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defaultThemeVersion="124226"/>
  <mc:AlternateContent xmlns:mc="http://schemas.openxmlformats.org/markup-compatibility/2006">
    <mc:Choice Requires="x15">
      <x15ac:absPath xmlns:x15ac="http://schemas.microsoft.com/office/spreadsheetml/2010/11/ac" url="/Users/vikilescano/Desktop/arg conversa/"/>
    </mc:Choice>
  </mc:AlternateContent>
  <xr:revisionPtr revIDLastSave="0" documentId="13_ncr:1_{33203B6A-2D9C-7747-8324-983C55227864}" xr6:coauthVersionLast="47" xr6:coauthVersionMax="47" xr10:uidLastSave="{00000000-0000-0000-0000-000000000000}"/>
  <bookViews>
    <workbookView xWindow="1040" yWindow="500" windowWidth="22120" windowHeight="17500" activeTab="1" xr2:uid="{00000000-000D-0000-FFFF-FFFF00000000}"/>
  </bookViews>
  <sheets>
    <sheet name="Pre original" sheetId="8" state="hidden" r:id="rId1"/>
    <sheet name="todo" sheetId="18" r:id="rId2"/>
    <sheet name="Pre" sheetId="1" r:id="rId3"/>
    <sheet name="post control" sheetId="3" r:id="rId4"/>
    <sheet name="post intervencion" sheetId="2" r:id="rId5"/>
    <sheet name="pre-post - R" sheetId="12" r:id="rId6"/>
    <sheet name="Variables pre vs post control" sheetId="17" r:id="rId7"/>
    <sheet name="ganadores sorteo" sheetId="19" r:id="rId8"/>
    <sheet name="Sheet3" sheetId="20" r:id="rId9"/>
    <sheet name="pre vs post control" sheetId="16" r:id="rId10"/>
    <sheet name="pre vs post (trat)" sheetId="9" r:id="rId11"/>
    <sheet name="Variables pre vs post" sheetId="11" r:id="rId12"/>
    <sheet name="post control vs. Post intervenc" sheetId="5" r:id="rId13"/>
    <sheet name="Variables pre vs post por tema" sheetId="14" r:id="rId14"/>
    <sheet name="Sheet6" sheetId="13" r:id="rId15"/>
    <sheet name="pre vs post (sin NA)" sheetId="10" r:id="rId16"/>
    <sheet name="pre vs post (2)" sheetId="6" r:id="rId17"/>
    <sheet name="pre vs post" sheetId="4" r:id="rId18"/>
    <sheet name="pre vs post medidas" sheetId="7" r:id="rId19"/>
  </sheets>
  <definedNames>
    <definedName name="_xlnm._FilterDatabase" localSheetId="3" hidden="1">'post control'!$A$1:$BZ$1</definedName>
    <definedName name="_xlnm._FilterDatabase" localSheetId="12" hidden="1">'post control vs. Post intervenc'!$A$1:$AF$1</definedName>
    <definedName name="_xlnm._FilterDatabase" localSheetId="4" hidden="1">'post intervencion'!$A$1:$BZ$100</definedName>
    <definedName name="_xlnm._FilterDatabase" localSheetId="2" hidden="1">Pre!$A$1:$AW$1</definedName>
    <definedName name="_xlnm._FilterDatabase" localSheetId="0" hidden="1">'Pre original'!$A$1:$AW$1</definedName>
    <definedName name="_xlnm._FilterDatabase" localSheetId="17" hidden="1">'pre vs post'!$A$2:$AD$2</definedName>
    <definedName name="_xlnm._FilterDatabase" localSheetId="16" hidden="1">'pre vs post (2)'!$A$2:$AD$2</definedName>
    <definedName name="_xlnm._FilterDatabase" localSheetId="15" hidden="1">'pre vs post (sin NA)'!$A$2:$AD$2</definedName>
    <definedName name="_xlnm._FilterDatabase" localSheetId="10" hidden="1">'pre vs post (trat)'!$A$2:$AZ$2</definedName>
    <definedName name="_xlnm._FilterDatabase" localSheetId="9" hidden="1">'pre vs post control'!$A$2:$AZ$2</definedName>
    <definedName name="_xlnm._FilterDatabase" localSheetId="8" hidden="1">Sheet3!$A$1:$BM$1</definedName>
    <definedName name="_xlnm._FilterDatabase" localSheetId="14" hidden="1">Sheet6!$A$1:$B$1</definedName>
    <definedName name="_xlnm._FilterDatabase" localSheetId="1" hidden="1">todo!$A$1:$DZ$1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I211" i="18" l="1"/>
  <c r="CI170" i="18"/>
  <c r="CI262" i="18"/>
  <c r="CI261" i="18"/>
  <c r="CI260" i="18"/>
  <c r="CI259" i="18"/>
  <c r="CI175" i="18"/>
  <c r="CI258" i="18"/>
  <c r="CI247" i="18"/>
  <c r="CI246" i="18"/>
  <c r="CI174" i="18"/>
  <c r="CI245" i="18"/>
  <c r="CI244" i="18"/>
  <c r="CI243" i="18"/>
  <c r="CI180" i="18"/>
  <c r="CI242" i="18"/>
  <c r="CI184" i="18"/>
  <c r="CI241" i="18"/>
  <c r="CI240" i="18"/>
  <c r="DC217" i="18"/>
  <c r="DB217" i="18"/>
  <c r="DA217" i="18"/>
  <c r="CZ217" i="18"/>
  <c r="CY217" i="18"/>
  <c r="CX217" i="18"/>
  <c r="CW217" i="18"/>
  <c r="CV217" i="18"/>
  <c r="DC276" i="18"/>
  <c r="DB276" i="18"/>
  <c r="DA276" i="18"/>
  <c r="CZ276" i="18"/>
  <c r="CY276" i="18"/>
  <c r="CX276" i="18"/>
  <c r="CW276" i="18"/>
  <c r="CV276" i="18"/>
  <c r="DC275" i="18"/>
  <c r="DB275" i="18"/>
  <c r="DA275" i="18"/>
  <c r="CZ275" i="18"/>
  <c r="CY275" i="18"/>
  <c r="CX275" i="18"/>
  <c r="CW275" i="18"/>
  <c r="CV275" i="18"/>
  <c r="DC216" i="18"/>
  <c r="DB216" i="18"/>
  <c r="DA216" i="18"/>
  <c r="CZ216" i="18"/>
  <c r="CY216" i="18"/>
  <c r="CX216" i="18"/>
  <c r="CW216" i="18"/>
  <c r="CV216" i="18"/>
  <c r="DC167" i="18"/>
  <c r="DB167" i="18"/>
  <c r="DA167" i="18"/>
  <c r="CZ167" i="18"/>
  <c r="CY167" i="18"/>
  <c r="CX167" i="18"/>
  <c r="CW167" i="18"/>
  <c r="CV167" i="18"/>
  <c r="DC215" i="18"/>
  <c r="DB215" i="18"/>
  <c r="DA215" i="18"/>
  <c r="CZ215" i="18"/>
  <c r="CY215" i="18"/>
  <c r="CX215" i="18"/>
  <c r="CW215" i="18"/>
  <c r="CV215" i="18"/>
  <c r="DC274" i="18"/>
  <c r="DB274" i="18"/>
  <c r="DA274" i="18"/>
  <c r="CZ274" i="18"/>
  <c r="CY274" i="18"/>
  <c r="CX274" i="18"/>
  <c r="CW274" i="18"/>
  <c r="CV274" i="18"/>
  <c r="DC221" i="18"/>
  <c r="DB221" i="18"/>
  <c r="DA221" i="18"/>
  <c r="CZ221" i="18"/>
  <c r="CY221" i="18"/>
  <c r="CX221" i="18"/>
  <c r="CW221" i="18"/>
  <c r="CV221" i="18"/>
  <c r="DC191" i="18"/>
  <c r="DB191" i="18"/>
  <c r="DA191" i="18"/>
  <c r="CZ191" i="18"/>
  <c r="CY191" i="18"/>
  <c r="CX191" i="18"/>
  <c r="CW191" i="18"/>
  <c r="CV191" i="18"/>
  <c r="DC273" i="18"/>
  <c r="DB273" i="18"/>
  <c r="DA273" i="18"/>
  <c r="CZ273" i="18"/>
  <c r="CY273" i="18"/>
  <c r="CX273" i="18"/>
  <c r="CW273" i="18"/>
  <c r="CV273" i="18"/>
  <c r="DC201" i="18"/>
  <c r="DB201" i="18"/>
  <c r="DA201" i="18"/>
  <c r="CZ201" i="18"/>
  <c r="CY201" i="18"/>
  <c r="CX201" i="18"/>
  <c r="CW201" i="18"/>
  <c r="CV201" i="18"/>
  <c r="DC190" i="18"/>
  <c r="DB190" i="18"/>
  <c r="DA190" i="18"/>
  <c r="CZ190" i="18"/>
  <c r="CY190" i="18"/>
  <c r="CX190" i="18"/>
  <c r="CW190" i="18"/>
  <c r="CV190" i="18"/>
  <c r="DC272" i="18"/>
  <c r="DB272" i="18"/>
  <c r="DA272" i="18"/>
  <c r="CZ272" i="18"/>
  <c r="CY272" i="18"/>
  <c r="CX272" i="18"/>
  <c r="CW272" i="18"/>
  <c r="CV272" i="18"/>
  <c r="DC230" i="18"/>
  <c r="DB230" i="18"/>
  <c r="DA230" i="18"/>
  <c r="CZ230" i="18"/>
  <c r="CY230" i="18"/>
  <c r="CX230" i="18"/>
  <c r="CW230" i="18"/>
  <c r="CV230" i="18"/>
  <c r="DC229" i="18"/>
  <c r="DB229" i="18"/>
  <c r="DA229" i="18"/>
  <c r="CZ229" i="18"/>
  <c r="CY229" i="18"/>
  <c r="CX229" i="18"/>
  <c r="CW229" i="18"/>
  <c r="CV229" i="18"/>
  <c r="DC169" i="18"/>
  <c r="DB169" i="18"/>
  <c r="DA169" i="18"/>
  <c r="CZ169" i="18"/>
  <c r="CY169" i="18"/>
  <c r="CX169" i="18"/>
  <c r="CW169" i="18"/>
  <c r="CV169" i="18"/>
  <c r="DC200" i="18"/>
  <c r="DB200" i="18"/>
  <c r="DA200" i="18"/>
  <c r="CZ200" i="18"/>
  <c r="CY200" i="18"/>
  <c r="CX200" i="18"/>
  <c r="CW200" i="18"/>
  <c r="CV200" i="18"/>
  <c r="DC173" i="18"/>
  <c r="DB173" i="18"/>
  <c r="DA173" i="18"/>
  <c r="CZ173" i="18"/>
  <c r="CY173" i="18"/>
  <c r="CX173" i="18"/>
  <c r="CW173" i="18"/>
  <c r="CV173" i="18"/>
  <c r="DC178" i="18"/>
  <c r="DB178" i="18"/>
  <c r="DA178" i="18"/>
  <c r="CZ178" i="18"/>
  <c r="CY178" i="18"/>
  <c r="CX178" i="18"/>
  <c r="CW178" i="18"/>
  <c r="CV178" i="18"/>
  <c r="DC271" i="18"/>
  <c r="DB271" i="18"/>
  <c r="DA271" i="18"/>
  <c r="CZ271" i="18"/>
  <c r="CY271" i="18"/>
  <c r="CX271" i="18"/>
  <c r="CW271" i="18"/>
  <c r="CV271" i="18"/>
  <c r="DC233" i="18"/>
  <c r="DB233" i="18"/>
  <c r="DA233" i="18"/>
  <c r="CZ233" i="18"/>
  <c r="CY233" i="18"/>
  <c r="CX233" i="18"/>
  <c r="CW233" i="18"/>
  <c r="CV233" i="18"/>
  <c r="DC270" i="18"/>
  <c r="DB270" i="18"/>
  <c r="DA270" i="18"/>
  <c r="CZ270" i="18"/>
  <c r="CY270" i="18"/>
  <c r="CX270" i="18"/>
  <c r="CW270" i="18"/>
  <c r="CV270" i="18"/>
  <c r="DC166" i="18"/>
  <c r="DB166" i="18"/>
  <c r="DA166" i="18"/>
  <c r="CZ166" i="18"/>
  <c r="CY166" i="18"/>
  <c r="CX166" i="18"/>
  <c r="CW166" i="18"/>
  <c r="CV166" i="18"/>
  <c r="DC269" i="18"/>
  <c r="DB269" i="18"/>
  <c r="DA269" i="18"/>
  <c r="CZ269" i="18"/>
  <c r="CY269" i="18"/>
  <c r="CX269" i="18"/>
  <c r="CW269" i="18"/>
  <c r="CV269" i="18"/>
  <c r="DC172" i="18"/>
  <c r="DB172" i="18"/>
  <c r="DA172" i="18"/>
  <c r="CZ172" i="18"/>
  <c r="CY172" i="18"/>
  <c r="CX172" i="18"/>
  <c r="CW172" i="18"/>
  <c r="CV172" i="18"/>
  <c r="DC186" i="18"/>
  <c r="DB186" i="18"/>
  <c r="DA186" i="18"/>
  <c r="CZ186" i="18"/>
  <c r="CY186" i="18"/>
  <c r="CX186" i="18"/>
  <c r="CW186" i="18"/>
  <c r="CV186" i="18"/>
  <c r="DC185" i="18"/>
  <c r="DB185" i="18"/>
  <c r="DA185" i="18"/>
  <c r="CZ185" i="18"/>
  <c r="CY185" i="18"/>
  <c r="CX185" i="18"/>
  <c r="CW185" i="18"/>
  <c r="CV185" i="18"/>
  <c r="DC171" i="18"/>
  <c r="DB171" i="18"/>
  <c r="DA171" i="18"/>
  <c r="CZ171" i="18"/>
  <c r="CY171" i="18"/>
  <c r="CX171" i="18"/>
  <c r="CW171" i="18"/>
  <c r="CV171" i="18"/>
  <c r="DC214" i="18"/>
  <c r="DB214" i="18"/>
  <c r="DA214" i="18"/>
  <c r="CZ214" i="18"/>
  <c r="CY214" i="18"/>
  <c r="CX214" i="18"/>
  <c r="CW214" i="18"/>
  <c r="CV214" i="18"/>
  <c r="DC194" i="18"/>
  <c r="DB194" i="18"/>
  <c r="DA194" i="18"/>
  <c r="CZ194" i="18"/>
  <c r="CY194" i="18"/>
  <c r="CX194" i="18"/>
  <c r="CW194" i="18"/>
  <c r="CV194" i="18"/>
  <c r="DC268" i="18"/>
  <c r="DB268" i="18"/>
  <c r="DA268" i="18"/>
  <c r="CZ268" i="18"/>
  <c r="CY268" i="18"/>
  <c r="CX268" i="18"/>
  <c r="CW268" i="18"/>
  <c r="CV268" i="18"/>
  <c r="DC267" i="18"/>
  <c r="DB267" i="18"/>
  <c r="DA267" i="18"/>
  <c r="CZ267" i="18"/>
  <c r="CY267" i="18"/>
  <c r="CX267" i="18"/>
  <c r="CW267" i="18"/>
  <c r="CV267" i="18"/>
  <c r="DC181" i="18"/>
  <c r="DB181" i="18"/>
  <c r="DA181" i="18"/>
  <c r="CZ181" i="18"/>
  <c r="CY181" i="18"/>
  <c r="CX181" i="18"/>
  <c r="CW181" i="18"/>
  <c r="CV181" i="18"/>
  <c r="DC193" i="18"/>
  <c r="DB193" i="18"/>
  <c r="DA193" i="18"/>
  <c r="CZ193" i="18"/>
  <c r="CY193" i="18"/>
  <c r="CX193" i="18"/>
  <c r="CW193" i="18"/>
  <c r="CV193" i="18"/>
  <c r="DC192" i="18"/>
  <c r="DB192" i="18"/>
  <c r="DA192" i="18"/>
  <c r="CZ192" i="18"/>
  <c r="CY192" i="18"/>
  <c r="CX192" i="18"/>
  <c r="CW192" i="18"/>
  <c r="CV192" i="18"/>
  <c r="DC168" i="18"/>
  <c r="DB168" i="18"/>
  <c r="DA168" i="18"/>
  <c r="CZ168" i="18"/>
  <c r="CY168" i="18"/>
  <c r="CX168" i="18"/>
  <c r="CW168" i="18"/>
  <c r="CV168" i="18"/>
  <c r="DC266" i="18"/>
  <c r="DB266" i="18"/>
  <c r="DA266" i="18"/>
  <c r="CZ266" i="18"/>
  <c r="CY266" i="18"/>
  <c r="CX266" i="18"/>
  <c r="CW266" i="18"/>
  <c r="CV266" i="18"/>
  <c r="DC237" i="18"/>
  <c r="DB237" i="18"/>
  <c r="DA237" i="18"/>
  <c r="CZ237" i="18"/>
  <c r="CY237" i="18"/>
  <c r="CX237" i="18"/>
  <c r="CW237" i="18"/>
  <c r="CV237" i="18"/>
  <c r="DC177" i="18"/>
  <c r="DB177" i="18"/>
  <c r="DA177" i="18"/>
  <c r="CZ177" i="18"/>
  <c r="CY177" i="18"/>
  <c r="CX177" i="18"/>
  <c r="CW177" i="18"/>
  <c r="CV177" i="18"/>
  <c r="DC213" i="18"/>
  <c r="DB213" i="18"/>
  <c r="DA213" i="18"/>
  <c r="CZ213" i="18"/>
  <c r="CY213" i="18"/>
  <c r="CX213" i="18"/>
  <c r="CW213" i="18"/>
  <c r="CV213" i="18"/>
  <c r="DC265" i="18"/>
  <c r="DB265" i="18"/>
  <c r="DA265" i="18"/>
  <c r="CZ265" i="18"/>
  <c r="CY265" i="18"/>
  <c r="CX265" i="18"/>
  <c r="CW265" i="18"/>
  <c r="CV265" i="18"/>
  <c r="DC199" i="18"/>
  <c r="DB199" i="18"/>
  <c r="DA199" i="18"/>
  <c r="CZ199" i="18"/>
  <c r="CY199" i="18"/>
  <c r="CX199" i="18"/>
  <c r="CW199" i="18"/>
  <c r="CV97" i="18"/>
  <c r="CW97" i="18"/>
  <c r="CX97" i="18"/>
  <c r="CY97" i="18"/>
  <c r="CZ97" i="18"/>
  <c r="DA97" i="18"/>
  <c r="DB97" i="18"/>
  <c r="DC97" i="18"/>
  <c r="DD97" i="18"/>
  <c r="DE97" i="18"/>
  <c r="CV258" i="18"/>
  <c r="CW258" i="18"/>
  <c r="CX258" i="18"/>
  <c r="CY258" i="18"/>
  <c r="CZ258" i="18"/>
  <c r="DA258" i="18"/>
  <c r="DB258" i="18"/>
  <c r="DC258" i="18"/>
  <c r="DD258" i="18"/>
  <c r="DE258" i="18"/>
  <c r="CV60" i="18"/>
  <c r="CW60" i="18"/>
  <c r="CX60" i="18"/>
  <c r="CY60" i="18"/>
  <c r="CZ60" i="18"/>
  <c r="DA60" i="18"/>
  <c r="DB60" i="18"/>
  <c r="DC60" i="18"/>
  <c r="DD60" i="18"/>
  <c r="DE60" i="18"/>
  <c r="CV132" i="18"/>
  <c r="CW132" i="18"/>
  <c r="CX132" i="18"/>
  <c r="CY132" i="18"/>
  <c r="CZ132" i="18"/>
  <c r="DA132" i="18"/>
  <c r="DB132" i="18"/>
  <c r="DC132" i="18"/>
  <c r="DD132" i="18"/>
  <c r="DE132" i="18"/>
  <c r="CV68" i="18"/>
  <c r="CW68" i="18"/>
  <c r="CX68" i="18"/>
  <c r="CY68" i="18"/>
  <c r="CZ68" i="18"/>
  <c r="DA68" i="18"/>
  <c r="DB68" i="18"/>
  <c r="DC68" i="18"/>
  <c r="DD68" i="18"/>
  <c r="DE68" i="18"/>
  <c r="CV90" i="18"/>
  <c r="CW90" i="18"/>
  <c r="CX90" i="18"/>
  <c r="CY90" i="18"/>
  <c r="CZ90" i="18"/>
  <c r="DA90" i="18"/>
  <c r="DB90" i="18"/>
  <c r="DC90" i="18"/>
  <c r="DD90" i="18"/>
  <c r="DE90" i="18"/>
  <c r="CV31" i="18"/>
  <c r="CW31" i="18"/>
  <c r="CX31" i="18"/>
  <c r="CY31" i="18"/>
  <c r="CZ31" i="18"/>
  <c r="DA31" i="18"/>
  <c r="DB31" i="18"/>
  <c r="DC31" i="18"/>
  <c r="DD31" i="18"/>
  <c r="DE31" i="18"/>
  <c r="CV264" i="18"/>
  <c r="CW264" i="18"/>
  <c r="CX264" i="18"/>
  <c r="CY264" i="18"/>
  <c r="CZ264" i="18"/>
  <c r="DA264" i="18"/>
  <c r="DB264" i="18"/>
  <c r="DC264" i="18"/>
  <c r="DD264" i="18"/>
  <c r="DE264" i="18"/>
  <c r="CV59" i="18"/>
  <c r="CW59" i="18"/>
  <c r="CX59" i="18"/>
  <c r="CY59" i="18"/>
  <c r="CZ59" i="18"/>
  <c r="DA59" i="18"/>
  <c r="DB59" i="18"/>
  <c r="DC59" i="18"/>
  <c r="DD59" i="18"/>
  <c r="DE59" i="18"/>
  <c r="CV127" i="18"/>
  <c r="CW127" i="18"/>
  <c r="CX127" i="18"/>
  <c r="CY127" i="18"/>
  <c r="CZ127" i="18"/>
  <c r="DA127" i="18"/>
  <c r="DB127" i="18"/>
  <c r="DC127" i="18"/>
  <c r="DD127" i="18"/>
  <c r="DE127" i="18"/>
  <c r="CV175" i="18"/>
  <c r="CW175" i="18"/>
  <c r="CX175" i="18"/>
  <c r="CY175" i="18"/>
  <c r="CZ175" i="18"/>
  <c r="DA175" i="18"/>
  <c r="DB175" i="18"/>
  <c r="DC175" i="18"/>
  <c r="DD175" i="18"/>
  <c r="DE175" i="18"/>
  <c r="CV165" i="18"/>
  <c r="CW165" i="18"/>
  <c r="CX165" i="18"/>
  <c r="CY165" i="18"/>
  <c r="CZ165" i="18"/>
  <c r="DA165" i="18"/>
  <c r="DB165" i="18"/>
  <c r="DC165" i="18"/>
  <c r="DD165" i="18"/>
  <c r="DE165" i="18"/>
  <c r="CV50" i="18"/>
  <c r="CW50" i="18"/>
  <c r="CX50" i="18"/>
  <c r="CY50" i="18"/>
  <c r="CZ50" i="18"/>
  <c r="DA50" i="18"/>
  <c r="DB50" i="18"/>
  <c r="DC50" i="18"/>
  <c r="DD50" i="18"/>
  <c r="DE50" i="18"/>
  <c r="CV137" i="18"/>
  <c r="CW137" i="18"/>
  <c r="CX137" i="18"/>
  <c r="CY137" i="18"/>
  <c r="CZ137" i="18"/>
  <c r="DA137" i="18"/>
  <c r="DB137" i="18"/>
  <c r="DC137" i="18"/>
  <c r="DD137" i="18"/>
  <c r="DE137" i="18"/>
  <c r="CV66" i="18"/>
  <c r="CW66" i="18"/>
  <c r="CX66" i="18"/>
  <c r="CY66" i="18"/>
  <c r="CZ66" i="18"/>
  <c r="DA66" i="18"/>
  <c r="DB66" i="18"/>
  <c r="DC66" i="18"/>
  <c r="DD66" i="18"/>
  <c r="DE66" i="18"/>
  <c r="CV73" i="18"/>
  <c r="CW73" i="18"/>
  <c r="CX73" i="18"/>
  <c r="CY73" i="18"/>
  <c r="CZ73" i="18"/>
  <c r="DA73" i="18"/>
  <c r="DB73" i="18"/>
  <c r="DC73" i="18"/>
  <c r="DD73" i="18"/>
  <c r="DE73" i="18"/>
  <c r="CV259" i="18"/>
  <c r="CW259" i="18"/>
  <c r="CX259" i="18"/>
  <c r="CY259" i="18"/>
  <c r="CZ259" i="18"/>
  <c r="DA259" i="18"/>
  <c r="DB259" i="18"/>
  <c r="DC259" i="18"/>
  <c r="DD259" i="18"/>
  <c r="DE259" i="18"/>
  <c r="CV106" i="18"/>
  <c r="CW106" i="18"/>
  <c r="CX106" i="18"/>
  <c r="CY106" i="18"/>
  <c r="CZ106" i="18"/>
  <c r="DA106" i="18"/>
  <c r="DB106" i="18"/>
  <c r="DC106" i="18"/>
  <c r="DD106" i="18"/>
  <c r="DE106" i="18"/>
  <c r="CV118" i="18"/>
  <c r="CW118" i="18"/>
  <c r="CX118" i="18"/>
  <c r="CY118" i="18"/>
  <c r="CZ118" i="18"/>
  <c r="DA118" i="18"/>
  <c r="DB118" i="18"/>
  <c r="DC118" i="18"/>
  <c r="DD118" i="18"/>
  <c r="DE118" i="18"/>
  <c r="CV136" i="18"/>
  <c r="CW136" i="18"/>
  <c r="CX136" i="18"/>
  <c r="CY136" i="18"/>
  <c r="CZ136" i="18"/>
  <c r="DA136" i="18"/>
  <c r="DB136" i="18"/>
  <c r="DC136" i="18"/>
  <c r="DD136" i="18"/>
  <c r="DE136" i="18"/>
  <c r="CV100" i="18"/>
  <c r="CW100" i="18"/>
  <c r="CX100" i="18"/>
  <c r="CY100" i="18"/>
  <c r="CZ100" i="18"/>
  <c r="DA100" i="18"/>
  <c r="DB100" i="18"/>
  <c r="DC100" i="18"/>
  <c r="DD100" i="18"/>
  <c r="DE100" i="18"/>
  <c r="CV102" i="18"/>
  <c r="CW102" i="18"/>
  <c r="CX102" i="18"/>
  <c r="CY102" i="18"/>
  <c r="CZ102" i="18"/>
  <c r="DA102" i="18"/>
  <c r="DB102" i="18"/>
  <c r="DC102" i="18"/>
  <c r="DD102" i="18"/>
  <c r="DE102" i="18"/>
  <c r="CV260" i="18"/>
  <c r="CW260" i="18"/>
  <c r="CX260" i="18"/>
  <c r="CY260" i="18"/>
  <c r="CZ260" i="18"/>
  <c r="DA260" i="18"/>
  <c r="DB260" i="18"/>
  <c r="DC260" i="18"/>
  <c r="DD260" i="18"/>
  <c r="DE260" i="18"/>
  <c r="CV7" i="18"/>
  <c r="CW7" i="18"/>
  <c r="CX7" i="18"/>
  <c r="CY7" i="18"/>
  <c r="CZ7" i="18"/>
  <c r="DA7" i="18"/>
  <c r="DB7" i="18"/>
  <c r="DC7" i="18"/>
  <c r="DD7" i="18"/>
  <c r="DE7" i="18"/>
  <c r="CV5" i="18"/>
  <c r="CW5" i="18"/>
  <c r="CX5" i="18"/>
  <c r="CY5" i="18"/>
  <c r="CZ5" i="18"/>
  <c r="DA5" i="18"/>
  <c r="DB5" i="18"/>
  <c r="DC5" i="18"/>
  <c r="DD5" i="18"/>
  <c r="DE5" i="18"/>
  <c r="CV138" i="18"/>
  <c r="CW138" i="18"/>
  <c r="CX138" i="18"/>
  <c r="CY138" i="18"/>
  <c r="CZ138" i="18"/>
  <c r="DA138" i="18"/>
  <c r="DB138" i="18"/>
  <c r="DC138" i="18"/>
  <c r="DD138" i="18"/>
  <c r="DE138" i="18"/>
  <c r="CV45" i="18"/>
  <c r="CW45" i="18"/>
  <c r="CX45" i="18"/>
  <c r="CY45" i="18"/>
  <c r="CZ45" i="18"/>
  <c r="DA45" i="18"/>
  <c r="DB45" i="18"/>
  <c r="DC45" i="18"/>
  <c r="DD45" i="18"/>
  <c r="DE45" i="18"/>
  <c r="CV74" i="18"/>
  <c r="CW74" i="18"/>
  <c r="CX74" i="18"/>
  <c r="CY74" i="18"/>
  <c r="CZ74" i="18"/>
  <c r="DA74" i="18"/>
  <c r="DB74" i="18"/>
  <c r="DC74" i="18"/>
  <c r="DD74" i="18"/>
  <c r="DE74" i="18"/>
  <c r="CV32" i="18"/>
  <c r="CW32" i="18"/>
  <c r="CX32" i="18"/>
  <c r="CY32" i="18"/>
  <c r="CZ32" i="18"/>
  <c r="DA32" i="18"/>
  <c r="DB32" i="18"/>
  <c r="DC32" i="18"/>
  <c r="DD32" i="18"/>
  <c r="DE32" i="18"/>
  <c r="CV261" i="18"/>
  <c r="CW261" i="18"/>
  <c r="CX261" i="18"/>
  <c r="CY261" i="18"/>
  <c r="CZ261" i="18"/>
  <c r="DA261" i="18"/>
  <c r="DB261" i="18"/>
  <c r="DC261" i="18"/>
  <c r="DD261" i="18"/>
  <c r="DE261" i="18"/>
  <c r="CV162" i="18"/>
  <c r="CW162" i="18"/>
  <c r="CX162" i="18"/>
  <c r="CY162" i="18"/>
  <c r="CZ162" i="18"/>
  <c r="DA162" i="18"/>
  <c r="DB162" i="18"/>
  <c r="DC162" i="18"/>
  <c r="DD162" i="18"/>
  <c r="DE162" i="18"/>
  <c r="CV105" i="18"/>
  <c r="CW105" i="18"/>
  <c r="CX105" i="18"/>
  <c r="CY105" i="18"/>
  <c r="CZ105" i="18"/>
  <c r="DA105" i="18"/>
  <c r="DB105" i="18"/>
  <c r="DC105" i="18"/>
  <c r="DD105" i="18"/>
  <c r="DE105" i="18"/>
  <c r="CV101" i="18"/>
  <c r="CW101" i="18"/>
  <c r="CX101" i="18"/>
  <c r="CY101" i="18"/>
  <c r="CZ101" i="18"/>
  <c r="DA101" i="18"/>
  <c r="DB101" i="18"/>
  <c r="DC101" i="18"/>
  <c r="DD101" i="18"/>
  <c r="DE101" i="18"/>
  <c r="CV30" i="18"/>
  <c r="CW30" i="18"/>
  <c r="CX30" i="18"/>
  <c r="CY30" i="18"/>
  <c r="CZ30" i="18"/>
  <c r="DA30" i="18"/>
  <c r="DB30" i="18"/>
  <c r="DC30" i="18"/>
  <c r="DD30" i="18"/>
  <c r="DE30" i="18"/>
  <c r="CV63" i="18"/>
  <c r="CW63" i="18"/>
  <c r="CX63" i="18"/>
  <c r="CY63" i="18"/>
  <c r="CZ63" i="18"/>
  <c r="DA63" i="18"/>
  <c r="DB63" i="18"/>
  <c r="DC63" i="18"/>
  <c r="DD63" i="18"/>
  <c r="DE63" i="18"/>
  <c r="CV135" i="18"/>
  <c r="CW135" i="18"/>
  <c r="CX135" i="18"/>
  <c r="CY135" i="18"/>
  <c r="CZ135" i="18"/>
  <c r="DA135" i="18"/>
  <c r="DB135" i="18"/>
  <c r="DC135" i="18"/>
  <c r="DD135" i="18"/>
  <c r="DE135" i="18"/>
  <c r="CV27" i="18"/>
  <c r="CW27" i="18"/>
  <c r="CX27" i="18"/>
  <c r="CY27" i="18"/>
  <c r="CZ27" i="18"/>
  <c r="DA27" i="18"/>
  <c r="DB27" i="18"/>
  <c r="DC27" i="18"/>
  <c r="DD27" i="18"/>
  <c r="DE27" i="18"/>
  <c r="CV122" i="18"/>
  <c r="CW122" i="18"/>
  <c r="CX122" i="18"/>
  <c r="CY122" i="18"/>
  <c r="CZ122" i="18"/>
  <c r="DA122" i="18"/>
  <c r="DB122" i="18"/>
  <c r="DC122" i="18"/>
  <c r="DD122" i="18"/>
  <c r="DE122" i="18"/>
  <c r="CV157" i="18"/>
  <c r="CW157" i="18"/>
  <c r="CX157" i="18"/>
  <c r="CY157" i="18"/>
  <c r="CZ157" i="18"/>
  <c r="DA157" i="18"/>
  <c r="DB157" i="18"/>
  <c r="DC157" i="18"/>
  <c r="DD157" i="18"/>
  <c r="DE157" i="18"/>
  <c r="CV152" i="18"/>
  <c r="CW152" i="18"/>
  <c r="CX152" i="18"/>
  <c r="CY152" i="18"/>
  <c r="CZ152" i="18"/>
  <c r="DA152" i="18"/>
  <c r="DB152" i="18"/>
  <c r="DC152" i="18"/>
  <c r="DD152" i="18"/>
  <c r="DE152" i="18"/>
  <c r="CV61" i="18"/>
  <c r="CW61" i="18"/>
  <c r="CX61" i="18"/>
  <c r="CY61" i="18"/>
  <c r="CZ61" i="18"/>
  <c r="DA61" i="18"/>
  <c r="DB61" i="18"/>
  <c r="DC61" i="18"/>
  <c r="DD61" i="18"/>
  <c r="DE61" i="18"/>
  <c r="CV134" i="18"/>
  <c r="CW134" i="18"/>
  <c r="CX134" i="18"/>
  <c r="CY134" i="18"/>
  <c r="CZ134" i="18"/>
  <c r="DA134" i="18"/>
  <c r="DB134" i="18"/>
  <c r="DC134" i="18"/>
  <c r="DD134" i="18"/>
  <c r="DE134" i="18"/>
  <c r="CV262" i="18"/>
  <c r="CW262" i="18"/>
  <c r="CX262" i="18"/>
  <c r="CY262" i="18"/>
  <c r="CZ262" i="18"/>
  <c r="DA262" i="18"/>
  <c r="DB262" i="18"/>
  <c r="DC262" i="18"/>
  <c r="DD262" i="18"/>
  <c r="DE262" i="18"/>
  <c r="CV147" i="18"/>
  <c r="CW147" i="18"/>
  <c r="CX147" i="18"/>
  <c r="CY147" i="18"/>
  <c r="CZ147" i="18"/>
  <c r="DA147" i="18"/>
  <c r="DB147" i="18"/>
  <c r="DC147" i="18"/>
  <c r="DD147" i="18"/>
  <c r="DE147" i="18"/>
  <c r="CV24" i="18"/>
  <c r="CW24" i="18"/>
  <c r="CX24" i="18"/>
  <c r="CY24" i="18"/>
  <c r="CZ24" i="18"/>
  <c r="DA24" i="18"/>
  <c r="DB24" i="18"/>
  <c r="DC24" i="18"/>
  <c r="DD24" i="18"/>
  <c r="DE24" i="18"/>
  <c r="CV110" i="18"/>
  <c r="CW110" i="18"/>
  <c r="CX110" i="18"/>
  <c r="CY110" i="18"/>
  <c r="CZ110" i="18"/>
  <c r="DA110" i="18"/>
  <c r="DB110" i="18"/>
  <c r="DC110" i="18"/>
  <c r="DD110" i="18"/>
  <c r="DE110" i="18"/>
  <c r="CV176" i="18"/>
  <c r="CW176" i="18"/>
  <c r="CX176" i="18"/>
  <c r="CY176" i="18"/>
  <c r="CZ176" i="18"/>
  <c r="DA176" i="18"/>
  <c r="DB176" i="18"/>
  <c r="DC176" i="18"/>
  <c r="DD176" i="18"/>
  <c r="DE176" i="18"/>
  <c r="CV22" i="18"/>
  <c r="CW22" i="18"/>
  <c r="CX22" i="18"/>
  <c r="CY22" i="18"/>
  <c r="CZ22" i="18"/>
  <c r="DA22" i="18"/>
  <c r="DB22" i="18"/>
  <c r="DC22" i="18"/>
  <c r="DD22" i="18"/>
  <c r="DE22" i="18"/>
  <c r="CV91" i="18"/>
  <c r="CW91" i="18"/>
  <c r="CX91" i="18"/>
  <c r="CY91" i="18"/>
  <c r="CZ91" i="18"/>
  <c r="DA91" i="18"/>
  <c r="DB91" i="18"/>
  <c r="DC91" i="18"/>
  <c r="DD91" i="18"/>
  <c r="DE91" i="18"/>
  <c r="CV212" i="18"/>
  <c r="CW212" i="18"/>
  <c r="CX212" i="18"/>
  <c r="CY212" i="18"/>
  <c r="CZ212" i="18"/>
  <c r="DA212" i="18"/>
  <c r="DB212" i="18"/>
  <c r="DC212" i="18"/>
  <c r="DD212" i="18"/>
  <c r="DE212" i="18"/>
  <c r="CV38" i="18"/>
  <c r="CW38" i="18"/>
  <c r="CX38" i="18"/>
  <c r="CY38" i="18"/>
  <c r="CZ38" i="18"/>
  <c r="DA38" i="18"/>
  <c r="DB38" i="18"/>
  <c r="DC38" i="18"/>
  <c r="DD38" i="18"/>
  <c r="DE38" i="18"/>
  <c r="CV236" i="18"/>
  <c r="CW236" i="18"/>
  <c r="CX236" i="18"/>
  <c r="CY236" i="18"/>
  <c r="CZ236" i="18"/>
  <c r="DA236" i="18"/>
  <c r="DB236" i="18"/>
  <c r="DC236" i="18"/>
  <c r="DD236" i="18"/>
  <c r="DE236" i="18"/>
  <c r="CV23" i="18"/>
  <c r="CW23" i="18"/>
  <c r="CX23" i="18"/>
  <c r="CY23" i="18"/>
  <c r="CZ23" i="18"/>
  <c r="DA23" i="18"/>
  <c r="DB23" i="18"/>
  <c r="DC23" i="18"/>
  <c r="DD23" i="18"/>
  <c r="DE23" i="18"/>
  <c r="CV153" i="18"/>
  <c r="CW153" i="18"/>
  <c r="CX153" i="18"/>
  <c r="CY153" i="18"/>
  <c r="CZ153" i="18"/>
  <c r="DA153" i="18"/>
  <c r="DB153" i="18"/>
  <c r="DC153" i="18"/>
  <c r="DD153" i="18"/>
  <c r="DE153" i="18"/>
  <c r="CV149" i="18"/>
  <c r="CW149" i="18"/>
  <c r="CX149" i="18"/>
  <c r="CY149" i="18"/>
  <c r="CZ149" i="18"/>
  <c r="DA149" i="18"/>
  <c r="DB149" i="18"/>
  <c r="DC149" i="18"/>
  <c r="DD149" i="18"/>
  <c r="DE149" i="18"/>
  <c r="CV170" i="18"/>
  <c r="CW170" i="18"/>
  <c r="CX170" i="18"/>
  <c r="CY170" i="18"/>
  <c r="CZ170" i="18"/>
  <c r="DA170" i="18"/>
  <c r="DB170" i="18"/>
  <c r="DC170" i="18"/>
  <c r="DD170" i="18"/>
  <c r="DE170" i="18"/>
  <c r="CV17" i="18"/>
  <c r="CW17" i="18"/>
  <c r="CX17" i="18"/>
  <c r="CY17" i="18"/>
  <c r="CZ17" i="18"/>
  <c r="DA17" i="18"/>
  <c r="DB17" i="18"/>
  <c r="DC17" i="18"/>
  <c r="DD17" i="18"/>
  <c r="DE17" i="18"/>
  <c r="CV130" i="18"/>
  <c r="CW130" i="18"/>
  <c r="CX130" i="18"/>
  <c r="CY130" i="18"/>
  <c r="CZ130" i="18"/>
  <c r="DA130" i="18"/>
  <c r="DB130" i="18"/>
  <c r="DC130" i="18"/>
  <c r="DD130" i="18"/>
  <c r="DE130" i="18"/>
  <c r="CV113" i="18"/>
  <c r="CW113" i="18"/>
  <c r="CX113" i="18"/>
  <c r="CY113" i="18"/>
  <c r="CZ113" i="18"/>
  <c r="DA113" i="18"/>
  <c r="DB113" i="18"/>
  <c r="DC113" i="18"/>
  <c r="DD113" i="18"/>
  <c r="DE113" i="18"/>
  <c r="CV155" i="18"/>
  <c r="CW155" i="18"/>
  <c r="CX155" i="18"/>
  <c r="CY155" i="18"/>
  <c r="CZ155" i="18"/>
  <c r="DA155" i="18"/>
  <c r="DB155" i="18"/>
  <c r="DC155" i="18"/>
  <c r="DD155" i="18"/>
  <c r="DE155" i="18"/>
  <c r="CV145" i="18"/>
  <c r="CW145" i="18"/>
  <c r="CX145" i="18"/>
  <c r="CY145" i="18"/>
  <c r="CZ145" i="18"/>
  <c r="DA145" i="18"/>
  <c r="DB145" i="18"/>
  <c r="DC145" i="18"/>
  <c r="DD145" i="18"/>
  <c r="DE145" i="18"/>
  <c r="CV15" i="18"/>
  <c r="CW15" i="18"/>
  <c r="CX15" i="18"/>
  <c r="CY15" i="18"/>
  <c r="CZ15" i="18"/>
  <c r="DA15" i="18"/>
  <c r="DB15" i="18"/>
  <c r="DC15" i="18"/>
  <c r="DD15" i="18"/>
  <c r="DE15" i="18"/>
  <c r="CV85" i="18"/>
  <c r="CW85" i="18"/>
  <c r="CX85" i="18"/>
  <c r="CY85" i="18"/>
  <c r="CZ85" i="18"/>
  <c r="DA85" i="18"/>
  <c r="DB85" i="18"/>
  <c r="DC85" i="18"/>
  <c r="DD85" i="18"/>
  <c r="DE85" i="18"/>
  <c r="CV18" i="18"/>
  <c r="CW18" i="18"/>
  <c r="CX18" i="18"/>
  <c r="CY18" i="18"/>
  <c r="CZ18" i="18"/>
  <c r="DA18" i="18"/>
  <c r="DB18" i="18"/>
  <c r="DC18" i="18"/>
  <c r="DD18" i="18"/>
  <c r="DE18" i="18"/>
  <c r="CV81" i="18"/>
  <c r="CW81" i="18"/>
  <c r="CX81" i="18"/>
  <c r="CY81" i="18"/>
  <c r="CZ81" i="18"/>
  <c r="DA81" i="18"/>
  <c r="DB81" i="18"/>
  <c r="DC81" i="18"/>
  <c r="DD81" i="18"/>
  <c r="DE81" i="18"/>
  <c r="CV143" i="18"/>
  <c r="CW143" i="18"/>
  <c r="CX143" i="18"/>
  <c r="CY143" i="18"/>
  <c r="CZ143" i="18"/>
  <c r="DA143" i="18"/>
  <c r="DB143" i="18"/>
  <c r="DC143" i="18"/>
  <c r="DD143" i="18"/>
  <c r="DE143" i="18"/>
  <c r="CV21" i="18"/>
  <c r="CW21" i="18"/>
  <c r="CX21" i="18"/>
  <c r="CY21" i="18"/>
  <c r="CZ21" i="18"/>
  <c r="DA21" i="18"/>
  <c r="DB21" i="18"/>
  <c r="DC21" i="18"/>
  <c r="DD21" i="18"/>
  <c r="DE21" i="18"/>
  <c r="CV124" i="18"/>
  <c r="CW124" i="18"/>
  <c r="CX124" i="18"/>
  <c r="CY124" i="18"/>
  <c r="CZ124" i="18"/>
  <c r="DA124" i="18"/>
  <c r="DB124" i="18"/>
  <c r="DC124" i="18"/>
  <c r="DD124" i="18"/>
  <c r="DE124" i="18"/>
  <c r="CV108" i="18"/>
  <c r="CW108" i="18"/>
  <c r="CX108" i="18"/>
  <c r="CY108" i="18"/>
  <c r="CZ108" i="18"/>
  <c r="DA108" i="18"/>
  <c r="DB108" i="18"/>
  <c r="DC108" i="18"/>
  <c r="DD108" i="18"/>
  <c r="DE108" i="18"/>
  <c r="CV161" i="18"/>
  <c r="CW161" i="18"/>
  <c r="CX161" i="18"/>
  <c r="CY161" i="18"/>
  <c r="CZ161" i="18"/>
  <c r="DA161" i="18"/>
  <c r="DB161" i="18"/>
  <c r="DC161" i="18"/>
  <c r="DD161" i="18"/>
  <c r="DE161" i="18"/>
  <c r="CV263" i="18"/>
  <c r="CW263" i="18"/>
  <c r="CX263" i="18"/>
  <c r="CY263" i="18"/>
  <c r="CZ263" i="18"/>
  <c r="DA263" i="18"/>
  <c r="DB263" i="18"/>
  <c r="DC263" i="18"/>
  <c r="DD263" i="18"/>
  <c r="DE263" i="18"/>
  <c r="CV64" i="18"/>
  <c r="CW64" i="18"/>
  <c r="CX64" i="18"/>
  <c r="CY64" i="18"/>
  <c r="CZ64" i="18"/>
  <c r="DA64" i="18"/>
  <c r="DB64" i="18"/>
  <c r="DC64" i="18"/>
  <c r="DD64" i="18"/>
  <c r="DE64" i="18"/>
  <c r="CV10" i="18"/>
  <c r="CW10" i="18"/>
  <c r="CX10" i="18"/>
  <c r="CY10" i="18"/>
  <c r="CZ10" i="18"/>
  <c r="DA10" i="18"/>
  <c r="DB10" i="18"/>
  <c r="DC10" i="18"/>
  <c r="DD10" i="18"/>
  <c r="DE10" i="18"/>
  <c r="CV54" i="18"/>
  <c r="CW54" i="18"/>
  <c r="CX54" i="18"/>
  <c r="CY54" i="18"/>
  <c r="CZ54" i="18"/>
  <c r="DA54" i="18"/>
  <c r="DB54" i="18"/>
  <c r="DC54" i="18"/>
  <c r="DD54" i="18"/>
  <c r="DE54" i="18"/>
  <c r="CV71" i="18"/>
  <c r="CW71" i="18"/>
  <c r="CX71" i="18"/>
  <c r="CY71" i="18"/>
  <c r="CZ71" i="18"/>
  <c r="DA71" i="18"/>
  <c r="DB71" i="18"/>
  <c r="DC71" i="18"/>
  <c r="DD71" i="18"/>
  <c r="DE71" i="18"/>
  <c r="CV158" i="18"/>
  <c r="CW158" i="18"/>
  <c r="CX158" i="18"/>
  <c r="CY158" i="18"/>
  <c r="CZ158" i="18"/>
  <c r="DA158" i="18"/>
  <c r="DB158" i="18"/>
  <c r="DC158" i="18"/>
  <c r="DD158" i="18"/>
  <c r="DE158" i="18"/>
  <c r="CV115" i="18"/>
  <c r="CW115" i="18"/>
  <c r="CX115" i="18"/>
  <c r="CY115" i="18"/>
  <c r="CZ115" i="18"/>
  <c r="DA115" i="18"/>
  <c r="DB115" i="18"/>
  <c r="DC115" i="18"/>
  <c r="DD115" i="18"/>
  <c r="DE115" i="18"/>
  <c r="CV148" i="18"/>
  <c r="CW148" i="18"/>
  <c r="CX148" i="18"/>
  <c r="CY148" i="18"/>
  <c r="CZ148" i="18"/>
  <c r="DA148" i="18"/>
  <c r="DB148" i="18"/>
  <c r="DC148" i="18"/>
  <c r="DD148" i="18"/>
  <c r="DE148" i="18"/>
  <c r="CV95" i="18"/>
  <c r="CW95" i="18"/>
  <c r="CX95" i="18"/>
  <c r="CY95" i="18"/>
  <c r="CZ95" i="18"/>
  <c r="DA95" i="18"/>
  <c r="DB95" i="18"/>
  <c r="DC95" i="18"/>
  <c r="DD95" i="18"/>
  <c r="DE95" i="18"/>
  <c r="CV150" i="18"/>
  <c r="CW150" i="18"/>
  <c r="CX150" i="18"/>
  <c r="CY150" i="18"/>
  <c r="CZ150" i="18"/>
  <c r="DA150" i="18"/>
  <c r="DB150" i="18"/>
  <c r="DC150" i="18"/>
  <c r="DD150" i="18"/>
  <c r="DE150" i="18"/>
  <c r="CV37" i="18"/>
  <c r="CW37" i="18"/>
  <c r="CX37" i="18"/>
  <c r="CY37" i="18"/>
  <c r="CZ37" i="18"/>
  <c r="DA37" i="18"/>
  <c r="DB37" i="18"/>
  <c r="DC37" i="18"/>
  <c r="DD37" i="18"/>
  <c r="DE37" i="18"/>
  <c r="CV156" i="18"/>
  <c r="CW156" i="18"/>
  <c r="CX156" i="18"/>
  <c r="CY156" i="18"/>
  <c r="CZ156" i="18"/>
  <c r="DA156" i="18"/>
  <c r="DB156" i="18"/>
  <c r="DC156" i="18"/>
  <c r="DD156" i="18"/>
  <c r="DE156" i="18"/>
  <c r="CV107" i="18"/>
  <c r="CW107" i="18"/>
  <c r="CX107" i="18"/>
  <c r="CY107" i="18"/>
  <c r="CZ107" i="18"/>
  <c r="DA107" i="18"/>
  <c r="DB107" i="18"/>
  <c r="DC107" i="18"/>
  <c r="DD107" i="18"/>
  <c r="DE107" i="18"/>
  <c r="CV163" i="18"/>
  <c r="CW163" i="18"/>
  <c r="CX163" i="18"/>
  <c r="CY163" i="18"/>
  <c r="CZ163" i="18"/>
  <c r="DA163" i="18"/>
  <c r="DB163" i="18"/>
  <c r="DC163" i="18"/>
  <c r="DD163" i="18"/>
  <c r="DE163" i="18"/>
  <c r="CV8" i="18"/>
  <c r="CW8" i="18"/>
  <c r="CX8" i="18"/>
  <c r="CY8" i="18"/>
  <c r="CZ8" i="18"/>
  <c r="DA8" i="18"/>
  <c r="DB8" i="18"/>
  <c r="DC8" i="18"/>
  <c r="DD8" i="18"/>
  <c r="DE8" i="18"/>
  <c r="CV89" i="18"/>
  <c r="CW89" i="18"/>
  <c r="CX89" i="18"/>
  <c r="CY89" i="18"/>
  <c r="CZ89" i="18"/>
  <c r="DA89" i="18"/>
  <c r="DB89" i="18"/>
  <c r="DC89" i="18"/>
  <c r="DD89" i="18"/>
  <c r="DE89" i="18"/>
  <c r="CV211" i="18"/>
  <c r="CW211" i="18"/>
  <c r="CX211" i="18"/>
  <c r="CY211" i="18"/>
  <c r="CZ211" i="18"/>
  <c r="DA211" i="18"/>
  <c r="DB211" i="18"/>
  <c r="DC211" i="18"/>
  <c r="DD211" i="18"/>
  <c r="DE211" i="18"/>
  <c r="CV133" i="18"/>
  <c r="CW133" i="18"/>
  <c r="CX133" i="18"/>
  <c r="CY133" i="18"/>
  <c r="CZ133" i="18"/>
  <c r="DA133" i="18"/>
  <c r="DB133" i="18"/>
  <c r="DC133" i="18"/>
  <c r="DD133" i="18"/>
  <c r="DE133" i="18"/>
  <c r="CV67" i="18"/>
  <c r="CW67" i="18"/>
  <c r="CX67" i="18"/>
  <c r="CY67" i="18"/>
  <c r="CZ67" i="18"/>
  <c r="DA67" i="18"/>
  <c r="DB67" i="18"/>
  <c r="DC67" i="18"/>
  <c r="DD67" i="18"/>
  <c r="DE67" i="18"/>
  <c r="CV86" i="18"/>
  <c r="CW86" i="18"/>
  <c r="CX86" i="18"/>
  <c r="CY86" i="18"/>
  <c r="CZ86" i="18"/>
  <c r="DA86" i="18"/>
  <c r="DB86" i="18"/>
  <c r="DC86" i="18"/>
  <c r="DD86" i="18"/>
  <c r="DE86" i="18"/>
  <c r="CV26" i="18"/>
  <c r="CW26" i="18"/>
  <c r="CX26" i="18"/>
  <c r="CY26" i="18"/>
  <c r="CZ26" i="18"/>
  <c r="DA26" i="18"/>
  <c r="DB26" i="18"/>
  <c r="DC26" i="18"/>
  <c r="DD26" i="18"/>
  <c r="DE26" i="18"/>
  <c r="CV69" i="18"/>
  <c r="CW69" i="18"/>
  <c r="CX69" i="18"/>
  <c r="CY69" i="18"/>
  <c r="CZ69" i="18"/>
  <c r="DA69" i="18"/>
  <c r="DB69" i="18"/>
  <c r="DC69" i="18"/>
  <c r="DD69" i="18"/>
  <c r="DE69" i="18"/>
  <c r="CV199" i="18"/>
  <c r="DD199" i="18"/>
  <c r="DE199" i="18"/>
  <c r="DD265" i="18"/>
  <c r="DE265" i="18"/>
  <c r="DD213" i="18"/>
  <c r="DE213" i="18"/>
  <c r="DD177" i="18"/>
  <c r="DE177" i="18"/>
  <c r="DD237" i="18"/>
  <c r="DE237" i="18"/>
  <c r="DD266" i="18"/>
  <c r="DE266" i="18"/>
  <c r="DD168" i="18"/>
  <c r="DE168" i="18"/>
  <c r="DD192" i="18"/>
  <c r="DE192" i="18"/>
  <c r="DD193" i="18"/>
  <c r="DE193" i="18"/>
  <c r="DD181" i="18"/>
  <c r="DE181" i="18"/>
  <c r="DD267" i="18"/>
  <c r="DE267" i="18"/>
  <c r="DD268" i="18"/>
  <c r="DE268" i="18"/>
  <c r="DD194" i="18"/>
  <c r="DE194" i="18"/>
  <c r="DD214" i="18"/>
  <c r="DE214" i="18"/>
  <c r="DD171" i="18"/>
  <c r="DE171" i="18"/>
  <c r="DD185" i="18"/>
  <c r="DE185" i="18"/>
  <c r="DD186" i="18"/>
  <c r="DE186" i="18"/>
  <c r="DD172" i="18"/>
  <c r="DE172" i="18"/>
  <c r="DD269" i="18"/>
  <c r="DE269" i="18"/>
  <c r="DD166" i="18"/>
  <c r="DE166" i="18"/>
  <c r="DD270" i="18"/>
  <c r="DE270" i="18"/>
  <c r="DD233" i="18"/>
  <c r="DE233" i="18"/>
  <c r="DD271" i="18"/>
  <c r="DE271" i="18"/>
  <c r="DD178" i="18"/>
  <c r="DE178" i="18"/>
  <c r="DD173" i="18"/>
  <c r="DE173" i="18"/>
  <c r="DD200" i="18"/>
  <c r="DE200" i="18"/>
  <c r="DD169" i="18"/>
  <c r="DE169" i="18"/>
  <c r="DD229" i="18"/>
  <c r="DE229" i="18"/>
  <c r="DD230" i="18"/>
  <c r="DE230" i="18"/>
  <c r="DD272" i="18"/>
  <c r="DE272" i="18"/>
  <c r="DD190" i="18"/>
  <c r="DE190" i="18"/>
  <c r="DD201" i="18"/>
  <c r="DE201" i="18"/>
  <c r="DD273" i="18"/>
  <c r="DE273" i="18"/>
  <c r="DD191" i="18"/>
  <c r="DE191" i="18"/>
  <c r="DD221" i="18"/>
  <c r="DE221" i="18"/>
  <c r="DD274" i="18"/>
  <c r="DE274" i="18"/>
  <c r="DD215" i="18"/>
  <c r="DE215" i="18"/>
  <c r="DD167" i="18"/>
  <c r="DE167" i="18"/>
  <c r="DD216" i="18"/>
  <c r="DE216" i="18"/>
  <c r="DD275" i="18"/>
  <c r="DE275" i="18"/>
  <c r="DD276" i="18"/>
  <c r="DE276" i="18"/>
  <c r="DD217" i="18"/>
  <c r="DE217" i="18"/>
  <c r="CV75" i="18"/>
  <c r="CW75" i="18"/>
  <c r="CX75" i="18"/>
  <c r="CY75" i="18"/>
  <c r="CZ75" i="18"/>
  <c r="DA75" i="18"/>
  <c r="DB75" i="18"/>
  <c r="DC75" i="18"/>
  <c r="DD75" i="18"/>
  <c r="DE75" i="18"/>
  <c r="CV257" i="18"/>
  <c r="CW257" i="18"/>
  <c r="CX257" i="18"/>
  <c r="CY257" i="18"/>
  <c r="CZ257" i="18"/>
  <c r="DA257" i="18"/>
  <c r="DB257" i="18"/>
  <c r="DC257" i="18"/>
  <c r="DD257" i="18"/>
  <c r="DE257" i="18"/>
  <c r="CV9" i="18"/>
  <c r="CW9" i="18"/>
  <c r="CX9" i="18"/>
  <c r="CY9" i="18"/>
  <c r="CZ9" i="18"/>
  <c r="DA9" i="18"/>
  <c r="DB9" i="18"/>
  <c r="DC9" i="18"/>
  <c r="DD9" i="18"/>
  <c r="DE9" i="18"/>
  <c r="CV247" i="18"/>
  <c r="CW247" i="18"/>
  <c r="CX247" i="18"/>
  <c r="CY247" i="18"/>
  <c r="CZ247" i="18"/>
  <c r="DA247" i="18"/>
  <c r="DB247" i="18"/>
  <c r="DC247" i="18"/>
  <c r="DD247" i="18"/>
  <c r="DE247" i="18"/>
  <c r="CV43" i="18"/>
  <c r="CW43" i="18"/>
  <c r="CX43" i="18"/>
  <c r="CY43" i="18"/>
  <c r="CZ43" i="18"/>
  <c r="DA43" i="18"/>
  <c r="DB43" i="18"/>
  <c r="DC43" i="18"/>
  <c r="DD43" i="18"/>
  <c r="DE43" i="18"/>
  <c r="CV4" i="18"/>
  <c r="CW4" i="18"/>
  <c r="CX4" i="18"/>
  <c r="CY4" i="18"/>
  <c r="CZ4" i="18"/>
  <c r="DA4" i="18"/>
  <c r="DB4" i="18"/>
  <c r="DC4" i="18"/>
  <c r="DD4" i="18"/>
  <c r="DE4" i="18"/>
  <c r="CV82" i="18"/>
  <c r="CW82" i="18"/>
  <c r="CX82" i="18"/>
  <c r="CY82" i="18"/>
  <c r="CZ82" i="18"/>
  <c r="DA82" i="18"/>
  <c r="DB82" i="18"/>
  <c r="DC82" i="18"/>
  <c r="DD82" i="18"/>
  <c r="DE82" i="18"/>
  <c r="CV131" i="18"/>
  <c r="CW131" i="18"/>
  <c r="CX131" i="18"/>
  <c r="CY131" i="18"/>
  <c r="CZ131" i="18"/>
  <c r="DA131" i="18"/>
  <c r="DB131" i="18"/>
  <c r="DC131" i="18"/>
  <c r="DD131" i="18"/>
  <c r="DE131" i="18"/>
  <c r="CV117" i="18"/>
  <c r="CW117" i="18"/>
  <c r="CX117" i="18"/>
  <c r="CY117" i="18"/>
  <c r="CZ117" i="18"/>
  <c r="DA117" i="18"/>
  <c r="DB117" i="18"/>
  <c r="DC117" i="18"/>
  <c r="DD117" i="18"/>
  <c r="DE117" i="18"/>
  <c r="CV20" i="18"/>
  <c r="CW20" i="18"/>
  <c r="CX20" i="18"/>
  <c r="CY20" i="18"/>
  <c r="CZ20" i="18"/>
  <c r="DA20" i="18"/>
  <c r="DB20" i="18"/>
  <c r="DC20" i="18"/>
  <c r="DD20" i="18"/>
  <c r="DE20" i="18"/>
  <c r="CV154" i="18"/>
  <c r="CW154" i="18"/>
  <c r="CX154" i="18"/>
  <c r="CY154" i="18"/>
  <c r="CZ154" i="18"/>
  <c r="DA154" i="18"/>
  <c r="DB154" i="18"/>
  <c r="DC154" i="18"/>
  <c r="DD154" i="18"/>
  <c r="DE154" i="18"/>
  <c r="CV14" i="18"/>
  <c r="CW14" i="18"/>
  <c r="CX14" i="18"/>
  <c r="CY14" i="18"/>
  <c r="CZ14" i="18"/>
  <c r="DA14" i="18"/>
  <c r="DB14" i="18"/>
  <c r="DC14" i="18"/>
  <c r="DD14" i="18"/>
  <c r="DE14" i="18"/>
  <c r="CV83" i="18"/>
  <c r="CW83" i="18"/>
  <c r="CX83" i="18"/>
  <c r="CY83" i="18"/>
  <c r="CZ83" i="18"/>
  <c r="DA83" i="18"/>
  <c r="DB83" i="18"/>
  <c r="DC83" i="18"/>
  <c r="DD83" i="18"/>
  <c r="DE83" i="18"/>
  <c r="CV34" i="18"/>
  <c r="CW34" i="18"/>
  <c r="CX34" i="18"/>
  <c r="CY34" i="18"/>
  <c r="CZ34" i="18"/>
  <c r="DA34" i="18"/>
  <c r="DB34" i="18"/>
  <c r="DC34" i="18"/>
  <c r="DD34" i="18"/>
  <c r="DE34" i="18"/>
  <c r="CV78" i="18"/>
  <c r="CW78" i="18"/>
  <c r="CX78" i="18"/>
  <c r="CY78" i="18"/>
  <c r="CZ78" i="18"/>
  <c r="DA78" i="18"/>
  <c r="DB78" i="18"/>
  <c r="DC78" i="18"/>
  <c r="DD78" i="18"/>
  <c r="DE78" i="18"/>
  <c r="CV116" i="18"/>
  <c r="CW116" i="18"/>
  <c r="CX116" i="18"/>
  <c r="CY116" i="18"/>
  <c r="CZ116" i="18"/>
  <c r="DA116" i="18"/>
  <c r="DB116" i="18"/>
  <c r="DC116" i="18"/>
  <c r="DD116" i="18"/>
  <c r="DE116" i="18"/>
  <c r="CV39" i="18"/>
  <c r="CW39" i="18"/>
  <c r="CX39" i="18"/>
  <c r="CY39" i="18"/>
  <c r="CZ39" i="18"/>
  <c r="DA39" i="18"/>
  <c r="DB39" i="18"/>
  <c r="DC39" i="18"/>
  <c r="DD39" i="18"/>
  <c r="DE39" i="18"/>
  <c r="CV62" i="18"/>
  <c r="CW62" i="18"/>
  <c r="CX62" i="18"/>
  <c r="CY62" i="18"/>
  <c r="CZ62" i="18"/>
  <c r="DA62" i="18"/>
  <c r="DB62" i="18"/>
  <c r="DC62" i="18"/>
  <c r="DD62" i="18"/>
  <c r="DE62" i="18"/>
  <c r="CV11" i="18"/>
  <c r="CW11" i="18"/>
  <c r="CX11" i="18"/>
  <c r="CY11" i="18"/>
  <c r="CZ11" i="18"/>
  <c r="DA11" i="18"/>
  <c r="DB11" i="18"/>
  <c r="DC11" i="18"/>
  <c r="DD11" i="18"/>
  <c r="DE11" i="18"/>
  <c r="CV56" i="18"/>
  <c r="CW56" i="18"/>
  <c r="CX56" i="18"/>
  <c r="CY56" i="18"/>
  <c r="CZ56" i="18"/>
  <c r="DA56" i="18"/>
  <c r="DB56" i="18"/>
  <c r="DC56" i="18"/>
  <c r="DD56" i="18"/>
  <c r="DE56" i="18"/>
  <c r="CV140" i="18"/>
  <c r="CW140" i="18"/>
  <c r="CX140" i="18"/>
  <c r="CY140" i="18"/>
  <c r="CZ140" i="18"/>
  <c r="DA140" i="18"/>
  <c r="DB140" i="18"/>
  <c r="DC140" i="18"/>
  <c r="DD140" i="18"/>
  <c r="DE140" i="18"/>
  <c r="CV255" i="18"/>
  <c r="CW255" i="18"/>
  <c r="CX255" i="18"/>
  <c r="CY255" i="18"/>
  <c r="CZ255" i="18"/>
  <c r="DA255" i="18"/>
  <c r="DB255" i="18"/>
  <c r="DC255" i="18"/>
  <c r="DD255" i="18"/>
  <c r="DE255" i="18"/>
  <c r="CV96" i="18"/>
  <c r="CW96" i="18"/>
  <c r="CX96" i="18"/>
  <c r="CY96" i="18"/>
  <c r="CZ96" i="18"/>
  <c r="DA96" i="18"/>
  <c r="DB96" i="18"/>
  <c r="DC96" i="18"/>
  <c r="DD96" i="18"/>
  <c r="DE96" i="18"/>
  <c r="CV251" i="18"/>
  <c r="CW251" i="18"/>
  <c r="CX251" i="18"/>
  <c r="CY251" i="18"/>
  <c r="CZ251" i="18"/>
  <c r="DA251" i="18"/>
  <c r="DB251" i="18"/>
  <c r="DC251" i="18"/>
  <c r="DD251" i="18"/>
  <c r="DE251" i="18"/>
  <c r="CV47" i="18"/>
  <c r="CW47" i="18"/>
  <c r="CX47" i="18"/>
  <c r="CY47" i="18"/>
  <c r="CZ47" i="18"/>
  <c r="DA47" i="18"/>
  <c r="DB47" i="18"/>
  <c r="DC47" i="18"/>
  <c r="DD47" i="18"/>
  <c r="DE47" i="18"/>
  <c r="CV246" i="18"/>
  <c r="CW246" i="18"/>
  <c r="CX246" i="18"/>
  <c r="CY246" i="18"/>
  <c r="CZ246" i="18"/>
  <c r="DA246" i="18"/>
  <c r="DB246" i="18"/>
  <c r="DC246" i="18"/>
  <c r="DD246" i="18"/>
  <c r="DE246" i="18"/>
  <c r="CV256" i="18"/>
  <c r="CW256" i="18"/>
  <c r="CX256" i="18"/>
  <c r="CY256" i="18"/>
  <c r="CZ256" i="18"/>
  <c r="DA256" i="18"/>
  <c r="DB256" i="18"/>
  <c r="DC256" i="18"/>
  <c r="DD256" i="18"/>
  <c r="DE256" i="18"/>
  <c r="CV88" i="18"/>
  <c r="CW88" i="18"/>
  <c r="CX88" i="18"/>
  <c r="CY88" i="18"/>
  <c r="CZ88" i="18"/>
  <c r="DA88" i="18"/>
  <c r="DB88" i="18"/>
  <c r="DC88" i="18"/>
  <c r="DD88" i="18"/>
  <c r="DE88" i="18"/>
  <c r="CV114" i="18"/>
  <c r="CW114" i="18"/>
  <c r="CX114" i="18"/>
  <c r="CY114" i="18"/>
  <c r="CZ114" i="18"/>
  <c r="DA114" i="18"/>
  <c r="DB114" i="18"/>
  <c r="DC114" i="18"/>
  <c r="DD114" i="18"/>
  <c r="DE114" i="18"/>
  <c r="CV93" i="18"/>
  <c r="CW93" i="18"/>
  <c r="CX93" i="18"/>
  <c r="CY93" i="18"/>
  <c r="CZ93" i="18"/>
  <c r="DA93" i="18"/>
  <c r="DB93" i="18"/>
  <c r="DC93" i="18"/>
  <c r="DD93" i="18"/>
  <c r="DE93" i="18"/>
  <c r="CV126" i="18"/>
  <c r="CW126" i="18"/>
  <c r="CX126" i="18"/>
  <c r="CY126" i="18"/>
  <c r="CZ126" i="18"/>
  <c r="DA126" i="18"/>
  <c r="DB126" i="18"/>
  <c r="DC126" i="18"/>
  <c r="DD126" i="18"/>
  <c r="DE126" i="18"/>
  <c r="CV25" i="18"/>
  <c r="CW25" i="18"/>
  <c r="CX25" i="18"/>
  <c r="CY25" i="18"/>
  <c r="CZ25" i="18"/>
  <c r="DA25" i="18"/>
  <c r="DB25" i="18"/>
  <c r="DC25" i="18"/>
  <c r="DD25" i="18"/>
  <c r="DE25" i="18"/>
  <c r="CV112" i="18"/>
  <c r="CW112" i="18"/>
  <c r="CX112" i="18"/>
  <c r="CY112" i="18"/>
  <c r="CZ112" i="18"/>
  <c r="DA112" i="18"/>
  <c r="DB112" i="18"/>
  <c r="DC112" i="18"/>
  <c r="DD112" i="18"/>
  <c r="DE112" i="18"/>
  <c r="CV48" i="18"/>
  <c r="CW48" i="18"/>
  <c r="CX48" i="18"/>
  <c r="CY48" i="18"/>
  <c r="CZ48" i="18"/>
  <c r="DA48" i="18"/>
  <c r="DB48" i="18"/>
  <c r="DC48" i="18"/>
  <c r="DD48" i="18"/>
  <c r="DE48" i="18"/>
  <c r="CV142" i="18"/>
  <c r="CW142" i="18"/>
  <c r="CX142" i="18"/>
  <c r="CY142" i="18"/>
  <c r="CZ142" i="18"/>
  <c r="DA142" i="18"/>
  <c r="DB142" i="18"/>
  <c r="DC142" i="18"/>
  <c r="DD142" i="18"/>
  <c r="DE142" i="18"/>
  <c r="CV159" i="18"/>
  <c r="CW159" i="18"/>
  <c r="CX159" i="18"/>
  <c r="CY159" i="18"/>
  <c r="CZ159" i="18"/>
  <c r="DA159" i="18"/>
  <c r="DB159" i="18"/>
  <c r="DC159" i="18"/>
  <c r="DD159" i="18"/>
  <c r="DE159" i="18"/>
  <c r="CV53" i="18"/>
  <c r="CW53" i="18"/>
  <c r="CX53" i="18"/>
  <c r="CY53" i="18"/>
  <c r="CZ53" i="18"/>
  <c r="DA53" i="18"/>
  <c r="DB53" i="18"/>
  <c r="DC53" i="18"/>
  <c r="DD53" i="18"/>
  <c r="DE53" i="18"/>
  <c r="CV174" i="18"/>
  <c r="CW174" i="18"/>
  <c r="CX174" i="18"/>
  <c r="CY174" i="18"/>
  <c r="CZ174" i="18"/>
  <c r="DA174" i="18"/>
  <c r="DB174" i="18"/>
  <c r="DC174" i="18"/>
  <c r="DD174" i="18"/>
  <c r="DE174" i="18"/>
  <c r="CV19" i="18"/>
  <c r="CW19" i="18"/>
  <c r="CX19" i="18"/>
  <c r="CY19" i="18"/>
  <c r="CZ19" i="18"/>
  <c r="DA19" i="18"/>
  <c r="DB19" i="18"/>
  <c r="DC19" i="18"/>
  <c r="DD19" i="18"/>
  <c r="DE19" i="18"/>
  <c r="CV36" i="18"/>
  <c r="CW36" i="18"/>
  <c r="CX36" i="18"/>
  <c r="CY36" i="18"/>
  <c r="CZ36" i="18"/>
  <c r="DA36" i="18"/>
  <c r="DB36" i="18"/>
  <c r="DC36" i="18"/>
  <c r="DD36" i="18"/>
  <c r="DE36" i="18"/>
  <c r="CV70" i="18"/>
  <c r="CW70" i="18"/>
  <c r="CX70" i="18"/>
  <c r="CY70" i="18"/>
  <c r="CZ70" i="18"/>
  <c r="DA70" i="18"/>
  <c r="DB70" i="18"/>
  <c r="DC70" i="18"/>
  <c r="DD70" i="18"/>
  <c r="DE70" i="18"/>
  <c r="CV44" i="18"/>
  <c r="CW44" i="18"/>
  <c r="CX44" i="18"/>
  <c r="CY44" i="18"/>
  <c r="CZ44" i="18"/>
  <c r="DA44" i="18"/>
  <c r="DB44" i="18"/>
  <c r="DC44" i="18"/>
  <c r="DD44" i="18"/>
  <c r="DE44" i="18"/>
  <c r="CV104" i="18"/>
  <c r="CW104" i="18"/>
  <c r="CX104" i="18"/>
  <c r="CY104" i="18"/>
  <c r="CZ104" i="18"/>
  <c r="DA104" i="18"/>
  <c r="DB104" i="18"/>
  <c r="DC104" i="18"/>
  <c r="DD104" i="18"/>
  <c r="DE104" i="18"/>
  <c r="CV51" i="18"/>
  <c r="CW51" i="18"/>
  <c r="CX51" i="18"/>
  <c r="CY51" i="18"/>
  <c r="CZ51" i="18"/>
  <c r="DA51" i="18"/>
  <c r="DB51" i="18"/>
  <c r="DC51" i="18"/>
  <c r="DD51" i="18"/>
  <c r="DE51" i="18"/>
  <c r="CV160" i="18"/>
  <c r="CW160" i="18"/>
  <c r="CX160" i="18"/>
  <c r="CY160" i="18"/>
  <c r="CZ160" i="18"/>
  <c r="DA160" i="18"/>
  <c r="DB160" i="18"/>
  <c r="DC160" i="18"/>
  <c r="DD160" i="18"/>
  <c r="DE160" i="18"/>
  <c r="CV254" i="18"/>
  <c r="CW254" i="18"/>
  <c r="CX254" i="18"/>
  <c r="CY254" i="18"/>
  <c r="CZ254" i="18"/>
  <c r="DA254" i="18"/>
  <c r="DB254" i="18"/>
  <c r="DC254" i="18"/>
  <c r="DD254" i="18"/>
  <c r="DE254" i="18"/>
  <c r="CV55" i="18"/>
  <c r="CW55" i="18"/>
  <c r="CX55" i="18"/>
  <c r="CY55" i="18"/>
  <c r="CZ55" i="18"/>
  <c r="DA55" i="18"/>
  <c r="DB55" i="18"/>
  <c r="DC55" i="18"/>
  <c r="DD55" i="18"/>
  <c r="DE55" i="18"/>
  <c r="CV120" i="18"/>
  <c r="CW120" i="18"/>
  <c r="CX120" i="18"/>
  <c r="CY120" i="18"/>
  <c r="CZ120" i="18"/>
  <c r="DA120" i="18"/>
  <c r="DB120" i="18"/>
  <c r="DC120" i="18"/>
  <c r="DD120" i="18"/>
  <c r="DE120" i="18"/>
  <c r="CV52" i="18"/>
  <c r="CW52" i="18"/>
  <c r="CX52" i="18"/>
  <c r="CY52" i="18"/>
  <c r="CZ52" i="18"/>
  <c r="DA52" i="18"/>
  <c r="DB52" i="18"/>
  <c r="DC52" i="18"/>
  <c r="DD52" i="18"/>
  <c r="DE52" i="18"/>
  <c r="CV41" i="18"/>
  <c r="CW41" i="18"/>
  <c r="CX41" i="18"/>
  <c r="CY41" i="18"/>
  <c r="CZ41" i="18"/>
  <c r="DA41" i="18"/>
  <c r="DB41" i="18"/>
  <c r="DC41" i="18"/>
  <c r="DD41" i="18"/>
  <c r="DE41" i="18"/>
  <c r="CV250" i="18"/>
  <c r="CW250" i="18"/>
  <c r="CX250" i="18"/>
  <c r="CY250" i="18"/>
  <c r="CZ250" i="18"/>
  <c r="DA250" i="18"/>
  <c r="DB250" i="18"/>
  <c r="DC250" i="18"/>
  <c r="DD250" i="18"/>
  <c r="DE250" i="18"/>
  <c r="CV77" i="18"/>
  <c r="CW77" i="18"/>
  <c r="CX77" i="18"/>
  <c r="CY77" i="18"/>
  <c r="CZ77" i="18"/>
  <c r="DA77" i="18"/>
  <c r="DB77" i="18"/>
  <c r="DC77" i="18"/>
  <c r="DD77" i="18"/>
  <c r="DE77" i="18"/>
  <c r="CV94" i="18"/>
  <c r="CW94" i="18"/>
  <c r="CX94" i="18"/>
  <c r="CY94" i="18"/>
  <c r="CZ94" i="18"/>
  <c r="DA94" i="18"/>
  <c r="DB94" i="18"/>
  <c r="DC94" i="18"/>
  <c r="DD94" i="18"/>
  <c r="DE94" i="18"/>
  <c r="CV123" i="18"/>
  <c r="CW123" i="18"/>
  <c r="CX123" i="18"/>
  <c r="CY123" i="18"/>
  <c r="CZ123" i="18"/>
  <c r="DA123" i="18"/>
  <c r="DB123" i="18"/>
  <c r="DC123" i="18"/>
  <c r="DD123" i="18"/>
  <c r="DE123" i="18"/>
  <c r="CV35" i="18"/>
  <c r="CW35" i="18"/>
  <c r="CX35" i="18"/>
  <c r="CY35" i="18"/>
  <c r="CZ35" i="18"/>
  <c r="DA35" i="18"/>
  <c r="DB35" i="18"/>
  <c r="DC35" i="18"/>
  <c r="DD35" i="18"/>
  <c r="DE35" i="18"/>
  <c r="CV111" i="18"/>
  <c r="CW111" i="18"/>
  <c r="CX111" i="18"/>
  <c r="CY111" i="18"/>
  <c r="CZ111" i="18"/>
  <c r="DA111" i="18"/>
  <c r="DB111" i="18"/>
  <c r="DC111" i="18"/>
  <c r="DD111" i="18"/>
  <c r="DE111" i="18"/>
  <c r="CV139" i="18"/>
  <c r="CW139" i="18"/>
  <c r="CX139" i="18"/>
  <c r="CY139" i="18"/>
  <c r="CZ139" i="18"/>
  <c r="DA139" i="18"/>
  <c r="DB139" i="18"/>
  <c r="DC139" i="18"/>
  <c r="DD139" i="18"/>
  <c r="DE139" i="18"/>
  <c r="CV12" i="18"/>
  <c r="CW12" i="18"/>
  <c r="CX12" i="18"/>
  <c r="CY12" i="18"/>
  <c r="CZ12" i="18"/>
  <c r="DA12" i="18"/>
  <c r="DB12" i="18"/>
  <c r="DC12" i="18"/>
  <c r="DD12" i="18"/>
  <c r="DE12" i="18"/>
  <c r="CV243" i="18"/>
  <c r="CW243" i="18"/>
  <c r="CX243" i="18"/>
  <c r="CY243" i="18"/>
  <c r="CZ243" i="18"/>
  <c r="DA243" i="18"/>
  <c r="DB243" i="18"/>
  <c r="DC243" i="18"/>
  <c r="DD243" i="18"/>
  <c r="DE243" i="18"/>
  <c r="CV79" i="18"/>
  <c r="CW79" i="18"/>
  <c r="CX79" i="18"/>
  <c r="CY79" i="18"/>
  <c r="CZ79" i="18"/>
  <c r="DA79" i="18"/>
  <c r="DB79" i="18"/>
  <c r="DC79" i="18"/>
  <c r="DD79" i="18"/>
  <c r="DE79" i="18"/>
  <c r="CV244" i="18"/>
  <c r="CW244" i="18"/>
  <c r="CX244" i="18"/>
  <c r="CY244" i="18"/>
  <c r="CZ244" i="18"/>
  <c r="DA244" i="18"/>
  <c r="DB244" i="18"/>
  <c r="DC244" i="18"/>
  <c r="DD244" i="18"/>
  <c r="DE244" i="18"/>
  <c r="CV109" i="18"/>
  <c r="CW109" i="18"/>
  <c r="CX109" i="18"/>
  <c r="CY109" i="18"/>
  <c r="CZ109" i="18"/>
  <c r="DA109" i="18"/>
  <c r="DB109" i="18"/>
  <c r="DC109" i="18"/>
  <c r="DD109" i="18"/>
  <c r="DE109" i="18"/>
  <c r="CV245" i="18"/>
  <c r="CW245" i="18"/>
  <c r="CX245" i="18"/>
  <c r="CY245" i="18"/>
  <c r="CZ245" i="18"/>
  <c r="DA245" i="18"/>
  <c r="DB245" i="18"/>
  <c r="DC245" i="18"/>
  <c r="DD245" i="18"/>
  <c r="DE245" i="18"/>
  <c r="CV128" i="18"/>
  <c r="CW128" i="18"/>
  <c r="CX128" i="18"/>
  <c r="CY128" i="18"/>
  <c r="CZ128" i="18"/>
  <c r="DA128" i="18"/>
  <c r="DB128" i="18"/>
  <c r="DC128" i="18"/>
  <c r="DD128" i="18"/>
  <c r="DE128" i="18"/>
  <c r="CV125" i="18"/>
  <c r="CW125" i="18"/>
  <c r="CX125" i="18"/>
  <c r="CY125" i="18"/>
  <c r="CZ125" i="18"/>
  <c r="DA125" i="18"/>
  <c r="DB125" i="18"/>
  <c r="DC125" i="18"/>
  <c r="DD125" i="18"/>
  <c r="DE125" i="18"/>
  <c r="CV121" i="18"/>
  <c r="CW121" i="18"/>
  <c r="CX121" i="18"/>
  <c r="CY121" i="18"/>
  <c r="CZ121" i="18"/>
  <c r="DA121" i="18"/>
  <c r="DB121" i="18"/>
  <c r="DC121" i="18"/>
  <c r="DD121" i="18"/>
  <c r="DE121" i="18"/>
  <c r="CV3" i="18"/>
  <c r="CW3" i="18"/>
  <c r="CX3" i="18"/>
  <c r="CY3" i="18"/>
  <c r="CZ3" i="18"/>
  <c r="DA3" i="18"/>
  <c r="DB3" i="18"/>
  <c r="DC3" i="18"/>
  <c r="DD3" i="18"/>
  <c r="DE3" i="18"/>
  <c r="CV57" i="18"/>
  <c r="CW57" i="18"/>
  <c r="CX57" i="18"/>
  <c r="CY57" i="18"/>
  <c r="CZ57" i="18"/>
  <c r="DA57" i="18"/>
  <c r="DB57" i="18"/>
  <c r="DC57" i="18"/>
  <c r="DD57" i="18"/>
  <c r="DE57" i="18"/>
  <c r="CV29" i="18"/>
  <c r="CW29" i="18"/>
  <c r="CX29" i="18"/>
  <c r="CY29" i="18"/>
  <c r="CZ29" i="18"/>
  <c r="DA29" i="18"/>
  <c r="DB29" i="18"/>
  <c r="DC29" i="18"/>
  <c r="DD29" i="18"/>
  <c r="DE29" i="18"/>
  <c r="CV13" i="18"/>
  <c r="CW13" i="18"/>
  <c r="CX13" i="18"/>
  <c r="CY13" i="18"/>
  <c r="CZ13" i="18"/>
  <c r="DA13" i="18"/>
  <c r="DB13" i="18"/>
  <c r="DC13" i="18"/>
  <c r="DD13" i="18"/>
  <c r="DE13" i="18"/>
  <c r="CV80" i="18"/>
  <c r="CW80" i="18"/>
  <c r="CX80" i="18"/>
  <c r="CY80" i="18"/>
  <c r="CZ80" i="18"/>
  <c r="DA80" i="18"/>
  <c r="DB80" i="18"/>
  <c r="DC80" i="18"/>
  <c r="DD80" i="18"/>
  <c r="DE80" i="18"/>
  <c r="CV144" i="18"/>
  <c r="CW144" i="18"/>
  <c r="CX144" i="18"/>
  <c r="CY144" i="18"/>
  <c r="CZ144" i="18"/>
  <c r="DA144" i="18"/>
  <c r="DB144" i="18"/>
  <c r="DC144" i="18"/>
  <c r="DD144" i="18"/>
  <c r="DE144" i="18"/>
  <c r="CV141" i="18"/>
  <c r="CW141" i="18"/>
  <c r="CX141" i="18"/>
  <c r="CY141" i="18"/>
  <c r="CZ141" i="18"/>
  <c r="DA141" i="18"/>
  <c r="DB141" i="18"/>
  <c r="DC141" i="18"/>
  <c r="DD141" i="18"/>
  <c r="DE141" i="18"/>
  <c r="CV42" i="18"/>
  <c r="CW42" i="18"/>
  <c r="CX42" i="18"/>
  <c r="CY42" i="18"/>
  <c r="CZ42" i="18"/>
  <c r="DA42" i="18"/>
  <c r="DB42" i="18"/>
  <c r="DC42" i="18"/>
  <c r="DD42" i="18"/>
  <c r="DE42" i="18"/>
  <c r="CV72" i="18"/>
  <c r="CW72" i="18"/>
  <c r="CX72" i="18"/>
  <c r="CY72" i="18"/>
  <c r="CZ72" i="18"/>
  <c r="DA72" i="18"/>
  <c r="DB72" i="18"/>
  <c r="DC72" i="18"/>
  <c r="DD72" i="18"/>
  <c r="DE72" i="18"/>
  <c r="CV28" i="18"/>
  <c r="CW28" i="18"/>
  <c r="CX28" i="18"/>
  <c r="CY28" i="18"/>
  <c r="CZ28" i="18"/>
  <c r="DA28" i="18"/>
  <c r="DB28" i="18"/>
  <c r="DC28" i="18"/>
  <c r="DD28" i="18"/>
  <c r="DE28" i="18"/>
  <c r="CV65" i="18"/>
  <c r="CW65" i="18"/>
  <c r="CX65" i="18"/>
  <c r="CY65" i="18"/>
  <c r="CZ65" i="18"/>
  <c r="DA65" i="18"/>
  <c r="DB65" i="18"/>
  <c r="DC65" i="18"/>
  <c r="DD65" i="18"/>
  <c r="DE65" i="18"/>
  <c r="CV119" i="18"/>
  <c r="CW119" i="18"/>
  <c r="CX119" i="18"/>
  <c r="CY119" i="18"/>
  <c r="CZ119" i="18"/>
  <c r="DA119" i="18"/>
  <c r="DB119" i="18"/>
  <c r="DC119" i="18"/>
  <c r="DD119" i="18"/>
  <c r="DE119" i="18"/>
  <c r="CV242" i="18"/>
  <c r="CW242" i="18"/>
  <c r="CX242" i="18"/>
  <c r="CY242" i="18"/>
  <c r="CZ242" i="18"/>
  <c r="DA242" i="18"/>
  <c r="DB242" i="18"/>
  <c r="DC242" i="18"/>
  <c r="DD242" i="18"/>
  <c r="DE242" i="18"/>
  <c r="CV180" i="18"/>
  <c r="CW180" i="18"/>
  <c r="CX180" i="18"/>
  <c r="CY180" i="18"/>
  <c r="CZ180" i="18"/>
  <c r="DA180" i="18"/>
  <c r="DB180" i="18"/>
  <c r="DC180" i="18"/>
  <c r="DD180" i="18"/>
  <c r="DE180" i="18"/>
  <c r="CV92" i="18"/>
  <c r="CW92" i="18"/>
  <c r="CX92" i="18"/>
  <c r="CY92" i="18"/>
  <c r="CZ92" i="18"/>
  <c r="DA92" i="18"/>
  <c r="DB92" i="18"/>
  <c r="DC92" i="18"/>
  <c r="DD92" i="18"/>
  <c r="DE92" i="18"/>
  <c r="CV40" i="18"/>
  <c r="CW40" i="18"/>
  <c r="CX40" i="18"/>
  <c r="CY40" i="18"/>
  <c r="CZ40" i="18"/>
  <c r="DA40" i="18"/>
  <c r="DB40" i="18"/>
  <c r="DC40" i="18"/>
  <c r="DD40" i="18"/>
  <c r="DE40" i="18"/>
  <c r="CV253" i="18"/>
  <c r="CW253" i="18"/>
  <c r="CX253" i="18"/>
  <c r="CY253" i="18"/>
  <c r="CZ253" i="18"/>
  <c r="DA253" i="18"/>
  <c r="DB253" i="18"/>
  <c r="DC253" i="18"/>
  <c r="DD253" i="18"/>
  <c r="DE253" i="18"/>
  <c r="CV76" i="18"/>
  <c r="CW76" i="18"/>
  <c r="CX76" i="18"/>
  <c r="CY76" i="18"/>
  <c r="CZ76" i="18"/>
  <c r="DA76" i="18"/>
  <c r="DB76" i="18"/>
  <c r="DC76" i="18"/>
  <c r="DD76" i="18"/>
  <c r="DE76" i="18"/>
  <c r="CV33" i="18"/>
  <c r="CW33" i="18"/>
  <c r="CX33" i="18"/>
  <c r="CY33" i="18"/>
  <c r="CZ33" i="18"/>
  <c r="DA33" i="18"/>
  <c r="DB33" i="18"/>
  <c r="DC33" i="18"/>
  <c r="DD33" i="18"/>
  <c r="DE33" i="18"/>
  <c r="CV6" i="18"/>
  <c r="CW6" i="18"/>
  <c r="CX6" i="18"/>
  <c r="CY6" i="18"/>
  <c r="CZ6" i="18"/>
  <c r="DA6" i="18"/>
  <c r="DB6" i="18"/>
  <c r="DC6" i="18"/>
  <c r="DD6" i="18"/>
  <c r="DE6" i="18"/>
  <c r="CV252" i="18"/>
  <c r="CW252" i="18"/>
  <c r="CX252" i="18"/>
  <c r="CY252" i="18"/>
  <c r="CZ252" i="18"/>
  <c r="DA252" i="18"/>
  <c r="DB252" i="18"/>
  <c r="DC252" i="18"/>
  <c r="DD252" i="18"/>
  <c r="DE252" i="18"/>
  <c r="CV240" i="18"/>
  <c r="CW240" i="18"/>
  <c r="CX240" i="18"/>
  <c r="CY240" i="18"/>
  <c r="CZ240" i="18"/>
  <c r="DA240" i="18"/>
  <c r="DB240" i="18"/>
  <c r="DC240" i="18"/>
  <c r="DD240" i="18"/>
  <c r="DE240" i="18"/>
  <c r="CV58" i="18"/>
  <c r="CW58" i="18"/>
  <c r="CX58" i="18"/>
  <c r="CY58" i="18"/>
  <c r="CZ58" i="18"/>
  <c r="DA58" i="18"/>
  <c r="DB58" i="18"/>
  <c r="DC58" i="18"/>
  <c r="DD58" i="18"/>
  <c r="DE58" i="18"/>
  <c r="CV2" i="18"/>
  <c r="CW2" i="18"/>
  <c r="CX2" i="18"/>
  <c r="CY2" i="18"/>
  <c r="CZ2" i="18"/>
  <c r="DA2" i="18"/>
  <c r="DB2" i="18"/>
  <c r="DC2" i="18"/>
  <c r="DD2" i="18"/>
  <c r="DE2" i="18"/>
  <c r="CV49" i="18"/>
  <c r="CW49" i="18"/>
  <c r="CX49" i="18"/>
  <c r="CY49" i="18"/>
  <c r="CZ49" i="18"/>
  <c r="DA49" i="18"/>
  <c r="DB49" i="18"/>
  <c r="DC49" i="18"/>
  <c r="DD49" i="18"/>
  <c r="DE49" i="18"/>
  <c r="CV87" i="18"/>
  <c r="CW87" i="18"/>
  <c r="CX87" i="18"/>
  <c r="CY87" i="18"/>
  <c r="CZ87" i="18"/>
  <c r="DA87" i="18"/>
  <c r="DB87" i="18"/>
  <c r="DC87" i="18"/>
  <c r="DD87" i="18"/>
  <c r="DE87" i="18"/>
  <c r="CV151" i="18"/>
  <c r="CW151" i="18"/>
  <c r="CX151" i="18"/>
  <c r="CY151" i="18"/>
  <c r="CZ151" i="18"/>
  <c r="DA151" i="18"/>
  <c r="DB151" i="18"/>
  <c r="DC151" i="18"/>
  <c r="DD151" i="18"/>
  <c r="DE151" i="18"/>
  <c r="CV84" i="18"/>
  <c r="CW84" i="18"/>
  <c r="CX84" i="18"/>
  <c r="CY84" i="18"/>
  <c r="CZ84" i="18"/>
  <c r="DA84" i="18"/>
  <c r="DB84" i="18"/>
  <c r="DC84" i="18"/>
  <c r="DD84" i="18"/>
  <c r="DE84" i="18"/>
  <c r="CV99" i="18"/>
  <c r="CW99" i="18"/>
  <c r="CX99" i="18"/>
  <c r="CY99" i="18"/>
  <c r="CZ99" i="18"/>
  <c r="DA99" i="18"/>
  <c r="DB99" i="18"/>
  <c r="DC99" i="18"/>
  <c r="DD99" i="18"/>
  <c r="DE99" i="18"/>
  <c r="CV103" i="18"/>
  <c r="CW103" i="18"/>
  <c r="CX103" i="18"/>
  <c r="CY103" i="18"/>
  <c r="CZ103" i="18"/>
  <c r="DA103" i="18"/>
  <c r="DB103" i="18"/>
  <c r="DC103" i="18"/>
  <c r="DD103" i="18"/>
  <c r="DE103" i="18"/>
  <c r="CV146" i="18"/>
  <c r="CW146" i="18"/>
  <c r="CX146" i="18"/>
  <c r="CY146" i="18"/>
  <c r="CZ146" i="18"/>
  <c r="DA146" i="18"/>
  <c r="DB146" i="18"/>
  <c r="DC146" i="18"/>
  <c r="DD146" i="18"/>
  <c r="DE146" i="18"/>
  <c r="CV46" i="18"/>
  <c r="CW46" i="18"/>
  <c r="CX46" i="18"/>
  <c r="CY46" i="18"/>
  <c r="CZ46" i="18"/>
  <c r="DA46" i="18"/>
  <c r="DB46" i="18"/>
  <c r="DC46" i="18"/>
  <c r="DD46" i="18"/>
  <c r="DE46" i="18"/>
  <c r="CV241" i="18"/>
  <c r="CW241" i="18"/>
  <c r="CX241" i="18"/>
  <c r="CY241" i="18"/>
  <c r="CZ241" i="18"/>
  <c r="DA241" i="18"/>
  <c r="DB241" i="18"/>
  <c r="DC241" i="18"/>
  <c r="DD241" i="18"/>
  <c r="DE241" i="18"/>
  <c r="CV129" i="18"/>
  <c r="CW129" i="18"/>
  <c r="CX129" i="18"/>
  <c r="CY129" i="18"/>
  <c r="CZ129" i="18"/>
  <c r="DA129" i="18"/>
  <c r="DB129" i="18"/>
  <c r="DC129" i="18"/>
  <c r="DD129" i="18"/>
  <c r="DE129" i="18"/>
  <c r="CV184" i="18"/>
  <c r="CW184" i="18"/>
  <c r="CX184" i="18"/>
  <c r="CY184" i="18"/>
  <c r="CZ184" i="18"/>
  <c r="DA184" i="18"/>
  <c r="DB184" i="18"/>
  <c r="DC184" i="18"/>
  <c r="DD184" i="18"/>
  <c r="DE184" i="18"/>
  <c r="CV248" i="18"/>
  <c r="CW248" i="18"/>
  <c r="CX248" i="18"/>
  <c r="CY248" i="18"/>
  <c r="CZ248" i="18"/>
  <c r="DA248" i="18"/>
  <c r="DB248" i="18"/>
  <c r="DC248" i="18"/>
  <c r="DD248" i="18"/>
  <c r="DE248" i="18"/>
  <c r="CV249" i="18"/>
  <c r="CW249" i="18"/>
  <c r="CX249" i="18"/>
  <c r="CY249" i="18"/>
  <c r="CZ249" i="18"/>
  <c r="DA249" i="18"/>
  <c r="DB249" i="18"/>
  <c r="DC249" i="18"/>
  <c r="DD249" i="18"/>
  <c r="DE249" i="18"/>
  <c r="CV16" i="18"/>
  <c r="CW16" i="18"/>
  <c r="CX16" i="18"/>
  <c r="CY16" i="18"/>
  <c r="CZ16" i="18"/>
  <c r="DA16" i="18"/>
  <c r="DB16" i="18"/>
  <c r="DC16" i="18"/>
  <c r="DD16" i="18"/>
  <c r="DE16" i="18"/>
  <c r="DE98" i="18"/>
  <c r="DD98" i="18"/>
  <c r="DC98" i="18"/>
  <c r="DB98" i="18"/>
  <c r="DA98" i="18"/>
  <c r="CZ98" i="18"/>
  <c r="CY98" i="18"/>
  <c r="CX98" i="18"/>
  <c r="CW98" i="18"/>
  <c r="CV98" i="18"/>
  <c r="CI6" i="18"/>
  <c r="CI58" i="18"/>
  <c r="CI2" i="18"/>
  <c r="CI49" i="18"/>
  <c r="CI87" i="18"/>
  <c r="CI151" i="18"/>
  <c r="CI84" i="18"/>
  <c r="CI99" i="18"/>
  <c r="CI103" i="18"/>
  <c r="CI146" i="18"/>
  <c r="CI46" i="18"/>
  <c r="CI129" i="18"/>
  <c r="CI16" i="18"/>
  <c r="CI80" i="18"/>
  <c r="CI144" i="18"/>
  <c r="CI141" i="18"/>
  <c r="CI42" i="18"/>
  <c r="CI72" i="18"/>
  <c r="CI28" i="18"/>
  <c r="CI65" i="18"/>
  <c r="CI119" i="18"/>
  <c r="CI92" i="18"/>
  <c r="CI40" i="18"/>
  <c r="CI76" i="18"/>
  <c r="CI33" i="18"/>
  <c r="CI35" i="18"/>
  <c r="CI111" i="18"/>
  <c r="CI139" i="18"/>
  <c r="CI12" i="18"/>
  <c r="CI79" i="18"/>
  <c r="CI109" i="18"/>
  <c r="CI128" i="18"/>
  <c r="CI125" i="18"/>
  <c r="CI121" i="18"/>
  <c r="CI3" i="18"/>
  <c r="CI57" i="18"/>
  <c r="CI29" i="18"/>
  <c r="CI13" i="18"/>
  <c r="CI53" i="18"/>
  <c r="CI19" i="18"/>
  <c r="CI36" i="18"/>
  <c r="CI70" i="18"/>
  <c r="CI44" i="18"/>
  <c r="CI104" i="18"/>
  <c r="CI51" i="18"/>
  <c r="CI160" i="18"/>
  <c r="CI55" i="18"/>
  <c r="CI120" i="18"/>
  <c r="CI52" i="18"/>
  <c r="CI41" i="18"/>
  <c r="CI77" i="18"/>
  <c r="CI94" i="18"/>
  <c r="CI123" i="18"/>
  <c r="CI154" i="18"/>
  <c r="CI14" i="18"/>
  <c r="CI83" i="18"/>
  <c r="CI34" i="18"/>
  <c r="CI78" i="18"/>
  <c r="CI116" i="18"/>
  <c r="CI39" i="18"/>
  <c r="CI62" i="18"/>
  <c r="CI11" i="18"/>
  <c r="CI56" i="18"/>
  <c r="CI140" i="18"/>
  <c r="CI96" i="18"/>
  <c r="CI47" i="18"/>
  <c r="CI88" i="18"/>
  <c r="CI114" i="18"/>
  <c r="CI93" i="18"/>
  <c r="CI126" i="18"/>
  <c r="CI25" i="18"/>
  <c r="CI112" i="18"/>
  <c r="CI48" i="18"/>
  <c r="CI142" i="18"/>
  <c r="CI159" i="18"/>
  <c r="CI75" i="18"/>
  <c r="CI9" i="18"/>
  <c r="CI43" i="18"/>
  <c r="CI4" i="18"/>
  <c r="CI82" i="18"/>
  <c r="CI131" i="18"/>
  <c r="CI117" i="18"/>
  <c r="CI20" i="18"/>
  <c r="CI97" i="18"/>
  <c r="CI60" i="18"/>
  <c r="CI132" i="18"/>
  <c r="CI68" i="18"/>
  <c r="CI90" i="18"/>
  <c r="CI31" i="18"/>
  <c r="CI59" i="18"/>
  <c r="CI127" i="18"/>
  <c r="CI50" i="18"/>
  <c r="CI137" i="18"/>
  <c r="CI66" i="18"/>
  <c r="CI73" i="18"/>
  <c r="CI106" i="18"/>
  <c r="CI118" i="18"/>
  <c r="CI136" i="18"/>
  <c r="CI100" i="18"/>
  <c r="CI102" i="18"/>
  <c r="CI7" i="18"/>
  <c r="CI5" i="18"/>
  <c r="CI138" i="18"/>
  <c r="CI45" i="18"/>
  <c r="CI74" i="18"/>
  <c r="CI32" i="18"/>
  <c r="CI162" i="18"/>
  <c r="CI105" i="18"/>
  <c r="CI101" i="18"/>
  <c r="CI30" i="18"/>
  <c r="CI63" i="18"/>
  <c r="CI135" i="18"/>
  <c r="CI27" i="18"/>
  <c r="CI122" i="18"/>
  <c r="CI157" i="18"/>
  <c r="CI152" i="18"/>
  <c r="CI61" i="18"/>
  <c r="CI134" i="18"/>
  <c r="CI147" i="18"/>
  <c r="CI24" i="18"/>
  <c r="CI110" i="18"/>
  <c r="CI22" i="18"/>
  <c r="CI91" i="18"/>
  <c r="CI38" i="18"/>
  <c r="CI23" i="18"/>
  <c r="CI153" i="18"/>
  <c r="CI149" i="18"/>
  <c r="CI17" i="18"/>
  <c r="CI130" i="18"/>
  <c r="CI113" i="18"/>
  <c r="CI155" i="18"/>
  <c r="CI145" i="18"/>
  <c r="CI15" i="18"/>
  <c r="CI85" i="18"/>
  <c r="CI18" i="18"/>
  <c r="CI81" i="18"/>
  <c r="CI143" i="18"/>
  <c r="CI21" i="18"/>
  <c r="CI124" i="18"/>
  <c r="CI108" i="18"/>
  <c r="CI161" i="18"/>
  <c r="CI64" i="18"/>
  <c r="CI10" i="18"/>
  <c r="CI54" i="18"/>
  <c r="CI71" i="18"/>
  <c r="CI158" i="18"/>
  <c r="CI115" i="18"/>
  <c r="CI148" i="18"/>
  <c r="CI95" i="18"/>
  <c r="CI150" i="18"/>
  <c r="CI37" i="18"/>
  <c r="CI156" i="18"/>
  <c r="CI107" i="18"/>
  <c r="CI163" i="18"/>
  <c r="CI8" i="18"/>
  <c r="CI89" i="18"/>
  <c r="CI133" i="18"/>
  <c r="CI67" i="18"/>
  <c r="CI86" i="18"/>
  <c r="CI26" i="18"/>
  <c r="CI69" i="18"/>
  <c r="CI98" i="18"/>
  <c r="BV249" i="18"/>
  <c r="BV16" i="18"/>
  <c r="BV80" i="18"/>
  <c r="BV144" i="18"/>
  <c r="BV141" i="18"/>
  <c r="BV42" i="18"/>
  <c r="BV72" i="18"/>
  <c r="BV28" i="18"/>
  <c r="BV65" i="18"/>
  <c r="BV119" i="18"/>
  <c r="BV242" i="18"/>
  <c r="BV180" i="18"/>
  <c r="BV92" i="18"/>
  <c r="BV40" i="18"/>
  <c r="BV253" i="18"/>
  <c r="BV76" i="18"/>
  <c r="BV33" i="18"/>
  <c r="BV35" i="18"/>
  <c r="BV111" i="18"/>
  <c r="BV139" i="18"/>
  <c r="BV12" i="18"/>
  <c r="BV243" i="18"/>
  <c r="BV79" i="18"/>
  <c r="BV244" i="18"/>
  <c r="BV109" i="18"/>
  <c r="BV245" i="18"/>
  <c r="BV128" i="18"/>
  <c r="BV125" i="18"/>
  <c r="BV121" i="18"/>
  <c r="BV3" i="18"/>
  <c r="BV57" i="18"/>
  <c r="BV29" i="18"/>
  <c r="BV13" i="18"/>
  <c r="BV53" i="18"/>
  <c r="BV174" i="18"/>
  <c r="BV19" i="18"/>
  <c r="BV36" i="18"/>
  <c r="BV70" i="18"/>
  <c r="BV44" i="18"/>
  <c r="BV104" i="18"/>
  <c r="BV51" i="18"/>
  <c r="BV160" i="18"/>
  <c r="BV254" i="18"/>
  <c r="BV55" i="18"/>
  <c r="BV120" i="18"/>
  <c r="BV52" i="18"/>
  <c r="BV41" i="18"/>
  <c r="BV250" i="18"/>
  <c r="BV77" i="18"/>
  <c r="BV94" i="18"/>
  <c r="BV123" i="18"/>
  <c r="BV154" i="18"/>
  <c r="BV14" i="18"/>
  <c r="BV83" i="18"/>
  <c r="BV34" i="18"/>
  <c r="BV78" i="18"/>
  <c r="BV116" i="18"/>
  <c r="BV39" i="18"/>
  <c r="BV62" i="18"/>
  <c r="BV11" i="18"/>
  <c r="BV56" i="18"/>
  <c r="BV140" i="18"/>
  <c r="BV255" i="18"/>
  <c r="BV96" i="18"/>
  <c r="BV251" i="18"/>
  <c r="BV47" i="18"/>
  <c r="BV246" i="18"/>
  <c r="BV256" i="18"/>
  <c r="BV88" i="18"/>
  <c r="BV114" i="18"/>
  <c r="BV93" i="18"/>
  <c r="BV126" i="18"/>
  <c r="BV25" i="18"/>
  <c r="BV112" i="18"/>
  <c r="BV48" i="18"/>
  <c r="BV142" i="18"/>
  <c r="BV159" i="18"/>
  <c r="BV75" i="18"/>
  <c r="BV257" i="18"/>
  <c r="BV9" i="18"/>
  <c r="BV247" i="18"/>
  <c r="BV43" i="18"/>
  <c r="BV4" i="18"/>
  <c r="BV82" i="18"/>
  <c r="BV131" i="18"/>
  <c r="BV117" i="18"/>
  <c r="BV20" i="18"/>
  <c r="BV97" i="18"/>
  <c r="BV258" i="18"/>
  <c r="BV60" i="18"/>
  <c r="BV132" i="18"/>
  <c r="BV68" i="18"/>
  <c r="BV90" i="18"/>
  <c r="BV31" i="18"/>
  <c r="BV264" i="18"/>
  <c r="BV59" i="18"/>
  <c r="BV127" i="18"/>
  <c r="BV175" i="18"/>
  <c r="BV165" i="18"/>
  <c r="BV50" i="18"/>
  <c r="BV137" i="18"/>
  <c r="BV66" i="18"/>
  <c r="BV73" i="18"/>
  <c r="BV259" i="18"/>
  <c r="BV106" i="18"/>
  <c r="BV118" i="18"/>
  <c r="BV136" i="18"/>
  <c r="BV100" i="18"/>
  <c r="BV102" i="18"/>
  <c r="BV260" i="18"/>
  <c r="BV7" i="18"/>
  <c r="BV5" i="18"/>
  <c r="BV138" i="18"/>
  <c r="BV45" i="18"/>
  <c r="BV74" i="18"/>
  <c r="BV32" i="18"/>
  <c r="BV261" i="18"/>
  <c r="BV162" i="18"/>
  <c r="BV105" i="18"/>
  <c r="BV101" i="18"/>
  <c r="BV30" i="18"/>
  <c r="BV63" i="18"/>
  <c r="BV135" i="18"/>
  <c r="BV27" i="18"/>
  <c r="BV122" i="18"/>
  <c r="BV157" i="18"/>
  <c r="BV152" i="18"/>
  <c r="BV61" i="18"/>
  <c r="BV134" i="18"/>
  <c r="BV262" i="18"/>
  <c r="BV147" i="18"/>
  <c r="BV24" i="18"/>
  <c r="BV110" i="18"/>
  <c r="BV176" i="18"/>
  <c r="BV22" i="18"/>
  <c r="BV91" i="18"/>
  <c r="BV212" i="18"/>
  <c r="BV38" i="18"/>
  <c r="BV236" i="18"/>
  <c r="BV23" i="18"/>
  <c r="BV153" i="18"/>
  <c r="BV149" i="18"/>
  <c r="BV170" i="18"/>
  <c r="BV17" i="18"/>
  <c r="BV130" i="18"/>
  <c r="BV113" i="18"/>
  <c r="BV155" i="18"/>
  <c r="BV145" i="18"/>
  <c r="BV15" i="18"/>
  <c r="BV85" i="18"/>
  <c r="BV18" i="18"/>
  <c r="BV81" i="18"/>
  <c r="BV143" i="18"/>
  <c r="BV21" i="18"/>
  <c r="BV124" i="18"/>
  <c r="BV108" i="18"/>
  <c r="BV161" i="18"/>
  <c r="BV263" i="18"/>
  <c r="BV64" i="18"/>
  <c r="BV10" i="18"/>
  <c r="BV54" i="18"/>
  <c r="BV71" i="18"/>
  <c r="BV158" i="18"/>
  <c r="BV115" i="18"/>
  <c r="BV148" i="18"/>
  <c r="BV95" i="18"/>
  <c r="BV150" i="18"/>
  <c r="BV37" i="18"/>
  <c r="BV156" i="18"/>
  <c r="BV107" i="18"/>
  <c r="BV163" i="18"/>
  <c r="BV8" i="18"/>
  <c r="BV89" i="18"/>
  <c r="BV211" i="18"/>
  <c r="BV133" i="18"/>
  <c r="BV67" i="18"/>
  <c r="BV86" i="18"/>
  <c r="BV26" i="18"/>
  <c r="BV69" i="18"/>
  <c r="BV6" i="18"/>
  <c r="BV252" i="18"/>
  <c r="BV240" i="18"/>
  <c r="BV58" i="18"/>
  <c r="BV2" i="18"/>
  <c r="BV49" i="18"/>
  <c r="BV87" i="18"/>
  <c r="BV151" i="18"/>
  <c r="BV84" i="18"/>
  <c r="BV99" i="18"/>
  <c r="BV103" i="18"/>
  <c r="BV146" i="18"/>
  <c r="BV46" i="18"/>
  <c r="BV241" i="18"/>
  <c r="BV129" i="18"/>
  <c r="BV184" i="18"/>
  <c r="BV248" i="18"/>
  <c r="BV98" i="18"/>
  <c r="BQ6" i="18"/>
  <c r="BQ252" i="18"/>
  <c r="BQ240" i="18"/>
  <c r="BQ58" i="18"/>
  <c r="BQ2" i="18"/>
  <c r="BQ49" i="18"/>
  <c r="BQ87" i="18"/>
  <c r="BQ151" i="18"/>
  <c r="BQ84" i="18"/>
  <c r="BQ99" i="18"/>
  <c r="BQ103" i="18"/>
  <c r="BQ146" i="18"/>
  <c r="BQ46" i="18"/>
  <c r="BQ241" i="18"/>
  <c r="BQ129" i="18"/>
  <c r="BQ184" i="18"/>
  <c r="BQ248" i="18"/>
  <c r="BQ249" i="18"/>
  <c r="BQ16" i="18"/>
  <c r="BQ80" i="18"/>
  <c r="BQ144" i="18"/>
  <c r="BQ141" i="18"/>
  <c r="BQ42" i="18"/>
  <c r="BQ72" i="18"/>
  <c r="BQ28" i="18"/>
  <c r="BQ65" i="18"/>
  <c r="BQ119" i="18"/>
  <c r="BQ242" i="18"/>
  <c r="BQ180" i="18"/>
  <c r="BQ92" i="18"/>
  <c r="BQ40" i="18"/>
  <c r="BQ253" i="18"/>
  <c r="BQ76" i="18"/>
  <c r="BQ33" i="18"/>
  <c r="BQ35" i="18"/>
  <c r="BQ111" i="18"/>
  <c r="BQ139" i="18"/>
  <c r="BQ12" i="18"/>
  <c r="BQ243" i="18"/>
  <c r="BQ79" i="18"/>
  <c r="BQ244" i="18"/>
  <c r="BQ109" i="18"/>
  <c r="BQ245" i="18"/>
  <c r="BQ128" i="18"/>
  <c r="BQ125" i="18"/>
  <c r="BQ121" i="18"/>
  <c r="BQ3" i="18"/>
  <c r="BQ57" i="18"/>
  <c r="BQ29" i="18"/>
  <c r="BQ13" i="18"/>
  <c r="BQ53" i="18"/>
  <c r="BQ174" i="18"/>
  <c r="BQ19" i="18"/>
  <c r="BQ36" i="18"/>
  <c r="BQ70" i="18"/>
  <c r="BQ44" i="18"/>
  <c r="BQ104" i="18"/>
  <c r="BQ51" i="18"/>
  <c r="BQ160" i="18"/>
  <c r="BQ254" i="18"/>
  <c r="BQ55" i="18"/>
  <c r="BQ120" i="18"/>
  <c r="BQ52" i="18"/>
  <c r="BQ41" i="18"/>
  <c r="BQ250" i="18"/>
  <c r="BQ77" i="18"/>
  <c r="BQ94" i="18"/>
  <c r="BQ123" i="18"/>
  <c r="BQ154" i="18"/>
  <c r="BQ14" i="18"/>
  <c r="BQ83" i="18"/>
  <c r="BQ34" i="18"/>
  <c r="BQ78" i="18"/>
  <c r="BQ116" i="18"/>
  <c r="BQ39" i="18"/>
  <c r="BQ62" i="18"/>
  <c r="BQ11" i="18"/>
  <c r="BQ56" i="18"/>
  <c r="BQ140" i="18"/>
  <c r="BQ255" i="18"/>
  <c r="BQ96" i="18"/>
  <c r="BQ251" i="18"/>
  <c r="BQ47" i="18"/>
  <c r="BQ246" i="18"/>
  <c r="BQ256" i="18"/>
  <c r="BQ88" i="18"/>
  <c r="BQ114" i="18"/>
  <c r="BQ93" i="18"/>
  <c r="BQ126" i="18"/>
  <c r="BQ25" i="18"/>
  <c r="BQ112" i="18"/>
  <c r="BQ48" i="18"/>
  <c r="BQ142" i="18"/>
  <c r="BQ159" i="18"/>
  <c r="BQ75" i="18"/>
  <c r="BQ257" i="18"/>
  <c r="BQ9" i="18"/>
  <c r="BQ247" i="18"/>
  <c r="BQ43" i="18"/>
  <c r="BQ4" i="18"/>
  <c r="BQ82" i="18"/>
  <c r="BQ131" i="18"/>
  <c r="BQ117" i="18"/>
  <c r="BQ20" i="18"/>
  <c r="BQ97" i="18"/>
  <c r="BQ258" i="18"/>
  <c r="BQ60" i="18"/>
  <c r="BQ132" i="18"/>
  <c r="BQ68" i="18"/>
  <c r="BQ90" i="18"/>
  <c r="BQ31" i="18"/>
  <c r="BQ264" i="18"/>
  <c r="BQ59" i="18"/>
  <c r="BQ127" i="18"/>
  <c r="BQ175" i="18"/>
  <c r="BQ165" i="18"/>
  <c r="BQ50" i="18"/>
  <c r="BQ137" i="18"/>
  <c r="BQ66" i="18"/>
  <c r="BQ73" i="18"/>
  <c r="BQ259" i="18"/>
  <c r="BQ106" i="18"/>
  <c r="BQ118" i="18"/>
  <c r="BQ136" i="18"/>
  <c r="BQ100" i="18"/>
  <c r="BQ102" i="18"/>
  <c r="BQ260" i="18"/>
  <c r="BQ7" i="18"/>
  <c r="BQ5" i="18"/>
  <c r="BQ138" i="18"/>
  <c r="BQ45" i="18"/>
  <c r="BQ74" i="18"/>
  <c r="BQ32" i="18"/>
  <c r="BQ261" i="18"/>
  <c r="BQ162" i="18"/>
  <c r="BQ105" i="18"/>
  <c r="BQ101" i="18"/>
  <c r="BQ30" i="18"/>
  <c r="BQ63" i="18"/>
  <c r="BQ135" i="18"/>
  <c r="BQ27" i="18"/>
  <c r="BQ122" i="18"/>
  <c r="BQ157" i="18"/>
  <c r="BQ152" i="18"/>
  <c r="BQ61" i="18"/>
  <c r="BQ134" i="18"/>
  <c r="BQ262" i="18"/>
  <c r="BQ147" i="18"/>
  <c r="BQ24" i="18"/>
  <c r="BQ110" i="18"/>
  <c r="BQ176" i="18"/>
  <c r="BQ22" i="18"/>
  <c r="BQ91" i="18"/>
  <c r="BQ212" i="18"/>
  <c r="BQ38" i="18"/>
  <c r="BQ236" i="18"/>
  <c r="BQ23" i="18"/>
  <c r="BQ153" i="18"/>
  <c r="BQ149" i="18"/>
  <c r="BQ170" i="18"/>
  <c r="BQ17" i="18"/>
  <c r="BQ130" i="18"/>
  <c r="BQ113" i="18"/>
  <c r="BQ155" i="18"/>
  <c r="BQ145" i="18"/>
  <c r="BQ15" i="18"/>
  <c r="BQ85" i="18"/>
  <c r="BQ18" i="18"/>
  <c r="BQ81" i="18"/>
  <c r="BQ143" i="18"/>
  <c r="BQ21" i="18"/>
  <c r="BQ124" i="18"/>
  <c r="BQ108" i="18"/>
  <c r="BQ161" i="18"/>
  <c r="BQ263" i="18"/>
  <c r="BQ64" i="18"/>
  <c r="BQ10" i="18"/>
  <c r="BQ54" i="18"/>
  <c r="BQ71" i="18"/>
  <c r="BQ158" i="18"/>
  <c r="BQ115" i="18"/>
  <c r="BQ148" i="18"/>
  <c r="BQ95" i="18"/>
  <c r="BQ150" i="18"/>
  <c r="BQ37" i="18"/>
  <c r="BQ156" i="18"/>
  <c r="BQ107" i="18"/>
  <c r="BQ163" i="18"/>
  <c r="BQ8" i="18"/>
  <c r="BQ89" i="18"/>
  <c r="BQ211" i="18"/>
  <c r="BQ133" i="18"/>
  <c r="BQ67" i="18"/>
  <c r="BQ86" i="18"/>
  <c r="BQ26" i="18"/>
  <c r="BQ69" i="18"/>
  <c r="BQ98" i="18"/>
  <c r="BM6" i="18"/>
  <c r="BM252" i="18"/>
  <c r="BM240" i="18"/>
  <c r="BM58" i="18"/>
  <c r="BM2" i="18"/>
  <c r="BM49" i="18"/>
  <c r="BM87" i="18"/>
  <c r="BM151" i="18"/>
  <c r="BM84" i="18"/>
  <c r="BM99" i="18"/>
  <c r="BM103" i="18"/>
  <c r="BM146" i="18"/>
  <c r="BM46" i="18"/>
  <c r="BM241" i="18"/>
  <c r="BM129" i="18"/>
  <c r="BM184" i="18"/>
  <c r="BM248" i="18"/>
  <c r="BM249" i="18"/>
  <c r="BM16" i="18"/>
  <c r="BM80" i="18"/>
  <c r="BM144" i="18"/>
  <c r="BM141" i="18"/>
  <c r="BM42" i="18"/>
  <c r="BM72" i="18"/>
  <c r="BM28" i="18"/>
  <c r="BM65" i="18"/>
  <c r="BM119" i="18"/>
  <c r="BM242" i="18"/>
  <c r="BM180" i="18"/>
  <c r="BM92" i="18"/>
  <c r="BM40" i="18"/>
  <c r="BM253" i="18"/>
  <c r="BM76" i="18"/>
  <c r="BM33" i="18"/>
  <c r="BM35" i="18"/>
  <c r="BM111" i="18"/>
  <c r="BM139" i="18"/>
  <c r="BM12" i="18"/>
  <c r="BM243" i="18"/>
  <c r="BM79" i="18"/>
  <c r="BM244" i="18"/>
  <c r="BM109" i="18"/>
  <c r="BM245" i="18"/>
  <c r="BM128" i="18"/>
  <c r="BM125" i="18"/>
  <c r="BM121" i="18"/>
  <c r="BM3" i="18"/>
  <c r="BM57" i="18"/>
  <c r="BM29" i="18"/>
  <c r="BM13" i="18"/>
  <c r="BM53" i="18"/>
  <c r="BM174" i="18"/>
  <c r="BM19" i="18"/>
  <c r="BM36" i="18"/>
  <c r="BM70" i="18"/>
  <c r="BM44" i="18"/>
  <c r="BM104" i="18"/>
  <c r="BM51" i="18"/>
  <c r="BM160" i="18"/>
  <c r="BM254" i="18"/>
  <c r="BM55" i="18"/>
  <c r="BM120" i="18"/>
  <c r="BM52" i="18"/>
  <c r="BM41" i="18"/>
  <c r="BM250" i="18"/>
  <c r="BM77" i="18"/>
  <c r="BM94" i="18"/>
  <c r="BM123" i="18"/>
  <c r="BM154" i="18"/>
  <c r="BM14" i="18"/>
  <c r="BM83" i="18"/>
  <c r="BM34" i="18"/>
  <c r="BM78" i="18"/>
  <c r="BM116" i="18"/>
  <c r="BM39" i="18"/>
  <c r="BM62" i="18"/>
  <c r="BM11" i="18"/>
  <c r="BM56" i="18"/>
  <c r="BM140" i="18"/>
  <c r="BM255" i="18"/>
  <c r="BM96" i="18"/>
  <c r="BM251" i="18"/>
  <c r="BM47" i="18"/>
  <c r="BM246" i="18"/>
  <c r="BM256" i="18"/>
  <c r="BM88" i="18"/>
  <c r="BM114" i="18"/>
  <c r="BM93" i="18"/>
  <c r="BM126" i="18"/>
  <c r="BM25" i="18"/>
  <c r="BM112" i="18"/>
  <c r="BM48" i="18"/>
  <c r="BM142" i="18"/>
  <c r="BM159" i="18"/>
  <c r="BM75" i="18"/>
  <c r="BM257" i="18"/>
  <c r="BM9" i="18"/>
  <c r="BM247" i="18"/>
  <c r="BM43" i="18"/>
  <c r="BM4" i="18"/>
  <c r="BM82" i="18"/>
  <c r="BM131" i="18"/>
  <c r="BM117" i="18"/>
  <c r="BM20" i="18"/>
  <c r="BM97" i="18"/>
  <c r="BM258" i="18"/>
  <c r="BM60" i="18"/>
  <c r="BM132" i="18"/>
  <c r="BM68" i="18"/>
  <c r="BM90" i="18"/>
  <c r="BM31" i="18"/>
  <c r="BM264" i="18"/>
  <c r="BM59" i="18"/>
  <c r="BM127" i="18"/>
  <c r="BM175" i="18"/>
  <c r="BM165" i="18"/>
  <c r="BM50" i="18"/>
  <c r="BM137" i="18"/>
  <c r="BM66" i="18"/>
  <c r="BM73" i="18"/>
  <c r="BM259" i="18"/>
  <c r="BM106" i="18"/>
  <c r="BM118" i="18"/>
  <c r="BM136" i="18"/>
  <c r="BM100" i="18"/>
  <c r="BM102" i="18"/>
  <c r="BM260" i="18"/>
  <c r="BM7" i="18"/>
  <c r="BM5" i="18"/>
  <c r="BM138" i="18"/>
  <c r="BM45" i="18"/>
  <c r="BM74" i="18"/>
  <c r="BM32" i="18"/>
  <c r="BM261" i="18"/>
  <c r="BM162" i="18"/>
  <c r="BM105" i="18"/>
  <c r="BM101" i="18"/>
  <c r="BM30" i="18"/>
  <c r="BM63" i="18"/>
  <c r="BM135" i="18"/>
  <c r="BM27" i="18"/>
  <c r="BM122" i="18"/>
  <c r="BM157" i="18"/>
  <c r="BM152" i="18"/>
  <c r="BM61" i="18"/>
  <c r="BM134" i="18"/>
  <c r="BM262" i="18"/>
  <c r="BM147" i="18"/>
  <c r="BM24" i="18"/>
  <c r="BM110" i="18"/>
  <c r="BM176" i="18"/>
  <c r="BM22" i="18"/>
  <c r="BM91" i="18"/>
  <c r="BM212" i="18"/>
  <c r="BM38" i="18"/>
  <c r="BM236" i="18"/>
  <c r="BM23" i="18"/>
  <c r="BM153" i="18"/>
  <c r="BM149" i="18"/>
  <c r="BM170" i="18"/>
  <c r="BM17" i="18"/>
  <c r="BM130" i="18"/>
  <c r="BM113" i="18"/>
  <c r="BM155" i="18"/>
  <c r="BM145" i="18"/>
  <c r="BM15" i="18"/>
  <c r="BM85" i="18"/>
  <c r="BM18" i="18"/>
  <c r="BM81" i="18"/>
  <c r="BM143" i="18"/>
  <c r="BM21" i="18"/>
  <c r="BM124" i="18"/>
  <c r="BM108" i="18"/>
  <c r="BM161" i="18"/>
  <c r="BM263" i="18"/>
  <c r="BM64" i="18"/>
  <c r="BM10" i="18"/>
  <c r="BM54" i="18"/>
  <c r="BM71" i="18"/>
  <c r="BM158" i="18"/>
  <c r="BM115" i="18"/>
  <c r="BM148" i="18"/>
  <c r="BM95" i="18"/>
  <c r="BM150" i="18"/>
  <c r="BM37" i="18"/>
  <c r="BM156" i="18"/>
  <c r="BM107" i="18"/>
  <c r="BM163" i="18"/>
  <c r="BM8" i="18"/>
  <c r="BM89" i="18"/>
  <c r="BM211" i="18"/>
  <c r="BM133" i="18"/>
  <c r="BM67" i="18"/>
  <c r="BM86" i="18"/>
  <c r="BM26" i="18"/>
  <c r="BM69" i="18"/>
  <c r="BM98" i="18"/>
  <c r="AY131" i="18" l="1"/>
  <c r="AY199" i="18"/>
  <c r="AY117" i="18"/>
  <c r="AY265" i="18"/>
  <c r="AY98" i="18"/>
  <c r="AY20" i="18"/>
  <c r="AY97" i="18"/>
  <c r="AY6" i="18"/>
  <c r="AY213" i="18"/>
  <c r="AY177" i="18"/>
  <c r="AY258" i="18"/>
  <c r="AY60" i="18"/>
  <c r="AY132" i="18"/>
  <c r="AY68" i="18"/>
  <c r="AY252" i="18"/>
  <c r="AY240" i="18"/>
  <c r="AY58" i="18"/>
  <c r="AY237" i="18"/>
  <c r="AY266" i="18"/>
  <c r="AY90" i="18"/>
  <c r="AY168" i="18"/>
  <c r="AY31" i="18"/>
  <c r="AY264" i="18"/>
  <c r="AY2" i="18"/>
  <c r="AY59" i="18"/>
  <c r="AY127" i="18"/>
  <c r="AY192" i="18"/>
  <c r="AY193" i="18"/>
  <c r="AY175" i="18"/>
  <c r="AY181" i="18"/>
  <c r="AY165" i="18"/>
  <c r="AY50" i="18"/>
  <c r="AY137" i="18"/>
  <c r="AY267" i="18"/>
  <c r="AY49" i="18"/>
  <c r="AY87" i="18"/>
  <c r="AY151" i="18"/>
  <c r="AY268" i="18"/>
  <c r="AY194" i="18"/>
  <c r="AY66" i="18"/>
  <c r="AY73" i="18"/>
  <c r="AY84" i="18"/>
  <c r="AY259" i="18"/>
  <c r="AY106" i="18"/>
  <c r="AY118" i="18"/>
  <c r="AY99" i="18"/>
  <c r="AY214" i="18"/>
  <c r="AY171" i="18"/>
  <c r="AY185" i="18"/>
  <c r="AY136" i="18"/>
  <c r="AY103" i="18"/>
  <c r="AY100" i="18"/>
  <c r="AY146" i="18"/>
  <c r="AY46" i="18"/>
  <c r="AY102" i="18"/>
  <c r="AY186" i="18"/>
  <c r="AY260" i="18"/>
  <c r="AY241" i="18"/>
  <c r="AY172" i="18"/>
  <c r="AY269" i="18"/>
  <c r="AY129" i="18"/>
  <c r="AY7" i="18"/>
  <c r="AY5" i="18"/>
  <c r="AY138" i="18"/>
  <c r="AY45" i="18"/>
  <c r="AY166" i="18"/>
  <c r="AY74" i="18"/>
  <c r="AY184" i="18"/>
  <c r="AY32" i="18"/>
  <c r="AY270" i="18"/>
  <c r="AY248" i="18"/>
  <c r="AY249" i="18"/>
  <c r="AY233" i="18"/>
  <c r="AY16" i="18"/>
  <c r="AY261" i="18"/>
  <c r="AY162" i="18"/>
  <c r="AY271" i="18"/>
  <c r="AY178" i="18"/>
  <c r="AY105" i="18"/>
  <c r="AY101" i="18"/>
  <c r="AY173" i="18"/>
  <c r="AY30" i="18"/>
  <c r="AY80" i="18"/>
  <c r="AY63" i="18"/>
  <c r="AY135" i="18"/>
  <c r="AY27" i="18"/>
  <c r="AY122" i="18"/>
  <c r="AY157" i="18"/>
  <c r="AY200" i="18"/>
  <c r="AY144" i="18"/>
  <c r="AY141" i="18"/>
  <c r="AY42" i="18"/>
  <c r="AY152" i="18"/>
  <c r="AY169" i="18"/>
  <c r="AY61" i="18"/>
  <c r="AY134" i="18"/>
  <c r="AY72" i="18"/>
  <c r="AY28" i="18"/>
  <c r="AY229" i="18"/>
  <c r="AY230" i="18"/>
  <c r="AY65" i="18"/>
  <c r="AY262" i="18"/>
  <c r="AY272" i="18"/>
  <c r="AY190" i="18"/>
  <c r="AY119" i="18"/>
  <c r="AY201" i="18"/>
  <c r="AY147" i="18"/>
  <c r="AY24" i="18"/>
  <c r="AY110" i="18"/>
  <c r="AY242" i="18"/>
  <c r="AY176" i="18"/>
  <c r="AY22" i="18"/>
  <c r="AY273" i="18"/>
  <c r="AY191" i="18"/>
  <c r="AY91" i="18"/>
  <c r="AY180" i="18"/>
  <c r="AY221" i="18"/>
  <c r="AY212" i="18"/>
  <c r="AY38" i="18"/>
  <c r="AY92" i="18"/>
  <c r="AY236" i="18"/>
  <c r="AY40" i="18"/>
  <c r="AY253" i="18"/>
  <c r="AY274" i="18"/>
  <c r="AY76" i="18"/>
  <c r="AY215" i="18"/>
  <c r="AY33" i="18"/>
  <c r="AY23" i="18"/>
  <c r="AY35" i="18"/>
  <c r="AY167" i="18"/>
  <c r="AY216" i="18"/>
  <c r="AY111" i="18"/>
  <c r="AY275" i="18"/>
  <c r="AY139" i="18"/>
  <c r="AY12" i="18"/>
  <c r="AY153" i="18"/>
  <c r="AY149" i="18"/>
  <c r="AY243" i="18"/>
  <c r="AY79" i="18"/>
  <c r="AY244" i="18"/>
  <c r="AY276" i="18"/>
  <c r="AY170" i="18"/>
  <c r="AY17" i="18"/>
  <c r="AY109" i="18"/>
  <c r="AY130" i="18"/>
  <c r="AY245" i="18"/>
  <c r="AY217" i="18"/>
  <c r="AY113" i="18"/>
  <c r="AY128" i="18"/>
  <c r="AY125" i="18"/>
  <c r="AY121" i="18"/>
  <c r="AY222" i="18"/>
  <c r="AY3" i="18"/>
  <c r="AY155" i="18"/>
  <c r="AY145" i="18"/>
  <c r="AY15" i="18"/>
  <c r="AY57" i="18"/>
  <c r="AY29" i="18"/>
  <c r="AY85" i="18"/>
  <c r="AY195" i="18"/>
  <c r="AY13" i="18"/>
  <c r="AY53" i="18"/>
  <c r="AY223" i="18"/>
  <c r="AY174" i="18"/>
  <c r="AY18" i="18"/>
  <c r="AY19" i="18"/>
  <c r="AY81" i="18"/>
  <c r="AY36" i="18"/>
  <c r="AY143" i="18"/>
  <c r="AY70" i="18"/>
  <c r="AY21" i="18"/>
  <c r="AY44" i="18"/>
  <c r="AY124" i="18"/>
  <c r="AY277" i="18"/>
  <c r="AY202" i="18"/>
  <c r="AY104" i="18"/>
  <c r="AY51" i="18"/>
  <c r="AY108" i="18"/>
  <c r="AY160" i="18"/>
  <c r="AY278" i="18"/>
  <c r="AY254" i="18"/>
  <c r="AY55" i="18"/>
  <c r="AY161" i="18"/>
  <c r="AY120" i="18"/>
  <c r="AY203" i="18"/>
  <c r="AY204" i="18"/>
  <c r="AY224" i="18"/>
  <c r="AY52" i="18"/>
  <c r="AY41" i="18"/>
  <c r="AY250" i="18"/>
  <c r="AY196" i="18"/>
  <c r="AY179" i="18"/>
  <c r="AY77" i="18"/>
  <c r="AY94" i="18"/>
  <c r="AY187" i="18"/>
  <c r="AY238" i="18"/>
  <c r="AY123" i="18"/>
  <c r="AY154" i="18"/>
  <c r="AY263" i="18"/>
  <c r="AY231" i="18"/>
  <c r="AY14" i="18"/>
  <c r="AY279" i="18"/>
  <c r="AY64" i="18"/>
  <c r="AY83" i="18"/>
  <c r="AY197" i="18"/>
  <c r="AY182" i="18"/>
  <c r="AY188" i="18"/>
  <c r="AY34" i="18"/>
  <c r="AY78" i="18"/>
  <c r="AY116" i="18"/>
  <c r="AY39" i="18"/>
  <c r="AY62" i="18"/>
  <c r="AY11" i="18"/>
  <c r="AY205" i="18"/>
  <c r="AY56" i="18"/>
  <c r="AY140" i="18"/>
  <c r="AY232" i="18"/>
  <c r="AY255" i="18"/>
  <c r="AY206" i="18"/>
  <c r="AY10" i="18"/>
  <c r="AY207" i="18"/>
  <c r="AY54" i="18"/>
  <c r="AY96" i="18"/>
  <c r="AY71" i="18"/>
  <c r="AY251" i="18"/>
  <c r="AY208" i="18"/>
  <c r="AY158" i="18"/>
  <c r="AY225" i="18"/>
  <c r="AY198" i="18"/>
  <c r="AY115" i="18"/>
  <c r="AY183" i="18"/>
  <c r="AY47" i="18"/>
  <c r="AY246" i="18"/>
  <c r="AY148" i="18"/>
  <c r="AY209" i="18"/>
  <c r="AY256" i="18"/>
  <c r="AY239" i="18"/>
  <c r="AY95" i="18"/>
  <c r="AY88" i="18"/>
  <c r="AY114" i="18"/>
  <c r="AY150" i="18"/>
  <c r="AY93" i="18"/>
  <c r="AY37" i="18"/>
  <c r="AY156" i="18"/>
  <c r="AY126" i="18"/>
  <c r="AY107" i="18"/>
  <c r="AY163" i="18"/>
  <c r="AY25" i="18"/>
  <c r="AY8" i="18"/>
  <c r="AY89" i="18"/>
  <c r="AY211" i="18"/>
  <c r="AY112" i="18"/>
  <c r="AY133" i="18"/>
  <c r="AY48" i="18"/>
  <c r="AY142" i="18"/>
  <c r="AY67" i="18"/>
  <c r="AY159" i="18"/>
  <c r="AY86" i="18"/>
  <c r="AY75" i="18"/>
  <c r="AY234" i="18"/>
  <c r="AY257" i="18"/>
  <c r="AY26" i="18"/>
  <c r="AY9" i="18"/>
  <c r="AY247" i="18"/>
  <c r="AY226" i="18"/>
  <c r="AY43" i="18"/>
  <c r="AY218" i="18"/>
  <c r="AY189" i="18"/>
  <c r="AY219" i="18"/>
  <c r="AY4" i="18"/>
  <c r="AY227" i="18"/>
  <c r="AY228" i="18"/>
  <c r="AY220" i="18"/>
  <c r="AY69" i="18"/>
  <c r="AY280" i="18"/>
  <c r="AY210" i="18"/>
  <c r="AY281" i="18"/>
  <c r="AY235" i="18"/>
  <c r="AY82" i="18"/>
  <c r="BB82" i="18"/>
  <c r="AX131" i="18"/>
  <c r="AX199" i="18"/>
  <c r="AX117" i="18"/>
  <c r="AX265" i="18"/>
  <c r="AX98" i="18"/>
  <c r="AX20" i="18"/>
  <c r="AX97" i="18"/>
  <c r="AX6" i="18"/>
  <c r="AX213" i="18"/>
  <c r="AX177" i="18"/>
  <c r="AX258" i="18"/>
  <c r="AX60" i="18"/>
  <c r="AX132" i="18"/>
  <c r="AX68" i="18"/>
  <c r="AX252" i="18"/>
  <c r="AX240" i="18"/>
  <c r="AX58" i="18"/>
  <c r="AX237" i="18"/>
  <c r="AX266" i="18"/>
  <c r="AX90" i="18"/>
  <c r="AX168" i="18"/>
  <c r="AX31" i="18"/>
  <c r="AX264" i="18"/>
  <c r="AX2" i="18"/>
  <c r="AX59" i="18"/>
  <c r="AX127" i="18"/>
  <c r="AX192" i="18"/>
  <c r="AX193" i="18"/>
  <c r="AX175" i="18"/>
  <c r="AX181" i="18"/>
  <c r="AX165" i="18"/>
  <c r="AX50" i="18"/>
  <c r="AX137" i="18"/>
  <c r="AX267" i="18"/>
  <c r="AX49" i="18"/>
  <c r="AX87" i="18"/>
  <c r="AX151" i="18"/>
  <c r="AX268" i="18"/>
  <c r="AX194" i="18"/>
  <c r="AX66" i="18"/>
  <c r="AX73" i="18"/>
  <c r="AX84" i="18"/>
  <c r="AX259" i="18"/>
  <c r="AX106" i="18"/>
  <c r="AX118" i="18"/>
  <c r="AX99" i="18"/>
  <c r="AX214" i="18"/>
  <c r="AX171" i="18"/>
  <c r="AX185" i="18"/>
  <c r="AX136" i="18"/>
  <c r="AX103" i="18"/>
  <c r="AX100" i="18"/>
  <c r="AX146" i="18"/>
  <c r="AX46" i="18"/>
  <c r="AX102" i="18"/>
  <c r="AX186" i="18"/>
  <c r="AX260" i="18"/>
  <c r="AX241" i="18"/>
  <c r="AX172" i="18"/>
  <c r="AX269" i="18"/>
  <c r="AX129" i="18"/>
  <c r="AX7" i="18"/>
  <c r="AX5" i="18"/>
  <c r="AX138" i="18"/>
  <c r="AX45" i="18"/>
  <c r="AX166" i="18"/>
  <c r="AX74" i="18"/>
  <c r="AX184" i="18"/>
  <c r="AX32" i="18"/>
  <c r="AX270" i="18"/>
  <c r="AX248" i="18"/>
  <c r="AX249" i="18"/>
  <c r="AX233" i="18"/>
  <c r="AX16" i="18"/>
  <c r="AX261" i="18"/>
  <c r="AX162" i="18"/>
  <c r="AX271" i="18"/>
  <c r="AX178" i="18"/>
  <c r="AX105" i="18"/>
  <c r="AX101" i="18"/>
  <c r="AX173" i="18"/>
  <c r="AX30" i="18"/>
  <c r="AX80" i="18"/>
  <c r="AX63" i="18"/>
  <c r="AX135" i="18"/>
  <c r="AX27" i="18"/>
  <c r="AX122" i="18"/>
  <c r="AX157" i="18"/>
  <c r="AX200" i="18"/>
  <c r="AX144" i="18"/>
  <c r="AX141" i="18"/>
  <c r="AX42" i="18"/>
  <c r="AX152" i="18"/>
  <c r="AX169" i="18"/>
  <c r="AX61" i="18"/>
  <c r="AX134" i="18"/>
  <c r="AX72" i="18"/>
  <c r="AX28" i="18"/>
  <c r="AX229" i="18"/>
  <c r="AX230" i="18"/>
  <c r="AX65" i="18"/>
  <c r="AX262" i="18"/>
  <c r="AX272" i="18"/>
  <c r="AX190" i="18"/>
  <c r="AX119" i="18"/>
  <c r="AX201" i="18"/>
  <c r="AX147" i="18"/>
  <c r="AX24" i="18"/>
  <c r="AX110" i="18"/>
  <c r="AX242" i="18"/>
  <c r="AX176" i="18"/>
  <c r="AX22" i="18"/>
  <c r="AX273" i="18"/>
  <c r="AX191" i="18"/>
  <c r="AX91" i="18"/>
  <c r="AX180" i="18"/>
  <c r="AX221" i="18"/>
  <c r="AX212" i="18"/>
  <c r="AX38" i="18"/>
  <c r="AX92" i="18"/>
  <c r="AX236" i="18"/>
  <c r="AX40" i="18"/>
  <c r="AX253" i="18"/>
  <c r="AX274" i="18"/>
  <c r="AX76" i="18"/>
  <c r="AX215" i="18"/>
  <c r="AX33" i="18"/>
  <c r="AX23" i="18"/>
  <c r="AX35" i="18"/>
  <c r="AX167" i="18"/>
  <c r="AX216" i="18"/>
  <c r="AX111" i="18"/>
  <c r="AX275" i="18"/>
  <c r="AX139" i="18"/>
  <c r="AX12" i="18"/>
  <c r="AX153" i="18"/>
  <c r="AX149" i="18"/>
  <c r="AX243" i="18"/>
  <c r="AX79" i="18"/>
  <c r="AX244" i="18"/>
  <c r="AX276" i="18"/>
  <c r="AX170" i="18"/>
  <c r="AX17" i="18"/>
  <c r="AX109" i="18"/>
  <c r="AX130" i="18"/>
  <c r="AX245" i="18"/>
  <c r="AX217" i="18"/>
  <c r="AX113" i="18"/>
  <c r="AX128" i="18"/>
  <c r="AX125" i="18"/>
  <c r="AX121" i="18"/>
  <c r="AX222" i="18"/>
  <c r="AX3" i="18"/>
  <c r="AX155" i="18"/>
  <c r="AX145" i="18"/>
  <c r="AX15" i="18"/>
  <c r="AX57" i="18"/>
  <c r="AX29" i="18"/>
  <c r="AX85" i="18"/>
  <c r="AX195" i="18"/>
  <c r="AX13" i="18"/>
  <c r="AX53" i="18"/>
  <c r="AX223" i="18"/>
  <c r="AX174" i="18"/>
  <c r="AX18" i="18"/>
  <c r="AX19" i="18"/>
  <c r="AX81" i="18"/>
  <c r="AX36" i="18"/>
  <c r="AX143" i="18"/>
  <c r="AX70" i="18"/>
  <c r="AX21" i="18"/>
  <c r="AX44" i="18"/>
  <c r="AX124" i="18"/>
  <c r="AX277" i="18"/>
  <c r="AX202" i="18"/>
  <c r="AX104" i="18"/>
  <c r="AX51" i="18"/>
  <c r="AX108" i="18"/>
  <c r="AX160" i="18"/>
  <c r="AX278" i="18"/>
  <c r="AX254" i="18"/>
  <c r="AX55" i="18"/>
  <c r="AX161" i="18"/>
  <c r="AX120" i="18"/>
  <c r="AX203" i="18"/>
  <c r="AX204" i="18"/>
  <c r="AX224" i="18"/>
  <c r="AX52" i="18"/>
  <c r="AX41" i="18"/>
  <c r="AX250" i="18"/>
  <c r="AX196" i="18"/>
  <c r="AX179" i="18"/>
  <c r="AX77" i="18"/>
  <c r="AX94" i="18"/>
  <c r="AX187" i="18"/>
  <c r="AX238" i="18"/>
  <c r="AX123" i="18"/>
  <c r="AX154" i="18"/>
  <c r="AX263" i="18"/>
  <c r="AX231" i="18"/>
  <c r="AX14" i="18"/>
  <c r="AX279" i="18"/>
  <c r="AX64" i="18"/>
  <c r="AX83" i="18"/>
  <c r="AX197" i="18"/>
  <c r="AX182" i="18"/>
  <c r="AX188" i="18"/>
  <c r="AX34" i="18"/>
  <c r="AX78" i="18"/>
  <c r="AX116" i="18"/>
  <c r="AX39" i="18"/>
  <c r="AX62" i="18"/>
  <c r="AX11" i="18"/>
  <c r="AX205" i="18"/>
  <c r="AX56" i="18"/>
  <c r="AX140" i="18"/>
  <c r="AX232" i="18"/>
  <c r="AX255" i="18"/>
  <c r="AX206" i="18"/>
  <c r="AX10" i="18"/>
  <c r="AX207" i="18"/>
  <c r="AX54" i="18"/>
  <c r="AX96" i="18"/>
  <c r="AX71" i="18"/>
  <c r="AX251" i="18"/>
  <c r="AX208" i="18"/>
  <c r="AX158" i="18"/>
  <c r="AX225" i="18"/>
  <c r="AX198" i="18"/>
  <c r="AX115" i="18"/>
  <c r="AX183" i="18"/>
  <c r="AX47" i="18"/>
  <c r="AX246" i="18"/>
  <c r="AX148" i="18"/>
  <c r="AX209" i="18"/>
  <c r="AX256" i="18"/>
  <c r="AX239" i="18"/>
  <c r="AX95" i="18"/>
  <c r="AX88" i="18"/>
  <c r="AX114" i="18"/>
  <c r="AX150" i="18"/>
  <c r="AX93" i="18"/>
  <c r="AX37" i="18"/>
  <c r="AX156" i="18"/>
  <c r="AX126" i="18"/>
  <c r="AX107" i="18"/>
  <c r="AX163" i="18"/>
  <c r="AX25" i="18"/>
  <c r="AX8" i="18"/>
  <c r="AX89" i="18"/>
  <c r="AX211" i="18"/>
  <c r="AX112" i="18"/>
  <c r="AX133" i="18"/>
  <c r="AX48" i="18"/>
  <c r="AX142" i="18"/>
  <c r="AX67" i="18"/>
  <c r="AX159" i="18"/>
  <c r="AX86" i="18"/>
  <c r="AX75" i="18"/>
  <c r="AX234" i="18"/>
  <c r="AX257" i="18"/>
  <c r="AX26" i="18"/>
  <c r="AX9" i="18"/>
  <c r="AX247" i="18"/>
  <c r="AX226" i="18"/>
  <c r="AX43" i="18"/>
  <c r="AX218" i="18"/>
  <c r="AX189" i="18"/>
  <c r="AX219" i="18"/>
  <c r="AX4" i="18"/>
  <c r="AX227" i="18"/>
  <c r="AX228" i="18"/>
  <c r="AX220" i="18"/>
  <c r="AX69" i="18"/>
  <c r="AX280" i="18"/>
  <c r="AX210" i="18"/>
  <c r="AX281" i="18"/>
  <c r="AX235" i="18"/>
  <c r="AX82" i="18"/>
  <c r="AW131" i="18"/>
  <c r="AW199" i="18"/>
  <c r="AW117" i="18"/>
  <c r="AW265" i="18"/>
  <c r="AW98" i="18"/>
  <c r="AW20" i="18"/>
  <c r="AW97" i="18"/>
  <c r="AW6" i="18"/>
  <c r="AW213" i="18"/>
  <c r="AW177" i="18"/>
  <c r="AW258" i="18"/>
  <c r="AW60" i="18"/>
  <c r="AW132" i="18"/>
  <c r="AW68" i="18"/>
  <c r="AW252" i="18"/>
  <c r="AW240" i="18"/>
  <c r="AW58" i="18"/>
  <c r="AW237" i="18"/>
  <c r="AW266" i="18"/>
  <c r="AW90" i="18"/>
  <c r="AW168" i="18"/>
  <c r="AW31" i="18"/>
  <c r="AW264" i="18"/>
  <c r="AW2" i="18"/>
  <c r="AW59" i="18"/>
  <c r="AW127" i="18"/>
  <c r="AW192" i="18"/>
  <c r="AW193" i="18"/>
  <c r="AW175" i="18"/>
  <c r="AW181" i="18"/>
  <c r="AW165" i="18"/>
  <c r="AW50" i="18"/>
  <c r="AW137" i="18"/>
  <c r="AW267" i="18"/>
  <c r="AW49" i="18"/>
  <c r="AW87" i="18"/>
  <c r="AW151" i="18"/>
  <c r="AW268" i="18"/>
  <c r="AW194" i="18"/>
  <c r="AW66" i="18"/>
  <c r="AW73" i="18"/>
  <c r="AW84" i="18"/>
  <c r="AW259" i="18"/>
  <c r="AW106" i="18"/>
  <c r="AW118" i="18"/>
  <c r="AW99" i="18"/>
  <c r="AW214" i="18"/>
  <c r="AW171" i="18"/>
  <c r="AW185" i="18"/>
  <c r="AW136" i="18"/>
  <c r="AW103" i="18"/>
  <c r="AW100" i="18"/>
  <c r="AW146" i="18"/>
  <c r="AW46" i="18"/>
  <c r="AW102" i="18"/>
  <c r="AW186" i="18"/>
  <c r="AW260" i="18"/>
  <c r="AW241" i="18"/>
  <c r="AW172" i="18"/>
  <c r="AW269" i="18"/>
  <c r="AW129" i="18"/>
  <c r="AW7" i="18"/>
  <c r="AW5" i="18"/>
  <c r="AW138" i="18"/>
  <c r="AW45" i="18"/>
  <c r="AW166" i="18"/>
  <c r="AW74" i="18"/>
  <c r="AW184" i="18"/>
  <c r="AW32" i="18"/>
  <c r="AW270" i="18"/>
  <c r="AW248" i="18"/>
  <c r="AW249" i="18"/>
  <c r="AW233" i="18"/>
  <c r="AW16" i="18"/>
  <c r="AW261" i="18"/>
  <c r="AW162" i="18"/>
  <c r="AW271" i="18"/>
  <c r="AW178" i="18"/>
  <c r="AW105" i="18"/>
  <c r="AW101" i="18"/>
  <c r="AW173" i="18"/>
  <c r="AW30" i="18"/>
  <c r="AW80" i="18"/>
  <c r="AW63" i="18"/>
  <c r="AW135" i="18"/>
  <c r="AW27" i="18"/>
  <c r="AW122" i="18"/>
  <c r="AW157" i="18"/>
  <c r="AW200" i="18"/>
  <c r="AW144" i="18"/>
  <c r="AW141" i="18"/>
  <c r="AW42" i="18"/>
  <c r="AW152" i="18"/>
  <c r="AW169" i="18"/>
  <c r="AW61" i="18"/>
  <c r="AW134" i="18"/>
  <c r="AW72" i="18"/>
  <c r="AW28" i="18"/>
  <c r="AW229" i="18"/>
  <c r="AW230" i="18"/>
  <c r="AW65" i="18"/>
  <c r="AW262" i="18"/>
  <c r="AW272" i="18"/>
  <c r="AW190" i="18"/>
  <c r="AW119" i="18"/>
  <c r="AW201" i="18"/>
  <c r="AW147" i="18"/>
  <c r="AW24" i="18"/>
  <c r="AW110" i="18"/>
  <c r="AW242" i="18"/>
  <c r="AW176" i="18"/>
  <c r="AW22" i="18"/>
  <c r="AW273" i="18"/>
  <c r="AW191" i="18"/>
  <c r="AW91" i="18"/>
  <c r="AW180" i="18"/>
  <c r="AW221" i="18"/>
  <c r="AW212" i="18"/>
  <c r="AW38" i="18"/>
  <c r="AW92" i="18"/>
  <c r="AW236" i="18"/>
  <c r="AW40" i="18"/>
  <c r="AW253" i="18"/>
  <c r="AW274" i="18"/>
  <c r="AW76" i="18"/>
  <c r="AW215" i="18"/>
  <c r="AW33" i="18"/>
  <c r="AW23" i="18"/>
  <c r="AW35" i="18"/>
  <c r="AW167" i="18"/>
  <c r="AW216" i="18"/>
  <c r="AW111" i="18"/>
  <c r="AW275" i="18"/>
  <c r="AW139" i="18"/>
  <c r="AW12" i="18"/>
  <c r="AW153" i="18"/>
  <c r="AW149" i="18"/>
  <c r="AW243" i="18"/>
  <c r="AW79" i="18"/>
  <c r="AW244" i="18"/>
  <c r="AW276" i="18"/>
  <c r="AW170" i="18"/>
  <c r="AW17" i="18"/>
  <c r="AW109" i="18"/>
  <c r="AW130" i="18"/>
  <c r="AW245" i="18"/>
  <c r="AW217" i="18"/>
  <c r="AW113" i="18"/>
  <c r="AW128" i="18"/>
  <c r="AW125" i="18"/>
  <c r="AW121" i="18"/>
  <c r="AW222" i="18"/>
  <c r="AW3" i="18"/>
  <c r="AW155" i="18"/>
  <c r="AW145" i="18"/>
  <c r="AW15" i="18"/>
  <c r="AW57" i="18"/>
  <c r="AW29" i="18"/>
  <c r="AW85" i="18"/>
  <c r="AW195" i="18"/>
  <c r="AW13" i="18"/>
  <c r="AW53" i="18"/>
  <c r="AW223" i="18"/>
  <c r="AW174" i="18"/>
  <c r="AW18" i="18"/>
  <c r="AW19" i="18"/>
  <c r="AW81" i="18"/>
  <c r="AW36" i="18"/>
  <c r="AW143" i="18"/>
  <c r="AW70" i="18"/>
  <c r="AW21" i="18"/>
  <c r="AW44" i="18"/>
  <c r="AW124" i="18"/>
  <c r="AW277" i="18"/>
  <c r="AW202" i="18"/>
  <c r="AW104" i="18"/>
  <c r="AW51" i="18"/>
  <c r="AW108" i="18"/>
  <c r="AW160" i="18"/>
  <c r="AW278" i="18"/>
  <c r="AW254" i="18"/>
  <c r="AW55" i="18"/>
  <c r="AW161" i="18"/>
  <c r="AW120" i="18"/>
  <c r="AW203" i="18"/>
  <c r="AW204" i="18"/>
  <c r="AW224" i="18"/>
  <c r="AW52" i="18"/>
  <c r="AW41" i="18"/>
  <c r="AW250" i="18"/>
  <c r="AW196" i="18"/>
  <c r="AW179" i="18"/>
  <c r="AW77" i="18"/>
  <c r="AW94" i="18"/>
  <c r="AW187" i="18"/>
  <c r="AW238" i="18"/>
  <c r="AW123" i="18"/>
  <c r="AW154" i="18"/>
  <c r="AW263" i="18"/>
  <c r="AW231" i="18"/>
  <c r="AW14" i="18"/>
  <c r="AW279" i="18"/>
  <c r="AW64" i="18"/>
  <c r="AW83" i="18"/>
  <c r="AW197" i="18"/>
  <c r="AW182" i="18"/>
  <c r="AW188" i="18"/>
  <c r="AW34" i="18"/>
  <c r="AW78" i="18"/>
  <c r="AW116" i="18"/>
  <c r="AW39" i="18"/>
  <c r="AW62" i="18"/>
  <c r="AW11" i="18"/>
  <c r="AW205" i="18"/>
  <c r="AW56" i="18"/>
  <c r="AW140" i="18"/>
  <c r="AW232" i="18"/>
  <c r="AW255" i="18"/>
  <c r="AW206" i="18"/>
  <c r="AW10" i="18"/>
  <c r="AW207" i="18"/>
  <c r="AW54" i="18"/>
  <c r="AW96" i="18"/>
  <c r="AW71" i="18"/>
  <c r="AW251" i="18"/>
  <c r="AW208" i="18"/>
  <c r="AW158" i="18"/>
  <c r="AW225" i="18"/>
  <c r="AW198" i="18"/>
  <c r="AW115" i="18"/>
  <c r="AW183" i="18"/>
  <c r="AW47" i="18"/>
  <c r="AW246" i="18"/>
  <c r="AW148" i="18"/>
  <c r="AW209" i="18"/>
  <c r="AW256" i="18"/>
  <c r="AW239" i="18"/>
  <c r="AW95" i="18"/>
  <c r="AW88" i="18"/>
  <c r="AW114" i="18"/>
  <c r="AW150" i="18"/>
  <c r="AW93" i="18"/>
  <c r="AW37" i="18"/>
  <c r="AW156" i="18"/>
  <c r="AW126" i="18"/>
  <c r="AW107" i="18"/>
  <c r="AW163" i="18"/>
  <c r="AW25" i="18"/>
  <c r="AW8" i="18"/>
  <c r="AW89" i="18"/>
  <c r="AW211" i="18"/>
  <c r="AW112" i="18"/>
  <c r="AW133" i="18"/>
  <c r="AW48" i="18"/>
  <c r="AW142" i="18"/>
  <c r="AW67" i="18"/>
  <c r="AW159" i="18"/>
  <c r="AW86" i="18"/>
  <c r="AW75" i="18"/>
  <c r="AW234" i="18"/>
  <c r="AW257" i="18"/>
  <c r="AW26" i="18"/>
  <c r="AW9" i="18"/>
  <c r="AW247" i="18"/>
  <c r="AW226" i="18"/>
  <c r="AW43" i="18"/>
  <c r="AW218" i="18"/>
  <c r="AW189" i="18"/>
  <c r="AW219" i="18"/>
  <c r="AW4" i="18"/>
  <c r="AW227" i="18"/>
  <c r="AW228" i="18"/>
  <c r="AW220" i="18"/>
  <c r="AW69" i="18"/>
  <c r="AW280" i="18"/>
  <c r="AW210" i="18"/>
  <c r="AW281" i="18"/>
  <c r="AW235" i="18"/>
  <c r="AW82" i="18"/>
  <c r="AZ82" i="18"/>
  <c r="AV131" i="18"/>
  <c r="AV199" i="18"/>
  <c r="AV117" i="18"/>
  <c r="AV265" i="18"/>
  <c r="AV98" i="18"/>
  <c r="AV20" i="18"/>
  <c r="AV97" i="18"/>
  <c r="AV6" i="18"/>
  <c r="AV213" i="18"/>
  <c r="AV177" i="18"/>
  <c r="AV258" i="18"/>
  <c r="AV60" i="18"/>
  <c r="AV132" i="18"/>
  <c r="AV68" i="18"/>
  <c r="AV252" i="18"/>
  <c r="AV240" i="18"/>
  <c r="AV58" i="18"/>
  <c r="AV237" i="18"/>
  <c r="AV266" i="18"/>
  <c r="AV90" i="18"/>
  <c r="AV168" i="18"/>
  <c r="AV31" i="18"/>
  <c r="AV264" i="18"/>
  <c r="AV2" i="18"/>
  <c r="AV59" i="18"/>
  <c r="AV127" i="18"/>
  <c r="AV192" i="18"/>
  <c r="AV193" i="18"/>
  <c r="AV175" i="18"/>
  <c r="AV181" i="18"/>
  <c r="AV165" i="18"/>
  <c r="AV50" i="18"/>
  <c r="AV137" i="18"/>
  <c r="AV267" i="18"/>
  <c r="AV49" i="18"/>
  <c r="AV87" i="18"/>
  <c r="AV151" i="18"/>
  <c r="AV268" i="18"/>
  <c r="AV194" i="18"/>
  <c r="AV66" i="18"/>
  <c r="AV73" i="18"/>
  <c r="AV84" i="18"/>
  <c r="AV259" i="18"/>
  <c r="AV106" i="18"/>
  <c r="AV118" i="18"/>
  <c r="AV99" i="18"/>
  <c r="AV214" i="18"/>
  <c r="AV171" i="18"/>
  <c r="AV185" i="18"/>
  <c r="AV136" i="18"/>
  <c r="AV103" i="18"/>
  <c r="AV100" i="18"/>
  <c r="AV146" i="18"/>
  <c r="AV46" i="18"/>
  <c r="AV102" i="18"/>
  <c r="AV186" i="18"/>
  <c r="AV260" i="18"/>
  <c r="AV241" i="18"/>
  <c r="AV172" i="18"/>
  <c r="AV269" i="18"/>
  <c r="AV129" i="18"/>
  <c r="AV7" i="18"/>
  <c r="AV5" i="18"/>
  <c r="AV138" i="18"/>
  <c r="AV45" i="18"/>
  <c r="AV166" i="18"/>
  <c r="AV74" i="18"/>
  <c r="AV184" i="18"/>
  <c r="AV32" i="18"/>
  <c r="AV270" i="18"/>
  <c r="AV248" i="18"/>
  <c r="AV249" i="18"/>
  <c r="AV233" i="18"/>
  <c r="AV16" i="18"/>
  <c r="AV261" i="18"/>
  <c r="AV162" i="18"/>
  <c r="AV271" i="18"/>
  <c r="AV178" i="18"/>
  <c r="AV105" i="18"/>
  <c r="AV101" i="18"/>
  <c r="AV173" i="18"/>
  <c r="AV30" i="18"/>
  <c r="AV80" i="18"/>
  <c r="AV63" i="18"/>
  <c r="AV135" i="18"/>
  <c r="AV27" i="18"/>
  <c r="AV122" i="18"/>
  <c r="AV157" i="18"/>
  <c r="AV200" i="18"/>
  <c r="AV144" i="18"/>
  <c r="AV141" i="18"/>
  <c r="AV42" i="18"/>
  <c r="AV152" i="18"/>
  <c r="AV169" i="18"/>
  <c r="AV61" i="18"/>
  <c r="AV134" i="18"/>
  <c r="AV72" i="18"/>
  <c r="AV28" i="18"/>
  <c r="AV229" i="18"/>
  <c r="AV230" i="18"/>
  <c r="AV65" i="18"/>
  <c r="AV262" i="18"/>
  <c r="AV272" i="18"/>
  <c r="AV190" i="18"/>
  <c r="AV119" i="18"/>
  <c r="AV201" i="18"/>
  <c r="AV147" i="18"/>
  <c r="AV24" i="18"/>
  <c r="AV110" i="18"/>
  <c r="AV242" i="18"/>
  <c r="AV176" i="18"/>
  <c r="AV22" i="18"/>
  <c r="AV273" i="18"/>
  <c r="AV191" i="18"/>
  <c r="AV91" i="18"/>
  <c r="AV180" i="18"/>
  <c r="AV221" i="18"/>
  <c r="AV212" i="18"/>
  <c r="AV38" i="18"/>
  <c r="AV92" i="18"/>
  <c r="AV236" i="18"/>
  <c r="AV40" i="18"/>
  <c r="AV253" i="18"/>
  <c r="AV274" i="18"/>
  <c r="AV76" i="18"/>
  <c r="AV215" i="18"/>
  <c r="AV33" i="18"/>
  <c r="AV23" i="18"/>
  <c r="AV35" i="18"/>
  <c r="AV167" i="18"/>
  <c r="AV216" i="18"/>
  <c r="AV111" i="18"/>
  <c r="AV275" i="18"/>
  <c r="AV139" i="18"/>
  <c r="AV12" i="18"/>
  <c r="AV153" i="18"/>
  <c r="AV149" i="18"/>
  <c r="AV243" i="18"/>
  <c r="AV79" i="18"/>
  <c r="AV244" i="18"/>
  <c r="AV276" i="18"/>
  <c r="AV170" i="18"/>
  <c r="AV17" i="18"/>
  <c r="AV109" i="18"/>
  <c r="AV130" i="18"/>
  <c r="AV245" i="18"/>
  <c r="AV217" i="18"/>
  <c r="AV113" i="18"/>
  <c r="AV128" i="18"/>
  <c r="AV125" i="18"/>
  <c r="AV121" i="18"/>
  <c r="AV222" i="18"/>
  <c r="AV3" i="18"/>
  <c r="AV155" i="18"/>
  <c r="AV145" i="18"/>
  <c r="AV15" i="18"/>
  <c r="AV57" i="18"/>
  <c r="AV29" i="18"/>
  <c r="AV85" i="18"/>
  <c r="AV195" i="18"/>
  <c r="AV13" i="18"/>
  <c r="AV53" i="18"/>
  <c r="AV223" i="18"/>
  <c r="AV174" i="18"/>
  <c r="AV18" i="18"/>
  <c r="AV19" i="18"/>
  <c r="AV81" i="18"/>
  <c r="AV36" i="18"/>
  <c r="AV143" i="18"/>
  <c r="AV70" i="18"/>
  <c r="AV21" i="18"/>
  <c r="AV44" i="18"/>
  <c r="AV124" i="18"/>
  <c r="AV277" i="18"/>
  <c r="AV202" i="18"/>
  <c r="AV104" i="18"/>
  <c r="AV51" i="18"/>
  <c r="AV108" i="18"/>
  <c r="AV160" i="18"/>
  <c r="AV278" i="18"/>
  <c r="AV254" i="18"/>
  <c r="AV55" i="18"/>
  <c r="AV161" i="18"/>
  <c r="AV120" i="18"/>
  <c r="AV203" i="18"/>
  <c r="AV204" i="18"/>
  <c r="AV224" i="18"/>
  <c r="AV52" i="18"/>
  <c r="AV41" i="18"/>
  <c r="AV250" i="18"/>
  <c r="AV196" i="18"/>
  <c r="AV179" i="18"/>
  <c r="AV77" i="18"/>
  <c r="AV94" i="18"/>
  <c r="AV187" i="18"/>
  <c r="AV238" i="18"/>
  <c r="AV123" i="18"/>
  <c r="AV154" i="18"/>
  <c r="AV263" i="18"/>
  <c r="AV231" i="18"/>
  <c r="AV14" i="18"/>
  <c r="AV279" i="18"/>
  <c r="AV64" i="18"/>
  <c r="AV83" i="18"/>
  <c r="AV197" i="18"/>
  <c r="AV182" i="18"/>
  <c r="AV188" i="18"/>
  <c r="AV34" i="18"/>
  <c r="AV78" i="18"/>
  <c r="AV116" i="18"/>
  <c r="AV39" i="18"/>
  <c r="AV62" i="18"/>
  <c r="AV11" i="18"/>
  <c r="AV205" i="18"/>
  <c r="AV56" i="18"/>
  <c r="AV140" i="18"/>
  <c r="AV232" i="18"/>
  <c r="AV255" i="18"/>
  <c r="AV206" i="18"/>
  <c r="AV10" i="18"/>
  <c r="AV207" i="18"/>
  <c r="AV54" i="18"/>
  <c r="AV96" i="18"/>
  <c r="AV71" i="18"/>
  <c r="AV251" i="18"/>
  <c r="AV208" i="18"/>
  <c r="AV158" i="18"/>
  <c r="AV225" i="18"/>
  <c r="AV198" i="18"/>
  <c r="AV115" i="18"/>
  <c r="AV183" i="18"/>
  <c r="AV47" i="18"/>
  <c r="AV246" i="18"/>
  <c r="AV148" i="18"/>
  <c r="AV209" i="18"/>
  <c r="AV256" i="18"/>
  <c r="AV239" i="18"/>
  <c r="AV95" i="18"/>
  <c r="AV88" i="18"/>
  <c r="AV114" i="18"/>
  <c r="AV150" i="18"/>
  <c r="AV93" i="18"/>
  <c r="AV37" i="18"/>
  <c r="AV156" i="18"/>
  <c r="AV126" i="18"/>
  <c r="AV107" i="18"/>
  <c r="AV163" i="18"/>
  <c r="AV25" i="18"/>
  <c r="AV8" i="18"/>
  <c r="AV89" i="18"/>
  <c r="AV211" i="18"/>
  <c r="AV112" i="18"/>
  <c r="AV133" i="18"/>
  <c r="AV48" i="18"/>
  <c r="AV142" i="18"/>
  <c r="AV67" i="18"/>
  <c r="AV159" i="18"/>
  <c r="AV86" i="18"/>
  <c r="AV75" i="18"/>
  <c r="AV234" i="18"/>
  <c r="AV257" i="18"/>
  <c r="AV26" i="18"/>
  <c r="AV9" i="18"/>
  <c r="AV247" i="18"/>
  <c r="AV226" i="18"/>
  <c r="AV43" i="18"/>
  <c r="AV218" i="18"/>
  <c r="AV189" i="18"/>
  <c r="AV219" i="18"/>
  <c r="AV4" i="18"/>
  <c r="AV227" i="18"/>
  <c r="AV228" i="18"/>
  <c r="AV220" i="18"/>
  <c r="AV69" i="18"/>
  <c r="AV280" i="18"/>
  <c r="AV210" i="18"/>
  <c r="AV281" i="18"/>
  <c r="AV235" i="18"/>
  <c r="AV82" i="18"/>
  <c r="AG131" i="18"/>
  <c r="AG199" i="18"/>
  <c r="AG117" i="18"/>
  <c r="AG265" i="18"/>
  <c r="AG98" i="18"/>
  <c r="AG20" i="18"/>
  <c r="AG97" i="18"/>
  <c r="AG6" i="18"/>
  <c r="AG213" i="18"/>
  <c r="AG177" i="18"/>
  <c r="AG258" i="18"/>
  <c r="AG60" i="18"/>
  <c r="AG132" i="18"/>
  <c r="AG68" i="18"/>
  <c r="AG252" i="18"/>
  <c r="AG240" i="18"/>
  <c r="AG58" i="18"/>
  <c r="AG237" i="18"/>
  <c r="AG266" i="18"/>
  <c r="AG90" i="18"/>
  <c r="AG168" i="18"/>
  <c r="AG31" i="18"/>
  <c r="AG264" i="18"/>
  <c r="AG2" i="18"/>
  <c r="AG59" i="18"/>
  <c r="AG127" i="18"/>
  <c r="AG192" i="18"/>
  <c r="AG193" i="18"/>
  <c r="AG175" i="18"/>
  <c r="AG181" i="18"/>
  <c r="AG165" i="18"/>
  <c r="AG50" i="18"/>
  <c r="AG137" i="18"/>
  <c r="AG267" i="18"/>
  <c r="AG49" i="18"/>
  <c r="AG87" i="18"/>
  <c r="AG151" i="18"/>
  <c r="AG268" i="18"/>
  <c r="AG194" i="18"/>
  <c r="AG66" i="18"/>
  <c r="AG73" i="18"/>
  <c r="AG84" i="18"/>
  <c r="AG259" i="18"/>
  <c r="AG106" i="18"/>
  <c r="AG118" i="18"/>
  <c r="AG99" i="18"/>
  <c r="AG214" i="18"/>
  <c r="AG171" i="18"/>
  <c r="AG185" i="18"/>
  <c r="AG136" i="18"/>
  <c r="AG103" i="18"/>
  <c r="AG100" i="18"/>
  <c r="AG146" i="18"/>
  <c r="AG46" i="18"/>
  <c r="AG102" i="18"/>
  <c r="AG186" i="18"/>
  <c r="AG260" i="18"/>
  <c r="AG241" i="18"/>
  <c r="AG172" i="18"/>
  <c r="AG269" i="18"/>
  <c r="AG129" i="18"/>
  <c r="AG7" i="18"/>
  <c r="AG5" i="18"/>
  <c r="AG138" i="18"/>
  <c r="AG45" i="18"/>
  <c r="AG166" i="18"/>
  <c r="AG74" i="18"/>
  <c r="AG184" i="18"/>
  <c r="AG32" i="18"/>
  <c r="AG270" i="18"/>
  <c r="AG248" i="18"/>
  <c r="AG249" i="18"/>
  <c r="AG233" i="18"/>
  <c r="AG16" i="18"/>
  <c r="AG261" i="18"/>
  <c r="AG162" i="18"/>
  <c r="AG271" i="18"/>
  <c r="AG178" i="18"/>
  <c r="AG105" i="18"/>
  <c r="AG101" i="18"/>
  <c r="AG173" i="18"/>
  <c r="AG30" i="18"/>
  <c r="AG80" i="18"/>
  <c r="AG63" i="18"/>
  <c r="AG135" i="18"/>
  <c r="AG27" i="18"/>
  <c r="AG122" i="18"/>
  <c r="AG157" i="18"/>
  <c r="AG200" i="18"/>
  <c r="AG144" i="18"/>
  <c r="AG141" i="18"/>
  <c r="AG42" i="18"/>
  <c r="AG152" i="18"/>
  <c r="AG169" i="18"/>
  <c r="AG61" i="18"/>
  <c r="AG134" i="18"/>
  <c r="AG72" i="18"/>
  <c r="AG28" i="18"/>
  <c r="AG229" i="18"/>
  <c r="AG230" i="18"/>
  <c r="AG65" i="18"/>
  <c r="AG262" i="18"/>
  <c r="AG272" i="18"/>
  <c r="AG190" i="18"/>
  <c r="AG119" i="18"/>
  <c r="AG201" i="18"/>
  <c r="AG147" i="18"/>
  <c r="AG24" i="18"/>
  <c r="AG110" i="18"/>
  <c r="AG242" i="18"/>
  <c r="AG176" i="18"/>
  <c r="AG22" i="18"/>
  <c r="AG273" i="18"/>
  <c r="AG191" i="18"/>
  <c r="AG91" i="18"/>
  <c r="AG180" i="18"/>
  <c r="AG221" i="18"/>
  <c r="AG212" i="18"/>
  <c r="AG38" i="18"/>
  <c r="AG92" i="18"/>
  <c r="AG236" i="18"/>
  <c r="AG40" i="18"/>
  <c r="AG253" i="18"/>
  <c r="AG274" i="18"/>
  <c r="AG76" i="18"/>
  <c r="AG215" i="18"/>
  <c r="AG33" i="18"/>
  <c r="AG23" i="18"/>
  <c r="AG35" i="18"/>
  <c r="AG167" i="18"/>
  <c r="AG216" i="18"/>
  <c r="AG111" i="18"/>
  <c r="AG275" i="18"/>
  <c r="AG139" i="18"/>
  <c r="AG12" i="18"/>
  <c r="AG153" i="18"/>
  <c r="AG149" i="18"/>
  <c r="AG243" i="18"/>
  <c r="AG79" i="18"/>
  <c r="AG244" i="18"/>
  <c r="AG276" i="18"/>
  <c r="AG170" i="18"/>
  <c r="AG17" i="18"/>
  <c r="AG109" i="18"/>
  <c r="AG130" i="18"/>
  <c r="AG245" i="18"/>
  <c r="AG217" i="18"/>
  <c r="AG113" i="18"/>
  <c r="AG128" i="18"/>
  <c r="AG125" i="18"/>
  <c r="AG121" i="18"/>
  <c r="AG222" i="18"/>
  <c r="AG3" i="18"/>
  <c r="AG155" i="18"/>
  <c r="AG145" i="18"/>
  <c r="AG15" i="18"/>
  <c r="AG57" i="18"/>
  <c r="AG29" i="18"/>
  <c r="AG85" i="18"/>
  <c r="AG195" i="18"/>
  <c r="AG13" i="18"/>
  <c r="AG53" i="18"/>
  <c r="AG223" i="18"/>
  <c r="AG174" i="18"/>
  <c r="AG18" i="18"/>
  <c r="AG19" i="18"/>
  <c r="AG81" i="18"/>
  <c r="AG36" i="18"/>
  <c r="AG143" i="18"/>
  <c r="AG70" i="18"/>
  <c r="AG21" i="18"/>
  <c r="AG44" i="18"/>
  <c r="AG124" i="18"/>
  <c r="AG277" i="18"/>
  <c r="AG202" i="18"/>
  <c r="AG104" i="18"/>
  <c r="AG51" i="18"/>
  <c r="AG108" i="18"/>
  <c r="AG160" i="18"/>
  <c r="AG278" i="18"/>
  <c r="AG254" i="18"/>
  <c r="AG55" i="18"/>
  <c r="AG161" i="18"/>
  <c r="AG120" i="18"/>
  <c r="AG203" i="18"/>
  <c r="AG204" i="18"/>
  <c r="AG224" i="18"/>
  <c r="AG52" i="18"/>
  <c r="AG41" i="18"/>
  <c r="AG250" i="18"/>
  <c r="AG196" i="18"/>
  <c r="AG179" i="18"/>
  <c r="AG77" i="18"/>
  <c r="AG94" i="18"/>
  <c r="AG187" i="18"/>
  <c r="AG238" i="18"/>
  <c r="AG123" i="18"/>
  <c r="AG154" i="18"/>
  <c r="AG263" i="18"/>
  <c r="AG231" i="18"/>
  <c r="AG14" i="18"/>
  <c r="AG279" i="18"/>
  <c r="AG64" i="18"/>
  <c r="AG83" i="18"/>
  <c r="AG197" i="18"/>
  <c r="AG182" i="18"/>
  <c r="AG188" i="18"/>
  <c r="AG34" i="18"/>
  <c r="AG78" i="18"/>
  <c r="AG116" i="18"/>
  <c r="AG39" i="18"/>
  <c r="AG62" i="18"/>
  <c r="AG11" i="18"/>
  <c r="AG205" i="18"/>
  <c r="AG56" i="18"/>
  <c r="AG140" i="18"/>
  <c r="AG232" i="18"/>
  <c r="AG255" i="18"/>
  <c r="AG206" i="18"/>
  <c r="AG10" i="18"/>
  <c r="AG207" i="18"/>
  <c r="AG54" i="18"/>
  <c r="AG96" i="18"/>
  <c r="AG71" i="18"/>
  <c r="AG251" i="18"/>
  <c r="AG208" i="18"/>
  <c r="AG158" i="18"/>
  <c r="AG225" i="18"/>
  <c r="AG198" i="18"/>
  <c r="AG115" i="18"/>
  <c r="AG183" i="18"/>
  <c r="AG47" i="18"/>
  <c r="AG246" i="18"/>
  <c r="AG148" i="18"/>
  <c r="AG209" i="18"/>
  <c r="AG256" i="18"/>
  <c r="AG239" i="18"/>
  <c r="AG95" i="18"/>
  <c r="AG88" i="18"/>
  <c r="AG114" i="18"/>
  <c r="AG150" i="18"/>
  <c r="AG93" i="18"/>
  <c r="AG37" i="18"/>
  <c r="AG156" i="18"/>
  <c r="AG126" i="18"/>
  <c r="AG107" i="18"/>
  <c r="AG163" i="18"/>
  <c r="AG25" i="18"/>
  <c r="AG8" i="18"/>
  <c r="AG89" i="18"/>
  <c r="AG211" i="18"/>
  <c r="AG112" i="18"/>
  <c r="AG133" i="18"/>
  <c r="AG48" i="18"/>
  <c r="AG142" i="18"/>
  <c r="AG67" i="18"/>
  <c r="AG159" i="18"/>
  <c r="AG86" i="18"/>
  <c r="AG75" i="18"/>
  <c r="AG234" i="18"/>
  <c r="AG257" i="18"/>
  <c r="AG26" i="18"/>
  <c r="AG9" i="18"/>
  <c r="AG247" i="18"/>
  <c r="AG226" i="18"/>
  <c r="AG43" i="18"/>
  <c r="AG218" i="18"/>
  <c r="AG189" i="18"/>
  <c r="AG219" i="18"/>
  <c r="AG4" i="18"/>
  <c r="AG227" i="18"/>
  <c r="AG228" i="18"/>
  <c r="AG220" i="18"/>
  <c r="AG69" i="18"/>
  <c r="AG280" i="18"/>
  <c r="AG210" i="18"/>
  <c r="AG281" i="18"/>
  <c r="AG235" i="18"/>
  <c r="AG82" i="18"/>
  <c r="T131" i="18"/>
  <c r="T199" i="18"/>
  <c r="T117" i="18"/>
  <c r="T265" i="18"/>
  <c r="T98" i="18"/>
  <c r="T20" i="18"/>
  <c r="T97" i="18"/>
  <c r="T6" i="18"/>
  <c r="T213" i="18"/>
  <c r="T177" i="18"/>
  <c r="T258" i="18"/>
  <c r="T60" i="18"/>
  <c r="T132" i="18"/>
  <c r="T68" i="18"/>
  <c r="T252" i="18"/>
  <c r="T240" i="18"/>
  <c r="T58" i="18"/>
  <c r="T237" i="18"/>
  <c r="T266" i="18"/>
  <c r="T90" i="18"/>
  <c r="T168" i="18"/>
  <c r="T31" i="18"/>
  <c r="T264" i="18"/>
  <c r="T2" i="18"/>
  <c r="T59" i="18"/>
  <c r="T127" i="18"/>
  <c r="T192" i="18"/>
  <c r="T193" i="18"/>
  <c r="T175" i="18"/>
  <c r="T181" i="18"/>
  <c r="T165" i="18"/>
  <c r="T50" i="18"/>
  <c r="T137" i="18"/>
  <c r="T267" i="18"/>
  <c r="T49" i="18"/>
  <c r="T87" i="18"/>
  <c r="T151" i="18"/>
  <c r="T268" i="18"/>
  <c r="T194" i="18"/>
  <c r="T66" i="18"/>
  <c r="T73" i="18"/>
  <c r="T84" i="18"/>
  <c r="T259" i="18"/>
  <c r="T106" i="18"/>
  <c r="T118" i="18"/>
  <c r="T99" i="18"/>
  <c r="T214" i="18"/>
  <c r="T171" i="18"/>
  <c r="T185" i="18"/>
  <c r="T136" i="18"/>
  <c r="T103" i="18"/>
  <c r="T100" i="18"/>
  <c r="T146" i="18"/>
  <c r="T46" i="18"/>
  <c r="T102" i="18"/>
  <c r="T186" i="18"/>
  <c r="T260" i="18"/>
  <c r="T241" i="18"/>
  <c r="T172" i="18"/>
  <c r="T269" i="18"/>
  <c r="T129" i="18"/>
  <c r="T7" i="18"/>
  <c r="T5" i="18"/>
  <c r="T138" i="18"/>
  <c r="T45" i="18"/>
  <c r="T166" i="18"/>
  <c r="T74" i="18"/>
  <c r="T184" i="18"/>
  <c r="T32" i="18"/>
  <c r="T270" i="18"/>
  <c r="T248" i="18"/>
  <c r="T249" i="18"/>
  <c r="T233" i="18"/>
  <c r="T16" i="18"/>
  <c r="T261" i="18"/>
  <c r="T162" i="18"/>
  <c r="T271" i="18"/>
  <c r="T178" i="18"/>
  <c r="T105" i="18"/>
  <c r="T101" i="18"/>
  <c r="T173" i="18"/>
  <c r="T30" i="18"/>
  <c r="T80" i="18"/>
  <c r="T63" i="18"/>
  <c r="T135" i="18"/>
  <c r="T27" i="18"/>
  <c r="T122" i="18"/>
  <c r="T157" i="18"/>
  <c r="T200" i="18"/>
  <c r="T144" i="18"/>
  <c r="T141" i="18"/>
  <c r="T42" i="18"/>
  <c r="T152" i="18"/>
  <c r="T169" i="18"/>
  <c r="T61" i="18"/>
  <c r="T134" i="18"/>
  <c r="T72" i="18"/>
  <c r="T28" i="18"/>
  <c r="T229" i="18"/>
  <c r="T230" i="18"/>
  <c r="T65" i="18"/>
  <c r="T262" i="18"/>
  <c r="T272" i="18"/>
  <c r="T190" i="18"/>
  <c r="T119" i="18"/>
  <c r="T201" i="18"/>
  <c r="T147" i="18"/>
  <c r="T24" i="18"/>
  <c r="T110" i="18"/>
  <c r="T242" i="18"/>
  <c r="T176" i="18"/>
  <c r="T22" i="18"/>
  <c r="T273" i="18"/>
  <c r="T191" i="18"/>
  <c r="T91" i="18"/>
  <c r="T180" i="18"/>
  <c r="T221" i="18"/>
  <c r="T212" i="18"/>
  <c r="T38" i="18"/>
  <c r="T92" i="18"/>
  <c r="T236" i="18"/>
  <c r="T40" i="18"/>
  <c r="T253" i="18"/>
  <c r="T274" i="18"/>
  <c r="T76" i="18"/>
  <c r="T215" i="18"/>
  <c r="T33" i="18"/>
  <c r="T23" i="18"/>
  <c r="T35" i="18"/>
  <c r="T167" i="18"/>
  <c r="T216" i="18"/>
  <c r="T111" i="18"/>
  <c r="T275" i="18"/>
  <c r="T139" i="18"/>
  <c r="T12" i="18"/>
  <c r="T153" i="18"/>
  <c r="T149" i="18"/>
  <c r="T243" i="18"/>
  <c r="T79" i="18"/>
  <c r="T244" i="18"/>
  <c r="T276" i="18"/>
  <c r="T170" i="18"/>
  <c r="T17" i="18"/>
  <c r="T109" i="18"/>
  <c r="T130" i="18"/>
  <c r="T245" i="18"/>
  <c r="T217" i="18"/>
  <c r="T113" i="18"/>
  <c r="T128" i="18"/>
  <c r="T125" i="18"/>
  <c r="T121" i="18"/>
  <c r="T222" i="18"/>
  <c r="T3" i="18"/>
  <c r="T155" i="18"/>
  <c r="T145" i="18"/>
  <c r="T15" i="18"/>
  <c r="T57" i="18"/>
  <c r="T29" i="18"/>
  <c r="T85" i="18"/>
  <c r="T195" i="18"/>
  <c r="T13" i="18"/>
  <c r="T53" i="18"/>
  <c r="T223" i="18"/>
  <c r="T174" i="18"/>
  <c r="T18" i="18"/>
  <c r="T19" i="18"/>
  <c r="T81" i="18"/>
  <c r="T36" i="18"/>
  <c r="T143" i="18"/>
  <c r="T70" i="18"/>
  <c r="T21" i="18"/>
  <c r="T44" i="18"/>
  <c r="T124" i="18"/>
  <c r="T277" i="18"/>
  <c r="T202" i="18"/>
  <c r="T104" i="18"/>
  <c r="T51" i="18"/>
  <c r="T108" i="18"/>
  <c r="T160" i="18"/>
  <c r="T278" i="18"/>
  <c r="T254" i="18"/>
  <c r="T55" i="18"/>
  <c r="T161" i="18"/>
  <c r="T120" i="18"/>
  <c r="T203" i="18"/>
  <c r="T204" i="18"/>
  <c r="T224" i="18"/>
  <c r="T52" i="18"/>
  <c r="T41" i="18"/>
  <c r="T250" i="18"/>
  <c r="T196" i="18"/>
  <c r="T179" i="18"/>
  <c r="T77" i="18"/>
  <c r="T94" i="18"/>
  <c r="T187" i="18"/>
  <c r="T238" i="18"/>
  <c r="T123" i="18"/>
  <c r="T154" i="18"/>
  <c r="T263" i="18"/>
  <c r="T231" i="18"/>
  <c r="T14" i="18"/>
  <c r="T279" i="18"/>
  <c r="T64" i="18"/>
  <c r="T83" i="18"/>
  <c r="T197" i="18"/>
  <c r="T182" i="18"/>
  <c r="T188" i="18"/>
  <c r="T34" i="18"/>
  <c r="T78" i="18"/>
  <c r="T116" i="18"/>
  <c r="T39" i="18"/>
  <c r="T62" i="18"/>
  <c r="T11" i="18"/>
  <c r="T205" i="18"/>
  <c r="T56" i="18"/>
  <c r="T140" i="18"/>
  <c r="T232" i="18"/>
  <c r="T255" i="18"/>
  <c r="T206" i="18"/>
  <c r="T10" i="18"/>
  <c r="T207" i="18"/>
  <c r="T54" i="18"/>
  <c r="T96" i="18"/>
  <c r="T71" i="18"/>
  <c r="T251" i="18"/>
  <c r="T208" i="18"/>
  <c r="T158" i="18"/>
  <c r="T225" i="18"/>
  <c r="T198" i="18"/>
  <c r="T115" i="18"/>
  <c r="T183" i="18"/>
  <c r="T47" i="18"/>
  <c r="T246" i="18"/>
  <c r="T148" i="18"/>
  <c r="T209" i="18"/>
  <c r="T256" i="18"/>
  <c r="T239" i="18"/>
  <c r="T95" i="18"/>
  <c r="T88" i="18"/>
  <c r="T114" i="18"/>
  <c r="T150" i="18"/>
  <c r="T93" i="18"/>
  <c r="T37" i="18"/>
  <c r="T156" i="18"/>
  <c r="T126" i="18"/>
  <c r="T107" i="18"/>
  <c r="T163" i="18"/>
  <c r="T25" i="18"/>
  <c r="T8" i="18"/>
  <c r="T89" i="18"/>
  <c r="T211" i="18"/>
  <c r="T112" i="18"/>
  <c r="T133" i="18"/>
  <c r="T48" i="18"/>
  <c r="T142" i="18"/>
  <c r="T67" i="18"/>
  <c r="T159" i="18"/>
  <c r="T86" i="18"/>
  <c r="T75" i="18"/>
  <c r="T234" i="18"/>
  <c r="T257" i="18"/>
  <c r="T26" i="18"/>
  <c r="T9" i="18"/>
  <c r="T247" i="18"/>
  <c r="T226" i="18"/>
  <c r="T43" i="18"/>
  <c r="T218" i="18"/>
  <c r="T189" i="18"/>
  <c r="T219" i="18"/>
  <c r="T4" i="18"/>
  <c r="T227" i="18"/>
  <c r="T228" i="18"/>
  <c r="T220" i="18"/>
  <c r="T69" i="18"/>
  <c r="T280" i="18"/>
  <c r="T210" i="18"/>
  <c r="T281" i="18"/>
  <c r="T235" i="18"/>
  <c r="T164" i="18"/>
  <c r="T82" i="18"/>
  <c r="K131" i="18"/>
  <c r="K199" i="18"/>
  <c r="K117" i="18"/>
  <c r="K265" i="18"/>
  <c r="K98" i="18"/>
  <c r="K20" i="18"/>
  <c r="K97" i="18"/>
  <c r="K6" i="18"/>
  <c r="K213" i="18"/>
  <c r="K177" i="18"/>
  <c r="K258" i="18"/>
  <c r="K60" i="18"/>
  <c r="K132" i="18"/>
  <c r="K68" i="18"/>
  <c r="K252" i="18"/>
  <c r="K240" i="18"/>
  <c r="K58" i="18"/>
  <c r="K237" i="18"/>
  <c r="K266" i="18"/>
  <c r="K90" i="18"/>
  <c r="K168" i="18"/>
  <c r="K31" i="18"/>
  <c r="K264" i="18"/>
  <c r="K2" i="18"/>
  <c r="K59" i="18"/>
  <c r="K127" i="18"/>
  <c r="K192" i="18"/>
  <c r="K193" i="18"/>
  <c r="K175" i="18"/>
  <c r="K181" i="18"/>
  <c r="K165" i="18"/>
  <c r="K50" i="18"/>
  <c r="K137" i="18"/>
  <c r="K267" i="18"/>
  <c r="K49" i="18"/>
  <c r="K87" i="18"/>
  <c r="K151" i="18"/>
  <c r="K268" i="18"/>
  <c r="K194" i="18"/>
  <c r="K66" i="18"/>
  <c r="K73" i="18"/>
  <c r="K84" i="18"/>
  <c r="K259" i="18"/>
  <c r="K106" i="18"/>
  <c r="K118" i="18"/>
  <c r="K99" i="18"/>
  <c r="K214" i="18"/>
  <c r="K171" i="18"/>
  <c r="K185" i="18"/>
  <c r="K136" i="18"/>
  <c r="K103" i="18"/>
  <c r="K100" i="18"/>
  <c r="K146" i="18"/>
  <c r="K46" i="18"/>
  <c r="K102" i="18"/>
  <c r="K186" i="18"/>
  <c r="K260" i="18"/>
  <c r="K241" i="18"/>
  <c r="K172" i="18"/>
  <c r="K269" i="18"/>
  <c r="K129" i="18"/>
  <c r="K7" i="18"/>
  <c r="K5" i="18"/>
  <c r="K138" i="18"/>
  <c r="K45" i="18"/>
  <c r="K166" i="18"/>
  <c r="K74" i="18"/>
  <c r="K184" i="18"/>
  <c r="K32" i="18"/>
  <c r="K270" i="18"/>
  <c r="K248" i="18"/>
  <c r="K249" i="18"/>
  <c r="K233" i="18"/>
  <c r="K16" i="18"/>
  <c r="K261" i="18"/>
  <c r="K162" i="18"/>
  <c r="K271" i="18"/>
  <c r="K178" i="18"/>
  <c r="K105" i="18"/>
  <c r="K101" i="18"/>
  <c r="K173" i="18"/>
  <c r="K30" i="18"/>
  <c r="K80" i="18"/>
  <c r="K63" i="18"/>
  <c r="K135" i="18"/>
  <c r="K27" i="18"/>
  <c r="K122" i="18"/>
  <c r="K157" i="18"/>
  <c r="K200" i="18"/>
  <c r="K144" i="18"/>
  <c r="K141" i="18"/>
  <c r="K42" i="18"/>
  <c r="K152" i="18"/>
  <c r="K169" i="18"/>
  <c r="K61" i="18"/>
  <c r="K134" i="18"/>
  <c r="K72" i="18"/>
  <c r="K28" i="18"/>
  <c r="K229" i="18"/>
  <c r="K230" i="18"/>
  <c r="K65" i="18"/>
  <c r="K262" i="18"/>
  <c r="K272" i="18"/>
  <c r="K190" i="18"/>
  <c r="K119" i="18"/>
  <c r="K201" i="18"/>
  <c r="K147" i="18"/>
  <c r="K24" i="18"/>
  <c r="K110" i="18"/>
  <c r="K242" i="18"/>
  <c r="K176" i="18"/>
  <c r="K22" i="18"/>
  <c r="K273" i="18"/>
  <c r="K191" i="18"/>
  <c r="K91" i="18"/>
  <c r="K180" i="18"/>
  <c r="K221" i="18"/>
  <c r="K212" i="18"/>
  <c r="K38" i="18"/>
  <c r="K92" i="18"/>
  <c r="K236" i="18"/>
  <c r="K40" i="18"/>
  <c r="K253" i="18"/>
  <c r="K274" i="18"/>
  <c r="K76" i="18"/>
  <c r="K215" i="18"/>
  <c r="K33" i="18"/>
  <c r="K23" i="18"/>
  <c r="K35" i="18"/>
  <c r="K167" i="18"/>
  <c r="K216" i="18"/>
  <c r="K111" i="18"/>
  <c r="K275" i="18"/>
  <c r="K139" i="18"/>
  <c r="K12" i="18"/>
  <c r="K153" i="18"/>
  <c r="K149" i="18"/>
  <c r="K243" i="18"/>
  <c r="K79" i="18"/>
  <c r="K244" i="18"/>
  <c r="K276" i="18"/>
  <c r="K170" i="18"/>
  <c r="K17" i="18"/>
  <c r="K109" i="18"/>
  <c r="K130" i="18"/>
  <c r="K245" i="18"/>
  <c r="K217" i="18"/>
  <c r="K113" i="18"/>
  <c r="K128" i="18"/>
  <c r="K125" i="18"/>
  <c r="K121" i="18"/>
  <c r="K222" i="18"/>
  <c r="K3" i="18"/>
  <c r="K155" i="18"/>
  <c r="K145" i="18"/>
  <c r="K15" i="18"/>
  <c r="K57" i="18"/>
  <c r="K29" i="18"/>
  <c r="K85" i="18"/>
  <c r="K195" i="18"/>
  <c r="K13" i="18"/>
  <c r="K53" i="18"/>
  <c r="K223" i="18"/>
  <c r="K174" i="18"/>
  <c r="K18" i="18"/>
  <c r="K19" i="18"/>
  <c r="K81" i="18"/>
  <c r="K36" i="18"/>
  <c r="K143" i="18"/>
  <c r="K70" i="18"/>
  <c r="K21" i="18"/>
  <c r="K44" i="18"/>
  <c r="K124" i="18"/>
  <c r="K277" i="18"/>
  <c r="K202" i="18"/>
  <c r="K104" i="18"/>
  <c r="K51" i="18"/>
  <c r="K108" i="18"/>
  <c r="K160" i="18"/>
  <c r="K278" i="18"/>
  <c r="K254" i="18"/>
  <c r="K55" i="18"/>
  <c r="K161" i="18"/>
  <c r="K120" i="18"/>
  <c r="K203" i="18"/>
  <c r="K204" i="18"/>
  <c r="K224" i="18"/>
  <c r="K52" i="18"/>
  <c r="K41" i="18"/>
  <c r="K250" i="18"/>
  <c r="K196" i="18"/>
  <c r="K179" i="18"/>
  <c r="K77" i="18"/>
  <c r="K94" i="18"/>
  <c r="K187" i="18"/>
  <c r="K238" i="18"/>
  <c r="K123" i="18"/>
  <c r="K154" i="18"/>
  <c r="K263" i="18"/>
  <c r="K231" i="18"/>
  <c r="K14" i="18"/>
  <c r="K279" i="18"/>
  <c r="K64" i="18"/>
  <c r="K83" i="18"/>
  <c r="K197" i="18"/>
  <c r="K182" i="18"/>
  <c r="K188" i="18"/>
  <c r="K34" i="18"/>
  <c r="K78" i="18"/>
  <c r="K116" i="18"/>
  <c r="K39" i="18"/>
  <c r="K62" i="18"/>
  <c r="K11" i="18"/>
  <c r="K205" i="18"/>
  <c r="K56" i="18"/>
  <c r="K140" i="18"/>
  <c r="K232" i="18"/>
  <c r="K255" i="18"/>
  <c r="K206" i="18"/>
  <c r="K10" i="18"/>
  <c r="K207" i="18"/>
  <c r="K54" i="18"/>
  <c r="K96" i="18"/>
  <c r="K71" i="18"/>
  <c r="K251" i="18"/>
  <c r="K208" i="18"/>
  <c r="K158" i="18"/>
  <c r="K225" i="18"/>
  <c r="K198" i="18"/>
  <c r="K115" i="18"/>
  <c r="K183" i="18"/>
  <c r="K47" i="18"/>
  <c r="K246" i="18"/>
  <c r="K148" i="18"/>
  <c r="K209" i="18"/>
  <c r="K256" i="18"/>
  <c r="K239" i="18"/>
  <c r="K95" i="18"/>
  <c r="K88" i="18"/>
  <c r="K114" i="18"/>
  <c r="K150" i="18"/>
  <c r="K93" i="18"/>
  <c r="K37" i="18"/>
  <c r="K156" i="18"/>
  <c r="K126" i="18"/>
  <c r="K107" i="18"/>
  <c r="K163" i="18"/>
  <c r="K25" i="18"/>
  <c r="K8" i="18"/>
  <c r="K89" i="18"/>
  <c r="K211" i="18"/>
  <c r="K112" i="18"/>
  <c r="K133" i="18"/>
  <c r="K48" i="18"/>
  <c r="K142" i="18"/>
  <c r="K67" i="18"/>
  <c r="K159" i="18"/>
  <c r="K86" i="18"/>
  <c r="K75" i="18"/>
  <c r="K234" i="18"/>
  <c r="K257" i="18"/>
  <c r="K26" i="18"/>
  <c r="K9" i="18"/>
  <c r="K247" i="18"/>
  <c r="K226" i="18"/>
  <c r="K43" i="18"/>
  <c r="K218" i="18"/>
  <c r="K189" i="18"/>
  <c r="K219" i="18"/>
  <c r="K4" i="18"/>
  <c r="K227" i="18"/>
  <c r="K228" i="18"/>
  <c r="K220" i="18"/>
  <c r="K69" i="18"/>
  <c r="K280" i="18"/>
  <c r="K210" i="18"/>
  <c r="K281" i="18"/>
  <c r="K235" i="18"/>
  <c r="K164" i="18"/>
  <c r="K82" i="18"/>
  <c r="O131" i="18"/>
  <c r="O199" i="18"/>
  <c r="O117" i="18"/>
  <c r="O265" i="18"/>
  <c r="O98" i="18"/>
  <c r="O20" i="18"/>
  <c r="O97" i="18"/>
  <c r="O6" i="18"/>
  <c r="O213" i="18"/>
  <c r="O177" i="18"/>
  <c r="O258" i="18"/>
  <c r="O60" i="18"/>
  <c r="O132" i="18"/>
  <c r="O68" i="18"/>
  <c r="O252" i="18"/>
  <c r="O240" i="18"/>
  <c r="O58" i="18"/>
  <c r="O237" i="18"/>
  <c r="O266" i="18"/>
  <c r="O90" i="18"/>
  <c r="O168" i="18"/>
  <c r="O31" i="18"/>
  <c r="O264" i="18"/>
  <c r="O2" i="18"/>
  <c r="O59" i="18"/>
  <c r="O127" i="18"/>
  <c r="O192" i="18"/>
  <c r="O193" i="18"/>
  <c r="O175" i="18"/>
  <c r="O181" i="18"/>
  <c r="O165" i="18"/>
  <c r="O50" i="18"/>
  <c r="O137" i="18"/>
  <c r="O267" i="18"/>
  <c r="O49" i="18"/>
  <c r="O87" i="18"/>
  <c r="O151" i="18"/>
  <c r="O268" i="18"/>
  <c r="O194" i="18"/>
  <c r="O66" i="18"/>
  <c r="O73" i="18"/>
  <c r="O84" i="18"/>
  <c r="O259" i="18"/>
  <c r="O106" i="18"/>
  <c r="O118" i="18"/>
  <c r="O99" i="18"/>
  <c r="O214" i="18"/>
  <c r="O171" i="18"/>
  <c r="O185" i="18"/>
  <c r="O136" i="18"/>
  <c r="O103" i="18"/>
  <c r="O100" i="18"/>
  <c r="O146" i="18"/>
  <c r="O46" i="18"/>
  <c r="O102" i="18"/>
  <c r="O186" i="18"/>
  <c r="O260" i="18"/>
  <c r="O241" i="18"/>
  <c r="O172" i="18"/>
  <c r="O269" i="18"/>
  <c r="O129" i="18"/>
  <c r="O7" i="18"/>
  <c r="O5" i="18"/>
  <c r="O138" i="18"/>
  <c r="O45" i="18"/>
  <c r="O166" i="18"/>
  <c r="O74" i="18"/>
  <c r="O184" i="18"/>
  <c r="O32" i="18"/>
  <c r="O270" i="18"/>
  <c r="O248" i="18"/>
  <c r="O249" i="18"/>
  <c r="O233" i="18"/>
  <c r="O16" i="18"/>
  <c r="O261" i="18"/>
  <c r="O162" i="18"/>
  <c r="O271" i="18"/>
  <c r="O178" i="18"/>
  <c r="O105" i="18"/>
  <c r="O101" i="18"/>
  <c r="O173" i="18"/>
  <c r="O30" i="18"/>
  <c r="O80" i="18"/>
  <c r="O63" i="18"/>
  <c r="O135" i="18"/>
  <c r="O27" i="18"/>
  <c r="O122" i="18"/>
  <c r="O157" i="18"/>
  <c r="O200" i="18"/>
  <c r="O144" i="18"/>
  <c r="O141" i="18"/>
  <c r="O42" i="18"/>
  <c r="O152" i="18"/>
  <c r="O169" i="18"/>
  <c r="O61" i="18"/>
  <c r="O134" i="18"/>
  <c r="O72" i="18"/>
  <c r="O28" i="18"/>
  <c r="O229" i="18"/>
  <c r="O230" i="18"/>
  <c r="O65" i="18"/>
  <c r="O262" i="18"/>
  <c r="O272" i="18"/>
  <c r="O190" i="18"/>
  <c r="O119" i="18"/>
  <c r="O201" i="18"/>
  <c r="O147" i="18"/>
  <c r="O24" i="18"/>
  <c r="O110" i="18"/>
  <c r="O242" i="18"/>
  <c r="O176" i="18"/>
  <c r="O22" i="18"/>
  <c r="O273" i="18"/>
  <c r="O191" i="18"/>
  <c r="O91" i="18"/>
  <c r="O180" i="18"/>
  <c r="O221" i="18"/>
  <c r="O212" i="18"/>
  <c r="O38" i="18"/>
  <c r="O92" i="18"/>
  <c r="O236" i="18"/>
  <c r="O40" i="18"/>
  <c r="O253" i="18"/>
  <c r="O274" i="18"/>
  <c r="O76" i="18"/>
  <c r="O215" i="18"/>
  <c r="O33" i="18"/>
  <c r="O23" i="18"/>
  <c r="O35" i="18"/>
  <c r="O167" i="18"/>
  <c r="O216" i="18"/>
  <c r="O111" i="18"/>
  <c r="O275" i="18"/>
  <c r="O139" i="18"/>
  <c r="O12" i="18"/>
  <c r="O153" i="18"/>
  <c r="O149" i="18"/>
  <c r="O243" i="18"/>
  <c r="O79" i="18"/>
  <c r="O244" i="18"/>
  <c r="O276" i="18"/>
  <c r="O170" i="18"/>
  <c r="O17" i="18"/>
  <c r="O109" i="18"/>
  <c r="O130" i="18"/>
  <c r="O245" i="18"/>
  <c r="O217" i="18"/>
  <c r="O113" i="18"/>
  <c r="O128" i="18"/>
  <c r="O125" i="18"/>
  <c r="O121" i="18"/>
  <c r="O222" i="18"/>
  <c r="O3" i="18"/>
  <c r="O155" i="18"/>
  <c r="O145" i="18"/>
  <c r="O15" i="18"/>
  <c r="O57" i="18"/>
  <c r="O29" i="18"/>
  <c r="O85" i="18"/>
  <c r="O195" i="18"/>
  <c r="O13" i="18"/>
  <c r="O53" i="18"/>
  <c r="O223" i="18"/>
  <c r="O174" i="18"/>
  <c r="O18" i="18"/>
  <c r="O19" i="18"/>
  <c r="O81" i="18"/>
  <c r="O36" i="18"/>
  <c r="O143" i="18"/>
  <c r="O70" i="18"/>
  <c r="O21" i="18"/>
  <c r="O44" i="18"/>
  <c r="O124" i="18"/>
  <c r="O277" i="18"/>
  <c r="O202" i="18"/>
  <c r="O104" i="18"/>
  <c r="O51" i="18"/>
  <c r="O108" i="18"/>
  <c r="O160" i="18"/>
  <c r="O278" i="18"/>
  <c r="O254" i="18"/>
  <c r="O55" i="18"/>
  <c r="O161" i="18"/>
  <c r="O120" i="18"/>
  <c r="O203" i="18"/>
  <c r="O204" i="18"/>
  <c r="O224" i="18"/>
  <c r="O52" i="18"/>
  <c r="O41" i="18"/>
  <c r="O250" i="18"/>
  <c r="O196" i="18"/>
  <c r="O179" i="18"/>
  <c r="O77" i="18"/>
  <c r="O94" i="18"/>
  <c r="O187" i="18"/>
  <c r="O238" i="18"/>
  <c r="O123" i="18"/>
  <c r="O154" i="18"/>
  <c r="O263" i="18"/>
  <c r="O231" i="18"/>
  <c r="O14" i="18"/>
  <c r="O279" i="18"/>
  <c r="O64" i="18"/>
  <c r="O83" i="18"/>
  <c r="O197" i="18"/>
  <c r="O182" i="18"/>
  <c r="O188" i="18"/>
  <c r="O34" i="18"/>
  <c r="O78" i="18"/>
  <c r="O116" i="18"/>
  <c r="O39" i="18"/>
  <c r="O62" i="18"/>
  <c r="O11" i="18"/>
  <c r="O205" i="18"/>
  <c r="O56" i="18"/>
  <c r="O140" i="18"/>
  <c r="O232" i="18"/>
  <c r="O255" i="18"/>
  <c r="O206" i="18"/>
  <c r="O10" i="18"/>
  <c r="O207" i="18"/>
  <c r="O54" i="18"/>
  <c r="O96" i="18"/>
  <c r="O71" i="18"/>
  <c r="O251" i="18"/>
  <c r="O208" i="18"/>
  <c r="O158" i="18"/>
  <c r="O225" i="18"/>
  <c r="O198" i="18"/>
  <c r="O115" i="18"/>
  <c r="O183" i="18"/>
  <c r="O47" i="18"/>
  <c r="O246" i="18"/>
  <c r="O148" i="18"/>
  <c r="O209" i="18"/>
  <c r="O256" i="18"/>
  <c r="O239" i="18"/>
  <c r="O95" i="18"/>
  <c r="O88" i="18"/>
  <c r="O114" i="18"/>
  <c r="O150" i="18"/>
  <c r="O93" i="18"/>
  <c r="O37" i="18"/>
  <c r="O156" i="18"/>
  <c r="O126" i="18"/>
  <c r="O107" i="18"/>
  <c r="O163" i="18"/>
  <c r="O25" i="18"/>
  <c r="O8" i="18"/>
  <c r="O89" i="18"/>
  <c r="O211" i="18"/>
  <c r="O112" i="18"/>
  <c r="O133" i="18"/>
  <c r="O48" i="18"/>
  <c r="O142" i="18"/>
  <c r="O67" i="18"/>
  <c r="O159" i="18"/>
  <c r="O86" i="18"/>
  <c r="O75" i="18"/>
  <c r="O234" i="18"/>
  <c r="O257" i="18"/>
  <c r="O26" i="18"/>
  <c r="O9" i="18"/>
  <c r="O247" i="18"/>
  <c r="O226" i="18"/>
  <c r="O43" i="18"/>
  <c r="O218" i="18"/>
  <c r="O189" i="18"/>
  <c r="O219" i="18"/>
  <c r="O4" i="18"/>
  <c r="O227" i="18"/>
  <c r="O228" i="18"/>
  <c r="O220" i="18"/>
  <c r="O69" i="18"/>
  <c r="O280" i="18"/>
  <c r="O210" i="18"/>
  <c r="O281" i="18"/>
  <c r="O235" i="18"/>
  <c r="O164" i="18"/>
  <c r="O82" i="18"/>
  <c r="AT164" i="18"/>
  <c r="BA164" i="18"/>
  <c r="AZ164" i="18"/>
  <c r="BB164" i="18"/>
  <c r="BC164" i="18"/>
  <c r="AU164" i="18"/>
  <c r="AT235" i="18"/>
  <c r="BA235" i="18"/>
  <c r="AZ235" i="18"/>
  <c r="BB235" i="18"/>
  <c r="BC235" i="18"/>
  <c r="AU235" i="18"/>
  <c r="AT281" i="18"/>
  <c r="BA281" i="18"/>
  <c r="AZ281" i="18"/>
  <c r="BB281" i="18"/>
  <c r="BC281" i="18"/>
  <c r="AU281" i="18"/>
  <c r="AT210" i="18"/>
  <c r="BA210" i="18"/>
  <c r="AZ210" i="18"/>
  <c r="BB210" i="18"/>
  <c r="BC210" i="18"/>
  <c r="AU210" i="18"/>
  <c r="AT280" i="18"/>
  <c r="BA280" i="18"/>
  <c r="AZ280" i="18"/>
  <c r="BB280" i="18"/>
  <c r="BC280" i="18"/>
  <c r="AU280" i="18"/>
  <c r="AT69" i="18"/>
  <c r="BA69" i="18"/>
  <c r="AZ69" i="18"/>
  <c r="BB69" i="18"/>
  <c r="BC69" i="18"/>
  <c r="AU69" i="18"/>
  <c r="AT220" i="18"/>
  <c r="BA220" i="18"/>
  <c r="AZ220" i="18"/>
  <c r="BB220" i="18"/>
  <c r="BC220" i="18"/>
  <c r="AU220" i="18"/>
  <c r="AT228" i="18"/>
  <c r="BA228" i="18"/>
  <c r="AZ228" i="18"/>
  <c r="BB228" i="18"/>
  <c r="BC228" i="18"/>
  <c r="AU228" i="18"/>
  <c r="AT227" i="18"/>
  <c r="BA227" i="18"/>
  <c r="AZ227" i="18"/>
  <c r="BB227" i="18"/>
  <c r="BC227" i="18"/>
  <c r="AU227" i="18"/>
  <c r="AT4" i="18"/>
  <c r="BA4" i="18"/>
  <c r="AZ4" i="18"/>
  <c r="BB4" i="18"/>
  <c r="BC4" i="18"/>
  <c r="AU4" i="18"/>
  <c r="AT219" i="18"/>
  <c r="BA219" i="18"/>
  <c r="AZ219" i="18"/>
  <c r="BB219" i="18"/>
  <c r="BC219" i="18"/>
  <c r="AU219" i="18"/>
  <c r="AT189" i="18"/>
  <c r="BA189" i="18"/>
  <c r="AZ189" i="18"/>
  <c r="BB189" i="18"/>
  <c r="BC189" i="18"/>
  <c r="AU189" i="18"/>
  <c r="AT218" i="18"/>
  <c r="BA218" i="18"/>
  <c r="AZ218" i="18"/>
  <c r="BB218" i="18"/>
  <c r="BC218" i="18"/>
  <c r="AU218" i="18"/>
  <c r="AT43" i="18"/>
  <c r="BA43" i="18"/>
  <c r="AZ43" i="18"/>
  <c r="BB43" i="18"/>
  <c r="BC43" i="18"/>
  <c r="AU43" i="18"/>
  <c r="AT226" i="18"/>
  <c r="BA226" i="18"/>
  <c r="AZ226" i="18"/>
  <c r="BB226" i="18"/>
  <c r="BC226" i="18"/>
  <c r="AU226" i="18"/>
  <c r="AT247" i="18"/>
  <c r="BA247" i="18"/>
  <c r="AZ247" i="18"/>
  <c r="BB247" i="18"/>
  <c r="BC247" i="18"/>
  <c r="AU247" i="18"/>
  <c r="AT9" i="18"/>
  <c r="BA9" i="18"/>
  <c r="AZ9" i="18"/>
  <c r="BB9" i="18"/>
  <c r="BC9" i="18"/>
  <c r="AU9" i="18"/>
  <c r="AT26" i="18"/>
  <c r="BA26" i="18"/>
  <c r="AZ26" i="18"/>
  <c r="BB26" i="18"/>
  <c r="BC26" i="18"/>
  <c r="AU26" i="18"/>
  <c r="AT257" i="18"/>
  <c r="BA257" i="18"/>
  <c r="AZ257" i="18"/>
  <c r="BB257" i="18"/>
  <c r="BC257" i="18"/>
  <c r="AU257" i="18"/>
  <c r="AT234" i="18"/>
  <c r="BA234" i="18"/>
  <c r="AZ234" i="18"/>
  <c r="BB234" i="18"/>
  <c r="BC234" i="18"/>
  <c r="AU234" i="18"/>
  <c r="AT75" i="18"/>
  <c r="BA75" i="18"/>
  <c r="AZ75" i="18"/>
  <c r="BB75" i="18"/>
  <c r="BC75" i="18"/>
  <c r="AU75" i="18"/>
  <c r="AT86" i="18"/>
  <c r="BA86" i="18"/>
  <c r="AZ86" i="18"/>
  <c r="BB86" i="18"/>
  <c r="BC86" i="18"/>
  <c r="AU86" i="18"/>
  <c r="AT159" i="18"/>
  <c r="BA159" i="18"/>
  <c r="AZ159" i="18"/>
  <c r="BB159" i="18"/>
  <c r="BC159" i="18"/>
  <c r="AU159" i="18"/>
  <c r="AT67" i="18"/>
  <c r="BA67" i="18"/>
  <c r="AZ67" i="18"/>
  <c r="BB67" i="18"/>
  <c r="BC67" i="18"/>
  <c r="AU67" i="18"/>
  <c r="AT142" i="18"/>
  <c r="BA142" i="18"/>
  <c r="AZ142" i="18"/>
  <c r="BB142" i="18"/>
  <c r="BC142" i="18"/>
  <c r="AU142" i="18"/>
  <c r="AT48" i="18"/>
  <c r="BA48" i="18"/>
  <c r="AZ48" i="18"/>
  <c r="BB48" i="18"/>
  <c r="BC48" i="18"/>
  <c r="AU48" i="18"/>
  <c r="AT133" i="18"/>
  <c r="BA133" i="18"/>
  <c r="AZ133" i="18"/>
  <c r="BB133" i="18"/>
  <c r="BC133" i="18"/>
  <c r="AU133" i="18"/>
  <c r="AT112" i="18"/>
  <c r="BA112" i="18"/>
  <c r="AZ112" i="18"/>
  <c r="BB112" i="18"/>
  <c r="BC112" i="18"/>
  <c r="AU112" i="18"/>
  <c r="AT211" i="18"/>
  <c r="BA211" i="18"/>
  <c r="AZ211" i="18"/>
  <c r="BB211" i="18"/>
  <c r="BC211" i="18"/>
  <c r="AU211" i="18"/>
  <c r="AT89" i="18"/>
  <c r="BA89" i="18"/>
  <c r="AZ89" i="18"/>
  <c r="BB89" i="18"/>
  <c r="BC89" i="18"/>
  <c r="AU89" i="18"/>
  <c r="AT8" i="18"/>
  <c r="BA8" i="18"/>
  <c r="AZ8" i="18"/>
  <c r="BB8" i="18"/>
  <c r="BC8" i="18"/>
  <c r="AU8" i="18"/>
  <c r="AT25" i="18"/>
  <c r="BA25" i="18"/>
  <c r="AZ25" i="18"/>
  <c r="BB25" i="18"/>
  <c r="BC25" i="18"/>
  <c r="AU25" i="18"/>
  <c r="AT163" i="18"/>
  <c r="BA163" i="18"/>
  <c r="AZ163" i="18"/>
  <c r="BB163" i="18"/>
  <c r="BC163" i="18"/>
  <c r="AU163" i="18"/>
  <c r="AT107" i="18"/>
  <c r="BA107" i="18"/>
  <c r="AZ107" i="18"/>
  <c r="BB107" i="18"/>
  <c r="BC107" i="18"/>
  <c r="AU107" i="18"/>
  <c r="AT126" i="18"/>
  <c r="BA126" i="18"/>
  <c r="AZ126" i="18"/>
  <c r="BB126" i="18"/>
  <c r="BC126" i="18"/>
  <c r="AU126" i="18"/>
  <c r="AT156" i="18"/>
  <c r="BA156" i="18"/>
  <c r="AZ156" i="18"/>
  <c r="BB156" i="18"/>
  <c r="BC156" i="18"/>
  <c r="AU156" i="18"/>
  <c r="AT37" i="18"/>
  <c r="BA37" i="18"/>
  <c r="AZ37" i="18"/>
  <c r="BB37" i="18"/>
  <c r="BC37" i="18"/>
  <c r="AU37" i="18"/>
  <c r="AT93" i="18"/>
  <c r="BA93" i="18"/>
  <c r="AZ93" i="18"/>
  <c r="BB93" i="18"/>
  <c r="BC93" i="18"/>
  <c r="AU93" i="18"/>
  <c r="AT150" i="18"/>
  <c r="BA150" i="18"/>
  <c r="AZ150" i="18"/>
  <c r="BB150" i="18"/>
  <c r="BC150" i="18"/>
  <c r="AU150" i="18"/>
  <c r="AT114" i="18"/>
  <c r="BA114" i="18"/>
  <c r="AZ114" i="18"/>
  <c r="BB114" i="18"/>
  <c r="BC114" i="18"/>
  <c r="AU114" i="18"/>
  <c r="AT88" i="18"/>
  <c r="BA88" i="18"/>
  <c r="AZ88" i="18"/>
  <c r="BB88" i="18"/>
  <c r="BC88" i="18"/>
  <c r="AU88" i="18"/>
  <c r="AT95" i="18"/>
  <c r="BA95" i="18"/>
  <c r="AZ95" i="18"/>
  <c r="BB95" i="18"/>
  <c r="BC95" i="18"/>
  <c r="AU95" i="18"/>
  <c r="AT239" i="18"/>
  <c r="BA239" i="18"/>
  <c r="AZ239" i="18"/>
  <c r="BB239" i="18"/>
  <c r="BC239" i="18"/>
  <c r="AU239" i="18"/>
  <c r="AT256" i="18"/>
  <c r="BA256" i="18"/>
  <c r="AZ256" i="18"/>
  <c r="BB256" i="18"/>
  <c r="BC256" i="18"/>
  <c r="AU256" i="18"/>
  <c r="AT209" i="18"/>
  <c r="BA209" i="18"/>
  <c r="AZ209" i="18"/>
  <c r="BB209" i="18"/>
  <c r="BC209" i="18"/>
  <c r="AU209" i="18"/>
  <c r="AT148" i="18"/>
  <c r="BA148" i="18"/>
  <c r="AZ148" i="18"/>
  <c r="BB148" i="18"/>
  <c r="BC148" i="18"/>
  <c r="AU148" i="18"/>
  <c r="AT246" i="18"/>
  <c r="BA246" i="18"/>
  <c r="AZ246" i="18"/>
  <c r="BB246" i="18"/>
  <c r="BC246" i="18"/>
  <c r="AU246" i="18"/>
  <c r="AT47" i="18"/>
  <c r="BA47" i="18"/>
  <c r="AZ47" i="18"/>
  <c r="BB47" i="18"/>
  <c r="BC47" i="18"/>
  <c r="AU47" i="18"/>
  <c r="AT183" i="18"/>
  <c r="BA183" i="18"/>
  <c r="AZ183" i="18"/>
  <c r="BB183" i="18"/>
  <c r="BC183" i="18"/>
  <c r="AU183" i="18"/>
  <c r="AT115" i="18"/>
  <c r="BA115" i="18"/>
  <c r="AZ115" i="18"/>
  <c r="BB115" i="18"/>
  <c r="BC115" i="18"/>
  <c r="AU115" i="18"/>
  <c r="AT198" i="18"/>
  <c r="BA198" i="18"/>
  <c r="AZ198" i="18"/>
  <c r="BB198" i="18"/>
  <c r="BC198" i="18"/>
  <c r="AU198" i="18"/>
  <c r="AT225" i="18"/>
  <c r="BA225" i="18"/>
  <c r="AZ225" i="18"/>
  <c r="BB225" i="18"/>
  <c r="BC225" i="18"/>
  <c r="AU225" i="18"/>
  <c r="AT158" i="18"/>
  <c r="BA158" i="18"/>
  <c r="AZ158" i="18"/>
  <c r="BB158" i="18"/>
  <c r="BC158" i="18"/>
  <c r="AU158" i="18"/>
  <c r="AT208" i="18"/>
  <c r="BA208" i="18"/>
  <c r="AZ208" i="18"/>
  <c r="BB208" i="18"/>
  <c r="BC208" i="18"/>
  <c r="AU208" i="18"/>
  <c r="AT251" i="18"/>
  <c r="BA251" i="18"/>
  <c r="AZ251" i="18"/>
  <c r="BB251" i="18"/>
  <c r="BC251" i="18"/>
  <c r="AU251" i="18"/>
  <c r="AT71" i="18"/>
  <c r="BA71" i="18"/>
  <c r="AZ71" i="18"/>
  <c r="BB71" i="18"/>
  <c r="BC71" i="18"/>
  <c r="AU71" i="18"/>
  <c r="AT96" i="18"/>
  <c r="BA96" i="18"/>
  <c r="AZ96" i="18"/>
  <c r="BB96" i="18"/>
  <c r="BC96" i="18"/>
  <c r="AU96" i="18"/>
  <c r="AT54" i="18"/>
  <c r="BA54" i="18"/>
  <c r="AZ54" i="18"/>
  <c r="BB54" i="18"/>
  <c r="BC54" i="18"/>
  <c r="AU54" i="18"/>
  <c r="AT207" i="18"/>
  <c r="BA207" i="18"/>
  <c r="AZ207" i="18"/>
  <c r="BB207" i="18"/>
  <c r="BC207" i="18"/>
  <c r="AU207" i="18"/>
  <c r="AT10" i="18"/>
  <c r="BA10" i="18"/>
  <c r="AZ10" i="18"/>
  <c r="BB10" i="18"/>
  <c r="BC10" i="18"/>
  <c r="AU10" i="18"/>
  <c r="AT206" i="18"/>
  <c r="BA206" i="18"/>
  <c r="AZ206" i="18"/>
  <c r="BB206" i="18"/>
  <c r="BC206" i="18"/>
  <c r="AU206" i="18"/>
  <c r="AT255" i="18"/>
  <c r="BA255" i="18"/>
  <c r="AZ255" i="18"/>
  <c r="BB255" i="18"/>
  <c r="BC255" i="18"/>
  <c r="AU255" i="18"/>
  <c r="AT232" i="18"/>
  <c r="BA232" i="18"/>
  <c r="AZ232" i="18"/>
  <c r="BB232" i="18"/>
  <c r="BC232" i="18"/>
  <c r="AU232" i="18"/>
  <c r="AT140" i="18"/>
  <c r="BA140" i="18"/>
  <c r="AZ140" i="18"/>
  <c r="BB140" i="18"/>
  <c r="BC140" i="18"/>
  <c r="AU140" i="18"/>
  <c r="AT56" i="18"/>
  <c r="BA56" i="18"/>
  <c r="AZ56" i="18"/>
  <c r="BB56" i="18"/>
  <c r="BC56" i="18"/>
  <c r="AU56" i="18"/>
  <c r="AT205" i="18"/>
  <c r="BA205" i="18"/>
  <c r="AZ205" i="18"/>
  <c r="BB205" i="18"/>
  <c r="BC205" i="18"/>
  <c r="AU205" i="18"/>
  <c r="AT11" i="18"/>
  <c r="BA11" i="18"/>
  <c r="AZ11" i="18"/>
  <c r="BB11" i="18"/>
  <c r="BC11" i="18"/>
  <c r="AU11" i="18"/>
  <c r="AT62" i="18"/>
  <c r="BA62" i="18"/>
  <c r="AZ62" i="18"/>
  <c r="BB62" i="18"/>
  <c r="BC62" i="18"/>
  <c r="AU62" i="18"/>
  <c r="AT39" i="18"/>
  <c r="BA39" i="18"/>
  <c r="AZ39" i="18"/>
  <c r="BB39" i="18"/>
  <c r="BC39" i="18"/>
  <c r="AU39" i="18"/>
  <c r="AT116" i="18"/>
  <c r="BA116" i="18"/>
  <c r="AZ116" i="18"/>
  <c r="BB116" i="18"/>
  <c r="BC116" i="18"/>
  <c r="AU116" i="18"/>
  <c r="AT78" i="18"/>
  <c r="BA78" i="18"/>
  <c r="AZ78" i="18"/>
  <c r="BB78" i="18"/>
  <c r="BC78" i="18"/>
  <c r="AU78" i="18"/>
  <c r="AT34" i="18"/>
  <c r="BA34" i="18"/>
  <c r="AZ34" i="18"/>
  <c r="BB34" i="18"/>
  <c r="BC34" i="18"/>
  <c r="AU34" i="18"/>
  <c r="AT188" i="18"/>
  <c r="BA188" i="18"/>
  <c r="AZ188" i="18"/>
  <c r="BB188" i="18"/>
  <c r="BC188" i="18"/>
  <c r="AU188" i="18"/>
  <c r="AT182" i="18"/>
  <c r="BA182" i="18"/>
  <c r="AZ182" i="18"/>
  <c r="BB182" i="18"/>
  <c r="BC182" i="18"/>
  <c r="AU182" i="18"/>
  <c r="AT197" i="18"/>
  <c r="BA197" i="18"/>
  <c r="AZ197" i="18"/>
  <c r="BB197" i="18"/>
  <c r="BC197" i="18"/>
  <c r="AU197" i="18"/>
  <c r="AT83" i="18"/>
  <c r="BA83" i="18"/>
  <c r="AZ83" i="18"/>
  <c r="BB83" i="18"/>
  <c r="BC83" i="18"/>
  <c r="AU83" i="18"/>
  <c r="AT64" i="18"/>
  <c r="BA64" i="18"/>
  <c r="AZ64" i="18"/>
  <c r="BB64" i="18"/>
  <c r="BC64" i="18"/>
  <c r="AU64" i="18"/>
  <c r="AT279" i="18"/>
  <c r="BA279" i="18"/>
  <c r="AZ279" i="18"/>
  <c r="BB279" i="18"/>
  <c r="BC279" i="18"/>
  <c r="AU279" i="18"/>
  <c r="AT14" i="18"/>
  <c r="BA14" i="18"/>
  <c r="AZ14" i="18"/>
  <c r="BB14" i="18"/>
  <c r="BC14" i="18"/>
  <c r="AU14" i="18"/>
  <c r="AT231" i="18"/>
  <c r="BA231" i="18"/>
  <c r="AZ231" i="18"/>
  <c r="BB231" i="18"/>
  <c r="BC231" i="18"/>
  <c r="AU231" i="18"/>
  <c r="AT263" i="18"/>
  <c r="BA263" i="18"/>
  <c r="AZ263" i="18"/>
  <c r="BB263" i="18"/>
  <c r="BC263" i="18"/>
  <c r="AU263" i="18"/>
  <c r="AT154" i="18"/>
  <c r="BA154" i="18"/>
  <c r="AZ154" i="18"/>
  <c r="BB154" i="18"/>
  <c r="BC154" i="18"/>
  <c r="AU154" i="18"/>
  <c r="AT123" i="18"/>
  <c r="BA123" i="18"/>
  <c r="AZ123" i="18"/>
  <c r="BB123" i="18"/>
  <c r="BC123" i="18"/>
  <c r="AU123" i="18"/>
  <c r="AT238" i="18"/>
  <c r="BA238" i="18"/>
  <c r="AZ238" i="18"/>
  <c r="BB238" i="18"/>
  <c r="BC238" i="18"/>
  <c r="AU238" i="18"/>
  <c r="AT187" i="18"/>
  <c r="BA187" i="18"/>
  <c r="AZ187" i="18"/>
  <c r="BB187" i="18"/>
  <c r="BC187" i="18"/>
  <c r="AU187" i="18"/>
  <c r="AT94" i="18"/>
  <c r="BA94" i="18"/>
  <c r="AZ94" i="18"/>
  <c r="BB94" i="18"/>
  <c r="BC94" i="18"/>
  <c r="AU94" i="18"/>
  <c r="AT77" i="18"/>
  <c r="BA77" i="18"/>
  <c r="AZ77" i="18"/>
  <c r="BB77" i="18"/>
  <c r="BC77" i="18"/>
  <c r="AU77" i="18"/>
  <c r="AT179" i="18"/>
  <c r="BA179" i="18"/>
  <c r="AZ179" i="18"/>
  <c r="BB179" i="18"/>
  <c r="BC179" i="18"/>
  <c r="AU179" i="18"/>
  <c r="AT196" i="18"/>
  <c r="BA196" i="18"/>
  <c r="AZ196" i="18"/>
  <c r="BB196" i="18"/>
  <c r="BC196" i="18"/>
  <c r="AU196" i="18"/>
  <c r="AT250" i="18"/>
  <c r="BA250" i="18"/>
  <c r="AZ250" i="18"/>
  <c r="BB250" i="18"/>
  <c r="BC250" i="18"/>
  <c r="AU250" i="18"/>
  <c r="AT41" i="18"/>
  <c r="BA41" i="18"/>
  <c r="AZ41" i="18"/>
  <c r="BB41" i="18"/>
  <c r="BC41" i="18"/>
  <c r="AU41" i="18"/>
  <c r="AT52" i="18"/>
  <c r="BA52" i="18"/>
  <c r="AZ52" i="18"/>
  <c r="BB52" i="18"/>
  <c r="BC52" i="18"/>
  <c r="AU52" i="18"/>
  <c r="AT224" i="18"/>
  <c r="BA224" i="18"/>
  <c r="AZ224" i="18"/>
  <c r="BB224" i="18"/>
  <c r="BC224" i="18"/>
  <c r="AU224" i="18"/>
  <c r="AT204" i="18"/>
  <c r="BA204" i="18"/>
  <c r="AZ204" i="18"/>
  <c r="BB204" i="18"/>
  <c r="BC204" i="18"/>
  <c r="AU204" i="18"/>
  <c r="AT203" i="18"/>
  <c r="BA203" i="18"/>
  <c r="AZ203" i="18"/>
  <c r="BB203" i="18"/>
  <c r="BC203" i="18"/>
  <c r="AU203" i="18"/>
  <c r="AT120" i="18"/>
  <c r="BA120" i="18"/>
  <c r="AZ120" i="18"/>
  <c r="BB120" i="18"/>
  <c r="BC120" i="18"/>
  <c r="AU120" i="18"/>
  <c r="AT161" i="18"/>
  <c r="BA161" i="18"/>
  <c r="AZ161" i="18"/>
  <c r="BB161" i="18"/>
  <c r="BC161" i="18"/>
  <c r="AU161" i="18"/>
  <c r="AT55" i="18"/>
  <c r="BA55" i="18"/>
  <c r="AZ55" i="18"/>
  <c r="BB55" i="18"/>
  <c r="BC55" i="18"/>
  <c r="AU55" i="18"/>
  <c r="AT254" i="18"/>
  <c r="BA254" i="18"/>
  <c r="AZ254" i="18"/>
  <c r="BB254" i="18"/>
  <c r="BC254" i="18"/>
  <c r="AU254" i="18"/>
  <c r="AT278" i="18"/>
  <c r="BA278" i="18"/>
  <c r="AZ278" i="18"/>
  <c r="BB278" i="18"/>
  <c r="BC278" i="18"/>
  <c r="AU278" i="18"/>
  <c r="AT160" i="18"/>
  <c r="BA160" i="18"/>
  <c r="AZ160" i="18"/>
  <c r="BB160" i="18"/>
  <c r="BC160" i="18"/>
  <c r="AU160" i="18"/>
  <c r="AT108" i="18"/>
  <c r="BA108" i="18"/>
  <c r="AZ108" i="18"/>
  <c r="BB108" i="18"/>
  <c r="BC108" i="18"/>
  <c r="AU108" i="18"/>
  <c r="AT51" i="18"/>
  <c r="BA51" i="18"/>
  <c r="AZ51" i="18"/>
  <c r="BB51" i="18"/>
  <c r="BC51" i="18"/>
  <c r="AU51" i="18"/>
  <c r="AT104" i="18"/>
  <c r="BA104" i="18"/>
  <c r="AZ104" i="18"/>
  <c r="BB104" i="18"/>
  <c r="BC104" i="18"/>
  <c r="AU104" i="18"/>
  <c r="AT202" i="18"/>
  <c r="BA202" i="18"/>
  <c r="AZ202" i="18"/>
  <c r="BB202" i="18"/>
  <c r="BC202" i="18"/>
  <c r="AU202" i="18"/>
  <c r="AT277" i="18"/>
  <c r="BA277" i="18"/>
  <c r="AZ277" i="18"/>
  <c r="BB277" i="18"/>
  <c r="BC277" i="18"/>
  <c r="AU277" i="18"/>
  <c r="AT124" i="18"/>
  <c r="BA124" i="18"/>
  <c r="AZ124" i="18"/>
  <c r="BB124" i="18"/>
  <c r="BC124" i="18"/>
  <c r="AU124" i="18"/>
  <c r="AT44" i="18"/>
  <c r="BA44" i="18"/>
  <c r="AZ44" i="18"/>
  <c r="BB44" i="18"/>
  <c r="BC44" i="18"/>
  <c r="AU44" i="18"/>
  <c r="AT21" i="18"/>
  <c r="BA21" i="18"/>
  <c r="AZ21" i="18"/>
  <c r="BB21" i="18"/>
  <c r="BC21" i="18"/>
  <c r="AU21" i="18"/>
  <c r="AT70" i="18"/>
  <c r="BA70" i="18"/>
  <c r="AZ70" i="18"/>
  <c r="BB70" i="18"/>
  <c r="BC70" i="18"/>
  <c r="AU70" i="18"/>
  <c r="AT143" i="18"/>
  <c r="BA143" i="18"/>
  <c r="AZ143" i="18"/>
  <c r="BB143" i="18"/>
  <c r="BC143" i="18"/>
  <c r="AU143" i="18"/>
  <c r="AT36" i="18"/>
  <c r="BA36" i="18"/>
  <c r="AZ36" i="18"/>
  <c r="BB36" i="18"/>
  <c r="BC36" i="18"/>
  <c r="AU36" i="18"/>
  <c r="AT81" i="18"/>
  <c r="BA81" i="18"/>
  <c r="AZ81" i="18"/>
  <c r="BB81" i="18"/>
  <c r="BC81" i="18"/>
  <c r="AU81" i="18"/>
  <c r="AT19" i="18"/>
  <c r="BA19" i="18"/>
  <c r="AZ19" i="18"/>
  <c r="BB19" i="18"/>
  <c r="BC19" i="18"/>
  <c r="AU19" i="18"/>
  <c r="AT18" i="18"/>
  <c r="BA18" i="18"/>
  <c r="AZ18" i="18"/>
  <c r="BB18" i="18"/>
  <c r="BC18" i="18"/>
  <c r="AU18" i="18"/>
  <c r="AT174" i="18"/>
  <c r="BA174" i="18"/>
  <c r="AZ174" i="18"/>
  <c r="BB174" i="18"/>
  <c r="BC174" i="18"/>
  <c r="AU174" i="18"/>
  <c r="AT223" i="18"/>
  <c r="BA223" i="18"/>
  <c r="AZ223" i="18"/>
  <c r="BB223" i="18"/>
  <c r="BC223" i="18"/>
  <c r="AU223" i="18"/>
  <c r="AT53" i="18"/>
  <c r="BA53" i="18"/>
  <c r="AZ53" i="18"/>
  <c r="BB53" i="18"/>
  <c r="BC53" i="18"/>
  <c r="AU53" i="18"/>
  <c r="AT13" i="18"/>
  <c r="BA13" i="18"/>
  <c r="AZ13" i="18"/>
  <c r="BB13" i="18"/>
  <c r="BC13" i="18"/>
  <c r="AU13" i="18"/>
  <c r="AT195" i="18"/>
  <c r="BA195" i="18"/>
  <c r="AZ195" i="18"/>
  <c r="BB195" i="18"/>
  <c r="BC195" i="18"/>
  <c r="AU195" i="18"/>
  <c r="AT85" i="18"/>
  <c r="BA85" i="18"/>
  <c r="AZ85" i="18"/>
  <c r="BB85" i="18"/>
  <c r="BC85" i="18"/>
  <c r="AU85" i="18"/>
  <c r="AT29" i="18"/>
  <c r="BA29" i="18"/>
  <c r="AZ29" i="18"/>
  <c r="BB29" i="18"/>
  <c r="BC29" i="18"/>
  <c r="AU29" i="18"/>
  <c r="AT57" i="18"/>
  <c r="BA57" i="18"/>
  <c r="AZ57" i="18"/>
  <c r="BB57" i="18"/>
  <c r="BC57" i="18"/>
  <c r="AU57" i="18"/>
  <c r="AT15" i="18"/>
  <c r="BA15" i="18"/>
  <c r="AZ15" i="18"/>
  <c r="BB15" i="18"/>
  <c r="BC15" i="18"/>
  <c r="AU15" i="18"/>
  <c r="AT145" i="18"/>
  <c r="BA145" i="18"/>
  <c r="AZ145" i="18"/>
  <c r="BB145" i="18"/>
  <c r="BC145" i="18"/>
  <c r="AU145" i="18"/>
  <c r="AT155" i="18"/>
  <c r="BA155" i="18"/>
  <c r="AZ155" i="18"/>
  <c r="BB155" i="18"/>
  <c r="BC155" i="18"/>
  <c r="AU155" i="18"/>
  <c r="AT3" i="18"/>
  <c r="BA3" i="18"/>
  <c r="AZ3" i="18"/>
  <c r="BB3" i="18"/>
  <c r="BC3" i="18"/>
  <c r="AU3" i="18"/>
  <c r="AT222" i="18"/>
  <c r="BA222" i="18"/>
  <c r="AZ222" i="18"/>
  <c r="BB222" i="18"/>
  <c r="BC222" i="18"/>
  <c r="AU222" i="18"/>
  <c r="AT121" i="18"/>
  <c r="BA121" i="18"/>
  <c r="AZ121" i="18"/>
  <c r="BB121" i="18"/>
  <c r="BC121" i="18"/>
  <c r="AU121" i="18"/>
  <c r="AT125" i="18"/>
  <c r="BA125" i="18"/>
  <c r="AZ125" i="18"/>
  <c r="BB125" i="18"/>
  <c r="BC125" i="18"/>
  <c r="AU125" i="18"/>
  <c r="AT128" i="18"/>
  <c r="BA128" i="18"/>
  <c r="AZ128" i="18"/>
  <c r="BB128" i="18"/>
  <c r="BC128" i="18"/>
  <c r="AU128" i="18"/>
  <c r="AT113" i="18"/>
  <c r="BA113" i="18"/>
  <c r="AZ113" i="18"/>
  <c r="BB113" i="18"/>
  <c r="BC113" i="18"/>
  <c r="AU113" i="18"/>
  <c r="AT217" i="18"/>
  <c r="BA217" i="18"/>
  <c r="AZ217" i="18"/>
  <c r="BB217" i="18"/>
  <c r="BC217" i="18"/>
  <c r="AU217" i="18"/>
  <c r="AT245" i="18"/>
  <c r="BA245" i="18"/>
  <c r="AZ245" i="18"/>
  <c r="BB245" i="18"/>
  <c r="BC245" i="18"/>
  <c r="AU245" i="18"/>
  <c r="AT130" i="18"/>
  <c r="BA130" i="18"/>
  <c r="AZ130" i="18"/>
  <c r="BB130" i="18"/>
  <c r="BC130" i="18"/>
  <c r="AU130" i="18"/>
  <c r="AT109" i="18"/>
  <c r="BA109" i="18"/>
  <c r="AZ109" i="18"/>
  <c r="BB109" i="18"/>
  <c r="BC109" i="18"/>
  <c r="AU109" i="18"/>
  <c r="AT17" i="18"/>
  <c r="BA17" i="18"/>
  <c r="AZ17" i="18"/>
  <c r="BB17" i="18"/>
  <c r="BC17" i="18"/>
  <c r="AU17" i="18"/>
  <c r="AT170" i="18"/>
  <c r="BA170" i="18"/>
  <c r="AZ170" i="18"/>
  <c r="BB170" i="18"/>
  <c r="BC170" i="18"/>
  <c r="AU170" i="18"/>
  <c r="AT276" i="18"/>
  <c r="BA276" i="18"/>
  <c r="AZ276" i="18"/>
  <c r="BB276" i="18"/>
  <c r="BC276" i="18"/>
  <c r="AU276" i="18"/>
  <c r="AT244" i="18"/>
  <c r="BA244" i="18"/>
  <c r="AZ244" i="18"/>
  <c r="BB244" i="18"/>
  <c r="BC244" i="18"/>
  <c r="AU244" i="18"/>
  <c r="AT79" i="18"/>
  <c r="BA79" i="18"/>
  <c r="AZ79" i="18"/>
  <c r="BB79" i="18"/>
  <c r="BC79" i="18"/>
  <c r="AU79" i="18"/>
  <c r="AT243" i="18"/>
  <c r="BA243" i="18"/>
  <c r="AZ243" i="18"/>
  <c r="BB243" i="18"/>
  <c r="BC243" i="18"/>
  <c r="AU243" i="18"/>
  <c r="AT149" i="18"/>
  <c r="BA149" i="18"/>
  <c r="AZ149" i="18"/>
  <c r="BB149" i="18"/>
  <c r="BC149" i="18"/>
  <c r="AU149" i="18"/>
  <c r="AT153" i="18"/>
  <c r="BA153" i="18"/>
  <c r="AZ153" i="18"/>
  <c r="BB153" i="18"/>
  <c r="BC153" i="18"/>
  <c r="AU153" i="18"/>
  <c r="AT12" i="18"/>
  <c r="BA12" i="18"/>
  <c r="AZ12" i="18"/>
  <c r="BB12" i="18"/>
  <c r="BC12" i="18"/>
  <c r="AU12" i="18"/>
  <c r="AT139" i="18"/>
  <c r="BA139" i="18"/>
  <c r="AZ139" i="18"/>
  <c r="BB139" i="18"/>
  <c r="BC139" i="18"/>
  <c r="AU139" i="18"/>
  <c r="AT275" i="18"/>
  <c r="BA275" i="18"/>
  <c r="AZ275" i="18"/>
  <c r="BB275" i="18"/>
  <c r="BC275" i="18"/>
  <c r="AU275" i="18"/>
  <c r="AT111" i="18"/>
  <c r="BA111" i="18"/>
  <c r="AZ111" i="18"/>
  <c r="BB111" i="18"/>
  <c r="BC111" i="18"/>
  <c r="AU111" i="18"/>
  <c r="AT216" i="18"/>
  <c r="BA216" i="18"/>
  <c r="AZ216" i="18"/>
  <c r="BB216" i="18"/>
  <c r="BC216" i="18"/>
  <c r="AU216" i="18"/>
  <c r="AT167" i="18"/>
  <c r="BA167" i="18"/>
  <c r="AZ167" i="18"/>
  <c r="BB167" i="18"/>
  <c r="BC167" i="18"/>
  <c r="AU167" i="18"/>
  <c r="AT35" i="18"/>
  <c r="BA35" i="18"/>
  <c r="AZ35" i="18"/>
  <c r="BB35" i="18"/>
  <c r="BC35" i="18"/>
  <c r="AU35" i="18"/>
  <c r="AT23" i="18"/>
  <c r="BA23" i="18"/>
  <c r="AZ23" i="18"/>
  <c r="BB23" i="18"/>
  <c r="BC23" i="18"/>
  <c r="AU23" i="18"/>
  <c r="AT33" i="18"/>
  <c r="BA33" i="18"/>
  <c r="AZ33" i="18"/>
  <c r="BB33" i="18"/>
  <c r="BC33" i="18"/>
  <c r="AU33" i="18"/>
  <c r="AT215" i="18"/>
  <c r="BA215" i="18"/>
  <c r="AZ215" i="18"/>
  <c r="BB215" i="18"/>
  <c r="BC215" i="18"/>
  <c r="AU215" i="18"/>
  <c r="AT76" i="18"/>
  <c r="BA76" i="18"/>
  <c r="AZ76" i="18"/>
  <c r="BB76" i="18"/>
  <c r="BC76" i="18"/>
  <c r="AU76" i="18"/>
  <c r="AT274" i="18"/>
  <c r="BA274" i="18"/>
  <c r="AZ274" i="18"/>
  <c r="BB274" i="18"/>
  <c r="BC274" i="18"/>
  <c r="AU274" i="18"/>
  <c r="AT253" i="18"/>
  <c r="BA253" i="18"/>
  <c r="AZ253" i="18"/>
  <c r="BB253" i="18"/>
  <c r="BC253" i="18"/>
  <c r="AU253" i="18"/>
  <c r="AT40" i="18"/>
  <c r="BA40" i="18"/>
  <c r="AZ40" i="18"/>
  <c r="BB40" i="18"/>
  <c r="BC40" i="18"/>
  <c r="AU40" i="18"/>
  <c r="AT236" i="18"/>
  <c r="BA236" i="18"/>
  <c r="AZ236" i="18"/>
  <c r="BB236" i="18"/>
  <c r="BC236" i="18"/>
  <c r="AU236" i="18"/>
  <c r="AT92" i="18"/>
  <c r="BA92" i="18"/>
  <c r="AZ92" i="18"/>
  <c r="BB92" i="18"/>
  <c r="BC92" i="18"/>
  <c r="AU92" i="18"/>
  <c r="AT38" i="18"/>
  <c r="BA38" i="18"/>
  <c r="AZ38" i="18"/>
  <c r="BB38" i="18"/>
  <c r="BC38" i="18"/>
  <c r="AU38" i="18"/>
  <c r="AT212" i="18"/>
  <c r="BA212" i="18"/>
  <c r="AZ212" i="18"/>
  <c r="BB212" i="18"/>
  <c r="BC212" i="18"/>
  <c r="AU212" i="18"/>
  <c r="AT221" i="18"/>
  <c r="BA221" i="18"/>
  <c r="AZ221" i="18"/>
  <c r="BB221" i="18"/>
  <c r="BC221" i="18"/>
  <c r="AU221" i="18"/>
  <c r="AT180" i="18"/>
  <c r="BA180" i="18"/>
  <c r="AZ180" i="18"/>
  <c r="BB180" i="18"/>
  <c r="BC180" i="18"/>
  <c r="AU180" i="18"/>
  <c r="AT91" i="18"/>
  <c r="BA91" i="18"/>
  <c r="AZ91" i="18"/>
  <c r="BB91" i="18"/>
  <c r="BC91" i="18"/>
  <c r="AU91" i="18"/>
  <c r="AT191" i="18"/>
  <c r="BA191" i="18"/>
  <c r="AZ191" i="18"/>
  <c r="BB191" i="18"/>
  <c r="BC191" i="18"/>
  <c r="AU191" i="18"/>
  <c r="AT273" i="18"/>
  <c r="BA273" i="18"/>
  <c r="AZ273" i="18"/>
  <c r="BB273" i="18"/>
  <c r="BC273" i="18"/>
  <c r="AU273" i="18"/>
  <c r="AT22" i="18"/>
  <c r="BA22" i="18"/>
  <c r="AZ22" i="18"/>
  <c r="BB22" i="18"/>
  <c r="BC22" i="18"/>
  <c r="AU22" i="18"/>
  <c r="AT176" i="18"/>
  <c r="BA176" i="18"/>
  <c r="AZ176" i="18"/>
  <c r="BB176" i="18"/>
  <c r="BC176" i="18"/>
  <c r="AU176" i="18"/>
  <c r="AT242" i="18"/>
  <c r="BA242" i="18"/>
  <c r="AZ242" i="18"/>
  <c r="BB242" i="18"/>
  <c r="BC242" i="18"/>
  <c r="AU242" i="18"/>
  <c r="AT110" i="18"/>
  <c r="BA110" i="18"/>
  <c r="AZ110" i="18"/>
  <c r="BB110" i="18"/>
  <c r="BC110" i="18"/>
  <c r="AU110" i="18"/>
  <c r="AT24" i="18"/>
  <c r="BA24" i="18"/>
  <c r="AZ24" i="18"/>
  <c r="BB24" i="18"/>
  <c r="BC24" i="18"/>
  <c r="AU24" i="18"/>
  <c r="AT147" i="18"/>
  <c r="BA147" i="18"/>
  <c r="AZ147" i="18"/>
  <c r="BB147" i="18"/>
  <c r="BC147" i="18"/>
  <c r="AU147" i="18"/>
  <c r="AT201" i="18"/>
  <c r="BA201" i="18"/>
  <c r="AZ201" i="18"/>
  <c r="BB201" i="18"/>
  <c r="BC201" i="18"/>
  <c r="AU201" i="18"/>
  <c r="AT119" i="18"/>
  <c r="BA119" i="18"/>
  <c r="AZ119" i="18"/>
  <c r="BB119" i="18"/>
  <c r="BC119" i="18"/>
  <c r="AU119" i="18"/>
  <c r="AT190" i="18"/>
  <c r="BA190" i="18"/>
  <c r="AZ190" i="18"/>
  <c r="BB190" i="18"/>
  <c r="BC190" i="18"/>
  <c r="AU190" i="18"/>
  <c r="AT272" i="18"/>
  <c r="BA272" i="18"/>
  <c r="AZ272" i="18"/>
  <c r="BB272" i="18"/>
  <c r="BC272" i="18"/>
  <c r="AU272" i="18"/>
  <c r="AT262" i="18"/>
  <c r="BA262" i="18"/>
  <c r="AZ262" i="18"/>
  <c r="BB262" i="18"/>
  <c r="BC262" i="18"/>
  <c r="AU262" i="18"/>
  <c r="AT65" i="18"/>
  <c r="BA65" i="18"/>
  <c r="AZ65" i="18"/>
  <c r="BB65" i="18"/>
  <c r="BC65" i="18"/>
  <c r="AU65" i="18"/>
  <c r="AT230" i="18"/>
  <c r="BA230" i="18"/>
  <c r="AZ230" i="18"/>
  <c r="BB230" i="18"/>
  <c r="BC230" i="18"/>
  <c r="AU230" i="18"/>
  <c r="AT229" i="18"/>
  <c r="BA229" i="18"/>
  <c r="AZ229" i="18"/>
  <c r="BB229" i="18"/>
  <c r="BC229" i="18"/>
  <c r="AU229" i="18"/>
  <c r="AT28" i="18"/>
  <c r="BA28" i="18"/>
  <c r="AZ28" i="18"/>
  <c r="BB28" i="18"/>
  <c r="BC28" i="18"/>
  <c r="AU28" i="18"/>
  <c r="AT72" i="18"/>
  <c r="BA72" i="18"/>
  <c r="AZ72" i="18"/>
  <c r="BB72" i="18"/>
  <c r="BC72" i="18"/>
  <c r="AU72" i="18"/>
  <c r="AT134" i="18"/>
  <c r="BA134" i="18"/>
  <c r="AZ134" i="18"/>
  <c r="BB134" i="18"/>
  <c r="BC134" i="18"/>
  <c r="AU134" i="18"/>
  <c r="AT61" i="18"/>
  <c r="BA61" i="18"/>
  <c r="AZ61" i="18"/>
  <c r="BB61" i="18"/>
  <c r="BC61" i="18"/>
  <c r="AU61" i="18"/>
  <c r="AT169" i="18"/>
  <c r="BA169" i="18"/>
  <c r="AZ169" i="18"/>
  <c r="BB169" i="18"/>
  <c r="BC169" i="18"/>
  <c r="AU169" i="18"/>
  <c r="AT152" i="18"/>
  <c r="BA152" i="18"/>
  <c r="AZ152" i="18"/>
  <c r="BB152" i="18"/>
  <c r="BC152" i="18"/>
  <c r="AU152" i="18"/>
  <c r="AT42" i="18"/>
  <c r="BA42" i="18"/>
  <c r="AZ42" i="18"/>
  <c r="BB42" i="18"/>
  <c r="BC42" i="18"/>
  <c r="AU42" i="18"/>
  <c r="AT141" i="18"/>
  <c r="BA141" i="18"/>
  <c r="AZ141" i="18"/>
  <c r="BB141" i="18"/>
  <c r="BC141" i="18"/>
  <c r="AU141" i="18"/>
  <c r="AT144" i="18"/>
  <c r="BA144" i="18"/>
  <c r="AZ144" i="18"/>
  <c r="BB144" i="18"/>
  <c r="BC144" i="18"/>
  <c r="AU144" i="18"/>
  <c r="AT200" i="18"/>
  <c r="BA200" i="18"/>
  <c r="AZ200" i="18"/>
  <c r="BB200" i="18"/>
  <c r="BC200" i="18"/>
  <c r="AU200" i="18"/>
  <c r="AT157" i="18"/>
  <c r="BA157" i="18"/>
  <c r="AZ157" i="18"/>
  <c r="BB157" i="18"/>
  <c r="BC157" i="18"/>
  <c r="AU157" i="18"/>
  <c r="AT122" i="18"/>
  <c r="BA122" i="18"/>
  <c r="AZ122" i="18"/>
  <c r="BB122" i="18"/>
  <c r="BC122" i="18"/>
  <c r="AU122" i="18"/>
  <c r="AT27" i="18"/>
  <c r="BA27" i="18"/>
  <c r="AZ27" i="18"/>
  <c r="BB27" i="18"/>
  <c r="BC27" i="18"/>
  <c r="AU27" i="18"/>
  <c r="AT135" i="18"/>
  <c r="BA135" i="18"/>
  <c r="AZ135" i="18"/>
  <c r="BB135" i="18"/>
  <c r="BC135" i="18"/>
  <c r="AU135" i="18"/>
  <c r="AT63" i="18"/>
  <c r="BA63" i="18"/>
  <c r="AZ63" i="18"/>
  <c r="BB63" i="18"/>
  <c r="BC63" i="18"/>
  <c r="AU63" i="18"/>
  <c r="AT80" i="18"/>
  <c r="BA80" i="18"/>
  <c r="AZ80" i="18"/>
  <c r="BB80" i="18"/>
  <c r="BC80" i="18"/>
  <c r="AU80" i="18"/>
  <c r="AT30" i="18"/>
  <c r="BA30" i="18"/>
  <c r="AZ30" i="18"/>
  <c r="BB30" i="18"/>
  <c r="BC30" i="18"/>
  <c r="AU30" i="18"/>
  <c r="AT173" i="18"/>
  <c r="BA173" i="18"/>
  <c r="AZ173" i="18"/>
  <c r="BB173" i="18"/>
  <c r="BC173" i="18"/>
  <c r="AU173" i="18"/>
  <c r="AT101" i="18"/>
  <c r="BA101" i="18"/>
  <c r="AZ101" i="18"/>
  <c r="BB101" i="18"/>
  <c r="BC101" i="18"/>
  <c r="AU101" i="18"/>
  <c r="AT105" i="18"/>
  <c r="BA105" i="18"/>
  <c r="AZ105" i="18"/>
  <c r="BB105" i="18"/>
  <c r="BC105" i="18"/>
  <c r="AU105" i="18"/>
  <c r="AT178" i="18"/>
  <c r="BA178" i="18"/>
  <c r="AZ178" i="18"/>
  <c r="BB178" i="18"/>
  <c r="BC178" i="18"/>
  <c r="AU178" i="18"/>
  <c r="AT271" i="18"/>
  <c r="BA271" i="18"/>
  <c r="AZ271" i="18"/>
  <c r="BB271" i="18"/>
  <c r="BC271" i="18"/>
  <c r="AU271" i="18"/>
  <c r="AT162" i="18"/>
  <c r="BA162" i="18"/>
  <c r="AZ162" i="18"/>
  <c r="BB162" i="18"/>
  <c r="BC162" i="18"/>
  <c r="AU162" i="18"/>
  <c r="AT261" i="18"/>
  <c r="BA261" i="18"/>
  <c r="AZ261" i="18"/>
  <c r="BB261" i="18"/>
  <c r="BC261" i="18"/>
  <c r="AU261" i="18"/>
  <c r="AT16" i="18"/>
  <c r="BA16" i="18"/>
  <c r="AZ16" i="18"/>
  <c r="BB16" i="18"/>
  <c r="BC16" i="18"/>
  <c r="AU16" i="18"/>
  <c r="AT233" i="18"/>
  <c r="BA233" i="18"/>
  <c r="AZ233" i="18"/>
  <c r="BB233" i="18"/>
  <c r="BC233" i="18"/>
  <c r="AU233" i="18"/>
  <c r="AT249" i="18"/>
  <c r="BA249" i="18"/>
  <c r="AZ249" i="18"/>
  <c r="BB249" i="18"/>
  <c r="BC249" i="18"/>
  <c r="AU249" i="18"/>
  <c r="AT248" i="18"/>
  <c r="BA248" i="18"/>
  <c r="AZ248" i="18"/>
  <c r="BB248" i="18"/>
  <c r="BC248" i="18"/>
  <c r="AU248" i="18"/>
  <c r="AT270" i="18"/>
  <c r="BA270" i="18"/>
  <c r="AZ270" i="18"/>
  <c r="BB270" i="18"/>
  <c r="BC270" i="18"/>
  <c r="AU270" i="18"/>
  <c r="AT32" i="18"/>
  <c r="BA32" i="18"/>
  <c r="AZ32" i="18"/>
  <c r="BB32" i="18"/>
  <c r="BC32" i="18"/>
  <c r="AU32" i="18"/>
  <c r="AT184" i="18"/>
  <c r="BA184" i="18"/>
  <c r="AZ184" i="18"/>
  <c r="BB184" i="18"/>
  <c r="BC184" i="18"/>
  <c r="AU184" i="18"/>
  <c r="AT74" i="18"/>
  <c r="BA74" i="18"/>
  <c r="AZ74" i="18"/>
  <c r="BB74" i="18"/>
  <c r="BC74" i="18"/>
  <c r="AU74" i="18"/>
  <c r="AT166" i="18"/>
  <c r="BA166" i="18"/>
  <c r="AZ166" i="18"/>
  <c r="BB166" i="18"/>
  <c r="BC166" i="18"/>
  <c r="AU166" i="18"/>
  <c r="AT45" i="18"/>
  <c r="BA45" i="18"/>
  <c r="AZ45" i="18"/>
  <c r="BB45" i="18"/>
  <c r="BC45" i="18"/>
  <c r="AU45" i="18"/>
  <c r="AT138" i="18"/>
  <c r="BA138" i="18"/>
  <c r="AZ138" i="18"/>
  <c r="BB138" i="18"/>
  <c r="BC138" i="18"/>
  <c r="AU138" i="18"/>
  <c r="AT5" i="18"/>
  <c r="BA5" i="18"/>
  <c r="AZ5" i="18"/>
  <c r="BB5" i="18"/>
  <c r="BC5" i="18"/>
  <c r="AU5" i="18"/>
  <c r="AT7" i="18"/>
  <c r="BA7" i="18"/>
  <c r="AZ7" i="18"/>
  <c r="BB7" i="18"/>
  <c r="BC7" i="18"/>
  <c r="AU7" i="18"/>
  <c r="AT129" i="18"/>
  <c r="BA129" i="18"/>
  <c r="AZ129" i="18"/>
  <c r="BB129" i="18"/>
  <c r="BC129" i="18"/>
  <c r="AU129" i="18"/>
  <c r="AT269" i="18"/>
  <c r="BA269" i="18"/>
  <c r="AZ269" i="18"/>
  <c r="BB269" i="18"/>
  <c r="BC269" i="18"/>
  <c r="AU269" i="18"/>
  <c r="AT172" i="18"/>
  <c r="BA172" i="18"/>
  <c r="AZ172" i="18"/>
  <c r="BB172" i="18"/>
  <c r="BC172" i="18"/>
  <c r="AU172" i="18"/>
  <c r="AT241" i="18"/>
  <c r="BA241" i="18"/>
  <c r="AZ241" i="18"/>
  <c r="BB241" i="18"/>
  <c r="BC241" i="18"/>
  <c r="AU241" i="18"/>
  <c r="AT260" i="18"/>
  <c r="BA260" i="18"/>
  <c r="AZ260" i="18"/>
  <c r="BB260" i="18"/>
  <c r="BC260" i="18"/>
  <c r="AU260" i="18"/>
  <c r="AT186" i="18"/>
  <c r="BA186" i="18"/>
  <c r="AZ186" i="18"/>
  <c r="BB186" i="18"/>
  <c r="BC186" i="18"/>
  <c r="AU186" i="18"/>
  <c r="AT102" i="18"/>
  <c r="BA102" i="18"/>
  <c r="AZ102" i="18"/>
  <c r="BB102" i="18"/>
  <c r="BC102" i="18"/>
  <c r="AU102" i="18"/>
  <c r="AT46" i="18"/>
  <c r="BA46" i="18"/>
  <c r="AZ46" i="18"/>
  <c r="BB46" i="18"/>
  <c r="BC46" i="18"/>
  <c r="AU46" i="18"/>
  <c r="AT146" i="18"/>
  <c r="BA146" i="18"/>
  <c r="AZ146" i="18"/>
  <c r="BB146" i="18"/>
  <c r="BC146" i="18"/>
  <c r="AU146" i="18"/>
  <c r="AT100" i="18"/>
  <c r="BA100" i="18"/>
  <c r="AZ100" i="18"/>
  <c r="BB100" i="18"/>
  <c r="BC100" i="18"/>
  <c r="AU100" i="18"/>
  <c r="AT103" i="18"/>
  <c r="BA103" i="18"/>
  <c r="AZ103" i="18"/>
  <c r="BB103" i="18"/>
  <c r="BC103" i="18"/>
  <c r="AU103" i="18"/>
  <c r="AT136" i="18"/>
  <c r="BA136" i="18"/>
  <c r="AZ136" i="18"/>
  <c r="BB136" i="18"/>
  <c r="BC136" i="18"/>
  <c r="AU136" i="18"/>
  <c r="AT185" i="18"/>
  <c r="BA185" i="18"/>
  <c r="AZ185" i="18"/>
  <c r="BB185" i="18"/>
  <c r="BC185" i="18"/>
  <c r="AU185" i="18"/>
  <c r="AT171" i="18"/>
  <c r="BA171" i="18"/>
  <c r="AZ171" i="18"/>
  <c r="BB171" i="18"/>
  <c r="BC171" i="18"/>
  <c r="AU171" i="18"/>
  <c r="AT214" i="18"/>
  <c r="BA214" i="18"/>
  <c r="AZ214" i="18"/>
  <c r="BB214" i="18"/>
  <c r="BC214" i="18"/>
  <c r="AU214" i="18"/>
  <c r="AT99" i="18"/>
  <c r="BA99" i="18"/>
  <c r="AZ99" i="18"/>
  <c r="BB99" i="18"/>
  <c r="BC99" i="18"/>
  <c r="AU99" i="18"/>
  <c r="AT118" i="18"/>
  <c r="BA118" i="18"/>
  <c r="AZ118" i="18"/>
  <c r="BB118" i="18"/>
  <c r="BC118" i="18"/>
  <c r="AU118" i="18"/>
  <c r="AT106" i="18"/>
  <c r="BA106" i="18"/>
  <c r="AZ106" i="18"/>
  <c r="BB106" i="18"/>
  <c r="BC106" i="18"/>
  <c r="AU106" i="18"/>
  <c r="AT259" i="18"/>
  <c r="BA259" i="18"/>
  <c r="AZ259" i="18"/>
  <c r="BB259" i="18"/>
  <c r="BC259" i="18"/>
  <c r="AU259" i="18"/>
  <c r="AT84" i="18"/>
  <c r="BA84" i="18"/>
  <c r="AZ84" i="18"/>
  <c r="BB84" i="18"/>
  <c r="BC84" i="18"/>
  <c r="AU84" i="18"/>
  <c r="AT73" i="18"/>
  <c r="BA73" i="18"/>
  <c r="AZ73" i="18"/>
  <c r="BB73" i="18"/>
  <c r="BC73" i="18"/>
  <c r="AU73" i="18"/>
  <c r="AT66" i="18"/>
  <c r="BA66" i="18"/>
  <c r="AZ66" i="18"/>
  <c r="BB66" i="18"/>
  <c r="BC66" i="18"/>
  <c r="AU66" i="18"/>
  <c r="AT194" i="18"/>
  <c r="BA194" i="18"/>
  <c r="AZ194" i="18"/>
  <c r="BB194" i="18"/>
  <c r="BC194" i="18"/>
  <c r="AU194" i="18"/>
  <c r="AT268" i="18"/>
  <c r="BA268" i="18"/>
  <c r="AZ268" i="18"/>
  <c r="BB268" i="18"/>
  <c r="BC268" i="18"/>
  <c r="AU268" i="18"/>
  <c r="AT151" i="18"/>
  <c r="BA151" i="18"/>
  <c r="AZ151" i="18"/>
  <c r="BB151" i="18"/>
  <c r="BC151" i="18"/>
  <c r="AU151" i="18"/>
  <c r="AT87" i="18"/>
  <c r="BA87" i="18"/>
  <c r="AZ87" i="18"/>
  <c r="BB87" i="18"/>
  <c r="BC87" i="18"/>
  <c r="AU87" i="18"/>
  <c r="AT49" i="18"/>
  <c r="BA49" i="18"/>
  <c r="AZ49" i="18"/>
  <c r="BB49" i="18"/>
  <c r="BC49" i="18"/>
  <c r="AU49" i="18"/>
  <c r="AT267" i="18"/>
  <c r="BA267" i="18"/>
  <c r="AZ267" i="18"/>
  <c r="BB267" i="18"/>
  <c r="BC267" i="18"/>
  <c r="AU267" i="18"/>
  <c r="AT137" i="18"/>
  <c r="BA137" i="18"/>
  <c r="AZ137" i="18"/>
  <c r="BB137" i="18"/>
  <c r="BC137" i="18"/>
  <c r="AU137" i="18"/>
  <c r="AT50" i="18"/>
  <c r="BA50" i="18"/>
  <c r="AZ50" i="18"/>
  <c r="BB50" i="18"/>
  <c r="BC50" i="18"/>
  <c r="AU50" i="18"/>
  <c r="AT165" i="18"/>
  <c r="BA165" i="18"/>
  <c r="AZ165" i="18"/>
  <c r="BB165" i="18"/>
  <c r="BC165" i="18"/>
  <c r="AU165" i="18"/>
  <c r="AT181" i="18"/>
  <c r="BA181" i="18"/>
  <c r="AZ181" i="18"/>
  <c r="BB181" i="18"/>
  <c r="BC181" i="18"/>
  <c r="AU181" i="18"/>
  <c r="AT175" i="18"/>
  <c r="BA175" i="18"/>
  <c r="AZ175" i="18"/>
  <c r="BB175" i="18"/>
  <c r="BC175" i="18"/>
  <c r="AU175" i="18"/>
  <c r="AT193" i="18"/>
  <c r="BA193" i="18"/>
  <c r="AZ193" i="18"/>
  <c r="BB193" i="18"/>
  <c r="BC193" i="18"/>
  <c r="AU193" i="18"/>
  <c r="AT192" i="18"/>
  <c r="BA192" i="18"/>
  <c r="AZ192" i="18"/>
  <c r="BB192" i="18"/>
  <c r="BC192" i="18"/>
  <c r="AU192" i="18"/>
  <c r="AT127" i="18"/>
  <c r="BA127" i="18"/>
  <c r="AZ127" i="18"/>
  <c r="BB127" i="18"/>
  <c r="BC127" i="18"/>
  <c r="AU127" i="18"/>
  <c r="AT59" i="18"/>
  <c r="BA59" i="18"/>
  <c r="AZ59" i="18"/>
  <c r="BB59" i="18"/>
  <c r="BC59" i="18"/>
  <c r="AU59" i="18"/>
  <c r="AT2" i="18"/>
  <c r="BA2" i="18"/>
  <c r="AZ2" i="18"/>
  <c r="BB2" i="18"/>
  <c r="BC2" i="18"/>
  <c r="AU2" i="18"/>
  <c r="AT264" i="18"/>
  <c r="BA264" i="18"/>
  <c r="AZ264" i="18"/>
  <c r="BB264" i="18"/>
  <c r="BC264" i="18"/>
  <c r="AU264" i="18"/>
  <c r="AT31" i="18"/>
  <c r="BA31" i="18"/>
  <c r="AZ31" i="18"/>
  <c r="BB31" i="18"/>
  <c r="BC31" i="18"/>
  <c r="AU31" i="18"/>
  <c r="AT168" i="18"/>
  <c r="BA168" i="18"/>
  <c r="AZ168" i="18"/>
  <c r="BB168" i="18"/>
  <c r="BC168" i="18"/>
  <c r="AU168" i="18"/>
  <c r="AT90" i="18"/>
  <c r="BA90" i="18"/>
  <c r="AZ90" i="18"/>
  <c r="BB90" i="18"/>
  <c r="BC90" i="18"/>
  <c r="AU90" i="18"/>
  <c r="AT266" i="18"/>
  <c r="BA266" i="18"/>
  <c r="AZ266" i="18"/>
  <c r="BB266" i="18"/>
  <c r="BC266" i="18"/>
  <c r="AU266" i="18"/>
  <c r="AT237" i="18"/>
  <c r="BA237" i="18"/>
  <c r="AZ237" i="18"/>
  <c r="BB237" i="18"/>
  <c r="BC237" i="18"/>
  <c r="AU237" i="18"/>
  <c r="AT58" i="18"/>
  <c r="BA58" i="18"/>
  <c r="AZ58" i="18"/>
  <c r="BB58" i="18"/>
  <c r="BC58" i="18"/>
  <c r="AU58" i="18"/>
  <c r="AT240" i="18"/>
  <c r="BA240" i="18"/>
  <c r="AZ240" i="18"/>
  <c r="BB240" i="18"/>
  <c r="BC240" i="18"/>
  <c r="AU240" i="18"/>
  <c r="AT252" i="18"/>
  <c r="BA252" i="18"/>
  <c r="AZ252" i="18"/>
  <c r="BB252" i="18"/>
  <c r="BC252" i="18"/>
  <c r="AU252" i="18"/>
  <c r="AT68" i="18"/>
  <c r="BA68" i="18"/>
  <c r="AZ68" i="18"/>
  <c r="BB68" i="18"/>
  <c r="BC68" i="18"/>
  <c r="AU68" i="18"/>
  <c r="AT132" i="18"/>
  <c r="BA132" i="18"/>
  <c r="AZ132" i="18"/>
  <c r="BB132" i="18"/>
  <c r="BC132" i="18"/>
  <c r="AU132" i="18"/>
  <c r="AT60" i="18"/>
  <c r="BA60" i="18"/>
  <c r="AZ60" i="18"/>
  <c r="BB60" i="18"/>
  <c r="BC60" i="18"/>
  <c r="AU60" i="18"/>
  <c r="AT258" i="18"/>
  <c r="BA258" i="18"/>
  <c r="AZ258" i="18"/>
  <c r="BB258" i="18"/>
  <c r="BC258" i="18"/>
  <c r="AU258" i="18"/>
  <c r="AT177" i="18"/>
  <c r="BA177" i="18"/>
  <c r="AZ177" i="18"/>
  <c r="BB177" i="18"/>
  <c r="BC177" i="18"/>
  <c r="AU177" i="18"/>
  <c r="AT213" i="18"/>
  <c r="BA213" i="18"/>
  <c r="AZ213" i="18"/>
  <c r="BB213" i="18"/>
  <c r="BC213" i="18"/>
  <c r="AU213" i="18"/>
  <c r="AT6" i="18"/>
  <c r="BA6" i="18"/>
  <c r="AZ6" i="18"/>
  <c r="BB6" i="18"/>
  <c r="BC6" i="18"/>
  <c r="AU6" i="18"/>
  <c r="AT97" i="18"/>
  <c r="BA97" i="18"/>
  <c r="AZ97" i="18"/>
  <c r="BB97" i="18"/>
  <c r="BC97" i="18"/>
  <c r="AU97" i="18"/>
  <c r="AT20" i="18"/>
  <c r="BA20" i="18"/>
  <c r="AZ20" i="18"/>
  <c r="BB20" i="18"/>
  <c r="BC20" i="18"/>
  <c r="AU20" i="18"/>
  <c r="AT98" i="18"/>
  <c r="BA98" i="18"/>
  <c r="AZ98" i="18"/>
  <c r="BB98" i="18"/>
  <c r="BC98" i="18"/>
  <c r="AU98" i="18"/>
  <c r="AT265" i="18"/>
  <c r="BA265" i="18"/>
  <c r="AZ265" i="18"/>
  <c r="BB265" i="18"/>
  <c r="BC265" i="18"/>
  <c r="AU265" i="18"/>
  <c r="AT117" i="18"/>
  <c r="BA117" i="18"/>
  <c r="AZ117" i="18"/>
  <c r="BB117" i="18"/>
  <c r="BC117" i="18"/>
  <c r="AU117" i="18"/>
  <c r="AT199" i="18"/>
  <c r="BA199" i="18"/>
  <c r="AZ199" i="18"/>
  <c r="BB199" i="18"/>
  <c r="BC199" i="18"/>
  <c r="AU199" i="18"/>
  <c r="AT131" i="18"/>
  <c r="BA131" i="18"/>
  <c r="AZ131" i="18"/>
  <c r="BB131" i="18"/>
  <c r="BC131" i="18"/>
  <c r="AU131" i="18"/>
  <c r="AT82" i="18"/>
  <c r="BA82" i="18"/>
  <c r="BC82" i="18"/>
  <c r="AU82" i="18"/>
  <c r="BC4" i="16"/>
  <c r="BC5" i="16"/>
  <c r="BC6" i="16"/>
  <c r="BC7" i="16"/>
  <c r="BC8" i="16"/>
  <c r="BC9" i="16"/>
  <c r="BC10" i="16"/>
  <c r="BC11" i="16"/>
  <c r="BC12" i="16"/>
  <c r="BC13" i="16"/>
  <c r="BC14" i="16"/>
  <c r="BC15" i="16"/>
  <c r="BC16" i="16"/>
  <c r="BC17" i="16"/>
  <c r="BC18" i="16"/>
  <c r="BC19" i="16"/>
  <c r="BC20" i="16"/>
  <c r="BC21" i="16"/>
  <c r="BC22" i="16"/>
  <c r="BC23" i="16"/>
  <c r="BC24" i="16"/>
  <c r="BC25" i="16"/>
  <c r="BC26" i="16"/>
  <c r="BC27" i="16"/>
  <c r="BC28" i="16"/>
  <c r="BC29" i="16"/>
  <c r="BC30" i="16"/>
  <c r="BC31" i="16"/>
  <c r="BC32" i="16"/>
  <c r="BC33" i="16"/>
  <c r="BC34" i="16"/>
  <c r="BC35" i="16"/>
  <c r="BC36" i="16"/>
  <c r="BC37" i="16"/>
  <c r="BC38" i="16"/>
  <c r="BC39" i="16"/>
  <c r="BC40" i="16"/>
  <c r="BC41" i="16"/>
  <c r="BC42" i="16"/>
  <c r="BC43" i="16"/>
  <c r="BC44" i="16"/>
  <c r="BC45" i="16"/>
  <c r="BC46" i="16"/>
  <c r="BC47" i="16"/>
  <c r="BC48" i="16"/>
  <c r="BC49" i="16"/>
  <c r="BC50" i="16"/>
  <c r="BC51" i="16"/>
  <c r="BC52" i="16"/>
  <c r="BC53" i="16"/>
  <c r="BC54" i="16"/>
  <c r="BC55" i="16"/>
  <c r="BC56" i="16"/>
  <c r="BC57" i="16"/>
  <c r="BC58" i="16"/>
  <c r="BC59" i="16"/>
  <c r="BC60" i="16"/>
  <c r="BC61" i="16"/>
  <c r="BC62" i="16"/>
  <c r="BC63" i="16"/>
  <c r="BC64" i="16"/>
  <c r="BC65" i="16"/>
  <c r="BC66" i="16"/>
  <c r="BC67" i="16"/>
  <c r="BC68" i="16"/>
  <c r="BC69" i="16"/>
  <c r="BC70" i="16"/>
  <c r="BC71" i="16"/>
  <c r="BC72" i="16"/>
  <c r="BC73" i="16"/>
  <c r="BC74" i="16"/>
  <c r="BC75" i="16"/>
  <c r="BC76" i="16"/>
  <c r="BC77" i="16"/>
  <c r="BC78" i="16"/>
  <c r="BC79" i="16"/>
  <c r="BC80" i="16"/>
  <c r="BC81" i="16"/>
  <c r="BC82" i="16"/>
  <c r="BC83" i="16"/>
  <c r="BC84" i="16"/>
  <c r="BC85" i="16"/>
  <c r="BC86" i="16"/>
  <c r="BC87" i="16"/>
  <c r="BC88" i="16"/>
  <c r="BC89" i="16"/>
  <c r="BC90" i="16"/>
  <c r="BC91" i="16"/>
  <c r="BC92" i="16"/>
  <c r="BC93" i="16"/>
  <c r="BC94" i="16"/>
  <c r="BC95" i="16"/>
  <c r="BC96" i="16"/>
  <c r="BC97" i="16"/>
  <c r="BC98" i="16"/>
  <c r="BC99" i="16"/>
  <c r="BC100" i="16"/>
  <c r="BC101" i="16"/>
  <c r="BC102" i="16"/>
  <c r="BC103" i="16"/>
  <c r="BC104" i="16"/>
  <c r="BC105" i="16"/>
  <c r="BC106" i="16"/>
  <c r="BC107" i="16"/>
  <c r="BC108" i="16"/>
  <c r="BC109" i="16"/>
  <c r="BC110" i="16"/>
  <c r="BC111" i="16"/>
  <c r="BC112" i="16"/>
  <c r="BC113" i="16"/>
  <c r="BC114" i="16"/>
  <c r="BC115" i="16"/>
  <c r="BC116" i="16"/>
  <c r="BC117" i="16"/>
  <c r="BC118" i="16"/>
  <c r="BC119" i="16"/>
  <c r="BC120" i="16"/>
  <c r="BC121" i="16"/>
  <c r="BC122" i="16"/>
  <c r="BC123" i="16"/>
  <c r="BC124" i="16"/>
  <c r="BC125" i="16"/>
  <c r="BC126" i="16"/>
  <c r="BC127" i="16"/>
  <c r="BC128" i="16"/>
  <c r="BC129" i="16"/>
  <c r="BC130" i="16"/>
  <c r="BC131" i="16"/>
  <c r="BC132" i="16"/>
  <c r="BC133" i="16"/>
  <c r="BC134" i="16"/>
  <c r="BC135" i="16"/>
  <c r="BC136" i="16"/>
  <c r="BC137" i="16"/>
  <c r="BC138" i="16"/>
  <c r="BC139" i="16"/>
  <c r="BC140" i="16"/>
  <c r="BC141" i="16"/>
  <c r="BC142" i="16"/>
  <c r="BC143" i="16"/>
  <c r="BC144" i="16"/>
  <c r="BC145" i="16"/>
  <c r="BC146" i="16"/>
  <c r="BC147" i="16"/>
  <c r="BC148" i="16"/>
  <c r="BC149" i="16"/>
  <c r="BC150" i="16"/>
  <c r="BC151" i="16"/>
  <c r="BC152" i="16"/>
  <c r="BC153" i="16"/>
  <c r="BC154" i="16"/>
  <c r="BC155" i="16"/>
  <c r="BC156" i="16"/>
  <c r="BC157" i="16"/>
  <c r="BC158" i="16"/>
  <c r="BC159" i="16"/>
  <c r="BC160" i="16"/>
  <c r="BC161" i="16"/>
  <c r="BC162" i="16"/>
  <c r="BC163" i="16"/>
  <c r="BC164" i="16"/>
  <c r="BC165" i="16"/>
  <c r="BC166" i="16"/>
  <c r="BC167" i="16"/>
  <c r="BC168" i="16"/>
  <c r="BC169" i="16"/>
  <c r="BC170" i="16"/>
  <c r="BC171" i="16"/>
  <c r="BC172" i="16"/>
  <c r="BC173" i="16"/>
  <c r="BC174" i="16"/>
  <c r="BC175" i="16"/>
  <c r="BC176" i="16"/>
  <c r="BC177" i="16"/>
  <c r="BC178" i="16"/>
  <c r="BC179" i="16"/>
  <c r="BC180" i="16"/>
  <c r="BC181" i="16"/>
  <c r="BC182" i="16"/>
  <c r="BC183" i="16"/>
  <c r="BC184" i="16"/>
  <c r="BC185" i="16"/>
  <c r="BC186" i="16"/>
  <c r="BC187" i="16"/>
  <c r="BC188" i="16"/>
  <c r="BC189" i="16"/>
  <c r="BC190" i="16"/>
  <c r="BC191" i="16"/>
  <c r="BC192" i="16"/>
  <c r="BC193" i="16"/>
  <c r="BC194" i="16"/>
  <c r="BC195" i="16"/>
  <c r="BC196" i="16"/>
  <c r="BC197" i="16"/>
  <c r="BC198" i="16"/>
  <c r="BC199" i="16"/>
  <c r="BC200" i="16"/>
  <c r="BC201" i="16"/>
  <c r="BC202" i="16"/>
  <c r="BC203" i="16"/>
  <c r="BC204" i="16"/>
  <c r="BC205" i="16"/>
  <c r="BC206" i="16"/>
  <c r="BC207" i="16"/>
  <c r="BC208" i="16"/>
  <c r="BC209" i="16"/>
  <c r="BC210" i="16"/>
  <c r="BC211" i="16"/>
  <c r="BC212" i="16"/>
  <c r="BC213" i="16"/>
  <c r="BC214" i="16"/>
  <c r="BC215" i="16"/>
  <c r="BC216" i="16"/>
  <c r="BC217" i="16"/>
  <c r="BC218" i="16"/>
  <c r="BC219" i="16"/>
  <c r="BC220" i="16"/>
  <c r="BC221" i="16"/>
  <c r="BC222" i="16"/>
  <c r="BC223" i="16"/>
  <c r="BC224" i="16"/>
  <c r="BC225" i="16"/>
  <c r="BC226" i="16"/>
  <c r="BC227" i="16"/>
  <c r="BC228" i="16"/>
  <c r="BC229" i="16"/>
  <c r="BC230" i="16"/>
  <c r="BC231" i="16"/>
  <c r="BC232" i="16"/>
  <c r="BC233" i="16"/>
  <c r="BC234" i="16"/>
  <c r="BC235" i="16"/>
  <c r="BC236" i="16"/>
  <c r="BC237" i="16"/>
  <c r="BC238" i="16"/>
  <c r="BC239" i="16"/>
  <c r="BC240" i="16"/>
  <c r="BC241" i="16"/>
  <c r="BC242" i="16"/>
  <c r="BC243" i="16"/>
  <c r="BC244" i="16"/>
  <c r="BC245" i="16"/>
  <c r="BC246" i="16"/>
  <c r="BC247" i="16"/>
  <c r="BC248" i="16"/>
  <c r="BC249" i="16"/>
  <c r="BC250" i="16"/>
  <c r="BC251" i="16"/>
  <c r="BC252" i="16"/>
  <c r="BC253" i="16"/>
  <c r="BC254" i="16"/>
  <c r="BC255" i="16"/>
  <c r="BC256" i="16"/>
  <c r="BC257" i="16"/>
  <c r="BC258" i="16"/>
  <c r="BC259" i="16"/>
  <c r="BC260" i="16"/>
  <c r="BC261" i="16"/>
  <c r="BC262" i="16"/>
  <c r="BC263" i="16"/>
  <c r="BC264" i="16"/>
  <c r="BC265" i="16"/>
  <c r="BC266" i="16"/>
  <c r="BC267" i="16"/>
  <c r="BC268" i="16"/>
  <c r="BC269" i="16"/>
  <c r="BC270" i="16"/>
  <c r="BC271" i="16"/>
  <c r="BC272" i="16"/>
  <c r="BC273" i="16"/>
  <c r="BC274" i="16"/>
  <c r="BC275" i="16"/>
  <c r="BC276" i="16"/>
  <c r="BC277" i="16"/>
  <c r="BC278" i="16"/>
  <c r="BC279" i="16"/>
  <c r="BC280" i="16"/>
  <c r="BC281" i="16"/>
  <c r="BC282" i="16"/>
  <c r="BC3" i="16"/>
  <c r="BB3" i="16"/>
  <c r="BB4" i="16"/>
  <c r="BB5" i="16"/>
  <c r="BB6" i="16"/>
  <c r="BB7" i="16"/>
  <c r="C3" i="16"/>
  <c r="BB8" i="16"/>
  <c r="BB9" i="16"/>
  <c r="BB10" i="16"/>
  <c r="BB11" i="16"/>
  <c r="BB12" i="16"/>
  <c r="BB13" i="16"/>
  <c r="BB14" i="16"/>
  <c r="BB15" i="16"/>
  <c r="BB16" i="16"/>
  <c r="BB17" i="16"/>
  <c r="BB18" i="16"/>
  <c r="BB19" i="16"/>
  <c r="BB20" i="16"/>
  <c r="BB21" i="16"/>
  <c r="BB22" i="16"/>
  <c r="BB23" i="16"/>
  <c r="BB24" i="16"/>
  <c r="BB25" i="16"/>
  <c r="BB26" i="16"/>
  <c r="BB27" i="16"/>
  <c r="BB28" i="16"/>
  <c r="BB29" i="16"/>
  <c r="BB30" i="16"/>
  <c r="BB31" i="16"/>
  <c r="BB32" i="16"/>
  <c r="BB33" i="16"/>
  <c r="BB34" i="16"/>
  <c r="BB35" i="16"/>
  <c r="BB36" i="16"/>
  <c r="BB37" i="16"/>
  <c r="BB38" i="16"/>
  <c r="BB39" i="16"/>
  <c r="BB40" i="16"/>
  <c r="BB41" i="16"/>
  <c r="BB42" i="16"/>
  <c r="BB43" i="16"/>
  <c r="BB44" i="16"/>
  <c r="BB45" i="16"/>
  <c r="BB46" i="16"/>
  <c r="BB47" i="16"/>
  <c r="BB48" i="16"/>
  <c r="BB49" i="16"/>
  <c r="BB50" i="16"/>
  <c r="BB51" i="16"/>
  <c r="BB52" i="16"/>
  <c r="BB53" i="16"/>
  <c r="BB54" i="16"/>
  <c r="BB55" i="16"/>
  <c r="BB56" i="16"/>
  <c r="BB57" i="16"/>
  <c r="BB58" i="16"/>
  <c r="BB59" i="16"/>
  <c r="BB60" i="16"/>
  <c r="BB61" i="16"/>
  <c r="BB62" i="16"/>
  <c r="BB63" i="16"/>
  <c r="BB64" i="16"/>
  <c r="BB65" i="16"/>
  <c r="BB66" i="16"/>
  <c r="BB67" i="16"/>
  <c r="BB68" i="16"/>
  <c r="BB69" i="16"/>
  <c r="BB70" i="16"/>
  <c r="BB71" i="16"/>
  <c r="BB72" i="16"/>
  <c r="BB73" i="16"/>
  <c r="BB74" i="16"/>
  <c r="BB75" i="16"/>
  <c r="BB76" i="16"/>
  <c r="BB77" i="16"/>
  <c r="BB78" i="16"/>
  <c r="BB79" i="16"/>
  <c r="BB80" i="16"/>
  <c r="BB81" i="16"/>
  <c r="BB82" i="16"/>
  <c r="BB83" i="16"/>
  <c r="BB84" i="16"/>
  <c r="BB85" i="16"/>
  <c r="BB86" i="16"/>
  <c r="BB87" i="16"/>
  <c r="BB88" i="16"/>
  <c r="BB89" i="16"/>
  <c r="BB90" i="16"/>
  <c r="BB91" i="16"/>
  <c r="BB92" i="16"/>
  <c r="BB93" i="16"/>
  <c r="BB94" i="16"/>
  <c r="BB95" i="16"/>
  <c r="BB96" i="16"/>
  <c r="BB97" i="16"/>
  <c r="BB98" i="16"/>
  <c r="BB99" i="16"/>
  <c r="BB100" i="16"/>
  <c r="BB101" i="16"/>
  <c r="BB102" i="16"/>
  <c r="BB103" i="16"/>
  <c r="BB104" i="16"/>
  <c r="BB105" i="16"/>
  <c r="BB106" i="16"/>
  <c r="BB107" i="16"/>
  <c r="BB108" i="16"/>
  <c r="BB109" i="16"/>
  <c r="BB110" i="16"/>
  <c r="BB111" i="16"/>
  <c r="BB112" i="16"/>
  <c r="BB113" i="16"/>
  <c r="BB114" i="16"/>
  <c r="BB115" i="16"/>
  <c r="BB116" i="16"/>
  <c r="BB117" i="16"/>
  <c r="BB118" i="16"/>
  <c r="BB119" i="16"/>
  <c r="BB120" i="16"/>
  <c r="BB121" i="16"/>
  <c r="BB122" i="16"/>
  <c r="BB123" i="16"/>
  <c r="BB124" i="16"/>
  <c r="BB125" i="16"/>
  <c r="BB126" i="16"/>
  <c r="BB127" i="16"/>
  <c r="BB128" i="16"/>
  <c r="BB129" i="16"/>
  <c r="BB130" i="16"/>
  <c r="BB131" i="16"/>
  <c r="BB132" i="16"/>
  <c r="BB133" i="16"/>
  <c r="BB134" i="16"/>
  <c r="BB135" i="16"/>
  <c r="BB136" i="16"/>
  <c r="BB137" i="16"/>
  <c r="BB138" i="16"/>
  <c r="BB139" i="16"/>
  <c r="BB140" i="16"/>
  <c r="BB141" i="16"/>
  <c r="BB142" i="16"/>
  <c r="BB143" i="16"/>
  <c r="BB144" i="16"/>
  <c r="BB145" i="16"/>
  <c r="BB146" i="16"/>
  <c r="BB147" i="16"/>
  <c r="BB148" i="16"/>
  <c r="BB149" i="16"/>
  <c r="BB150" i="16"/>
  <c r="BB151" i="16"/>
  <c r="BB152" i="16"/>
  <c r="BB153" i="16"/>
  <c r="BB154" i="16"/>
  <c r="BB155" i="16"/>
  <c r="BB156" i="16"/>
  <c r="BB157" i="16"/>
  <c r="BB158" i="16"/>
  <c r="BB159" i="16"/>
  <c r="BB160" i="16"/>
  <c r="BB161" i="16"/>
  <c r="BB162" i="16"/>
  <c r="BB163" i="16"/>
  <c r="BB164" i="16"/>
  <c r="BB165" i="16"/>
  <c r="BB166" i="16"/>
  <c r="BB167" i="16"/>
  <c r="BB168" i="16"/>
  <c r="BB169" i="16"/>
  <c r="BB170" i="16"/>
  <c r="BB171" i="16"/>
  <c r="BB172" i="16"/>
  <c r="BB173" i="16"/>
  <c r="BB174" i="16"/>
  <c r="BB175" i="16"/>
  <c r="BB176" i="16"/>
  <c r="BB177" i="16"/>
  <c r="BB178" i="16"/>
  <c r="BB179" i="16"/>
  <c r="BB180" i="16"/>
  <c r="BB181" i="16"/>
  <c r="BB182" i="16"/>
  <c r="BB183" i="16"/>
  <c r="BB184" i="16"/>
  <c r="BB185" i="16"/>
  <c r="BB186" i="16"/>
  <c r="BB187" i="16"/>
  <c r="BB188" i="16"/>
  <c r="BB189" i="16"/>
  <c r="BB190" i="16"/>
  <c r="BB191" i="16"/>
  <c r="BB192" i="16"/>
  <c r="BB193" i="16"/>
  <c r="BB194" i="16"/>
  <c r="BB195" i="16"/>
  <c r="BB196" i="16"/>
  <c r="BB197" i="16"/>
  <c r="BB198" i="16"/>
  <c r="BB199" i="16"/>
  <c r="BB200" i="16"/>
  <c r="BB201" i="16"/>
  <c r="BB202" i="16"/>
  <c r="BB203" i="16"/>
  <c r="BB204" i="16"/>
  <c r="BB205" i="16"/>
  <c r="BB206" i="16"/>
  <c r="BB207" i="16"/>
  <c r="BB208" i="16"/>
  <c r="BB209" i="16"/>
  <c r="BB210" i="16"/>
  <c r="BB211" i="16"/>
  <c r="BB212" i="16"/>
  <c r="BB213" i="16"/>
  <c r="BB214" i="16"/>
  <c r="BB215" i="16"/>
  <c r="BB216" i="16"/>
  <c r="BB217" i="16"/>
  <c r="BB218" i="16"/>
  <c r="BB219" i="16"/>
  <c r="BB220" i="16"/>
  <c r="BB221" i="16"/>
  <c r="BB222" i="16"/>
  <c r="BB223" i="16"/>
  <c r="BB224" i="16"/>
  <c r="BB225" i="16"/>
  <c r="BB226" i="16"/>
  <c r="BB227" i="16"/>
  <c r="BB228" i="16"/>
  <c r="BB229" i="16"/>
  <c r="BB230" i="16"/>
  <c r="BB231" i="16"/>
  <c r="BB232" i="16"/>
  <c r="BB233" i="16"/>
  <c r="BB234" i="16"/>
  <c r="BB235" i="16"/>
  <c r="BB236" i="16"/>
  <c r="BB237" i="16"/>
  <c r="BB238" i="16"/>
  <c r="BB239" i="16"/>
  <c r="BB240" i="16"/>
  <c r="BB241" i="16"/>
  <c r="BB242" i="16"/>
  <c r="BB243" i="16"/>
  <c r="BB244" i="16"/>
  <c r="BB245" i="16"/>
  <c r="BB246" i="16"/>
  <c r="BB247" i="16"/>
  <c r="BB248" i="16"/>
  <c r="BB249" i="16"/>
  <c r="BB250" i="16"/>
  <c r="BB251" i="16"/>
  <c r="BB252" i="16"/>
  <c r="BB253" i="16"/>
  <c r="BB254" i="16"/>
  <c r="BB255" i="16"/>
  <c r="BB256" i="16"/>
  <c r="BB257" i="16"/>
  <c r="BB258" i="16"/>
  <c r="BB259" i="16"/>
  <c r="BB260" i="16"/>
  <c r="BB261" i="16"/>
  <c r="BB262" i="16"/>
  <c r="BB263" i="16"/>
  <c r="BB264" i="16"/>
  <c r="BB265" i="16"/>
  <c r="BB266" i="16"/>
  <c r="BB267" i="16"/>
  <c r="BB268" i="16"/>
  <c r="BB269" i="16"/>
  <c r="BB270" i="16"/>
  <c r="BB271" i="16"/>
  <c r="BB272" i="16"/>
  <c r="BB273" i="16"/>
  <c r="BB274" i="16"/>
  <c r="BB275" i="16"/>
  <c r="BB276" i="16"/>
  <c r="BB277" i="16"/>
  <c r="BB278" i="16"/>
  <c r="BB279" i="16"/>
  <c r="BB280" i="16"/>
  <c r="BB281" i="16"/>
  <c r="BB282" i="16"/>
  <c r="AW3" i="16"/>
  <c r="BC4" i="9"/>
  <c r="BC5" i="9"/>
  <c r="BC6" i="9"/>
  <c r="BC7" i="9"/>
  <c r="BC8" i="9"/>
  <c r="BC9" i="9"/>
  <c r="BC10" i="9"/>
  <c r="BC11" i="9"/>
  <c r="BC12" i="9"/>
  <c r="BC13" i="9"/>
  <c r="BC14" i="9"/>
  <c r="BC15" i="9"/>
  <c r="BC16" i="9"/>
  <c r="BC17" i="9"/>
  <c r="BC18" i="9"/>
  <c r="BC19" i="9"/>
  <c r="BC20" i="9"/>
  <c r="BC21" i="9"/>
  <c r="BC22" i="9"/>
  <c r="BC23" i="9"/>
  <c r="BC24" i="9"/>
  <c r="BC25" i="9"/>
  <c r="BC26" i="9"/>
  <c r="BC27" i="9"/>
  <c r="BC28" i="9"/>
  <c r="BC29" i="9"/>
  <c r="BC30" i="9"/>
  <c r="BC31" i="9"/>
  <c r="BC32" i="9"/>
  <c r="BC33" i="9"/>
  <c r="BC34" i="9"/>
  <c r="BC35" i="9"/>
  <c r="BC36" i="9"/>
  <c r="BC37" i="9"/>
  <c r="BC38" i="9"/>
  <c r="BC39" i="9"/>
  <c r="BC40" i="9"/>
  <c r="BC41" i="9"/>
  <c r="BC42" i="9"/>
  <c r="BC43" i="9"/>
  <c r="BC44" i="9"/>
  <c r="BC45" i="9"/>
  <c r="BC46" i="9"/>
  <c r="BC47" i="9"/>
  <c r="BC48" i="9"/>
  <c r="BC49" i="9"/>
  <c r="BC50" i="9"/>
  <c r="BC51" i="9"/>
  <c r="BC52" i="9"/>
  <c r="BC53" i="9"/>
  <c r="BC54" i="9"/>
  <c r="BC55" i="9"/>
  <c r="BC56" i="9"/>
  <c r="BC57" i="9"/>
  <c r="BC58" i="9"/>
  <c r="BC59" i="9"/>
  <c r="BC60" i="9"/>
  <c r="BC61" i="9"/>
  <c r="BC62" i="9"/>
  <c r="BC63" i="9"/>
  <c r="BC64" i="9"/>
  <c r="BC65" i="9"/>
  <c r="BC66" i="9"/>
  <c r="BC67" i="9"/>
  <c r="BC68" i="9"/>
  <c r="BC69" i="9"/>
  <c r="BC70" i="9"/>
  <c r="BC71" i="9"/>
  <c r="BC72" i="9"/>
  <c r="BC73" i="9"/>
  <c r="BC74" i="9"/>
  <c r="BC75" i="9"/>
  <c r="BC76" i="9"/>
  <c r="BC77" i="9"/>
  <c r="BC78" i="9"/>
  <c r="BC79" i="9"/>
  <c r="BC80" i="9"/>
  <c r="BC81" i="9"/>
  <c r="BC82" i="9"/>
  <c r="BC83" i="9"/>
  <c r="BC84" i="9"/>
  <c r="BC85" i="9"/>
  <c r="BC86" i="9"/>
  <c r="BC87" i="9"/>
  <c r="BC88" i="9"/>
  <c r="BC89" i="9"/>
  <c r="BC90" i="9"/>
  <c r="BC91" i="9"/>
  <c r="BC92" i="9"/>
  <c r="BC93" i="9"/>
  <c r="BC94" i="9"/>
  <c r="BC95" i="9"/>
  <c r="BC96" i="9"/>
  <c r="BC97" i="9"/>
  <c r="BC98" i="9"/>
  <c r="BC99" i="9"/>
  <c r="BC100" i="9"/>
  <c r="BC101" i="9"/>
  <c r="BC102" i="9"/>
  <c r="BC103" i="9"/>
  <c r="BC104" i="9"/>
  <c r="BC105" i="9"/>
  <c r="BC106" i="9"/>
  <c r="BC107" i="9"/>
  <c r="BC108" i="9"/>
  <c r="BC109" i="9"/>
  <c r="BC110" i="9"/>
  <c r="BC111" i="9"/>
  <c r="BC112" i="9"/>
  <c r="BC113" i="9"/>
  <c r="BC114" i="9"/>
  <c r="BC115" i="9"/>
  <c r="BC116" i="9"/>
  <c r="BC117" i="9"/>
  <c r="BC118" i="9"/>
  <c r="BC119" i="9"/>
  <c r="BC120" i="9"/>
  <c r="BC121" i="9"/>
  <c r="BC122" i="9"/>
  <c r="BC123" i="9"/>
  <c r="BC124" i="9"/>
  <c r="BC125" i="9"/>
  <c r="BC126" i="9"/>
  <c r="BC127" i="9"/>
  <c r="BC128" i="9"/>
  <c r="BC129" i="9"/>
  <c r="BC130" i="9"/>
  <c r="BC131" i="9"/>
  <c r="BC132" i="9"/>
  <c r="BC133" i="9"/>
  <c r="BC134" i="9"/>
  <c r="BC135" i="9"/>
  <c r="BC136" i="9"/>
  <c r="BC137" i="9"/>
  <c r="BC138" i="9"/>
  <c r="BC139" i="9"/>
  <c r="BC140" i="9"/>
  <c r="BC141" i="9"/>
  <c r="BC142" i="9"/>
  <c r="BC143" i="9"/>
  <c r="BC144" i="9"/>
  <c r="BC145" i="9"/>
  <c r="BC146" i="9"/>
  <c r="BC147" i="9"/>
  <c r="BC148" i="9"/>
  <c r="BC149" i="9"/>
  <c r="BC150" i="9"/>
  <c r="BC151" i="9"/>
  <c r="BC152" i="9"/>
  <c r="BC153" i="9"/>
  <c r="BC154" i="9"/>
  <c r="BC155" i="9"/>
  <c r="BC156" i="9"/>
  <c r="BC157" i="9"/>
  <c r="BC158" i="9"/>
  <c r="BC159" i="9"/>
  <c r="BC160" i="9"/>
  <c r="BC161" i="9"/>
  <c r="BC162" i="9"/>
  <c r="BC163" i="9"/>
  <c r="BC164" i="9"/>
  <c r="BC165" i="9"/>
  <c r="BC166" i="9"/>
  <c r="BC167" i="9"/>
  <c r="BC168" i="9"/>
  <c r="BC169" i="9"/>
  <c r="BC170" i="9"/>
  <c r="BC171" i="9"/>
  <c r="BC172" i="9"/>
  <c r="BC173" i="9"/>
  <c r="BC174" i="9"/>
  <c r="BC175" i="9"/>
  <c r="BC176" i="9"/>
  <c r="BC177" i="9"/>
  <c r="BC178" i="9"/>
  <c r="BC179" i="9"/>
  <c r="BC180" i="9"/>
  <c r="BC181" i="9"/>
  <c r="BC182" i="9"/>
  <c r="BC183" i="9"/>
  <c r="BC184" i="9"/>
  <c r="BC185" i="9"/>
  <c r="BC186" i="9"/>
  <c r="BC187" i="9"/>
  <c r="BC188" i="9"/>
  <c r="BC189" i="9"/>
  <c r="BC190" i="9"/>
  <c r="BC191" i="9"/>
  <c r="BC192" i="9"/>
  <c r="BC193" i="9"/>
  <c r="BC194" i="9"/>
  <c r="BC195" i="9"/>
  <c r="BC196" i="9"/>
  <c r="BC197" i="9"/>
  <c r="BC198" i="9"/>
  <c r="BC199" i="9"/>
  <c r="BC200" i="9"/>
  <c r="BC201" i="9"/>
  <c r="BC202" i="9"/>
  <c r="BC203" i="9"/>
  <c r="BC204" i="9"/>
  <c r="BC205" i="9"/>
  <c r="BC206" i="9"/>
  <c r="BC207" i="9"/>
  <c r="BC208" i="9"/>
  <c r="BC209" i="9"/>
  <c r="BC210" i="9"/>
  <c r="BC211" i="9"/>
  <c r="BC212" i="9"/>
  <c r="BC213" i="9"/>
  <c r="BC214" i="9"/>
  <c r="BC215" i="9"/>
  <c r="BC216" i="9"/>
  <c r="BC217" i="9"/>
  <c r="BC218" i="9"/>
  <c r="BC219" i="9"/>
  <c r="BC220" i="9"/>
  <c r="BC221" i="9"/>
  <c r="BC222" i="9"/>
  <c r="BC223" i="9"/>
  <c r="BC224" i="9"/>
  <c r="BC225" i="9"/>
  <c r="BC226" i="9"/>
  <c r="BC227" i="9"/>
  <c r="BC228" i="9"/>
  <c r="BC229" i="9"/>
  <c r="BC230" i="9"/>
  <c r="BC231" i="9"/>
  <c r="BC232" i="9"/>
  <c r="BC233" i="9"/>
  <c r="BC234" i="9"/>
  <c r="BC235" i="9"/>
  <c r="BC236" i="9"/>
  <c r="BC237" i="9"/>
  <c r="BC238" i="9"/>
  <c r="BC239" i="9"/>
  <c r="BC240" i="9"/>
  <c r="BC241" i="9"/>
  <c r="BC242" i="9"/>
  <c r="BC243" i="9"/>
  <c r="BC244" i="9"/>
  <c r="BC245" i="9"/>
  <c r="BC246" i="9"/>
  <c r="BC247" i="9"/>
  <c r="BC248" i="9"/>
  <c r="BC249" i="9"/>
  <c r="BC250" i="9"/>
  <c r="BC251" i="9"/>
  <c r="BC252" i="9"/>
  <c r="BC253" i="9"/>
  <c r="BC254" i="9"/>
  <c r="BC255" i="9"/>
  <c r="BC256" i="9"/>
  <c r="BC257" i="9"/>
  <c r="BC258" i="9"/>
  <c r="BC259" i="9"/>
  <c r="BC260" i="9"/>
  <c r="BC261" i="9"/>
  <c r="BC262" i="9"/>
  <c r="BC263" i="9"/>
  <c r="BC264" i="9"/>
  <c r="BC265" i="9"/>
  <c r="BC266" i="9"/>
  <c r="BC267" i="9"/>
  <c r="BC268" i="9"/>
  <c r="BC269" i="9"/>
  <c r="BC270" i="9"/>
  <c r="BC271" i="9"/>
  <c r="BC272" i="9"/>
  <c r="BC273" i="9"/>
  <c r="BC274" i="9"/>
  <c r="BC275" i="9"/>
  <c r="BC276" i="9"/>
  <c r="BC277" i="9"/>
  <c r="BC278" i="9"/>
  <c r="BC279" i="9"/>
  <c r="BC280" i="9"/>
  <c r="BC281" i="9"/>
  <c r="BC282" i="9"/>
  <c r="BC3" i="9"/>
  <c r="BB4" i="9"/>
  <c r="BB5" i="9"/>
  <c r="BB6" i="9"/>
  <c r="BB7" i="9"/>
  <c r="BB8" i="9"/>
  <c r="BB9" i="9"/>
  <c r="BB10" i="9"/>
  <c r="BB11" i="9"/>
  <c r="BB12" i="9"/>
  <c r="BB13" i="9"/>
  <c r="BB14" i="9"/>
  <c r="BB15" i="9"/>
  <c r="BB16" i="9"/>
  <c r="BB17" i="9"/>
  <c r="BB18" i="9"/>
  <c r="BB19" i="9"/>
  <c r="BB20" i="9"/>
  <c r="BB21" i="9"/>
  <c r="BB22" i="9"/>
  <c r="BB23" i="9"/>
  <c r="BB24" i="9"/>
  <c r="BB25" i="9"/>
  <c r="BB26" i="9"/>
  <c r="BB27" i="9"/>
  <c r="BB28" i="9"/>
  <c r="BB29" i="9"/>
  <c r="BB30" i="9"/>
  <c r="BB31" i="9"/>
  <c r="BB32" i="9"/>
  <c r="BB33" i="9"/>
  <c r="BB34" i="9"/>
  <c r="BB35" i="9"/>
  <c r="BB36" i="9"/>
  <c r="BB37" i="9"/>
  <c r="BB38" i="9"/>
  <c r="BB39" i="9"/>
  <c r="BB40" i="9"/>
  <c r="BB41" i="9"/>
  <c r="BB42" i="9"/>
  <c r="BB43" i="9"/>
  <c r="BB44" i="9"/>
  <c r="BB45" i="9"/>
  <c r="BB46" i="9"/>
  <c r="BB47" i="9"/>
  <c r="BB48" i="9"/>
  <c r="BB49" i="9"/>
  <c r="BB50" i="9"/>
  <c r="BB51" i="9"/>
  <c r="BB52" i="9"/>
  <c r="BB53" i="9"/>
  <c r="BB54" i="9"/>
  <c r="BB55" i="9"/>
  <c r="BB56" i="9"/>
  <c r="BB57" i="9"/>
  <c r="BB58" i="9"/>
  <c r="BB59" i="9"/>
  <c r="BB60" i="9"/>
  <c r="BB61" i="9"/>
  <c r="BB62" i="9"/>
  <c r="BB63" i="9"/>
  <c r="BB64" i="9"/>
  <c r="BB65" i="9"/>
  <c r="BB66" i="9"/>
  <c r="BB67" i="9"/>
  <c r="BB68" i="9"/>
  <c r="BB69" i="9"/>
  <c r="BB70" i="9"/>
  <c r="BB71" i="9"/>
  <c r="BB72" i="9"/>
  <c r="BB73" i="9"/>
  <c r="BB74" i="9"/>
  <c r="BB75" i="9"/>
  <c r="BB76" i="9"/>
  <c r="BB77" i="9"/>
  <c r="BB78" i="9"/>
  <c r="BB79" i="9"/>
  <c r="BB80" i="9"/>
  <c r="BB81" i="9"/>
  <c r="BB82" i="9"/>
  <c r="BB83" i="9"/>
  <c r="BB84" i="9"/>
  <c r="BB85" i="9"/>
  <c r="BB86" i="9"/>
  <c r="BB87" i="9"/>
  <c r="BB88" i="9"/>
  <c r="BB89" i="9"/>
  <c r="BB90" i="9"/>
  <c r="BB91" i="9"/>
  <c r="BB92" i="9"/>
  <c r="BB93" i="9"/>
  <c r="BB94" i="9"/>
  <c r="BB95" i="9"/>
  <c r="BB96" i="9"/>
  <c r="BB97" i="9"/>
  <c r="BB98" i="9"/>
  <c r="BB99" i="9"/>
  <c r="BB100" i="9"/>
  <c r="BB101" i="9"/>
  <c r="BB102" i="9"/>
  <c r="BB103" i="9"/>
  <c r="BB104" i="9"/>
  <c r="BB105" i="9"/>
  <c r="BB106" i="9"/>
  <c r="BB107" i="9"/>
  <c r="BB108" i="9"/>
  <c r="BB109" i="9"/>
  <c r="BB110" i="9"/>
  <c r="BB111" i="9"/>
  <c r="BB112" i="9"/>
  <c r="BB113" i="9"/>
  <c r="BB114" i="9"/>
  <c r="BB115" i="9"/>
  <c r="BB116" i="9"/>
  <c r="BB117" i="9"/>
  <c r="BB118" i="9"/>
  <c r="BB119" i="9"/>
  <c r="BB120" i="9"/>
  <c r="BB121" i="9"/>
  <c r="BB122" i="9"/>
  <c r="BB123" i="9"/>
  <c r="BB124" i="9"/>
  <c r="BB125" i="9"/>
  <c r="BB126" i="9"/>
  <c r="BB127" i="9"/>
  <c r="BB128" i="9"/>
  <c r="BB129" i="9"/>
  <c r="BB130" i="9"/>
  <c r="BB131" i="9"/>
  <c r="BB132" i="9"/>
  <c r="BB133" i="9"/>
  <c r="BB134" i="9"/>
  <c r="BB135" i="9"/>
  <c r="BB136" i="9"/>
  <c r="BB137" i="9"/>
  <c r="BB138" i="9"/>
  <c r="BB139" i="9"/>
  <c r="BB140" i="9"/>
  <c r="BB141" i="9"/>
  <c r="BB142" i="9"/>
  <c r="BB143" i="9"/>
  <c r="BB144" i="9"/>
  <c r="BB145" i="9"/>
  <c r="BB146" i="9"/>
  <c r="BB147" i="9"/>
  <c r="BB148" i="9"/>
  <c r="BB149" i="9"/>
  <c r="BB150" i="9"/>
  <c r="BB151" i="9"/>
  <c r="BB152" i="9"/>
  <c r="BB153" i="9"/>
  <c r="BB154" i="9"/>
  <c r="BB155" i="9"/>
  <c r="BB156" i="9"/>
  <c r="BB157" i="9"/>
  <c r="BB158" i="9"/>
  <c r="BB159" i="9"/>
  <c r="BB160" i="9"/>
  <c r="BB161" i="9"/>
  <c r="BB162" i="9"/>
  <c r="BB163" i="9"/>
  <c r="BB164" i="9"/>
  <c r="BB165" i="9"/>
  <c r="BB166" i="9"/>
  <c r="BB167" i="9"/>
  <c r="BB168" i="9"/>
  <c r="BB169" i="9"/>
  <c r="BB170" i="9"/>
  <c r="BB171" i="9"/>
  <c r="BB172" i="9"/>
  <c r="BB173" i="9"/>
  <c r="BB174" i="9"/>
  <c r="BB175" i="9"/>
  <c r="BB176" i="9"/>
  <c r="BB177" i="9"/>
  <c r="BB178" i="9"/>
  <c r="BB179" i="9"/>
  <c r="BB180" i="9"/>
  <c r="BB181" i="9"/>
  <c r="BB182" i="9"/>
  <c r="BB183" i="9"/>
  <c r="BB184" i="9"/>
  <c r="BB185" i="9"/>
  <c r="BB186" i="9"/>
  <c r="BB187" i="9"/>
  <c r="BB188" i="9"/>
  <c r="BB189" i="9"/>
  <c r="BB190" i="9"/>
  <c r="BB191" i="9"/>
  <c r="BB192" i="9"/>
  <c r="BB193" i="9"/>
  <c r="BB194" i="9"/>
  <c r="BB195" i="9"/>
  <c r="BB196" i="9"/>
  <c r="BB197" i="9"/>
  <c r="BB198" i="9"/>
  <c r="BB199" i="9"/>
  <c r="BB200" i="9"/>
  <c r="BB201" i="9"/>
  <c r="BB202" i="9"/>
  <c r="BB203" i="9"/>
  <c r="BB204" i="9"/>
  <c r="BB205" i="9"/>
  <c r="BB206" i="9"/>
  <c r="BB207" i="9"/>
  <c r="BB208" i="9"/>
  <c r="BB209" i="9"/>
  <c r="BB210" i="9"/>
  <c r="BB211" i="9"/>
  <c r="BB212" i="9"/>
  <c r="BB213" i="9"/>
  <c r="BB214" i="9"/>
  <c r="BB215" i="9"/>
  <c r="BB216" i="9"/>
  <c r="BB217" i="9"/>
  <c r="BB218" i="9"/>
  <c r="BB219" i="9"/>
  <c r="BB220" i="9"/>
  <c r="BB221" i="9"/>
  <c r="BB222" i="9"/>
  <c r="BB223" i="9"/>
  <c r="BB224" i="9"/>
  <c r="BB225" i="9"/>
  <c r="BB226" i="9"/>
  <c r="BB227" i="9"/>
  <c r="BB228" i="9"/>
  <c r="BB229" i="9"/>
  <c r="BB230" i="9"/>
  <c r="BB231" i="9"/>
  <c r="BB232" i="9"/>
  <c r="BB233" i="9"/>
  <c r="BB234" i="9"/>
  <c r="BB235" i="9"/>
  <c r="BB236" i="9"/>
  <c r="BB237" i="9"/>
  <c r="BB238" i="9"/>
  <c r="BB239" i="9"/>
  <c r="BB240" i="9"/>
  <c r="BB241" i="9"/>
  <c r="BB242" i="9"/>
  <c r="BB243" i="9"/>
  <c r="BB244" i="9"/>
  <c r="BB245" i="9"/>
  <c r="BB246" i="9"/>
  <c r="BB247" i="9"/>
  <c r="BB248" i="9"/>
  <c r="BB249" i="9"/>
  <c r="BB250" i="9"/>
  <c r="BB251" i="9"/>
  <c r="BB252" i="9"/>
  <c r="BB253" i="9"/>
  <c r="BB254" i="9"/>
  <c r="BB255" i="9"/>
  <c r="BB256" i="9"/>
  <c r="BB257" i="9"/>
  <c r="BB258" i="9"/>
  <c r="BB259" i="9"/>
  <c r="BB260" i="9"/>
  <c r="BB261" i="9"/>
  <c r="BB262" i="9"/>
  <c r="BB263" i="9"/>
  <c r="BB264" i="9"/>
  <c r="BB265" i="9"/>
  <c r="BB266" i="9"/>
  <c r="BB267" i="9"/>
  <c r="BB268" i="9"/>
  <c r="BB269" i="9"/>
  <c r="BB270" i="9"/>
  <c r="BB271" i="9"/>
  <c r="BB272" i="9"/>
  <c r="BB273" i="9"/>
  <c r="BB274" i="9"/>
  <c r="BB275" i="9"/>
  <c r="BB276" i="9"/>
  <c r="BB277" i="9"/>
  <c r="BB278" i="9"/>
  <c r="BB279" i="9"/>
  <c r="BB280" i="9"/>
  <c r="BB281" i="9"/>
  <c r="BB282" i="9"/>
  <c r="BB3" i="9"/>
  <c r="AA4" i="16"/>
  <c r="AA5" i="16"/>
  <c r="AA6" i="16"/>
  <c r="AA7" i="16"/>
  <c r="AA8" i="16"/>
  <c r="AA9" i="16"/>
  <c r="AA10" i="16"/>
  <c r="AA11" i="16"/>
  <c r="AA12" i="16"/>
  <c r="AA13" i="16"/>
  <c r="AA14" i="16"/>
  <c r="AA15" i="16"/>
  <c r="AA16" i="16"/>
  <c r="AA17" i="16"/>
  <c r="AA18" i="16"/>
  <c r="AA19" i="16"/>
  <c r="AA20" i="16"/>
  <c r="AA21" i="16"/>
  <c r="AA22" i="16"/>
  <c r="AA23" i="16"/>
  <c r="AA24" i="16"/>
  <c r="AA25" i="16"/>
  <c r="AA26" i="16"/>
  <c r="AA27" i="16"/>
  <c r="AA28" i="16"/>
  <c r="AA29" i="16"/>
  <c r="AA30" i="16"/>
  <c r="AA31" i="16"/>
  <c r="AA32" i="16"/>
  <c r="AA33" i="16"/>
  <c r="AA34" i="16"/>
  <c r="AA35" i="16"/>
  <c r="AA36" i="16"/>
  <c r="AA37" i="16"/>
  <c r="AA38" i="16"/>
  <c r="AA39" i="16"/>
  <c r="AA40" i="16"/>
  <c r="AA41" i="16"/>
  <c r="AA42" i="16"/>
  <c r="AA43" i="16"/>
  <c r="AA44" i="16"/>
  <c r="AA45" i="16"/>
  <c r="AA46" i="16"/>
  <c r="AA47" i="16"/>
  <c r="AA48" i="16"/>
  <c r="AA49" i="16"/>
  <c r="AA50" i="16"/>
  <c r="AA51" i="16"/>
  <c r="AA52" i="16"/>
  <c r="AA53" i="16"/>
  <c r="AA54" i="16"/>
  <c r="AA55" i="16"/>
  <c r="AA56" i="16"/>
  <c r="AA57" i="16"/>
  <c r="AA58" i="16"/>
  <c r="AA59" i="16"/>
  <c r="AA60" i="16"/>
  <c r="AA61" i="16"/>
  <c r="AA62" i="16"/>
  <c r="AA63" i="16"/>
  <c r="AA64" i="16"/>
  <c r="AA65" i="16"/>
  <c r="AA66" i="16"/>
  <c r="AA67" i="16"/>
  <c r="AA68" i="16"/>
  <c r="AA69" i="16"/>
  <c r="AA70" i="16"/>
  <c r="AA71" i="16"/>
  <c r="AA72" i="16"/>
  <c r="AA73" i="16"/>
  <c r="AA74" i="16"/>
  <c r="AA75" i="16"/>
  <c r="AA76" i="16"/>
  <c r="AA77" i="16"/>
  <c r="AA78" i="16"/>
  <c r="AA79" i="16"/>
  <c r="AA80" i="16"/>
  <c r="AA81" i="16"/>
  <c r="AA82" i="16"/>
  <c r="AA83" i="16"/>
  <c r="AA84" i="16"/>
  <c r="AA85" i="16"/>
  <c r="AA86" i="16"/>
  <c r="AA87" i="16"/>
  <c r="AA88" i="16"/>
  <c r="AA89" i="16"/>
  <c r="AA90" i="16"/>
  <c r="AA91" i="16"/>
  <c r="AA92" i="16"/>
  <c r="AA93" i="16"/>
  <c r="AA94" i="16"/>
  <c r="AA95" i="16"/>
  <c r="AA96" i="16"/>
  <c r="AA97" i="16"/>
  <c r="AA98" i="16"/>
  <c r="AA99" i="16"/>
  <c r="AA100" i="16"/>
  <c r="AA101" i="16"/>
  <c r="AA102" i="16"/>
  <c r="AA103" i="16"/>
  <c r="AA104" i="16"/>
  <c r="AA105" i="16"/>
  <c r="AA106" i="16"/>
  <c r="AA107" i="16"/>
  <c r="AA108" i="16"/>
  <c r="AA109" i="16"/>
  <c r="AA110" i="16"/>
  <c r="AA111" i="16"/>
  <c r="AA112" i="16"/>
  <c r="AA113" i="16"/>
  <c r="AA114" i="16"/>
  <c r="AA115" i="16"/>
  <c r="AA116" i="16"/>
  <c r="AA117" i="16"/>
  <c r="AA118" i="16"/>
  <c r="AA119" i="16"/>
  <c r="AA120" i="16"/>
  <c r="AA121" i="16"/>
  <c r="AA122" i="16"/>
  <c r="AA123" i="16"/>
  <c r="AA124" i="16"/>
  <c r="AA125" i="16"/>
  <c r="AA126" i="16"/>
  <c r="AA127" i="16"/>
  <c r="AA128" i="16"/>
  <c r="AA129" i="16"/>
  <c r="AA130" i="16"/>
  <c r="AA131" i="16"/>
  <c r="AA132" i="16"/>
  <c r="AA133" i="16"/>
  <c r="AA134" i="16"/>
  <c r="AA135" i="16"/>
  <c r="AA136" i="16"/>
  <c r="AA137" i="16"/>
  <c r="AA138" i="16"/>
  <c r="AA139" i="16"/>
  <c r="AA140" i="16"/>
  <c r="AA141" i="16"/>
  <c r="AA142" i="16"/>
  <c r="AA143" i="16"/>
  <c r="AA144" i="16"/>
  <c r="AA145" i="16"/>
  <c r="AA146" i="16"/>
  <c r="AA147" i="16"/>
  <c r="AA148" i="16"/>
  <c r="AA149" i="16"/>
  <c r="AA150" i="16"/>
  <c r="AA151" i="16"/>
  <c r="AA152" i="16"/>
  <c r="AA153" i="16"/>
  <c r="AA154" i="16"/>
  <c r="AA155" i="16"/>
  <c r="AA156" i="16"/>
  <c r="AA157" i="16"/>
  <c r="AA158" i="16"/>
  <c r="AA159" i="16"/>
  <c r="AA160" i="16"/>
  <c r="AA161" i="16"/>
  <c r="AA162" i="16"/>
  <c r="AA163" i="16"/>
  <c r="AA164" i="16"/>
  <c r="AA165" i="16"/>
  <c r="AA166" i="16"/>
  <c r="AA167" i="16"/>
  <c r="AA168" i="16"/>
  <c r="AA169" i="16"/>
  <c r="AA170" i="16"/>
  <c r="AA171" i="16"/>
  <c r="AA172" i="16"/>
  <c r="AA173" i="16"/>
  <c r="AA174" i="16"/>
  <c r="AA175" i="16"/>
  <c r="AA176" i="16"/>
  <c r="AA177" i="16"/>
  <c r="AA178" i="16"/>
  <c r="AA179" i="16"/>
  <c r="AA180" i="16"/>
  <c r="AA181" i="16"/>
  <c r="AA182" i="16"/>
  <c r="AA183" i="16"/>
  <c r="AA184" i="16"/>
  <c r="AA185" i="16"/>
  <c r="AA186" i="16"/>
  <c r="AA187" i="16"/>
  <c r="AA188" i="16"/>
  <c r="AA189" i="16"/>
  <c r="AA190" i="16"/>
  <c r="AA191" i="16"/>
  <c r="AA192" i="16"/>
  <c r="AA193" i="16"/>
  <c r="AA194" i="16"/>
  <c r="AA195" i="16"/>
  <c r="AA196" i="16"/>
  <c r="AA197" i="16"/>
  <c r="AA198" i="16"/>
  <c r="AA199" i="16"/>
  <c r="AA200" i="16"/>
  <c r="AA201" i="16"/>
  <c r="AA202" i="16"/>
  <c r="AA203" i="16"/>
  <c r="AA204" i="16"/>
  <c r="AA205" i="16"/>
  <c r="AA206" i="16"/>
  <c r="AA207" i="16"/>
  <c r="AA208" i="16"/>
  <c r="AA209" i="16"/>
  <c r="AA210" i="16"/>
  <c r="AA211" i="16"/>
  <c r="AA212" i="16"/>
  <c r="AA213" i="16"/>
  <c r="AA214" i="16"/>
  <c r="AA215" i="16"/>
  <c r="AA216" i="16"/>
  <c r="AA217" i="16"/>
  <c r="AA218" i="16"/>
  <c r="AA219" i="16"/>
  <c r="AA220" i="16"/>
  <c r="AA221" i="16"/>
  <c r="AA222" i="16"/>
  <c r="AA223" i="16"/>
  <c r="AA224" i="16"/>
  <c r="AA225" i="16"/>
  <c r="AA226" i="16"/>
  <c r="AA227" i="16"/>
  <c r="AA228" i="16"/>
  <c r="AA229" i="16"/>
  <c r="AA230" i="16"/>
  <c r="AA231" i="16"/>
  <c r="AA232" i="16"/>
  <c r="AA233" i="16"/>
  <c r="AA234" i="16"/>
  <c r="AA235" i="16"/>
  <c r="AA236" i="16"/>
  <c r="AA237" i="16"/>
  <c r="AA238" i="16"/>
  <c r="AA239" i="16"/>
  <c r="AA240" i="16"/>
  <c r="AA241" i="16"/>
  <c r="AA242" i="16"/>
  <c r="AA243" i="16"/>
  <c r="AA244" i="16"/>
  <c r="AA245" i="16"/>
  <c r="AA246" i="16"/>
  <c r="AA247" i="16"/>
  <c r="AA248" i="16"/>
  <c r="AA249" i="16"/>
  <c r="AA250" i="16"/>
  <c r="AA251" i="16"/>
  <c r="AA252" i="16"/>
  <c r="AA253" i="16"/>
  <c r="AA254" i="16"/>
  <c r="AA255" i="16"/>
  <c r="AA256" i="16"/>
  <c r="AA257" i="16"/>
  <c r="AA258" i="16"/>
  <c r="AA259" i="16"/>
  <c r="AA260" i="16"/>
  <c r="AA261" i="16"/>
  <c r="AA262" i="16"/>
  <c r="AA263" i="16"/>
  <c r="AA264" i="16"/>
  <c r="AA265" i="16"/>
  <c r="AA266" i="16"/>
  <c r="AA267" i="16"/>
  <c r="AA268" i="16"/>
  <c r="AA269" i="16"/>
  <c r="AA270" i="16"/>
  <c r="AA271" i="16"/>
  <c r="AA272" i="16"/>
  <c r="AA273" i="16"/>
  <c r="AA274" i="16"/>
  <c r="AA275" i="16"/>
  <c r="AA276" i="16"/>
  <c r="AA277" i="16"/>
  <c r="AA278" i="16"/>
  <c r="AA279" i="16"/>
  <c r="AA280" i="16"/>
  <c r="AA281" i="16"/>
  <c r="AA282" i="16"/>
  <c r="AA3" i="16"/>
  <c r="AN105" i="16"/>
  <c r="AN106" i="16"/>
  <c r="AN107" i="16"/>
  <c r="AN108" i="16"/>
  <c r="AN109" i="16"/>
  <c r="AN110" i="16"/>
  <c r="AN111" i="16"/>
  <c r="AN112" i="16"/>
  <c r="AN113" i="16"/>
  <c r="AN114" i="16"/>
  <c r="AN115" i="16"/>
  <c r="AN116" i="16"/>
  <c r="AN117" i="16"/>
  <c r="AN118" i="16"/>
  <c r="AN119" i="16"/>
  <c r="AN120" i="16"/>
  <c r="AN121" i="16"/>
  <c r="AN122" i="16"/>
  <c r="AN123" i="16"/>
  <c r="AN124" i="16"/>
  <c r="AN125" i="16"/>
  <c r="AN126" i="16"/>
  <c r="AN127" i="16"/>
  <c r="AN128" i="16"/>
  <c r="AN129" i="16"/>
  <c r="AN130" i="16"/>
  <c r="AN131" i="16"/>
  <c r="AN132" i="16"/>
  <c r="AN133" i="16"/>
  <c r="AN134" i="16"/>
  <c r="AN135" i="16"/>
  <c r="AN136" i="16"/>
  <c r="AN137" i="16"/>
  <c r="AN138" i="16"/>
  <c r="AN139" i="16"/>
  <c r="AN140" i="16"/>
  <c r="AN141" i="16"/>
  <c r="AN142" i="16"/>
  <c r="AN143" i="16"/>
  <c r="AN144" i="16"/>
  <c r="AN145" i="16"/>
  <c r="AN146" i="16"/>
  <c r="AN147" i="16"/>
  <c r="AN148" i="16"/>
  <c r="AN149" i="16"/>
  <c r="AN150" i="16"/>
  <c r="AN151" i="16"/>
  <c r="AN152" i="16"/>
  <c r="AN153" i="16"/>
  <c r="AN154" i="16"/>
  <c r="AN155" i="16"/>
  <c r="AN156" i="16"/>
  <c r="AN157" i="16"/>
  <c r="AN158" i="16"/>
  <c r="AN159" i="16"/>
  <c r="AN160" i="16"/>
  <c r="AN161" i="16"/>
  <c r="AN162" i="16"/>
  <c r="AN163" i="16"/>
  <c r="AN164" i="16"/>
  <c r="AN165" i="16"/>
  <c r="AN166" i="16"/>
  <c r="AN167" i="16"/>
  <c r="AN168" i="16"/>
  <c r="AN169" i="16"/>
  <c r="AN170" i="16"/>
  <c r="AN171" i="16"/>
  <c r="AN172" i="16"/>
  <c r="AN173" i="16"/>
  <c r="AN174" i="16"/>
  <c r="AN175" i="16"/>
  <c r="AN176" i="16"/>
  <c r="AN177" i="16"/>
  <c r="AN178" i="16"/>
  <c r="AN179" i="16"/>
  <c r="AN180" i="16"/>
  <c r="AN181" i="16"/>
  <c r="AN182" i="16"/>
  <c r="AN183" i="16"/>
  <c r="AN184" i="16"/>
  <c r="AN185" i="16"/>
  <c r="AN186" i="16"/>
  <c r="AN187" i="16"/>
  <c r="AN188" i="16"/>
  <c r="AN189" i="16"/>
  <c r="AN190" i="16"/>
  <c r="AN191" i="16"/>
  <c r="AN192" i="16"/>
  <c r="AN193" i="16"/>
  <c r="AN194" i="16"/>
  <c r="AN195" i="16"/>
  <c r="AN196" i="16"/>
  <c r="AN197" i="16"/>
  <c r="AN198" i="16"/>
  <c r="AN199" i="16"/>
  <c r="AN200" i="16"/>
  <c r="AN201" i="16"/>
  <c r="AN32" i="16"/>
  <c r="AN202" i="16"/>
  <c r="AN203" i="16"/>
  <c r="AN204" i="16"/>
  <c r="AN51" i="16"/>
  <c r="AN3" i="16"/>
  <c r="AN205" i="16"/>
  <c r="AN21" i="16"/>
  <c r="AN206" i="16"/>
  <c r="AN52" i="16"/>
  <c r="AN207" i="16"/>
  <c r="AN83" i="16"/>
  <c r="AN208" i="16"/>
  <c r="AN33" i="16"/>
  <c r="AN10" i="16"/>
  <c r="AN4" i="16"/>
  <c r="AN209" i="16"/>
  <c r="AN210" i="16"/>
  <c r="AN22" i="16"/>
  <c r="AN53" i="16"/>
  <c r="AN54" i="16"/>
  <c r="AN34" i="16"/>
  <c r="AN211" i="16"/>
  <c r="AN5" i="16"/>
  <c r="AN212" i="16"/>
  <c r="AN213" i="16"/>
  <c r="AN214" i="16"/>
  <c r="AN11" i="16"/>
  <c r="AN215" i="16"/>
  <c r="AN6" i="16"/>
  <c r="AN216" i="16"/>
  <c r="AN217" i="16"/>
  <c r="AN218" i="16"/>
  <c r="AN219" i="16"/>
  <c r="AN7" i="16"/>
  <c r="AN23" i="16"/>
  <c r="AN220" i="16"/>
  <c r="AN221" i="16"/>
  <c r="AN222" i="16"/>
  <c r="AN223" i="16"/>
  <c r="AN224" i="16"/>
  <c r="AN225" i="16"/>
  <c r="AN71" i="16"/>
  <c r="AN12" i="16"/>
  <c r="AN226" i="16"/>
  <c r="AN13" i="16"/>
  <c r="AN35" i="16"/>
  <c r="AN24" i="16"/>
  <c r="AN227" i="16"/>
  <c r="AN228" i="16"/>
  <c r="AN25" i="16"/>
  <c r="AN8" i="16"/>
  <c r="AN229" i="16"/>
  <c r="AN26" i="16"/>
  <c r="AN84" i="16"/>
  <c r="AN72" i="16"/>
  <c r="AN27" i="16"/>
  <c r="AN230" i="16"/>
  <c r="AN14" i="16"/>
  <c r="AN231" i="16"/>
  <c r="AN232" i="16"/>
  <c r="AN36" i="16"/>
  <c r="AN37" i="16"/>
  <c r="AN233" i="16"/>
  <c r="AN38" i="16"/>
  <c r="AN234" i="16"/>
  <c r="AN235" i="16"/>
  <c r="AN236" i="16"/>
  <c r="AN237" i="16"/>
  <c r="AN238" i="16"/>
  <c r="AN39" i="16"/>
  <c r="AN239" i="16"/>
  <c r="AN40" i="16"/>
  <c r="AN55" i="16"/>
  <c r="AN240" i="16"/>
  <c r="AN73" i="16"/>
  <c r="AN241" i="16"/>
  <c r="AN15" i="16"/>
  <c r="AN28" i="16"/>
  <c r="AN16" i="16"/>
  <c r="AN74" i="16"/>
  <c r="AN56" i="16"/>
  <c r="AN9" i="16"/>
  <c r="AN41" i="16"/>
  <c r="AN242" i="16"/>
  <c r="AN29" i="16"/>
  <c r="AN243" i="16"/>
  <c r="AN244" i="16"/>
  <c r="AN245" i="16"/>
  <c r="AN42" i="16"/>
  <c r="AN57" i="16"/>
  <c r="AN58" i="16"/>
  <c r="AN246" i="16"/>
  <c r="AN85" i="16"/>
  <c r="AN43" i="16"/>
  <c r="AN59" i="16"/>
  <c r="AN247" i="16"/>
  <c r="AN60" i="16"/>
  <c r="AN44" i="16"/>
  <c r="AN45" i="16"/>
  <c r="AN248" i="16"/>
  <c r="AN30" i="16"/>
  <c r="AN61" i="16"/>
  <c r="AN249" i="16"/>
  <c r="AN31" i="16"/>
  <c r="AN250" i="16"/>
  <c r="AN75" i="16"/>
  <c r="AN62" i="16"/>
  <c r="AN251" i="16"/>
  <c r="AN252" i="16"/>
  <c r="AN253" i="16"/>
  <c r="AN254" i="16"/>
  <c r="AN255" i="16"/>
  <c r="AN46" i="16"/>
  <c r="AN63" i="16"/>
  <c r="AN64" i="16"/>
  <c r="AN256" i="16"/>
  <c r="AN65" i="16"/>
  <c r="AN66" i="16"/>
  <c r="AN17" i="16"/>
  <c r="AN67" i="16"/>
  <c r="AN257" i="16"/>
  <c r="AN68" i="16"/>
  <c r="AN258" i="16"/>
  <c r="AN259" i="16"/>
  <c r="AN47" i="16"/>
  <c r="AN69" i="16"/>
  <c r="AN70" i="16"/>
  <c r="AN260" i="16"/>
  <c r="AN261" i="16"/>
  <c r="AN262" i="16"/>
  <c r="AN263" i="16"/>
  <c r="AN76" i="16"/>
  <c r="AN77" i="16"/>
  <c r="AN78" i="16"/>
  <c r="AN264" i="16"/>
  <c r="AN79" i="16"/>
  <c r="AN48" i="16"/>
  <c r="AN80" i="16"/>
  <c r="AN81" i="16"/>
  <c r="AN18" i="16"/>
  <c r="AN82" i="16"/>
  <c r="AN265" i="16"/>
  <c r="AN266" i="16"/>
  <c r="AN86" i="16"/>
  <c r="AN87" i="16"/>
  <c r="AN267" i="16"/>
  <c r="AN19" i="16"/>
  <c r="AN268" i="16"/>
  <c r="AN269" i="16"/>
  <c r="AN88" i="16"/>
  <c r="AN270" i="16"/>
  <c r="AN271" i="16"/>
  <c r="AN89" i="16"/>
  <c r="AN90" i="16"/>
  <c r="AN272" i="16"/>
  <c r="AN273" i="16"/>
  <c r="AN91" i="16"/>
  <c r="AN274" i="16"/>
  <c r="AN92" i="16"/>
  <c r="AN275" i="16"/>
  <c r="AN276" i="16"/>
  <c r="AN93" i="16"/>
  <c r="AN94" i="16"/>
  <c r="AN277" i="16"/>
  <c r="AN95" i="16"/>
  <c r="AN20" i="16"/>
  <c r="AN278" i="16"/>
  <c r="AN279" i="16"/>
  <c r="AN96" i="16"/>
  <c r="AN97" i="16"/>
  <c r="AN49" i="16"/>
  <c r="AN280" i="16"/>
  <c r="AN50" i="16"/>
  <c r="AN98" i="16"/>
  <c r="AN99" i="16"/>
  <c r="AN100" i="16"/>
  <c r="AN101" i="16"/>
  <c r="AN102" i="16"/>
  <c r="AN103" i="16"/>
  <c r="AN281" i="16"/>
  <c r="AN282" i="16"/>
  <c r="AN104" i="16"/>
  <c r="BJ3"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44" i="3"/>
  <c r="BJ45" i="3"/>
  <c r="BJ46" i="3"/>
  <c r="BJ47" i="3"/>
  <c r="BJ48" i="3"/>
  <c r="BJ49" i="3"/>
  <c r="BJ50" i="3"/>
  <c r="BJ51" i="3"/>
  <c r="BJ52" i="3"/>
  <c r="BJ53" i="3"/>
  <c r="BJ54" i="3"/>
  <c r="BJ55" i="3"/>
  <c r="BJ56" i="3"/>
  <c r="BJ57" i="3"/>
  <c r="BJ58" i="3"/>
  <c r="BJ59" i="3"/>
  <c r="BJ60" i="3"/>
  <c r="BJ61" i="3"/>
  <c r="BJ62" i="3"/>
  <c r="BJ63" i="3"/>
  <c r="BJ64" i="3"/>
  <c r="BJ65" i="3"/>
  <c r="BJ66" i="3"/>
  <c r="BJ67" i="3"/>
  <c r="BJ68" i="3"/>
  <c r="BJ69" i="3"/>
  <c r="BJ70" i="3"/>
  <c r="BJ71" i="3"/>
  <c r="BJ72" i="3"/>
  <c r="BJ73" i="3"/>
  <c r="BJ74" i="3"/>
  <c r="BJ75" i="3"/>
  <c r="BJ76" i="3"/>
  <c r="BJ77" i="3"/>
  <c r="BJ78" i="3"/>
  <c r="BJ79" i="3"/>
  <c r="BJ80" i="3"/>
  <c r="BJ81" i="3"/>
  <c r="BJ82" i="3"/>
  <c r="BJ83" i="3"/>
  <c r="BJ84" i="3"/>
  <c r="BJ85" i="3"/>
  <c r="BJ86" i="3"/>
  <c r="BJ87" i="3"/>
  <c r="BJ88" i="3"/>
  <c r="BJ89" i="3"/>
  <c r="BJ90" i="3"/>
  <c r="BJ91" i="3"/>
  <c r="BJ92" i="3"/>
  <c r="BJ93" i="3"/>
  <c r="BJ94" i="3"/>
  <c r="BJ95" i="3"/>
  <c r="BJ96" i="3"/>
  <c r="BJ97" i="3"/>
  <c r="BJ98" i="3"/>
  <c r="BJ99" i="3"/>
  <c r="BJ100" i="3"/>
  <c r="BJ101" i="3"/>
  <c r="BJ102" i="3"/>
  <c r="BJ2" i="3"/>
  <c r="CC2" i="2"/>
  <c r="CC3" i="2"/>
  <c r="CC4" i="2"/>
  <c r="CC5" i="2"/>
  <c r="CC6" i="2"/>
  <c r="CC7" i="2"/>
  <c r="CC8" i="2"/>
  <c r="CC9" i="2"/>
  <c r="CC10" i="2"/>
  <c r="CC11" i="2"/>
  <c r="CC12" i="2"/>
  <c r="CC13" i="2"/>
  <c r="CC14" i="2"/>
  <c r="CC15" i="2"/>
  <c r="CC16" i="2"/>
  <c r="CC17" i="2"/>
  <c r="CC18" i="2"/>
  <c r="CC19" i="2"/>
  <c r="CC20" i="2"/>
  <c r="CC21" i="2"/>
  <c r="CC22" i="2"/>
  <c r="CC23" i="2"/>
  <c r="CC24" i="2"/>
  <c r="CC25" i="2"/>
  <c r="CC26" i="2"/>
  <c r="CC27" i="2"/>
  <c r="CC28" i="2"/>
  <c r="CC29" i="2"/>
  <c r="CC30" i="2"/>
  <c r="CC31" i="2"/>
  <c r="CC32" i="2"/>
  <c r="CC33" i="2"/>
  <c r="CC34" i="2"/>
  <c r="CC35" i="2"/>
  <c r="CC36" i="2"/>
  <c r="CC37" i="2"/>
  <c r="CC38" i="2"/>
  <c r="CC39" i="2"/>
  <c r="CC40" i="2"/>
  <c r="CC41" i="2"/>
  <c r="CC42" i="2"/>
  <c r="CC43" i="2"/>
  <c r="CC44" i="2"/>
  <c r="CC45" i="2"/>
  <c r="CC46" i="2"/>
  <c r="CC47" i="2"/>
  <c r="CC48" i="2"/>
  <c r="CC49" i="2"/>
  <c r="CC50" i="2"/>
  <c r="CC51" i="2"/>
  <c r="CC52" i="2"/>
  <c r="CC53" i="2"/>
  <c r="CC54" i="2"/>
  <c r="CC55" i="2"/>
  <c r="CC56" i="2"/>
  <c r="CC57" i="2"/>
  <c r="CC58" i="2"/>
  <c r="CC59" i="2"/>
  <c r="CC60" i="2"/>
  <c r="CC61" i="2"/>
  <c r="CC62" i="2"/>
  <c r="CC63" i="2"/>
  <c r="CC64" i="2"/>
  <c r="CC65" i="2"/>
  <c r="CC66" i="2"/>
  <c r="CC67" i="2"/>
  <c r="CC68" i="2"/>
  <c r="CC69" i="2"/>
  <c r="CC70" i="2"/>
  <c r="CC71" i="2"/>
  <c r="CC72" i="2"/>
  <c r="CC73" i="2"/>
  <c r="CC74" i="2"/>
  <c r="CC75" i="2"/>
  <c r="CC76" i="2"/>
  <c r="CC77" i="2"/>
  <c r="CC78" i="2"/>
  <c r="CC79" i="2"/>
  <c r="CC80" i="2"/>
  <c r="CC81" i="2"/>
  <c r="CC82" i="2"/>
  <c r="CC83" i="2"/>
  <c r="CC84" i="2"/>
  <c r="CC85" i="2"/>
  <c r="CC86" i="2"/>
  <c r="CC87" i="2"/>
  <c r="CC88" i="2"/>
  <c r="CC89" i="2"/>
  <c r="CC90" i="2"/>
  <c r="CC91" i="2"/>
  <c r="CC92" i="2"/>
  <c r="CC93" i="2"/>
  <c r="CC94" i="2"/>
  <c r="CC95" i="2"/>
  <c r="CC96" i="2"/>
  <c r="CC97" i="2"/>
  <c r="CC98" i="2"/>
  <c r="CC99" i="2"/>
  <c r="C104" i="16"/>
  <c r="C15" i="16"/>
  <c r="C28" i="16"/>
  <c r="C16" i="16"/>
  <c r="C74" i="16"/>
  <c r="C56" i="16"/>
  <c r="C9" i="16"/>
  <c r="C41" i="16"/>
  <c r="C242" i="16"/>
  <c r="C29" i="16"/>
  <c r="C243" i="16"/>
  <c r="C244" i="16"/>
  <c r="C245" i="16"/>
  <c r="C42" i="16"/>
  <c r="C57" i="16"/>
  <c r="C58" i="16"/>
  <c r="C246" i="16"/>
  <c r="C85" i="16"/>
  <c r="C43" i="16"/>
  <c r="C59" i="16"/>
  <c r="C247" i="16"/>
  <c r="C60" i="16"/>
  <c r="C44" i="16"/>
  <c r="C45" i="16"/>
  <c r="C248" i="16"/>
  <c r="C30" i="16"/>
  <c r="C61" i="16"/>
  <c r="C249" i="16"/>
  <c r="C31" i="16"/>
  <c r="C250" i="16"/>
  <c r="C75" i="16"/>
  <c r="C62" i="16"/>
  <c r="C251" i="16"/>
  <c r="C252" i="16"/>
  <c r="C253" i="16"/>
  <c r="C254" i="16"/>
  <c r="C255" i="16"/>
  <c r="C46" i="16"/>
  <c r="C63" i="16"/>
  <c r="C64" i="16"/>
  <c r="C256" i="16"/>
  <c r="C65" i="16"/>
  <c r="C66" i="16"/>
  <c r="C17" i="16"/>
  <c r="C67" i="16"/>
  <c r="C257" i="16"/>
  <c r="C68" i="16"/>
  <c r="C258" i="16"/>
  <c r="C259" i="16"/>
  <c r="C47" i="16"/>
  <c r="C69" i="16"/>
  <c r="C70" i="16"/>
  <c r="C260" i="16"/>
  <c r="C261" i="16"/>
  <c r="C262" i="16"/>
  <c r="C263" i="16"/>
  <c r="C76" i="16"/>
  <c r="C77" i="16"/>
  <c r="C78" i="16"/>
  <c r="C264" i="16"/>
  <c r="C79" i="16"/>
  <c r="C48" i="16"/>
  <c r="C80" i="16"/>
  <c r="C81" i="16"/>
  <c r="C18" i="16"/>
  <c r="C82" i="16"/>
  <c r="C265" i="16"/>
  <c r="C266" i="16"/>
  <c r="C86" i="16"/>
  <c r="C87" i="16"/>
  <c r="C267" i="16"/>
  <c r="C19" i="16"/>
  <c r="C268" i="16"/>
  <c r="C269" i="16"/>
  <c r="C88" i="16"/>
  <c r="C270" i="16"/>
  <c r="C271" i="16"/>
  <c r="C89" i="16"/>
  <c r="C90" i="16"/>
  <c r="C272" i="16"/>
  <c r="C273" i="16"/>
  <c r="C91" i="16"/>
  <c r="C274" i="16"/>
  <c r="C92" i="16"/>
  <c r="C275" i="16"/>
  <c r="C276" i="16"/>
  <c r="C93" i="16"/>
  <c r="C94" i="16"/>
  <c r="C277" i="16"/>
  <c r="C95" i="16"/>
  <c r="C20" i="16"/>
  <c r="C278" i="16"/>
  <c r="C279" i="16"/>
  <c r="C96" i="16"/>
  <c r="C97" i="16"/>
  <c r="C49" i="16"/>
  <c r="C280" i="16"/>
  <c r="C50" i="16"/>
  <c r="C98" i="16"/>
  <c r="C99" i="16"/>
  <c r="C100" i="16"/>
  <c r="C101" i="16"/>
  <c r="C102" i="16"/>
  <c r="C103" i="16"/>
  <c r="C281" i="16"/>
  <c r="C282"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32" i="16"/>
  <c r="C202" i="16"/>
  <c r="C203" i="16"/>
  <c r="C204" i="16"/>
  <c r="C51" i="16"/>
  <c r="C205" i="16"/>
  <c r="C21" i="16"/>
  <c r="C206" i="16"/>
  <c r="C52" i="16"/>
  <c r="C207" i="16"/>
  <c r="C83" i="16"/>
  <c r="C208" i="16"/>
  <c r="C33" i="16"/>
  <c r="C10" i="16"/>
  <c r="C4" i="16"/>
  <c r="C209" i="16"/>
  <c r="C210" i="16"/>
  <c r="C22" i="16"/>
  <c r="C53" i="16"/>
  <c r="C54" i="16"/>
  <c r="C34" i="16"/>
  <c r="C211" i="16"/>
  <c r="C5" i="16"/>
  <c r="C212" i="16"/>
  <c r="C213" i="16"/>
  <c r="C214" i="16"/>
  <c r="C11" i="16"/>
  <c r="C215" i="16"/>
  <c r="C6" i="16"/>
  <c r="C216" i="16"/>
  <c r="C217" i="16"/>
  <c r="C218" i="16"/>
  <c r="C219" i="16"/>
  <c r="C7" i="16"/>
  <c r="C23" i="16"/>
  <c r="C220" i="16"/>
  <c r="C221" i="16"/>
  <c r="C222" i="16"/>
  <c r="C223" i="16"/>
  <c r="C224" i="16"/>
  <c r="C225" i="16"/>
  <c r="C71" i="16"/>
  <c r="C12" i="16"/>
  <c r="C226" i="16"/>
  <c r="C13" i="16"/>
  <c r="C35" i="16"/>
  <c r="C24" i="16"/>
  <c r="C227" i="16"/>
  <c r="C228" i="16"/>
  <c r="C25" i="16"/>
  <c r="C8" i="16"/>
  <c r="C229" i="16"/>
  <c r="C26" i="16"/>
  <c r="C84" i="16"/>
  <c r="C72" i="16"/>
  <c r="C27" i="16"/>
  <c r="C230" i="16"/>
  <c r="C14" i="16"/>
  <c r="C231" i="16"/>
  <c r="C232" i="16"/>
  <c r="C36" i="16"/>
  <c r="C37" i="16"/>
  <c r="C233" i="16"/>
  <c r="C38" i="16"/>
  <c r="C234" i="16"/>
  <c r="C235" i="16"/>
  <c r="C236" i="16"/>
  <c r="C237" i="16"/>
  <c r="C238" i="16"/>
  <c r="C39" i="16"/>
  <c r="C239" i="16"/>
  <c r="C40" i="16"/>
  <c r="C55" i="16"/>
  <c r="C240" i="16"/>
  <c r="C73" i="16"/>
  <c r="C241" i="16"/>
  <c r="AZ282" i="16"/>
  <c r="AY282" i="16"/>
  <c r="AX282" i="16"/>
  <c r="AW282" i="16"/>
  <c r="AT282" i="16"/>
  <c r="AQ282" i="16"/>
  <c r="AK282" i="16"/>
  <c r="AH282" i="16"/>
  <c r="AE282" i="16"/>
  <c r="AD282" i="16"/>
  <c r="AB282" i="16"/>
  <c r="Y282" i="16"/>
  <c r="X282" i="16"/>
  <c r="V282" i="16"/>
  <c r="U282" i="16"/>
  <c r="S282" i="16"/>
  <c r="R282" i="16"/>
  <c r="P282" i="16"/>
  <c r="O282" i="16"/>
  <c r="M282" i="16"/>
  <c r="L282" i="16"/>
  <c r="J282" i="16"/>
  <c r="I282" i="16"/>
  <c r="G282" i="16"/>
  <c r="F282" i="16"/>
  <c r="D282" i="16"/>
  <c r="AZ281" i="16"/>
  <c r="AY281" i="16"/>
  <c r="AX281" i="16"/>
  <c r="AW281" i="16"/>
  <c r="AT281" i="16"/>
  <c r="AQ281" i="16"/>
  <c r="AK281" i="16"/>
  <c r="AH281" i="16"/>
  <c r="AE281" i="16"/>
  <c r="AD281" i="16"/>
  <c r="AB281" i="16"/>
  <c r="Y281" i="16"/>
  <c r="X281" i="16"/>
  <c r="V281" i="16"/>
  <c r="U281" i="16"/>
  <c r="S281" i="16"/>
  <c r="R281" i="16"/>
  <c r="P281" i="16"/>
  <c r="O281" i="16"/>
  <c r="M281" i="16"/>
  <c r="L281" i="16"/>
  <c r="J281" i="16"/>
  <c r="I281" i="16"/>
  <c r="G281" i="16"/>
  <c r="F281" i="16"/>
  <c r="D281" i="16"/>
  <c r="AZ103" i="16"/>
  <c r="AY103" i="16"/>
  <c r="AX103" i="16"/>
  <c r="AW103" i="16"/>
  <c r="AT103" i="16"/>
  <c r="AQ103" i="16"/>
  <c r="AK103" i="16"/>
  <c r="AH103" i="16"/>
  <c r="AE103" i="16"/>
  <c r="AD103" i="16"/>
  <c r="AB103" i="16"/>
  <c r="Y103" i="16"/>
  <c r="X103" i="16"/>
  <c r="V103" i="16"/>
  <c r="U103" i="16"/>
  <c r="S103" i="16"/>
  <c r="R103" i="16"/>
  <c r="P103" i="16"/>
  <c r="O103" i="16"/>
  <c r="M103" i="16"/>
  <c r="L103" i="16"/>
  <c r="J103" i="16"/>
  <c r="I103" i="16"/>
  <c r="G103" i="16"/>
  <c r="F103" i="16"/>
  <c r="D103" i="16"/>
  <c r="AZ102" i="16"/>
  <c r="AY102" i="16"/>
  <c r="AX102" i="16"/>
  <c r="AW102" i="16"/>
  <c r="AT102" i="16"/>
  <c r="AQ102" i="16"/>
  <c r="AK102" i="16"/>
  <c r="AH102" i="16"/>
  <c r="AE102" i="16"/>
  <c r="AD102" i="16"/>
  <c r="AB102" i="16"/>
  <c r="Y102" i="16"/>
  <c r="X102" i="16"/>
  <c r="V102" i="16"/>
  <c r="U102" i="16"/>
  <c r="S102" i="16"/>
  <c r="R102" i="16"/>
  <c r="P102" i="16"/>
  <c r="O102" i="16"/>
  <c r="M102" i="16"/>
  <c r="L102" i="16"/>
  <c r="J102" i="16"/>
  <c r="I102" i="16"/>
  <c r="G102" i="16"/>
  <c r="F102" i="16"/>
  <c r="D102" i="16"/>
  <c r="AZ101" i="16"/>
  <c r="AY101" i="16"/>
  <c r="AX101" i="16"/>
  <c r="AW101" i="16"/>
  <c r="AT101" i="16"/>
  <c r="AQ101" i="16"/>
  <c r="AK101" i="16"/>
  <c r="AH101" i="16"/>
  <c r="AE101" i="16"/>
  <c r="AD101" i="16"/>
  <c r="AB101" i="16"/>
  <c r="Y101" i="16"/>
  <c r="X101" i="16"/>
  <c r="V101" i="16"/>
  <c r="U101" i="16"/>
  <c r="S101" i="16"/>
  <c r="R101" i="16"/>
  <c r="P101" i="16"/>
  <c r="O101" i="16"/>
  <c r="M101" i="16"/>
  <c r="L101" i="16"/>
  <c r="J101" i="16"/>
  <c r="I101" i="16"/>
  <c r="G101" i="16"/>
  <c r="F101" i="16"/>
  <c r="D101" i="16"/>
  <c r="AZ100" i="16"/>
  <c r="AY100" i="16"/>
  <c r="AX100" i="16"/>
  <c r="AW100" i="16"/>
  <c r="AT100" i="16"/>
  <c r="AQ100" i="16"/>
  <c r="AK100" i="16"/>
  <c r="AH100" i="16"/>
  <c r="AE100" i="16"/>
  <c r="AD100" i="16"/>
  <c r="AB100" i="16"/>
  <c r="Y100" i="16"/>
  <c r="X100" i="16"/>
  <c r="V100" i="16"/>
  <c r="U100" i="16"/>
  <c r="S100" i="16"/>
  <c r="R100" i="16"/>
  <c r="P100" i="16"/>
  <c r="O100" i="16"/>
  <c r="M100" i="16"/>
  <c r="L100" i="16"/>
  <c r="J100" i="16"/>
  <c r="I100" i="16"/>
  <c r="G100" i="16"/>
  <c r="F100" i="16"/>
  <c r="D100" i="16"/>
  <c r="AZ99" i="16"/>
  <c r="AY99" i="16"/>
  <c r="AX99" i="16"/>
  <c r="AW99" i="16"/>
  <c r="AT99" i="16"/>
  <c r="AQ99" i="16"/>
  <c r="AK99" i="16"/>
  <c r="AH99" i="16"/>
  <c r="AE99" i="16"/>
  <c r="AD99" i="16"/>
  <c r="AB99" i="16"/>
  <c r="Y99" i="16"/>
  <c r="X99" i="16"/>
  <c r="V99" i="16"/>
  <c r="U99" i="16"/>
  <c r="S99" i="16"/>
  <c r="R99" i="16"/>
  <c r="P99" i="16"/>
  <c r="O99" i="16"/>
  <c r="M99" i="16"/>
  <c r="L99" i="16"/>
  <c r="J99" i="16"/>
  <c r="I99" i="16"/>
  <c r="G99" i="16"/>
  <c r="F99" i="16"/>
  <c r="D99" i="16"/>
  <c r="AZ98" i="16"/>
  <c r="AY98" i="16"/>
  <c r="AX98" i="16"/>
  <c r="AW98" i="16"/>
  <c r="AT98" i="16"/>
  <c r="AQ98" i="16"/>
  <c r="AK98" i="16"/>
  <c r="AH98" i="16"/>
  <c r="AE98" i="16"/>
  <c r="AD98" i="16"/>
  <c r="AB98" i="16"/>
  <c r="Y98" i="16"/>
  <c r="X98" i="16"/>
  <c r="V98" i="16"/>
  <c r="U98" i="16"/>
  <c r="S98" i="16"/>
  <c r="R98" i="16"/>
  <c r="P98" i="16"/>
  <c r="O98" i="16"/>
  <c r="M98" i="16"/>
  <c r="L98" i="16"/>
  <c r="J98" i="16"/>
  <c r="I98" i="16"/>
  <c r="G98" i="16"/>
  <c r="F98" i="16"/>
  <c r="D98" i="16"/>
  <c r="AZ50" i="16"/>
  <c r="AY50" i="16"/>
  <c r="AX50" i="16"/>
  <c r="AW50" i="16"/>
  <c r="AT50" i="16"/>
  <c r="AQ50" i="16"/>
  <c r="AK50" i="16"/>
  <c r="AH50" i="16"/>
  <c r="AE50" i="16"/>
  <c r="AD50" i="16"/>
  <c r="AB50" i="16"/>
  <c r="Y50" i="16"/>
  <c r="X50" i="16"/>
  <c r="V50" i="16"/>
  <c r="U50" i="16"/>
  <c r="S50" i="16"/>
  <c r="R50" i="16"/>
  <c r="P50" i="16"/>
  <c r="O50" i="16"/>
  <c r="M50" i="16"/>
  <c r="L50" i="16"/>
  <c r="J50" i="16"/>
  <c r="I50" i="16"/>
  <c r="G50" i="16"/>
  <c r="F50" i="16"/>
  <c r="D50" i="16"/>
  <c r="AZ280" i="16"/>
  <c r="AY280" i="16"/>
  <c r="AX280" i="16"/>
  <c r="AW280" i="16"/>
  <c r="AT280" i="16"/>
  <c r="AQ280" i="16"/>
  <c r="AK280" i="16"/>
  <c r="AH280" i="16"/>
  <c r="AE280" i="16"/>
  <c r="AD280" i="16"/>
  <c r="AB280" i="16"/>
  <c r="Y280" i="16"/>
  <c r="X280" i="16"/>
  <c r="V280" i="16"/>
  <c r="U280" i="16"/>
  <c r="S280" i="16"/>
  <c r="R280" i="16"/>
  <c r="P280" i="16"/>
  <c r="O280" i="16"/>
  <c r="M280" i="16"/>
  <c r="L280" i="16"/>
  <c r="J280" i="16"/>
  <c r="I280" i="16"/>
  <c r="G280" i="16"/>
  <c r="F280" i="16"/>
  <c r="D280" i="16"/>
  <c r="AZ49" i="16"/>
  <c r="AY49" i="16"/>
  <c r="AX49" i="16"/>
  <c r="AW49" i="16"/>
  <c r="AT49" i="16"/>
  <c r="AQ49" i="16"/>
  <c r="AK49" i="16"/>
  <c r="AH49" i="16"/>
  <c r="AE49" i="16"/>
  <c r="AD49" i="16"/>
  <c r="AB49" i="16"/>
  <c r="Y49" i="16"/>
  <c r="X49" i="16"/>
  <c r="V49" i="16"/>
  <c r="U49" i="16"/>
  <c r="S49" i="16"/>
  <c r="R49" i="16"/>
  <c r="P49" i="16"/>
  <c r="O49" i="16"/>
  <c r="M49" i="16"/>
  <c r="L49" i="16"/>
  <c r="J49" i="16"/>
  <c r="I49" i="16"/>
  <c r="G49" i="16"/>
  <c r="F49" i="16"/>
  <c r="D49" i="16"/>
  <c r="AZ97" i="16"/>
  <c r="AY97" i="16"/>
  <c r="AX97" i="16"/>
  <c r="AW97" i="16"/>
  <c r="AT97" i="16"/>
  <c r="AQ97" i="16"/>
  <c r="AK97" i="16"/>
  <c r="AH97" i="16"/>
  <c r="AE97" i="16"/>
  <c r="AD97" i="16"/>
  <c r="AB97" i="16"/>
  <c r="Y97" i="16"/>
  <c r="X97" i="16"/>
  <c r="V97" i="16"/>
  <c r="U97" i="16"/>
  <c r="S97" i="16"/>
  <c r="R97" i="16"/>
  <c r="P97" i="16"/>
  <c r="O97" i="16"/>
  <c r="M97" i="16"/>
  <c r="L97" i="16"/>
  <c r="J97" i="16"/>
  <c r="I97" i="16"/>
  <c r="G97" i="16"/>
  <c r="F97" i="16"/>
  <c r="D97" i="16"/>
  <c r="AZ96" i="16"/>
  <c r="AY96" i="16"/>
  <c r="AX96" i="16"/>
  <c r="AW96" i="16"/>
  <c r="AT96" i="16"/>
  <c r="AQ96" i="16"/>
  <c r="AK96" i="16"/>
  <c r="AH96" i="16"/>
  <c r="AE96" i="16"/>
  <c r="AD96" i="16"/>
  <c r="AB96" i="16"/>
  <c r="Y96" i="16"/>
  <c r="X96" i="16"/>
  <c r="V96" i="16"/>
  <c r="U96" i="16"/>
  <c r="S96" i="16"/>
  <c r="R96" i="16"/>
  <c r="P96" i="16"/>
  <c r="O96" i="16"/>
  <c r="M96" i="16"/>
  <c r="L96" i="16"/>
  <c r="J96" i="16"/>
  <c r="I96" i="16"/>
  <c r="G96" i="16"/>
  <c r="F96" i="16"/>
  <c r="D96" i="16"/>
  <c r="AZ279" i="16"/>
  <c r="AY279" i="16"/>
  <c r="AX279" i="16"/>
  <c r="AW279" i="16"/>
  <c r="AT279" i="16"/>
  <c r="AQ279" i="16"/>
  <c r="AK279" i="16"/>
  <c r="AH279" i="16"/>
  <c r="AE279" i="16"/>
  <c r="AD279" i="16"/>
  <c r="AB279" i="16"/>
  <c r="Y279" i="16"/>
  <c r="X279" i="16"/>
  <c r="V279" i="16"/>
  <c r="U279" i="16"/>
  <c r="S279" i="16"/>
  <c r="R279" i="16"/>
  <c r="P279" i="16"/>
  <c r="O279" i="16"/>
  <c r="M279" i="16"/>
  <c r="L279" i="16"/>
  <c r="J279" i="16"/>
  <c r="I279" i="16"/>
  <c r="G279" i="16"/>
  <c r="F279" i="16"/>
  <c r="D279" i="16"/>
  <c r="AZ278" i="16"/>
  <c r="AY278" i="16"/>
  <c r="AX278" i="16"/>
  <c r="AW278" i="16"/>
  <c r="AT278" i="16"/>
  <c r="AQ278" i="16"/>
  <c r="AK278" i="16"/>
  <c r="AH278" i="16"/>
  <c r="AE278" i="16"/>
  <c r="AD278" i="16"/>
  <c r="AB278" i="16"/>
  <c r="Y278" i="16"/>
  <c r="X278" i="16"/>
  <c r="V278" i="16"/>
  <c r="U278" i="16"/>
  <c r="S278" i="16"/>
  <c r="R278" i="16"/>
  <c r="P278" i="16"/>
  <c r="O278" i="16"/>
  <c r="M278" i="16"/>
  <c r="L278" i="16"/>
  <c r="J278" i="16"/>
  <c r="I278" i="16"/>
  <c r="G278" i="16"/>
  <c r="F278" i="16"/>
  <c r="D278" i="16"/>
  <c r="AZ20" i="16"/>
  <c r="AY20" i="16"/>
  <c r="AX20" i="16"/>
  <c r="AW20" i="16"/>
  <c r="AT20" i="16"/>
  <c r="AQ20" i="16"/>
  <c r="AK20" i="16"/>
  <c r="AH20" i="16"/>
  <c r="AE20" i="16"/>
  <c r="AD20" i="16"/>
  <c r="AB20" i="16"/>
  <c r="Y20" i="16"/>
  <c r="X20" i="16"/>
  <c r="V20" i="16"/>
  <c r="U20" i="16"/>
  <c r="S20" i="16"/>
  <c r="R20" i="16"/>
  <c r="P20" i="16"/>
  <c r="O20" i="16"/>
  <c r="M20" i="16"/>
  <c r="L20" i="16"/>
  <c r="J20" i="16"/>
  <c r="I20" i="16"/>
  <c r="G20" i="16"/>
  <c r="F20" i="16"/>
  <c r="D20" i="16"/>
  <c r="AZ95" i="16"/>
  <c r="AY95" i="16"/>
  <c r="AX95" i="16"/>
  <c r="AW95" i="16"/>
  <c r="AT95" i="16"/>
  <c r="AQ95" i="16"/>
  <c r="AK95" i="16"/>
  <c r="AH95" i="16"/>
  <c r="AE95" i="16"/>
  <c r="AD95" i="16"/>
  <c r="AB95" i="16"/>
  <c r="Y95" i="16"/>
  <c r="X95" i="16"/>
  <c r="V95" i="16"/>
  <c r="U95" i="16"/>
  <c r="S95" i="16"/>
  <c r="R95" i="16"/>
  <c r="P95" i="16"/>
  <c r="O95" i="16"/>
  <c r="M95" i="16"/>
  <c r="L95" i="16"/>
  <c r="J95" i="16"/>
  <c r="I95" i="16"/>
  <c r="G95" i="16"/>
  <c r="F95" i="16"/>
  <c r="D95" i="16"/>
  <c r="AZ277" i="16"/>
  <c r="AY277" i="16"/>
  <c r="AX277" i="16"/>
  <c r="AW277" i="16"/>
  <c r="AT277" i="16"/>
  <c r="AQ277" i="16"/>
  <c r="AK277" i="16"/>
  <c r="AH277" i="16"/>
  <c r="AE277" i="16"/>
  <c r="AD277" i="16"/>
  <c r="AB277" i="16"/>
  <c r="Y277" i="16"/>
  <c r="X277" i="16"/>
  <c r="V277" i="16"/>
  <c r="U277" i="16"/>
  <c r="S277" i="16"/>
  <c r="R277" i="16"/>
  <c r="P277" i="16"/>
  <c r="O277" i="16"/>
  <c r="M277" i="16"/>
  <c r="L277" i="16"/>
  <c r="J277" i="16"/>
  <c r="I277" i="16"/>
  <c r="G277" i="16"/>
  <c r="F277" i="16"/>
  <c r="D277" i="16"/>
  <c r="AZ94" i="16"/>
  <c r="AY94" i="16"/>
  <c r="AX94" i="16"/>
  <c r="AW94" i="16"/>
  <c r="AT94" i="16"/>
  <c r="AQ94" i="16"/>
  <c r="AK94" i="16"/>
  <c r="AH94" i="16"/>
  <c r="AE94" i="16"/>
  <c r="AD94" i="16"/>
  <c r="AB94" i="16"/>
  <c r="Y94" i="16"/>
  <c r="X94" i="16"/>
  <c r="V94" i="16"/>
  <c r="U94" i="16"/>
  <c r="S94" i="16"/>
  <c r="R94" i="16"/>
  <c r="P94" i="16"/>
  <c r="O94" i="16"/>
  <c r="M94" i="16"/>
  <c r="L94" i="16"/>
  <c r="J94" i="16"/>
  <c r="I94" i="16"/>
  <c r="G94" i="16"/>
  <c r="F94" i="16"/>
  <c r="D94" i="16"/>
  <c r="AZ93" i="16"/>
  <c r="AY93" i="16"/>
  <c r="AX93" i="16"/>
  <c r="AW93" i="16"/>
  <c r="AT93" i="16"/>
  <c r="AQ93" i="16"/>
  <c r="AK93" i="16"/>
  <c r="AH93" i="16"/>
  <c r="AE93" i="16"/>
  <c r="AD93" i="16"/>
  <c r="AB93" i="16"/>
  <c r="Y93" i="16"/>
  <c r="X93" i="16"/>
  <c r="V93" i="16"/>
  <c r="U93" i="16"/>
  <c r="S93" i="16"/>
  <c r="R93" i="16"/>
  <c r="P93" i="16"/>
  <c r="O93" i="16"/>
  <c r="M93" i="16"/>
  <c r="L93" i="16"/>
  <c r="J93" i="16"/>
  <c r="I93" i="16"/>
  <c r="G93" i="16"/>
  <c r="F93" i="16"/>
  <c r="D93" i="16"/>
  <c r="AZ276" i="16"/>
  <c r="AY276" i="16"/>
  <c r="AX276" i="16"/>
  <c r="AW276" i="16"/>
  <c r="AT276" i="16"/>
  <c r="AQ276" i="16"/>
  <c r="AK276" i="16"/>
  <c r="AH276" i="16"/>
  <c r="AE276" i="16"/>
  <c r="AD276" i="16"/>
  <c r="AB276" i="16"/>
  <c r="Y276" i="16"/>
  <c r="X276" i="16"/>
  <c r="V276" i="16"/>
  <c r="U276" i="16"/>
  <c r="S276" i="16"/>
  <c r="R276" i="16"/>
  <c r="P276" i="16"/>
  <c r="O276" i="16"/>
  <c r="M276" i="16"/>
  <c r="L276" i="16"/>
  <c r="J276" i="16"/>
  <c r="I276" i="16"/>
  <c r="G276" i="16"/>
  <c r="F276" i="16"/>
  <c r="D276" i="16"/>
  <c r="AZ275" i="16"/>
  <c r="AY275" i="16"/>
  <c r="AX275" i="16"/>
  <c r="AW275" i="16"/>
  <c r="AT275" i="16"/>
  <c r="AQ275" i="16"/>
  <c r="AK275" i="16"/>
  <c r="AH275" i="16"/>
  <c r="AE275" i="16"/>
  <c r="AD275" i="16"/>
  <c r="AB275" i="16"/>
  <c r="Y275" i="16"/>
  <c r="X275" i="16"/>
  <c r="V275" i="16"/>
  <c r="U275" i="16"/>
  <c r="S275" i="16"/>
  <c r="R275" i="16"/>
  <c r="P275" i="16"/>
  <c r="O275" i="16"/>
  <c r="M275" i="16"/>
  <c r="L275" i="16"/>
  <c r="J275" i="16"/>
  <c r="I275" i="16"/>
  <c r="G275" i="16"/>
  <c r="F275" i="16"/>
  <c r="D275" i="16"/>
  <c r="AZ92" i="16"/>
  <c r="AY92" i="16"/>
  <c r="AX92" i="16"/>
  <c r="AW92" i="16"/>
  <c r="AT92" i="16"/>
  <c r="AQ92" i="16"/>
  <c r="AK92" i="16"/>
  <c r="AH92" i="16"/>
  <c r="AE92" i="16"/>
  <c r="AD92" i="16"/>
  <c r="AB92" i="16"/>
  <c r="Y92" i="16"/>
  <c r="X92" i="16"/>
  <c r="V92" i="16"/>
  <c r="U92" i="16"/>
  <c r="S92" i="16"/>
  <c r="R92" i="16"/>
  <c r="P92" i="16"/>
  <c r="O92" i="16"/>
  <c r="M92" i="16"/>
  <c r="L92" i="16"/>
  <c r="J92" i="16"/>
  <c r="I92" i="16"/>
  <c r="G92" i="16"/>
  <c r="F92" i="16"/>
  <c r="D92" i="16"/>
  <c r="AZ274" i="16"/>
  <c r="AY274" i="16"/>
  <c r="AX274" i="16"/>
  <c r="AW274" i="16"/>
  <c r="AT274" i="16"/>
  <c r="AQ274" i="16"/>
  <c r="AK274" i="16"/>
  <c r="AH274" i="16"/>
  <c r="AE274" i="16"/>
  <c r="AD274" i="16"/>
  <c r="AB274" i="16"/>
  <c r="Y274" i="16"/>
  <c r="X274" i="16"/>
  <c r="V274" i="16"/>
  <c r="U274" i="16"/>
  <c r="S274" i="16"/>
  <c r="R274" i="16"/>
  <c r="P274" i="16"/>
  <c r="O274" i="16"/>
  <c r="M274" i="16"/>
  <c r="L274" i="16"/>
  <c r="J274" i="16"/>
  <c r="I274" i="16"/>
  <c r="G274" i="16"/>
  <c r="F274" i="16"/>
  <c r="D274" i="16"/>
  <c r="AZ91" i="16"/>
  <c r="AY91" i="16"/>
  <c r="AX91" i="16"/>
  <c r="AW91" i="16"/>
  <c r="AT91" i="16"/>
  <c r="AQ91" i="16"/>
  <c r="AK91" i="16"/>
  <c r="AH91" i="16"/>
  <c r="AE91" i="16"/>
  <c r="AD91" i="16"/>
  <c r="AB91" i="16"/>
  <c r="Y91" i="16"/>
  <c r="X91" i="16"/>
  <c r="V91" i="16"/>
  <c r="U91" i="16"/>
  <c r="S91" i="16"/>
  <c r="R91" i="16"/>
  <c r="P91" i="16"/>
  <c r="O91" i="16"/>
  <c r="M91" i="16"/>
  <c r="L91" i="16"/>
  <c r="J91" i="16"/>
  <c r="I91" i="16"/>
  <c r="G91" i="16"/>
  <c r="F91" i="16"/>
  <c r="D91" i="16"/>
  <c r="AZ273" i="16"/>
  <c r="AY273" i="16"/>
  <c r="AX273" i="16"/>
  <c r="AW273" i="16"/>
  <c r="AT273" i="16"/>
  <c r="AQ273" i="16"/>
  <c r="AK273" i="16"/>
  <c r="AH273" i="16"/>
  <c r="AE273" i="16"/>
  <c r="AD273" i="16"/>
  <c r="AB273" i="16"/>
  <c r="Y273" i="16"/>
  <c r="X273" i="16"/>
  <c r="V273" i="16"/>
  <c r="U273" i="16"/>
  <c r="S273" i="16"/>
  <c r="R273" i="16"/>
  <c r="P273" i="16"/>
  <c r="O273" i="16"/>
  <c r="M273" i="16"/>
  <c r="L273" i="16"/>
  <c r="J273" i="16"/>
  <c r="I273" i="16"/>
  <c r="G273" i="16"/>
  <c r="F273" i="16"/>
  <c r="D273" i="16"/>
  <c r="AZ272" i="16"/>
  <c r="AY272" i="16"/>
  <c r="AX272" i="16"/>
  <c r="AW272" i="16"/>
  <c r="AT272" i="16"/>
  <c r="AQ272" i="16"/>
  <c r="AK272" i="16"/>
  <c r="AH272" i="16"/>
  <c r="AE272" i="16"/>
  <c r="AD272" i="16"/>
  <c r="AB272" i="16"/>
  <c r="Y272" i="16"/>
  <c r="X272" i="16"/>
  <c r="V272" i="16"/>
  <c r="U272" i="16"/>
  <c r="S272" i="16"/>
  <c r="R272" i="16"/>
  <c r="P272" i="16"/>
  <c r="O272" i="16"/>
  <c r="M272" i="16"/>
  <c r="L272" i="16"/>
  <c r="J272" i="16"/>
  <c r="I272" i="16"/>
  <c r="G272" i="16"/>
  <c r="F272" i="16"/>
  <c r="D272" i="16"/>
  <c r="AZ90" i="16"/>
  <c r="AY90" i="16"/>
  <c r="AX90" i="16"/>
  <c r="AW90" i="16"/>
  <c r="AT90" i="16"/>
  <c r="AQ90" i="16"/>
  <c r="AK90" i="16"/>
  <c r="AH90" i="16"/>
  <c r="AE90" i="16"/>
  <c r="AD90" i="16"/>
  <c r="AB90" i="16"/>
  <c r="Y90" i="16"/>
  <c r="X90" i="16"/>
  <c r="V90" i="16"/>
  <c r="U90" i="16"/>
  <c r="S90" i="16"/>
  <c r="R90" i="16"/>
  <c r="P90" i="16"/>
  <c r="O90" i="16"/>
  <c r="M90" i="16"/>
  <c r="L90" i="16"/>
  <c r="J90" i="16"/>
  <c r="I90" i="16"/>
  <c r="G90" i="16"/>
  <c r="F90" i="16"/>
  <c r="D90" i="16"/>
  <c r="AZ89" i="16"/>
  <c r="AY89" i="16"/>
  <c r="AX89" i="16"/>
  <c r="AW89" i="16"/>
  <c r="AT89" i="16"/>
  <c r="AQ89" i="16"/>
  <c r="AK89" i="16"/>
  <c r="AH89" i="16"/>
  <c r="AE89" i="16"/>
  <c r="AD89" i="16"/>
  <c r="AB89" i="16"/>
  <c r="Y89" i="16"/>
  <c r="X89" i="16"/>
  <c r="V89" i="16"/>
  <c r="U89" i="16"/>
  <c r="S89" i="16"/>
  <c r="R89" i="16"/>
  <c r="P89" i="16"/>
  <c r="O89" i="16"/>
  <c r="M89" i="16"/>
  <c r="L89" i="16"/>
  <c r="J89" i="16"/>
  <c r="I89" i="16"/>
  <c r="G89" i="16"/>
  <c r="F89" i="16"/>
  <c r="D89" i="16"/>
  <c r="AZ271" i="16"/>
  <c r="AY271" i="16"/>
  <c r="AX271" i="16"/>
  <c r="AW271" i="16"/>
  <c r="AT271" i="16"/>
  <c r="AQ271" i="16"/>
  <c r="AK271" i="16"/>
  <c r="AH271" i="16"/>
  <c r="AE271" i="16"/>
  <c r="AD271" i="16"/>
  <c r="AB271" i="16"/>
  <c r="Y271" i="16"/>
  <c r="X271" i="16"/>
  <c r="V271" i="16"/>
  <c r="U271" i="16"/>
  <c r="S271" i="16"/>
  <c r="R271" i="16"/>
  <c r="P271" i="16"/>
  <c r="O271" i="16"/>
  <c r="M271" i="16"/>
  <c r="L271" i="16"/>
  <c r="J271" i="16"/>
  <c r="I271" i="16"/>
  <c r="G271" i="16"/>
  <c r="F271" i="16"/>
  <c r="D271" i="16"/>
  <c r="AZ270" i="16"/>
  <c r="AY270" i="16"/>
  <c r="AX270" i="16"/>
  <c r="AW270" i="16"/>
  <c r="AT270" i="16"/>
  <c r="AQ270" i="16"/>
  <c r="AK270" i="16"/>
  <c r="AH270" i="16"/>
  <c r="AE270" i="16"/>
  <c r="AD270" i="16"/>
  <c r="AB270" i="16"/>
  <c r="Y270" i="16"/>
  <c r="X270" i="16"/>
  <c r="V270" i="16"/>
  <c r="U270" i="16"/>
  <c r="S270" i="16"/>
  <c r="R270" i="16"/>
  <c r="P270" i="16"/>
  <c r="O270" i="16"/>
  <c r="M270" i="16"/>
  <c r="L270" i="16"/>
  <c r="J270" i="16"/>
  <c r="I270" i="16"/>
  <c r="G270" i="16"/>
  <c r="F270" i="16"/>
  <c r="D270" i="16"/>
  <c r="AZ88" i="16"/>
  <c r="AY88" i="16"/>
  <c r="AX88" i="16"/>
  <c r="AW88" i="16"/>
  <c r="AT88" i="16"/>
  <c r="AQ88" i="16"/>
  <c r="AK88" i="16"/>
  <c r="AH88" i="16"/>
  <c r="AE88" i="16"/>
  <c r="AD88" i="16"/>
  <c r="AB88" i="16"/>
  <c r="Y88" i="16"/>
  <c r="X88" i="16"/>
  <c r="V88" i="16"/>
  <c r="U88" i="16"/>
  <c r="S88" i="16"/>
  <c r="R88" i="16"/>
  <c r="P88" i="16"/>
  <c r="O88" i="16"/>
  <c r="M88" i="16"/>
  <c r="L88" i="16"/>
  <c r="J88" i="16"/>
  <c r="I88" i="16"/>
  <c r="G88" i="16"/>
  <c r="F88" i="16"/>
  <c r="D88" i="16"/>
  <c r="AZ269" i="16"/>
  <c r="AY269" i="16"/>
  <c r="AX269" i="16"/>
  <c r="AW269" i="16"/>
  <c r="AT269" i="16"/>
  <c r="AQ269" i="16"/>
  <c r="AK269" i="16"/>
  <c r="AH269" i="16"/>
  <c r="AE269" i="16"/>
  <c r="AD269" i="16"/>
  <c r="AB269" i="16"/>
  <c r="Y269" i="16"/>
  <c r="X269" i="16"/>
  <c r="V269" i="16"/>
  <c r="U269" i="16"/>
  <c r="S269" i="16"/>
  <c r="R269" i="16"/>
  <c r="P269" i="16"/>
  <c r="O269" i="16"/>
  <c r="M269" i="16"/>
  <c r="L269" i="16"/>
  <c r="J269" i="16"/>
  <c r="I269" i="16"/>
  <c r="G269" i="16"/>
  <c r="F269" i="16"/>
  <c r="D269" i="16"/>
  <c r="AZ268" i="16"/>
  <c r="AY268" i="16"/>
  <c r="AX268" i="16"/>
  <c r="AW268" i="16"/>
  <c r="AT268" i="16"/>
  <c r="AQ268" i="16"/>
  <c r="AK268" i="16"/>
  <c r="AH268" i="16"/>
  <c r="AE268" i="16"/>
  <c r="AD268" i="16"/>
  <c r="AB268" i="16"/>
  <c r="Y268" i="16"/>
  <c r="X268" i="16"/>
  <c r="V268" i="16"/>
  <c r="U268" i="16"/>
  <c r="S268" i="16"/>
  <c r="R268" i="16"/>
  <c r="P268" i="16"/>
  <c r="O268" i="16"/>
  <c r="M268" i="16"/>
  <c r="L268" i="16"/>
  <c r="J268" i="16"/>
  <c r="I268" i="16"/>
  <c r="G268" i="16"/>
  <c r="F268" i="16"/>
  <c r="D268" i="16"/>
  <c r="AZ19" i="16"/>
  <c r="AY19" i="16"/>
  <c r="AX19" i="16"/>
  <c r="AW19" i="16"/>
  <c r="AT19" i="16"/>
  <c r="AQ19" i="16"/>
  <c r="AK19" i="16"/>
  <c r="AH19" i="16"/>
  <c r="AE19" i="16"/>
  <c r="AD19" i="16"/>
  <c r="AB19" i="16"/>
  <c r="Y19" i="16"/>
  <c r="X19" i="16"/>
  <c r="V19" i="16"/>
  <c r="U19" i="16"/>
  <c r="S19" i="16"/>
  <c r="R19" i="16"/>
  <c r="P19" i="16"/>
  <c r="O19" i="16"/>
  <c r="M19" i="16"/>
  <c r="L19" i="16"/>
  <c r="J19" i="16"/>
  <c r="I19" i="16"/>
  <c r="G19" i="16"/>
  <c r="F19" i="16"/>
  <c r="D19" i="16"/>
  <c r="AZ267" i="16"/>
  <c r="AY267" i="16"/>
  <c r="AX267" i="16"/>
  <c r="AW267" i="16"/>
  <c r="AT267" i="16"/>
  <c r="AQ267" i="16"/>
  <c r="AK267" i="16"/>
  <c r="AH267" i="16"/>
  <c r="AE267" i="16"/>
  <c r="AD267" i="16"/>
  <c r="AB267" i="16"/>
  <c r="Y267" i="16"/>
  <c r="X267" i="16"/>
  <c r="V267" i="16"/>
  <c r="U267" i="16"/>
  <c r="S267" i="16"/>
  <c r="R267" i="16"/>
  <c r="P267" i="16"/>
  <c r="O267" i="16"/>
  <c r="M267" i="16"/>
  <c r="L267" i="16"/>
  <c r="J267" i="16"/>
  <c r="I267" i="16"/>
  <c r="G267" i="16"/>
  <c r="F267" i="16"/>
  <c r="D267" i="16"/>
  <c r="AZ87" i="16"/>
  <c r="AY87" i="16"/>
  <c r="AX87" i="16"/>
  <c r="AW87" i="16"/>
  <c r="AT87" i="16"/>
  <c r="AQ87" i="16"/>
  <c r="AK87" i="16"/>
  <c r="AH87" i="16"/>
  <c r="AE87" i="16"/>
  <c r="AD87" i="16"/>
  <c r="AB87" i="16"/>
  <c r="Y87" i="16"/>
  <c r="X87" i="16"/>
  <c r="V87" i="16"/>
  <c r="U87" i="16"/>
  <c r="S87" i="16"/>
  <c r="R87" i="16"/>
  <c r="P87" i="16"/>
  <c r="O87" i="16"/>
  <c r="M87" i="16"/>
  <c r="L87" i="16"/>
  <c r="J87" i="16"/>
  <c r="I87" i="16"/>
  <c r="G87" i="16"/>
  <c r="F87" i="16"/>
  <c r="D87" i="16"/>
  <c r="AZ86" i="16"/>
  <c r="AY86" i="16"/>
  <c r="AX86" i="16"/>
  <c r="AW86" i="16"/>
  <c r="AT86" i="16"/>
  <c r="AQ86" i="16"/>
  <c r="AK86" i="16"/>
  <c r="AH86" i="16"/>
  <c r="AE86" i="16"/>
  <c r="AD86" i="16"/>
  <c r="AB86" i="16"/>
  <c r="Y86" i="16"/>
  <c r="X86" i="16"/>
  <c r="V86" i="16"/>
  <c r="U86" i="16"/>
  <c r="S86" i="16"/>
  <c r="R86" i="16"/>
  <c r="P86" i="16"/>
  <c r="O86" i="16"/>
  <c r="M86" i="16"/>
  <c r="L86" i="16"/>
  <c r="J86" i="16"/>
  <c r="I86" i="16"/>
  <c r="G86" i="16"/>
  <c r="F86" i="16"/>
  <c r="D86" i="16"/>
  <c r="AZ266" i="16"/>
  <c r="AY266" i="16"/>
  <c r="AX266" i="16"/>
  <c r="AW266" i="16"/>
  <c r="AT266" i="16"/>
  <c r="AQ266" i="16"/>
  <c r="AK266" i="16"/>
  <c r="AH266" i="16"/>
  <c r="AE266" i="16"/>
  <c r="AD266" i="16"/>
  <c r="AB266" i="16"/>
  <c r="Y266" i="16"/>
  <c r="X266" i="16"/>
  <c r="V266" i="16"/>
  <c r="U266" i="16"/>
  <c r="S266" i="16"/>
  <c r="R266" i="16"/>
  <c r="P266" i="16"/>
  <c r="O266" i="16"/>
  <c r="M266" i="16"/>
  <c r="L266" i="16"/>
  <c r="J266" i="16"/>
  <c r="I266" i="16"/>
  <c r="G266" i="16"/>
  <c r="F266" i="16"/>
  <c r="D266" i="16"/>
  <c r="AZ265" i="16"/>
  <c r="AY265" i="16"/>
  <c r="AX265" i="16"/>
  <c r="AW265" i="16"/>
  <c r="AT265" i="16"/>
  <c r="AQ265" i="16"/>
  <c r="AK265" i="16"/>
  <c r="AH265" i="16"/>
  <c r="AE265" i="16"/>
  <c r="AD265" i="16"/>
  <c r="AB265" i="16"/>
  <c r="Y265" i="16"/>
  <c r="X265" i="16"/>
  <c r="V265" i="16"/>
  <c r="U265" i="16"/>
  <c r="S265" i="16"/>
  <c r="R265" i="16"/>
  <c r="P265" i="16"/>
  <c r="O265" i="16"/>
  <c r="M265" i="16"/>
  <c r="L265" i="16"/>
  <c r="J265" i="16"/>
  <c r="I265" i="16"/>
  <c r="G265" i="16"/>
  <c r="F265" i="16"/>
  <c r="D265" i="16"/>
  <c r="AZ82" i="16"/>
  <c r="AY82" i="16"/>
  <c r="AX82" i="16"/>
  <c r="AW82" i="16"/>
  <c r="AT82" i="16"/>
  <c r="AQ82" i="16"/>
  <c r="AK82" i="16"/>
  <c r="AH82" i="16"/>
  <c r="AE82" i="16"/>
  <c r="AD82" i="16"/>
  <c r="AB82" i="16"/>
  <c r="Y82" i="16"/>
  <c r="X82" i="16"/>
  <c r="V82" i="16"/>
  <c r="U82" i="16"/>
  <c r="S82" i="16"/>
  <c r="R82" i="16"/>
  <c r="P82" i="16"/>
  <c r="O82" i="16"/>
  <c r="M82" i="16"/>
  <c r="L82" i="16"/>
  <c r="J82" i="16"/>
  <c r="I82" i="16"/>
  <c r="G82" i="16"/>
  <c r="F82" i="16"/>
  <c r="D82" i="16"/>
  <c r="AZ18" i="16"/>
  <c r="AY18" i="16"/>
  <c r="AX18" i="16"/>
  <c r="AW18" i="16"/>
  <c r="AT18" i="16"/>
  <c r="AQ18" i="16"/>
  <c r="AK18" i="16"/>
  <c r="AH18" i="16"/>
  <c r="AE18" i="16"/>
  <c r="AD18" i="16"/>
  <c r="AB18" i="16"/>
  <c r="Y18" i="16"/>
  <c r="X18" i="16"/>
  <c r="V18" i="16"/>
  <c r="U18" i="16"/>
  <c r="S18" i="16"/>
  <c r="R18" i="16"/>
  <c r="P18" i="16"/>
  <c r="O18" i="16"/>
  <c r="M18" i="16"/>
  <c r="L18" i="16"/>
  <c r="J18" i="16"/>
  <c r="I18" i="16"/>
  <c r="G18" i="16"/>
  <c r="F18" i="16"/>
  <c r="D18" i="16"/>
  <c r="AZ81" i="16"/>
  <c r="AY81" i="16"/>
  <c r="AX81" i="16"/>
  <c r="AW81" i="16"/>
  <c r="AT81" i="16"/>
  <c r="AQ81" i="16"/>
  <c r="AK81" i="16"/>
  <c r="AH81" i="16"/>
  <c r="AE81" i="16"/>
  <c r="AD81" i="16"/>
  <c r="AB81" i="16"/>
  <c r="Y81" i="16"/>
  <c r="X81" i="16"/>
  <c r="V81" i="16"/>
  <c r="U81" i="16"/>
  <c r="S81" i="16"/>
  <c r="R81" i="16"/>
  <c r="P81" i="16"/>
  <c r="O81" i="16"/>
  <c r="M81" i="16"/>
  <c r="L81" i="16"/>
  <c r="J81" i="16"/>
  <c r="I81" i="16"/>
  <c r="G81" i="16"/>
  <c r="F81" i="16"/>
  <c r="D81" i="16"/>
  <c r="AZ80" i="16"/>
  <c r="AY80" i="16"/>
  <c r="AX80" i="16"/>
  <c r="AW80" i="16"/>
  <c r="AT80" i="16"/>
  <c r="AQ80" i="16"/>
  <c r="AK80" i="16"/>
  <c r="AH80" i="16"/>
  <c r="AE80" i="16"/>
  <c r="AD80" i="16"/>
  <c r="AB80" i="16"/>
  <c r="Y80" i="16"/>
  <c r="X80" i="16"/>
  <c r="V80" i="16"/>
  <c r="U80" i="16"/>
  <c r="S80" i="16"/>
  <c r="R80" i="16"/>
  <c r="P80" i="16"/>
  <c r="O80" i="16"/>
  <c r="M80" i="16"/>
  <c r="L80" i="16"/>
  <c r="J80" i="16"/>
  <c r="I80" i="16"/>
  <c r="G80" i="16"/>
  <c r="F80" i="16"/>
  <c r="D80" i="16"/>
  <c r="AZ48" i="16"/>
  <c r="AY48" i="16"/>
  <c r="AX48" i="16"/>
  <c r="AW48" i="16"/>
  <c r="AT48" i="16"/>
  <c r="AQ48" i="16"/>
  <c r="AK48" i="16"/>
  <c r="AH48" i="16"/>
  <c r="AE48" i="16"/>
  <c r="AD48" i="16"/>
  <c r="AB48" i="16"/>
  <c r="Y48" i="16"/>
  <c r="X48" i="16"/>
  <c r="V48" i="16"/>
  <c r="U48" i="16"/>
  <c r="S48" i="16"/>
  <c r="R48" i="16"/>
  <c r="P48" i="16"/>
  <c r="O48" i="16"/>
  <c r="M48" i="16"/>
  <c r="L48" i="16"/>
  <c r="J48" i="16"/>
  <c r="I48" i="16"/>
  <c r="G48" i="16"/>
  <c r="F48" i="16"/>
  <c r="D48" i="16"/>
  <c r="AZ79" i="16"/>
  <c r="AY79" i="16"/>
  <c r="AX79" i="16"/>
  <c r="AW79" i="16"/>
  <c r="AT79" i="16"/>
  <c r="AQ79" i="16"/>
  <c r="AK79" i="16"/>
  <c r="AH79" i="16"/>
  <c r="AE79" i="16"/>
  <c r="AD79" i="16"/>
  <c r="AB79" i="16"/>
  <c r="Y79" i="16"/>
  <c r="X79" i="16"/>
  <c r="V79" i="16"/>
  <c r="U79" i="16"/>
  <c r="S79" i="16"/>
  <c r="R79" i="16"/>
  <c r="P79" i="16"/>
  <c r="O79" i="16"/>
  <c r="M79" i="16"/>
  <c r="L79" i="16"/>
  <c r="J79" i="16"/>
  <c r="I79" i="16"/>
  <c r="G79" i="16"/>
  <c r="F79" i="16"/>
  <c r="D79" i="16"/>
  <c r="AZ264" i="16"/>
  <c r="AY264" i="16"/>
  <c r="AX264" i="16"/>
  <c r="AW264" i="16"/>
  <c r="AT264" i="16"/>
  <c r="AQ264" i="16"/>
  <c r="AK264" i="16"/>
  <c r="AH264" i="16"/>
  <c r="AE264" i="16"/>
  <c r="AD264" i="16"/>
  <c r="AB264" i="16"/>
  <c r="Y264" i="16"/>
  <c r="X264" i="16"/>
  <c r="V264" i="16"/>
  <c r="U264" i="16"/>
  <c r="S264" i="16"/>
  <c r="R264" i="16"/>
  <c r="P264" i="16"/>
  <c r="O264" i="16"/>
  <c r="M264" i="16"/>
  <c r="L264" i="16"/>
  <c r="J264" i="16"/>
  <c r="I264" i="16"/>
  <c r="G264" i="16"/>
  <c r="F264" i="16"/>
  <c r="D264" i="16"/>
  <c r="AZ78" i="16"/>
  <c r="AY78" i="16"/>
  <c r="AX78" i="16"/>
  <c r="AW78" i="16"/>
  <c r="AT78" i="16"/>
  <c r="AQ78" i="16"/>
  <c r="AK78" i="16"/>
  <c r="AH78" i="16"/>
  <c r="AE78" i="16"/>
  <c r="AD78" i="16"/>
  <c r="AB78" i="16"/>
  <c r="Y78" i="16"/>
  <c r="X78" i="16"/>
  <c r="V78" i="16"/>
  <c r="U78" i="16"/>
  <c r="S78" i="16"/>
  <c r="R78" i="16"/>
  <c r="P78" i="16"/>
  <c r="O78" i="16"/>
  <c r="M78" i="16"/>
  <c r="L78" i="16"/>
  <c r="J78" i="16"/>
  <c r="I78" i="16"/>
  <c r="G78" i="16"/>
  <c r="F78" i="16"/>
  <c r="D78" i="16"/>
  <c r="AZ77" i="16"/>
  <c r="AY77" i="16"/>
  <c r="AX77" i="16"/>
  <c r="AW77" i="16"/>
  <c r="AT77" i="16"/>
  <c r="AQ77" i="16"/>
  <c r="AK77" i="16"/>
  <c r="AH77" i="16"/>
  <c r="AE77" i="16"/>
  <c r="AD77" i="16"/>
  <c r="AB77" i="16"/>
  <c r="Y77" i="16"/>
  <c r="X77" i="16"/>
  <c r="V77" i="16"/>
  <c r="U77" i="16"/>
  <c r="S77" i="16"/>
  <c r="R77" i="16"/>
  <c r="P77" i="16"/>
  <c r="O77" i="16"/>
  <c r="M77" i="16"/>
  <c r="L77" i="16"/>
  <c r="J77" i="16"/>
  <c r="I77" i="16"/>
  <c r="G77" i="16"/>
  <c r="F77" i="16"/>
  <c r="D77" i="16"/>
  <c r="AZ76" i="16"/>
  <c r="AY76" i="16"/>
  <c r="AX76" i="16"/>
  <c r="AW76" i="16"/>
  <c r="AT76" i="16"/>
  <c r="AQ76" i="16"/>
  <c r="AK76" i="16"/>
  <c r="AH76" i="16"/>
  <c r="AE76" i="16"/>
  <c r="AD76" i="16"/>
  <c r="AB76" i="16"/>
  <c r="Y76" i="16"/>
  <c r="X76" i="16"/>
  <c r="V76" i="16"/>
  <c r="U76" i="16"/>
  <c r="S76" i="16"/>
  <c r="R76" i="16"/>
  <c r="P76" i="16"/>
  <c r="O76" i="16"/>
  <c r="M76" i="16"/>
  <c r="L76" i="16"/>
  <c r="J76" i="16"/>
  <c r="I76" i="16"/>
  <c r="G76" i="16"/>
  <c r="F76" i="16"/>
  <c r="D76" i="16"/>
  <c r="AZ263" i="16"/>
  <c r="AY263" i="16"/>
  <c r="AX263" i="16"/>
  <c r="AW263" i="16"/>
  <c r="AT263" i="16"/>
  <c r="AQ263" i="16"/>
  <c r="AK263" i="16"/>
  <c r="AH263" i="16"/>
  <c r="AE263" i="16"/>
  <c r="AD263" i="16"/>
  <c r="AB263" i="16"/>
  <c r="Y263" i="16"/>
  <c r="X263" i="16"/>
  <c r="V263" i="16"/>
  <c r="U263" i="16"/>
  <c r="S263" i="16"/>
  <c r="R263" i="16"/>
  <c r="P263" i="16"/>
  <c r="O263" i="16"/>
  <c r="M263" i="16"/>
  <c r="L263" i="16"/>
  <c r="J263" i="16"/>
  <c r="I263" i="16"/>
  <c r="G263" i="16"/>
  <c r="F263" i="16"/>
  <c r="D263" i="16"/>
  <c r="AZ262" i="16"/>
  <c r="AY262" i="16"/>
  <c r="AX262" i="16"/>
  <c r="AW262" i="16"/>
  <c r="AT262" i="16"/>
  <c r="AQ262" i="16"/>
  <c r="AK262" i="16"/>
  <c r="AH262" i="16"/>
  <c r="AE262" i="16"/>
  <c r="AD262" i="16"/>
  <c r="AB262" i="16"/>
  <c r="Y262" i="16"/>
  <c r="X262" i="16"/>
  <c r="V262" i="16"/>
  <c r="U262" i="16"/>
  <c r="S262" i="16"/>
  <c r="R262" i="16"/>
  <c r="P262" i="16"/>
  <c r="O262" i="16"/>
  <c r="M262" i="16"/>
  <c r="L262" i="16"/>
  <c r="J262" i="16"/>
  <c r="I262" i="16"/>
  <c r="G262" i="16"/>
  <c r="F262" i="16"/>
  <c r="D262" i="16"/>
  <c r="AZ261" i="16"/>
  <c r="AY261" i="16"/>
  <c r="AX261" i="16"/>
  <c r="AW261" i="16"/>
  <c r="AT261" i="16"/>
  <c r="AQ261" i="16"/>
  <c r="AK261" i="16"/>
  <c r="AH261" i="16"/>
  <c r="AE261" i="16"/>
  <c r="AD261" i="16"/>
  <c r="AB261" i="16"/>
  <c r="Y261" i="16"/>
  <c r="X261" i="16"/>
  <c r="V261" i="16"/>
  <c r="U261" i="16"/>
  <c r="S261" i="16"/>
  <c r="R261" i="16"/>
  <c r="P261" i="16"/>
  <c r="O261" i="16"/>
  <c r="M261" i="16"/>
  <c r="L261" i="16"/>
  <c r="J261" i="16"/>
  <c r="I261" i="16"/>
  <c r="G261" i="16"/>
  <c r="F261" i="16"/>
  <c r="D261" i="16"/>
  <c r="AZ260" i="16"/>
  <c r="AY260" i="16"/>
  <c r="AX260" i="16"/>
  <c r="AW260" i="16"/>
  <c r="AT260" i="16"/>
  <c r="AQ260" i="16"/>
  <c r="AK260" i="16"/>
  <c r="AH260" i="16"/>
  <c r="AE260" i="16"/>
  <c r="AD260" i="16"/>
  <c r="AB260" i="16"/>
  <c r="Y260" i="16"/>
  <c r="X260" i="16"/>
  <c r="V260" i="16"/>
  <c r="U260" i="16"/>
  <c r="S260" i="16"/>
  <c r="R260" i="16"/>
  <c r="P260" i="16"/>
  <c r="O260" i="16"/>
  <c r="M260" i="16"/>
  <c r="L260" i="16"/>
  <c r="J260" i="16"/>
  <c r="I260" i="16"/>
  <c r="G260" i="16"/>
  <c r="F260" i="16"/>
  <c r="D260" i="16"/>
  <c r="AZ70" i="16"/>
  <c r="AY70" i="16"/>
  <c r="AX70" i="16"/>
  <c r="AW70" i="16"/>
  <c r="AT70" i="16"/>
  <c r="AQ70" i="16"/>
  <c r="AK70" i="16"/>
  <c r="AH70" i="16"/>
  <c r="AE70" i="16"/>
  <c r="AD70" i="16"/>
  <c r="AB70" i="16"/>
  <c r="Y70" i="16"/>
  <c r="X70" i="16"/>
  <c r="V70" i="16"/>
  <c r="U70" i="16"/>
  <c r="S70" i="16"/>
  <c r="R70" i="16"/>
  <c r="P70" i="16"/>
  <c r="O70" i="16"/>
  <c r="M70" i="16"/>
  <c r="L70" i="16"/>
  <c r="J70" i="16"/>
  <c r="I70" i="16"/>
  <c r="G70" i="16"/>
  <c r="F70" i="16"/>
  <c r="D70" i="16"/>
  <c r="AZ69" i="16"/>
  <c r="AY69" i="16"/>
  <c r="AX69" i="16"/>
  <c r="AW69" i="16"/>
  <c r="AT69" i="16"/>
  <c r="AQ69" i="16"/>
  <c r="AK69" i="16"/>
  <c r="AH69" i="16"/>
  <c r="AE69" i="16"/>
  <c r="AD69" i="16"/>
  <c r="AB69" i="16"/>
  <c r="Y69" i="16"/>
  <c r="X69" i="16"/>
  <c r="V69" i="16"/>
  <c r="U69" i="16"/>
  <c r="S69" i="16"/>
  <c r="R69" i="16"/>
  <c r="P69" i="16"/>
  <c r="O69" i="16"/>
  <c r="M69" i="16"/>
  <c r="L69" i="16"/>
  <c r="J69" i="16"/>
  <c r="I69" i="16"/>
  <c r="G69" i="16"/>
  <c r="F69" i="16"/>
  <c r="D69" i="16"/>
  <c r="AZ47" i="16"/>
  <c r="AY47" i="16"/>
  <c r="AX47" i="16"/>
  <c r="AW47" i="16"/>
  <c r="AT47" i="16"/>
  <c r="AQ47" i="16"/>
  <c r="AK47" i="16"/>
  <c r="AH47" i="16"/>
  <c r="AE47" i="16"/>
  <c r="AD47" i="16"/>
  <c r="AB47" i="16"/>
  <c r="Y47" i="16"/>
  <c r="X47" i="16"/>
  <c r="V47" i="16"/>
  <c r="U47" i="16"/>
  <c r="S47" i="16"/>
  <c r="R47" i="16"/>
  <c r="P47" i="16"/>
  <c r="O47" i="16"/>
  <c r="M47" i="16"/>
  <c r="L47" i="16"/>
  <c r="J47" i="16"/>
  <c r="I47" i="16"/>
  <c r="G47" i="16"/>
  <c r="F47" i="16"/>
  <c r="D47" i="16"/>
  <c r="AZ259" i="16"/>
  <c r="AY259" i="16"/>
  <c r="AX259" i="16"/>
  <c r="AW259" i="16"/>
  <c r="AT259" i="16"/>
  <c r="AQ259" i="16"/>
  <c r="AK259" i="16"/>
  <c r="AH259" i="16"/>
  <c r="AE259" i="16"/>
  <c r="AD259" i="16"/>
  <c r="AB259" i="16"/>
  <c r="Y259" i="16"/>
  <c r="X259" i="16"/>
  <c r="V259" i="16"/>
  <c r="U259" i="16"/>
  <c r="S259" i="16"/>
  <c r="R259" i="16"/>
  <c r="P259" i="16"/>
  <c r="O259" i="16"/>
  <c r="M259" i="16"/>
  <c r="L259" i="16"/>
  <c r="J259" i="16"/>
  <c r="I259" i="16"/>
  <c r="G259" i="16"/>
  <c r="F259" i="16"/>
  <c r="D259" i="16"/>
  <c r="AZ258" i="16"/>
  <c r="AY258" i="16"/>
  <c r="AX258" i="16"/>
  <c r="AW258" i="16"/>
  <c r="AT258" i="16"/>
  <c r="AQ258" i="16"/>
  <c r="AK258" i="16"/>
  <c r="AH258" i="16"/>
  <c r="AE258" i="16"/>
  <c r="AD258" i="16"/>
  <c r="AB258" i="16"/>
  <c r="Y258" i="16"/>
  <c r="X258" i="16"/>
  <c r="V258" i="16"/>
  <c r="U258" i="16"/>
  <c r="S258" i="16"/>
  <c r="R258" i="16"/>
  <c r="P258" i="16"/>
  <c r="O258" i="16"/>
  <c r="M258" i="16"/>
  <c r="L258" i="16"/>
  <c r="J258" i="16"/>
  <c r="I258" i="16"/>
  <c r="G258" i="16"/>
  <c r="F258" i="16"/>
  <c r="D258" i="16"/>
  <c r="AZ68" i="16"/>
  <c r="AY68" i="16"/>
  <c r="AX68" i="16"/>
  <c r="AW68" i="16"/>
  <c r="AT68" i="16"/>
  <c r="AQ68" i="16"/>
  <c r="AK68" i="16"/>
  <c r="AH68" i="16"/>
  <c r="AE68" i="16"/>
  <c r="AD68" i="16"/>
  <c r="AB68" i="16"/>
  <c r="Y68" i="16"/>
  <c r="X68" i="16"/>
  <c r="V68" i="16"/>
  <c r="U68" i="16"/>
  <c r="S68" i="16"/>
  <c r="R68" i="16"/>
  <c r="P68" i="16"/>
  <c r="O68" i="16"/>
  <c r="M68" i="16"/>
  <c r="L68" i="16"/>
  <c r="J68" i="16"/>
  <c r="I68" i="16"/>
  <c r="G68" i="16"/>
  <c r="F68" i="16"/>
  <c r="D68" i="16"/>
  <c r="AZ257" i="16"/>
  <c r="AY257" i="16"/>
  <c r="AX257" i="16"/>
  <c r="AW257" i="16"/>
  <c r="AT257" i="16"/>
  <c r="AQ257" i="16"/>
  <c r="AK257" i="16"/>
  <c r="AH257" i="16"/>
  <c r="AE257" i="16"/>
  <c r="AD257" i="16"/>
  <c r="AB257" i="16"/>
  <c r="Y257" i="16"/>
  <c r="X257" i="16"/>
  <c r="V257" i="16"/>
  <c r="U257" i="16"/>
  <c r="S257" i="16"/>
  <c r="R257" i="16"/>
  <c r="P257" i="16"/>
  <c r="O257" i="16"/>
  <c r="M257" i="16"/>
  <c r="L257" i="16"/>
  <c r="J257" i="16"/>
  <c r="I257" i="16"/>
  <c r="G257" i="16"/>
  <c r="F257" i="16"/>
  <c r="D257" i="16"/>
  <c r="AZ67" i="16"/>
  <c r="AY67" i="16"/>
  <c r="AX67" i="16"/>
  <c r="AW67" i="16"/>
  <c r="AT67" i="16"/>
  <c r="AQ67" i="16"/>
  <c r="AK67" i="16"/>
  <c r="AH67" i="16"/>
  <c r="AE67" i="16"/>
  <c r="AD67" i="16"/>
  <c r="AB67" i="16"/>
  <c r="Y67" i="16"/>
  <c r="X67" i="16"/>
  <c r="V67" i="16"/>
  <c r="U67" i="16"/>
  <c r="S67" i="16"/>
  <c r="R67" i="16"/>
  <c r="P67" i="16"/>
  <c r="O67" i="16"/>
  <c r="M67" i="16"/>
  <c r="L67" i="16"/>
  <c r="J67" i="16"/>
  <c r="I67" i="16"/>
  <c r="G67" i="16"/>
  <c r="F67" i="16"/>
  <c r="D67" i="16"/>
  <c r="AZ17" i="16"/>
  <c r="AY17" i="16"/>
  <c r="AX17" i="16"/>
  <c r="AW17" i="16"/>
  <c r="AT17" i="16"/>
  <c r="AQ17" i="16"/>
  <c r="AK17" i="16"/>
  <c r="AH17" i="16"/>
  <c r="AE17" i="16"/>
  <c r="AD17" i="16"/>
  <c r="AB17" i="16"/>
  <c r="Y17" i="16"/>
  <c r="X17" i="16"/>
  <c r="V17" i="16"/>
  <c r="U17" i="16"/>
  <c r="S17" i="16"/>
  <c r="R17" i="16"/>
  <c r="P17" i="16"/>
  <c r="O17" i="16"/>
  <c r="M17" i="16"/>
  <c r="L17" i="16"/>
  <c r="J17" i="16"/>
  <c r="I17" i="16"/>
  <c r="G17" i="16"/>
  <c r="F17" i="16"/>
  <c r="D17" i="16"/>
  <c r="AZ66" i="16"/>
  <c r="AY66" i="16"/>
  <c r="AX66" i="16"/>
  <c r="AW66" i="16"/>
  <c r="AT66" i="16"/>
  <c r="AQ66" i="16"/>
  <c r="AK66" i="16"/>
  <c r="AH66" i="16"/>
  <c r="AE66" i="16"/>
  <c r="AD66" i="16"/>
  <c r="AB66" i="16"/>
  <c r="Y66" i="16"/>
  <c r="X66" i="16"/>
  <c r="V66" i="16"/>
  <c r="U66" i="16"/>
  <c r="S66" i="16"/>
  <c r="R66" i="16"/>
  <c r="P66" i="16"/>
  <c r="O66" i="16"/>
  <c r="M66" i="16"/>
  <c r="L66" i="16"/>
  <c r="J66" i="16"/>
  <c r="I66" i="16"/>
  <c r="G66" i="16"/>
  <c r="F66" i="16"/>
  <c r="D66" i="16"/>
  <c r="AZ65" i="16"/>
  <c r="AY65" i="16"/>
  <c r="AX65" i="16"/>
  <c r="AW65" i="16"/>
  <c r="AT65" i="16"/>
  <c r="AQ65" i="16"/>
  <c r="AK65" i="16"/>
  <c r="AH65" i="16"/>
  <c r="AE65" i="16"/>
  <c r="AD65" i="16"/>
  <c r="AB65" i="16"/>
  <c r="Y65" i="16"/>
  <c r="X65" i="16"/>
  <c r="V65" i="16"/>
  <c r="U65" i="16"/>
  <c r="S65" i="16"/>
  <c r="R65" i="16"/>
  <c r="P65" i="16"/>
  <c r="O65" i="16"/>
  <c r="M65" i="16"/>
  <c r="L65" i="16"/>
  <c r="J65" i="16"/>
  <c r="I65" i="16"/>
  <c r="G65" i="16"/>
  <c r="F65" i="16"/>
  <c r="D65" i="16"/>
  <c r="AZ256" i="16"/>
  <c r="AY256" i="16"/>
  <c r="AX256" i="16"/>
  <c r="AW256" i="16"/>
  <c r="AT256" i="16"/>
  <c r="AQ256" i="16"/>
  <c r="AK256" i="16"/>
  <c r="AH256" i="16"/>
  <c r="AE256" i="16"/>
  <c r="AD256" i="16"/>
  <c r="AB256" i="16"/>
  <c r="Y256" i="16"/>
  <c r="X256" i="16"/>
  <c r="V256" i="16"/>
  <c r="U256" i="16"/>
  <c r="S256" i="16"/>
  <c r="R256" i="16"/>
  <c r="P256" i="16"/>
  <c r="O256" i="16"/>
  <c r="M256" i="16"/>
  <c r="L256" i="16"/>
  <c r="J256" i="16"/>
  <c r="I256" i="16"/>
  <c r="G256" i="16"/>
  <c r="F256" i="16"/>
  <c r="D256" i="16"/>
  <c r="AZ64" i="16"/>
  <c r="AY64" i="16"/>
  <c r="AX64" i="16"/>
  <c r="AW64" i="16"/>
  <c r="AT64" i="16"/>
  <c r="AQ64" i="16"/>
  <c r="AK64" i="16"/>
  <c r="AH64" i="16"/>
  <c r="AE64" i="16"/>
  <c r="AD64" i="16"/>
  <c r="AB64" i="16"/>
  <c r="Y64" i="16"/>
  <c r="X64" i="16"/>
  <c r="V64" i="16"/>
  <c r="U64" i="16"/>
  <c r="S64" i="16"/>
  <c r="R64" i="16"/>
  <c r="P64" i="16"/>
  <c r="O64" i="16"/>
  <c r="M64" i="16"/>
  <c r="L64" i="16"/>
  <c r="J64" i="16"/>
  <c r="I64" i="16"/>
  <c r="G64" i="16"/>
  <c r="F64" i="16"/>
  <c r="D64" i="16"/>
  <c r="AZ63" i="16"/>
  <c r="AY63" i="16"/>
  <c r="AX63" i="16"/>
  <c r="AW63" i="16"/>
  <c r="AT63" i="16"/>
  <c r="AQ63" i="16"/>
  <c r="AK63" i="16"/>
  <c r="AH63" i="16"/>
  <c r="AE63" i="16"/>
  <c r="AD63" i="16"/>
  <c r="AB63" i="16"/>
  <c r="Y63" i="16"/>
  <c r="X63" i="16"/>
  <c r="V63" i="16"/>
  <c r="U63" i="16"/>
  <c r="S63" i="16"/>
  <c r="R63" i="16"/>
  <c r="P63" i="16"/>
  <c r="O63" i="16"/>
  <c r="M63" i="16"/>
  <c r="L63" i="16"/>
  <c r="J63" i="16"/>
  <c r="I63" i="16"/>
  <c r="G63" i="16"/>
  <c r="F63" i="16"/>
  <c r="D63" i="16"/>
  <c r="AZ46" i="16"/>
  <c r="AY46" i="16"/>
  <c r="AX46" i="16"/>
  <c r="AW46" i="16"/>
  <c r="AT46" i="16"/>
  <c r="AQ46" i="16"/>
  <c r="AK46" i="16"/>
  <c r="AH46" i="16"/>
  <c r="AE46" i="16"/>
  <c r="AD46" i="16"/>
  <c r="AB46" i="16"/>
  <c r="Y46" i="16"/>
  <c r="X46" i="16"/>
  <c r="V46" i="16"/>
  <c r="U46" i="16"/>
  <c r="S46" i="16"/>
  <c r="R46" i="16"/>
  <c r="P46" i="16"/>
  <c r="O46" i="16"/>
  <c r="M46" i="16"/>
  <c r="L46" i="16"/>
  <c r="J46" i="16"/>
  <c r="I46" i="16"/>
  <c r="G46" i="16"/>
  <c r="F46" i="16"/>
  <c r="D46" i="16"/>
  <c r="AZ255" i="16"/>
  <c r="AY255" i="16"/>
  <c r="AX255" i="16"/>
  <c r="AW255" i="16"/>
  <c r="AT255" i="16"/>
  <c r="AQ255" i="16"/>
  <c r="AK255" i="16"/>
  <c r="AH255" i="16"/>
  <c r="AE255" i="16"/>
  <c r="AD255" i="16"/>
  <c r="AB255" i="16"/>
  <c r="Y255" i="16"/>
  <c r="X255" i="16"/>
  <c r="V255" i="16"/>
  <c r="U255" i="16"/>
  <c r="S255" i="16"/>
  <c r="R255" i="16"/>
  <c r="P255" i="16"/>
  <c r="O255" i="16"/>
  <c r="M255" i="16"/>
  <c r="L255" i="16"/>
  <c r="J255" i="16"/>
  <c r="I255" i="16"/>
  <c r="G255" i="16"/>
  <c r="F255" i="16"/>
  <c r="D255" i="16"/>
  <c r="AZ254" i="16"/>
  <c r="AY254" i="16"/>
  <c r="AX254" i="16"/>
  <c r="AW254" i="16"/>
  <c r="AT254" i="16"/>
  <c r="AQ254" i="16"/>
  <c r="AK254" i="16"/>
  <c r="AH254" i="16"/>
  <c r="AE254" i="16"/>
  <c r="AD254" i="16"/>
  <c r="AB254" i="16"/>
  <c r="Y254" i="16"/>
  <c r="X254" i="16"/>
  <c r="V254" i="16"/>
  <c r="U254" i="16"/>
  <c r="S254" i="16"/>
  <c r="R254" i="16"/>
  <c r="P254" i="16"/>
  <c r="O254" i="16"/>
  <c r="M254" i="16"/>
  <c r="L254" i="16"/>
  <c r="J254" i="16"/>
  <c r="I254" i="16"/>
  <c r="G254" i="16"/>
  <c r="F254" i="16"/>
  <c r="D254" i="16"/>
  <c r="AZ253" i="16"/>
  <c r="AY253" i="16"/>
  <c r="AX253" i="16"/>
  <c r="AW253" i="16"/>
  <c r="AT253" i="16"/>
  <c r="AQ253" i="16"/>
  <c r="AK253" i="16"/>
  <c r="AH253" i="16"/>
  <c r="AE253" i="16"/>
  <c r="AD253" i="16"/>
  <c r="AB253" i="16"/>
  <c r="Y253" i="16"/>
  <c r="X253" i="16"/>
  <c r="V253" i="16"/>
  <c r="U253" i="16"/>
  <c r="S253" i="16"/>
  <c r="R253" i="16"/>
  <c r="P253" i="16"/>
  <c r="O253" i="16"/>
  <c r="M253" i="16"/>
  <c r="L253" i="16"/>
  <c r="J253" i="16"/>
  <c r="I253" i="16"/>
  <c r="G253" i="16"/>
  <c r="F253" i="16"/>
  <c r="D253" i="16"/>
  <c r="AZ252" i="16"/>
  <c r="AY252" i="16"/>
  <c r="AX252" i="16"/>
  <c r="AW252" i="16"/>
  <c r="AT252" i="16"/>
  <c r="AQ252" i="16"/>
  <c r="AK252" i="16"/>
  <c r="AH252" i="16"/>
  <c r="AE252" i="16"/>
  <c r="AD252" i="16"/>
  <c r="AB252" i="16"/>
  <c r="Y252" i="16"/>
  <c r="X252" i="16"/>
  <c r="V252" i="16"/>
  <c r="U252" i="16"/>
  <c r="S252" i="16"/>
  <c r="R252" i="16"/>
  <c r="P252" i="16"/>
  <c r="O252" i="16"/>
  <c r="M252" i="16"/>
  <c r="L252" i="16"/>
  <c r="J252" i="16"/>
  <c r="I252" i="16"/>
  <c r="G252" i="16"/>
  <c r="F252" i="16"/>
  <c r="D252" i="16"/>
  <c r="AZ251" i="16"/>
  <c r="AY251" i="16"/>
  <c r="AX251" i="16"/>
  <c r="AW251" i="16"/>
  <c r="AT251" i="16"/>
  <c r="AQ251" i="16"/>
  <c r="AK251" i="16"/>
  <c r="AH251" i="16"/>
  <c r="AE251" i="16"/>
  <c r="AD251" i="16"/>
  <c r="AB251" i="16"/>
  <c r="Y251" i="16"/>
  <c r="X251" i="16"/>
  <c r="V251" i="16"/>
  <c r="U251" i="16"/>
  <c r="S251" i="16"/>
  <c r="R251" i="16"/>
  <c r="P251" i="16"/>
  <c r="O251" i="16"/>
  <c r="M251" i="16"/>
  <c r="L251" i="16"/>
  <c r="J251" i="16"/>
  <c r="I251" i="16"/>
  <c r="G251" i="16"/>
  <c r="F251" i="16"/>
  <c r="D251" i="16"/>
  <c r="AZ62" i="16"/>
  <c r="AY62" i="16"/>
  <c r="AX62" i="16"/>
  <c r="AW62" i="16"/>
  <c r="AT62" i="16"/>
  <c r="AQ62" i="16"/>
  <c r="AK62" i="16"/>
  <c r="AH62" i="16"/>
  <c r="AE62" i="16"/>
  <c r="AD62" i="16"/>
  <c r="AB62" i="16"/>
  <c r="Y62" i="16"/>
  <c r="X62" i="16"/>
  <c r="V62" i="16"/>
  <c r="U62" i="16"/>
  <c r="S62" i="16"/>
  <c r="R62" i="16"/>
  <c r="P62" i="16"/>
  <c r="O62" i="16"/>
  <c r="M62" i="16"/>
  <c r="L62" i="16"/>
  <c r="J62" i="16"/>
  <c r="I62" i="16"/>
  <c r="G62" i="16"/>
  <c r="F62" i="16"/>
  <c r="D62" i="16"/>
  <c r="AZ75" i="16"/>
  <c r="AY75" i="16"/>
  <c r="AX75" i="16"/>
  <c r="AW75" i="16"/>
  <c r="AT75" i="16"/>
  <c r="AQ75" i="16"/>
  <c r="AK75" i="16"/>
  <c r="AH75" i="16"/>
  <c r="AE75" i="16"/>
  <c r="AD75" i="16"/>
  <c r="AB75" i="16"/>
  <c r="Y75" i="16"/>
  <c r="X75" i="16"/>
  <c r="V75" i="16"/>
  <c r="U75" i="16"/>
  <c r="S75" i="16"/>
  <c r="R75" i="16"/>
  <c r="P75" i="16"/>
  <c r="O75" i="16"/>
  <c r="M75" i="16"/>
  <c r="L75" i="16"/>
  <c r="J75" i="16"/>
  <c r="I75" i="16"/>
  <c r="G75" i="16"/>
  <c r="F75" i="16"/>
  <c r="D75" i="16"/>
  <c r="AZ250" i="16"/>
  <c r="AY250" i="16"/>
  <c r="AX250" i="16"/>
  <c r="AW250" i="16"/>
  <c r="AT250" i="16"/>
  <c r="AQ250" i="16"/>
  <c r="AK250" i="16"/>
  <c r="AH250" i="16"/>
  <c r="AE250" i="16"/>
  <c r="AD250" i="16"/>
  <c r="AB250" i="16"/>
  <c r="Y250" i="16"/>
  <c r="X250" i="16"/>
  <c r="V250" i="16"/>
  <c r="U250" i="16"/>
  <c r="S250" i="16"/>
  <c r="R250" i="16"/>
  <c r="P250" i="16"/>
  <c r="O250" i="16"/>
  <c r="M250" i="16"/>
  <c r="L250" i="16"/>
  <c r="J250" i="16"/>
  <c r="I250" i="16"/>
  <c r="G250" i="16"/>
  <c r="F250" i="16"/>
  <c r="D250" i="16"/>
  <c r="AZ31" i="16"/>
  <c r="AY31" i="16"/>
  <c r="AX31" i="16"/>
  <c r="AW31" i="16"/>
  <c r="AT31" i="16"/>
  <c r="AQ31" i="16"/>
  <c r="AK31" i="16"/>
  <c r="AH31" i="16"/>
  <c r="AE31" i="16"/>
  <c r="AD31" i="16"/>
  <c r="AB31" i="16"/>
  <c r="Y31" i="16"/>
  <c r="X31" i="16"/>
  <c r="V31" i="16"/>
  <c r="U31" i="16"/>
  <c r="S31" i="16"/>
  <c r="R31" i="16"/>
  <c r="P31" i="16"/>
  <c r="O31" i="16"/>
  <c r="M31" i="16"/>
  <c r="L31" i="16"/>
  <c r="J31" i="16"/>
  <c r="I31" i="16"/>
  <c r="G31" i="16"/>
  <c r="F31" i="16"/>
  <c r="D31" i="16"/>
  <c r="AZ249" i="16"/>
  <c r="AY249" i="16"/>
  <c r="AX249" i="16"/>
  <c r="AW249" i="16"/>
  <c r="AT249" i="16"/>
  <c r="AQ249" i="16"/>
  <c r="AK249" i="16"/>
  <c r="AH249" i="16"/>
  <c r="AE249" i="16"/>
  <c r="AD249" i="16"/>
  <c r="AB249" i="16"/>
  <c r="Y249" i="16"/>
  <c r="X249" i="16"/>
  <c r="V249" i="16"/>
  <c r="U249" i="16"/>
  <c r="S249" i="16"/>
  <c r="R249" i="16"/>
  <c r="P249" i="16"/>
  <c r="O249" i="16"/>
  <c r="M249" i="16"/>
  <c r="L249" i="16"/>
  <c r="J249" i="16"/>
  <c r="I249" i="16"/>
  <c r="G249" i="16"/>
  <c r="F249" i="16"/>
  <c r="D249" i="16"/>
  <c r="AZ61" i="16"/>
  <c r="AY61" i="16"/>
  <c r="AX61" i="16"/>
  <c r="AW61" i="16"/>
  <c r="AT61" i="16"/>
  <c r="AQ61" i="16"/>
  <c r="AK61" i="16"/>
  <c r="AH61" i="16"/>
  <c r="AE61" i="16"/>
  <c r="AD61" i="16"/>
  <c r="AB61" i="16"/>
  <c r="Y61" i="16"/>
  <c r="X61" i="16"/>
  <c r="V61" i="16"/>
  <c r="U61" i="16"/>
  <c r="S61" i="16"/>
  <c r="R61" i="16"/>
  <c r="P61" i="16"/>
  <c r="O61" i="16"/>
  <c r="M61" i="16"/>
  <c r="L61" i="16"/>
  <c r="J61" i="16"/>
  <c r="I61" i="16"/>
  <c r="G61" i="16"/>
  <c r="F61" i="16"/>
  <c r="D61" i="16"/>
  <c r="AZ30" i="16"/>
  <c r="AY30" i="16"/>
  <c r="AX30" i="16"/>
  <c r="AW30" i="16"/>
  <c r="AT30" i="16"/>
  <c r="AQ30" i="16"/>
  <c r="AK30" i="16"/>
  <c r="AH30" i="16"/>
  <c r="AE30" i="16"/>
  <c r="AD30" i="16"/>
  <c r="AB30" i="16"/>
  <c r="Y30" i="16"/>
  <c r="X30" i="16"/>
  <c r="V30" i="16"/>
  <c r="U30" i="16"/>
  <c r="S30" i="16"/>
  <c r="R30" i="16"/>
  <c r="P30" i="16"/>
  <c r="O30" i="16"/>
  <c r="M30" i="16"/>
  <c r="L30" i="16"/>
  <c r="J30" i="16"/>
  <c r="I30" i="16"/>
  <c r="G30" i="16"/>
  <c r="F30" i="16"/>
  <c r="D30" i="16"/>
  <c r="AZ248" i="16"/>
  <c r="AY248" i="16"/>
  <c r="AX248" i="16"/>
  <c r="AW248" i="16"/>
  <c r="AT248" i="16"/>
  <c r="AQ248" i="16"/>
  <c r="AK248" i="16"/>
  <c r="AH248" i="16"/>
  <c r="AE248" i="16"/>
  <c r="AD248" i="16"/>
  <c r="AB248" i="16"/>
  <c r="Y248" i="16"/>
  <c r="X248" i="16"/>
  <c r="V248" i="16"/>
  <c r="U248" i="16"/>
  <c r="S248" i="16"/>
  <c r="R248" i="16"/>
  <c r="P248" i="16"/>
  <c r="O248" i="16"/>
  <c r="M248" i="16"/>
  <c r="L248" i="16"/>
  <c r="J248" i="16"/>
  <c r="I248" i="16"/>
  <c r="G248" i="16"/>
  <c r="F248" i="16"/>
  <c r="D248" i="16"/>
  <c r="AZ45" i="16"/>
  <c r="AY45" i="16"/>
  <c r="AX45" i="16"/>
  <c r="AW45" i="16"/>
  <c r="AT45" i="16"/>
  <c r="AQ45" i="16"/>
  <c r="AK45" i="16"/>
  <c r="AH45" i="16"/>
  <c r="AE45" i="16"/>
  <c r="AD45" i="16"/>
  <c r="AB45" i="16"/>
  <c r="Y45" i="16"/>
  <c r="X45" i="16"/>
  <c r="V45" i="16"/>
  <c r="U45" i="16"/>
  <c r="S45" i="16"/>
  <c r="R45" i="16"/>
  <c r="P45" i="16"/>
  <c r="O45" i="16"/>
  <c r="M45" i="16"/>
  <c r="L45" i="16"/>
  <c r="J45" i="16"/>
  <c r="I45" i="16"/>
  <c r="G45" i="16"/>
  <c r="F45" i="16"/>
  <c r="D45" i="16"/>
  <c r="AZ44" i="16"/>
  <c r="AY44" i="16"/>
  <c r="AX44" i="16"/>
  <c r="AW44" i="16"/>
  <c r="AT44" i="16"/>
  <c r="AQ44" i="16"/>
  <c r="AK44" i="16"/>
  <c r="AH44" i="16"/>
  <c r="AE44" i="16"/>
  <c r="AD44" i="16"/>
  <c r="AB44" i="16"/>
  <c r="Y44" i="16"/>
  <c r="X44" i="16"/>
  <c r="V44" i="16"/>
  <c r="U44" i="16"/>
  <c r="S44" i="16"/>
  <c r="R44" i="16"/>
  <c r="P44" i="16"/>
  <c r="O44" i="16"/>
  <c r="M44" i="16"/>
  <c r="L44" i="16"/>
  <c r="J44" i="16"/>
  <c r="I44" i="16"/>
  <c r="G44" i="16"/>
  <c r="F44" i="16"/>
  <c r="D44" i="16"/>
  <c r="AZ60" i="16"/>
  <c r="AY60" i="16"/>
  <c r="AX60" i="16"/>
  <c r="AW60" i="16"/>
  <c r="AT60" i="16"/>
  <c r="AQ60" i="16"/>
  <c r="AK60" i="16"/>
  <c r="AH60" i="16"/>
  <c r="AE60" i="16"/>
  <c r="AD60" i="16"/>
  <c r="AB60" i="16"/>
  <c r="Y60" i="16"/>
  <c r="X60" i="16"/>
  <c r="V60" i="16"/>
  <c r="U60" i="16"/>
  <c r="S60" i="16"/>
  <c r="R60" i="16"/>
  <c r="P60" i="16"/>
  <c r="O60" i="16"/>
  <c r="M60" i="16"/>
  <c r="L60" i="16"/>
  <c r="J60" i="16"/>
  <c r="I60" i="16"/>
  <c r="G60" i="16"/>
  <c r="F60" i="16"/>
  <c r="D60" i="16"/>
  <c r="AZ247" i="16"/>
  <c r="AY247" i="16"/>
  <c r="AX247" i="16"/>
  <c r="AW247" i="16"/>
  <c r="AT247" i="16"/>
  <c r="AQ247" i="16"/>
  <c r="AK247" i="16"/>
  <c r="AH247" i="16"/>
  <c r="AE247" i="16"/>
  <c r="AD247" i="16"/>
  <c r="AB247" i="16"/>
  <c r="Y247" i="16"/>
  <c r="X247" i="16"/>
  <c r="V247" i="16"/>
  <c r="U247" i="16"/>
  <c r="S247" i="16"/>
  <c r="R247" i="16"/>
  <c r="P247" i="16"/>
  <c r="O247" i="16"/>
  <c r="M247" i="16"/>
  <c r="L247" i="16"/>
  <c r="J247" i="16"/>
  <c r="I247" i="16"/>
  <c r="G247" i="16"/>
  <c r="F247" i="16"/>
  <c r="D247" i="16"/>
  <c r="AZ59" i="16"/>
  <c r="AY59" i="16"/>
  <c r="AX59" i="16"/>
  <c r="AW59" i="16"/>
  <c r="AT59" i="16"/>
  <c r="AQ59" i="16"/>
  <c r="AK59" i="16"/>
  <c r="AH59" i="16"/>
  <c r="AE59" i="16"/>
  <c r="AD59" i="16"/>
  <c r="AB59" i="16"/>
  <c r="Y59" i="16"/>
  <c r="X59" i="16"/>
  <c r="V59" i="16"/>
  <c r="U59" i="16"/>
  <c r="S59" i="16"/>
  <c r="R59" i="16"/>
  <c r="P59" i="16"/>
  <c r="O59" i="16"/>
  <c r="M59" i="16"/>
  <c r="L59" i="16"/>
  <c r="J59" i="16"/>
  <c r="I59" i="16"/>
  <c r="G59" i="16"/>
  <c r="F59" i="16"/>
  <c r="D59" i="16"/>
  <c r="AZ43" i="16"/>
  <c r="AY43" i="16"/>
  <c r="AX43" i="16"/>
  <c r="AW43" i="16"/>
  <c r="AT43" i="16"/>
  <c r="AQ43" i="16"/>
  <c r="AK43" i="16"/>
  <c r="AH43" i="16"/>
  <c r="AE43" i="16"/>
  <c r="AD43" i="16"/>
  <c r="AB43" i="16"/>
  <c r="Y43" i="16"/>
  <c r="X43" i="16"/>
  <c r="V43" i="16"/>
  <c r="U43" i="16"/>
  <c r="S43" i="16"/>
  <c r="R43" i="16"/>
  <c r="P43" i="16"/>
  <c r="O43" i="16"/>
  <c r="M43" i="16"/>
  <c r="L43" i="16"/>
  <c r="J43" i="16"/>
  <c r="I43" i="16"/>
  <c r="G43" i="16"/>
  <c r="F43" i="16"/>
  <c r="D43" i="16"/>
  <c r="AZ85" i="16"/>
  <c r="AY85" i="16"/>
  <c r="AX85" i="16"/>
  <c r="AW85" i="16"/>
  <c r="AT85" i="16"/>
  <c r="AQ85" i="16"/>
  <c r="AK85" i="16"/>
  <c r="AH85" i="16"/>
  <c r="AE85" i="16"/>
  <c r="AD85" i="16"/>
  <c r="AB85" i="16"/>
  <c r="Y85" i="16"/>
  <c r="X85" i="16"/>
  <c r="V85" i="16"/>
  <c r="U85" i="16"/>
  <c r="S85" i="16"/>
  <c r="R85" i="16"/>
  <c r="P85" i="16"/>
  <c r="O85" i="16"/>
  <c r="M85" i="16"/>
  <c r="L85" i="16"/>
  <c r="J85" i="16"/>
  <c r="I85" i="16"/>
  <c r="G85" i="16"/>
  <c r="F85" i="16"/>
  <c r="D85" i="16"/>
  <c r="AZ246" i="16"/>
  <c r="AY246" i="16"/>
  <c r="AX246" i="16"/>
  <c r="AW246" i="16"/>
  <c r="AT246" i="16"/>
  <c r="AQ246" i="16"/>
  <c r="AK246" i="16"/>
  <c r="AH246" i="16"/>
  <c r="AE246" i="16"/>
  <c r="AD246" i="16"/>
  <c r="AB246" i="16"/>
  <c r="Y246" i="16"/>
  <c r="X246" i="16"/>
  <c r="V246" i="16"/>
  <c r="U246" i="16"/>
  <c r="S246" i="16"/>
  <c r="R246" i="16"/>
  <c r="P246" i="16"/>
  <c r="O246" i="16"/>
  <c r="M246" i="16"/>
  <c r="L246" i="16"/>
  <c r="J246" i="16"/>
  <c r="I246" i="16"/>
  <c r="G246" i="16"/>
  <c r="F246" i="16"/>
  <c r="D246" i="16"/>
  <c r="AZ58" i="16"/>
  <c r="AY58" i="16"/>
  <c r="AX58" i="16"/>
  <c r="AW58" i="16"/>
  <c r="AT58" i="16"/>
  <c r="AQ58" i="16"/>
  <c r="AK58" i="16"/>
  <c r="AH58" i="16"/>
  <c r="AE58" i="16"/>
  <c r="AD58" i="16"/>
  <c r="AB58" i="16"/>
  <c r="Y58" i="16"/>
  <c r="X58" i="16"/>
  <c r="V58" i="16"/>
  <c r="U58" i="16"/>
  <c r="S58" i="16"/>
  <c r="R58" i="16"/>
  <c r="P58" i="16"/>
  <c r="O58" i="16"/>
  <c r="M58" i="16"/>
  <c r="L58" i="16"/>
  <c r="J58" i="16"/>
  <c r="I58" i="16"/>
  <c r="G58" i="16"/>
  <c r="F58" i="16"/>
  <c r="D58" i="16"/>
  <c r="AZ57" i="16"/>
  <c r="AY57" i="16"/>
  <c r="AX57" i="16"/>
  <c r="AW57" i="16"/>
  <c r="AT57" i="16"/>
  <c r="AQ57" i="16"/>
  <c r="AK57" i="16"/>
  <c r="AH57" i="16"/>
  <c r="AE57" i="16"/>
  <c r="AD57" i="16"/>
  <c r="AB57" i="16"/>
  <c r="Y57" i="16"/>
  <c r="X57" i="16"/>
  <c r="V57" i="16"/>
  <c r="U57" i="16"/>
  <c r="S57" i="16"/>
  <c r="R57" i="16"/>
  <c r="P57" i="16"/>
  <c r="O57" i="16"/>
  <c r="M57" i="16"/>
  <c r="L57" i="16"/>
  <c r="J57" i="16"/>
  <c r="I57" i="16"/>
  <c r="G57" i="16"/>
  <c r="F57" i="16"/>
  <c r="D57" i="16"/>
  <c r="AZ42" i="16"/>
  <c r="AY42" i="16"/>
  <c r="AX42" i="16"/>
  <c r="AW42" i="16"/>
  <c r="AT42" i="16"/>
  <c r="AQ42" i="16"/>
  <c r="AK42" i="16"/>
  <c r="AH42" i="16"/>
  <c r="AE42" i="16"/>
  <c r="AD42" i="16"/>
  <c r="AB42" i="16"/>
  <c r="Y42" i="16"/>
  <c r="X42" i="16"/>
  <c r="V42" i="16"/>
  <c r="U42" i="16"/>
  <c r="S42" i="16"/>
  <c r="R42" i="16"/>
  <c r="P42" i="16"/>
  <c r="O42" i="16"/>
  <c r="M42" i="16"/>
  <c r="L42" i="16"/>
  <c r="J42" i="16"/>
  <c r="I42" i="16"/>
  <c r="G42" i="16"/>
  <c r="F42" i="16"/>
  <c r="D42" i="16"/>
  <c r="AZ245" i="16"/>
  <c r="AY245" i="16"/>
  <c r="AX245" i="16"/>
  <c r="AW245" i="16"/>
  <c r="AT245" i="16"/>
  <c r="AQ245" i="16"/>
  <c r="AK245" i="16"/>
  <c r="AH245" i="16"/>
  <c r="AE245" i="16"/>
  <c r="AD245" i="16"/>
  <c r="AB245" i="16"/>
  <c r="Y245" i="16"/>
  <c r="X245" i="16"/>
  <c r="V245" i="16"/>
  <c r="U245" i="16"/>
  <c r="S245" i="16"/>
  <c r="R245" i="16"/>
  <c r="P245" i="16"/>
  <c r="O245" i="16"/>
  <c r="M245" i="16"/>
  <c r="L245" i="16"/>
  <c r="J245" i="16"/>
  <c r="I245" i="16"/>
  <c r="G245" i="16"/>
  <c r="F245" i="16"/>
  <c r="D245" i="16"/>
  <c r="AZ244" i="16"/>
  <c r="AY244" i="16"/>
  <c r="AX244" i="16"/>
  <c r="AW244" i="16"/>
  <c r="AT244" i="16"/>
  <c r="AQ244" i="16"/>
  <c r="AK244" i="16"/>
  <c r="AH244" i="16"/>
  <c r="AE244" i="16"/>
  <c r="AD244" i="16"/>
  <c r="AB244" i="16"/>
  <c r="Y244" i="16"/>
  <c r="X244" i="16"/>
  <c r="V244" i="16"/>
  <c r="U244" i="16"/>
  <c r="S244" i="16"/>
  <c r="R244" i="16"/>
  <c r="P244" i="16"/>
  <c r="O244" i="16"/>
  <c r="M244" i="16"/>
  <c r="L244" i="16"/>
  <c r="J244" i="16"/>
  <c r="I244" i="16"/>
  <c r="G244" i="16"/>
  <c r="F244" i="16"/>
  <c r="D244" i="16"/>
  <c r="AZ243" i="16"/>
  <c r="AY243" i="16"/>
  <c r="AX243" i="16"/>
  <c r="AW243" i="16"/>
  <c r="AT243" i="16"/>
  <c r="AQ243" i="16"/>
  <c r="AK243" i="16"/>
  <c r="AH243" i="16"/>
  <c r="AE243" i="16"/>
  <c r="AD243" i="16"/>
  <c r="AB243" i="16"/>
  <c r="Y243" i="16"/>
  <c r="X243" i="16"/>
  <c r="V243" i="16"/>
  <c r="U243" i="16"/>
  <c r="S243" i="16"/>
  <c r="R243" i="16"/>
  <c r="P243" i="16"/>
  <c r="O243" i="16"/>
  <c r="M243" i="16"/>
  <c r="L243" i="16"/>
  <c r="J243" i="16"/>
  <c r="I243" i="16"/>
  <c r="G243" i="16"/>
  <c r="F243" i="16"/>
  <c r="D243" i="16"/>
  <c r="AZ29" i="16"/>
  <c r="AY29" i="16"/>
  <c r="AX29" i="16"/>
  <c r="AW29" i="16"/>
  <c r="AT29" i="16"/>
  <c r="AQ29" i="16"/>
  <c r="AK29" i="16"/>
  <c r="AH29" i="16"/>
  <c r="AE29" i="16"/>
  <c r="AD29" i="16"/>
  <c r="AB29" i="16"/>
  <c r="Y29" i="16"/>
  <c r="X29" i="16"/>
  <c r="V29" i="16"/>
  <c r="U29" i="16"/>
  <c r="S29" i="16"/>
  <c r="R29" i="16"/>
  <c r="P29" i="16"/>
  <c r="O29" i="16"/>
  <c r="M29" i="16"/>
  <c r="L29" i="16"/>
  <c r="J29" i="16"/>
  <c r="I29" i="16"/>
  <c r="G29" i="16"/>
  <c r="F29" i="16"/>
  <c r="D29" i="16"/>
  <c r="AZ242" i="16"/>
  <c r="AY242" i="16"/>
  <c r="AX242" i="16"/>
  <c r="AW242" i="16"/>
  <c r="AT242" i="16"/>
  <c r="AQ242" i="16"/>
  <c r="AK242" i="16"/>
  <c r="AH242" i="16"/>
  <c r="AE242" i="16"/>
  <c r="AD242" i="16"/>
  <c r="AB242" i="16"/>
  <c r="Y242" i="16"/>
  <c r="X242" i="16"/>
  <c r="V242" i="16"/>
  <c r="U242" i="16"/>
  <c r="S242" i="16"/>
  <c r="R242" i="16"/>
  <c r="P242" i="16"/>
  <c r="O242" i="16"/>
  <c r="M242" i="16"/>
  <c r="L242" i="16"/>
  <c r="J242" i="16"/>
  <c r="I242" i="16"/>
  <c r="G242" i="16"/>
  <c r="F242" i="16"/>
  <c r="D242" i="16"/>
  <c r="AZ41" i="16"/>
  <c r="AY41" i="16"/>
  <c r="AX41" i="16"/>
  <c r="AW41" i="16"/>
  <c r="AT41" i="16"/>
  <c r="AQ41" i="16"/>
  <c r="AK41" i="16"/>
  <c r="AH41" i="16"/>
  <c r="AE41" i="16"/>
  <c r="AD41" i="16"/>
  <c r="AB41" i="16"/>
  <c r="Y41" i="16"/>
  <c r="X41" i="16"/>
  <c r="V41" i="16"/>
  <c r="U41" i="16"/>
  <c r="S41" i="16"/>
  <c r="R41" i="16"/>
  <c r="P41" i="16"/>
  <c r="O41" i="16"/>
  <c r="M41" i="16"/>
  <c r="L41" i="16"/>
  <c r="J41" i="16"/>
  <c r="I41" i="16"/>
  <c r="G41" i="16"/>
  <c r="F41" i="16"/>
  <c r="D41" i="16"/>
  <c r="AZ9" i="16"/>
  <c r="AY9" i="16"/>
  <c r="AX9" i="16"/>
  <c r="AW9" i="16"/>
  <c r="AT9" i="16"/>
  <c r="AQ9" i="16"/>
  <c r="AK9" i="16"/>
  <c r="AH9" i="16"/>
  <c r="AE9" i="16"/>
  <c r="AD9" i="16"/>
  <c r="AB9" i="16"/>
  <c r="Y9" i="16"/>
  <c r="X9" i="16"/>
  <c r="V9" i="16"/>
  <c r="U9" i="16"/>
  <c r="S9" i="16"/>
  <c r="R9" i="16"/>
  <c r="P9" i="16"/>
  <c r="O9" i="16"/>
  <c r="M9" i="16"/>
  <c r="L9" i="16"/>
  <c r="J9" i="16"/>
  <c r="I9" i="16"/>
  <c r="G9" i="16"/>
  <c r="F9" i="16"/>
  <c r="D9" i="16"/>
  <c r="AZ56" i="16"/>
  <c r="AY56" i="16"/>
  <c r="AX56" i="16"/>
  <c r="AW56" i="16"/>
  <c r="AT56" i="16"/>
  <c r="AQ56" i="16"/>
  <c r="AK56" i="16"/>
  <c r="AH56" i="16"/>
  <c r="AE56" i="16"/>
  <c r="AD56" i="16"/>
  <c r="AB56" i="16"/>
  <c r="Y56" i="16"/>
  <c r="X56" i="16"/>
  <c r="V56" i="16"/>
  <c r="U56" i="16"/>
  <c r="S56" i="16"/>
  <c r="R56" i="16"/>
  <c r="P56" i="16"/>
  <c r="O56" i="16"/>
  <c r="M56" i="16"/>
  <c r="L56" i="16"/>
  <c r="J56" i="16"/>
  <c r="I56" i="16"/>
  <c r="G56" i="16"/>
  <c r="F56" i="16"/>
  <c r="D56" i="16"/>
  <c r="AZ74" i="16"/>
  <c r="AY74" i="16"/>
  <c r="AX74" i="16"/>
  <c r="AW74" i="16"/>
  <c r="AT74" i="16"/>
  <c r="AQ74" i="16"/>
  <c r="AK74" i="16"/>
  <c r="AH74" i="16"/>
  <c r="AE74" i="16"/>
  <c r="AD74" i="16"/>
  <c r="AB74" i="16"/>
  <c r="Y74" i="16"/>
  <c r="X74" i="16"/>
  <c r="V74" i="16"/>
  <c r="U74" i="16"/>
  <c r="S74" i="16"/>
  <c r="R74" i="16"/>
  <c r="P74" i="16"/>
  <c r="O74" i="16"/>
  <c r="M74" i="16"/>
  <c r="L74" i="16"/>
  <c r="J74" i="16"/>
  <c r="I74" i="16"/>
  <c r="G74" i="16"/>
  <c r="F74" i="16"/>
  <c r="D74" i="16"/>
  <c r="AZ16" i="16"/>
  <c r="AY16" i="16"/>
  <c r="AX16" i="16"/>
  <c r="AW16" i="16"/>
  <c r="AT16" i="16"/>
  <c r="AQ16" i="16"/>
  <c r="AK16" i="16"/>
  <c r="AH16" i="16"/>
  <c r="AE16" i="16"/>
  <c r="AD16" i="16"/>
  <c r="AB16" i="16"/>
  <c r="Y16" i="16"/>
  <c r="X16" i="16"/>
  <c r="V16" i="16"/>
  <c r="U16" i="16"/>
  <c r="S16" i="16"/>
  <c r="R16" i="16"/>
  <c r="P16" i="16"/>
  <c r="O16" i="16"/>
  <c r="M16" i="16"/>
  <c r="L16" i="16"/>
  <c r="J16" i="16"/>
  <c r="I16" i="16"/>
  <c r="G16" i="16"/>
  <c r="F16" i="16"/>
  <c r="D16" i="16"/>
  <c r="AZ28" i="16"/>
  <c r="AY28" i="16"/>
  <c r="AX28" i="16"/>
  <c r="AW28" i="16"/>
  <c r="AT28" i="16"/>
  <c r="AQ28" i="16"/>
  <c r="AK28" i="16"/>
  <c r="AH28" i="16"/>
  <c r="AE28" i="16"/>
  <c r="AD28" i="16"/>
  <c r="AB28" i="16"/>
  <c r="Y28" i="16"/>
  <c r="X28" i="16"/>
  <c r="V28" i="16"/>
  <c r="U28" i="16"/>
  <c r="S28" i="16"/>
  <c r="R28" i="16"/>
  <c r="P28" i="16"/>
  <c r="O28" i="16"/>
  <c r="M28" i="16"/>
  <c r="L28" i="16"/>
  <c r="J28" i="16"/>
  <c r="I28" i="16"/>
  <c r="G28" i="16"/>
  <c r="F28" i="16"/>
  <c r="D28" i="16"/>
  <c r="AZ15" i="16"/>
  <c r="AY15" i="16"/>
  <c r="AX15" i="16"/>
  <c r="AW15" i="16"/>
  <c r="AT15" i="16"/>
  <c r="AQ15" i="16"/>
  <c r="AK15" i="16"/>
  <c r="AH15" i="16"/>
  <c r="AE15" i="16"/>
  <c r="AD15" i="16"/>
  <c r="AB15" i="16"/>
  <c r="Y15" i="16"/>
  <c r="X15" i="16"/>
  <c r="V15" i="16"/>
  <c r="U15" i="16"/>
  <c r="S15" i="16"/>
  <c r="R15" i="16"/>
  <c r="P15" i="16"/>
  <c r="O15" i="16"/>
  <c r="M15" i="16"/>
  <c r="L15" i="16"/>
  <c r="J15" i="16"/>
  <c r="I15" i="16"/>
  <c r="G15" i="16"/>
  <c r="F15" i="16"/>
  <c r="D15" i="16"/>
  <c r="AZ241" i="16"/>
  <c r="AY241" i="16"/>
  <c r="AX241" i="16"/>
  <c r="AW241" i="16"/>
  <c r="AT241" i="16"/>
  <c r="AQ241" i="16"/>
  <c r="AK241" i="16"/>
  <c r="AH241" i="16"/>
  <c r="AE241" i="16"/>
  <c r="AD241" i="16"/>
  <c r="AB241" i="16"/>
  <c r="Y241" i="16"/>
  <c r="X241" i="16"/>
  <c r="V241" i="16"/>
  <c r="U241" i="16"/>
  <c r="S241" i="16"/>
  <c r="R241" i="16"/>
  <c r="P241" i="16"/>
  <c r="O241" i="16"/>
  <c r="M241" i="16"/>
  <c r="L241" i="16"/>
  <c r="J241" i="16"/>
  <c r="I241" i="16"/>
  <c r="G241" i="16"/>
  <c r="F241" i="16"/>
  <c r="D241" i="16"/>
  <c r="AZ73" i="16"/>
  <c r="AY73" i="16"/>
  <c r="AX73" i="16"/>
  <c r="AW73" i="16"/>
  <c r="AT73" i="16"/>
  <c r="AQ73" i="16"/>
  <c r="AK73" i="16"/>
  <c r="AH73" i="16"/>
  <c r="AE73" i="16"/>
  <c r="AD73" i="16"/>
  <c r="AB73" i="16"/>
  <c r="Y73" i="16"/>
  <c r="X73" i="16"/>
  <c r="V73" i="16"/>
  <c r="U73" i="16"/>
  <c r="S73" i="16"/>
  <c r="R73" i="16"/>
  <c r="P73" i="16"/>
  <c r="O73" i="16"/>
  <c r="M73" i="16"/>
  <c r="L73" i="16"/>
  <c r="J73" i="16"/>
  <c r="I73" i="16"/>
  <c r="G73" i="16"/>
  <c r="F73" i="16"/>
  <c r="D73" i="16"/>
  <c r="AZ240" i="16"/>
  <c r="AY240" i="16"/>
  <c r="AX240" i="16"/>
  <c r="AW240" i="16"/>
  <c r="AT240" i="16"/>
  <c r="AQ240" i="16"/>
  <c r="AK240" i="16"/>
  <c r="AH240" i="16"/>
  <c r="AE240" i="16"/>
  <c r="AD240" i="16"/>
  <c r="AB240" i="16"/>
  <c r="Y240" i="16"/>
  <c r="X240" i="16"/>
  <c r="V240" i="16"/>
  <c r="U240" i="16"/>
  <c r="S240" i="16"/>
  <c r="R240" i="16"/>
  <c r="P240" i="16"/>
  <c r="O240" i="16"/>
  <c r="M240" i="16"/>
  <c r="L240" i="16"/>
  <c r="J240" i="16"/>
  <c r="I240" i="16"/>
  <c r="G240" i="16"/>
  <c r="F240" i="16"/>
  <c r="D240" i="16"/>
  <c r="AZ55" i="16"/>
  <c r="AY55" i="16"/>
  <c r="AX55" i="16"/>
  <c r="AW55" i="16"/>
  <c r="AT55" i="16"/>
  <c r="AQ55" i="16"/>
  <c r="AK55" i="16"/>
  <c r="AH55" i="16"/>
  <c r="AE55" i="16"/>
  <c r="AD55" i="16"/>
  <c r="AB55" i="16"/>
  <c r="Y55" i="16"/>
  <c r="X55" i="16"/>
  <c r="V55" i="16"/>
  <c r="U55" i="16"/>
  <c r="S55" i="16"/>
  <c r="R55" i="16"/>
  <c r="P55" i="16"/>
  <c r="O55" i="16"/>
  <c r="M55" i="16"/>
  <c r="L55" i="16"/>
  <c r="J55" i="16"/>
  <c r="I55" i="16"/>
  <c r="G55" i="16"/>
  <c r="F55" i="16"/>
  <c r="D55" i="16"/>
  <c r="AZ40" i="16"/>
  <c r="AY40" i="16"/>
  <c r="AX40" i="16"/>
  <c r="AW40" i="16"/>
  <c r="AT40" i="16"/>
  <c r="AQ40" i="16"/>
  <c r="AK40" i="16"/>
  <c r="AH40" i="16"/>
  <c r="AE40" i="16"/>
  <c r="AD40" i="16"/>
  <c r="AB40" i="16"/>
  <c r="Y40" i="16"/>
  <c r="X40" i="16"/>
  <c r="V40" i="16"/>
  <c r="U40" i="16"/>
  <c r="S40" i="16"/>
  <c r="R40" i="16"/>
  <c r="P40" i="16"/>
  <c r="O40" i="16"/>
  <c r="M40" i="16"/>
  <c r="L40" i="16"/>
  <c r="J40" i="16"/>
  <c r="I40" i="16"/>
  <c r="G40" i="16"/>
  <c r="F40" i="16"/>
  <c r="D40" i="16"/>
  <c r="AZ239" i="16"/>
  <c r="AY239" i="16"/>
  <c r="AX239" i="16"/>
  <c r="AW239" i="16"/>
  <c r="AT239" i="16"/>
  <c r="AQ239" i="16"/>
  <c r="AK239" i="16"/>
  <c r="AH239" i="16"/>
  <c r="AE239" i="16"/>
  <c r="AD239" i="16"/>
  <c r="AB239" i="16"/>
  <c r="Y239" i="16"/>
  <c r="X239" i="16"/>
  <c r="V239" i="16"/>
  <c r="U239" i="16"/>
  <c r="S239" i="16"/>
  <c r="R239" i="16"/>
  <c r="P239" i="16"/>
  <c r="O239" i="16"/>
  <c r="M239" i="16"/>
  <c r="L239" i="16"/>
  <c r="J239" i="16"/>
  <c r="I239" i="16"/>
  <c r="G239" i="16"/>
  <c r="F239" i="16"/>
  <c r="D239" i="16"/>
  <c r="AZ39" i="16"/>
  <c r="AY39" i="16"/>
  <c r="AX39" i="16"/>
  <c r="AW39" i="16"/>
  <c r="AT39" i="16"/>
  <c r="AQ39" i="16"/>
  <c r="AK39" i="16"/>
  <c r="AH39" i="16"/>
  <c r="AE39" i="16"/>
  <c r="AD39" i="16"/>
  <c r="AB39" i="16"/>
  <c r="Y39" i="16"/>
  <c r="X39" i="16"/>
  <c r="V39" i="16"/>
  <c r="U39" i="16"/>
  <c r="S39" i="16"/>
  <c r="R39" i="16"/>
  <c r="P39" i="16"/>
  <c r="O39" i="16"/>
  <c r="M39" i="16"/>
  <c r="L39" i="16"/>
  <c r="J39" i="16"/>
  <c r="I39" i="16"/>
  <c r="G39" i="16"/>
  <c r="F39" i="16"/>
  <c r="D39" i="16"/>
  <c r="AZ238" i="16"/>
  <c r="AY238" i="16"/>
  <c r="AX238" i="16"/>
  <c r="AW238" i="16"/>
  <c r="AT238" i="16"/>
  <c r="AQ238" i="16"/>
  <c r="AK238" i="16"/>
  <c r="AH238" i="16"/>
  <c r="AE238" i="16"/>
  <c r="AD238" i="16"/>
  <c r="AB238" i="16"/>
  <c r="Y238" i="16"/>
  <c r="X238" i="16"/>
  <c r="V238" i="16"/>
  <c r="U238" i="16"/>
  <c r="S238" i="16"/>
  <c r="R238" i="16"/>
  <c r="P238" i="16"/>
  <c r="O238" i="16"/>
  <c r="M238" i="16"/>
  <c r="L238" i="16"/>
  <c r="J238" i="16"/>
  <c r="I238" i="16"/>
  <c r="G238" i="16"/>
  <c r="F238" i="16"/>
  <c r="D238" i="16"/>
  <c r="AZ237" i="16"/>
  <c r="AY237" i="16"/>
  <c r="AX237" i="16"/>
  <c r="AW237" i="16"/>
  <c r="AT237" i="16"/>
  <c r="AQ237" i="16"/>
  <c r="AK237" i="16"/>
  <c r="AH237" i="16"/>
  <c r="AE237" i="16"/>
  <c r="AD237" i="16"/>
  <c r="AB237" i="16"/>
  <c r="Y237" i="16"/>
  <c r="X237" i="16"/>
  <c r="V237" i="16"/>
  <c r="U237" i="16"/>
  <c r="S237" i="16"/>
  <c r="R237" i="16"/>
  <c r="P237" i="16"/>
  <c r="O237" i="16"/>
  <c r="M237" i="16"/>
  <c r="L237" i="16"/>
  <c r="J237" i="16"/>
  <c r="I237" i="16"/>
  <c r="G237" i="16"/>
  <c r="F237" i="16"/>
  <c r="D237" i="16"/>
  <c r="AZ236" i="16"/>
  <c r="AY236" i="16"/>
  <c r="AX236" i="16"/>
  <c r="AW236" i="16"/>
  <c r="AT236" i="16"/>
  <c r="AQ236" i="16"/>
  <c r="AK236" i="16"/>
  <c r="AH236" i="16"/>
  <c r="AE236" i="16"/>
  <c r="AD236" i="16"/>
  <c r="AB236" i="16"/>
  <c r="Y236" i="16"/>
  <c r="X236" i="16"/>
  <c r="V236" i="16"/>
  <c r="U236" i="16"/>
  <c r="S236" i="16"/>
  <c r="R236" i="16"/>
  <c r="P236" i="16"/>
  <c r="O236" i="16"/>
  <c r="M236" i="16"/>
  <c r="L236" i="16"/>
  <c r="J236" i="16"/>
  <c r="I236" i="16"/>
  <c r="G236" i="16"/>
  <c r="F236" i="16"/>
  <c r="D236" i="16"/>
  <c r="AZ235" i="16"/>
  <c r="AY235" i="16"/>
  <c r="AX235" i="16"/>
  <c r="AW235" i="16"/>
  <c r="AT235" i="16"/>
  <c r="AQ235" i="16"/>
  <c r="AK235" i="16"/>
  <c r="AH235" i="16"/>
  <c r="AE235" i="16"/>
  <c r="AD235" i="16"/>
  <c r="AB235" i="16"/>
  <c r="Y235" i="16"/>
  <c r="X235" i="16"/>
  <c r="V235" i="16"/>
  <c r="U235" i="16"/>
  <c r="S235" i="16"/>
  <c r="R235" i="16"/>
  <c r="P235" i="16"/>
  <c r="O235" i="16"/>
  <c r="M235" i="16"/>
  <c r="L235" i="16"/>
  <c r="J235" i="16"/>
  <c r="I235" i="16"/>
  <c r="G235" i="16"/>
  <c r="F235" i="16"/>
  <c r="D235" i="16"/>
  <c r="AZ234" i="16"/>
  <c r="AY234" i="16"/>
  <c r="AX234" i="16"/>
  <c r="AW234" i="16"/>
  <c r="AT234" i="16"/>
  <c r="AQ234" i="16"/>
  <c r="AK234" i="16"/>
  <c r="AH234" i="16"/>
  <c r="AE234" i="16"/>
  <c r="AD234" i="16"/>
  <c r="AB234" i="16"/>
  <c r="Y234" i="16"/>
  <c r="X234" i="16"/>
  <c r="V234" i="16"/>
  <c r="U234" i="16"/>
  <c r="S234" i="16"/>
  <c r="R234" i="16"/>
  <c r="P234" i="16"/>
  <c r="O234" i="16"/>
  <c r="M234" i="16"/>
  <c r="L234" i="16"/>
  <c r="J234" i="16"/>
  <c r="I234" i="16"/>
  <c r="G234" i="16"/>
  <c r="F234" i="16"/>
  <c r="D234" i="16"/>
  <c r="AZ38" i="16"/>
  <c r="AY38" i="16"/>
  <c r="AX38" i="16"/>
  <c r="AW38" i="16"/>
  <c r="AT38" i="16"/>
  <c r="AQ38" i="16"/>
  <c r="AK38" i="16"/>
  <c r="AH38" i="16"/>
  <c r="AE38" i="16"/>
  <c r="AD38" i="16"/>
  <c r="AB38" i="16"/>
  <c r="Y38" i="16"/>
  <c r="X38" i="16"/>
  <c r="V38" i="16"/>
  <c r="U38" i="16"/>
  <c r="S38" i="16"/>
  <c r="R38" i="16"/>
  <c r="P38" i="16"/>
  <c r="O38" i="16"/>
  <c r="M38" i="16"/>
  <c r="L38" i="16"/>
  <c r="J38" i="16"/>
  <c r="I38" i="16"/>
  <c r="G38" i="16"/>
  <c r="F38" i="16"/>
  <c r="D38" i="16"/>
  <c r="AZ233" i="16"/>
  <c r="AY233" i="16"/>
  <c r="AX233" i="16"/>
  <c r="AW233" i="16"/>
  <c r="AT233" i="16"/>
  <c r="AQ233" i="16"/>
  <c r="AK233" i="16"/>
  <c r="AH233" i="16"/>
  <c r="AE233" i="16"/>
  <c r="AD233" i="16"/>
  <c r="AB233" i="16"/>
  <c r="Y233" i="16"/>
  <c r="X233" i="16"/>
  <c r="V233" i="16"/>
  <c r="U233" i="16"/>
  <c r="S233" i="16"/>
  <c r="R233" i="16"/>
  <c r="P233" i="16"/>
  <c r="O233" i="16"/>
  <c r="M233" i="16"/>
  <c r="L233" i="16"/>
  <c r="J233" i="16"/>
  <c r="I233" i="16"/>
  <c r="G233" i="16"/>
  <c r="F233" i="16"/>
  <c r="D233" i="16"/>
  <c r="AZ37" i="16"/>
  <c r="AY37" i="16"/>
  <c r="AX37" i="16"/>
  <c r="AW37" i="16"/>
  <c r="AT37" i="16"/>
  <c r="AQ37" i="16"/>
  <c r="AK37" i="16"/>
  <c r="AH37" i="16"/>
  <c r="AE37" i="16"/>
  <c r="AD37" i="16"/>
  <c r="AB37" i="16"/>
  <c r="Y37" i="16"/>
  <c r="X37" i="16"/>
  <c r="V37" i="16"/>
  <c r="U37" i="16"/>
  <c r="S37" i="16"/>
  <c r="R37" i="16"/>
  <c r="P37" i="16"/>
  <c r="O37" i="16"/>
  <c r="M37" i="16"/>
  <c r="L37" i="16"/>
  <c r="J37" i="16"/>
  <c r="I37" i="16"/>
  <c r="G37" i="16"/>
  <c r="F37" i="16"/>
  <c r="D37" i="16"/>
  <c r="AZ36" i="16"/>
  <c r="AY36" i="16"/>
  <c r="AX36" i="16"/>
  <c r="AW36" i="16"/>
  <c r="AT36" i="16"/>
  <c r="AQ36" i="16"/>
  <c r="AK36" i="16"/>
  <c r="AH36" i="16"/>
  <c r="AE36" i="16"/>
  <c r="AD36" i="16"/>
  <c r="AB36" i="16"/>
  <c r="Y36" i="16"/>
  <c r="X36" i="16"/>
  <c r="V36" i="16"/>
  <c r="U36" i="16"/>
  <c r="S36" i="16"/>
  <c r="R36" i="16"/>
  <c r="P36" i="16"/>
  <c r="O36" i="16"/>
  <c r="M36" i="16"/>
  <c r="L36" i="16"/>
  <c r="J36" i="16"/>
  <c r="I36" i="16"/>
  <c r="G36" i="16"/>
  <c r="F36" i="16"/>
  <c r="D36" i="16"/>
  <c r="AZ232" i="16"/>
  <c r="AY232" i="16"/>
  <c r="AX232" i="16"/>
  <c r="AW232" i="16"/>
  <c r="AT232" i="16"/>
  <c r="AQ232" i="16"/>
  <c r="AK232" i="16"/>
  <c r="AH232" i="16"/>
  <c r="AE232" i="16"/>
  <c r="AD232" i="16"/>
  <c r="AB232" i="16"/>
  <c r="Y232" i="16"/>
  <c r="X232" i="16"/>
  <c r="V232" i="16"/>
  <c r="U232" i="16"/>
  <c r="S232" i="16"/>
  <c r="R232" i="16"/>
  <c r="P232" i="16"/>
  <c r="O232" i="16"/>
  <c r="M232" i="16"/>
  <c r="L232" i="16"/>
  <c r="J232" i="16"/>
  <c r="I232" i="16"/>
  <c r="G232" i="16"/>
  <c r="F232" i="16"/>
  <c r="D232" i="16"/>
  <c r="AZ231" i="16"/>
  <c r="AY231" i="16"/>
  <c r="AX231" i="16"/>
  <c r="AW231" i="16"/>
  <c r="AT231" i="16"/>
  <c r="AQ231" i="16"/>
  <c r="AK231" i="16"/>
  <c r="AH231" i="16"/>
  <c r="AE231" i="16"/>
  <c r="AD231" i="16"/>
  <c r="AB231" i="16"/>
  <c r="Y231" i="16"/>
  <c r="X231" i="16"/>
  <c r="V231" i="16"/>
  <c r="U231" i="16"/>
  <c r="S231" i="16"/>
  <c r="R231" i="16"/>
  <c r="P231" i="16"/>
  <c r="O231" i="16"/>
  <c r="M231" i="16"/>
  <c r="L231" i="16"/>
  <c r="J231" i="16"/>
  <c r="I231" i="16"/>
  <c r="G231" i="16"/>
  <c r="F231" i="16"/>
  <c r="D231" i="16"/>
  <c r="AZ14" i="16"/>
  <c r="AY14" i="16"/>
  <c r="AX14" i="16"/>
  <c r="AW14" i="16"/>
  <c r="AT14" i="16"/>
  <c r="AQ14" i="16"/>
  <c r="AK14" i="16"/>
  <c r="AH14" i="16"/>
  <c r="AE14" i="16"/>
  <c r="AD14" i="16"/>
  <c r="AB14" i="16"/>
  <c r="Y14" i="16"/>
  <c r="X14" i="16"/>
  <c r="V14" i="16"/>
  <c r="U14" i="16"/>
  <c r="S14" i="16"/>
  <c r="R14" i="16"/>
  <c r="P14" i="16"/>
  <c r="O14" i="16"/>
  <c r="M14" i="16"/>
  <c r="L14" i="16"/>
  <c r="J14" i="16"/>
  <c r="I14" i="16"/>
  <c r="G14" i="16"/>
  <c r="F14" i="16"/>
  <c r="D14" i="16"/>
  <c r="AZ230" i="16"/>
  <c r="AY230" i="16"/>
  <c r="AX230" i="16"/>
  <c r="AW230" i="16"/>
  <c r="AT230" i="16"/>
  <c r="AQ230" i="16"/>
  <c r="AK230" i="16"/>
  <c r="AH230" i="16"/>
  <c r="AE230" i="16"/>
  <c r="AD230" i="16"/>
  <c r="AB230" i="16"/>
  <c r="Y230" i="16"/>
  <c r="X230" i="16"/>
  <c r="V230" i="16"/>
  <c r="U230" i="16"/>
  <c r="S230" i="16"/>
  <c r="R230" i="16"/>
  <c r="P230" i="16"/>
  <c r="O230" i="16"/>
  <c r="M230" i="16"/>
  <c r="L230" i="16"/>
  <c r="J230" i="16"/>
  <c r="I230" i="16"/>
  <c r="G230" i="16"/>
  <c r="F230" i="16"/>
  <c r="D230" i="16"/>
  <c r="AZ27" i="16"/>
  <c r="AY27" i="16"/>
  <c r="AX27" i="16"/>
  <c r="AW27" i="16"/>
  <c r="AT27" i="16"/>
  <c r="AQ27" i="16"/>
  <c r="AK27" i="16"/>
  <c r="AH27" i="16"/>
  <c r="AE27" i="16"/>
  <c r="AD27" i="16"/>
  <c r="AB27" i="16"/>
  <c r="Y27" i="16"/>
  <c r="X27" i="16"/>
  <c r="V27" i="16"/>
  <c r="U27" i="16"/>
  <c r="S27" i="16"/>
  <c r="R27" i="16"/>
  <c r="P27" i="16"/>
  <c r="O27" i="16"/>
  <c r="M27" i="16"/>
  <c r="L27" i="16"/>
  <c r="J27" i="16"/>
  <c r="I27" i="16"/>
  <c r="G27" i="16"/>
  <c r="F27" i="16"/>
  <c r="D27" i="16"/>
  <c r="AZ72" i="16"/>
  <c r="AY72" i="16"/>
  <c r="AX72" i="16"/>
  <c r="AW72" i="16"/>
  <c r="AT72" i="16"/>
  <c r="AQ72" i="16"/>
  <c r="AK72" i="16"/>
  <c r="AH72" i="16"/>
  <c r="AE72" i="16"/>
  <c r="AD72" i="16"/>
  <c r="AB72" i="16"/>
  <c r="Y72" i="16"/>
  <c r="X72" i="16"/>
  <c r="V72" i="16"/>
  <c r="U72" i="16"/>
  <c r="S72" i="16"/>
  <c r="R72" i="16"/>
  <c r="P72" i="16"/>
  <c r="O72" i="16"/>
  <c r="M72" i="16"/>
  <c r="L72" i="16"/>
  <c r="J72" i="16"/>
  <c r="I72" i="16"/>
  <c r="G72" i="16"/>
  <c r="F72" i="16"/>
  <c r="D72" i="16"/>
  <c r="AZ84" i="16"/>
  <c r="AY84" i="16"/>
  <c r="AX84" i="16"/>
  <c r="AW84" i="16"/>
  <c r="AT84" i="16"/>
  <c r="AQ84" i="16"/>
  <c r="AK84" i="16"/>
  <c r="AH84" i="16"/>
  <c r="AE84" i="16"/>
  <c r="AD84" i="16"/>
  <c r="AB84" i="16"/>
  <c r="Y84" i="16"/>
  <c r="X84" i="16"/>
  <c r="V84" i="16"/>
  <c r="U84" i="16"/>
  <c r="S84" i="16"/>
  <c r="R84" i="16"/>
  <c r="P84" i="16"/>
  <c r="O84" i="16"/>
  <c r="M84" i="16"/>
  <c r="L84" i="16"/>
  <c r="J84" i="16"/>
  <c r="I84" i="16"/>
  <c r="G84" i="16"/>
  <c r="F84" i="16"/>
  <c r="D84" i="16"/>
  <c r="AZ26" i="16"/>
  <c r="AY26" i="16"/>
  <c r="AX26" i="16"/>
  <c r="AW26" i="16"/>
  <c r="AT26" i="16"/>
  <c r="AQ26" i="16"/>
  <c r="AK26" i="16"/>
  <c r="AH26" i="16"/>
  <c r="AE26" i="16"/>
  <c r="AD26" i="16"/>
  <c r="AB26" i="16"/>
  <c r="Y26" i="16"/>
  <c r="X26" i="16"/>
  <c r="V26" i="16"/>
  <c r="U26" i="16"/>
  <c r="S26" i="16"/>
  <c r="R26" i="16"/>
  <c r="P26" i="16"/>
  <c r="O26" i="16"/>
  <c r="M26" i="16"/>
  <c r="L26" i="16"/>
  <c r="J26" i="16"/>
  <c r="I26" i="16"/>
  <c r="G26" i="16"/>
  <c r="F26" i="16"/>
  <c r="D26" i="16"/>
  <c r="AZ229" i="16"/>
  <c r="AY229" i="16"/>
  <c r="AX229" i="16"/>
  <c r="AW229" i="16"/>
  <c r="AT229" i="16"/>
  <c r="AQ229" i="16"/>
  <c r="AK229" i="16"/>
  <c r="AH229" i="16"/>
  <c r="AE229" i="16"/>
  <c r="AD229" i="16"/>
  <c r="AB229" i="16"/>
  <c r="Y229" i="16"/>
  <c r="X229" i="16"/>
  <c r="V229" i="16"/>
  <c r="U229" i="16"/>
  <c r="S229" i="16"/>
  <c r="R229" i="16"/>
  <c r="P229" i="16"/>
  <c r="O229" i="16"/>
  <c r="M229" i="16"/>
  <c r="L229" i="16"/>
  <c r="J229" i="16"/>
  <c r="I229" i="16"/>
  <c r="G229" i="16"/>
  <c r="F229" i="16"/>
  <c r="D229" i="16"/>
  <c r="AZ8" i="16"/>
  <c r="AY8" i="16"/>
  <c r="AX8" i="16"/>
  <c r="AW8" i="16"/>
  <c r="AT8" i="16"/>
  <c r="AQ8" i="16"/>
  <c r="AK8" i="16"/>
  <c r="AH8" i="16"/>
  <c r="AE8" i="16"/>
  <c r="AD8" i="16"/>
  <c r="AB8" i="16"/>
  <c r="Y8" i="16"/>
  <c r="X8" i="16"/>
  <c r="V8" i="16"/>
  <c r="U8" i="16"/>
  <c r="S8" i="16"/>
  <c r="R8" i="16"/>
  <c r="P8" i="16"/>
  <c r="O8" i="16"/>
  <c r="M8" i="16"/>
  <c r="L8" i="16"/>
  <c r="J8" i="16"/>
  <c r="I8" i="16"/>
  <c r="G8" i="16"/>
  <c r="F8" i="16"/>
  <c r="D8" i="16"/>
  <c r="AZ25" i="16"/>
  <c r="AY25" i="16"/>
  <c r="AX25" i="16"/>
  <c r="AW25" i="16"/>
  <c r="AT25" i="16"/>
  <c r="AQ25" i="16"/>
  <c r="AK25" i="16"/>
  <c r="AH25" i="16"/>
  <c r="AE25" i="16"/>
  <c r="AD25" i="16"/>
  <c r="AB25" i="16"/>
  <c r="Y25" i="16"/>
  <c r="X25" i="16"/>
  <c r="V25" i="16"/>
  <c r="U25" i="16"/>
  <c r="S25" i="16"/>
  <c r="R25" i="16"/>
  <c r="P25" i="16"/>
  <c r="O25" i="16"/>
  <c r="M25" i="16"/>
  <c r="L25" i="16"/>
  <c r="J25" i="16"/>
  <c r="I25" i="16"/>
  <c r="G25" i="16"/>
  <c r="F25" i="16"/>
  <c r="D25" i="16"/>
  <c r="AZ228" i="16"/>
  <c r="AY228" i="16"/>
  <c r="AX228" i="16"/>
  <c r="AW228" i="16"/>
  <c r="AT228" i="16"/>
  <c r="AQ228" i="16"/>
  <c r="AK228" i="16"/>
  <c r="AH228" i="16"/>
  <c r="AE228" i="16"/>
  <c r="AD228" i="16"/>
  <c r="AB228" i="16"/>
  <c r="Y228" i="16"/>
  <c r="X228" i="16"/>
  <c r="V228" i="16"/>
  <c r="U228" i="16"/>
  <c r="S228" i="16"/>
  <c r="R228" i="16"/>
  <c r="P228" i="16"/>
  <c r="O228" i="16"/>
  <c r="M228" i="16"/>
  <c r="L228" i="16"/>
  <c r="J228" i="16"/>
  <c r="I228" i="16"/>
  <c r="G228" i="16"/>
  <c r="F228" i="16"/>
  <c r="D228" i="16"/>
  <c r="AZ227" i="16"/>
  <c r="AY227" i="16"/>
  <c r="AX227" i="16"/>
  <c r="AW227" i="16"/>
  <c r="AT227" i="16"/>
  <c r="AQ227" i="16"/>
  <c r="AK227" i="16"/>
  <c r="AH227" i="16"/>
  <c r="AE227" i="16"/>
  <c r="AD227" i="16"/>
  <c r="AB227" i="16"/>
  <c r="Y227" i="16"/>
  <c r="X227" i="16"/>
  <c r="V227" i="16"/>
  <c r="U227" i="16"/>
  <c r="S227" i="16"/>
  <c r="R227" i="16"/>
  <c r="P227" i="16"/>
  <c r="O227" i="16"/>
  <c r="M227" i="16"/>
  <c r="L227" i="16"/>
  <c r="J227" i="16"/>
  <c r="I227" i="16"/>
  <c r="G227" i="16"/>
  <c r="F227" i="16"/>
  <c r="D227" i="16"/>
  <c r="AZ24" i="16"/>
  <c r="AY24" i="16"/>
  <c r="AX24" i="16"/>
  <c r="AW24" i="16"/>
  <c r="AT24" i="16"/>
  <c r="AQ24" i="16"/>
  <c r="AK24" i="16"/>
  <c r="AH24" i="16"/>
  <c r="AE24" i="16"/>
  <c r="AD24" i="16"/>
  <c r="AB24" i="16"/>
  <c r="Y24" i="16"/>
  <c r="X24" i="16"/>
  <c r="V24" i="16"/>
  <c r="U24" i="16"/>
  <c r="S24" i="16"/>
  <c r="R24" i="16"/>
  <c r="P24" i="16"/>
  <c r="O24" i="16"/>
  <c r="M24" i="16"/>
  <c r="L24" i="16"/>
  <c r="J24" i="16"/>
  <c r="I24" i="16"/>
  <c r="G24" i="16"/>
  <c r="F24" i="16"/>
  <c r="D24" i="16"/>
  <c r="AZ35" i="16"/>
  <c r="AY35" i="16"/>
  <c r="AX35" i="16"/>
  <c r="AW35" i="16"/>
  <c r="AT35" i="16"/>
  <c r="AQ35" i="16"/>
  <c r="AK35" i="16"/>
  <c r="AH35" i="16"/>
  <c r="AE35" i="16"/>
  <c r="AD35" i="16"/>
  <c r="AB35" i="16"/>
  <c r="Y35" i="16"/>
  <c r="X35" i="16"/>
  <c r="V35" i="16"/>
  <c r="U35" i="16"/>
  <c r="S35" i="16"/>
  <c r="R35" i="16"/>
  <c r="P35" i="16"/>
  <c r="O35" i="16"/>
  <c r="M35" i="16"/>
  <c r="L35" i="16"/>
  <c r="J35" i="16"/>
  <c r="I35" i="16"/>
  <c r="G35" i="16"/>
  <c r="F35" i="16"/>
  <c r="D35" i="16"/>
  <c r="AZ13" i="16"/>
  <c r="AY13" i="16"/>
  <c r="AX13" i="16"/>
  <c r="AW13" i="16"/>
  <c r="AT13" i="16"/>
  <c r="AQ13" i="16"/>
  <c r="AK13" i="16"/>
  <c r="AH13" i="16"/>
  <c r="AE13" i="16"/>
  <c r="AD13" i="16"/>
  <c r="AB13" i="16"/>
  <c r="Y13" i="16"/>
  <c r="X13" i="16"/>
  <c r="V13" i="16"/>
  <c r="U13" i="16"/>
  <c r="S13" i="16"/>
  <c r="R13" i="16"/>
  <c r="P13" i="16"/>
  <c r="O13" i="16"/>
  <c r="M13" i="16"/>
  <c r="L13" i="16"/>
  <c r="J13" i="16"/>
  <c r="I13" i="16"/>
  <c r="G13" i="16"/>
  <c r="F13" i="16"/>
  <c r="D13" i="16"/>
  <c r="AZ226" i="16"/>
  <c r="AY226" i="16"/>
  <c r="AX226" i="16"/>
  <c r="AW226" i="16"/>
  <c r="AT226" i="16"/>
  <c r="AQ226" i="16"/>
  <c r="AK226" i="16"/>
  <c r="AH226" i="16"/>
  <c r="AE226" i="16"/>
  <c r="AD226" i="16"/>
  <c r="AB226" i="16"/>
  <c r="Y226" i="16"/>
  <c r="X226" i="16"/>
  <c r="V226" i="16"/>
  <c r="U226" i="16"/>
  <c r="S226" i="16"/>
  <c r="R226" i="16"/>
  <c r="P226" i="16"/>
  <c r="O226" i="16"/>
  <c r="M226" i="16"/>
  <c r="L226" i="16"/>
  <c r="J226" i="16"/>
  <c r="I226" i="16"/>
  <c r="G226" i="16"/>
  <c r="F226" i="16"/>
  <c r="D226" i="16"/>
  <c r="AZ12" i="16"/>
  <c r="AY12" i="16"/>
  <c r="AX12" i="16"/>
  <c r="AW12" i="16"/>
  <c r="AT12" i="16"/>
  <c r="AQ12" i="16"/>
  <c r="AK12" i="16"/>
  <c r="AH12" i="16"/>
  <c r="AE12" i="16"/>
  <c r="AD12" i="16"/>
  <c r="AB12" i="16"/>
  <c r="Y12" i="16"/>
  <c r="X12" i="16"/>
  <c r="V12" i="16"/>
  <c r="U12" i="16"/>
  <c r="S12" i="16"/>
  <c r="R12" i="16"/>
  <c r="P12" i="16"/>
  <c r="O12" i="16"/>
  <c r="M12" i="16"/>
  <c r="L12" i="16"/>
  <c r="J12" i="16"/>
  <c r="I12" i="16"/>
  <c r="G12" i="16"/>
  <c r="F12" i="16"/>
  <c r="D12" i="16"/>
  <c r="AZ71" i="16"/>
  <c r="AY71" i="16"/>
  <c r="AX71" i="16"/>
  <c r="AW71" i="16"/>
  <c r="AT71" i="16"/>
  <c r="AQ71" i="16"/>
  <c r="AK71" i="16"/>
  <c r="AH71" i="16"/>
  <c r="AE71" i="16"/>
  <c r="AD71" i="16"/>
  <c r="AB71" i="16"/>
  <c r="Y71" i="16"/>
  <c r="X71" i="16"/>
  <c r="V71" i="16"/>
  <c r="U71" i="16"/>
  <c r="S71" i="16"/>
  <c r="R71" i="16"/>
  <c r="P71" i="16"/>
  <c r="O71" i="16"/>
  <c r="M71" i="16"/>
  <c r="L71" i="16"/>
  <c r="J71" i="16"/>
  <c r="I71" i="16"/>
  <c r="G71" i="16"/>
  <c r="F71" i="16"/>
  <c r="D71" i="16"/>
  <c r="AZ225" i="16"/>
  <c r="AY225" i="16"/>
  <c r="AX225" i="16"/>
  <c r="AW225" i="16"/>
  <c r="AT225" i="16"/>
  <c r="AQ225" i="16"/>
  <c r="AK225" i="16"/>
  <c r="AH225" i="16"/>
  <c r="AE225" i="16"/>
  <c r="AD225" i="16"/>
  <c r="AB225" i="16"/>
  <c r="Y225" i="16"/>
  <c r="X225" i="16"/>
  <c r="V225" i="16"/>
  <c r="U225" i="16"/>
  <c r="S225" i="16"/>
  <c r="R225" i="16"/>
  <c r="P225" i="16"/>
  <c r="O225" i="16"/>
  <c r="M225" i="16"/>
  <c r="L225" i="16"/>
  <c r="J225" i="16"/>
  <c r="I225" i="16"/>
  <c r="G225" i="16"/>
  <c r="F225" i="16"/>
  <c r="D225" i="16"/>
  <c r="AZ224" i="16"/>
  <c r="AY224" i="16"/>
  <c r="AX224" i="16"/>
  <c r="AW224" i="16"/>
  <c r="AT224" i="16"/>
  <c r="AQ224" i="16"/>
  <c r="AK224" i="16"/>
  <c r="AH224" i="16"/>
  <c r="AE224" i="16"/>
  <c r="AD224" i="16"/>
  <c r="AB224" i="16"/>
  <c r="Y224" i="16"/>
  <c r="X224" i="16"/>
  <c r="V224" i="16"/>
  <c r="U224" i="16"/>
  <c r="S224" i="16"/>
  <c r="R224" i="16"/>
  <c r="P224" i="16"/>
  <c r="O224" i="16"/>
  <c r="M224" i="16"/>
  <c r="L224" i="16"/>
  <c r="J224" i="16"/>
  <c r="I224" i="16"/>
  <c r="G224" i="16"/>
  <c r="F224" i="16"/>
  <c r="D224" i="16"/>
  <c r="AZ223" i="16"/>
  <c r="AY223" i="16"/>
  <c r="AX223" i="16"/>
  <c r="AW223" i="16"/>
  <c r="AT223" i="16"/>
  <c r="AQ223" i="16"/>
  <c r="AK223" i="16"/>
  <c r="AH223" i="16"/>
  <c r="AE223" i="16"/>
  <c r="AD223" i="16"/>
  <c r="AB223" i="16"/>
  <c r="Y223" i="16"/>
  <c r="X223" i="16"/>
  <c r="V223" i="16"/>
  <c r="U223" i="16"/>
  <c r="S223" i="16"/>
  <c r="R223" i="16"/>
  <c r="P223" i="16"/>
  <c r="O223" i="16"/>
  <c r="M223" i="16"/>
  <c r="L223" i="16"/>
  <c r="J223" i="16"/>
  <c r="I223" i="16"/>
  <c r="G223" i="16"/>
  <c r="F223" i="16"/>
  <c r="D223" i="16"/>
  <c r="AZ222" i="16"/>
  <c r="AY222" i="16"/>
  <c r="AX222" i="16"/>
  <c r="AW222" i="16"/>
  <c r="AT222" i="16"/>
  <c r="AQ222" i="16"/>
  <c r="AK222" i="16"/>
  <c r="AH222" i="16"/>
  <c r="AE222" i="16"/>
  <c r="AD222" i="16"/>
  <c r="AB222" i="16"/>
  <c r="Y222" i="16"/>
  <c r="X222" i="16"/>
  <c r="V222" i="16"/>
  <c r="U222" i="16"/>
  <c r="S222" i="16"/>
  <c r="R222" i="16"/>
  <c r="P222" i="16"/>
  <c r="O222" i="16"/>
  <c r="M222" i="16"/>
  <c r="L222" i="16"/>
  <c r="J222" i="16"/>
  <c r="I222" i="16"/>
  <c r="G222" i="16"/>
  <c r="F222" i="16"/>
  <c r="D222" i="16"/>
  <c r="AZ221" i="16"/>
  <c r="AY221" i="16"/>
  <c r="AX221" i="16"/>
  <c r="AW221" i="16"/>
  <c r="AT221" i="16"/>
  <c r="AQ221" i="16"/>
  <c r="AK221" i="16"/>
  <c r="AH221" i="16"/>
  <c r="AE221" i="16"/>
  <c r="AD221" i="16"/>
  <c r="AB221" i="16"/>
  <c r="Y221" i="16"/>
  <c r="X221" i="16"/>
  <c r="V221" i="16"/>
  <c r="U221" i="16"/>
  <c r="S221" i="16"/>
  <c r="R221" i="16"/>
  <c r="P221" i="16"/>
  <c r="O221" i="16"/>
  <c r="M221" i="16"/>
  <c r="L221" i="16"/>
  <c r="J221" i="16"/>
  <c r="I221" i="16"/>
  <c r="G221" i="16"/>
  <c r="F221" i="16"/>
  <c r="D221" i="16"/>
  <c r="AZ220" i="16"/>
  <c r="AY220" i="16"/>
  <c r="AX220" i="16"/>
  <c r="AW220" i="16"/>
  <c r="AT220" i="16"/>
  <c r="AQ220" i="16"/>
  <c r="AK220" i="16"/>
  <c r="AH220" i="16"/>
  <c r="AE220" i="16"/>
  <c r="AD220" i="16"/>
  <c r="AB220" i="16"/>
  <c r="Y220" i="16"/>
  <c r="X220" i="16"/>
  <c r="V220" i="16"/>
  <c r="U220" i="16"/>
  <c r="S220" i="16"/>
  <c r="R220" i="16"/>
  <c r="P220" i="16"/>
  <c r="O220" i="16"/>
  <c r="M220" i="16"/>
  <c r="L220" i="16"/>
  <c r="J220" i="16"/>
  <c r="I220" i="16"/>
  <c r="G220" i="16"/>
  <c r="F220" i="16"/>
  <c r="D220" i="16"/>
  <c r="AZ23" i="16"/>
  <c r="AY23" i="16"/>
  <c r="AX23" i="16"/>
  <c r="AW23" i="16"/>
  <c r="AT23" i="16"/>
  <c r="AQ23" i="16"/>
  <c r="AK23" i="16"/>
  <c r="AH23" i="16"/>
  <c r="AE23" i="16"/>
  <c r="AD23" i="16"/>
  <c r="AB23" i="16"/>
  <c r="Y23" i="16"/>
  <c r="X23" i="16"/>
  <c r="V23" i="16"/>
  <c r="U23" i="16"/>
  <c r="S23" i="16"/>
  <c r="R23" i="16"/>
  <c r="P23" i="16"/>
  <c r="O23" i="16"/>
  <c r="M23" i="16"/>
  <c r="L23" i="16"/>
  <c r="J23" i="16"/>
  <c r="I23" i="16"/>
  <c r="G23" i="16"/>
  <c r="F23" i="16"/>
  <c r="D23" i="16"/>
  <c r="AZ7" i="16"/>
  <c r="AY7" i="16"/>
  <c r="AX7" i="16"/>
  <c r="AW7" i="16"/>
  <c r="AT7" i="16"/>
  <c r="AQ7" i="16"/>
  <c r="AK7" i="16"/>
  <c r="AH7" i="16"/>
  <c r="AE7" i="16"/>
  <c r="AD7" i="16"/>
  <c r="AB7" i="16"/>
  <c r="Y7" i="16"/>
  <c r="X7" i="16"/>
  <c r="V7" i="16"/>
  <c r="U7" i="16"/>
  <c r="S7" i="16"/>
  <c r="R7" i="16"/>
  <c r="P7" i="16"/>
  <c r="O7" i="16"/>
  <c r="M7" i="16"/>
  <c r="L7" i="16"/>
  <c r="J7" i="16"/>
  <c r="I7" i="16"/>
  <c r="G7" i="16"/>
  <c r="F7" i="16"/>
  <c r="D7" i="16"/>
  <c r="AZ219" i="16"/>
  <c r="AY219" i="16"/>
  <c r="AX219" i="16"/>
  <c r="AW219" i="16"/>
  <c r="AT219" i="16"/>
  <c r="AQ219" i="16"/>
  <c r="AK219" i="16"/>
  <c r="AH219" i="16"/>
  <c r="AE219" i="16"/>
  <c r="AD219" i="16"/>
  <c r="AB219" i="16"/>
  <c r="Y219" i="16"/>
  <c r="X219" i="16"/>
  <c r="V219" i="16"/>
  <c r="U219" i="16"/>
  <c r="S219" i="16"/>
  <c r="R219" i="16"/>
  <c r="P219" i="16"/>
  <c r="O219" i="16"/>
  <c r="M219" i="16"/>
  <c r="L219" i="16"/>
  <c r="J219" i="16"/>
  <c r="I219" i="16"/>
  <c r="G219" i="16"/>
  <c r="F219" i="16"/>
  <c r="D219" i="16"/>
  <c r="AZ218" i="16"/>
  <c r="AY218" i="16"/>
  <c r="AX218" i="16"/>
  <c r="AW218" i="16"/>
  <c r="AT218" i="16"/>
  <c r="AQ218" i="16"/>
  <c r="AK218" i="16"/>
  <c r="AH218" i="16"/>
  <c r="AE218" i="16"/>
  <c r="AD218" i="16"/>
  <c r="AB218" i="16"/>
  <c r="Y218" i="16"/>
  <c r="X218" i="16"/>
  <c r="V218" i="16"/>
  <c r="U218" i="16"/>
  <c r="S218" i="16"/>
  <c r="R218" i="16"/>
  <c r="P218" i="16"/>
  <c r="O218" i="16"/>
  <c r="M218" i="16"/>
  <c r="L218" i="16"/>
  <c r="J218" i="16"/>
  <c r="I218" i="16"/>
  <c r="G218" i="16"/>
  <c r="F218" i="16"/>
  <c r="D218" i="16"/>
  <c r="AZ217" i="16"/>
  <c r="AY217" i="16"/>
  <c r="AX217" i="16"/>
  <c r="AW217" i="16"/>
  <c r="AT217" i="16"/>
  <c r="AQ217" i="16"/>
  <c r="AK217" i="16"/>
  <c r="AH217" i="16"/>
  <c r="AE217" i="16"/>
  <c r="AD217" i="16"/>
  <c r="AB217" i="16"/>
  <c r="Y217" i="16"/>
  <c r="X217" i="16"/>
  <c r="V217" i="16"/>
  <c r="U217" i="16"/>
  <c r="S217" i="16"/>
  <c r="R217" i="16"/>
  <c r="P217" i="16"/>
  <c r="O217" i="16"/>
  <c r="M217" i="16"/>
  <c r="L217" i="16"/>
  <c r="J217" i="16"/>
  <c r="I217" i="16"/>
  <c r="G217" i="16"/>
  <c r="F217" i="16"/>
  <c r="D217" i="16"/>
  <c r="AZ216" i="16"/>
  <c r="AY216" i="16"/>
  <c r="AX216" i="16"/>
  <c r="AW216" i="16"/>
  <c r="AT216" i="16"/>
  <c r="AQ216" i="16"/>
  <c r="AK216" i="16"/>
  <c r="AH216" i="16"/>
  <c r="AE216" i="16"/>
  <c r="AD216" i="16"/>
  <c r="AB216" i="16"/>
  <c r="Y216" i="16"/>
  <c r="X216" i="16"/>
  <c r="V216" i="16"/>
  <c r="U216" i="16"/>
  <c r="S216" i="16"/>
  <c r="R216" i="16"/>
  <c r="P216" i="16"/>
  <c r="O216" i="16"/>
  <c r="M216" i="16"/>
  <c r="L216" i="16"/>
  <c r="J216" i="16"/>
  <c r="I216" i="16"/>
  <c r="G216" i="16"/>
  <c r="F216" i="16"/>
  <c r="D216" i="16"/>
  <c r="AZ6" i="16"/>
  <c r="AY6" i="16"/>
  <c r="AX6" i="16"/>
  <c r="AW6" i="16"/>
  <c r="AT6" i="16"/>
  <c r="AQ6" i="16"/>
  <c r="AK6" i="16"/>
  <c r="AH6" i="16"/>
  <c r="AE6" i="16"/>
  <c r="AD6" i="16"/>
  <c r="AB6" i="16"/>
  <c r="Y6" i="16"/>
  <c r="X6" i="16"/>
  <c r="V6" i="16"/>
  <c r="U6" i="16"/>
  <c r="S6" i="16"/>
  <c r="R6" i="16"/>
  <c r="P6" i="16"/>
  <c r="O6" i="16"/>
  <c r="M6" i="16"/>
  <c r="L6" i="16"/>
  <c r="J6" i="16"/>
  <c r="I6" i="16"/>
  <c r="G6" i="16"/>
  <c r="F6" i="16"/>
  <c r="D6" i="16"/>
  <c r="AZ215" i="16"/>
  <c r="AY215" i="16"/>
  <c r="AX215" i="16"/>
  <c r="AW215" i="16"/>
  <c r="AT215" i="16"/>
  <c r="AQ215" i="16"/>
  <c r="AK215" i="16"/>
  <c r="AH215" i="16"/>
  <c r="AE215" i="16"/>
  <c r="AD215" i="16"/>
  <c r="AB215" i="16"/>
  <c r="Y215" i="16"/>
  <c r="X215" i="16"/>
  <c r="V215" i="16"/>
  <c r="U215" i="16"/>
  <c r="S215" i="16"/>
  <c r="R215" i="16"/>
  <c r="P215" i="16"/>
  <c r="O215" i="16"/>
  <c r="M215" i="16"/>
  <c r="L215" i="16"/>
  <c r="J215" i="16"/>
  <c r="I215" i="16"/>
  <c r="G215" i="16"/>
  <c r="F215" i="16"/>
  <c r="D215" i="16"/>
  <c r="AZ11" i="16"/>
  <c r="AY11" i="16"/>
  <c r="AX11" i="16"/>
  <c r="AW11" i="16"/>
  <c r="AT11" i="16"/>
  <c r="AQ11" i="16"/>
  <c r="AK11" i="16"/>
  <c r="AH11" i="16"/>
  <c r="AE11" i="16"/>
  <c r="AD11" i="16"/>
  <c r="AB11" i="16"/>
  <c r="Y11" i="16"/>
  <c r="X11" i="16"/>
  <c r="V11" i="16"/>
  <c r="U11" i="16"/>
  <c r="S11" i="16"/>
  <c r="R11" i="16"/>
  <c r="P11" i="16"/>
  <c r="O11" i="16"/>
  <c r="M11" i="16"/>
  <c r="L11" i="16"/>
  <c r="J11" i="16"/>
  <c r="I11" i="16"/>
  <c r="G11" i="16"/>
  <c r="F11" i="16"/>
  <c r="D11" i="16"/>
  <c r="AZ214" i="16"/>
  <c r="AY214" i="16"/>
  <c r="AX214" i="16"/>
  <c r="AW214" i="16"/>
  <c r="AT214" i="16"/>
  <c r="AQ214" i="16"/>
  <c r="AK214" i="16"/>
  <c r="AH214" i="16"/>
  <c r="AE214" i="16"/>
  <c r="AD214" i="16"/>
  <c r="AB214" i="16"/>
  <c r="Y214" i="16"/>
  <c r="X214" i="16"/>
  <c r="V214" i="16"/>
  <c r="U214" i="16"/>
  <c r="S214" i="16"/>
  <c r="R214" i="16"/>
  <c r="P214" i="16"/>
  <c r="O214" i="16"/>
  <c r="M214" i="16"/>
  <c r="L214" i="16"/>
  <c r="J214" i="16"/>
  <c r="I214" i="16"/>
  <c r="G214" i="16"/>
  <c r="F214" i="16"/>
  <c r="D214" i="16"/>
  <c r="AZ213" i="16"/>
  <c r="AY213" i="16"/>
  <c r="AX213" i="16"/>
  <c r="AW213" i="16"/>
  <c r="AT213" i="16"/>
  <c r="AQ213" i="16"/>
  <c r="AK213" i="16"/>
  <c r="AH213" i="16"/>
  <c r="AE213" i="16"/>
  <c r="AD213" i="16"/>
  <c r="AB213" i="16"/>
  <c r="Y213" i="16"/>
  <c r="X213" i="16"/>
  <c r="V213" i="16"/>
  <c r="U213" i="16"/>
  <c r="S213" i="16"/>
  <c r="R213" i="16"/>
  <c r="P213" i="16"/>
  <c r="O213" i="16"/>
  <c r="M213" i="16"/>
  <c r="L213" i="16"/>
  <c r="J213" i="16"/>
  <c r="I213" i="16"/>
  <c r="G213" i="16"/>
  <c r="F213" i="16"/>
  <c r="D213" i="16"/>
  <c r="AZ212" i="16"/>
  <c r="AY212" i="16"/>
  <c r="AX212" i="16"/>
  <c r="AW212" i="16"/>
  <c r="AT212" i="16"/>
  <c r="AQ212" i="16"/>
  <c r="AK212" i="16"/>
  <c r="AH212" i="16"/>
  <c r="AE212" i="16"/>
  <c r="AD212" i="16"/>
  <c r="AB212" i="16"/>
  <c r="Y212" i="16"/>
  <c r="X212" i="16"/>
  <c r="V212" i="16"/>
  <c r="U212" i="16"/>
  <c r="S212" i="16"/>
  <c r="R212" i="16"/>
  <c r="P212" i="16"/>
  <c r="O212" i="16"/>
  <c r="M212" i="16"/>
  <c r="L212" i="16"/>
  <c r="J212" i="16"/>
  <c r="I212" i="16"/>
  <c r="G212" i="16"/>
  <c r="F212" i="16"/>
  <c r="D212" i="16"/>
  <c r="AZ5" i="16"/>
  <c r="AY5" i="16"/>
  <c r="AX5" i="16"/>
  <c r="AW5" i="16"/>
  <c r="AT5" i="16"/>
  <c r="AQ5" i="16"/>
  <c r="AK5" i="16"/>
  <c r="AH5" i="16"/>
  <c r="AE5" i="16"/>
  <c r="AD5" i="16"/>
  <c r="AB5" i="16"/>
  <c r="Y5" i="16"/>
  <c r="X5" i="16"/>
  <c r="V5" i="16"/>
  <c r="U5" i="16"/>
  <c r="S5" i="16"/>
  <c r="R5" i="16"/>
  <c r="P5" i="16"/>
  <c r="O5" i="16"/>
  <c r="M5" i="16"/>
  <c r="L5" i="16"/>
  <c r="J5" i="16"/>
  <c r="I5" i="16"/>
  <c r="G5" i="16"/>
  <c r="F5" i="16"/>
  <c r="D5" i="16"/>
  <c r="AZ211" i="16"/>
  <c r="AY211" i="16"/>
  <c r="AX211" i="16"/>
  <c r="AW211" i="16"/>
  <c r="AT211" i="16"/>
  <c r="AQ211" i="16"/>
  <c r="AK211" i="16"/>
  <c r="AH211" i="16"/>
  <c r="AE211" i="16"/>
  <c r="AD211" i="16"/>
  <c r="AB211" i="16"/>
  <c r="Y211" i="16"/>
  <c r="X211" i="16"/>
  <c r="V211" i="16"/>
  <c r="U211" i="16"/>
  <c r="S211" i="16"/>
  <c r="R211" i="16"/>
  <c r="P211" i="16"/>
  <c r="O211" i="16"/>
  <c r="M211" i="16"/>
  <c r="L211" i="16"/>
  <c r="J211" i="16"/>
  <c r="I211" i="16"/>
  <c r="G211" i="16"/>
  <c r="F211" i="16"/>
  <c r="D211" i="16"/>
  <c r="AZ34" i="16"/>
  <c r="AY34" i="16"/>
  <c r="AX34" i="16"/>
  <c r="AW34" i="16"/>
  <c r="AT34" i="16"/>
  <c r="AQ34" i="16"/>
  <c r="AK34" i="16"/>
  <c r="AH34" i="16"/>
  <c r="AE34" i="16"/>
  <c r="AD34" i="16"/>
  <c r="AB34" i="16"/>
  <c r="Y34" i="16"/>
  <c r="X34" i="16"/>
  <c r="V34" i="16"/>
  <c r="U34" i="16"/>
  <c r="S34" i="16"/>
  <c r="R34" i="16"/>
  <c r="P34" i="16"/>
  <c r="O34" i="16"/>
  <c r="M34" i="16"/>
  <c r="L34" i="16"/>
  <c r="J34" i="16"/>
  <c r="I34" i="16"/>
  <c r="G34" i="16"/>
  <c r="F34" i="16"/>
  <c r="D34" i="16"/>
  <c r="AZ54" i="16"/>
  <c r="AY54" i="16"/>
  <c r="AX54" i="16"/>
  <c r="AW54" i="16"/>
  <c r="AT54" i="16"/>
  <c r="AQ54" i="16"/>
  <c r="AK54" i="16"/>
  <c r="AH54" i="16"/>
  <c r="AE54" i="16"/>
  <c r="AD54" i="16"/>
  <c r="AB54" i="16"/>
  <c r="Y54" i="16"/>
  <c r="X54" i="16"/>
  <c r="V54" i="16"/>
  <c r="U54" i="16"/>
  <c r="S54" i="16"/>
  <c r="R54" i="16"/>
  <c r="P54" i="16"/>
  <c r="O54" i="16"/>
  <c r="M54" i="16"/>
  <c r="L54" i="16"/>
  <c r="J54" i="16"/>
  <c r="I54" i="16"/>
  <c r="G54" i="16"/>
  <c r="F54" i="16"/>
  <c r="D54" i="16"/>
  <c r="AZ53" i="16"/>
  <c r="AY53" i="16"/>
  <c r="AX53" i="16"/>
  <c r="AW53" i="16"/>
  <c r="AT53" i="16"/>
  <c r="AQ53" i="16"/>
  <c r="AK53" i="16"/>
  <c r="AH53" i="16"/>
  <c r="AE53" i="16"/>
  <c r="AD53" i="16"/>
  <c r="AB53" i="16"/>
  <c r="Y53" i="16"/>
  <c r="X53" i="16"/>
  <c r="V53" i="16"/>
  <c r="U53" i="16"/>
  <c r="S53" i="16"/>
  <c r="R53" i="16"/>
  <c r="P53" i="16"/>
  <c r="O53" i="16"/>
  <c r="M53" i="16"/>
  <c r="L53" i="16"/>
  <c r="J53" i="16"/>
  <c r="I53" i="16"/>
  <c r="G53" i="16"/>
  <c r="F53" i="16"/>
  <c r="D53" i="16"/>
  <c r="AZ22" i="16"/>
  <c r="AY22" i="16"/>
  <c r="AX22" i="16"/>
  <c r="AW22" i="16"/>
  <c r="AT22" i="16"/>
  <c r="AQ22" i="16"/>
  <c r="AK22" i="16"/>
  <c r="AH22" i="16"/>
  <c r="AE22" i="16"/>
  <c r="AD22" i="16"/>
  <c r="AB22" i="16"/>
  <c r="Y22" i="16"/>
  <c r="X22" i="16"/>
  <c r="V22" i="16"/>
  <c r="U22" i="16"/>
  <c r="S22" i="16"/>
  <c r="R22" i="16"/>
  <c r="P22" i="16"/>
  <c r="O22" i="16"/>
  <c r="M22" i="16"/>
  <c r="L22" i="16"/>
  <c r="J22" i="16"/>
  <c r="I22" i="16"/>
  <c r="G22" i="16"/>
  <c r="F22" i="16"/>
  <c r="D22" i="16"/>
  <c r="AZ210" i="16"/>
  <c r="AY210" i="16"/>
  <c r="AX210" i="16"/>
  <c r="AW210" i="16"/>
  <c r="AT210" i="16"/>
  <c r="AQ210" i="16"/>
  <c r="AK210" i="16"/>
  <c r="AH210" i="16"/>
  <c r="AE210" i="16"/>
  <c r="AD210" i="16"/>
  <c r="AB210" i="16"/>
  <c r="Y210" i="16"/>
  <c r="X210" i="16"/>
  <c r="V210" i="16"/>
  <c r="U210" i="16"/>
  <c r="S210" i="16"/>
  <c r="R210" i="16"/>
  <c r="P210" i="16"/>
  <c r="O210" i="16"/>
  <c r="M210" i="16"/>
  <c r="L210" i="16"/>
  <c r="J210" i="16"/>
  <c r="I210" i="16"/>
  <c r="G210" i="16"/>
  <c r="F210" i="16"/>
  <c r="D210" i="16"/>
  <c r="AZ209" i="16"/>
  <c r="AY209" i="16"/>
  <c r="AX209" i="16"/>
  <c r="AW209" i="16"/>
  <c r="AT209" i="16"/>
  <c r="AQ209" i="16"/>
  <c r="AK209" i="16"/>
  <c r="AH209" i="16"/>
  <c r="AE209" i="16"/>
  <c r="AD209" i="16"/>
  <c r="AB209" i="16"/>
  <c r="Y209" i="16"/>
  <c r="X209" i="16"/>
  <c r="V209" i="16"/>
  <c r="U209" i="16"/>
  <c r="S209" i="16"/>
  <c r="R209" i="16"/>
  <c r="P209" i="16"/>
  <c r="O209" i="16"/>
  <c r="M209" i="16"/>
  <c r="L209" i="16"/>
  <c r="J209" i="16"/>
  <c r="I209" i="16"/>
  <c r="G209" i="16"/>
  <c r="F209" i="16"/>
  <c r="D209" i="16"/>
  <c r="AZ4" i="16"/>
  <c r="AY4" i="16"/>
  <c r="AX4" i="16"/>
  <c r="AW4" i="16"/>
  <c r="AT4" i="16"/>
  <c r="AQ4" i="16"/>
  <c r="AK4" i="16"/>
  <c r="AH4" i="16"/>
  <c r="AE4" i="16"/>
  <c r="AD4" i="16"/>
  <c r="AB4" i="16"/>
  <c r="Y4" i="16"/>
  <c r="X4" i="16"/>
  <c r="V4" i="16"/>
  <c r="U4" i="16"/>
  <c r="S4" i="16"/>
  <c r="R4" i="16"/>
  <c r="P4" i="16"/>
  <c r="O4" i="16"/>
  <c r="M4" i="16"/>
  <c r="L4" i="16"/>
  <c r="J4" i="16"/>
  <c r="I4" i="16"/>
  <c r="G4" i="16"/>
  <c r="F4" i="16"/>
  <c r="D4" i="16"/>
  <c r="AZ10" i="16"/>
  <c r="AY10" i="16"/>
  <c r="AX10" i="16"/>
  <c r="AW10" i="16"/>
  <c r="AT10" i="16"/>
  <c r="AQ10" i="16"/>
  <c r="AK10" i="16"/>
  <c r="AH10" i="16"/>
  <c r="AE10" i="16"/>
  <c r="AD10" i="16"/>
  <c r="AB10" i="16"/>
  <c r="Y10" i="16"/>
  <c r="X10" i="16"/>
  <c r="V10" i="16"/>
  <c r="U10" i="16"/>
  <c r="S10" i="16"/>
  <c r="R10" i="16"/>
  <c r="P10" i="16"/>
  <c r="O10" i="16"/>
  <c r="M10" i="16"/>
  <c r="L10" i="16"/>
  <c r="J10" i="16"/>
  <c r="I10" i="16"/>
  <c r="G10" i="16"/>
  <c r="F10" i="16"/>
  <c r="D10" i="16"/>
  <c r="AZ33" i="16"/>
  <c r="AY33" i="16"/>
  <c r="AX33" i="16"/>
  <c r="AW33" i="16"/>
  <c r="AT33" i="16"/>
  <c r="AQ33" i="16"/>
  <c r="AK33" i="16"/>
  <c r="AH33" i="16"/>
  <c r="AE33" i="16"/>
  <c r="AD33" i="16"/>
  <c r="AB33" i="16"/>
  <c r="Y33" i="16"/>
  <c r="X33" i="16"/>
  <c r="V33" i="16"/>
  <c r="U33" i="16"/>
  <c r="S33" i="16"/>
  <c r="R33" i="16"/>
  <c r="P33" i="16"/>
  <c r="O33" i="16"/>
  <c r="M33" i="16"/>
  <c r="L33" i="16"/>
  <c r="J33" i="16"/>
  <c r="I33" i="16"/>
  <c r="G33" i="16"/>
  <c r="F33" i="16"/>
  <c r="D33" i="16"/>
  <c r="AZ208" i="16"/>
  <c r="AY208" i="16"/>
  <c r="AX208" i="16"/>
  <c r="AW208" i="16"/>
  <c r="AT208" i="16"/>
  <c r="AQ208" i="16"/>
  <c r="AK208" i="16"/>
  <c r="AH208" i="16"/>
  <c r="AE208" i="16"/>
  <c r="AD208" i="16"/>
  <c r="AB208" i="16"/>
  <c r="Y208" i="16"/>
  <c r="X208" i="16"/>
  <c r="V208" i="16"/>
  <c r="U208" i="16"/>
  <c r="S208" i="16"/>
  <c r="R208" i="16"/>
  <c r="P208" i="16"/>
  <c r="O208" i="16"/>
  <c r="M208" i="16"/>
  <c r="L208" i="16"/>
  <c r="J208" i="16"/>
  <c r="I208" i="16"/>
  <c r="G208" i="16"/>
  <c r="F208" i="16"/>
  <c r="D208" i="16"/>
  <c r="AZ83" i="16"/>
  <c r="AY83" i="16"/>
  <c r="AX83" i="16"/>
  <c r="AW83" i="16"/>
  <c r="AT83" i="16"/>
  <c r="AQ83" i="16"/>
  <c r="AK83" i="16"/>
  <c r="AH83" i="16"/>
  <c r="AE83" i="16"/>
  <c r="AD83" i="16"/>
  <c r="AB83" i="16"/>
  <c r="Y83" i="16"/>
  <c r="X83" i="16"/>
  <c r="V83" i="16"/>
  <c r="U83" i="16"/>
  <c r="S83" i="16"/>
  <c r="R83" i="16"/>
  <c r="P83" i="16"/>
  <c r="O83" i="16"/>
  <c r="M83" i="16"/>
  <c r="L83" i="16"/>
  <c r="J83" i="16"/>
  <c r="I83" i="16"/>
  <c r="G83" i="16"/>
  <c r="F83" i="16"/>
  <c r="D83" i="16"/>
  <c r="AZ207" i="16"/>
  <c r="AY207" i="16"/>
  <c r="AX207" i="16"/>
  <c r="AW207" i="16"/>
  <c r="AT207" i="16"/>
  <c r="AQ207" i="16"/>
  <c r="AK207" i="16"/>
  <c r="AH207" i="16"/>
  <c r="AE207" i="16"/>
  <c r="AD207" i="16"/>
  <c r="AB207" i="16"/>
  <c r="Y207" i="16"/>
  <c r="X207" i="16"/>
  <c r="V207" i="16"/>
  <c r="U207" i="16"/>
  <c r="S207" i="16"/>
  <c r="R207" i="16"/>
  <c r="P207" i="16"/>
  <c r="O207" i="16"/>
  <c r="M207" i="16"/>
  <c r="L207" i="16"/>
  <c r="J207" i="16"/>
  <c r="I207" i="16"/>
  <c r="G207" i="16"/>
  <c r="F207" i="16"/>
  <c r="D207" i="16"/>
  <c r="AZ52" i="16"/>
  <c r="AY52" i="16"/>
  <c r="AX52" i="16"/>
  <c r="AW52" i="16"/>
  <c r="AT52" i="16"/>
  <c r="AQ52" i="16"/>
  <c r="AK52" i="16"/>
  <c r="AH52" i="16"/>
  <c r="AE52" i="16"/>
  <c r="AD52" i="16"/>
  <c r="AB52" i="16"/>
  <c r="Y52" i="16"/>
  <c r="X52" i="16"/>
  <c r="V52" i="16"/>
  <c r="U52" i="16"/>
  <c r="S52" i="16"/>
  <c r="R52" i="16"/>
  <c r="P52" i="16"/>
  <c r="O52" i="16"/>
  <c r="M52" i="16"/>
  <c r="L52" i="16"/>
  <c r="J52" i="16"/>
  <c r="I52" i="16"/>
  <c r="G52" i="16"/>
  <c r="F52" i="16"/>
  <c r="D52" i="16"/>
  <c r="AZ206" i="16"/>
  <c r="AY206" i="16"/>
  <c r="AX206" i="16"/>
  <c r="AW206" i="16"/>
  <c r="AT206" i="16"/>
  <c r="AQ206" i="16"/>
  <c r="AK206" i="16"/>
  <c r="AH206" i="16"/>
  <c r="AE206" i="16"/>
  <c r="AD206" i="16"/>
  <c r="AB206" i="16"/>
  <c r="Y206" i="16"/>
  <c r="X206" i="16"/>
  <c r="V206" i="16"/>
  <c r="U206" i="16"/>
  <c r="S206" i="16"/>
  <c r="R206" i="16"/>
  <c r="P206" i="16"/>
  <c r="O206" i="16"/>
  <c r="M206" i="16"/>
  <c r="L206" i="16"/>
  <c r="J206" i="16"/>
  <c r="I206" i="16"/>
  <c r="G206" i="16"/>
  <c r="F206" i="16"/>
  <c r="D206" i="16"/>
  <c r="AZ21" i="16"/>
  <c r="AY21" i="16"/>
  <c r="AX21" i="16"/>
  <c r="AW21" i="16"/>
  <c r="AT21" i="16"/>
  <c r="AQ21" i="16"/>
  <c r="AK21" i="16"/>
  <c r="AH21" i="16"/>
  <c r="AE21" i="16"/>
  <c r="AD21" i="16"/>
  <c r="AB21" i="16"/>
  <c r="Y21" i="16"/>
  <c r="X21" i="16"/>
  <c r="V21" i="16"/>
  <c r="U21" i="16"/>
  <c r="S21" i="16"/>
  <c r="R21" i="16"/>
  <c r="P21" i="16"/>
  <c r="O21" i="16"/>
  <c r="M21" i="16"/>
  <c r="L21" i="16"/>
  <c r="J21" i="16"/>
  <c r="I21" i="16"/>
  <c r="G21" i="16"/>
  <c r="F21" i="16"/>
  <c r="D21" i="16"/>
  <c r="AZ205" i="16"/>
  <c r="AY205" i="16"/>
  <c r="AX205" i="16"/>
  <c r="AW205" i="16"/>
  <c r="AT205" i="16"/>
  <c r="AQ205" i="16"/>
  <c r="AK205" i="16"/>
  <c r="AH205" i="16"/>
  <c r="AE205" i="16"/>
  <c r="AD205" i="16"/>
  <c r="AB205" i="16"/>
  <c r="Y205" i="16"/>
  <c r="X205" i="16"/>
  <c r="V205" i="16"/>
  <c r="U205" i="16"/>
  <c r="S205" i="16"/>
  <c r="R205" i="16"/>
  <c r="P205" i="16"/>
  <c r="O205" i="16"/>
  <c r="M205" i="16"/>
  <c r="L205" i="16"/>
  <c r="J205" i="16"/>
  <c r="I205" i="16"/>
  <c r="G205" i="16"/>
  <c r="F205" i="16"/>
  <c r="D205" i="16"/>
  <c r="AZ3" i="16"/>
  <c r="AY3" i="16"/>
  <c r="AX3" i="16"/>
  <c r="AT3" i="16"/>
  <c r="AQ3" i="16"/>
  <c r="AK3" i="16"/>
  <c r="AH3" i="16"/>
  <c r="AE3" i="16"/>
  <c r="AD3" i="16"/>
  <c r="AB3" i="16"/>
  <c r="Y3" i="16"/>
  <c r="X3" i="16"/>
  <c r="V3" i="16"/>
  <c r="U3" i="16"/>
  <c r="S3" i="16"/>
  <c r="R3" i="16"/>
  <c r="P3" i="16"/>
  <c r="O3" i="16"/>
  <c r="M3" i="16"/>
  <c r="L3" i="16"/>
  <c r="J3" i="16"/>
  <c r="I3" i="16"/>
  <c r="G3" i="16"/>
  <c r="F3" i="16"/>
  <c r="D3" i="16"/>
  <c r="AZ51" i="16"/>
  <c r="AY51" i="16"/>
  <c r="AX51" i="16"/>
  <c r="AW51" i="16"/>
  <c r="AT51" i="16"/>
  <c r="AQ51" i="16"/>
  <c r="AK51" i="16"/>
  <c r="AH51" i="16"/>
  <c r="AE51" i="16"/>
  <c r="AD51" i="16"/>
  <c r="AB51" i="16"/>
  <c r="Y51" i="16"/>
  <c r="X51" i="16"/>
  <c r="V51" i="16"/>
  <c r="U51" i="16"/>
  <c r="S51" i="16"/>
  <c r="R51" i="16"/>
  <c r="P51" i="16"/>
  <c r="O51" i="16"/>
  <c r="M51" i="16"/>
  <c r="L51" i="16"/>
  <c r="J51" i="16"/>
  <c r="I51" i="16"/>
  <c r="G51" i="16"/>
  <c r="F51" i="16"/>
  <c r="D51" i="16"/>
  <c r="AZ204" i="16"/>
  <c r="AY204" i="16"/>
  <c r="AX204" i="16"/>
  <c r="AW204" i="16"/>
  <c r="AT204" i="16"/>
  <c r="AQ204" i="16"/>
  <c r="AK204" i="16"/>
  <c r="AH204" i="16"/>
  <c r="AE204" i="16"/>
  <c r="AD204" i="16"/>
  <c r="AB204" i="16"/>
  <c r="Y204" i="16"/>
  <c r="X204" i="16"/>
  <c r="V204" i="16"/>
  <c r="U204" i="16"/>
  <c r="S204" i="16"/>
  <c r="R204" i="16"/>
  <c r="P204" i="16"/>
  <c r="O204" i="16"/>
  <c r="M204" i="16"/>
  <c r="L204" i="16"/>
  <c r="J204" i="16"/>
  <c r="I204" i="16"/>
  <c r="G204" i="16"/>
  <c r="F204" i="16"/>
  <c r="D204" i="16"/>
  <c r="AZ203" i="16"/>
  <c r="AY203" i="16"/>
  <c r="AX203" i="16"/>
  <c r="AW203" i="16"/>
  <c r="AT203" i="16"/>
  <c r="AQ203" i="16"/>
  <c r="AK203" i="16"/>
  <c r="AH203" i="16"/>
  <c r="AE203" i="16"/>
  <c r="AD203" i="16"/>
  <c r="AB203" i="16"/>
  <c r="Y203" i="16"/>
  <c r="X203" i="16"/>
  <c r="V203" i="16"/>
  <c r="U203" i="16"/>
  <c r="S203" i="16"/>
  <c r="R203" i="16"/>
  <c r="P203" i="16"/>
  <c r="O203" i="16"/>
  <c r="M203" i="16"/>
  <c r="L203" i="16"/>
  <c r="J203" i="16"/>
  <c r="I203" i="16"/>
  <c r="G203" i="16"/>
  <c r="F203" i="16"/>
  <c r="D203" i="16"/>
  <c r="AZ202" i="16"/>
  <c r="AY202" i="16"/>
  <c r="AX202" i="16"/>
  <c r="AW202" i="16"/>
  <c r="AT202" i="16"/>
  <c r="AQ202" i="16"/>
  <c r="AK202" i="16"/>
  <c r="AH202" i="16"/>
  <c r="AE202" i="16"/>
  <c r="AD202" i="16"/>
  <c r="AB202" i="16"/>
  <c r="Y202" i="16"/>
  <c r="X202" i="16"/>
  <c r="V202" i="16"/>
  <c r="U202" i="16"/>
  <c r="S202" i="16"/>
  <c r="R202" i="16"/>
  <c r="P202" i="16"/>
  <c r="O202" i="16"/>
  <c r="M202" i="16"/>
  <c r="L202" i="16"/>
  <c r="J202" i="16"/>
  <c r="I202" i="16"/>
  <c r="G202" i="16"/>
  <c r="F202" i="16"/>
  <c r="D202" i="16"/>
  <c r="AZ32" i="16"/>
  <c r="AY32" i="16"/>
  <c r="AX32" i="16"/>
  <c r="AW32" i="16"/>
  <c r="AT32" i="16"/>
  <c r="AQ32" i="16"/>
  <c r="AK32" i="16"/>
  <c r="AH32" i="16"/>
  <c r="AE32" i="16"/>
  <c r="AD32" i="16"/>
  <c r="AB32" i="16"/>
  <c r="Y32" i="16"/>
  <c r="X32" i="16"/>
  <c r="V32" i="16"/>
  <c r="U32" i="16"/>
  <c r="S32" i="16"/>
  <c r="R32" i="16"/>
  <c r="P32" i="16"/>
  <c r="O32" i="16"/>
  <c r="M32" i="16"/>
  <c r="L32" i="16"/>
  <c r="J32" i="16"/>
  <c r="I32" i="16"/>
  <c r="G32" i="16"/>
  <c r="F32" i="16"/>
  <c r="D32" i="16"/>
  <c r="AZ201" i="16"/>
  <c r="AY201" i="16"/>
  <c r="AX201" i="16"/>
  <c r="AW201" i="16"/>
  <c r="AT201" i="16"/>
  <c r="AQ201" i="16"/>
  <c r="AK201" i="16"/>
  <c r="AH201" i="16"/>
  <c r="AE201" i="16"/>
  <c r="AD201" i="16"/>
  <c r="AB201" i="16"/>
  <c r="Y201" i="16"/>
  <c r="X201" i="16"/>
  <c r="V201" i="16"/>
  <c r="U201" i="16"/>
  <c r="S201" i="16"/>
  <c r="R201" i="16"/>
  <c r="P201" i="16"/>
  <c r="O201" i="16"/>
  <c r="M201" i="16"/>
  <c r="L201" i="16"/>
  <c r="J201" i="16"/>
  <c r="I201" i="16"/>
  <c r="G201" i="16"/>
  <c r="F201" i="16"/>
  <c r="D201" i="16"/>
  <c r="AZ200" i="16"/>
  <c r="AY200" i="16"/>
  <c r="AX200" i="16"/>
  <c r="AW200" i="16"/>
  <c r="AT200" i="16"/>
  <c r="AQ200" i="16"/>
  <c r="AK200" i="16"/>
  <c r="AH200" i="16"/>
  <c r="AE200" i="16"/>
  <c r="AD200" i="16"/>
  <c r="AB200" i="16"/>
  <c r="Y200" i="16"/>
  <c r="X200" i="16"/>
  <c r="V200" i="16"/>
  <c r="U200" i="16"/>
  <c r="S200" i="16"/>
  <c r="R200" i="16"/>
  <c r="P200" i="16"/>
  <c r="O200" i="16"/>
  <c r="M200" i="16"/>
  <c r="L200" i="16"/>
  <c r="J200" i="16"/>
  <c r="I200" i="16"/>
  <c r="G200" i="16"/>
  <c r="F200" i="16"/>
  <c r="D200" i="16"/>
  <c r="AZ199" i="16"/>
  <c r="AY199" i="16"/>
  <c r="AX199" i="16"/>
  <c r="AW199" i="16"/>
  <c r="AT199" i="16"/>
  <c r="AQ199" i="16"/>
  <c r="AE199" i="16"/>
  <c r="AD199" i="16"/>
  <c r="AB199" i="16"/>
  <c r="Y199" i="16"/>
  <c r="X199" i="16"/>
  <c r="V199" i="16"/>
  <c r="S199" i="16"/>
  <c r="P199" i="16"/>
  <c r="M199" i="16"/>
  <c r="J199" i="16"/>
  <c r="G199" i="16"/>
  <c r="F199" i="16"/>
  <c r="D199" i="16"/>
  <c r="AZ198" i="16"/>
  <c r="AY198" i="16"/>
  <c r="AX198" i="16"/>
  <c r="AW198" i="16"/>
  <c r="AT198" i="16"/>
  <c r="AQ198" i="16"/>
  <c r="AE198" i="16"/>
  <c r="AD198" i="16"/>
  <c r="AB198" i="16"/>
  <c r="Y198" i="16"/>
  <c r="X198" i="16"/>
  <c r="V198" i="16"/>
  <c r="S198" i="16"/>
  <c r="P198" i="16"/>
  <c r="M198" i="16"/>
  <c r="J198" i="16"/>
  <c r="G198" i="16"/>
  <c r="F198" i="16"/>
  <c r="D198" i="16"/>
  <c r="AZ197" i="16"/>
  <c r="AY197" i="16"/>
  <c r="AX197" i="16"/>
  <c r="AW197" i="16"/>
  <c r="AT197" i="16"/>
  <c r="AQ197" i="16"/>
  <c r="AE197" i="16"/>
  <c r="AD197" i="16"/>
  <c r="AB197" i="16"/>
  <c r="Y197" i="16"/>
  <c r="X197" i="16"/>
  <c r="V197" i="16"/>
  <c r="S197" i="16"/>
  <c r="P197" i="16"/>
  <c r="M197" i="16"/>
  <c r="J197" i="16"/>
  <c r="G197" i="16"/>
  <c r="F197" i="16"/>
  <c r="D197" i="16"/>
  <c r="AZ196" i="16"/>
  <c r="AY196" i="16"/>
  <c r="AX196" i="16"/>
  <c r="AW196" i="16"/>
  <c r="AT196" i="16"/>
  <c r="AQ196" i="16"/>
  <c r="AE196" i="16"/>
  <c r="AD196" i="16"/>
  <c r="AB196" i="16"/>
  <c r="Y196" i="16"/>
  <c r="X196" i="16"/>
  <c r="V196" i="16"/>
  <c r="S196" i="16"/>
  <c r="P196" i="16"/>
  <c r="M196" i="16"/>
  <c r="J196" i="16"/>
  <c r="G196" i="16"/>
  <c r="F196" i="16"/>
  <c r="D196" i="16"/>
  <c r="AZ195" i="16"/>
  <c r="AY195" i="16"/>
  <c r="AX195" i="16"/>
  <c r="AW195" i="16"/>
  <c r="AT195" i="16"/>
  <c r="AQ195" i="16"/>
  <c r="AE195" i="16"/>
  <c r="AD195" i="16"/>
  <c r="AB195" i="16"/>
  <c r="Y195" i="16"/>
  <c r="X195" i="16"/>
  <c r="V195" i="16"/>
  <c r="S195" i="16"/>
  <c r="P195" i="16"/>
  <c r="M195" i="16"/>
  <c r="J195" i="16"/>
  <c r="G195" i="16"/>
  <c r="F195" i="16"/>
  <c r="D195" i="16"/>
  <c r="AZ194" i="16"/>
  <c r="AY194" i="16"/>
  <c r="AX194" i="16"/>
  <c r="AW194" i="16"/>
  <c r="AT194" i="16"/>
  <c r="AQ194" i="16"/>
  <c r="AE194" i="16"/>
  <c r="AD194" i="16"/>
  <c r="AB194" i="16"/>
  <c r="Y194" i="16"/>
  <c r="X194" i="16"/>
  <c r="V194" i="16"/>
  <c r="S194" i="16"/>
  <c r="P194" i="16"/>
  <c r="M194" i="16"/>
  <c r="J194" i="16"/>
  <c r="G194" i="16"/>
  <c r="F194" i="16"/>
  <c r="D194" i="16"/>
  <c r="AZ193" i="16"/>
  <c r="AY193" i="16"/>
  <c r="AX193" i="16"/>
  <c r="AW193" i="16"/>
  <c r="AT193" i="16"/>
  <c r="AQ193" i="16"/>
  <c r="AE193" i="16"/>
  <c r="AD193" i="16"/>
  <c r="AB193" i="16"/>
  <c r="Y193" i="16"/>
  <c r="X193" i="16"/>
  <c r="V193" i="16"/>
  <c r="S193" i="16"/>
  <c r="P193" i="16"/>
  <c r="M193" i="16"/>
  <c r="J193" i="16"/>
  <c r="G193" i="16"/>
  <c r="F193" i="16"/>
  <c r="D193" i="16"/>
  <c r="AZ192" i="16"/>
  <c r="AY192" i="16"/>
  <c r="AX192" i="16"/>
  <c r="AW192" i="16"/>
  <c r="AT192" i="16"/>
  <c r="AQ192" i="16"/>
  <c r="AE192" i="16"/>
  <c r="AD192" i="16"/>
  <c r="AB192" i="16"/>
  <c r="Y192" i="16"/>
  <c r="X192" i="16"/>
  <c r="V192" i="16"/>
  <c r="S192" i="16"/>
  <c r="P192" i="16"/>
  <c r="M192" i="16"/>
  <c r="J192" i="16"/>
  <c r="G192" i="16"/>
  <c r="F192" i="16"/>
  <c r="D192" i="16"/>
  <c r="AZ191" i="16"/>
  <c r="AY191" i="16"/>
  <c r="AX191" i="16"/>
  <c r="AW191" i="16"/>
  <c r="AT191" i="16"/>
  <c r="AQ191" i="16"/>
  <c r="AE191" i="16"/>
  <c r="AD191" i="16"/>
  <c r="AB191" i="16"/>
  <c r="Y191" i="16"/>
  <c r="X191" i="16"/>
  <c r="V191" i="16"/>
  <c r="S191" i="16"/>
  <c r="P191" i="16"/>
  <c r="M191" i="16"/>
  <c r="J191" i="16"/>
  <c r="G191" i="16"/>
  <c r="F191" i="16"/>
  <c r="D191" i="16"/>
  <c r="AZ190" i="16"/>
  <c r="AY190" i="16"/>
  <c r="AX190" i="16"/>
  <c r="AW190" i="16"/>
  <c r="AT190" i="16"/>
  <c r="AQ190" i="16"/>
  <c r="AE190" i="16"/>
  <c r="AD190" i="16"/>
  <c r="AB190" i="16"/>
  <c r="Y190" i="16"/>
  <c r="X190" i="16"/>
  <c r="V190" i="16"/>
  <c r="S190" i="16"/>
  <c r="P190" i="16"/>
  <c r="M190" i="16"/>
  <c r="J190" i="16"/>
  <c r="G190" i="16"/>
  <c r="F190" i="16"/>
  <c r="D190" i="16"/>
  <c r="AZ189" i="16"/>
  <c r="AY189" i="16"/>
  <c r="AX189" i="16"/>
  <c r="AW189" i="16"/>
  <c r="AT189" i="16"/>
  <c r="AQ189" i="16"/>
  <c r="AE189" i="16"/>
  <c r="AD189" i="16"/>
  <c r="AB189" i="16"/>
  <c r="Y189" i="16"/>
  <c r="X189" i="16"/>
  <c r="V189" i="16"/>
  <c r="S189" i="16"/>
  <c r="P189" i="16"/>
  <c r="M189" i="16"/>
  <c r="J189" i="16"/>
  <c r="G189" i="16"/>
  <c r="F189" i="16"/>
  <c r="D189" i="16"/>
  <c r="AZ188" i="16"/>
  <c r="AY188" i="16"/>
  <c r="AX188" i="16"/>
  <c r="AW188" i="16"/>
  <c r="AT188" i="16"/>
  <c r="AQ188" i="16"/>
  <c r="AE188" i="16"/>
  <c r="AD188" i="16"/>
  <c r="AB188" i="16"/>
  <c r="Y188" i="16"/>
  <c r="X188" i="16"/>
  <c r="V188" i="16"/>
  <c r="S188" i="16"/>
  <c r="P188" i="16"/>
  <c r="M188" i="16"/>
  <c r="J188" i="16"/>
  <c r="G188" i="16"/>
  <c r="F188" i="16"/>
  <c r="D188" i="16"/>
  <c r="AZ187" i="16"/>
  <c r="AY187" i="16"/>
  <c r="AX187" i="16"/>
  <c r="AW187" i="16"/>
  <c r="AT187" i="16"/>
  <c r="AQ187" i="16"/>
  <c r="AE187" i="16"/>
  <c r="AD187" i="16"/>
  <c r="AB187" i="16"/>
  <c r="Y187" i="16"/>
  <c r="X187" i="16"/>
  <c r="V187" i="16"/>
  <c r="S187" i="16"/>
  <c r="P187" i="16"/>
  <c r="M187" i="16"/>
  <c r="J187" i="16"/>
  <c r="G187" i="16"/>
  <c r="F187" i="16"/>
  <c r="D187" i="16"/>
  <c r="AZ186" i="16"/>
  <c r="AY186" i="16"/>
  <c r="AX186" i="16"/>
  <c r="AW186" i="16"/>
  <c r="AT186" i="16"/>
  <c r="AQ186" i="16"/>
  <c r="AE186" i="16"/>
  <c r="AD186" i="16"/>
  <c r="AB186" i="16"/>
  <c r="Y186" i="16"/>
  <c r="X186" i="16"/>
  <c r="V186" i="16"/>
  <c r="S186" i="16"/>
  <c r="P186" i="16"/>
  <c r="M186" i="16"/>
  <c r="J186" i="16"/>
  <c r="G186" i="16"/>
  <c r="F186" i="16"/>
  <c r="D186" i="16"/>
  <c r="AZ185" i="16"/>
  <c r="AY185" i="16"/>
  <c r="AX185" i="16"/>
  <c r="AW185" i="16"/>
  <c r="AT185" i="16"/>
  <c r="AQ185" i="16"/>
  <c r="AE185" i="16"/>
  <c r="AD185" i="16"/>
  <c r="AB185" i="16"/>
  <c r="Y185" i="16"/>
  <c r="X185" i="16"/>
  <c r="V185" i="16"/>
  <c r="S185" i="16"/>
  <c r="P185" i="16"/>
  <c r="M185" i="16"/>
  <c r="J185" i="16"/>
  <c r="G185" i="16"/>
  <c r="F185" i="16"/>
  <c r="D185" i="16"/>
  <c r="AZ184" i="16"/>
  <c r="AY184" i="16"/>
  <c r="AX184" i="16"/>
  <c r="AW184" i="16"/>
  <c r="AT184" i="16"/>
  <c r="AQ184" i="16"/>
  <c r="AE184" i="16"/>
  <c r="AD184" i="16"/>
  <c r="AB184" i="16"/>
  <c r="Y184" i="16"/>
  <c r="X184" i="16"/>
  <c r="V184" i="16"/>
  <c r="S184" i="16"/>
  <c r="P184" i="16"/>
  <c r="M184" i="16"/>
  <c r="J184" i="16"/>
  <c r="G184" i="16"/>
  <c r="F184" i="16"/>
  <c r="D184" i="16"/>
  <c r="AZ183" i="16"/>
  <c r="AY183" i="16"/>
  <c r="AX183" i="16"/>
  <c r="AW183" i="16"/>
  <c r="AT183" i="16"/>
  <c r="AQ183" i="16"/>
  <c r="AE183" i="16"/>
  <c r="AD183" i="16"/>
  <c r="AB183" i="16"/>
  <c r="Y183" i="16"/>
  <c r="X183" i="16"/>
  <c r="V183" i="16"/>
  <c r="S183" i="16"/>
  <c r="P183" i="16"/>
  <c r="M183" i="16"/>
  <c r="J183" i="16"/>
  <c r="G183" i="16"/>
  <c r="F183" i="16"/>
  <c r="D183" i="16"/>
  <c r="AZ182" i="16"/>
  <c r="AY182" i="16"/>
  <c r="AX182" i="16"/>
  <c r="AW182" i="16"/>
  <c r="AT182" i="16"/>
  <c r="AQ182" i="16"/>
  <c r="AE182" i="16"/>
  <c r="AD182" i="16"/>
  <c r="AB182" i="16"/>
  <c r="Y182" i="16"/>
  <c r="X182" i="16"/>
  <c r="V182" i="16"/>
  <c r="S182" i="16"/>
  <c r="P182" i="16"/>
  <c r="M182" i="16"/>
  <c r="J182" i="16"/>
  <c r="G182" i="16"/>
  <c r="F182" i="16"/>
  <c r="D182" i="16"/>
  <c r="AZ181" i="16"/>
  <c r="AY181" i="16"/>
  <c r="AX181" i="16"/>
  <c r="AW181" i="16"/>
  <c r="AT181" i="16"/>
  <c r="AQ181" i="16"/>
  <c r="AE181" i="16"/>
  <c r="AD181" i="16"/>
  <c r="AB181" i="16"/>
  <c r="Y181" i="16"/>
  <c r="X181" i="16"/>
  <c r="V181" i="16"/>
  <c r="S181" i="16"/>
  <c r="P181" i="16"/>
  <c r="M181" i="16"/>
  <c r="J181" i="16"/>
  <c r="G181" i="16"/>
  <c r="F181" i="16"/>
  <c r="D181" i="16"/>
  <c r="AZ180" i="16"/>
  <c r="AY180" i="16"/>
  <c r="AX180" i="16"/>
  <c r="AW180" i="16"/>
  <c r="AT180" i="16"/>
  <c r="AQ180" i="16"/>
  <c r="AE180" i="16"/>
  <c r="AD180" i="16"/>
  <c r="AB180" i="16"/>
  <c r="Y180" i="16"/>
  <c r="X180" i="16"/>
  <c r="V180" i="16"/>
  <c r="S180" i="16"/>
  <c r="P180" i="16"/>
  <c r="M180" i="16"/>
  <c r="J180" i="16"/>
  <c r="G180" i="16"/>
  <c r="F180" i="16"/>
  <c r="D180" i="16"/>
  <c r="AZ179" i="16"/>
  <c r="AY179" i="16"/>
  <c r="AX179" i="16"/>
  <c r="AW179" i="16"/>
  <c r="AT179" i="16"/>
  <c r="AQ179" i="16"/>
  <c r="AE179" i="16"/>
  <c r="AD179" i="16"/>
  <c r="AB179" i="16"/>
  <c r="Y179" i="16"/>
  <c r="X179" i="16"/>
  <c r="V179" i="16"/>
  <c r="S179" i="16"/>
  <c r="P179" i="16"/>
  <c r="M179" i="16"/>
  <c r="J179" i="16"/>
  <c r="G179" i="16"/>
  <c r="F179" i="16"/>
  <c r="D179" i="16"/>
  <c r="AZ178" i="16"/>
  <c r="AY178" i="16"/>
  <c r="AX178" i="16"/>
  <c r="AW178" i="16"/>
  <c r="AT178" i="16"/>
  <c r="AQ178" i="16"/>
  <c r="AE178" i="16"/>
  <c r="AD178" i="16"/>
  <c r="AB178" i="16"/>
  <c r="Y178" i="16"/>
  <c r="X178" i="16"/>
  <c r="V178" i="16"/>
  <c r="S178" i="16"/>
  <c r="P178" i="16"/>
  <c r="M178" i="16"/>
  <c r="J178" i="16"/>
  <c r="G178" i="16"/>
  <c r="F178" i="16"/>
  <c r="D178" i="16"/>
  <c r="AZ177" i="16"/>
  <c r="AY177" i="16"/>
  <c r="AX177" i="16"/>
  <c r="AW177" i="16"/>
  <c r="AT177" i="16"/>
  <c r="AQ177" i="16"/>
  <c r="AE177" i="16"/>
  <c r="AD177" i="16"/>
  <c r="AB177" i="16"/>
  <c r="Y177" i="16"/>
  <c r="X177" i="16"/>
  <c r="V177" i="16"/>
  <c r="S177" i="16"/>
  <c r="P177" i="16"/>
  <c r="M177" i="16"/>
  <c r="J177" i="16"/>
  <c r="G177" i="16"/>
  <c r="F177" i="16"/>
  <c r="D177" i="16"/>
  <c r="AZ176" i="16"/>
  <c r="AY176" i="16"/>
  <c r="AX176" i="16"/>
  <c r="AW176" i="16"/>
  <c r="AT176" i="16"/>
  <c r="AQ176" i="16"/>
  <c r="AE176" i="16"/>
  <c r="AD176" i="16"/>
  <c r="AB176" i="16"/>
  <c r="Y176" i="16"/>
  <c r="X176" i="16"/>
  <c r="V176" i="16"/>
  <c r="S176" i="16"/>
  <c r="P176" i="16"/>
  <c r="M176" i="16"/>
  <c r="J176" i="16"/>
  <c r="G176" i="16"/>
  <c r="F176" i="16"/>
  <c r="D176" i="16"/>
  <c r="AZ175" i="16"/>
  <c r="AY175" i="16"/>
  <c r="AX175" i="16"/>
  <c r="AW175" i="16"/>
  <c r="AT175" i="16"/>
  <c r="AQ175" i="16"/>
  <c r="AE175" i="16"/>
  <c r="AD175" i="16"/>
  <c r="AB175" i="16"/>
  <c r="Y175" i="16"/>
  <c r="X175" i="16"/>
  <c r="V175" i="16"/>
  <c r="S175" i="16"/>
  <c r="P175" i="16"/>
  <c r="M175" i="16"/>
  <c r="J175" i="16"/>
  <c r="G175" i="16"/>
  <c r="F175" i="16"/>
  <c r="D175" i="16"/>
  <c r="AZ174" i="16"/>
  <c r="AY174" i="16"/>
  <c r="AX174" i="16"/>
  <c r="AW174" i="16"/>
  <c r="AT174" i="16"/>
  <c r="AQ174" i="16"/>
  <c r="AE174" i="16"/>
  <c r="AD174" i="16"/>
  <c r="AB174" i="16"/>
  <c r="Y174" i="16"/>
  <c r="X174" i="16"/>
  <c r="V174" i="16"/>
  <c r="S174" i="16"/>
  <c r="P174" i="16"/>
  <c r="M174" i="16"/>
  <c r="J174" i="16"/>
  <c r="G174" i="16"/>
  <c r="F174" i="16"/>
  <c r="D174" i="16"/>
  <c r="AZ173" i="16"/>
  <c r="AY173" i="16"/>
  <c r="AX173" i="16"/>
  <c r="AW173" i="16"/>
  <c r="AT173" i="16"/>
  <c r="AQ173" i="16"/>
  <c r="AE173" i="16"/>
  <c r="AD173" i="16"/>
  <c r="AB173" i="16"/>
  <c r="Y173" i="16"/>
  <c r="X173" i="16"/>
  <c r="V173" i="16"/>
  <c r="S173" i="16"/>
  <c r="P173" i="16"/>
  <c r="M173" i="16"/>
  <c r="J173" i="16"/>
  <c r="G173" i="16"/>
  <c r="F173" i="16"/>
  <c r="D173" i="16"/>
  <c r="AZ172" i="16"/>
  <c r="AY172" i="16"/>
  <c r="AX172" i="16"/>
  <c r="AW172" i="16"/>
  <c r="AT172" i="16"/>
  <c r="AQ172" i="16"/>
  <c r="AE172" i="16"/>
  <c r="AD172" i="16"/>
  <c r="AB172" i="16"/>
  <c r="Y172" i="16"/>
  <c r="X172" i="16"/>
  <c r="V172" i="16"/>
  <c r="S172" i="16"/>
  <c r="P172" i="16"/>
  <c r="M172" i="16"/>
  <c r="J172" i="16"/>
  <c r="G172" i="16"/>
  <c r="F172" i="16"/>
  <c r="D172" i="16"/>
  <c r="AZ171" i="16"/>
  <c r="AY171" i="16"/>
  <c r="AX171" i="16"/>
  <c r="AW171" i="16"/>
  <c r="AT171" i="16"/>
  <c r="AQ171" i="16"/>
  <c r="AE171" i="16"/>
  <c r="AD171" i="16"/>
  <c r="AB171" i="16"/>
  <c r="Y171" i="16"/>
  <c r="X171" i="16"/>
  <c r="V171" i="16"/>
  <c r="S171" i="16"/>
  <c r="P171" i="16"/>
  <c r="M171" i="16"/>
  <c r="J171" i="16"/>
  <c r="G171" i="16"/>
  <c r="F171" i="16"/>
  <c r="D171" i="16"/>
  <c r="AZ170" i="16"/>
  <c r="AY170" i="16"/>
  <c r="AX170" i="16"/>
  <c r="AW170" i="16"/>
  <c r="AT170" i="16"/>
  <c r="AQ170" i="16"/>
  <c r="AK170" i="16"/>
  <c r="AH170" i="16"/>
  <c r="AE170" i="16"/>
  <c r="AD170" i="16"/>
  <c r="AB170" i="16"/>
  <c r="Y170" i="16"/>
  <c r="X170" i="16"/>
  <c r="V170" i="16"/>
  <c r="U170" i="16"/>
  <c r="S170" i="16"/>
  <c r="R170" i="16"/>
  <c r="P170" i="16"/>
  <c r="O170" i="16"/>
  <c r="M170" i="16"/>
  <c r="L170" i="16"/>
  <c r="J170" i="16"/>
  <c r="I170" i="16"/>
  <c r="G170" i="16"/>
  <c r="F170" i="16"/>
  <c r="D170" i="16"/>
  <c r="AZ169" i="16"/>
  <c r="AY169" i="16"/>
  <c r="AX169" i="16"/>
  <c r="AW169" i="16"/>
  <c r="AT169" i="16"/>
  <c r="AQ169" i="16"/>
  <c r="AE169" i="16"/>
  <c r="AD169" i="16"/>
  <c r="AB169" i="16"/>
  <c r="Y169" i="16"/>
  <c r="X169" i="16"/>
  <c r="V169" i="16"/>
  <c r="S169" i="16"/>
  <c r="P169" i="16"/>
  <c r="M169" i="16"/>
  <c r="J169" i="16"/>
  <c r="G169" i="16"/>
  <c r="F169" i="16"/>
  <c r="D169" i="16"/>
  <c r="AZ168" i="16"/>
  <c r="AY168" i="16"/>
  <c r="AX168" i="16"/>
  <c r="AW168" i="16"/>
  <c r="AT168" i="16"/>
  <c r="AQ168" i="16"/>
  <c r="AE168" i="16"/>
  <c r="AD168" i="16"/>
  <c r="AB168" i="16"/>
  <c r="Y168" i="16"/>
  <c r="X168" i="16"/>
  <c r="V168" i="16"/>
  <c r="S168" i="16"/>
  <c r="P168" i="16"/>
  <c r="M168" i="16"/>
  <c r="J168" i="16"/>
  <c r="G168" i="16"/>
  <c r="F168" i="16"/>
  <c r="D168" i="16"/>
  <c r="AZ167" i="16"/>
  <c r="AY167" i="16"/>
  <c r="AX167" i="16"/>
  <c r="AW167" i="16"/>
  <c r="AT167" i="16"/>
  <c r="AQ167" i="16"/>
  <c r="AE167" i="16"/>
  <c r="AD167" i="16"/>
  <c r="AB167" i="16"/>
  <c r="Y167" i="16"/>
  <c r="X167" i="16"/>
  <c r="V167" i="16"/>
  <c r="S167" i="16"/>
  <c r="P167" i="16"/>
  <c r="M167" i="16"/>
  <c r="J167" i="16"/>
  <c r="G167" i="16"/>
  <c r="F167" i="16"/>
  <c r="D167" i="16"/>
  <c r="AZ166" i="16"/>
  <c r="AY166" i="16"/>
  <c r="AX166" i="16"/>
  <c r="AW166" i="16"/>
  <c r="AT166" i="16"/>
  <c r="AQ166" i="16"/>
  <c r="AE166" i="16"/>
  <c r="AD166" i="16"/>
  <c r="AB166" i="16"/>
  <c r="Y166" i="16"/>
  <c r="X166" i="16"/>
  <c r="V166" i="16"/>
  <c r="S166" i="16"/>
  <c r="P166" i="16"/>
  <c r="M166" i="16"/>
  <c r="J166" i="16"/>
  <c r="G166" i="16"/>
  <c r="F166" i="16"/>
  <c r="D166" i="16"/>
  <c r="AZ165" i="16"/>
  <c r="AY165" i="16"/>
  <c r="AX165" i="16"/>
  <c r="AW165" i="16"/>
  <c r="AT165" i="16"/>
  <c r="AQ165" i="16"/>
  <c r="AE165" i="16"/>
  <c r="AD165" i="16"/>
  <c r="AB165" i="16"/>
  <c r="Y165" i="16"/>
  <c r="X165" i="16"/>
  <c r="V165" i="16"/>
  <c r="S165" i="16"/>
  <c r="P165" i="16"/>
  <c r="M165" i="16"/>
  <c r="J165" i="16"/>
  <c r="G165" i="16"/>
  <c r="F165" i="16"/>
  <c r="D165" i="16"/>
  <c r="AZ164" i="16"/>
  <c r="AY164" i="16"/>
  <c r="AX164" i="16"/>
  <c r="AW164" i="16"/>
  <c r="AT164" i="16"/>
  <c r="AQ164" i="16"/>
  <c r="AE164" i="16"/>
  <c r="AD164" i="16"/>
  <c r="AB164" i="16"/>
  <c r="Y164" i="16"/>
  <c r="X164" i="16"/>
  <c r="V164" i="16"/>
  <c r="S164" i="16"/>
  <c r="P164" i="16"/>
  <c r="M164" i="16"/>
  <c r="J164" i="16"/>
  <c r="G164" i="16"/>
  <c r="F164" i="16"/>
  <c r="D164" i="16"/>
  <c r="AZ163" i="16"/>
  <c r="AY163" i="16"/>
  <c r="AX163" i="16"/>
  <c r="AW163" i="16"/>
  <c r="AT163" i="16"/>
  <c r="AQ163" i="16"/>
  <c r="AE163" i="16"/>
  <c r="AD163" i="16"/>
  <c r="AB163" i="16"/>
  <c r="Y163" i="16"/>
  <c r="X163" i="16"/>
  <c r="V163" i="16"/>
  <c r="S163" i="16"/>
  <c r="P163" i="16"/>
  <c r="M163" i="16"/>
  <c r="J163" i="16"/>
  <c r="G163" i="16"/>
  <c r="F163" i="16"/>
  <c r="D163" i="16"/>
  <c r="AZ162" i="16"/>
  <c r="AY162" i="16"/>
  <c r="AX162" i="16"/>
  <c r="AW162" i="16"/>
  <c r="AT162" i="16"/>
  <c r="AQ162" i="16"/>
  <c r="AE162" i="16"/>
  <c r="AD162" i="16"/>
  <c r="AB162" i="16"/>
  <c r="Y162" i="16"/>
  <c r="X162" i="16"/>
  <c r="V162" i="16"/>
  <c r="S162" i="16"/>
  <c r="P162" i="16"/>
  <c r="M162" i="16"/>
  <c r="J162" i="16"/>
  <c r="G162" i="16"/>
  <c r="F162" i="16"/>
  <c r="D162" i="16"/>
  <c r="AZ161" i="16"/>
  <c r="AY161" i="16"/>
  <c r="AX161" i="16"/>
  <c r="AW161" i="16"/>
  <c r="AT161" i="16"/>
  <c r="AQ161" i="16"/>
  <c r="AE161" i="16"/>
  <c r="AD161" i="16"/>
  <c r="AB161" i="16"/>
  <c r="Y161" i="16"/>
  <c r="X161" i="16"/>
  <c r="V161" i="16"/>
  <c r="S161" i="16"/>
  <c r="P161" i="16"/>
  <c r="M161" i="16"/>
  <c r="J161" i="16"/>
  <c r="G161" i="16"/>
  <c r="F161" i="16"/>
  <c r="D161" i="16"/>
  <c r="AZ160" i="16"/>
  <c r="AY160" i="16"/>
  <c r="AX160" i="16"/>
  <c r="AW160" i="16"/>
  <c r="AT160" i="16"/>
  <c r="AQ160" i="16"/>
  <c r="AE160" i="16"/>
  <c r="AD160" i="16"/>
  <c r="AB160" i="16"/>
  <c r="Y160" i="16"/>
  <c r="X160" i="16"/>
  <c r="V160" i="16"/>
  <c r="S160" i="16"/>
  <c r="P160" i="16"/>
  <c r="M160" i="16"/>
  <c r="J160" i="16"/>
  <c r="G160" i="16"/>
  <c r="F160" i="16"/>
  <c r="D160" i="16"/>
  <c r="AZ159" i="16"/>
  <c r="AY159" i="16"/>
  <c r="AX159" i="16"/>
  <c r="AW159" i="16"/>
  <c r="AT159" i="16"/>
  <c r="AQ159" i="16"/>
  <c r="AE159" i="16"/>
  <c r="AD159" i="16"/>
  <c r="AB159" i="16"/>
  <c r="Y159" i="16"/>
  <c r="X159" i="16"/>
  <c r="V159" i="16"/>
  <c r="S159" i="16"/>
  <c r="P159" i="16"/>
  <c r="M159" i="16"/>
  <c r="J159" i="16"/>
  <c r="G159" i="16"/>
  <c r="F159" i="16"/>
  <c r="D159" i="16"/>
  <c r="AZ158" i="16"/>
  <c r="AY158" i="16"/>
  <c r="AX158" i="16"/>
  <c r="AW158" i="16"/>
  <c r="AT158" i="16"/>
  <c r="AQ158" i="16"/>
  <c r="AE158" i="16"/>
  <c r="AD158" i="16"/>
  <c r="AB158" i="16"/>
  <c r="Y158" i="16"/>
  <c r="X158" i="16"/>
  <c r="V158" i="16"/>
  <c r="S158" i="16"/>
  <c r="P158" i="16"/>
  <c r="M158" i="16"/>
  <c r="J158" i="16"/>
  <c r="G158" i="16"/>
  <c r="F158" i="16"/>
  <c r="D158" i="16"/>
  <c r="AZ157" i="16"/>
  <c r="AY157" i="16"/>
  <c r="AX157" i="16"/>
  <c r="AW157" i="16"/>
  <c r="AT157" i="16"/>
  <c r="AQ157" i="16"/>
  <c r="AE157" i="16"/>
  <c r="AD157" i="16"/>
  <c r="AB157" i="16"/>
  <c r="Y157" i="16"/>
  <c r="X157" i="16"/>
  <c r="V157" i="16"/>
  <c r="S157" i="16"/>
  <c r="P157" i="16"/>
  <c r="M157" i="16"/>
  <c r="J157" i="16"/>
  <c r="G157" i="16"/>
  <c r="F157" i="16"/>
  <c r="D157" i="16"/>
  <c r="AZ156" i="16"/>
  <c r="AY156" i="16"/>
  <c r="AX156" i="16"/>
  <c r="AW156" i="16"/>
  <c r="AT156" i="16"/>
  <c r="AQ156" i="16"/>
  <c r="AE156" i="16"/>
  <c r="AD156" i="16"/>
  <c r="AB156" i="16"/>
  <c r="Y156" i="16"/>
  <c r="X156" i="16"/>
  <c r="V156" i="16"/>
  <c r="S156" i="16"/>
  <c r="P156" i="16"/>
  <c r="M156" i="16"/>
  <c r="J156" i="16"/>
  <c r="G156" i="16"/>
  <c r="F156" i="16"/>
  <c r="D156" i="16"/>
  <c r="AZ155" i="16"/>
  <c r="AY155" i="16"/>
  <c r="AX155" i="16"/>
  <c r="AW155" i="16"/>
  <c r="AT155" i="16"/>
  <c r="AQ155" i="16"/>
  <c r="AE155" i="16"/>
  <c r="AD155" i="16"/>
  <c r="AB155" i="16"/>
  <c r="Y155" i="16"/>
  <c r="X155" i="16"/>
  <c r="V155" i="16"/>
  <c r="S155" i="16"/>
  <c r="P155" i="16"/>
  <c r="M155" i="16"/>
  <c r="J155" i="16"/>
  <c r="G155" i="16"/>
  <c r="F155" i="16"/>
  <c r="D155" i="16"/>
  <c r="AZ154" i="16"/>
  <c r="AY154" i="16"/>
  <c r="AX154" i="16"/>
  <c r="AW154" i="16"/>
  <c r="AT154" i="16"/>
  <c r="AQ154" i="16"/>
  <c r="AE154" i="16"/>
  <c r="AD154" i="16"/>
  <c r="AB154" i="16"/>
  <c r="Y154" i="16"/>
  <c r="X154" i="16"/>
  <c r="V154" i="16"/>
  <c r="S154" i="16"/>
  <c r="P154" i="16"/>
  <c r="M154" i="16"/>
  <c r="J154" i="16"/>
  <c r="G154" i="16"/>
  <c r="F154" i="16"/>
  <c r="D154" i="16"/>
  <c r="AZ153" i="16"/>
  <c r="AY153" i="16"/>
  <c r="AX153" i="16"/>
  <c r="AW153" i="16"/>
  <c r="AT153" i="16"/>
  <c r="AQ153" i="16"/>
  <c r="AE153" i="16"/>
  <c r="AD153" i="16"/>
  <c r="AB153" i="16"/>
  <c r="Y153" i="16"/>
  <c r="X153" i="16"/>
  <c r="V153" i="16"/>
  <c r="S153" i="16"/>
  <c r="P153" i="16"/>
  <c r="M153" i="16"/>
  <c r="J153" i="16"/>
  <c r="G153" i="16"/>
  <c r="F153" i="16"/>
  <c r="D153" i="16"/>
  <c r="AZ152" i="16"/>
  <c r="AY152" i="16"/>
  <c r="AX152" i="16"/>
  <c r="AW152" i="16"/>
  <c r="AT152" i="16"/>
  <c r="AQ152" i="16"/>
  <c r="AE152" i="16"/>
  <c r="AD152" i="16"/>
  <c r="AB152" i="16"/>
  <c r="Y152" i="16"/>
  <c r="X152" i="16"/>
  <c r="V152" i="16"/>
  <c r="S152" i="16"/>
  <c r="P152" i="16"/>
  <c r="M152" i="16"/>
  <c r="J152" i="16"/>
  <c r="G152" i="16"/>
  <c r="F152" i="16"/>
  <c r="D152" i="16"/>
  <c r="AZ151" i="16"/>
  <c r="AY151" i="16"/>
  <c r="AX151" i="16"/>
  <c r="AW151" i="16"/>
  <c r="AT151" i="16"/>
  <c r="AQ151" i="16"/>
  <c r="AE151" i="16"/>
  <c r="AD151" i="16"/>
  <c r="AB151" i="16"/>
  <c r="Y151" i="16"/>
  <c r="X151" i="16"/>
  <c r="V151" i="16"/>
  <c r="S151" i="16"/>
  <c r="P151" i="16"/>
  <c r="M151" i="16"/>
  <c r="J151" i="16"/>
  <c r="G151" i="16"/>
  <c r="F151" i="16"/>
  <c r="D151" i="16"/>
  <c r="AZ150" i="16"/>
  <c r="AY150" i="16"/>
  <c r="AX150" i="16"/>
  <c r="AW150" i="16"/>
  <c r="AT150" i="16"/>
  <c r="AQ150" i="16"/>
  <c r="AE150" i="16"/>
  <c r="AD150" i="16"/>
  <c r="AB150" i="16"/>
  <c r="Y150" i="16"/>
  <c r="X150" i="16"/>
  <c r="V150" i="16"/>
  <c r="S150" i="16"/>
  <c r="P150" i="16"/>
  <c r="M150" i="16"/>
  <c r="J150" i="16"/>
  <c r="G150" i="16"/>
  <c r="F150" i="16"/>
  <c r="D150" i="16"/>
  <c r="AZ149" i="16"/>
  <c r="AY149" i="16"/>
  <c r="AX149" i="16"/>
  <c r="AW149" i="16"/>
  <c r="AT149" i="16"/>
  <c r="AQ149" i="16"/>
  <c r="AE149" i="16"/>
  <c r="AD149" i="16"/>
  <c r="AB149" i="16"/>
  <c r="Y149" i="16"/>
  <c r="X149" i="16"/>
  <c r="V149" i="16"/>
  <c r="S149" i="16"/>
  <c r="P149" i="16"/>
  <c r="M149" i="16"/>
  <c r="J149" i="16"/>
  <c r="G149" i="16"/>
  <c r="F149" i="16"/>
  <c r="D149" i="16"/>
  <c r="AZ148" i="16"/>
  <c r="AY148" i="16"/>
  <c r="AX148" i="16"/>
  <c r="AW148" i="16"/>
  <c r="AT148" i="16"/>
  <c r="AQ148" i="16"/>
  <c r="AE148" i="16"/>
  <c r="AD148" i="16"/>
  <c r="AB148" i="16"/>
  <c r="Y148" i="16"/>
  <c r="X148" i="16"/>
  <c r="V148" i="16"/>
  <c r="S148" i="16"/>
  <c r="P148" i="16"/>
  <c r="M148" i="16"/>
  <c r="J148" i="16"/>
  <c r="G148" i="16"/>
  <c r="F148" i="16"/>
  <c r="D148" i="16"/>
  <c r="AZ147" i="16"/>
  <c r="AY147" i="16"/>
  <c r="AX147" i="16"/>
  <c r="AW147" i="16"/>
  <c r="AT147" i="16"/>
  <c r="AQ147" i="16"/>
  <c r="AE147" i="16"/>
  <c r="AD147" i="16"/>
  <c r="AB147" i="16"/>
  <c r="Y147" i="16"/>
  <c r="X147" i="16"/>
  <c r="V147" i="16"/>
  <c r="S147" i="16"/>
  <c r="P147" i="16"/>
  <c r="M147" i="16"/>
  <c r="J147" i="16"/>
  <c r="G147" i="16"/>
  <c r="F147" i="16"/>
  <c r="D147" i="16"/>
  <c r="AZ146" i="16"/>
  <c r="AY146" i="16"/>
  <c r="AX146" i="16"/>
  <c r="AW146" i="16"/>
  <c r="AT146" i="16"/>
  <c r="AQ146" i="16"/>
  <c r="AE146" i="16"/>
  <c r="AD146" i="16"/>
  <c r="AB146" i="16"/>
  <c r="Y146" i="16"/>
  <c r="X146" i="16"/>
  <c r="V146" i="16"/>
  <c r="S146" i="16"/>
  <c r="P146" i="16"/>
  <c r="M146" i="16"/>
  <c r="J146" i="16"/>
  <c r="G146" i="16"/>
  <c r="F146" i="16"/>
  <c r="D146" i="16"/>
  <c r="AZ145" i="16"/>
  <c r="AY145" i="16"/>
  <c r="AX145" i="16"/>
  <c r="AW145" i="16"/>
  <c r="AT145" i="16"/>
  <c r="AQ145" i="16"/>
  <c r="AE145" i="16"/>
  <c r="AD145" i="16"/>
  <c r="AB145" i="16"/>
  <c r="Y145" i="16"/>
  <c r="X145" i="16"/>
  <c r="V145" i="16"/>
  <c r="S145" i="16"/>
  <c r="P145" i="16"/>
  <c r="M145" i="16"/>
  <c r="J145" i="16"/>
  <c r="G145" i="16"/>
  <c r="F145" i="16"/>
  <c r="D145" i="16"/>
  <c r="AZ144" i="16"/>
  <c r="AY144" i="16"/>
  <c r="AX144" i="16"/>
  <c r="AW144" i="16"/>
  <c r="AT144" i="16"/>
  <c r="AQ144" i="16"/>
  <c r="AE144" i="16"/>
  <c r="AD144" i="16"/>
  <c r="AB144" i="16"/>
  <c r="Y144" i="16"/>
  <c r="X144" i="16"/>
  <c r="V144" i="16"/>
  <c r="S144" i="16"/>
  <c r="P144" i="16"/>
  <c r="M144" i="16"/>
  <c r="J144" i="16"/>
  <c r="G144" i="16"/>
  <c r="F144" i="16"/>
  <c r="D144" i="16"/>
  <c r="AZ143" i="16"/>
  <c r="AY143" i="16"/>
  <c r="AX143" i="16"/>
  <c r="AW143" i="16"/>
  <c r="AT143" i="16"/>
  <c r="AQ143" i="16"/>
  <c r="AE143" i="16"/>
  <c r="AD143" i="16"/>
  <c r="AB143" i="16"/>
  <c r="Y143" i="16"/>
  <c r="X143" i="16"/>
  <c r="V143" i="16"/>
  <c r="S143" i="16"/>
  <c r="P143" i="16"/>
  <c r="M143" i="16"/>
  <c r="J143" i="16"/>
  <c r="G143" i="16"/>
  <c r="F143" i="16"/>
  <c r="D143" i="16"/>
  <c r="AZ142" i="16"/>
  <c r="AY142" i="16"/>
  <c r="AX142" i="16"/>
  <c r="AW142" i="16"/>
  <c r="AT142" i="16"/>
  <c r="AQ142" i="16"/>
  <c r="AE142" i="16"/>
  <c r="AD142" i="16"/>
  <c r="AB142" i="16"/>
  <c r="Y142" i="16"/>
  <c r="X142" i="16"/>
  <c r="V142" i="16"/>
  <c r="S142" i="16"/>
  <c r="P142" i="16"/>
  <c r="M142" i="16"/>
  <c r="J142" i="16"/>
  <c r="G142" i="16"/>
  <c r="F142" i="16"/>
  <c r="D142" i="16"/>
  <c r="AZ141" i="16"/>
  <c r="AY141" i="16"/>
  <c r="AX141" i="16"/>
  <c r="AW141" i="16"/>
  <c r="AT141" i="16"/>
  <c r="AQ141" i="16"/>
  <c r="AE141" i="16"/>
  <c r="AD141" i="16"/>
  <c r="AB141" i="16"/>
  <c r="Y141" i="16"/>
  <c r="X141" i="16"/>
  <c r="V141" i="16"/>
  <c r="S141" i="16"/>
  <c r="P141" i="16"/>
  <c r="M141" i="16"/>
  <c r="J141" i="16"/>
  <c r="G141" i="16"/>
  <c r="F141" i="16"/>
  <c r="D141" i="16"/>
  <c r="AZ140" i="16"/>
  <c r="AY140" i="16"/>
  <c r="AX140" i="16"/>
  <c r="AW140" i="16"/>
  <c r="AT140" i="16"/>
  <c r="AQ140" i="16"/>
  <c r="AE140" i="16"/>
  <c r="AD140" i="16"/>
  <c r="AB140" i="16"/>
  <c r="Y140" i="16"/>
  <c r="X140" i="16"/>
  <c r="V140" i="16"/>
  <c r="S140" i="16"/>
  <c r="P140" i="16"/>
  <c r="M140" i="16"/>
  <c r="J140" i="16"/>
  <c r="G140" i="16"/>
  <c r="F140" i="16"/>
  <c r="D140" i="16"/>
  <c r="AZ139" i="16"/>
  <c r="AY139" i="16"/>
  <c r="AX139" i="16"/>
  <c r="AW139" i="16"/>
  <c r="AT139" i="16"/>
  <c r="AQ139" i="16"/>
  <c r="AE139" i="16"/>
  <c r="AD139" i="16"/>
  <c r="AB139" i="16"/>
  <c r="Y139" i="16"/>
  <c r="X139" i="16"/>
  <c r="V139" i="16"/>
  <c r="S139" i="16"/>
  <c r="P139" i="16"/>
  <c r="M139" i="16"/>
  <c r="J139" i="16"/>
  <c r="G139" i="16"/>
  <c r="F139" i="16"/>
  <c r="D139" i="16"/>
  <c r="AZ138" i="16"/>
  <c r="AY138" i="16"/>
  <c r="AX138" i="16"/>
  <c r="AW138" i="16"/>
  <c r="AT138" i="16"/>
  <c r="AQ138" i="16"/>
  <c r="AE138" i="16"/>
  <c r="AD138" i="16"/>
  <c r="AB138" i="16"/>
  <c r="Y138" i="16"/>
  <c r="X138" i="16"/>
  <c r="V138" i="16"/>
  <c r="S138" i="16"/>
  <c r="P138" i="16"/>
  <c r="M138" i="16"/>
  <c r="J138" i="16"/>
  <c r="G138" i="16"/>
  <c r="F138" i="16"/>
  <c r="D138" i="16"/>
  <c r="AZ137" i="16"/>
  <c r="AY137" i="16"/>
  <c r="AX137" i="16"/>
  <c r="AW137" i="16"/>
  <c r="AT137" i="16"/>
  <c r="AQ137" i="16"/>
  <c r="AE137" i="16"/>
  <c r="AD137" i="16"/>
  <c r="AB137" i="16"/>
  <c r="Y137" i="16"/>
  <c r="X137" i="16"/>
  <c r="V137" i="16"/>
  <c r="S137" i="16"/>
  <c r="P137" i="16"/>
  <c r="M137" i="16"/>
  <c r="J137" i="16"/>
  <c r="G137" i="16"/>
  <c r="F137" i="16"/>
  <c r="D137" i="16"/>
  <c r="AZ136" i="16"/>
  <c r="AY136" i="16"/>
  <c r="AX136" i="16"/>
  <c r="AW136" i="16"/>
  <c r="AT136" i="16"/>
  <c r="AQ136" i="16"/>
  <c r="AE136" i="16"/>
  <c r="AD136" i="16"/>
  <c r="AB136" i="16"/>
  <c r="Y136" i="16"/>
  <c r="X136" i="16"/>
  <c r="V136" i="16"/>
  <c r="S136" i="16"/>
  <c r="P136" i="16"/>
  <c r="M136" i="16"/>
  <c r="J136" i="16"/>
  <c r="G136" i="16"/>
  <c r="F136" i="16"/>
  <c r="D136" i="16"/>
  <c r="AZ135" i="16"/>
  <c r="AY135" i="16"/>
  <c r="AX135" i="16"/>
  <c r="AW135" i="16"/>
  <c r="AT135" i="16"/>
  <c r="AQ135" i="16"/>
  <c r="AE135" i="16"/>
  <c r="AD135" i="16"/>
  <c r="AB135" i="16"/>
  <c r="Y135" i="16"/>
  <c r="X135" i="16"/>
  <c r="V135" i="16"/>
  <c r="S135" i="16"/>
  <c r="P135" i="16"/>
  <c r="M135" i="16"/>
  <c r="J135" i="16"/>
  <c r="G135" i="16"/>
  <c r="F135" i="16"/>
  <c r="D135" i="16"/>
  <c r="AZ134" i="16"/>
  <c r="AY134" i="16"/>
  <c r="AX134" i="16"/>
  <c r="AW134" i="16"/>
  <c r="AT134" i="16"/>
  <c r="AQ134" i="16"/>
  <c r="AE134" i="16"/>
  <c r="AD134" i="16"/>
  <c r="AB134" i="16"/>
  <c r="Y134" i="16"/>
  <c r="X134" i="16"/>
  <c r="V134" i="16"/>
  <c r="S134" i="16"/>
  <c r="P134" i="16"/>
  <c r="M134" i="16"/>
  <c r="J134" i="16"/>
  <c r="G134" i="16"/>
  <c r="F134" i="16"/>
  <c r="D134" i="16"/>
  <c r="AZ133" i="16"/>
  <c r="AY133" i="16"/>
  <c r="AX133" i="16"/>
  <c r="AW133" i="16"/>
  <c r="AT133" i="16"/>
  <c r="AQ133" i="16"/>
  <c r="AE133" i="16"/>
  <c r="AD133" i="16"/>
  <c r="AB133" i="16"/>
  <c r="Y133" i="16"/>
  <c r="X133" i="16"/>
  <c r="V133" i="16"/>
  <c r="S133" i="16"/>
  <c r="P133" i="16"/>
  <c r="M133" i="16"/>
  <c r="J133" i="16"/>
  <c r="G133" i="16"/>
  <c r="F133" i="16"/>
  <c r="D133" i="16"/>
  <c r="AZ132" i="16"/>
  <c r="AY132" i="16"/>
  <c r="AX132" i="16"/>
  <c r="AW132" i="16"/>
  <c r="AT132" i="16"/>
  <c r="AQ132" i="16"/>
  <c r="AE132" i="16"/>
  <c r="AD132" i="16"/>
  <c r="AB132" i="16"/>
  <c r="Y132" i="16"/>
  <c r="X132" i="16"/>
  <c r="V132" i="16"/>
  <c r="S132" i="16"/>
  <c r="P132" i="16"/>
  <c r="M132" i="16"/>
  <c r="J132" i="16"/>
  <c r="G132" i="16"/>
  <c r="F132" i="16"/>
  <c r="D132" i="16"/>
  <c r="AZ131" i="16"/>
  <c r="AY131" i="16"/>
  <c r="AX131" i="16"/>
  <c r="AW131" i="16"/>
  <c r="AT131" i="16"/>
  <c r="AQ131" i="16"/>
  <c r="AE131" i="16"/>
  <c r="AD131" i="16"/>
  <c r="AB131" i="16"/>
  <c r="Y131" i="16"/>
  <c r="X131" i="16"/>
  <c r="V131" i="16"/>
  <c r="S131" i="16"/>
  <c r="P131" i="16"/>
  <c r="M131" i="16"/>
  <c r="J131" i="16"/>
  <c r="G131" i="16"/>
  <c r="F131" i="16"/>
  <c r="D131" i="16"/>
  <c r="AZ130" i="16"/>
  <c r="AY130" i="16"/>
  <c r="AX130" i="16"/>
  <c r="AW130" i="16"/>
  <c r="AT130" i="16"/>
  <c r="AQ130" i="16"/>
  <c r="AE130" i="16"/>
  <c r="AD130" i="16"/>
  <c r="AB130" i="16"/>
  <c r="Y130" i="16"/>
  <c r="X130" i="16"/>
  <c r="V130" i="16"/>
  <c r="S130" i="16"/>
  <c r="P130" i="16"/>
  <c r="M130" i="16"/>
  <c r="J130" i="16"/>
  <c r="G130" i="16"/>
  <c r="F130" i="16"/>
  <c r="D130" i="16"/>
  <c r="AZ129" i="16"/>
  <c r="AY129" i="16"/>
  <c r="AX129" i="16"/>
  <c r="AW129" i="16"/>
  <c r="AT129" i="16"/>
  <c r="AQ129" i="16"/>
  <c r="AE129" i="16"/>
  <c r="AD129" i="16"/>
  <c r="AB129" i="16"/>
  <c r="Y129" i="16"/>
  <c r="X129" i="16"/>
  <c r="V129" i="16"/>
  <c r="S129" i="16"/>
  <c r="P129" i="16"/>
  <c r="M129" i="16"/>
  <c r="J129" i="16"/>
  <c r="G129" i="16"/>
  <c r="F129" i="16"/>
  <c r="D129" i="16"/>
  <c r="AZ128" i="16"/>
  <c r="AY128" i="16"/>
  <c r="AX128" i="16"/>
  <c r="AW128" i="16"/>
  <c r="AT128" i="16"/>
  <c r="AQ128" i="16"/>
  <c r="AE128" i="16"/>
  <c r="AD128" i="16"/>
  <c r="AB128" i="16"/>
  <c r="Y128" i="16"/>
  <c r="X128" i="16"/>
  <c r="V128" i="16"/>
  <c r="S128" i="16"/>
  <c r="P128" i="16"/>
  <c r="M128" i="16"/>
  <c r="J128" i="16"/>
  <c r="G128" i="16"/>
  <c r="F128" i="16"/>
  <c r="D128" i="16"/>
  <c r="AZ127" i="16"/>
  <c r="AY127" i="16"/>
  <c r="AX127" i="16"/>
  <c r="AW127" i="16"/>
  <c r="AT127" i="16"/>
  <c r="AQ127" i="16"/>
  <c r="AE127" i="16"/>
  <c r="AD127" i="16"/>
  <c r="AB127" i="16"/>
  <c r="Y127" i="16"/>
  <c r="X127" i="16"/>
  <c r="V127" i="16"/>
  <c r="S127" i="16"/>
  <c r="P127" i="16"/>
  <c r="M127" i="16"/>
  <c r="J127" i="16"/>
  <c r="G127" i="16"/>
  <c r="F127" i="16"/>
  <c r="D127" i="16"/>
  <c r="AZ126" i="16"/>
  <c r="AY126" i="16"/>
  <c r="AX126" i="16"/>
  <c r="AW126" i="16"/>
  <c r="AT126" i="16"/>
  <c r="AQ126" i="16"/>
  <c r="AE126" i="16"/>
  <c r="AD126" i="16"/>
  <c r="AB126" i="16"/>
  <c r="Y126" i="16"/>
  <c r="X126" i="16"/>
  <c r="V126" i="16"/>
  <c r="S126" i="16"/>
  <c r="P126" i="16"/>
  <c r="M126" i="16"/>
  <c r="J126" i="16"/>
  <c r="G126" i="16"/>
  <c r="F126" i="16"/>
  <c r="D126" i="16"/>
  <c r="AZ125" i="16"/>
  <c r="AY125" i="16"/>
  <c r="AX125" i="16"/>
  <c r="AW125" i="16"/>
  <c r="AT125" i="16"/>
  <c r="AQ125" i="16"/>
  <c r="AE125" i="16"/>
  <c r="AD125" i="16"/>
  <c r="AB125" i="16"/>
  <c r="Y125" i="16"/>
  <c r="X125" i="16"/>
  <c r="V125" i="16"/>
  <c r="S125" i="16"/>
  <c r="P125" i="16"/>
  <c r="M125" i="16"/>
  <c r="J125" i="16"/>
  <c r="G125" i="16"/>
  <c r="F125" i="16"/>
  <c r="D125" i="16"/>
  <c r="AZ124" i="16"/>
  <c r="AY124" i="16"/>
  <c r="AX124" i="16"/>
  <c r="AW124" i="16"/>
  <c r="AT124" i="16"/>
  <c r="AQ124" i="16"/>
  <c r="AE124" i="16"/>
  <c r="AD124" i="16"/>
  <c r="AB124" i="16"/>
  <c r="Y124" i="16"/>
  <c r="X124" i="16"/>
  <c r="V124" i="16"/>
  <c r="S124" i="16"/>
  <c r="P124" i="16"/>
  <c r="M124" i="16"/>
  <c r="J124" i="16"/>
  <c r="G124" i="16"/>
  <c r="F124" i="16"/>
  <c r="D124" i="16"/>
  <c r="AZ123" i="16"/>
  <c r="AY123" i="16"/>
  <c r="AX123" i="16"/>
  <c r="AW123" i="16"/>
  <c r="AT123" i="16"/>
  <c r="AQ123" i="16"/>
  <c r="AE123" i="16"/>
  <c r="AD123" i="16"/>
  <c r="AB123" i="16"/>
  <c r="Y123" i="16"/>
  <c r="X123" i="16"/>
  <c r="V123" i="16"/>
  <c r="S123" i="16"/>
  <c r="P123" i="16"/>
  <c r="M123" i="16"/>
  <c r="J123" i="16"/>
  <c r="G123" i="16"/>
  <c r="F123" i="16"/>
  <c r="D123" i="16"/>
  <c r="AZ122" i="16"/>
  <c r="AY122" i="16"/>
  <c r="AX122" i="16"/>
  <c r="AW122" i="16"/>
  <c r="AT122" i="16"/>
  <c r="AQ122" i="16"/>
  <c r="AE122" i="16"/>
  <c r="AD122" i="16"/>
  <c r="AB122" i="16"/>
  <c r="Y122" i="16"/>
  <c r="X122" i="16"/>
  <c r="V122" i="16"/>
  <c r="S122" i="16"/>
  <c r="P122" i="16"/>
  <c r="M122" i="16"/>
  <c r="J122" i="16"/>
  <c r="G122" i="16"/>
  <c r="F122" i="16"/>
  <c r="D122" i="16"/>
  <c r="AZ121" i="16"/>
  <c r="AY121" i="16"/>
  <c r="AX121" i="16"/>
  <c r="AW121" i="16"/>
  <c r="AT121" i="16"/>
  <c r="AQ121" i="16"/>
  <c r="AE121" i="16"/>
  <c r="AD121" i="16"/>
  <c r="AB121" i="16"/>
  <c r="Y121" i="16"/>
  <c r="X121" i="16"/>
  <c r="V121" i="16"/>
  <c r="S121" i="16"/>
  <c r="P121" i="16"/>
  <c r="M121" i="16"/>
  <c r="J121" i="16"/>
  <c r="G121" i="16"/>
  <c r="F121" i="16"/>
  <c r="D121" i="16"/>
  <c r="AZ120" i="16"/>
  <c r="AY120" i="16"/>
  <c r="AX120" i="16"/>
  <c r="AW120" i="16"/>
  <c r="AT120" i="16"/>
  <c r="AQ120" i="16"/>
  <c r="AE120" i="16"/>
  <c r="AD120" i="16"/>
  <c r="AB120" i="16"/>
  <c r="Y120" i="16"/>
  <c r="X120" i="16"/>
  <c r="V120" i="16"/>
  <c r="S120" i="16"/>
  <c r="P120" i="16"/>
  <c r="M120" i="16"/>
  <c r="J120" i="16"/>
  <c r="G120" i="16"/>
  <c r="F120" i="16"/>
  <c r="D120" i="16"/>
  <c r="AZ119" i="16"/>
  <c r="AY119" i="16"/>
  <c r="AX119" i="16"/>
  <c r="AW119" i="16"/>
  <c r="AT119" i="16"/>
  <c r="AQ119" i="16"/>
  <c r="AE119" i="16"/>
  <c r="AD119" i="16"/>
  <c r="AB119" i="16"/>
  <c r="Y119" i="16"/>
  <c r="X119" i="16"/>
  <c r="V119" i="16"/>
  <c r="S119" i="16"/>
  <c r="P119" i="16"/>
  <c r="M119" i="16"/>
  <c r="J119" i="16"/>
  <c r="G119" i="16"/>
  <c r="F119" i="16"/>
  <c r="D119" i="16"/>
  <c r="AZ118" i="16"/>
  <c r="AY118" i="16"/>
  <c r="AX118" i="16"/>
  <c r="AW118" i="16"/>
  <c r="AT118" i="16"/>
  <c r="AQ118" i="16"/>
  <c r="AE118" i="16"/>
  <c r="AD118" i="16"/>
  <c r="AB118" i="16"/>
  <c r="Y118" i="16"/>
  <c r="X118" i="16"/>
  <c r="V118" i="16"/>
  <c r="S118" i="16"/>
  <c r="P118" i="16"/>
  <c r="M118" i="16"/>
  <c r="J118" i="16"/>
  <c r="G118" i="16"/>
  <c r="F118" i="16"/>
  <c r="D118" i="16"/>
  <c r="AZ117" i="16"/>
  <c r="AY117" i="16"/>
  <c r="AX117" i="16"/>
  <c r="AW117" i="16"/>
  <c r="AT117" i="16"/>
  <c r="AQ117" i="16"/>
  <c r="AE117" i="16"/>
  <c r="AD117" i="16"/>
  <c r="AB117" i="16"/>
  <c r="Y117" i="16"/>
  <c r="X117" i="16"/>
  <c r="V117" i="16"/>
  <c r="S117" i="16"/>
  <c r="P117" i="16"/>
  <c r="M117" i="16"/>
  <c r="J117" i="16"/>
  <c r="G117" i="16"/>
  <c r="F117" i="16"/>
  <c r="D117" i="16"/>
  <c r="AZ116" i="16"/>
  <c r="AY116" i="16"/>
  <c r="AX116" i="16"/>
  <c r="AW116" i="16"/>
  <c r="AT116" i="16"/>
  <c r="AQ116" i="16"/>
  <c r="AE116" i="16"/>
  <c r="AD116" i="16"/>
  <c r="AB116" i="16"/>
  <c r="Y116" i="16"/>
  <c r="X116" i="16"/>
  <c r="V116" i="16"/>
  <c r="S116" i="16"/>
  <c r="P116" i="16"/>
  <c r="M116" i="16"/>
  <c r="J116" i="16"/>
  <c r="G116" i="16"/>
  <c r="F116" i="16"/>
  <c r="D116" i="16"/>
  <c r="AZ115" i="16"/>
  <c r="AY115" i="16"/>
  <c r="AX115" i="16"/>
  <c r="AW115" i="16"/>
  <c r="AT115" i="16"/>
  <c r="AQ115" i="16"/>
  <c r="AE115" i="16"/>
  <c r="AD115" i="16"/>
  <c r="AB115" i="16"/>
  <c r="Y115" i="16"/>
  <c r="X115" i="16"/>
  <c r="V115" i="16"/>
  <c r="S115" i="16"/>
  <c r="P115" i="16"/>
  <c r="M115" i="16"/>
  <c r="J115" i="16"/>
  <c r="G115" i="16"/>
  <c r="F115" i="16"/>
  <c r="D115" i="16"/>
  <c r="AZ114" i="16"/>
  <c r="AY114" i="16"/>
  <c r="AX114" i="16"/>
  <c r="AW114" i="16"/>
  <c r="AT114" i="16"/>
  <c r="AQ114" i="16"/>
  <c r="AE114" i="16"/>
  <c r="AD114" i="16"/>
  <c r="AB114" i="16"/>
  <c r="Y114" i="16"/>
  <c r="X114" i="16"/>
  <c r="V114" i="16"/>
  <c r="S114" i="16"/>
  <c r="P114" i="16"/>
  <c r="M114" i="16"/>
  <c r="J114" i="16"/>
  <c r="G114" i="16"/>
  <c r="F114" i="16"/>
  <c r="D114" i="16"/>
  <c r="AZ113" i="16"/>
  <c r="AY113" i="16"/>
  <c r="AX113" i="16"/>
  <c r="AW113" i="16"/>
  <c r="AT113" i="16"/>
  <c r="AQ113" i="16"/>
  <c r="AE113" i="16"/>
  <c r="AD113" i="16"/>
  <c r="AB113" i="16"/>
  <c r="Y113" i="16"/>
  <c r="X113" i="16"/>
  <c r="V113" i="16"/>
  <c r="S113" i="16"/>
  <c r="P113" i="16"/>
  <c r="M113" i="16"/>
  <c r="J113" i="16"/>
  <c r="G113" i="16"/>
  <c r="F113" i="16"/>
  <c r="D113" i="16"/>
  <c r="AZ112" i="16"/>
  <c r="AY112" i="16"/>
  <c r="AX112" i="16"/>
  <c r="AW112" i="16"/>
  <c r="AT112" i="16"/>
  <c r="AQ112" i="16"/>
  <c r="AE112" i="16"/>
  <c r="AD112" i="16"/>
  <c r="AB112" i="16"/>
  <c r="Y112" i="16"/>
  <c r="X112" i="16"/>
  <c r="V112" i="16"/>
  <c r="S112" i="16"/>
  <c r="P112" i="16"/>
  <c r="M112" i="16"/>
  <c r="J112" i="16"/>
  <c r="G112" i="16"/>
  <c r="F112" i="16"/>
  <c r="D112" i="16"/>
  <c r="AZ111" i="16"/>
  <c r="AY111" i="16"/>
  <c r="AX111" i="16"/>
  <c r="AW111" i="16"/>
  <c r="AT111" i="16"/>
  <c r="AQ111" i="16"/>
  <c r="AE111" i="16"/>
  <c r="AD111" i="16"/>
  <c r="AB111" i="16"/>
  <c r="Y111" i="16"/>
  <c r="X111" i="16"/>
  <c r="V111" i="16"/>
  <c r="S111" i="16"/>
  <c r="P111" i="16"/>
  <c r="M111" i="16"/>
  <c r="J111" i="16"/>
  <c r="G111" i="16"/>
  <c r="F111" i="16"/>
  <c r="D111" i="16"/>
  <c r="AZ110" i="16"/>
  <c r="AY110" i="16"/>
  <c r="AX110" i="16"/>
  <c r="AW110" i="16"/>
  <c r="AT110" i="16"/>
  <c r="AQ110" i="16"/>
  <c r="AE110" i="16"/>
  <c r="AD110" i="16"/>
  <c r="AB110" i="16"/>
  <c r="Y110" i="16"/>
  <c r="X110" i="16"/>
  <c r="V110" i="16"/>
  <c r="S110" i="16"/>
  <c r="P110" i="16"/>
  <c r="M110" i="16"/>
  <c r="J110" i="16"/>
  <c r="G110" i="16"/>
  <c r="F110" i="16"/>
  <c r="D110" i="16"/>
  <c r="AZ109" i="16"/>
  <c r="AY109" i="16"/>
  <c r="AX109" i="16"/>
  <c r="AW109" i="16"/>
  <c r="AT109" i="16"/>
  <c r="AQ109" i="16"/>
  <c r="AE109" i="16"/>
  <c r="AD109" i="16"/>
  <c r="AB109" i="16"/>
  <c r="Y109" i="16"/>
  <c r="X109" i="16"/>
  <c r="V109" i="16"/>
  <c r="S109" i="16"/>
  <c r="P109" i="16"/>
  <c r="M109" i="16"/>
  <c r="J109" i="16"/>
  <c r="G109" i="16"/>
  <c r="F109" i="16"/>
  <c r="D109" i="16"/>
  <c r="AZ108" i="16"/>
  <c r="AY108" i="16"/>
  <c r="AX108" i="16"/>
  <c r="AW108" i="16"/>
  <c r="AT108" i="16"/>
  <c r="AQ108" i="16"/>
  <c r="AE108" i="16"/>
  <c r="AD108" i="16"/>
  <c r="AB108" i="16"/>
  <c r="Y108" i="16"/>
  <c r="X108" i="16"/>
  <c r="V108" i="16"/>
  <c r="S108" i="16"/>
  <c r="P108" i="16"/>
  <c r="M108" i="16"/>
  <c r="J108" i="16"/>
  <c r="G108" i="16"/>
  <c r="F108" i="16"/>
  <c r="D108" i="16"/>
  <c r="AZ107" i="16"/>
  <c r="AY107" i="16"/>
  <c r="AX107" i="16"/>
  <c r="AW107" i="16"/>
  <c r="AT107" i="16"/>
  <c r="AQ107" i="16"/>
  <c r="AE107" i="16"/>
  <c r="AD107" i="16"/>
  <c r="AB107" i="16"/>
  <c r="Y107" i="16"/>
  <c r="X107" i="16"/>
  <c r="V107" i="16"/>
  <c r="S107" i="16"/>
  <c r="P107" i="16"/>
  <c r="M107" i="16"/>
  <c r="J107" i="16"/>
  <c r="G107" i="16"/>
  <c r="F107" i="16"/>
  <c r="D107" i="16"/>
  <c r="AZ106" i="16"/>
  <c r="AY106" i="16"/>
  <c r="AX106" i="16"/>
  <c r="AW106" i="16"/>
  <c r="AT106" i="16"/>
  <c r="AQ106" i="16"/>
  <c r="AE106" i="16"/>
  <c r="AD106" i="16"/>
  <c r="AB106" i="16"/>
  <c r="Y106" i="16"/>
  <c r="X106" i="16"/>
  <c r="V106" i="16"/>
  <c r="S106" i="16"/>
  <c r="P106" i="16"/>
  <c r="M106" i="16"/>
  <c r="J106" i="16"/>
  <c r="G106" i="16"/>
  <c r="F106" i="16"/>
  <c r="D106" i="16"/>
  <c r="AZ105" i="16"/>
  <c r="AY105" i="16"/>
  <c r="AX105" i="16"/>
  <c r="AW105" i="16"/>
  <c r="AT105" i="16"/>
  <c r="AQ105" i="16"/>
  <c r="AE105" i="16"/>
  <c r="AD105" i="16"/>
  <c r="AB105" i="16"/>
  <c r="Y105" i="16"/>
  <c r="X105" i="16"/>
  <c r="V105" i="16"/>
  <c r="S105" i="16"/>
  <c r="P105" i="16"/>
  <c r="M105" i="16"/>
  <c r="J105" i="16"/>
  <c r="G105" i="16"/>
  <c r="F105" i="16"/>
  <c r="D105" i="16"/>
  <c r="AZ104" i="16"/>
  <c r="AY104" i="16"/>
  <c r="AX104" i="16"/>
  <c r="AW104" i="16"/>
  <c r="AT104" i="16"/>
  <c r="AQ104" i="16"/>
  <c r="AE104" i="16"/>
  <c r="AD104" i="16"/>
  <c r="AB104" i="16"/>
  <c r="Y104" i="16"/>
  <c r="X104" i="16"/>
  <c r="V104" i="16"/>
  <c r="S104" i="16"/>
  <c r="P104" i="16"/>
  <c r="M104" i="16"/>
  <c r="J104" i="16"/>
  <c r="G104" i="16"/>
  <c r="F104" i="16"/>
  <c r="D104" i="16"/>
  <c r="BV2" i="2"/>
  <c r="BU2" i="2"/>
  <c r="BT2" i="2"/>
  <c r="BS2" i="2"/>
  <c r="BR2" i="2"/>
  <c r="BQ2" i="2"/>
  <c r="BP2" i="2"/>
  <c r="BB3" i="1"/>
  <c r="N119" i="16" s="1"/>
  <c r="BB4" i="1"/>
  <c r="N223" i="16" s="1"/>
  <c r="BB5" i="1"/>
  <c r="N161" i="16" s="1"/>
  <c r="BB6" i="1"/>
  <c r="N266" i="16" s="1"/>
  <c r="BB7" i="1"/>
  <c r="N46" i="16" s="1"/>
  <c r="BB8" i="1"/>
  <c r="N172" i="16" s="1"/>
  <c r="BB9" i="1"/>
  <c r="N175" i="16" s="1"/>
  <c r="BB2" i="1"/>
  <c r="N151" i="16" s="1"/>
  <c r="BD2" i="1"/>
  <c r="T151" i="16" s="1"/>
  <c r="AZ282" i="9" l="1"/>
  <c r="AY282" i="9"/>
  <c r="AX282" i="9"/>
  <c r="AW282" i="9"/>
  <c r="AZ281" i="9"/>
  <c r="AY281" i="9"/>
  <c r="AX281" i="9"/>
  <c r="AW281" i="9"/>
  <c r="AZ280" i="9"/>
  <c r="AY280" i="9"/>
  <c r="AX280" i="9"/>
  <c r="AW280" i="9"/>
  <c r="AZ279" i="9"/>
  <c r="AY279" i="9"/>
  <c r="AX279" i="9"/>
  <c r="AW279" i="9"/>
  <c r="AZ278" i="9"/>
  <c r="AY278" i="9"/>
  <c r="AX278" i="9"/>
  <c r="AW278" i="9"/>
  <c r="AZ277" i="9"/>
  <c r="AY277" i="9"/>
  <c r="AX277" i="9"/>
  <c r="AW277" i="9"/>
  <c r="AZ276" i="9"/>
  <c r="AY276" i="9"/>
  <c r="AX276" i="9"/>
  <c r="AW276" i="9"/>
  <c r="AZ275" i="9"/>
  <c r="AY275" i="9"/>
  <c r="AX275" i="9"/>
  <c r="AW275" i="9"/>
  <c r="AZ274" i="9"/>
  <c r="AY274" i="9"/>
  <c r="AX274" i="9"/>
  <c r="AW274" i="9"/>
  <c r="AZ273" i="9"/>
  <c r="AY273" i="9"/>
  <c r="AX273" i="9"/>
  <c r="AW273" i="9"/>
  <c r="AZ272" i="9"/>
  <c r="AY272" i="9"/>
  <c r="AX272" i="9"/>
  <c r="AW272" i="9"/>
  <c r="AZ271" i="9"/>
  <c r="AY271" i="9"/>
  <c r="AX271" i="9"/>
  <c r="AW271" i="9"/>
  <c r="AZ270" i="9"/>
  <c r="AY270" i="9"/>
  <c r="AX270" i="9"/>
  <c r="AW270" i="9"/>
  <c r="AZ269" i="9"/>
  <c r="AY269" i="9"/>
  <c r="AX269" i="9"/>
  <c r="AW269" i="9"/>
  <c r="AZ268" i="9"/>
  <c r="AY268" i="9"/>
  <c r="AX268" i="9"/>
  <c r="AW268" i="9"/>
  <c r="AZ267" i="9"/>
  <c r="AY267" i="9"/>
  <c r="AX267" i="9"/>
  <c r="AW267" i="9"/>
  <c r="AZ266" i="9"/>
  <c r="AY266" i="9"/>
  <c r="AX266" i="9"/>
  <c r="AW266" i="9"/>
  <c r="AZ265" i="9"/>
  <c r="AY265" i="9"/>
  <c r="AX265" i="9"/>
  <c r="AW265" i="9"/>
  <c r="AZ264" i="9"/>
  <c r="AY264" i="9"/>
  <c r="AX264" i="9"/>
  <c r="AW264" i="9"/>
  <c r="AZ263" i="9"/>
  <c r="AY263" i="9"/>
  <c r="AX263" i="9"/>
  <c r="AW263" i="9"/>
  <c r="AZ262" i="9"/>
  <c r="AY262" i="9"/>
  <c r="AX262" i="9"/>
  <c r="AW262" i="9"/>
  <c r="AZ261" i="9"/>
  <c r="AY261" i="9"/>
  <c r="AX261" i="9"/>
  <c r="AW261" i="9"/>
  <c r="AZ260" i="9"/>
  <c r="AY260" i="9"/>
  <c r="AX260" i="9"/>
  <c r="AW260" i="9"/>
  <c r="AZ259" i="9"/>
  <c r="AY259" i="9"/>
  <c r="AX259" i="9"/>
  <c r="AW259" i="9"/>
  <c r="AZ258" i="9"/>
  <c r="AY258" i="9"/>
  <c r="AX258" i="9"/>
  <c r="AW258" i="9"/>
  <c r="AZ257" i="9"/>
  <c r="AY257" i="9"/>
  <c r="AX257" i="9"/>
  <c r="AW257" i="9"/>
  <c r="AZ256" i="9"/>
  <c r="AY256" i="9"/>
  <c r="AX256" i="9"/>
  <c r="AW256" i="9"/>
  <c r="AZ255" i="9"/>
  <c r="AY255" i="9"/>
  <c r="AX255" i="9"/>
  <c r="AW255" i="9"/>
  <c r="AZ254" i="9"/>
  <c r="AY254" i="9"/>
  <c r="AX254" i="9"/>
  <c r="AW254" i="9"/>
  <c r="AZ253" i="9"/>
  <c r="AY253" i="9"/>
  <c r="AX253" i="9"/>
  <c r="AW253" i="9"/>
  <c r="AZ252" i="9"/>
  <c r="AY252" i="9"/>
  <c r="AX252" i="9"/>
  <c r="AW252" i="9"/>
  <c r="AZ251" i="9"/>
  <c r="AY251" i="9"/>
  <c r="AX251" i="9"/>
  <c r="AW251" i="9"/>
  <c r="AZ250" i="9"/>
  <c r="AY250" i="9"/>
  <c r="AX250" i="9"/>
  <c r="AW250" i="9"/>
  <c r="AZ249" i="9"/>
  <c r="AY249" i="9"/>
  <c r="AX249" i="9"/>
  <c r="AW249" i="9"/>
  <c r="AZ248" i="9"/>
  <c r="AY248" i="9"/>
  <c r="AX248" i="9"/>
  <c r="AW248" i="9"/>
  <c r="AZ247" i="9"/>
  <c r="AY247" i="9"/>
  <c r="AX247" i="9"/>
  <c r="AW247" i="9"/>
  <c r="AZ246" i="9"/>
  <c r="AY246" i="9"/>
  <c r="AX246" i="9"/>
  <c r="AW246" i="9"/>
  <c r="AZ245" i="9"/>
  <c r="AY245" i="9"/>
  <c r="AX245" i="9"/>
  <c r="AW245" i="9"/>
  <c r="AZ244" i="9"/>
  <c r="AY244" i="9"/>
  <c r="AX244" i="9"/>
  <c r="AW244" i="9"/>
  <c r="AZ243" i="9"/>
  <c r="AY243" i="9"/>
  <c r="AX243" i="9"/>
  <c r="AW243" i="9"/>
  <c r="AZ242" i="9"/>
  <c r="AY242" i="9"/>
  <c r="AX242" i="9"/>
  <c r="AW242" i="9"/>
  <c r="AZ241" i="9"/>
  <c r="AY241" i="9"/>
  <c r="AX241" i="9"/>
  <c r="AW241" i="9"/>
  <c r="AZ240" i="9"/>
  <c r="AY240" i="9"/>
  <c r="AX240" i="9"/>
  <c r="AW240" i="9"/>
  <c r="AZ239" i="9"/>
  <c r="AY239" i="9"/>
  <c r="AX239" i="9"/>
  <c r="AW239" i="9"/>
  <c r="AZ238" i="9"/>
  <c r="AY238" i="9"/>
  <c r="AX238" i="9"/>
  <c r="AW238" i="9"/>
  <c r="AZ237" i="9"/>
  <c r="AY237" i="9"/>
  <c r="AX237" i="9"/>
  <c r="AW237" i="9"/>
  <c r="AZ236" i="9"/>
  <c r="AY236" i="9"/>
  <c r="AX236" i="9"/>
  <c r="AW236" i="9"/>
  <c r="AZ235" i="9"/>
  <c r="AY235" i="9"/>
  <c r="AX235" i="9"/>
  <c r="AW235" i="9"/>
  <c r="AZ234" i="9"/>
  <c r="AY234" i="9"/>
  <c r="AX234" i="9"/>
  <c r="AW234" i="9"/>
  <c r="AZ233" i="9"/>
  <c r="AY233" i="9"/>
  <c r="AX233" i="9"/>
  <c r="AW233" i="9"/>
  <c r="AZ232" i="9"/>
  <c r="AY232" i="9"/>
  <c r="AX232" i="9"/>
  <c r="AW232" i="9"/>
  <c r="AZ231" i="9"/>
  <c r="AY231" i="9"/>
  <c r="AX231" i="9"/>
  <c r="AW231" i="9"/>
  <c r="AZ230" i="9"/>
  <c r="AY230" i="9"/>
  <c r="AX230" i="9"/>
  <c r="AW230" i="9"/>
  <c r="AZ229" i="9"/>
  <c r="AY229" i="9"/>
  <c r="AX229" i="9"/>
  <c r="AW229" i="9"/>
  <c r="AZ228" i="9"/>
  <c r="AY228" i="9"/>
  <c r="AX228" i="9"/>
  <c r="AW228" i="9"/>
  <c r="AZ227" i="9"/>
  <c r="AY227" i="9"/>
  <c r="AX227" i="9"/>
  <c r="AW227" i="9"/>
  <c r="AZ226" i="9"/>
  <c r="AY226" i="9"/>
  <c r="AX226" i="9"/>
  <c r="AW226" i="9"/>
  <c r="AZ225" i="9"/>
  <c r="AY225" i="9"/>
  <c r="AX225" i="9"/>
  <c r="AW225" i="9"/>
  <c r="AZ224" i="9"/>
  <c r="AY224" i="9"/>
  <c r="AX224" i="9"/>
  <c r="AW224" i="9"/>
  <c r="AZ223" i="9"/>
  <c r="AY223" i="9"/>
  <c r="AX223" i="9"/>
  <c r="AW223" i="9"/>
  <c r="AZ222" i="9"/>
  <c r="AY222" i="9"/>
  <c r="AX222" i="9"/>
  <c r="AW222" i="9"/>
  <c r="AZ221" i="9"/>
  <c r="AY221" i="9"/>
  <c r="AX221" i="9"/>
  <c r="AW221" i="9"/>
  <c r="AZ220" i="9"/>
  <c r="AY220" i="9"/>
  <c r="AX220" i="9"/>
  <c r="AW220" i="9"/>
  <c r="AZ219" i="9"/>
  <c r="AY219" i="9"/>
  <c r="AX219" i="9"/>
  <c r="AW219" i="9"/>
  <c r="AZ218" i="9"/>
  <c r="AY218" i="9"/>
  <c r="AX218" i="9"/>
  <c r="AW218" i="9"/>
  <c r="AZ217" i="9"/>
  <c r="AY217" i="9"/>
  <c r="AX217" i="9"/>
  <c r="AW217" i="9"/>
  <c r="AZ216" i="9"/>
  <c r="AY216" i="9"/>
  <c r="AX216" i="9"/>
  <c r="AW216" i="9"/>
  <c r="AZ215" i="9"/>
  <c r="AY215" i="9"/>
  <c r="AX215" i="9"/>
  <c r="AW215" i="9"/>
  <c r="AZ214" i="9"/>
  <c r="AY214" i="9"/>
  <c r="AX214" i="9"/>
  <c r="AW214" i="9"/>
  <c r="AZ213" i="9"/>
  <c r="AY213" i="9"/>
  <c r="AX213" i="9"/>
  <c r="AW213" i="9"/>
  <c r="AZ212" i="9"/>
  <c r="AY212" i="9"/>
  <c r="AX212" i="9"/>
  <c r="AW212" i="9"/>
  <c r="AZ211" i="9"/>
  <c r="AY211" i="9"/>
  <c r="AX211" i="9"/>
  <c r="AW211" i="9"/>
  <c r="AZ210" i="9"/>
  <c r="AY210" i="9"/>
  <c r="AX210" i="9"/>
  <c r="AW210" i="9"/>
  <c r="AZ209" i="9"/>
  <c r="AY209" i="9"/>
  <c r="AX209" i="9"/>
  <c r="AW209" i="9"/>
  <c r="AZ208" i="9"/>
  <c r="AY208" i="9"/>
  <c r="AX208" i="9"/>
  <c r="AW208" i="9"/>
  <c r="AZ207" i="9"/>
  <c r="AY207" i="9"/>
  <c r="AX207" i="9"/>
  <c r="AW207" i="9"/>
  <c r="AZ206" i="9"/>
  <c r="AY206" i="9"/>
  <c r="AX206" i="9"/>
  <c r="AW206" i="9"/>
  <c r="AZ205" i="9"/>
  <c r="AY205" i="9"/>
  <c r="AX205" i="9"/>
  <c r="AW205" i="9"/>
  <c r="AZ204" i="9"/>
  <c r="AY204" i="9"/>
  <c r="AX204" i="9"/>
  <c r="AW204" i="9"/>
  <c r="AZ203" i="9"/>
  <c r="AY203" i="9"/>
  <c r="AX203" i="9"/>
  <c r="AW203" i="9"/>
  <c r="AZ202" i="9"/>
  <c r="AY202" i="9"/>
  <c r="AX202" i="9"/>
  <c r="AW202" i="9"/>
  <c r="AZ201" i="9"/>
  <c r="AY201" i="9"/>
  <c r="AX201" i="9"/>
  <c r="AW201" i="9"/>
  <c r="AZ200" i="9"/>
  <c r="AY200" i="9"/>
  <c r="AX200" i="9"/>
  <c r="AW200" i="9"/>
  <c r="AZ199" i="9"/>
  <c r="AY199" i="9"/>
  <c r="AX199" i="9"/>
  <c r="AW199" i="9"/>
  <c r="AZ198" i="9"/>
  <c r="AY198" i="9"/>
  <c r="AX198" i="9"/>
  <c r="AW198" i="9"/>
  <c r="AZ197" i="9"/>
  <c r="AY197" i="9"/>
  <c r="AX197" i="9"/>
  <c r="AW197" i="9"/>
  <c r="AZ196" i="9"/>
  <c r="AY196" i="9"/>
  <c r="AX196" i="9"/>
  <c r="AW196" i="9"/>
  <c r="AZ195" i="9"/>
  <c r="AY195" i="9"/>
  <c r="AX195" i="9"/>
  <c r="AW195" i="9"/>
  <c r="AZ194" i="9"/>
  <c r="AY194" i="9"/>
  <c r="AX194" i="9"/>
  <c r="AW194" i="9"/>
  <c r="AZ193" i="9"/>
  <c r="AY193" i="9"/>
  <c r="AX193" i="9"/>
  <c r="AW193" i="9"/>
  <c r="AZ192" i="9"/>
  <c r="AY192" i="9"/>
  <c r="AX192" i="9"/>
  <c r="AW192" i="9"/>
  <c r="AZ191" i="9"/>
  <c r="AY191" i="9"/>
  <c r="AX191" i="9"/>
  <c r="AW191" i="9"/>
  <c r="AZ190" i="9"/>
  <c r="AY190" i="9"/>
  <c r="AX190" i="9"/>
  <c r="AW190" i="9"/>
  <c r="AZ189" i="9"/>
  <c r="AY189" i="9"/>
  <c r="AX189" i="9"/>
  <c r="AW189" i="9"/>
  <c r="AZ188" i="9"/>
  <c r="AY188" i="9"/>
  <c r="AX188" i="9"/>
  <c r="AW188" i="9"/>
  <c r="AZ187" i="9"/>
  <c r="AY187" i="9"/>
  <c r="AX187" i="9"/>
  <c r="AW187" i="9"/>
  <c r="AZ186" i="9"/>
  <c r="AY186" i="9"/>
  <c r="AX186" i="9"/>
  <c r="AW186" i="9"/>
  <c r="AZ185" i="9"/>
  <c r="AY185" i="9"/>
  <c r="AX185" i="9"/>
  <c r="AW185" i="9"/>
  <c r="AZ184" i="9"/>
  <c r="AY184" i="9"/>
  <c r="AX184" i="9"/>
  <c r="AW184" i="9"/>
  <c r="AZ183" i="9"/>
  <c r="AY183" i="9"/>
  <c r="AX183" i="9"/>
  <c r="AW183" i="9"/>
  <c r="AZ182" i="9"/>
  <c r="AY182" i="9"/>
  <c r="AX182" i="9"/>
  <c r="AW182" i="9"/>
  <c r="AZ181" i="9"/>
  <c r="AY181" i="9"/>
  <c r="AX181" i="9"/>
  <c r="AW181" i="9"/>
  <c r="AZ180" i="9"/>
  <c r="AY180" i="9"/>
  <c r="AX180" i="9"/>
  <c r="AW180" i="9"/>
  <c r="AZ179" i="9"/>
  <c r="AY179" i="9"/>
  <c r="AX179" i="9"/>
  <c r="AW179" i="9"/>
  <c r="AZ178" i="9"/>
  <c r="AY178" i="9"/>
  <c r="AX178" i="9"/>
  <c r="AW178" i="9"/>
  <c r="AZ177" i="9"/>
  <c r="AY177" i="9"/>
  <c r="AX177" i="9"/>
  <c r="AW177" i="9"/>
  <c r="AZ176" i="9"/>
  <c r="AY176" i="9"/>
  <c r="AX176" i="9"/>
  <c r="AW176" i="9"/>
  <c r="AZ175" i="9"/>
  <c r="AY175" i="9"/>
  <c r="AX175" i="9"/>
  <c r="AW175" i="9"/>
  <c r="AZ174" i="9"/>
  <c r="AY174" i="9"/>
  <c r="AX174" i="9"/>
  <c r="AW174" i="9"/>
  <c r="AZ173" i="9"/>
  <c r="AY173" i="9"/>
  <c r="AX173" i="9"/>
  <c r="AW173" i="9"/>
  <c r="AZ172" i="9"/>
  <c r="AY172" i="9"/>
  <c r="AX172" i="9"/>
  <c r="AW172" i="9"/>
  <c r="AZ171" i="9"/>
  <c r="AY171" i="9"/>
  <c r="AX171" i="9"/>
  <c r="AW171" i="9"/>
  <c r="AZ170" i="9"/>
  <c r="AY170" i="9"/>
  <c r="AX170" i="9"/>
  <c r="AW170" i="9"/>
  <c r="AZ169" i="9"/>
  <c r="AY169" i="9"/>
  <c r="AX169" i="9"/>
  <c r="AW169" i="9"/>
  <c r="AZ168" i="9"/>
  <c r="AY168" i="9"/>
  <c r="AX168" i="9"/>
  <c r="AW168" i="9"/>
  <c r="AZ167" i="9"/>
  <c r="AY167" i="9"/>
  <c r="AX167" i="9"/>
  <c r="AW167" i="9"/>
  <c r="AZ166" i="9"/>
  <c r="AY166" i="9"/>
  <c r="AX166" i="9"/>
  <c r="AW166" i="9"/>
  <c r="AZ165" i="9"/>
  <c r="AY165" i="9"/>
  <c r="AX165" i="9"/>
  <c r="AW165" i="9"/>
  <c r="AZ164" i="9"/>
  <c r="AY164" i="9"/>
  <c r="AX164" i="9"/>
  <c r="AW164" i="9"/>
  <c r="AZ163" i="9"/>
  <c r="AY163" i="9"/>
  <c r="AX163" i="9"/>
  <c r="AW163" i="9"/>
  <c r="AZ162" i="9"/>
  <c r="AY162" i="9"/>
  <c r="AX162" i="9"/>
  <c r="AW162" i="9"/>
  <c r="AZ161" i="9"/>
  <c r="AY161" i="9"/>
  <c r="AX161" i="9"/>
  <c r="AW161" i="9"/>
  <c r="AZ160" i="9"/>
  <c r="AY160" i="9"/>
  <c r="AX160" i="9"/>
  <c r="AW160" i="9"/>
  <c r="AZ159" i="9"/>
  <c r="AY159" i="9"/>
  <c r="AX159" i="9"/>
  <c r="AW159" i="9"/>
  <c r="AZ158" i="9"/>
  <c r="AY158" i="9"/>
  <c r="AX158" i="9"/>
  <c r="AW158" i="9"/>
  <c r="AZ157" i="9"/>
  <c r="AY157" i="9"/>
  <c r="AX157" i="9"/>
  <c r="AW157" i="9"/>
  <c r="AZ156" i="9"/>
  <c r="AY156" i="9"/>
  <c r="AX156" i="9"/>
  <c r="AW156" i="9"/>
  <c r="AZ155" i="9"/>
  <c r="AY155" i="9"/>
  <c r="AX155" i="9"/>
  <c r="AW155" i="9"/>
  <c r="AZ154" i="9"/>
  <c r="AY154" i="9"/>
  <c r="AX154" i="9"/>
  <c r="AW154" i="9"/>
  <c r="AZ153" i="9"/>
  <c r="AY153" i="9"/>
  <c r="AX153" i="9"/>
  <c r="AW153" i="9"/>
  <c r="AZ152" i="9"/>
  <c r="AY152" i="9"/>
  <c r="AX152" i="9"/>
  <c r="AW152" i="9"/>
  <c r="AZ151" i="9"/>
  <c r="AY151" i="9"/>
  <c r="AX151" i="9"/>
  <c r="AW151" i="9"/>
  <c r="AZ150" i="9"/>
  <c r="AY150" i="9"/>
  <c r="AX150" i="9"/>
  <c r="AW150" i="9"/>
  <c r="AZ149" i="9"/>
  <c r="AY149" i="9"/>
  <c r="AX149" i="9"/>
  <c r="AW149" i="9"/>
  <c r="AZ148" i="9"/>
  <c r="AY148" i="9"/>
  <c r="AX148" i="9"/>
  <c r="AW148" i="9"/>
  <c r="AZ147" i="9"/>
  <c r="AY147" i="9"/>
  <c r="AX147" i="9"/>
  <c r="AW147" i="9"/>
  <c r="AZ146" i="9"/>
  <c r="AY146" i="9"/>
  <c r="AX146" i="9"/>
  <c r="AW146" i="9"/>
  <c r="AZ145" i="9"/>
  <c r="AY145" i="9"/>
  <c r="AX145" i="9"/>
  <c r="AW145" i="9"/>
  <c r="AZ144" i="9"/>
  <c r="AY144" i="9"/>
  <c r="AX144" i="9"/>
  <c r="AW144" i="9"/>
  <c r="AZ143" i="9"/>
  <c r="AY143" i="9"/>
  <c r="AX143" i="9"/>
  <c r="AW143" i="9"/>
  <c r="AZ142" i="9"/>
  <c r="AY142" i="9"/>
  <c r="AX142" i="9"/>
  <c r="AW142" i="9"/>
  <c r="AZ141" i="9"/>
  <c r="AY141" i="9"/>
  <c r="AX141" i="9"/>
  <c r="AW141" i="9"/>
  <c r="AZ140" i="9"/>
  <c r="AY140" i="9"/>
  <c r="AX140" i="9"/>
  <c r="AW140" i="9"/>
  <c r="AZ139" i="9"/>
  <c r="AY139" i="9"/>
  <c r="AX139" i="9"/>
  <c r="AW139" i="9"/>
  <c r="AZ138" i="9"/>
  <c r="AY138" i="9"/>
  <c r="AX138" i="9"/>
  <c r="AW138" i="9"/>
  <c r="AZ137" i="9"/>
  <c r="AY137" i="9"/>
  <c r="AX137" i="9"/>
  <c r="AW137" i="9"/>
  <c r="AZ136" i="9"/>
  <c r="AY136" i="9"/>
  <c r="AX136" i="9"/>
  <c r="AW136" i="9"/>
  <c r="AZ135" i="9"/>
  <c r="AY135" i="9"/>
  <c r="AX135" i="9"/>
  <c r="AW135" i="9"/>
  <c r="AZ134" i="9"/>
  <c r="AY134" i="9"/>
  <c r="AX134" i="9"/>
  <c r="AW134" i="9"/>
  <c r="AZ133" i="9"/>
  <c r="AY133" i="9"/>
  <c r="AX133" i="9"/>
  <c r="AW133" i="9"/>
  <c r="AZ132" i="9"/>
  <c r="AY132" i="9"/>
  <c r="AX132" i="9"/>
  <c r="AW132" i="9"/>
  <c r="AZ131" i="9"/>
  <c r="AY131" i="9"/>
  <c r="AX131" i="9"/>
  <c r="AW131" i="9"/>
  <c r="AZ130" i="9"/>
  <c r="AY130" i="9"/>
  <c r="AX130" i="9"/>
  <c r="AW130" i="9"/>
  <c r="AZ129" i="9"/>
  <c r="AY129" i="9"/>
  <c r="AX129" i="9"/>
  <c r="AW129" i="9"/>
  <c r="AZ128" i="9"/>
  <c r="AY128" i="9"/>
  <c r="AX128" i="9"/>
  <c r="AW128" i="9"/>
  <c r="AZ127" i="9"/>
  <c r="AY127" i="9"/>
  <c r="AX127" i="9"/>
  <c r="AW127" i="9"/>
  <c r="AZ126" i="9"/>
  <c r="AY126" i="9"/>
  <c r="AX126" i="9"/>
  <c r="AW126" i="9"/>
  <c r="AZ125" i="9"/>
  <c r="AY125" i="9"/>
  <c r="AX125" i="9"/>
  <c r="AW125" i="9"/>
  <c r="AZ124" i="9"/>
  <c r="AY124" i="9"/>
  <c r="AX124" i="9"/>
  <c r="AW124" i="9"/>
  <c r="AZ123" i="9"/>
  <c r="AY123" i="9"/>
  <c r="AX123" i="9"/>
  <c r="AW123" i="9"/>
  <c r="AZ122" i="9"/>
  <c r="AY122" i="9"/>
  <c r="AX122" i="9"/>
  <c r="AW122" i="9"/>
  <c r="AZ121" i="9"/>
  <c r="AY121" i="9"/>
  <c r="AX121" i="9"/>
  <c r="AW121" i="9"/>
  <c r="AZ120" i="9"/>
  <c r="AY120" i="9"/>
  <c r="AX120" i="9"/>
  <c r="AW120" i="9"/>
  <c r="AZ119" i="9"/>
  <c r="AY119" i="9"/>
  <c r="AX119" i="9"/>
  <c r="AW119" i="9"/>
  <c r="AZ118" i="9"/>
  <c r="AY118" i="9"/>
  <c r="AX118" i="9"/>
  <c r="AW118" i="9"/>
  <c r="AZ117" i="9"/>
  <c r="AY117" i="9"/>
  <c r="AX117" i="9"/>
  <c r="AW117" i="9"/>
  <c r="AZ116" i="9"/>
  <c r="AY116" i="9"/>
  <c r="AX116" i="9"/>
  <c r="AW116" i="9"/>
  <c r="AZ115" i="9"/>
  <c r="AY115" i="9"/>
  <c r="AX115" i="9"/>
  <c r="AW115" i="9"/>
  <c r="AZ114" i="9"/>
  <c r="AY114" i="9"/>
  <c r="AX114" i="9"/>
  <c r="AW114" i="9"/>
  <c r="AZ113" i="9"/>
  <c r="AY113" i="9"/>
  <c r="AX113" i="9"/>
  <c r="AW113" i="9"/>
  <c r="AZ112" i="9"/>
  <c r="AY112" i="9"/>
  <c r="AX112" i="9"/>
  <c r="AW112" i="9"/>
  <c r="AZ111" i="9"/>
  <c r="AY111" i="9"/>
  <c r="AX111" i="9"/>
  <c r="AW111" i="9"/>
  <c r="AZ110" i="9"/>
  <c r="AY110" i="9"/>
  <c r="AX110" i="9"/>
  <c r="AW110" i="9"/>
  <c r="AZ109" i="9"/>
  <c r="AY109" i="9"/>
  <c r="AX109" i="9"/>
  <c r="AW109" i="9"/>
  <c r="AZ108" i="9"/>
  <c r="AY108" i="9"/>
  <c r="AX108" i="9"/>
  <c r="AW108" i="9"/>
  <c r="AZ107" i="9"/>
  <c r="AY107" i="9"/>
  <c r="AX107" i="9"/>
  <c r="AW107" i="9"/>
  <c r="AZ106" i="9"/>
  <c r="AY106" i="9"/>
  <c r="AX106" i="9"/>
  <c r="AW106" i="9"/>
  <c r="AZ105" i="9"/>
  <c r="AY105" i="9"/>
  <c r="AX105" i="9"/>
  <c r="AW105" i="9"/>
  <c r="AZ104" i="9"/>
  <c r="AY104" i="9"/>
  <c r="AX104" i="9"/>
  <c r="AW104" i="9"/>
  <c r="AZ103" i="9"/>
  <c r="AY103" i="9"/>
  <c r="AX103" i="9"/>
  <c r="AW103" i="9"/>
  <c r="AZ102" i="9"/>
  <c r="AY102" i="9"/>
  <c r="AX102" i="9"/>
  <c r="AW102" i="9"/>
  <c r="AZ101" i="9"/>
  <c r="AY101" i="9"/>
  <c r="AX101" i="9"/>
  <c r="AW101" i="9"/>
  <c r="AZ100" i="9"/>
  <c r="AY100" i="9"/>
  <c r="AX100" i="9"/>
  <c r="AW100" i="9"/>
  <c r="AZ99" i="9"/>
  <c r="AY99" i="9"/>
  <c r="AX99" i="9"/>
  <c r="AW99" i="9"/>
  <c r="AZ84" i="9"/>
  <c r="AY84" i="9"/>
  <c r="AX84" i="9"/>
  <c r="AW84" i="9"/>
  <c r="AZ62" i="9"/>
  <c r="AY62" i="9"/>
  <c r="AX62" i="9"/>
  <c r="AW62" i="9"/>
  <c r="AZ43" i="9"/>
  <c r="AY43" i="9"/>
  <c r="AX43" i="9"/>
  <c r="AW43" i="9"/>
  <c r="AW98" i="9"/>
  <c r="AW97" i="9"/>
  <c r="AW96" i="9"/>
  <c r="AZ11" i="9"/>
  <c r="AY11" i="9"/>
  <c r="AX11" i="9"/>
  <c r="AW11" i="9"/>
  <c r="AW9" i="9"/>
  <c r="AZ7" i="9"/>
  <c r="AY7" i="9"/>
  <c r="AX7" i="9"/>
  <c r="AW7" i="9"/>
  <c r="AW6" i="9"/>
  <c r="AW17" i="9"/>
  <c r="AW42" i="9"/>
  <c r="AZ24" i="9"/>
  <c r="AY24" i="9"/>
  <c r="AX24" i="9"/>
  <c r="AW24" i="9"/>
  <c r="AW23" i="9"/>
  <c r="AZ41" i="9"/>
  <c r="AY41" i="9"/>
  <c r="AX41" i="9"/>
  <c r="AW41" i="9"/>
  <c r="AW63" i="9"/>
  <c r="AW18" i="9"/>
  <c r="AW37" i="9"/>
  <c r="AW20" i="9"/>
  <c r="AZ14" i="9"/>
  <c r="AY14" i="9"/>
  <c r="AX14" i="9"/>
  <c r="AW14" i="9"/>
  <c r="AW77" i="9"/>
  <c r="AW68" i="9"/>
  <c r="AW73" i="9"/>
  <c r="AW81" i="9"/>
  <c r="AW78" i="9"/>
  <c r="AW15" i="9"/>
  <c r="AW3" i="9"/>
  <c r="AW39" i="9"/>
  <c r="AZ87" i="9"/>
  <c r="AY87" i="9"/>
  <c r="AX87" i="9"/>
  <c r="AW87" i="9"/>
  <c r="AW30" i="9"/>
  <c r="AW36" i="9"/>
  <c r="AW26" i="9"/>
  <c r="AZ49" i="9"/>
  <c r="AY49" i="9"/>
  <c r="AX49" i="9"/>
  <c r="AW49" i="9"/>
  <c r="AW86" i="9"/>
  <c r="AW4" i="9"/>
  <c r="AW79" i="9"/>
  <c r="AW67" i="9"/>
  <c r="AW22" i="9"/>
  <c r="AW56" i="9"/>
  <c r="AW19" i="9"/>
  <c r="AW28" i="9"/>
  <c r="AW57" i="9"/>
  <c r="AW55" i="9"/>
  <c r="AW90" i="9"/>
  <c r="AZ44" i="9"/>
  <c r="AY44" i="9"/>
  <c r="AX44" i="9"/>
  <c r="AW44" i="9"/>
  <c r="AZ34" i="9"/>
  <c r="AY34" i="9"/>
  <c r="AX34" i="9"/>
  <c r="AW34" i="9"/>
  <c r="AW74" i="9"/>
  <c r="AW85" i="9"/>
  <c r="AW33" i="9"/>
  <c r="AW21" i="9"/>
  <c r="AW71" i="9"/>
  <c r="AW54" i="9"/>
  <c r="AW47" i="9"/>
  <c r="AZ69" i="9"/>
  <c r="AY69" i="9"/>
  <c r="AX69" i="9"/>
  <c r="AW69" i="9"/>
  <c r="AX64" i="9"/>
  <c r="AW64" i="9"/>
  <c r="AV85" i="14"/>
  <c r="AV84" i="14"/>
  <c r="AV83" i="14"/>
  <c r="AV82" i="14"/>
  <c r="AV81" i="14"/>
  <c r="AV80" i="14"/>
  <c r="AV79" i="14"/>
  <c r="AV78" i="14"/>
  <c r="AV77" i="14"/>
  <c r="AV76" i="14"/>
  <c r="AV75" i="14"/>
  <c r="AV74" i="14"/>
  <c r="AV73" i="14"/>
  <c r="AV72" i="14"/>
  <c r="AV71" i="14"/>
  <c r="AV70" i="14"/>
  <c r="AV69" i="14"/>
  <c r="AV68" i="14"/>
  <c r="AV67" i="14"/>
  <c r="AV66" i="14"/>
  <c r="AV65" i="14"/>
  <c r="AV64" i="14"/>
  <c r="AV63" i="14"/>
  <c r="AV62" i="14"/>
  <c r="AV61" i="14"/>
  <c r="AV60" i="14"/>
  <c r="AV59" i="14"/>
  <c r="AV58" i="14"/>
  <c r="AV57" i="14"/>
  <c r="AV56" i="14"/>
  <c r="AV55" i="14"/>
  <c r="AV54" i="14"/>
  <c r="AV53" i="14"/>
  <c r="AV52" i="14"/>
  <c r="AV51" i="14"/>
  <c r="AV50" i="14"/>
  <c r="AV49" i="14"/>
  <c r="AV48" i="14"/>
  <c r="AV47" i="14"/>
  <c r="AV46" i="14"/>
  <c r="AV45" i="14"/>
  <c r="AV44" i="14"/>
  <c r="AV43" i="14"/>
  <c r="AV42" i="14"/>
  <c r="AV41" i="14"/>
  <c r="AV40" i="14"/>
  <c r="AV39" i="14"/>
  <c r="AV38" i="14"/>
  <c r="AV37" i="14"/>
  <c r="AV36" i="14"/>
  <c r="AV35" i="14"/>
  <c r="AV34" i="14"/>
  <c r="AV33" i="14"/>
  <c r="AV32" i="14"/>
  <c r="AV31" i="14"/>
  <c r="AV30" i="14"/>
  <c r="AV29" i="14"/>
  <c r="AV28" i="14"/>
  <c r="AV27" i="14"/>
  <c r="AV26" i="14"/>
  <c r="AV25" i="14"/>
  <c r="AV24" i="14"/>
  <c r="AV23" i="14"/>
  <c r="AV22" i="14"/>
  <c r="AV21" i="14"/>
  <c r="AV20" i="14"/>
  <c r="AV19" i="14"/>
  <c r="AV18" i="14"/>
  <c r="AV17" i="14"/>
  <c r="AV16" i="14"/>
  <c r="AV15" i="14"/>
  <c r="AV14" i="14"/>
  <c r="AV13" i="14"/>
  <c r="AV12" i="14"/>
  <c r="AV11" i="14"/>
  <c r="AV10" i="14"/>
  <c r="AV9" i="14"/>
  <c r="AV8" i="14"/>
  <c r="AV7" i="14"/>
  <c r="AV6" i="14"/>
  <c r="AV5" i="14"/>
  <c r="AV4" i="14"/>
  <c r="AV3" i="14"/>
  <c r="AV2" i="14"/>
  <c r="CF3" i="2"/>
  <c r="CG3" i="2"/>
  <c r="CH3" i="2"/>
  <c r="CI3" i="2"/>
  <c r="CF4" i="2"/>
  <c r="CG4" i="2"/>
  <c r="CH4" i="2" s="1"/>
  <c r="CI4" i="2"/>
  <c r="CF5" i="2"/>
  <c r="CG5" i="2"/>
  <c r="CH5" i="2"/>
  <c r="CI5" i="2"/>
  <c r="CF6" i="2"/>
  <c r="CG6" i="2"/>
  <c r="CH6" i="2" s="1"/>
  <c r="CI6" i="2"/>
  <c r="CF7" i="2"/>
  <c r="CG7" i="2"/>
  <c r="CH7" i="2"/>
  <c r="CI7" i="2"/>
  <c r="CF8" i="2"/>
  <c r="CG8" i="2"/>
  <c r="CH8" i="2" s="1"/>
  <c r="CI8" i="2"/>
  <c r="CF9" i="2"/>
  <c r="CG9" i="2"/>
  <c r="CH9" i="2"/>
  <c r="CI9" i="2"/>
  <c r="CF10" i="2"/>
  <c r="CG10" i="2"/>
  <c r="CH10" i="2" s="1"/>
  <c r="CI10" i="2"/>
  <c r="CF11" i="2"/>
  <c r="CG11" i="2"/>
  <c r="CH11" i="2"/>
  <c r="CI11" i="2"/>
  <c r="CF12" i="2"/>
  <c r="CG12" i="2"/>
  <c r="CH12" i="2" s="1"/>
  <c r="CI12" i="2"/>
  <c r="CF13" i="2"/>
  <c r="CG13" i="2"/>
  <c r="CH13" i="2"/>
  <c r="CI13" i="2"/>
  <c r="CF14" i="2"/>
  <c r="CG14" i="2"/>
  <c r="CH14" i="2" s="1"/>
  <c r="CI14" i="2"/>
  <c r="CF15" i="2"/>
  <c r="CG15" i="2"/>
  <c r="CH15" i="2"/>
  <c r="CI15" i="2"/>
  <c r="CF16" i="2"/>
  <c r="CG16" i="2"/>
  <c r="CH16" i="2" s="1"/>
  <c r="CI16" i="2"/>
  <c r="CF17" i="2"/>
  <c r="CG17" i="2"/>
  <c r="CH17" i="2"/>
  <c r="CI17" i="2"/>
  <c r="CF18" i="2"/>
  <c r="CG18" i="2"/>
  <c r="AX21" i="9" s="1"/>
  <c r="CI18" i="2"/>
  <c r="AZ21" i="9" s="1"/>
  <c r="CF19" i="2"/>
  <c r="CG19" i="2"/>
  <c r="AX19" i="9" s="1"/>
  <c r="CH19" i="2"/>
  <c r="AY19" i="9" s="1"/>
  <c r="CI19" i="2"/>
  <c r="AZ19" i="9" s="1"/>
  <c r="CF20" i="2"/>
  <c r="CG20" i="2"/>
  <c r="AX6" i="9" s="1"/>
  <c r="CI20" i="2"/>
  <c r="AZ6" i="9" s="1"/>
  <c r="CF21" i="2"/>
  <c r="CG21" i="2"/>
  <c r="AX42" i="9" s="1"/>
  <c r="CH21" i="2"/>
  <c r="AY42" i="9" s="1"/>
  <c r="CI21" i="2"/>
  <c r="AZ42" i="9" s="1"/>
  <c r="CF22" i="2"/>
  <c r="CG22" i="2"/>
  <c r="CH22" i="2" s="1"/>
  <c r="AY64" i="9" s="1"/>
  <c r="CI22" i="2"/>
  <c r="AZ64" i="9" s="1"/>
  <c r="CF23" i="2"/>
  <c r="AW82" i="9" s="1"/>
  <c r="CG23" i="2"/>
  <c r="AX82" i="9" s="1"/>
  <c r="CH23" i="2"/>
  <c r="AY82" i="9" s="1"/>
  <c r="CI23" i="2"/>
  <c r="AZ82" i="9" s="1"/>
  <c r="CF24" i="2"/>
  <c r="AW31" i="9" s="1"/>
  <c r="CG24" i="2"/>
  <c r="CH24" i="2" s="1"/>
  <c r="AY31" i="9" s="1"/>
  <c r="CI24" i="2"/>
  <c r="AZ31" i="9" s="1"/>
  <c r="CF25" i="2"/>
  <c r="AW51" i="9" s="1"/>
  <c r="CG25" i="2"/>
  <c r="AX51" i="9" s="1"/>
  <c r="CH25" i="2"/>
  <c r="AY51" i="9" s="1"/>
  <c r="CI25" i="2"/>
  <c r="AZ51" i="9" s="1"/>
  <c r="CF26" i="2"/>
  <c r="CG26" i="2"/>
  <c r="CH26" i="2" s="1"/>
  <c r="AY67" i="9" s="1"/>
  <c r="CI26" i="2"/>
  <c r="AZ67" i="9" s="1"/>
  <c r="CF27" i="2"/>
  <c r="CG27" i="2"/>
  <c r="AX77" i="9" s="1"/>
  <c r="CH27" i="2"/>
  <c r="AY77" i="9" s="1"/>
  <c r="CI27" i="2"/>
  <c r="AZ77" i="9" s="1"/>
  <c r="CF28" i="2"/>
  <c r="CG28" i="2"/>
  <c r="CH28" i="2" s="1"/>
  <c r="CI28" i="2"/>
  <c r="CF29" i="2"/>
  <c r="CG29" i="2"/>
  <c r="AX54" i="9" s="1"/>
  <c r="CH29" i="2"/>
  <c r="AY54" i="9" s="1"/>
  <c r="CI29" i="2"/>
  <c r="AZ54" i="9" s="1"/>
  <c r="CF30" i="2"/>
  <c r="AW94" i="9" s="1"/>
  <c r="CG30" i="2"/>
  <c r="AX94" i="9" s="1"/>
  <c r="CI30" i="2"/>
  <c r="AZ94" i="9" s="1"/>
  <c r="CF31" i="2"/>
  <c r="AW83" i="9" s="1"/>
  <c r="CG31" i="2"/>
  <c r="AX83" i="9" s="1"/>
  <c r="CH31" i="2"/>
  <c r="AY83" i="9" s="1"/>
  <c r="CI31" i="2"/>
  <c r="AZ83" i="9" s="1"/>
  <c r="CF32" i="2"/>
  <c r="CG32" i="2"/>
  <c r="CH32" i="2" s="1"/>
  <c r="AY47" i="9" s="1"/>
  <c r="CI32" i="2"/>
  <c r="AZ47" i="9" s="1"/>
  <c r="CF33" i="2"/>
  <c r="CG33" i="2"/>
  <c r="AX9" i="9" s="1"/>
  <c r="CH33" i="2"/>
  <c r="AY9" i="9" s="1"/>
  <c r="CI33" i="2"/>
  <c r="AZ9" i="9" s="1"/>
  <c r="CF34" i="2"/>
  <c r="CG34" i="2"/>
  <c r="AX37" i="9" s="1"/>
  <c r="CI34" i="2"/>
  <c r="AZ37" i="9" s="1"/>
  <c r="CF35" i="2"/>
  <c r="CG35" i="2"/>
  <c r="AX39" i="9" s="1"/>
  <c r="CH35" i="2"/>
  <c r="AY39" i="9" s="1"/>
  <c r="CI35" i="2"/>
  <c r="AZ39" i="9" s="1"/>
  <c r="CF36" i="2"/>
  <c r="CG36" i="2"/>
  <c r="AX73" i="9" s="1"/>
  <c r="CI36" i="2"/>
  <c r="AZ73" i="9" s="1"/>
  <c r="CF37" i="2"/>
  <c r="AW45" i="9" s="1"/>
  <c r="CG37" i="2"/>
  <c r="AX45" i="9" s="1"/>
  <c r="CH37" i="2"/>
  <c r="AY45" i="9" s="1"/>
  <c r="CI37" i="2"/>
  <c r="AZ45" i="9" s="1"/>
  <c r="CF38" i="2"/>
  <c r="CG38" i="2"/>
  <c r="CH38" i="2" s="1"/>
  <c r="AY4" i="9" s="1"/>
  <c r="CI38" i="2"/>
  <c r="AZ4" i="9" s="1"/>
  <c r="CF39" i="2"/>
  <c r="AW46" i="9" s="1"/>
  <c r="CG39" i="2"/>
  <c r="AX46" i="9" s="1"/>
  <c r="CH39" i="2"/>
  <c r="AY46" i="9" s="1"/>
  <c r="CI39" i="2"/>
  <c r="AZ46" i="9" s="1"/>
  <c r="CF40" i="2"/>
  <c r="CG40" i="2"/>
  <c r="CH40" i="2" s="1"/>
  <c r="AY33" i="9" s="1"/>
  <c r="CI40" i="2"/>
  <c r="AZ33" i="9" s="1"/>
  <c r="CF41" i="2"/>
  <c r="AW70" i="9" s="1"/>
  <c r="CG41" i="2"/>
  <c r="AX70" i="9" s="1"/>
  <c r="CH41" i="2"/>
  <c r="AY70" i="9" s="1"/>
  <c r="CI41" i="2"/>
  <c r="AZ70" i="9" s="1"/>
  <c r="CF42" i="2"/>
  <c r="CG42" i="2"/>
  <c r="AX90" i="9" s="1"/>
  <c r="CI42" i="2"/>
  <c r="AZ90" i="9" s="1"/>
  <c r="CF43" i="2"/>
  <c r="CH43" i="2" s="1"/>
  <c r="AY92" i="9" s="1"/>
  <c r="CG43" i="2"/>
  <c r="AX92" i="9" s="1"/>
  <c r="CI43" i="2"/>
  <c r="AZ92" i="9" s="1"/>
  <c r="CF44" i="2"/>
  <c r="CH44" i="2" s="1"/>
  <c r="AY78" i="9" s="1"/>
  <c r="CG44" i="2"/>
  <c r="AX78" i="9" s="1"/>
  <c r="CI44" i="2"/>
  <c r="AZ78" i="9" s="1"/>
  <c r="CF45" i="2"/>
  <c r="CG45" i="2"/>
  <c r="AX28" i="9" s="1"/>
  <c r="CI45" i="2"/>
  <c r="AZ28" i="9" s="1"/>
  <c r="CF46" i="2"/>
  <c r="CH46" i="2" s="1"/>
  <c r="AY3" i="9" s="1"/>
  <c r="CG46" i="2"/>
  <c r="AX3" i="9" s="1"/>
  <c r="CI46" i="2"/>
  <c r="AZ3" i="9" s="1"/>
  <c r="CF47" i="2"/>
  <c r="AW89" i="9" s="1"/>
  <c r="CG47" i="2"/>
  <c r="AX89" i="9" s="1"/>
  <c r="CH47" i="2"/>
  <c r="AY89" i="9" s="1"/>
  <c r="CI47" i="2"/>
  <c r="AZ89" i="9" s="1"/>
  <c r="CF48" i="2"/>
  <c r="CG48" i="2"/>
  <c r="AX55" i="9" s="1"/>
  <c r="CI48" i="2"/>
  <c r="AZ55" i="9" s="1"/>
  <c r="CF49" i="2"/>
  <c r="AW59" i="9" s="1"/>
  <c r="CG49" i="2"/>
  <c r="AX59" i="9" s="1"/>
  <c r="CH49" i="2"/>
  <c r="AY59" i="9" s="1"/>
  <c r="CI49" i="2"/>
  <c r="AZ59" i="9" s="1"/>
  <c r="CF50" i="2"/>
  <c r="AW35" i="9" s="1"/>
  <c r="CG50" i="2"/>
  <c r="AX36" i="9" s="1"/>
  <c r="CI50" i="2"/>
  <c r="AZ36" i="9" s="1"/>
  <c r="CF51" i="2"/>
  <c r="CH51" i="2" s="1"/>
  <c r="AY17" i="9" s="1"/>
  <c r="CG51" i="2"/>
  <c r="AX17" i="9" s="1"/>
  <c r="CI51" i="2"/>
  <c r="AZ17" i="9" s="1"/>
  <c r="CF52" i="2"/>
  <c r="CH52" i="2" s="1"/>
  <c r="AY76" i="9" s="1"/>
  <c r="CG52" i="2"/>
  <c r="AX76" i="9" s="1"/>
  <c r="CI52" i="2"/>
  <c r="AZ76" i="9" s="1"/>
  <c r="CF53" i="2"/>
  <c r="CH53" i="2" s="1"/>
  <c r="AY75" i="9" s="1"/>
  <c r="CG53" i="2"/>
  <c r="AX75" i="9" s="1"/>
  <c r="CI53" i="2"/>
  <c r="AZ75" i="9" s="1"/>
  <c r="CF54" i="2"/>
  <c r="CG54" i="2"/>
  <c r="AX56" i="9" s="1"/>
  <c r="CI54" i="2"/>
  <c r="AZ56" i="9" s="1"/>
  <c r="CF55" i="2"/>
  <c r="CG55" i="2"/>
  <c r="AX23" i="9" s="1"/>
  <c r="CI55" i="2"/>
  <c r="AZ23" i="9" s="1"/>
  <c r="CF56" i="2"/>
  <c r="AW12" i="9" s="1"/>
  <c r="CG56" i="2"/>
  <c r="AX12" i="9" s="1"/>
  <c r="CI56" i="2"/>
  <c r="AZ12" i="9" s="1"/>
  <c r="CF57" i="2"/>
  <c r="AW5" i="9" s="1"/>
  <c r="CG57" i="2"/>
  <c r="AX5" i="9" s="1"/>
  <c r="CH57" i="2"/>
  <c r="AY5" i="9" s="1"/>
  <c r="CI57" i="2"/>
  <c r="AZ5" i="9" s="1"/>
  <c r="CF58" i="2"/>
  <c r="CG58" i="2"/>
  <c r="AX74" i="9" s="1"/>
  <c r="CI58" i="2"/>
  <c r="AZ74" i="9" s="1"/>
  <c r="CF59" i="2"/>
  <c r="AW52" i="9" s="1"/>
  <c r="CG59" i="2"/>
  <c r="AX52" i="9" s="1"/>
  <c r="CI59" i="2"/>
  <c r="AZ52" i="9" s="1"/>
  <c r="CF60" i="2"/>
  <c r="CH60" i="2" s="1"/>
  <c r="CG60" i="2"/>
  <c r="CI60" i="2"/>
  <c r="CF61" i="2"/>
  <c r="CH61" i="2" s="1"/>
  <c r="AY91" i="9" s="1"/>
  <c r="CG61" i="2"/>
  <c r="AX91" i="9" s="1"/>
  <c r="CI61" i="2"/>
  <c r="AZ91" i="9" s="1"/>
  <c r="CF62" i="2"/>
  <c r="CH62" i="2" s="1"/>
  <c r="AY10" i="9" s="1"/>
  <c r="CG62" i="2"/>
  <c r="AX10" i="9" s="1"/>
  <c r="CI62" i="2"/>
  <c r="AZ10" i="9" s="1"/>
  <c r="CF63" i="2"/>
  <c r="CG63" i="2"/>
  <c r="AX26" i="9" s="1"/>
  <c r="CH63" i="2"/>
  <c r="AY26" i="9" s="1"/>
  <c r="CI63" i="2"/>
  <c r="AZ26" i="9" s="1"/>
  <c r="CF64" i="2"/>
  <c r="AW29" i="9" s="1"/>
  <c r="CG64" i="2"/>
  <c r="AX29" i="9" s="1"/>
  <c r="CI64" i="2"/>
  <c r="AZ29" i="9" s="1"/>
  <c r="CF65" i="2"/>
  <c r="AW72" i="9" s="1"/>
  <c r="CG65" i="2"/>
  <c r="AX72" i="9" s="1"/>
  <c r="CH65" i="2"/>
  <c r="AY72" i="9" s="1"/>
  <c r="CI65" i="2"/>
  <c r="AZ72" i="9" s="1"/>
  <c r="CF66" i="2"/>
  <c r="CG66" i="2"/>
  <c r="AX68" i="9" s="1"/>
  <c r="CI66" i="2"/>
  <c r="AZ68" i="9" s="1"/>
  <c r="CF67" i="2"/>
  <c r="CH67" i="2" s="1"/>
  <c r="AY97" i="9" s="1"/>
  <c r="CG67" i="2"/>
  <c r="AX97" i="9" s="1"/>
  <c r="CI67" i="2"/>
  <c r="AZ97" i="9" s="1"/>
  <c r="CF68" i="2"/>
  <c r="CH68" i="2" s="1"/>
  <c r="AY66" i="9" s="1"/>
  <c r="CG68" i="2"/>
  <c r="AX66" i="9" s="1"/>
  <c r="CI68" i="2"/>
  <c r="AZ66" i="9" s="1"/>
  <c r="CF69" i="2"/>
  <c r="CH69" i="2" s="1"/>
  <c r="AY13" i="9" s="1"/>
  <c r="CG69" i="2"/>
  <c r="AX13" i="9" s="1"/>
  <c r="CI69" i="2"/>
  <c r="AZ13" i="9" s="1"/>
  <c r="CF70" i="2"/>
  <c r="CG70" i="2"/>
  <c r="AX71" i="9" s="1"/>
  <c r="CI70" i="2"/>
  <c r="AZ71" i="9" s="1"/>
  <c r="CF71" i="2"/>
  <c r="AW48" i="9" s="1"/>
  <c r="CG71" i="2"/>
  <c r="AX48" i="9" s="1"/>
  <c r="CI71" i="2"/>
  <c r="AZ48" i="9" s="1"/>
  <c r="CF72" i="2"/>
  <c r="AW16" i="9" s="1"/>
  <c r="CG72" i="2"/>
  <c r="AX16" i="9" s="1"/>
  <c r="CI72" i="2"/>
  <c r="AZ16" i="9" s="1"/>
  <c r="CF73" i="2"/>
  <c r="AW27" i="9" s="1"/>
  <c r="CG73" i="2"/>
  <c r="AX27" i="9" s="1"/>
  <c r="CH73" i="2"/>
  <c r="AY27" i="9" s="1"/>
  <c r="CI73" i="2"/>
  <c r="AZ27" i="9" s="1"/>
  <c r="CF74" i="2"/>
  <c r="AW80" i="9" s="1"/>
  <c r="CG74" i="2"/>
  <c r="AX80" i="9" s="1"/>
  <c r="CI74" i="2"/>
  <c r="AZ80" i="9" s="1"/>
  <c r="CF75" i="2"/>
  <c r="CH75" i="2" s="1"/>
  <c r="AY60" i="9" s="1"/>
  <c r="CG75" i="2"/>
  <c r="AX60" i="9" s="1"/>
  <c r="CI75" i="2"/>
  <c r="AZ60" i="9" s="1"/>
  <c r="CF76" i="2"/>
  <c r="CH76" i="2" s="1"/>
  <c r="AY65" i="9" s="1"/>
  <c r="CG76" i="2"/>
  <c r="AX65" i="9" s="1"/>
  <c r="CI76" i="2"/>
  <c r="AZ65" i="9" s="1"/>
  <c r="CF77" i="2"/>
  <c r="CH77" i="2" s="1"/>
  <c r="AY81" i="9" s="1"/>
  <c r="CG77" i="2"/>
  <c r="AX81" i="9" s="1"/>
  <c r="CI77" i="2"/>
  <c r="AZ81" i="9" s="1"/>
  <c r="CF78" i="2"/>
  <c r="CH78" i="2" s="1"/>
  <c r="AY86" i="9" s="1"/>
  <c r="CG78" i="2"/>
  <c r="AX86" i="9" s="1"/>
  <c r="CI78" i="2"/>
  <c r="AZ86" i="9" s="1"/>
  <c r="CF79" i="2"/>
  <c r="CG79" i="2"/>
  <c r="AX57" i="9" s="1"/>
  <c r="CH79" i="2"/>
  <c r="AY57" i="9" s="1"/>
  <c r="CI79" i="2"/>
  <c r="AZ57" i="9" s="1"/>
  <c r="CF80" i="2"/>
  <c r="AW58" i="9" s="1"/>
  <c r="CG80" i="2"/>
  <c r="AX58" i="9" s="1"/>
  <c r="CI80" i="2"/>
  <c r="AZ58" i="9" s="1"/>
  <c r="CF81" i="2"/>
  <c r="AW32" i="9" s="1"/>
  <c r="CG81" i="2"/>
  <c r="AX32" i="9" s="1"/>
  <c r="CH81" i="2"/>
  <c r="AY32" i="9" s="1"/>
  <c r="CI81" i="2"/>
  <c r="AZ32" i="9" s="1"/>
  <c r="CF82" i="2"/>
  <c r="CH82" i="2" s="1"/>
  <c r="AY15" i="9" s="1"/>
  <c r="CG82" i="2"/>
  <c r="AX15" i="9" s="1"/>
  <c r="CI82" i="2"/>
  <c r="AZ15" i="9" s="1"/>
  <c r="CF83" i="2"/>
  <c r="CH83" i="2" s="1"/>
  <c r="AY85" i="9" s="1"/>
  <c r="CG83" i="2"/>
  <c r="AX85" i="9" s="1"/>
  <c r="CI83" i="2"/>
  <c r="AZ85" i="9" s="1"/>
  <c r="CF84" i="2"/>
  <c r="CH84" i="2" s="1"/>
  <c r="AY40" i="9" s="1"/>
  <c r="CG84" i="2"/>
  <c r="AX40" i="9" s="1"/>
  <c r="CI84" i="2"/>
  <c r="AZ40" i="9" s="1"/>
  <c r="CF85" i="2"/>
  <c r="CH85" i="2" s="1"/>
  <c r="AY93" i="9" s="1"/>
  <c r="CG85" i="2"/>
  <c r="AX93" i="9" s="1"/>
  <c r="CI85" i="2"/>
  <c r="AZ93" i="9" s="1"/>
  <c r="CF86" i="2"/>
  <c r="AW95" i="9" s="1"/>
  <c r="CG86" i="2"/>
  <c r="AX95" i="9" s="1"/>
  <c r="CI86" i="2"/>
  <c r="AZ95" i="9" s="1"/>
  <c r="CF87" i="2"/>
  <c r="AW88" i="9" s="1"/>
  <c r="CG87" i="2"/>
  <c r="AX88" i="9" s="1"/>
  <c r="CI87" i="2"/>
  <c r="AZ88" i="9" s="1"/>
  <c r="CF88" i="2"/>
  <c r="CG88" i="2"/>
  <c r="AX30" i="9" s="1"/>
  <c r="CI88" i="2"/>
  <c r="AZ30" i="9" s="1"/>
  <c r="CF89" i="2"/>
  <c r="CG89" i="2"/>
  <c r="AX98" i="9" s="1"/>
  <c r="CH89" i="2"/>
  <c r="AY98" i="9" s="1"/>
  <c r="CI89" i="2"/>
  <c r="AZ98" i="9" s="1"/>
  <c r="CF90" i="2"/>
  <c r="CG90" i="2"/>
  <c r="AX63" i="9" s="1"/>
  <c r="CI90" i="2"/>
  <c r="AZ63" i="9" s="1"/>
  <c r="CF91" i="2"/>
  <c r="AW38" i="9" s="1"/>
  <c r="CG91" i="2"/>
  <c r="AX38" i="9" s="1"/>
  <c r="CI91" i="2"/>
  <c r="AZ38" i="9" s="1"/>
  <c r="CF92" i="2"/>
  <c r="CH92" i="2" s="1"/>
  <c r="AY61" i="9" s="1"/>
  <c r="CG92" i="2"/>
  <c r="AX61" i="9" s="1"/>
  <c r="CI92" i="2"/>
  <c r="AZ61" i="9" s="1"/>
  <c r="CF93" i="2"/>
  <c r="CH93" i="2" s="1"/>
  <c r="AY96" i="9" s="1"/>
  <c r="CG93" i="2"/>
  <c r="AX96" i="9" s="1"/>
  <c r="CI93" i="2"/>
  <c r="AZ96" i="9" s="1"/>
  <c r="CF94" i="2"/>
  <c r="CH94" i="2" s="1"/>
  <c r="AY8" i="9" s="1"/>
  <c r="CG94" i="2"/>
  <c r="AX8" i="9" s="1"/>
  <c r="CI94" i="2"/>
  <c r="AZ8" i="9" s="1"/>
  <c r="CF95" i="2"/>
  <c r="CG95" i="2"/>
  <c r="AX20" i="9" s="1"/>
  <c r="CH95" i="2"/>
  <c r="AY20" i="9" s="1"/>
  <c r="CI95" i="2"/>
  <c r="AZ20" i="9" s="1"/>
  <c r="CF96" i="2"/>
  <c r="CG96" i="2"/>
  <c r="AX22" i="9" s="1"/>
  <c r="CI96" i="2"/>
  <c r="AZ22" i="9" s="1"/>
  <c r="CF97" i="2"/>
  <c r="AW25" i="9" s="1"/>
  <c r="CG97" i="2"/>
  <c r="AX25" i="9" s="1"/>
  <c r="CH97" i="2"/>
  <c r="AY25" i="9" s="1"/>
  <c r="CI97" i="2"/>
  <c r="AZ25" i="9" s="1"/>
  <c r="CF98" i="2"/>
  <c r="CH98" i="2" s="1"/>
  <c r="AY79" i="9" s="1"/>
  <c r="CG98" i="2"/>
  <c r="AX79" i="9" s="1"/>
  <c r="CI98" i="2"/>
  <c r="AZ79" i="9" s="1"/>
  <c r="CF99" i="2"/>
  <c r="CH99" i="2" s="1"/>
  <c r="AY18" i="9" s="1"/>
  <c r="CG99" i="2"/>
  <c r="AX18" i="9" s="1"/>
  <c r="CI99" i="2"/>
  <c r="AZ18" i="9" s="1"/>
  <c r="CF100" i="2"/>
  <c r="CH100" i="2" s="1"/>
  <c r="AY50" i="9" s="1"/>
  <c r="CG100" i="2"/>
  <c r="AX50" i="9" s="1"/>
  <c r="CI100" i="2"/>
  <c r="AZ50" i="9" s="1"/>
  <c r="CH2" i="2"/>
  <c r="CG2" i="2"/>
  <c r="CF2" i="2"/>
  <c r="CI2" i="2"/>
  <c r="AT282" i="9"/>
  <c r="AT281" i="9"/>
  <c r="AT280" i="9"/>
  <c r="AT279" i="9"/>
  <c r="AT278" i="9"/>
  <c r="AS278" i="9"/>
  <c r="AT277" i="9"/>
  <c r="AS277" i="9"/>
  <c r="AT276" i="9"/>
  <c r="AT275" i="9"/>
  <c r="AS275" i="9"/>
  <c r="AT274" i="9"/>
  <c r="AT273" i="9"/>
  <c r="AS273" i="9"/>
  <c r="AT272" i="9"/>
  <c r="AT271" i="9"/>
  <c r="AT270" i="9"/>
  <c r="AT269" i="9"/>
  <c r="AS269" i="9"/>
  <c r="AT268" i="9"/>
  <c r="AT267" i="9"/>
  <c r="AT266" i="9"/>
  <c r="AS266" i="9"/>
  <c r="AT265" i="9"/>
  <c r="AT264" i="9"/>
  <c r="AT263" i="9"/>
  <c r="AS263" i="9"/>
  <c r="AT262" i="9"/>
  <c r="AT261" i="9"/>
  <c r="AS261" i="9"/>
  <c r="AT260" i="9"/>
  <c r="AT259" i="9"/>
  <c r="AS259" i="9"/>
  <c r="AT258" i="9"/>
  <c r="AT257" i="9"/>
  <c r="AT256" i="9"/>
  <c r="AT255" i="9"/>
  <c r="AT254" i="9"/>
  <c r="AT253" i="9"/>
  <c r="AT252" i="9"/>
  <c r="AT251" i="9"/>
  <c r="AS251" i="9"/>
  <c r="AT250" i="9"/>
  <c r="AT249" i="9"/>
  <c r="AS249" i="9"/>
  <c r="AT248" i="9"/>
  <c r="AT247" i="9"/>
  <c r="AS247" i="9"/>
  <c r="AT246" i="9"/>
  <c r="AT245" i="9"/>
  <c r="AT244" i="9"/>
  <c r="AT243" i="9"/>
  <c r="AT242" i="9"/>
  <c r="AT241" i="9"/>
  <c r="AT240" i="9"/>
  <c r="AT239" i="9"/>
  <c r="AS239" i="9"/>
  <c r="AT238" i="9"/>
  <c r="AS238" i="9"/>
  <c r="AT237" i="9"/>
  <c r="AT236" i="9"/>
  <c r="AT235" i="9"/>
  <c r="AT234" i="9"/>
  <c r="AS234" i="9"/>
  <c r="AT233" i="9"/>
  <c r="AT232" i="9"/>
  <c r="AT231" i="9"/>
  <c r="AS231" i="9"/>
  <c r="AT230" i="9"/>
  <c r="AT229" i="9"/>
  <c r="AT228" i="9"/>
  <c r="AT227" i="9"/>
  <c r="AS227" i="9"/>
  <c r="AT226" i="9"/>
  <c r="AT225" i="9"/>
  <c r="AS225" i="9"/>
  <c r="AT224" i="9"/>
  <c r="AT223" i="9"/>
  <c r="AT222" i="9"/>
  <c r="AT221" i="9"/>
  <c r="AS221" i="9"/>
  <c r="AT220" i="9"/>
  <c r="AT219" i="9"/>
  <c r="AS219" i="9"/>
  <c r="AT218" i="9"/>
  <c r="AS218" i="9"/>
  <c r="AT217" i="9"/>
  <c r="AS217" i="9"/>
  <c r="AT216" i="9"/>
  <c r="AT215" i="9"/>
  <c r="AT214" i="9"/>
  <c r="AS214" i="9"/>
  <c r="AT213" i="9"/>
  <c r="AT212" i="9"/>
  <c r="AT211" i="9"/>
  <c r="AS211" i="9"/>
  <c r="AT210" i="9"/>
  <c r="AS210" i="9"/>
  <c r="AT209" i="9"/>
  <c r="AS209" i="9"/>
  <c r="AT208" i="9"/>
  <c r="AT207" i="9"/>
  <c r="AS207" i="9"/>
  <c r="AT206" i="9"/>
  <c r="AT205" i="9"/>
  <c r="AS205" i="9"/>
  <c r="AT204" i="9"/>
  <c r="AT203" i="9"/>
  <c r="AT202" i="9"/>
  <c r="AT201" i="9"/>
  <c r="AS201" i="9"/>
  <c r="AT200" i="9"/>
  <c r="AT199" i="9"/>
  <c r="AT198" i="9"/>
  <c r="AS198" i="9"/>
  <c r="AT197" i="9"/>
  <c r="AS197" i="9"/>
  <c r="AT196" i="9"/>
  <c r="AT195" i="9"/>
  <c r="AS195" i="9"/>
  <c r="AT194" i="9"/>
  <c r="AS194" i="9"/>
  <c r="AT193" i="9"/>
  <c r="AT192" i="9"/>
  <c r="AT191" i="9"/>
  <c r="AS191" i="9"/>
  <c r="AT190" i="9"/>
  <c r="AS190" i="9"/>
  <c r="AT189" i="9"/>
  <c r="AS189" i="9"/>
  <c r="AT188" i="9"/>
  <c r="AT187" i="9"/>
  <c r="AS187" i="9"/>
  <c r="AT186" i="9"/>
  <c r="AT185" i="9"/>
  <c r="AT184" i="9"/>
  <c r="AT183" i="9"/>
  <c r="AT182" i="9"/>
  <c r="AS182" i="9"/>
  <c r="AT181" i="9"/>
  <c r="AS181" i="9"/>
  <c r="AT180" i="9"/>
  <c r="AT179" i="9"/>
  <c r="AS179" i="9"/>
  <c r="AT178" i="9"/>
  <c r="AS178" i="9"/>
  <c r="AT177" i="9"/>
  <c r="AS177" i="9"/>
  <c r="AT176" i="9"/>
  <c r="AT175" i="9"/>
  <c r="AS175" i="9"/>
  <c r="AT174" i="9"/>
  <c r="AS174" i="9"/>
  <c r="AT173" i="9"/>
  <c r="AS173" i="9"/>
  <c r="AT172" i="9"/>
  <c r="AT171" i="9"/>
  <c r="AS171" i="9"/>
  <c r="AT170" i="9"/>
  <c r="AT169" i="9"/>
  <c r="AS169" i="9"/>
  <c r="AT168" i="9"/>
  <c r="AT167" i="9"/>
  <c r="AT166" i="9"/>
  <c r="AS166" i="9"/>
  <c r="AT165" i="9"/>
  <c r="AT164" i="9"/>
  <c r="AT163" i="9"/>
  <c r="AS163" i="9"/>
  <c r="AT162" i="9"/>
  <c r="AT161" i="9"/>
  <c r="AS161" i="9"/>
  <c r="AT160" i="9"/>
  <c r="AT159" i="9"/>
  <c r="AT158" i="9"/>
  <c r="AT157" i="9"/>
  <c r="AS157" i="9"/>
  <c r="AT156" i="9"/>
  <c r="AT155" i="9"/>
  <c r="AS155" i="9"/>
  <c r="AT154" i="9"/>
  <c r="AT153" i="9"/>
  <c r="AT152" i="9"/>
  <c r="AT151" i="9"/>
  <c r="AS151" i="9"/>
  <c r="AT150" i="9"/>
  <c r="AT149" i="9"/>
  <c r="AS149" i="9"/>
  <c r="AT148" i="9"/>
  <c r="AT147" i="9"/>
  <c r="AS147" i="9"/>
  <c r="AT146" i="9"/>
  <c r="AT145" i="9"/>
  <c r="AS145" i="9"/>
  <c r="AT144" i="9"/>
  <c r="AT143" i="9"/>
  <c r="AS143" i="9"/>
  <c r="AT142" i="9"/>
  <c r="AT141" i="9"/>
  <c r="AS141" i="9"/>
  <c r="AT140" i="9"/>
  <c r="AT139" i="9"/>
  <c r="AS139" i="9"/>
  <c r="AT138" i="9"/>
  <c r="AS138" i="9"/>
  <c r="AT137" i="9"/>
  <c r="AT136" i="9"/>
  <c r="AT135" i="9"/>
  <c r="AT134" i="9"/>
  <c r="AT133" i="9"/>
  <c r="AT132" i="9"/>
  <c r="AT131" i="9"/>
  <c r="AT130" i="9"/>
  <c r="AS130" i="9"/>
  <c r="AT129" i="9"/>
  <c r="AT128" i="9"/>
  <c r="AT127" i="9"/>
  <c r="AT126" i="9"/>
  <c r="AT125" i="9"/>
  <c r="AT124" i="9"/>
  <c r="AT123" i="9"/>
  <c r="AS123" i="9"/>
  <c r="AT122" i="9"/>
  <c r="AT121" i="9"/>
  <c r="AS121" i="9"/>
  <c r="AT120" i="9"/>
  <c r="AT119" i="9"/>
  <c r="AT118" i="9"/>
  <c r="AT117" i="9"/>
  <c r="AS117" i="9"/>
  <c r="AT116" i="9"/>
  <c r="AT115" i="9"/>
  <c r="AS115" i="9"/>
  <c r="AT114" i="9"/>
  <c r="AS114" i="9"/>
  <c r="AT113" i="9"/>
  <c r="AS113" i="9"/>
  <c r="AT112" i="9"/>
  <c r="AS112" i="9"/>
  <c r="AT111" i="9"/>
  <c r="AS111" i="9"/>
  <c r="AT110" i="9"/>
  <c r="AT109" i="9"/>
  <c r="AS109" i="9"/>
  <c r="AT108" i="9"/>
  <c r="AT107" i="9"/>
  <c r="AT106" i="9"/>
  <c r="AT105" i="9"/>
  <c r="AS105" i="9"/>
  <c r="AT104" i="9"/>
  <c r="AT103" i="9"/>
  <c r="AS103" i="9"/>
  <c r="AT102" i="9"/>
  <c r="AS102" i="9"/>
  <c r="AT101" i="9"/>
  <c r="AT100" i="9"/>
  <c r="AT99" i="9"/>
  <c r="AS62" i="9"/>
  <c r="AS92" i="9"/>
  <c r="AS96" i="9"/>
  <c r="AS10" i="9"/>
  <c r="AS8" i="9"/>
  <c r="AS17" i="9"/>
  <c r="AS24" i="9"/>
  <c r="AS91" i="9"/>
  <c r="AS41" i="9"/>
  <c r="AS45" i="9"/>
  <c r="AS15" i="9"/>
  <c r="AT18" i="9"/>
  <c r="AT39" i="9"/>
  <c r="AT38" i="9"/>
  <c r="AS37" i="9"/>
  <c r="AS59" i="9"/>
  <c r="AS26" i="9"/>
  <c r="AS77" i="9"/>
  <c r="AS65" i="9"/>
  <c r="AS80" i="9"/>
  <c r="AS53" i="9"/>
  <c r="AT51" i="9"/>
  <c r="AS51" i="9"/>
  <c r="AT69" i="9"/>
  <c r="CE3" i="2"/>
  <c r="CE4" i="2"/>
  <c r="CE5" i="2"/>
  <c r="CE6" i="2"/>
  <c r="CE7" i="2"/>
  <c r="CE8" i="2"/>
  <c r="AT19" i="9" s="1"/>
  <c r="CE9" i="2"/>
  <c r="CE10" i="2"/>
  <c r="CE11" i="2"/>
  <c r="CE12" i="2"/>
  <c r="CE13" i="2"/>
  <c r="AT14" i="9" s="1"/>
  <c r="CE14" i="2"/>
  <c r="CE15" i="2"/>
  <c r="CE16" i="2"/>
  <c r="AT81" i="9" s="1"/>
  <c r="CE17" i="2"/>
  <c r="CE18" i="2"/>
  <c r="AT33" i="9" s="1"/>
  <c r="CE19" i="2"/>
  <c r="CE20" i="2"/>
  <c r="CE21" i="2"/>
  <c r="CE22" i="2"/>
  <c r="CE23" i="2"/>
  <c r="CE24" i="2"/>
  <c r="CE25" i="2"/>
  <c r="CE26" i="2"/>
  <c r="CE27" i="2"/>
  <c r="CE28" i="2"/>
  <c r="CE29" i="2"/>
  <c r="CE30" i="2"/>
  <c r="CE31" i="2"/>
  <c r="CE32" i="2"/>
  <c r="CE33" i="2"/>
  <c r="CE34" i="2"/>
  <c r="CE35" i="2"/>
  <c r="CE36" i="2"/>
  <c r="AT85" i="9" s="1"/>
  <c r="CE37" i="2"/>
  <c r="CE38" i="2"/>
  <c r="AT93" i="9" s="1"/>
  <c r="CE39" i="2"/>
  <c r="CE40" i="2"/>
  <c r="CE41" i="2"/>
  <c r="CE42" i="2"/>
  <c r="CE43" i="2"/>
  <c r="CE44" i="2"/>
  <c r="CE45" i="2"/>
  <c r="CE46" i="2"/>
  <c r="CE47" i="2"/>
  <c r="AT89" i="9" s="1"/>
  <c r="CE48" i="2"/>
  <c r="CE49" i="2"/>
  <c r="CE50" i="2"/>
  <c r="AT11" i="9" s="1"/>
  <c r="CE51" i="2"/>
  <c r="CE52" i="2"/>
  <c r="CE53" i="2"/>
  <c r="CE54" i="2"/>
  <c r="AT47" i="9" s="1"/>
  <c r="CE55" i="2"/>
  <c r="CE56" i="2"/>
  <c r="AT41" i="9" s="1"/>
  <c r="CE57" i="2"/>
  <c r="CE58" i="2"/>
  <c r="CE59" i="2"/>
  <c r="CE60" i="2"/>
  <c r="CE61" i="2"/>
  <c r="CE62" i="2"/>
  <c r="CE63" i="2"/>
  <c r="CE64" i="2"/>
  <c r="CE65" i="2"/>
  <c r="CE66" i="2"/>
  <c r="CE67" i="2"/>
  <c r="CE68" i="2"/>
  <c r="CE69" i="2"/>
  <c r="CE70" i="2"/>
  <c r="CE71" i="2"/>
  <c r="CE72" i="2"/>
  <c r="CE73" i="2"/>
  <c r="CE74" i="2"/>
  <c r="CE75" i="2"/>
  <c r="CE76" i="2"/>
  <c r="CE77" i="2"/>
  <c r="CE78" i="2"/>
  <c r="AT64" i="9" s="1"/>
  <c r="CE79" i="2"/>
  <c r="AT57" i="9" s="1"/>
  <c r="CE80" i="2"/>
  <c r="AT58" i="9" s="1"/>
  <c r="CE81" i="2"/>
  <c r="CE82" i="2"/>
  <c r="AT17" i="9" s="1"/>
  <c r="CE83" i="2"/>
  <c r="CE84" i="2"/>
  <c r="AT40" i="9" s="1"/>
  <c r="CE85" i="2"/>
  <c r="CE86" i="2"/>
  <c r="CE87" i="2"/>
  <c r="CE88" i="2"/>
  <c r="AT71" i="9" s="1"/>
  <c r="CE89" i="2"/>
  <c r="CE90" i="2"/>
  <c r="AT90" i="9" s="1"/>
  <c r="CE91" i="2"/>
  <c r="CE92" i="2"/>
  <c r="CE93" i="2"/>
  <c r="AT96" i="9" s="1"/>
  <c r="CE94" i="2"/>
  <c r="AT55" i="9" s="1"/>
  <c r="CE95" i="2"/>
  <c r="CE96" i="2"/>
  <c r="CE97" i="2"/>
  <c r="CE98" i="2"/>
  <c r="CE99" i="2"/>
  <c r="CE100" i="2"/>
  <c r="CE2" i="2"/>
  <c r="BL2" i="1"/>
  <c r="AS151" i="16" s="1"/>
  <c r="BL32" i="1"/>
  <c r="AS204" i="16" s="1"/>
  <c r="BL33" i="1"/>
  <c r="AS189" i="16" s="1"/>
  <c r="BL34" i="1"/>
  <c r="AS182" i="16" s="1"/>
  <c r="BL35" i="1"/>
  <c r="AS141" i="16" s="1"/>
  <c r="BL36" i="1"/>
  <c r="AS268" i="16" s="1"/>
  <c r="BL37" i="1"/>
  <c r="AS63" i="16" s="1"/>
  <c r="BL38" i="1"/>
  <c r="AS51" i="16" s="1"/>
  <c r="BL39" i="1"/>
  <c r="AS3" i="16" s="1"/>
  <c r="BL40" i="1"/>
  <c r="AS269" i="16" s="1"/>
  <c r="BL41" i="1"/>
  <c r="AS225" i="16" s="1"/>
  <c r="BL42" i="1"/>
  <c r="AS167" i="16" s="1"/>
  <c r="BL43" i="1"/>
  <c r="AS180" i="16" s="1"/>
  <c r="BL44" i="1"/>
  <c r="AS71" i="16" s="1"/>
  <c r="BL45" i="1"/>
  <c r="AS198" i="16" s="1"/>
  <c r="BL46" i="1"/>
  <c r="AS127" i="16" s="1"/>
  <c r="BL47" i="1"/>
  <c r="AS131" i="16" s="1"/>
  <c r="BL48" i="1"/>
  <c r="AS12" i="16" s="1"/>
  <c r="BL49" i="1"/>
  <c r="AS205" i="16" s="1"/>
  <c r="BL50" i="1"/>
  <c r="AS244" i="16" s="1"/>
  <c r="BL51" i="1"/>
  <c r="AS226" i="16" s="1"/>
  <c r="BL52" i="1"/>
  <c r="AS116" i="16" s="1"/>
  <c r="BL53" i="1"/>
  <c r="AS13" i="16" s="1"/>
  <c r="BL54" i="1"/>
  <c r="AS135" i="16" s="1"/>
  <c r="BL55" i="1"/>
  <c r="AS21" i="16" s="1"/>
  <c r="BL56" i="1"/>
  <c r="AS64" i="16" s="1"/>
  <c r="BL57" i="1"/>
  <c r="AS121" i="16" s="1"/>
  <c r="BL58" i="1"/>
  <c r="AS206" i="16" s="1"/>
  <c r="BL59" i="1"/>
  <c r="AS197" i="16" s="1"/>
  <c r="BL60" i="1"/>
  <c r="AS88" i="16" s="1"/>
  <c r="BL61" i="1"/>
  <c r="AS201" i="16" s="1"/>
  <c r="BL62" i="1"/>
  <c r="AS270" i="16" s="1"/>
  <c r="BL63" i="1"/>
  <c r="AS52" i="16" s="1"/>
  <c r="BL64" i="1"/>
  <c r="BL65" i="1"/>
  <c r="BL66" i="1"/>
  <c r="AS164" i="16" s="1"/>
  <c r="BL67" i="1"/>
  <c r="AS126" i="16" s="1"/>
  <c r="BL68" i="1"/>
  <c r="AS207" i="16" s="1"/>
  <c r="BL69" i="1"/>
  <c r="AS113" i="16" s="1"/>
  <c r="BL70" i="1"/>
  <c r="AS83" i="16" s="1"/>
  <c r="BL71" i="1"/>
  <c r="AS173" i="16" s="1"/>
  <c r="BL72" i="1"/>
  <c r="AS271" i="16" s="1"/>
  <c r="BL73" i="1"/>
  <c r="BL74" i="1"/>
  <c r="BL75" i="1"/>
  <c r="AS245" i="16" s="1"/>
  <c r="BL76" i="1"/>
  <c r="AS35" i="16" s="1"/>
  <c r="BL77" i="1"/>
  <c r="AS196" i="16" s="1"/>
  <c r="BL78" i="1"/>
  <c r="AS111" i="16" s="1"/>
  <c r="BL79" i="1"/>
  <c r="AS272" i="16" s="1"/>
  <c r="BL80" i="1"/>
  <c r="AS263" i="16" s="1"/>
  <c r="BL81" i="1"/>
  <c r="BL82" i="1"/>
  <c r="BL83" i="1"/>
  <c r="AS208" i="16" s="1"/>
  <c r="BL84" i="1"/>
  <c r="AS159" i="16" s="1"/>
  <c r="BL85" i="1"/>
  <c r="AS38" i="16" s="1"/>
  <c r="BL86" i="1"/>
  <c r="AS166" i="16" s="1"/>
  <c r="BL87" i="1"/>
  <c r="AS128" i="16" s="1"/>
  <c r="BL88" i="1"/>
  <c r="AS157" i="16" s="1"/>
  <c r="BL89" i="1"/>
  <c r="AS176" i="16" s="1"/>
  <c r="BL90" i="1"/>
  <c r="AS109" i="16" s="1"/>
  <c r="BL91" i="1"/>
  <c r="AS234" i="16" s="1"/>
  <c r="BL92" i="1"/>
  <c r="AS42" i="16" s="1"/>
  <c r="BL93" i="1"/>
  <c r="AS24" i="16" s="1"/>
  <c r="BL94" i="1"/>
  <c r="AS33" i="16" s="1"/>
  <c r="BL95" i="1"/>
  <c r="AS117" i="16" s="1"/>
  <c r="BL96" i="1"/>
  <c r="AS235" i="16" s="1"/>
  <c r="BL97" i="1"/>
  <c r="AS174" i="16" s="1"/>
  <c r="BL98" i="1"/>
  <c r="AS146" i="16" s="1"/>
  <c r="BL99" i="1"/>
  <c r="AS57" i="16" s="1"/>
  <c r="BL100" i="1"/>
  <c r="AS58" i="16" s="1"/>
  <c r="BL101" i="1"/>
  <c r="AS246" i="16" s="1"/>
  <c r="BL102" i="1"/>
  <c r="AS236" i="16" s="1"/>
  <c r="BL103" i="1"/>
  <c r="AS76" i="16" s="1"/>
  <c r="BL104" i="1"/>
  <c r="AS193" i="16" s="1"/>
  <c r="BL105" i="1"/>
  <c r="AS273" i="16" s="1"/>
  <c r="BL106" i="1"/>
  <c r="AS237" i="16" s="1"/>
  <c r="BL107" i="1"/>
  <c r="AS10" i="16" s="1"/>
  <c r="BL108" i="1"/>
  <c r="AS256" i="16" s="1"/>
  <c r="BL109" i="1"/>
  <c r="AS124" i="16" s="1"/>
  <c r="BL110" i="1"/>
  <c r="AS158" i="16" s="1"/>
  <c r="BL111" i="1"/>
  <c r="AS133" i="16" s="1"/>
  <c r="BL112" i="1"/>
  <c r="AS91" i="16" s="1"/>
  <c r="BL113" i="1"/>
  <c r="AS186" i="16" s="1"/>
  <c r="BL114" i="1"/>
  <c r="AS181" i="16" s="1"/>
  <c r="BL115" i="1"/>
  <c r="AS274" i="16" s="1"/>
  <c r="BL116" i="1"/>
  <c r="AS227" i="16" s="1"/>
  <c r="BL117" i="1"/>
  <c r="AS149" i="16" s="1"/>
  <c r="BL118" i="1"/>
  <c r="AS85" i="16" s="1"/>
  <c r="BL119" i="1"/>
  <c r="AS238" i="16" s="1"/>
  <c r="BL120" i="1"/>
  <c r="AS187" i="16" s="1"/>
  <c r="BL121" i="1"/>
  <c r="AS165" i="16" s="1"/>
  <c r="BL122" i="1"/>
  <c r="AS39" i="16" s="1"/>
  <c r="BL123" i="1"/>
  <c r="AS191" i="16" s="1"/>
  <c r="BL124" i="1"/>
  <c r="AS77" i="16" s="1"/>
  <c r="BL125" i="1"/>
  <c r="AS92" i="16" s="1"/>
  <c r="BL126" i="1"/>
  <c r="AS275" i="16" s="1"/>
  <c r="BL127" i="1"/>
  <c r="AS4" i="16" s="1"/>
  <c r="BL128" i="1"/>
  <c r="AS228" i="16" s="1"/>
  <c r="BL129" i="1"/>
  <c r="AS32" i="16" s="1"/>
  <c r="BL130" i="1"/>
  <c r="AS177" i="16" s="1"/>
  <c r="BL131" i="1"/>
  <c r="AS65" i="16" s="1"/>
  <c r="BL132" i="1"/>
  <c r="AS209" i="16" s="1"/>
  <c r="BL133" i="1"/>
  <c r="AS210" i="16" s="1"/>
  <c r="BL134" i="1"/>
  <c r="AS25" i="16" s="1"/>
  <c r="BL135" i="1"/>
  <c r="AS276" i="16" s="1"/>
  <c r="BL136" i="1"/>
  <c r="AS8" i="16" s="1"/>
  <c r="BL137" i="1"/>
  <c r="AS22" i="16" s="1"/>
  <c r="BL138" i="1"/>
  <c r="AS114" i="16" s="1"/>
  <c r="BL139" i="1"/>
  <c r="AS129" i="16" s="1"/>
  <c r="BL140" i="1"/>
  <c r="AS93" i="16" s="1"/>
  <c r="BL141" i="1"/>
  <c r="AS53" i="16" s="1"/>
  <c r="BL142" i="1"/>
  <c r="AS94" i="16" s="1"/>
  <c r="BL143" i="1"/>
  <c r="AS277" i="16" s="1"/>
  <c r="BL144" i="1"/>
  <c r="AS190" i="16" s="1"/>
  <c r="BL145" i="1"/>
  <c r="AS155" i="16" s="1"/>
  <c r="BL146" i="1"/>
  <c r="AS66" i="16" s="1"/>
  <c r="BL147" i="1"/>
  <c r="AS104" i="16" s="1"/>
  <c r="BL148" i="1"/>
  <c r="AS95" i="16" s="1"/>
  <c r="BL149" i="1"/>
  <c r="AS229" i="16" s="1"/>
  <c r="BL150" i="1"/>
  <c r="AS138" i="16" s="1"/>
  <c r="BL151" i="1"/>
  <c r="AS78" i="16" s="1"/>
  <c r="BL152" i="1"/>
  <c r="AS26" i="16" s="1"/>
  <c r="BL153" i="1"/>
  <c r="AS17" i="16" s="1"/>
  <c r="BL154" i="1"/>
  <c r="AS239" i="16" s="1"/>
  <c r="BL155" i="1"/>
  <c r="AS43" i="16" s="1"/>
  <c r="BL156" i="1"/>
  <c r="AS118" i="16" s="1"/>
  <c r="BL157" i="1"/>
  <c r="AS147" i="16" s="1"/>
  <c r="BL158" i="1"/>
  <c r="AS120" i="16" s="1"/>
  <c r="BL159" i="1"/>
  <c r="AS20" i="16" s="1"/>
  <c r="BL160" i="1"/>
  <c r="AS59" i="16" s="1"/>
  <c r="BL161" i="1"/>
  <c r="AS105" i="16" s="1"/>
  <c r="BL162" i="1"/>
  <c r="AS247" i="16" s="1"/>
  <c r="BL163" i="1"/>
  <c r="AS67" i="16" s="1"/>
  <c r="BL164" i="1"/>
  <c r="AS60" i="16" s="1"/>
  <c r="BL165" i="1"/>
  <c r="BL166" i="1"/>
  <c r="AS84" i="16" s="1"/>
  <c r="BL167" i="1"/>
  <c r="AS171" i="16" s="1"/>
  <c r="BL168" i="1"/>
  <c r="AS44" i="16" s="1"/>
  <c r="BL169" i="1"/>
  <c r="AS134" i="16" s="1"/>
  <c r="BL170" i="1"/>
  <c r="AS40" i="16" s="1"/>
  <c r="BL171" i="1"/>
  <c r="AS142" i="16" s="1"/>
  <c r="BL172" i="1"/>
  <c r="AS72" i="16" s="1"/>
  <c r="BL173" i="1"/>
  <c r="BL174" i="1"/>
  <c r="AS27" i="16" s="1"/>
  <c r="BL175" i="1"/>
  <c r="BL176" i="1"/>
  <c r="AS278" i="16" s="1"/>
  <c r="BL177" i="1"/>
  <c r="AS257" i="16" s="1"/>
  <c r="BL178" i="1"/>
  <c r="AS54" i="16" s="1"/>
  <c r="BL179" i="1"/>
  <c r="AS45" i="16" s="1"/>
  <c r="BL180" i="1"/>
  <c r="AS160" i="16" s="1"/>
  <c r="BL181" i="1"/>
  <c r="BL182" i="1"/>
  <c r="AS279" i="16" s="1"/>
  <c r="BL183" i="1"/>
  <c r="BL184" i="1"/>
  <c r="AS68" i="16" s="1"/>
  <c r="BL185" i="1"/>
  <c r="AS110" i="16" s="1"/>
  <c r="BL186" i="1"/>
  <c r="AS55" i="16" s="1"/>
  <c r="BL187" i="1"/>
  <c r="AS211" i="16" s="1"/>
  <c r="BL188" i="1"/>
  <c r="AS240" i="16" s="1"/>
  <c r="BL189" i="1"/>
  <c r="BL190" i="1"/>
  <c r="AS73" i="16" s="1"/>
  <c r="BL191" i="1"/>
  <c r="BL192" i="1"/>
  <c r="AS97" i="16" s="1"/>
  <c r="BL193" i="1"/>
  <c r="AS230" i="16" s="1"/>
  <c r="BL194" i="1"/>
  <c r="AS241" i="16" s="1"/>
  <c r="BL195" i="1"/>
  <c r="AS5" i="16" s="1"/>
  <c r="BL196" i="1"/>
  <c r="AS15" i="16" s="1"/>
  <c r="BL197" i="1"/>
  <c r="BL198" i="1"/>
  <c r="AS259" i="16" s="1"/>
  <c r="BL199" i="1"/>
  <c r="BL200" i="1"/>
  <c r="AS14" i="16" s="1"/>
  <c r="BL201" i="1"/>
  <c r="AS195" i="16" s="1"/>
  <c r="BL202" i="1"/>
  <c r="AS248" i="16" s="1"/>
  <c r="BL203" i="1"/>
  <c r="AS49" i="16" s="1"/>
  <c r="BL204" i="1"/>
  <c r="AS280" i="16" s="1"/>
  <c r="BL205" i="1"/>
  <c r="BL206" i="1"/>
  <c r="AS48" i="16" s="1"/>
  <c r="BL207" i="1"/>
  <c r="BL208" i="1"/>
  <c r="AS200" i="16" s="1"/>
  <c r="BL209" i="1"/>
  <c r="AS214" i="16" s="1"/>
  <c r="BL210" i="1"/>
  <c r="AS28" i="16" s="1"/>
  <c r="BL211" i="1"/>
  <c r="AS11" i="16" s="1"/>
  <c r="BL212" i="1"/>
  <c r="AS80" i="16" s="1"/>
  <c r="BL213" i="1"/>
  <c r="BL214" i="1"/>
  <c r="AS69" i="16" s="1"/>
  <c r="BL215" i="1"/>
  <c r="BL216" i="1"/>
  <c r="AS215" i="16" s="1"/>
  <c r="BL217" i="1"/>
  <c r="AS50" i="16" s="1"/>
  <c r="BL218" i="1"/>
  <c r="AS6" i="16" s="1"/>
  <c r="BL219" i="1"/>
  <c r="AS231" i="16" s="1"/>
  <c r="BL220" i="1"/>
  <c r="AS98" i="16" s="1"/>
  <c r="BL221" i="1"/>
  <c r="BL222" i="1"/>
  <c r="AS148" i="16" s="1"/>
  <c r="BL223" i="1"/>
  <c r="BL224" i="1"/>
  <c r="AS183" i="16" s="1"/>
  <c r="BL225" i="1"/>
  <c r="AS70" i="16" s="1"/>
  <c r="BL226" i="1"/>
  <c r="AS168" i="16" s="1"/>
  <c r="BL227" i="1"/>
  <c r="AS99" i="16" s="1"/>
  <c r="BL228" i="1"/>
  <c r="AS217" i="16" s="1"/>
  <c r="BL229" i="1"/>
  <c r="BL230" i="1"/>
  <c r="AS232" i="16" s="1"/>
  <c r="BL231" i="1"/>
  <c r="BL232" i="1"/>
  <c r="AS145" i="16" s="1"/>
  <c r="BL233" i="1"/>
  <c r="AS219" i="16" s="1"/>
  <c r="BL234" i="1"/>
  <c r="AS31" i="16" s="1"/>
  <c r="BL235" i="1"/>
  <c r="AS100" i="16" s="1"/>
  <c r="BL236" i="1"/>
  <c r="AS125" i="16" s="1"/>
  <c r="BL237" i="1"/>
  <c r="BL238" i="1"/>
  <c r="AS101" i="16" s="1"/>
  <c r="BL239" i="1"/>
  <c r="BL240" i="1"/>
  <c r="AS150" i="16" s="1"/>
  <c r="BL241" i="1"/>
  <c r="AS36" i="16" s="1"/>
  <c r="BL242" i="1"/>
  <c r="AS75" i="16" s="1"/>
  <c r="BL243" i="1"/>
  <c r="AS143" i="16" s="1"/>
  <c r="BL244" i="1"/>
  <c r="AS16" i="16" s="1"/>
  <c r="BL245" i="1"/>
  <c r="BL246" i="1"/>
  <c r="AS107" i="16" s="1"/>
  <c r="BL247" i="1"/>
  <c r="BL248" i="1"/>
  <c r="AS115" i="16" s="1"/>
  <c r="BL249" i="1"/>
  <c r="AS112" i="16" s="1"/>
  <c r="BL250" i="1"/>
  <c r="AS74" i="16" s="1"/>
  <c r="BL251" i="1"/>
  <c r="AS152" i="16" s="1"/>
  <c r="BL252" i="1"/>
  <c r="AS178" i="16" s="1"/>
  <c r="BL253" i="1"/>
  <c r="BL254" i="1"/>
  <c r="AS56" i="16" s="1"/>
  <c r="BL255" i="1"/>
  <c r="BL256" i="1"/>
  <c r="AS62" i="16" s="1"/>
  <c r="BL257" i="1"/>
  <c r="AS7" i="16" s="1"/>
  <c r="BL258" i="1"/>
  <c r="AS163" i="16" s="1"/>
  <c r="BL259" i="1"/>
  <c r="AS23" i="16" s="1"/>
  <c r="BL260" i="1"/>
  <c r="AS185" i="16" s="1"/>
  <c r="BL261" i="1"/>
  <c r="BL262" i="1"/>
  <c r="AS251" i="16" s="1"/>
  <c r="BL263" i="1"/>
  <c r="BL264" i="1"/>
  <c r="AS144" i="16" s="1"/>
  <c r="BL265" i="1"/>
  <c r="AS18" i="16" s="1"/>
  <c r="BL266" i="1"/>
  <c r="AS103" i="16" s="1"/>
  <c r="BL267" i="1"/>
  <c r="AS252" i="16" s="1"/>
  <c r="BL268" i="1"/>
  <c r="AS41" i="16" s="1"/>
  <c r="BL269" i="1"/>
  <c r="BL270" i="1"/>
  <c r="AS253" i="16" s="1"/>
  <c r="BL271" i="1"/>
  <c r="BL272" i="1"/>
  <c r="AS82" i="16" s="1"/>
  <c r="BL273" i="1"/>
  <c r="AS242" i="16" s="1"/>
  <c r="BL274" i="1"/>
  <c r="AS221" i="16" s="1"/>
  <c r="BL275" i="1"/>
  <c r="AS222" i="16" s="1"/>
  <c r="BL276" i="1"/>
  <c r="AS170" i="16" s="1"/>
  <c r="BL277" i="1"/>
  <c r="BL278" i="1"/>
  <c r="AS254" i="16" s="1"/>
  <c r="BL279" i="1"/>
  <c r="BL280" i="1"/>
  <c r="AS265" i="16" s="1"/>
  <c r="BL281" i="1"/>
  <c r="AS255" i="16" s="1"/>
  <c r="BL3" i="1"/>
  <c r="AS119" i="16" s="1"/>
  <c r="BL4" i="1"/>
  <c r="AS223" i="16" s="1"/>
  <c r="BL5" i="1"/>
  <c r="AS161" i="16" s="1"/>
  <c r="BL6" i="1"/>
  <c r="BL7" i="1"/>
  <c r="AS46" i="16" s="1"/>
  <c r="BL8" i="1"/>
  <c r="BL9" i="1"/>
  <c r="AS175" i="16" s="1"/>
  <c r="BL10" i="1"/>
  <c r="AS29" i="16" s="1"/>
  <c r="BL11" i="1"/>
  <c r="AS224" i="16" s="1"/>
  <c r="BL12" i="1"/>
  <c r="AS243" i="16" s="1"/>
  <c r="BL13" i="1"/>
  <c r="AS199" i="16" s="1"/>
  <c r="BL14" i="1"/>
  <c r="BL15" i="1"/>
  <c r="AS106" i="16" s="1"/>
  <c r="BL16" i="1"/>
  <c r="BL17" i="1"/>
  <c r="AS86" i="16" s="1"/>
  <c r="BL18" i="1"/>
  <c r="AS87" i="16" s="1"/>
  <c r="BL19" i="1"/>
  <c r="AS37" i="16" s="1"/>
  <c r="BL20" i="1"/>
  <c r="AS262" i="16" s="1"/>
  <c r="BL21" i="1"/>
  <c r="AS267" i="16" s="1"/>
  <c r="BL22" i="1"/>
  <c r="BL23" i="1"/>
  <c r="AS202" i="16" s="1"/>
  <c r="BL24" i="1"/>
  <c r="BL25" i="1"/>
  <c r="AS194" i="16" s="1"/>
  <c r="BL26" i="1"/>
  <c r="AS19" i="16" s="1"/>
  <c r="BL27" i="1"/>
  <c r="AS123" i="16" s="1"/>
  <c r="BL28" i="1"/>
  <c r="AS139" i="16" s="1"/>
  <c r="BL29" i="1"/>
  <c r="AS203" i="16" s="1"/>
  <c r="BL30" i="1"/>
  <c r="BL31" i="1"/>
  <c r="AS192" i="16" s="1"/>
  <c r="BI3" i="1"/>
  <c r="AZ2" i="1"/>
  <c r="H151" i="16" s="1"/>
  <c r="AQ282" i="9"/>
  <c r="AQ281" i="9"/>
  <c r="AQ280" i="9"/>
  <c r="AQ279" i="9"/>
  <c r="AQ278" i="9"/>
  <c r="AQ277" i="9"/>
  <c r="AQ276" i="9"/>
  <c r="AQ275" i="9"/>
  <c r="AP275" i="9"/>
  <c r="AQ274" i="9"/>
  <c r="AQ273" i="9"/>
  <c r="AQ272" i="9"/>
  <c r="AQ271" i="9"/>
  <c r="AP271" i="9"/>
  <c r="AQ270" i="9"/>
  <c r="AQ269" i="9"/>
  <c r="AQ268" i="9"/>
  <c r="AQ267" i="9"/>
  <c r="AP267" i="9"/>
  <c r="AQ266" i="9"/>
  <c r="AQ265" i="9"/>
  <c r="AQ264" i="9"/>
  <c r="AQ263" i="9"/>
  <c r="AP263" i="9"/>
  <c r="AQ262" i="9"/>
  <c r="AQ261" i="9"/>
  <c r="AQ260" i="9"/>
  <c r="AQ259" i="9"/>
  <c r="AQ258" i="9"/>
  <c r="AQ257" i="9"/>
  <c r="AQ256" i="9"/>
  <c r="AQ255" i="9"/>
  <c r="AP255" i="9"/>
  <c r="AQ254" i="9"/>
  <c r="AQ253" i="9"/>
  <c r="AQ252" i="9"/>
  <c r="AQ251" i="9"/>
  <c r="AP251" i="9"/>
  <c r="AQ250" i="9"/>
  <c r="AQ249" i="9"/>
  <c r="AQ248" i="9"/>
  <c r="AQ247" i="9"/>
  <c r="AQ246" i="9"/>
  <c r="AQ245" i="9"/>
  <c r="AQ244" i="9"/>
  <c r="AQ243" i="9"/>
  <c r="AP243" i="9"/>
  <c r="AQ242" i="9"/>
  <c r="AQ241" i="9"/>
  <c r="AQ240" i="9"/>
  <c r="AQ239" i="9"/>
  <c r="AP239" i="9"/>
  <c r="AQ238" i="9"/>
  <c r="AQ237" i="9"/>
  <c r="AQ236" i="9"/>
  <c r="AQ235" i="9"/>
  <c r="AP235" i="9"/>
  <c r="AQ234" i="9"/>
  <c r="AQ233" i="9"/>
  <c r="AQ232" i="9"/>
  <c r="AQ231" i="9"/>
  <c r="AP231" i="9"/>
  <c r="AQ230" i="9"/>
  <c r="AQ229" i="9"/>
  <c r="AQ228" i="9"/>
  <c r="AQ227" i="9"/>
  <c r="AQ226" i="9"/>
  <c r="AQ225" i="9"/>
  <c r="AQ224" i="9"/>
  <c r="AQ223" i="9"/>
  <c r="AP223" i="9"/>
  <c r="AQ222" i="9"/>
  <c r="AQ221" i="9"/>
  <c r="AQ220" i="9"/>
  <c r="AQ219" i="9"/>
  <c r="AP219" i="9"/>
  <c r="AQ218" i="9"/>
  <c r="AQ217" i="9"/>
  <c r="AQ216" i="9"/>
  <c r="AQ215" i="9"/>
  <c r="AQ214" i="9"/>
  <c r="AQ213" i="9"/>
  <c r="AQ212" i="9"/>
  <c r="AQ211" i="9"/>
  <c r="AQ210" i="9"/>
  <c r="AQ209" i="9"/>
  <c r="AQ208" i="9"/>
  <c r="AQ207" i="9"/>
  <c r="AP207" i="9"/>
  <c r="AQ206" i="9"/>
  <c r="AQ205" i="9"/>
  <c r="AQ204" i="9"/>
  <c r="AQ203" i="9"/>
  <c r="AP203" i="9"/>
  <c r="AQ202" i="9"/>
  <c r="AQ201" i="9"/>
  <c r="AQ200" i="9"/>
  <c r="AQ199" i="9"/>
  <c r="AP199" i="9"/>
  <c r="AQ198" i="9"/>
  <c r="AQ197" i="9"/>
  <c r="AQ196" i="9"/>
  <c r="AQ195" i="9"/>
  <c r="AQ194" i="9"/>
  <c r="AQ193" i="9"/>
  <c r="AQ192" i="9"/>
  <c r="AQ191" i="9"/>
  <c r="AQ190" i="9"/>
  <c r="AQ189" i="9"/>
  <c r="AQ188" i="9"/>
  <c r="AQ187" i="9"/>
  <c r="AP187" i="9"/>
  <c r="AQ186" i="9"/>
  <c r="AQ185" i="9"/>
  <c r="AQ184" i="9"/>
  <c r="AQ183" i="9"/>
  <c r="AQ182" i="9"/>
  <c r="AQ181" i="9"/>
  <c r="AQ180" i="9"/>
  <c r="AQ179" i="9"/>
  <c r="AP179" i="9"/>
  <c r="AQ178" i="9"/>
  <c r="AQ177" i="9"/>
  <c r="AQ176" i="9"/>
  <c r="AQ175" i="9"/>
  <c r="AP175" i="9"/>
  <c r="AQ174" i="9"/>
  <c r="AQ173" i="9"/>
  <c r="AQ172" i="9"/>
  <c r="AQ171" i="9"/>
  <c r="AP171" i="9"/>
  <c r="AQ170" i="9"/>
  <c r="AQ169" i="9"/>
  <c r="AQ168" i="9"/>
  <c r="AQ167" i="9"/>
  <c r="AP167" i="9"/>
  <c r="AQ166" i="9"/>
  <c r="AQ165" i="9"/>
  <c r="AQ164" i="9"/>
  <c r="AQ163" i="9"/>
  <c r="AQ162" i="9"/>
  <c r="AQ161" i="9"/>
  <c r="AQ160" i="9"/>
  <c r="AQ159" i="9"/>
  <c r="AP159" i="9"/>
  <c r="AQ158" i="9"/>
  <c r="AQ157" i="9"/>
  <c r="AQ156" i="9"/>
  <c r="AQ155" i="9"/>
  <c r="AQ154" i="9"/>
  <c r="AQ153" i="9"/>
  <c r="AQ152" i="9"/>
  <c r="AQ151" i="9"/>
  <c r="AQ150" i="9"/>
  <c r="AQ149" i="9"/>
  <c r="AQ148" i="9"/>
  <c r="AQ147" i="9"/>
  <c r="AP147" i="9"/>
  <c r="AQ146" i="9"/>
  <c r="AQ145" i="9"/>
  <c r="AQ144" i="9"/>
  <c r="AQ143" i="9"/>
  <c r="AP143" i="9"/>
  <c r="AQ142" i="9"/>
  <c r="AQ141" i="9"/>
  <c r="AQ140" i="9"/>
  <c r="AQ139" i="9"/>
  <c r="AQ138" i="9"/>
  <c r="AQ137" i="9"/>
  <c r="AQ136" i="9"/>
  <c r="AQ135" i="9"/>
  <c r="AP135" i="9"/>
  <c r="AQ134" i="9"/>
  <c r="AQ133" i="9"/>
  <c r="AQ132" i="9"/>
  <c r="AQ131" i="9"/>
  <c r="AQ130" i="9"/>
  <c r="AQ129" i="9"/>
  <c r="AQ128" i="9"/>
  <c r="AQ127" i="9"/>
  <c r="AP127" i="9"/>
  <c r="AQ126" i="9"/>
  <c r="AQ125" i="9"/>
  <c r="AQ124" i="9"/>
  <c r="AQ123" i="9"/>
  <c r="AQ122" i="9"/>
  <c r="AQ121" i="9"/>
  <c r="AQ120" i="9"/>
  <c r="AQ119" i="9"/>
  <c r="AP119" i="9"/>
  <c r="AQ118" i="9"/>
  <c r="AQ117" i="9"/>
  <c r="AQ116" i="9"/>
  <c r="AQ115" i="9"/>
  <c r="AQ114" i="9"/>
  <c r="AQ113" i="9"/>
  <c r="AQ112" i="9"/>
  <c r="AQ111" i="9"/>
  <c r="AP111" i="9"/>
  <c r="AQ110" i="9"/>
  <c r="AQ109" i="9"/>
  <c r="AQ108" i="9"/>
  <c r="AQ107" i="9"/>
  <c r="AP107" i="9"/>
  <c r="AQ106" i="9"/>
  <c r="AQ105" i="9"/>
  <c r="AQ104" i="9"/>
  <c r="AQ103" i="9"/>
  <c r="AQ102" i="9"/>
  <c r="AQ101" i="9"/>
  <c r="AQ100" i="9"/>
  <c r="AQ99" i="9"/>
  <c r="AP99" i="9"/>
  <c r="AP84" i="9"/>
  <c r="AP94" i="9"/>
  <c r="AP92" i="9"/>
  <c r="AP11" i="9"/>
  <c r="AP9" i="9"/>
  <c r="AP13" i="9"/>
  <c r="AP42" i="9"/>
  <c r="AP24" i="9"/>
  <c r="AP90" i="9"/>
  <c r="AP63" i="9"/>
  <c r="AP45" i="9"/>
  <c r="AP89" i="9"/>
  <c r="AP88" i="9"/>
  <c r="AP75" i="9"/>
  <c r="AP30" i="9"/>
  <c r="AP44" i="9"/>
  <c r="AP59" i="9"/>
  <c r="AP26" i="9"/>
  <c r="AP20" i="9"/>
  <c r="AP14" i="9"/>
  <c r="AP77" i="9"/>
  <c r="AP48" i="9"/>
  <c r="AP85" i="9"/>
  <c r="AP33" i="9"/>
  <c r="AP68" i="9"/>
  <c r="AP73" i="9"/>
  <c r="AP82" i="9"/>
  <c r="AP64" i="9"/>
  <c r="AP78" i="9"/>
  <c r="AQ58" i="9"/>
  <c r="AP57" i="9"/>
  <c r="AP76" i="9"/>
  <c r="AP71" i="9"/>
  <c r="AP47" i="9"/>
  <c r="AP52" i="9"/>
  <c r="AM69" i="9"/>
  <c r="CD3" i="2"/>
  <c r="CD4" i="2"/>
  <c r="AQ62" i="9" s="1"/>
  <c r="CD5" i="2"/>
  <c r="CD6" i="2"/>
  <c r="CD7" i="2"/>
  <c r="CD8" i="2"/>
  <c r="CD9" i="2"/>
  <c r="CD10" i="2"/>
  <c r="AQ50" i="9" s="1"/>
  <c r="CD11" i="2"/>
  <c r="CD12" i="2"/>
  <c r="CD13" i="2"/>
  <c r="CD14" i="2"/>
  <c r="CD15" i="2"/>
  <c r="CD16" i="2"/>
  <c r="AQ11" i="9" s="1"/>
  <c r="CD17" i="2"/>
  <c r="CD18" i="2"/>
  <c r="CD19" i="2"/>
  <c r="CD20" i="2"/>
  <c r="CD21" i="2"/>
  <c r="CD22" i="2"/>
  <c r="CD23" i="2"/>
  <c r="CD24" i="2"/>
  <c r="AQ31" i="9" s="1"/>
  <c r="CD25" i="2"/>
  <c r="CD26" i="2"/>
  <c r="CD27" i="2"/>
  <c r="CD28" i="2"/>
  <c r="CD29" i="2"/>
  <c r="CD30" i="2"/>
  <c r="CD31" i="2"/>
  <c r="CD32" i="2"/>
  <c r="CD33" i="2"/>
  <c r="CD34" i="2"/>
  <c r="CD35" i="2"/>
  <c r="CD36" i="2"/>
  <c r="CD37" i="2"/>
  <c r="CD38" i="2"/>
  <c r="CD39" i="2"/>
  <c r="CD40" i="2"/>
  <c r="AQ33" i="9" s="1"/>
  <c r="CD41" i="2"/>
  <c r="CD42" i="2"/>
  <c r="CD43" i="2"/>
  <c r="CD44" i="2"/>
  <c r="CD45" i="2"/>
  <c r="CD46" i="2"/>
  <c r="AQ3" i="9" s="1"/>
  <c r="CD47" i="2"/>
  <c r="CD48" i="2"/>
  <c r="CD49" i="2"/>
  <c r="CD50" i="2"/>
  <c r="CD51" i="2"/>
  <c r="CD52" i="2"/>
  <c r="CD53" i="2"/>
  <c r="CD54" i="2"/>
  <c r="CD55" i="2"/>
  <c r="AQ89" i="9" s="1"/>
  <c r="CD56" i="2"/>
  <c r="AQ12" i="9" s="1"/>
  <c r="CD57" i="2"/>
  <c r="CD58" i="2"/>
  <c r="AQ90" i="9" s="1"/>
  <c r="CD59" i="2"/>
  <c r="CD60" i="2"/>
  <c r="CD61" i="2"/>
  <c r="CD62" i="2"/>
  <c r="AQ10" i="9" s="1"/>
  <c r="CD63" i="2"/>
  <c r="CD64" i="2"/>
  <c r="CD65" i="2"/>
  <c r="CD66" i="2"/>
  <c r="CD67" i="2"/>
  <c r="CD68" i="2"/>
  <c r="AQ66" i="9" s="1"/>
  <c r="CD69" i="2"/>
  <c r="CD70" i="2"/>
  <c r="CD71" i="2"/>
  <c r="CD72" i="2"/>
  <c r="CD73" i="2"/>
  <c r="CD74" i="2"/>
  <c r="CD75" i="2"/>
  <c r="CD76" i="2"/>
  <c r="CD77" i="2"/>
  <c r="CD78" i="2"/>
  <c r="CD79" i="2"/>
  <c r="CD80" i="2"/>
  <c r="CD81" i="2"/>
  <c r="CD82" i="2"/>
  <c r="CD83" i="2"/>
  <c r="CD84" i="2"/>
  <c r="CD85" i="2"/>
  <c r="CD86" i="2"/>
  <c r="AQ95" i="9" s="1"/>
  <c r="CD87" i="2"/>
  <c r="CD88" i="2"/>
  <c r="CD89" i="2"/>
  <c r="CD90" i="2"/>
  <c r="CD91" i="2"/>
  <c r="CD92" i="2"/>
  <c r="CD93" i="2"/>
  <c r="CD94" i="2"/>
  <c r="AQ8" i="9" s="1"/>
  <c r="CD95" i="2"/>
  <c r="CD96" i="2"/>
  <c r="AQ22" i="9" s="1"/>
  <c r="CD97" i="2"/>
  <c r="CD98" i="2"/>
  <c r="AQ79" i="9" s="1"/>
  <c r="CD99" i="2"/>
  <c r="CD100" i="2"/>
  <c r="CD2" i="2"/>
  <c r="BK3" i="1"/>
  <c r="BK4" i="1"/>
  <c r="AP223" i="16" s="1"/>
  <c r="BK5" i="1"/>
  <c r="BK6" i="1"/>
  <c r="AP266" i="16" s="1"/>
  <c r="BK7" i="1"/>
  <c r="AP46" i="16" s="1"/>
  <c r="BK8" i="1"/>
  <c r="AP172" i="16" s="1"/>
  <c r="BK9" i="1"/>
  <c r="AP175" i="16" s="1"/>
  <c r="BK10" i="1"/>
  <c r="AP29" i="16" s="1"/>
  <c r="BK11" i="1"/>
  <c r="BK12" i="1"/>
  <c r="AP243" i="16" s="1"/>
  <c r="BK13" i="1"/>
  <c r="AP199" i="16" s="1"/>
  <c r="BK14" i="1"/>
  <c r="AP130" i="16" s="1"/>
  <c r="BK15" i="1"/>
  <c r="AP106" i="16" s="1"/>
  <c r="BK16" i="1"/>
  <c r="AP169" i="16" s="1"/>
  <c r="BK17" i="1"/>
  <c r="AP86" i="16" s="1"/>
  <c r="BK18" i="1"/>
  <c r="AP87" i="16" s="1"/>
  <c r="BK19" i="1"/>
  <c r="BK20" i="1"/>
  <c r="AP262" i="16" s="1"/>
  <c r="BK21" i="1"/>
  <c r="BK22" i="1"/>
  <c r="AP162" i="16" s="1"/>
  <c r="BK23" i="1"/>
  <c r="AP202" i="16" s="1"/>
  <c r="BK24" i="1"/>
  <c r="AP179" i="16" s="1"/>
  <c r="BK25" i="1"/>
  <c r="AP194" i="16" s="1"/>
  <c r="BK26" i="1"/>
  <c r="AP19" i="16" s="1"/>
  <c r="BK27" i="1"/>
  <c r="BK28" i="1"/>
  <c r="AP139" i="16" s="1"/>
  <c r="BK29" i="1"/>
  <c r="BK30" i="1"/>
  <c r="AP233" i="16" s="1"/>
  <c r="BK31" i="1"/>
  <c r="AP192" i="16" s="1"/>
  <c r="BK32" i="1"/>
  <c r="AP204" i="16" s="1"/>
  <c r="BK33" i="1"/>
  <c r="AP189" i="16" s="1"/>
  <c r="BK34" i="1"/>
  <c r="AP182" i="16" s="1"/>
  <c r="BK35" i="1"/>
  <c r="BK36" i="1"/>
  <c r="AP268" i="16" s="1"/>
  <c r="BK37" i="1"/>
  <c r="BK38" i="1"/>
  <c r="AP51" i="16" s="1"/>
  <c r="BK39" i="1"/>
  <c r="AP3" i="16" s="1"/>
  <c r="BK40" i="1"/>
  <c r="AP269" i="16" s="1"/>
  <c r="BK41" i="1"/>
  <c r="AP225" i="16" s="1"/>
  <c r="BK42" i="1"/>
  <c r="AP167" i="16" s="1"/>
  <c r="BK43" i="1"/>
  <c r="BK44" i="1"/>
  <c r="AP71" i="16" s="1"/>
  <c r="BK45" i="1"/>
  <c r="BK46" i="1"/>
  <c r="AP127" i="16" s="1"/>
  <c r="BK47" i="1"/>
  <c r="AP131" i="16" s="1"/>
  <c r="BK48" i="1"/>
  <c r="AP12" i="16" s="1"/>
  <c r="BK49" i="1"/>
  <c r="AP205" i="16" s="1"/>
  <c r="BK50" i="1"/>
  <c r="AP244" i="16" s="1"/>
  <c r="BK51" i="1"/>
  <c r="BK52" i="1"/>
  <c r="AP116" i="16" s="1"/>
  <c r="BK53" i="1"/>
  <c r="BK54" i="1"/>
  <c r="AP135" i="16" s="1"/>
  <c r="BK55" i="1"/>
  <c r="AP21" i="16" s="1"/>
  <c r="BK56" i="1"/>
  <c r="AP64" i="16" s="1"/>
  <c r="BK57" i="1"/>
  <c r="AP121" i="16" s="1"/>
  <c r="BK58" i="1"/>
  <c r="AP206" i="16" s="1"/>
  <c r="BK59" i="1"/>
  <c r="BK60" i="1"/>
  <c r="AP88" i="16" s="1"/>
  <c r="BK61" i="1"/>
  <c r="BK62" i="1"/>
  <c r="AP270" i="16" s="1"/>
  <c r="BK63" i="1"/>
  <c r="AP52" i="16" s="1"/>
  <c r="BK64" i="1"/>
  <c r="AP53" i="9" s="1"/>
  <c r="BK65" i="1"/>
  <c r="BK66" i="1"/>
  <c r="AP164" i="16" s="1"/>
  <c r="BK67" i="1"/>
  <c r="BK68" i="1"/>
  <c r="AP207" i="16" s="1"/>
  <c r="BK69" i="1"/>
  <c r="BK70" i="1"/>
  <c r="AP83" i="16" s="1"/>
  <c r="BK71" i="1"/>
  <c r="AP173" i="16" s="1"/>
  <c r="BK72" i="1"/>
  <c r="AP271" i="16" s="1"/>
  <c r="BK73" i="1"/>
  <c r="BK74" i="1"/>
  <c r="BK75" i="1"/>
  <c r="BK76" i="1"/>
  <c r="AP35" i="16" s="1"/>
  <c r="BK77" i="1"/>
  <c r="BK78" i="1"/>
  <c r="AP111" i="16" s="1"/>
  <c r="BK79" i="1"/>
  <c r="AP272" i="16" s="1"/>
  <c r="BK80" i="1"/>
  <c r="AP263" i="16" s="1"/>
  <c r="BK81" i="1"/>
  <c r="AP35" i="9" s="1"/>
  <c r="BK82" i="1"/>
  <c r="BK83" i="1"/>
  <c r="BK84" i="1"/>
  <c r="AP159" i="16" s="1"/>
  <c r="BK85" i="1"/>
  <c r="BK86" i="1"/>
  <c r="AP166" i="16" s="1"/>
  <c r="BK87" i="1"/>
  <c r="AP128" i="16" s="1"/>
  <c r="BK88" i="1"/>
  <c r="AP157" i="16" s="1"/>
  <c r="BK89" i="1"/>
  <c r="AP176" i="16" s="1"/>
  <c r="BK90" i="1"/>
  <c r="AP109" i="16" s="1"/>
  <c r="BK91" i="1"/>
  <c r="BK92" i="1"/>
  <c r="AP42" i="16" s="1"/>
  <c r="BK93" i="1"/>
  <c r="BK94" i="1"/>
  <c r="AP33" i="16" s="1"/>
  <c r="BK95" i="1"/>
  <c r="AP117" i="16" s="1"/>
  <c r="BK96" i="1"/>
  <c r="AP235" i="16" s="1"/>
  <c r="BK97" i="1"/>
  <c r="AP174" i="16" s="1"/>
  <c r="BK98" i="1"/>
  <c r="AP146" i="16" s="1"/>
  <c r="BK99" i="1"/>
  <c r="BK100" i="1"/>
  <c r="AP58" i="16" s="1"/>
  <c r="BK101" i="1"/>
  <c r="BK102" i="1"/>
  <c r="AP236" i="16" s="1"/>
  <c r="BK103" i="1"/>
  <c r="AP76" i="16" s="1"/>
  <c r="BK104" i="1"/>
  <c r="AP193" i="16" s="1"/>
  <c r="BK105" i="1"/>
  <c r="AP273" i="16" s="1"/>
  <c r="BK106" i="1"/>
  <c r="AP237" i="16" s="1"/>
  <c r="BK107" i="1"/>
  <c r="BK108" i="1"/>
  <c r="AP256" i="16" s="1"/>
  <c r="BK109" i="1"/>
  <c r="BK110" i="1"/>
  <c r="AP158" i="16" s="1"/>
  <c r="BK111" i="1"/>
  <c r="AP133" i="16" s="1"/>
  <c r="BK112" i="1"/>
  <c r="AP91" i="16" s="1"/>
  <c r="BK113" i="1"/>
  <c r="AP186" i="16" s="1"/>
  <c r="BK114" i="1"/>
  <c r="AP181" i="16" s="1"/>
  <c r="BK115" i="1"/>
  <c r="BK116" i="1"/>
  <c r="AP227" i="16" s="1"/>
  <c r="BK117" i="1"/>
  <c r="AP149" i="16" s="1"/>
  <c r="BK118" i="1"/>
  <c r="AP85" i="16" s="1"/>
  <c r="BK119" i="1"/>
  <c r="AP238" i="16" s="1"/>
  <c r="BK120" i="1"/>
  <c r="AP187" i="16" s="1"/>
  <c r="BK121" i="1"/>
  <c r="AP165" i="16" s="1"/>
  <c r="BK122" i="1"/>
  <c r="AP39" i="16" s="1"/>
  <c r="BK123" i="1"/>
  <c r="AP191" i="16" s="1"/>
  <c r="BK124" i="1"/>
  <c r="AP77" i="16" s="1"/>
  <c r="BK125" i="1"/>
  <c r="BK126" i="1"/>
  <c r="AP275" i="16" s="1"/>
  <c r="BK127" i="1"/>
  <c r="AP4" i="16" s="1"/>
  <c r="BK128" i="1"/>
  <c r="AP228" i="16" s="1"/>
  <c r="BK129" i="1"/>
  <c r="AP32" i="16" s="1"/>
  <c r="BK130" i="1"/>
  <c r="AP177" i="16" s="1"/>
  <c r="BK131" i="1"/>
  <c r="BK132" i="1"/>
  <c r="AP209" i="16" s="1"/>
  <c r="BK133" i="1"/>
  <c r="BK134" i="1"/>
  <c r="AP25" i="16" s="1"/>
  <c r="BK135" i="1"/>
  <c r="AP276" i="16" s="1"/>
  <c r="BK136" i="1"/>
  <c r="AP8" i="16" s="1"/>
  <c r="BK137" i="1"/>
  <c r="AP22" i="16" s="1"/>
  <c r="BK138" i="1"/>
  <c r="AP114" i="16" s="1"/>
  <c r="BK139" i="1"/>
  <c r="BK140" i="1"/>
  <c r="AP93" i="16" s="1"/>
  <c r="BK141" i="1"/>
  <c r="BK142" i="1"/>
  <c r="AP94" i="16" s="1"/>
  <c r="BK143" i="1"/>
  <c r="AP277" i="16" s="1"/>
  <c r="BK144" i="1"/>
  <c r="AP190" i="16" s="1"/>
  <c r="BK145" i="1"/>
  <c r="AP155" i="16" s="1"/>
  <c r="BK146" i="1"/>
  <c r="AP66" i="16" s="1"/>
  <c r="BK147" i="1"/>
  <c r="BK148" i="1"/>
  <c r="AP95" i="16" s="1"/>
  <c r="BK149" i="1"/>
  <c r="BK150" i="1"/>
  <c r="AP138" i="16" s="1"/>
  <c r="BK151" i="1"/>
  <c r="AP78" i="16" s="1"/>
  <c r="BK152" i="1"/>
  <c r="AP26" i="16" s="1"/>
  <c r="BK153" i="1"/>
  <c r="AP17" i="16" s="1"/>
  <c r="BK154" i="1"/>
  <c r="AP239" i="16" s="1"/>
  <c r="BK155" i="1"/>
  <c r="BK156" i="1"/>
  <c r="AP118" i="16" s="1"/>
  <c r="BK157" i="1"/>
  <c r="BK158" i="1"/>
  <c r="AP120" i="16" s="1"/>
  <c r="BK159" i="1"/>
  <c r="AP20" i="16" s="1"/>
  <c r="BK160" i="1"/>
  <c r="AP59" i="16" s="1"/>
  <c r="BK161" i="1"/>
  <c r="AP105" i="16" s="1"/>
  <c r="BK162" i="1"/>
  <c r="AP247" i="16" s="1"/>
  <c r="BK163" i="1"/>
  <c r="BK164" i="1"/>
  <c r="AP60" i="16" s="1"/>
  <c r="BK165" i="1"/>
  <c r="BK166" i="1"/>
  <c r="AP84" i="16" s="1"/>
  <c r="BK167" i="1"/>
  <c r="AP171" i="16" s="1"/>
  <c r="BK168" i="1"/>
  <c r="AP44" i="16" s="1"/>
  <c r="BK169" i="1"/>
  <c r="AP134" i="16" s="1"/>
  <c r="BK170" i="1"/>
  <c r="AP40" i="16" s="1"/>
  <c r="BK171" i="1"/>
  <c r="BK172" i="1"/>
  <c r="AP72" i="16" s="1"/>
  <c r="BK173" i="1"/>
  <c r="BK174" i="1"/>
  <c r="AP27" i="16" s="1"/>
  <c r="BK175" i="1"/>
  <c r="AP140" i="16" s="1"/>
  <c r="BK176" i="1"/>
  <c r="AP278" i="16" s="1"/>
  <c r="BK177" i="1"/>
  <c r="AP257" i="16" s="1"/>
  <c r="BK178" i="1"/>
  <c r="AP54" i="16" s="1"/>
  <c r="BK179" i="1"/>
  <c r="BK180" i="1"/>
  <c r="AP160" i="16" s="1"/>
  <c r="BK181" i="1"/>
  <c r="BK182" i="1"/>
  <c r="AP279" i="16" s="1"/>
  <c r="BK183" i="1"/>
  <c r="AP96" i="16" s="1"/>
  <c r="BK184" i="1"/>
  <c r="AP68" i="16" s="1"/>
  <c r="BK185" i="1"/>
  <c r="AP110" i="16" s="1"/>
  <c r="BK186" i="1"/>
  <c r="AP55" i="16" s="1"/>
  <c r="BK187" i="1"/>
  <c r="BK188" i="1"/>
  <c r="AP240" i="16" s="1"/>
  <c r="BK189" i="1"/>
  <c r="BK190" i="1"/>
  <c r="AP73" i="16" s="1"/>
  <c r="BK191" i="1"/>
  <c r="AP79" i="16" s="1"/>
  <c r="BK192" i="1"/>
  <c r="AP97" i="16" s="1"/>
  <c r="BK193" i="1"/>
  <c r="AP230" i="16" s="1"/>
  <c r="BK194" i="1"/>
  <c r="AP241" i="16" s="1"/>
  <c r="BK195" i="1"/>
  <c r="BK196" i="1"/>
  <c r="AP15" i="16" s="1"/>
  <c r="BK197" i="1"/>
  <c r="BK198" i="1"/>
  <c r="AP259" i="16" s="1"/>
  <c r="BK199" i="1"/>
  <c r="AP47" i="16" s="1"/>
  <c r="BK200" i="1"/>
  <c r="AP14" i="16" s="1"/>
  <c r="BK201" i="1"/>
  <c r="AP195" i="16" s="1"/>
  <c r="BK202" i="1"/>
  <c r="AP248" i="16" s="1"/>
  <c r="BK203" i="1"/>
  <c r="BK204" i="1"/>
  <c r="AP280" i="16" s="1"/>
  <c r="BK205" i="1"/>
  <c r="AP184" i="16" s="1"/>
  <c r="BK206" i="1"/>
  <c r="AP48" i="16" s="1"/>
  <c r="BK207" i="1"/>
  <c r="AP213" i="16" s="1"/>
  <c r="BK208" i="1"/>
  <c r="AP200" i="16" s="1"/>
  <c r="BK209" i="1"/>
  <c r="AP214" i="16" s="1"/>
  <c r="BK210" i="1"/>
  <c r="AP28" i="16" s="1"/>
  <c r="BK211" i="1"/>
  <c r="BK212" i="1"/>
  <c r="AP80" i="16" s="1"/>
  <c r="BK213" i="1"/>
  <c r="BK214" i="1"/>
  <c r="AP69" i="16" s="1"/>
  <c r="BK215" i="1"/>
  <c r="AP61" i="16" s="1"/>
  <c r="BK216" i="1"/>
  <c r="AP215" i="16" s="1"/>
  <c r="BK217" i="1"/>
  <c r="AP50" i="16" s="1"/>
  <c r="BK218" i="1"/>
  <c r="AP6" i="16" s="1"/>
  <c r="BK219" i="1"/>
  <c r="BK220" i="1"/>
  <c r="AP98" i="16" s="1"/>
  <c r="BK221" i="1"/>
  <c r="BK222" i="1"/>
  <c r="AP148" i="16" s="1"/>
  <c r="BK223" i="1"/>
  <c r="AP249" i="16" s="1"/>
  <c r="BK224" i="1"/>
  <c r="AP183" i="16" s="1"/>
  <c r="BK225" i="1"/>
  <c r="AP70" i="16" s="1"/>
  <c r="BK226" i="1"/>
  <c r="AP168" i="16" s="1"/>
  <c r="BK227" i="1"/>
  <c r="BK228" i="1"/>
  <c r="AP217" i="16" s="1"/>
  <c r="BK229" i="1"/>
  <c r="BK230" i="1"/>
  <c r="AP232" i="16" s="1"/>
  <c r="BK231" i="1"/>
  <c r="AP218" i="16" s="1"/>
  <c r="BK232" i="1"/>
  <c r="AP145" i="16" s="1"/>
  <c r="BK233" i="1"/>
  <c r="AP219" i="16" s="1"/>
  <c r="BK234" i="1"/>
  <c r="AP31" i="16" s="1"/>
  <c r="BK235" i="1"/>
  <c r="BK236" i="1"/>
  <c r="AP125" i="16" s="1"/>
  <c r="BK237" i="1"/>
  <c r="BK238" i="1"/>
  <c r="AP101" i="16" s="1"/>
  <c r="BK239" i="1"/>
  <c r="AP260" i="16" s="1"/>
  <c r="BK240" i="1"/>
  <c r="AP150" i="16" s="1"/>
  <c r="BK241" i="1"/>
  <c r="AP36" i="16" s="1"/>
  <c r="BK242" i="1"/>
  <c r="AP75" i="16" s="1"/>
  <c r="BK243" i="1"/>
  <c r="AP143" i="16" s="1"/>
  <c r="BK244" i="1"/>
  <c r="AP16" i="16" s="1"/>
  <c r="BK245" i="1"/>
  <c r="BK246" i="1"/>
  <c r="AP107" i="16" s="1"/>
  <c r="BK247" i="1"/>
  <c r="AP81" i="16" s="1"/>
  <c r="BK248" i="1"/>
  <c r="AP115" i="16" s="1"/>
  <c r="BK249" i="1"/>
  <c r="AP112" i="16" s="1"/>
  <c r="BK250" i="1"/>
  <c r="AP74" i="16" s="1"/>
  <c r="BK251" i="1"/>
  <c r="BK252" i="1"/>
  <c r="AP178" i="16" s="1"/>
  <c r="BK253" i="1"/>
  <c r="AP188" i="16" s="1"/>
  <c r="BK254" i="1"/>
  <c r="AP56" i="16" s="1"/>
  <c r="BK255" i="1"/>
  <c r="AP132" i="16" s="1"/>
  <c r="BK256" i="1"/>
  <c r="AP62" i="16" s="1"/>
  <c r="BK257" i="1"/>
  <c r="AP7" i="16" s="1"/>
  <c r="BK258" i="1"/>
  <c r="AP163" i="16" s="1"/>
  <c r="BK259" i="1"/>
  <c r="BK260" i="1"/>
  <c r="AP185" i="16" s="1"/>
  <c r="BK261" i="1"/>
  <c r="BK262" i="1"/>
  <c r="AP251" i="16" s="1"/>
  <c r="BK263" i="1"/>
  <c r="AP102" i="16" s="1"/>
  <c r="BK264" i="1"/>
  <c r="AP144" i="16" s="1"/>
  <c r="BK265" i="1"/>
  <c r="AP18" i="16" s="1"/>
  <c r="BK266" i="1"/>
  <c r="AP103" i="16" s="1"/>
  <c r="BK267" i="1"/>
  <c r="BK268" i="1"/>
  <c r="AP41" i="16" s="1"/>
  <c r="BK269" i="1"/>
  <c r="BK270" i="1"/>
  <c r="AP253" i="16" s="1"/>
  <c r="BK271" i="1"/>
  <c r="AP220" i="16" s="1"/>
  <c r="BK272" i="1"/>
  <c r="AP82" i="16" s="1"/>
  <c r="BK273" i="1"/>
  <c r="AP242" i="16" s="1"/>
  <c r="BK274" i="1"/>
  <c r="AP221" i="16" s="1"/>
  <c r="BK275" i="1"/>
  <c r="BK276" i="1"/>
  <c r="AP170" i="16" s="1"/>
  <c r="BK277" i="1"/>
  <c r="BK278" i="1"/>
  <c r="AP254" i="16" s="1"/>
  <c r="BK279" i="1"/>
  <c r="AP282" i="16" s="1"/>
  <c r="BK280" i="1"/>
  <c r="AP265" i="16" s="1"/>
  <c r="BK281" i="1"/>
  <c r="AP255" i="16" s="1"/>
  <c r="BK2" i="1"/>
  <c r="AP151" i="16" s="1"/>
  <c r="BJ2" i="1"/>
  <c r="AM151" i="16" s="1"/>
  <c r="AN282" i="9"/>
  <c r="AN281" i="9"/>
  <c r="AN280" i="9"/>
  <c r="AN279" i="9"/>
  <c r="AN278" i="9"/>
  <c r="AM278" i="9"/>
  <c r="AN277" i="9"/>
  <c r="AM277" i="9"/>
  <c r="AN276" i="9"/>
  <c r="AN275" i="9"/>
  <c r="AM275" i="9"/>
  <c r="AN274" i="9"/>
  <c r="AN273" i="9"/>
  <c r="AM273" i="9"/>
  <c r="AN272" i="9"/>
  <c r="AN271" i="9"/>
  <c r="AN270" i="9"/>
  <c r="AN269" i="9"/>
  <c r="AM269" i="9"/>
  <c r="AN268" i="9"/>
  <c r="AN267" i="9"/>
  <c r="AN266" i="9"/>
  <c r="AM266" i="9"/>
  <c r="AN265" i="9"/>
  <c r="AN264" i="9"/>
  <c r="AN263" i="9"/>
  <c r="AM263" i="9"/>
  <c r="AN262" i="9"/>
  <c r="AN261" i="9"/>
  <c r="AM261" i="9"/>
  <c r="AN260" i="9"/>
  <c r="AN259" i="9"/>
  <c r="AM259" i="9"/>
  <c r="AN258" i="9"/>
  <c r="AM258" i="9"/>
  <c r="AN257" i="9"/>
  <c r="AN256" i="9"/>
  <c r="AN255" i="9"/>
  <c r="AM255" i="9"/>
  <c r="AN254" i="9"/>
  <c r="AM254" i="9"/>
  <c r="AN253" i="9"/>
  <c r="AN252" i="9"/>
  <c r="AN251" i="9"/>
  <c r="AM251" i="9"/>
  <c r="AN250" i="9"/>
  <c r="AM250" i="9"/>
  <c r="AN249" i="9"/>
  <c r="AM249" i="9"/>
  <c r="AN248" i="9"/>
  <c r="AN247" i="9"/>
  <c r="AN246" i="9"/>
  <c r="AM246" i="9"/>
  <c r="AN245" i="9"/>
  <c r="AN244" i="9"/>
  <c r="AN243" i="9"/>
  <c r="AN242" i="9"/>
  <c r="AN241" i="9"/>
  <c r="AN240" i="9"/>
  <c r="AN239" i="9"/>
  <c r="AM239" i="9"/>
  <c r="AN238" i="9"/>
  <c r="AM238" i="9"/>
  <c r="AN237" i="9"/>
  <c r="AN236" i="9"/>
  <c r="AN235" i="9"/>
  <c r="AN234" i="9"/>
  <c r="AM234" i="9"/>
  <c r="AN233" i="9"/>
  <c r="AN232" i="9"/>
  <c r="AN231" i="9"/>
  <c r="AM231" i="9"/>
  <c r="AN230" i="9"/>
  <c r="AM230" i="9"/>
  <c r="AN229" i="9"/>
  <c r="AN228" i="9"/>
  <c r="AN227" i="9"/>
  <c r="AM227" i="9"/>
  <c r="AN226" i="9"/>
  <c r="AN225" i="9"/>
  <c r="AM225" i="9"/>
  <c r="AN224" i="9"/>
  <c r="AN223" i="9"/>
  <c r="AN222" i="9"/>
  <c r="AM222" i="9"/>
  <c r="AN221" i="9"/>
  <c r="AM221" i="9"/>
  <c r="AN220" i="9"/>
  <c r="AN219" i="9"/>
  <c r="AM219" i="9"/>
  <c r="AN218" i="9"/>
  <c r="AM218" i="9"/>
  <c r="AN217" i="9"/>
  <c r="AM217" i="9"/>
  <c r="AN216" i="9"/>
  <c r="AN215" i="9"/>
  <c r="AM215" i="9"/>
  <c r="AN214" i="9"/>
  <c r="AN213" i="9"/>
  <c r="AN212" i="9"/>
  <c r="AN211" i="9"/>
  <c r="AM211" i="9"/>
  <c r="AN210" i="9"/>
  <c r="AM210" i="9"/>
  <c r="AN209" i="9"/>
  <c r="AM209" i="9"/>
  <c r="AN208" i="9"/>
  <c r="AN207" i="9"/>
  <c r="AM207" i="9"/>
  <c r="AN206" i="9"/>
  <c r="AM206" i="9"/>
  <c r="AN205" i="9"/>
  <c r="AM205" i="9"/>
  <c r="AN204" i="9"/>
  <c r="AN203" i="9"/>
  <c r="AN202" i="9"/>
  <c r="AM202" i="9"/>
  <c r="AN201" i="9"/>
  <c r="AM201" i="9"/>
  <c r="AN200" i="9"/>
  <c r="AN199" i="9"/>
  <c r="AN198" i="9"/>
  <c r="AM198" i="9"/>
  <c r="AN197" i="9"/>
  <c r="AM197" i="9"/>
  <c r="AN196" i="9"/>
  <c r="AN195" i="9"/>
  <c r="AM195" i="9"/>
  <c r="AN194" i="9"/>
  <c r="AM194" i="9"/>
  <c r="AN193" i="9"/>
  <c r="AN192" i="9"/>
  <c r="AN191" i="9"/>
  <c r="AM191" i="9"/>
  <c r="AN190" i="9"/>
  <c r="AM190" i="9"/>
  <c r="AN189" i="9"/>
  <c r="AM189" i="9"/>
  <c r="AN188" i="9"/>
  <c r="AN187" i="9"/>
  <c r="AM187" i="9"/>
  <c r="AN186" i="9"/>
  <c r="AM186" i="9"/>
  <c r="AN185" i="9"/>
  <c r="AN184" i="9"/>
  <c r="AN183" i="9"/>
  <c r="AN182" i="9"/>
  <c r="AM182" i="9"/>
  <c r="AN181" i="9"/>
  <c r="AM181" i="9"/>
  <c r="AN180" i="9"/>
  <c r="AN179" i="9"/>
  <c r="AM179" i="9"/>
  <c r="AN178" i="9"/>
  <c r="AM178" i="9"/>
  <c r="AN177" i="9"/>
  <c r="AM177" i="9"/>
  <c r="AN176" i="9"/>
  <c r="AN175" i="9"/>
  <c r="AM175" i="9"/>
  <c r="AN174" i="9"/>
  <c r="AM174" i="9"/>
  <c r="AN173" i="9"/>
  <c r="AM173" i="9"/>
  <c r="AN172" i="9"/>
  <c r="AN171" i="9"/>
  <c r="AM171" i="9"/>
  <c r="AN170" i="9"/>
  <c r="AN169" i="9"/>
  <c r="AM169" i="9"/>
  <c r="AN168" i="9"/>
  <c r="AN167" i="9"/>
  <c r="AN166" i="9"/>
  <c r="AM166" i="9"/>
  <c r="AN165" i="9"/>
  <c r="AN164" i="9"/>
  <c r="AN163" i="9"/>
  <c r="AM163" i="9"/>
  <c r="AN162" i="9"/>
  <c r="AN161" i="9"/>
  <c r="AM161" i="9"/>
  <c r="AN160" i="9"/>
  <c r="AN159" i="9"/>
  <c r="AM159" i="9"/>
  <c r="AN158" i="9"/>
  <c r="AN157" i="9"/>
  <c r="AM157" i="9"/>
  <c r="AN156" i="9"/>
  <c r="AN155" i="9"/>
  <c r="AM155" i="9"/>
  <c r="AN154" i="9"/>
  <c r="AM154" i="9"/>
  <c r="AN153" i="9"/>
  <c r="AN152" i="9"/>
  <c r="AN151" i="9"/>
  <c r="AM151" i="9"/>
  <c r="AN150" i="9"/>
  <c r="AN149" i="9"/>
  <c r="AM149" i="9"/>
  <c r="AN148" i="9"/>
  <c r="AN147" i="9"/>
  <c r="AM147" i="9"/>
  <c r="AN146" i="9"/>
  <c r="AM146" i="9"/>
  <c r="AN145" i="9"/>
  <c r="AM145" i="9"/>
  <c r="AN144" i="9"/>
  <c r="AN143" i="9"/>
  <c r="AM143" i="9"/>
  <c r="AN142" i="9"/>
  <c r="AM142" i="9"/>
  <c r="AN141" i="9"/>
  <c r="AM141" i="9"/>
  <c r="AN140" i="9"/>
  <c r="AN139" i="9"/>
  <c r="AM139" i="9"/>
  <c r="AN138" i="9"/>
  <c r="AM138" i="9"/>
  <c r="AN137" i="9"/>
  <c r="AN136" i="9"/>
  <c r="AN135" i="9"/>
  <c r="AN134" i="9"/>
  <c r="AN133" i="9"/>
  <c r="AN132" i="9"/>
  <c r="AN131" i="9"/>
  <c r="AM131" i="9"/>
  <c r="AN130" i="9"/>
  <c r="AM130" i="9"/>
  <c r="AN129" i="9"/>
  <c r="AN128" i="9"/>
  <c r="AN127" i="9"/>
  <c r="AN126" i="9"/>
  <c r="AN125" i="9"/>
  <c r="AN124" i="9"/>
  <c r="AN123" i="9"/>
  <c r="AM123" i="9"/>
  <c r="AN122" i="9"/>
  <c r="AN121" i="9"/>
  <c r="AM121" i="9"/>
  <c r="AN120" i="9"/>
  <c r="AN119" i="9"/>
  <c r="AM119" i="9"/>
  <c r="AN118" i="9"/>
  <c r="AN117" i="9"/>
  <c r="AM117" i="9"/>
  <c r="AN116" i="9"/>
  <c r="AN115" i="9"/>
  <c r="AM115" i="9"/>
  <c r="AN114" i="9"/>
  <c r="AM114" i="9"/>
  <c r="AN113" i="9"/>
  <c r="AM113" i="9"/>
  <c r="AN112" i="9"/>
  <c r="AM112" i="9"/>
  <c r="AN111" i="9"/>
  <c r="AM111" i="9"/>
  <c r="AN110" i="9"/>
  <c r="AN109" i="9"/>
  <c r="AM109" i="9"/>
  <c r="AN108" i="9"/>
  <c r="AN107" i="9"/>
  <c r="AM107" i="9"/>
  <c r="AN106" i="9"/>
  <c r="AN105" i="9"/>
  <c r="AM105" i="9"/>
  <c r="AN104" i="9"/>
  <c r="AN103" i="9"/>
  <c r="AM103" i="9"/>
  <c r="AN102" i="9"/>
  <c r="AN101" i="9"/>
  <c r="AN100" i="9"/>
  <c r="AN99" i="9"/>
  <c r="AM62" i="9"/>
  <c r="AM43" i="9"/>
  <c r="AM12" i="9"/>
  <c r="AM96" i="9"/>
  <c r="AM10" i="9"/>
  <c r="AM8" i="9"/>
  <c r="AM17" i="9"/>
  <c r="AM24" i="9"/>
  <c r="AM41" i="9"/>
  <c r="AM45" i="9"/>
  <c r="AM15" i="9"/>
  <c r="AM18" i="9"/>
  <c r="AM3" i="9"/>
  <c r="AM50" i="9"/>
  <c r="AM38" i="9"/>
  <c r="AM44" i="9"/>
  <c r="AM36" i="9"/>
  <c r="AM34" i="9"/>
  <c r="AM20" i="9"/>
  <c r="AM74" i="9"/>
  <c r="AM49" i="9"/>
  <c r="AM61" i="9"/>
  <c r="AM85" i="9"/>
  <c r="AM4" i="9"/>
  <c r="AM79" i="9"/>
  <c r="AM67" i="9"/>
  <c r="AM66" i="9"/>
  <c r="AM73" i="9"/>
  <c r="AM29" i="9"/>
  <c r="AM22" i="9"/>
  <c r="AM81" i="9"/>
  <c r="AM58" i="9"/>
  <c r="AM57" i="9"/>
  <c r="AM76" i="9"/>
  <c r="AM54" i="9"/>
  <c r="AM19" i="9"/>
  <c r="AM47" i="9"/>
  <c r="BJ6" i="1"/>
  <c r="AM266" i="16" s="1"/>
  <c r="BJ7" i="1"/>
  <c r="AM46" i="16" s="1"/>
  <c r="BJ8" i="1"/>
  <c r="BJ9" i="1"/>
  <c r="AM175" i="16" s="1"/>
  <c r="BJ10" i="1"/>
  <c r="AM29" i="16" s="1"/>
  <c r="BJ11" i="1"/>
  <c r="AM224" i="16" s="1"/>
  <c r="BJ12" i="1"/>
  <c r="AM243" i="16" s="1"/>
  <c r="BJ13" i="1"/>
  <c r="BJ14" i="1"/>
  <c r="AM130" i="16" s="1"/>
  <c r="BJ15" i="1"/>
  <c r="BJ16" i="1"/>
  <c r="BJ17" i="1"/>
  <c r="AM86" i="16" s="1"/>
  <c r="BJ18" i="1"/>
  <c r="AM87" i="16" s="1"/>
  <c r="BJ19" i="1"/>
  <c r="AM37" i="16" s="1"/>
  <c r="BJ20" i="1"/>
  <c r="AM262" i="16" s="1"/>
  <c r="BJ21" i="1"/>
  <c r="AM267" i="16" s="1"/>
  <c r="BJ22" i="1"/>
  <c r="AM162" i="16" s="1"/>
  <c r="BJ23" i="1"/>
  <c r="AM202" i="16" s="1"/>
  <c r="BJ24" i="1"/>
  <c r="BJ25" i="1"/>
  <c r="AM194" i="16" s="1"/>
  <c r="BJ26" i="1"/>
  <c r="AM19" i="16" s="1"/>
  <c r="BJ27" i="1"/>
  <c r="AM123" i="16" s="1"/>
  <c r="BJ28" i="1"/>
  <c r="AM139" i="16" s="1"/>
  <c r="BJ29" i="1"/>
  <c r="AM203" i="16" s="1"/>
  <c r="BJ30" i="1"/>
  <c r="AM233" i="16" s="1"/>
  <c r="BJ31" i="1"/>
  <c r="AM192" i="16" s="1"/>
  <c r="BJ32" i="1"/>
  <c r="BJ33" i="1"/>
  <c r="AM189" i="16" s="1"/>
  <c r="BJ34" i="1"/>
  <c r="AM182" i="16" s="1"/>
  <c r="BJ35" i="1"/>
  <c r="AM141" i="16" s="1"/>
  <c r="BJ36" i="1"/>
  <c r="AM268" i="16" s="1"/>
  <c r="BJ37" i="1"/>
  <c r="AM63" i="16" s="1"/>
  <c r="BJ38" i="1"/>
  <c r="AM51" i="16" s="1"/>
  <c r="BJ39" i="1"/>
  <c r="AM3" i="16" s="1"/>
  <c r="BJ40" i="1"/>
  <c r="AM269" i="16" s="1"/>
  <c r="BJ41" i="1"/>
  <c r="AM225" i="16" s="1"/>
  <c r="BJ42" i="1"/>
  <c r="AM167" i="16" s="1"/>
  <c r="BJ43" i="1"/>
  <c r="AM180" i="16" s="1"/>
  <c r="BJ44" i="1"/>
  <c r="AM71" i="16" s="1"/>
  <c r="BJ45" i="1"/>
  <c r="BJ46" i="1"/>
  <c r="AM127" i="16" s="1"/>
  <c r="BJ47" i="1"/>
  <c r="BJ48" i="1"/>
  <c r="BJ49" i="1"/>
  <c r="AM205" i="16" s="1"/>
  <c r="BJ50" i="1"/>
  <c r="AM244" i="16" s="1"/>
  <c r="BJ51" i="1"/>
  <c r="AM226" i="16" s="1"/>
  <c r="BJ52" i="1"/>
  <c r="AM116" i="16" s="1"/>
  <c r="BJ53" i="1"/>
  <c r="AM13" i="16" s="1"/>
  <c r="BJ54" i="1"/>
  <c r="AM135" i="16" s="1"/>
  <c r="BJ55" i="1"/>
  <c r="BJ56" i="1"/>
  <c r="BJ57" i="1"/>
  <c r="AM121" i="16" s="1"/>
  <c r="BJ58" i="1"/>
  <c r="AM206" i="16" s="1"/>
  <c r="BJ59" i="1"/>
  <c r="AM197" i="16" s="1"/>
  <c r="BJ60" i="1"/>
  <c r="AM88" i="16" s="1"/>
  <c r="BJ61" i="1"/>
  <c r="BJ62" i="1"/>
  <c r="AM270" i="16" s="1"/>
  <c r="BJ63" i="1"/>
  <c r="AM52" i="16" s="1"/>
  <c r="BJ64" i="1"/>
  <c r="BJ65" i="1"/>
  <c r="BJ66" i="1"/>
  <c r="AM164" i="16" s="1"/>
  <c r="BJ67" i="1"/>
  <c r="AM126" i="16" s="1"/>
  <c r="BJ68" i="1"/>
  <c r="AM207" i="16" s="1"/>
  <c r="BJ69" i="1"/>
  <c r="AM113" i="16" s="1"/>
  <c r="BJ70" i="1"/>
  <c r="AM83" i="16" s="1"/>
  <c r="BJ71" i="1"/>
  <c r="BJ72" i="1"/>
  <c r="BJ73" i="1"/>
  <c r="BJ74" i="1"/>
  <c r="BJ75" i="1"/>
  <c r="AM245" i="16" s="1"/>
  <c r="BJ76" i="1"/>
  <c r="AM35" i="16" s="1"/>
  <c r="BJ77" i="1"/>
  <c r="BJ78" i="1"/>
  <c r="AM111" i="16" s="1"/>
  <c r="BJ79" i="1"/>
  <c r="BJ80" i="1"/>
  <c r="BJ81" i="1"/>
  <c r="BJ82" i="1"/>
  <c r="BJ83" i="1"/>
  <c r="AM208" i="16" s="1"/>
  <c r="BJ84" i="1"/>
  <c r="AM159" i="16" s="1"/>
  <c r="BJ85" i="1"/>
  <c r="BJ86" i="1"/>
  <c r="AM166" i="16" s="1"/>
  <c r="BJ87" i="1"/>
  <c r="AM128" i="16" s="1"/>
  <c r="BJ88" i="1"/>
  <c r="AM157" i="16" s="1"/>
  <c r="BJ89" i="1"/>
  <c r="AM176" i="16" s="1"/>
  <c r="BJ90" i="1"/>
  <c r="AM109" i="16" s="1"/>
  <c r="BJ91" i="1"/>
  <c r="AM234" i="16" s="1"/>
  <c r="BJ92" i="1"/>
  <c r="AM42" i="16" s="1"/>
  <c r="BJ93" i="1"/>
  <c r="BJ94" i="1"/>
  <c r="AM33" i="16" s="1"/>
  <c r="BJ95" i="1"/>
  <c r="BJ96" i="1"/>
  <c r="AM235" i="16" s="1"/>
  <c r="BJ97" i="1"/>
  <c r="AM174" i="16" s="1"/>
  <c r="BJ98" i="1"/>
  <c r="AM146" i="16" s="1"/>
  <c r="BJ99" i="1"/>
  <c r="AM57" i="16" s="1"/>
  <c r="BJ100" i="1"/>
  <c r="AM58" i="16" s="1"/>
  <c r="BJ101" i="1"/>
  <c r="BJ102" i="1"/>
  <c r="AM236" i="16" s="1"/>
  <c r="BJ103" i="1"/>
  <c r="BJ104" i="1"/>
  <c r="AM193" i="16" s="1"/>
  <c r="BJ105" i="1"/>
  <c r="AM273" i="16" s="1"/>
  <c r="BJ106" i="1"/>
  <c r="AM237" i="16" s="1"/>
  <c r="BJ107" i="1"/>
  <c r="AM10" i="16" s="1"/>
  <c r="BJ108" i="1"/>
  <c r="AM256" i="16" s="1"/>
  <c r="BJ109" i="1"/>
  <c r="AM124" i="16" s="1"/>
  <c r="BJ110" i="1"/>
  <c r="AM158" i="16" s="1"/>
  <c r="BJ111" i="1"/>
  <c r="AM133" i="16" s="1"/>
  <c r="BJ112" i="1"/>
  <c r="AM91" i="16" s="1"/>
  <c r="BJ113" i="1"/>
  <c r="AM186" i="16" s="1"/>
  <c r="BJ114" i="1"/>
  <c r="AM181" i="16" s="1"/>
  <c r="BJ115" i="1"/>
  <c r="AM274" i="16" s="1"/>
  <c r="BJ116" i="1"/>
  <c r="AM227" i="16" s="1"/>
  <c r="BJ117" i="1"/>
  <c r="BJ118" i="1"/>
  <c r="AM85" i="16" s="1"/>
  <c r="BJ119" i="1"/>
  <c r="AM238" i="16" s="1"/>
  <c r="BJ120" i="1"/>
  <c r="BJ121" i="1"/>
  <c r="AM165" i="16" s="1"/>
  <c r="BJ122" i="1"/>
  <c r="AM39" i="16" s="1"/>
  <c r="BJ123" i="1"/>
  <c r="AM191" i="16" s="1"/>
  <c r="BJ124" i="1"/>
  <c r="AM77" i="16" s="1"/>
  <c r="BJ125" i="1"/>
  <c r="BJ126" i="1"/>
  <c r="AM275" i="16" s="1"/>
  <c r="BJ127" i="1"/>
  <c r="BJ128" i="1"/>
  <c r="AM228" i="16" s="1"/>
  <c r="BJ129" i="1"/>
  <c r="AM32" i="16" s="1"/>
  <c r="BJ130" i="1"/>
  <c r="AM177" i="16" s="1"/>
  <c r="BJ131" i="1"/>
  <c r="AM65" i="16" s="1"/>
  <c r="BJ132" i="1"/>
  <c r="AM209" i="16" s="1"/>
  <c r="BJ133" i="1"/>
  <c r="AM210" i="16" s="1"/>
  <c r="BJ134" i="1"/>
  <c r="AM25" i="16" s="1"/>
  <c r="BJ135" i="1"/>
  <c r="AM276" i="16" s="1"/>
  <c r="BJ136" i="1"/>
  <c r="BJ137" i="1"/>
  <c r="AM22" i="16" s="1"/>
  <c r="BJ138" i="1"/>
  <c r="AM114" i="16" s="1"/>
  <c r="BJ139" i="1"/>
  <c r="AM129" i="16" s="1"/>
  <c r="BJ140" i="1"/>
  <c r="AM93" i="16" s="1"/>
  <c r="BJ141" i="1"/>
  <c r="BJ142" i="1"/>
  <c r="AM94" i="16" s="1"/>
  <c r="BJ143" i="1"/>
  <c r="BJ144" i="1"/>
  <c r="BJ145" i="1"/>
  <c r="AM155" i="16" s="1"/>
  <c r="BJ146" i="1"/>
  <c r="AM66" i="16" s="1"/>
  <c r="BJ147" i="1"/>
  <c r="AM104" i="16" s="1"/>
  <c r="BJ148" i="1"/>
  <c r="AM95" i="16" s="1"/>
  <c r="BJ149" i="1"/>
  <c r="BJ150" i="1"/>
  <c r="AM138" i="16" s="1"/>
  <c r="BJ151" i="1"/>
  <c r="AM78" i="16" s="1"/>
  <c r="BJ152" i="1"/>
  <c r="AM26" i="16" s="1"/>
  <c r="BJ153" i="1"/>
  <c r="AM17" i="16" s="1"/>
  <c r="BJ154" i="1"/>
  <c r="AM239" i="16" s="1"/>
  <c r="BJ155" i="1"/>
  <c r="AM43" i="16" s="1"/>
  <c r="BJ156" i="1"/>
  <c r="AM118" i="16" s="1"/>
  <c r="BJ157" i="1"/>
  <c r="BJ158" i="1"/>
  <c r="AM120" i="16" s="1"/>
  <c r="BJ159" i="1"/>
  <c r="AM20" i="16" s="1"/>
  <c r="BJ160" i="1"/>
  <c r="BJ161" i="1"/>
  <c r="AM105" i="16" s="1"/>
  <c r="BJ162" i="1"/>
  <c r="AM247" i="16" s="1"/>
  <c r="BJ163" i="1"/>
  <c r="AM67" i="16" s="1"/>
  <c r="BJ164" i="1"/>
  <c r="AM60" i="16" s="1"/>
  <c r="BJ165" i="1"/>
  <c r="BJ166" i="1"/>
  <c r="AM84" i="16" s="1"/>
  <c r="BJ167" i="1"/>
  <c r="AM171" i="16" s="1"/>
  <c r="BJ168" i="1"/>
  <c r="AM44" i="16" s="1"/>
  <c r="BJ169" i="1"/>
  <c r="AM134" i="16" s="1"/>
  <c r="BJ170" i="1"/>
  <c r="AM40" i="16" s="1"/>
  <c r="BJ171" i="1"/>
  <c r="AM142" i="16" s="1"/>
  <c r="BJ172" i="1"/>
  <c r="AM72" i="16" s="1"/>
  <c r="BJ173" i="1"/>
  <c r="BJ174" i="1"/>
  <c r="AM27" i="16" s="1"/>
  <c r="BJ175" i="1"/>
  <c r="AM140" i="16" s="1"/>
  <c r="BJ176" i="1"/>
  <c r="BJ177" i="1"/>
  <c r="AM257" i="16" s="1"/>
  <c r="BJ178" i="1"/>
  <c r="AM54" i="16" s="1"/>
  <c r="BJ179" i="1"/>
  <c r="AM45" i="16" s="1"/>
  <c r="BJ180" i="1"/>
  <c r="AM160" i="16" s="1"/>
  <c r="BJ181" i="1"/>
  <c r="AM34" i="16" s="1"/>
  <c r="BJ182" i="1"/>
  <c r="AM279" i="16" s="1"/>
  <c r="BJ183" i="1"/>
  <c r="AM96" i="16" s="1"/>
  <c r="BJ184" i="1"/>
  <c r="AM68" i="16" s="1"/>
  <c r="BJ185" i="1"/>
  <c r="BJ186" i="1"/>
  <c r="AM55" i="16" s="1"/>
  <c r="BJ187" i="1"/>
  <c r="AM211" i="16" s="1"/>
  <c r="BJ188" i="1"/>
  <c r="AM240" i="16" s="1"/>
  <c r="BJ189" i="1"/>
  <c r="BJ190" i="1"/>
  <c r="AM73" i="16" s="1"/>
  <c r="BJ191" i="1"/>
  <c r="BJ192" i="1"/>
  <c r="AM97" i="16" s="1"/>
  <c r="BJ193" i="1"/>
  <c r="AM230" i="16" s="1"/>
  <c r="BJ194" i="1"/>
  <c r="AM241" i="16" s="1"/>
  <c r="BJ195" i="1"/>
  <c r="AM5" i="16" s="1"/>
  <c r="BJ196" i="1"/>
  <c r="AM15" i="16" s="1"/>
  <c r="BJ197" i="1"/>
  <c r="BJ198" i="1"/>
  <c r="AM259" i="16" s="1"/>
  <c r="BJ199" i="1"/>
  <c r="AM47" i="16" s="1"/>
  <c r="BJ200" i="1"/>
  <c r="AM14" i="16" s="1"/>
  <c r="BJ201" i="1"/>
  <c r="BJ202" i="1"/>
  <c r="AM248" i="16" s="1"/>
  <c r="BJ203" i="1"/>
  <c r="AM49" i="16" s="1"/>
  <c r="BJ204" i="1"/>
  <c r="AM280" i="16" s="1"/>
  <c r="BJ205" i="1"/>
  <c r="BJ206" i="1"/>
  <c r="AM48" i="16" s="1"/>
  <c r="BJ207" i="1"/>
  <c r="AM213" i="16" s="1"/>
  <c r="BJ208" i="1"/>
  <c r="AM200" i="16" s="1"/>
  <c r="BJ209" i="1"/>
  <c r="AM214" i="16" s="1"/>
  <c r="BJ210" i="1"/>
  <c r="AM28" i="16" s="1"/>
  <c r="BJ211" i="1"/>
  <c r="AM11" i="16" s="1"/>
  <c r="BJ212" i="1"/>
  <c r="AM80" i="16" s="1"/>
  <c r="BJ213" i="1"/>
  <c r="AM30" i="16" s="1"/>
  <c r="BJ214" i="1"/>
  <c r="AM69" i="16" s="1"/>
  <c r="BJ215" i="1"/>
  <c r="AM61" i="16" s="1"/>
  <c r="BJ216" i="1"/>
  <c r="BJ217" i="1"/>
  <c r="AM50" i="16" s="1"/>
  <c r="BJ218" i="1"/>
  <c r="AM6" i="16" s="1"/>
  <c r="BJ219" i="1"/>
  <c r="AM231" i="16" s="1"/>
  <c r="BJ220" i="1"/>
  <c r="AM98" i="16" s="1"/>
  <c r="BJ221" i="1"/>
  <c r="AM216" i="16" s="1"/>
  <c r="BJ222" i="1"/>
  <c r="AM148" i="16" s="1"/>
  <c r="BJ223" i="1"/>
  <c r="BJ224" i="1"/>
  <c r="BJ225" i="1"/>
  <c r="BJ226" i="1"/>
  <c r="AM168" i="16" s="1"/>
  <c r="BJ227" i="1"/>
  <c r="AM99" i="16" s="1"/>
  <c r="BJ228" i="1"/>
  <c r="AM217" i="16" s="1"/>
  <c r="BJ229" i="1"/>
  <c r="AM108" i="16" s="1"/>
  <c r="BJ230" i="1"/>
  <c r="AM232" i="16" s="1"/>
  <c r="BJ231" i="1"/>
  <c r="BJ232" i="1"/>
  <c r="AM145" i="16" s="1"/>
  <c r="BJ233" i="1"/>
  <c r="AM219" i="16" s="1"/>
  <c r="BJ234" i="1"/>
  <c r="AM31" i="16" s="1"/>
  <c r="BJ235" i="1"/>
  <c r="AM100" i="16" s="1"/>
  <c r="BJ236" i="1"/>
  <c r="AM125" i="16" s="1"/>
  <c r="BJ237" i="1"/>
  <c r="AM250" i="16" s="1"/>
  <c r="BJ238" i="1"/>
  <c r="AM101" i="16" s="1"/>
  <c r="BJ239" i="1"/>
  <c r="BJ240" i="1"/>
  <c r="AM150" i="16" s="1"/>
  <c r="BJ241" i="1"/>
  <c r="AM36" i="16" s="1"/>
  <c r="BJ242" i="1"/>
  <c r="AM75" i="16" s="1"/>
  <c r="BJ243" i="1"/>
  <c r="AM143" i="16" s="1"/>
  <c r="BJ244" i="1"/>
  <c r="AM16" i="16" s="1"/>
  <c r="BJ245" i="1"/>
  <c r="AM122" i="16" s="1"/>
  <c r="BJ246" i="1"/>
  <c r="AM107" i="16" s="1"/>
  <c r="BJ247" i="1"/>
  <c r="BJ248" i="1"/>
  <c r="BJ249" i="1"/>
  <c r="BJ250" i="1"/>
  <c r="AM74" i="16" s="1"/>
  <c r="BJ251" i="1"/>
  <c r="AM152" i="16" s="1"/>
  <c r="BJ252" i="1"/>
  <c r="AM178" i="16" s="1"/>
  <c r="BJ253" i="1"/>
  <c r="BJ254" i="1"/>
  <c r="AM56" i="16" s="1"/>
  <c r="BJ255" i="1"/>
  <c r="BJ256" i="1"/>
  <c r="BJ257" i="1"/>
  <c r="AM7" i="16" s="1"/>
  <c r="BJ258" i="1"/>
  <c r="AM163" i="16" s="1"/>
  <c r="BJ259" i="1"/>
  <c r="AM23" i="16" s="1"/>
  <c r="BJ260" i="1"/>
  <c r="AM185" i="16" s="1"/>
  <c r="BJ261" i="1"/>
  <c r="AM9" i="16" s="1"/>
  <c r="BJ262" i="1"/>
  <c r="AM251" i="16" s="1"/>
  <c r="BJ263" i="1"/>
  <c r="AM102" i="16" s="1"/>
  <c r="BJ264" i="1"/>
  <c r="AM144" i="16" s="1"/>
  <c r="BJ265" i="1"/>
  <c r="BJ266" i="1"/>
  <c r="AM103" i="16" s="1"/>
  <c r="BJ267" i="1"/>
  <c r="AM252" i="16" s="1"/>
  <c r="BJ268" i="1"/>
  <c r="AM41" i="16" s="1"/>
  <c r="BJ269" i="1"/>
  <c r="AM261" i="16" s="1"/>
  <c r="BJ270" i="1"/>
  <c r="AM253" i="16" s="1"/>
  <c r="BJ271" i="1"/>
  <c r="BJ272" i="1"/>
  <c r="AM82" i="16" s="1"/>
  <c r="BJ273" i="1"/>
  <c r="BJ274" i="1"/>
  <c r="AM221" i="16" s="1"/>
  <c r="BJ275" i="1"/>
  <c r="AM222" i="16" s="1"/>
  <c r="BJ276" i="1"/>
  <c r="AM170" i="16" s="1"/>
  <c r="BJ277" i="1"/>
  <c r="BJ278" i="1"/>
  <c r="AM254" i="16" s="1"/>
  <c r="BJ279" i="1"/>
  <c r="AM282" i="16" s="1"/>
  <c r="BJ280" i="1"/>
  <c r="AM265" i="16" s="1"/>
  <c r="BJ281" i="1"/>
  <c r="BJ3" i="1"/>
  <c r="AM119" i="16" s="1"/>
  <c r="BJ4" i="1"/>
  <c r="AM223" i="16" s="1"/>
  <c r="BJ5" i="1"/>
  <c r="AM161" i="16" s="1"/>
  <c r="BI2" i="1"/>
  <c r="AJ151" i="16" s="1"/>
  <c r="BG2" i="1"/>
  <c r="AC151" i="16" s="1"/>
  <c r="AK282" i="9"/>
  <c r="AJ282" i="9"/>
  <c r="AK281" i="9"/>
  <c r="AK280" i="9"/>
  <c r="AK279" i="9"/>
  <c r="AJ279" i="9"/>
  <c r="AK278" i="9"/>
  <c r="AK277" i="9"/>
  <c r="AK276" i="9"/>
  <c r="AK275" i="9"/>
  <c r="AK274" i="9"/>
  <c r="AJ274" i="9"/>
  <c r="AK273" i="9"/>
  <c r="AK272" i="9"/>
  <c r="AK271" i="9"/>
  <c r="AJ271" i="9"/>
  <c r="AK270" i="9"/>
  <c r="AJ270" i="9"/>
  <c r="AK269" i="9"/>
  <c r="AK268" i="9"/>
  <c r="AK267" i="9"/>
  <c r="AJ267" i="9"/>
  <c r="AK266" i="9"/>
  <c r="AJ266" i="9"/>
  <c r="AK265" i="9"/>
  <c r="AK264" i="9"/>
  <c r="AK263" i="9"/>
  <c r="AK262" i="9"/>
  <c r="AJ262" i="9"/>
  <c r="AK261" i="9"/>
  <c r="AK260" i="9"/>
  <c r="AK259" i="9"/>
  <c r="AK258" i="9"/>
  <c r="AJ258" i="9"/>
  <c r="AK257" i="9"/>
  <c r="AK256" i="9"/>
  <c r="AK255" i="9"/>
  <c r="AJ255" i="9"/>
  <c r="AK254" i="9"/>
  <c r="AJ254" i="9"/>
  <c r="AK253" i="9"/>
  <c r="AK252" i="9"/>
  <c r="AK251" i="9"/>
  <c r="AK250" i="9"/>
  <c r="AJ250" i="9"/>
  <c r="AK249" i="9"/>
  <c r="AK248" i="9"/>
  <c r="AK247" i="9"/>
  <c r="AK246" i="9"/>
  <c r="AK245" i="9"/>
  <c r="AK244" i="9"/>
  <c r="AK243" i="9"/>
  <c r="AJ243" i="9"/>
  <c r="AK242" i="9"/>
  <c r="AJ242" i="9"/>
  <c r="AK241" i="9"/>
  <c r="AK240" i="9"/>
  <c r="AK239" i="9"/>
  <c r="AK238" i="9"/>
  <c r="AK237" i="9"/>
  <c r="AK236" i="9"/>
  <c r="AK235" i="9"/>
  <c r="AJ235" i="9"/>
  <c r="AK234" i="9"/>
  <c r="AJ234" i="9"/>
  <c r="AK233" i="9"/>
  <c r="AK232" i="9"/>
  <c r="AK231" i="9"/>
  <c r="AK230" i="9"/>
  <c r="AJ230" i="9"/>
  <c r="AK229" i="9"/>
  <c r="AK228" i="9"/>
  <c r="AK227" i="9"/>
  <c r="AK226" i="9"/>
  <c r="AJ226" i="9"/>
  <c r="AK225" i="9"/>
  <c r="AK224" i="9"/>
  <c r="AK223" i="9"/>
  <c r="AJ223" i="9"/>
  <c r="AK222" i="9"/>
  <c r="AJ222" i="9"/>
  <c r="AK221" i="9"/>
  <c r="AK220" i="9"/>
  <c r="AK219" i="9"/>
  <c r="AK218" i="9"/>
  <c r="AJ218" i="9"/>
  <c r="AK217" i="9"/>
  <c r="AK216" i="9"/>
  <c r="AK215" i="9"/>
  <c r="AK214" i="9"/>
  <c r="AJ214" i="9"/>
  <c r="AK213" i="9"/>
  <c r="AK212" i="9"/>
  <c r="AK211" i="9"/>
  <c r="AK210" i="9"/>
  <c r="AJ210" i="9"/>
  <c r="AK209" i="9"/>
  <c r="AK208" i="9"/>
  <c r="AK207" i="9"/>
  <c r="AK206" i="9"/>
  <c r="AK205" i="9"/>
  <c r="AK204" i="9"/>
  <c r="AK203" i="9"/>
  <c r="AJ203" i="9"/>
  <c r="AK202" i="9"/>
  <c r="AK201" i="9"/>
  <c r="AK200" i="9"/>
  <c r="AK199" i="9"/>
  <c r="AJ199" i="9"/>
  <c r="AK198" i="9"/>
  <c r="AJ198" i="9"/>
  <c r="AK197" i="9"/>
  <c r="AK196" i="9"/>
  <c r="AK195" i="9"/>
  <c r="AK194" i="9"/>
  <c r="AJ194" i="9"/>
  <c r="AK193" i="9"/>
  <c r="AK192" i="9"/>
  <c r="AK191" i="9"/>
  <c r="AK190" i="9"/>
  <c r="AK189" i="9"/>
  <c r="AK188" i="9"/>
  <c r="AK187" i="9"/>
  <c r="AK186" i="9"/>
  <c r="AJ186" i="9"/>
  <c r="AK185" i="9"/>
  <c r="AK184" i="9"/>
  <c r="AK183" i="9"/>
  <c r="AK182" i="9"/>
  <c r="AK181" i="9"/>
  <c r="AK180" i="9"/>
  <c r="AK179" i="9"/>
  <c r="AK178" i="9"/>
  <c r="AJ178" i="9"/>
  <c r="AK177" i="9"/>
  <c r="AK176" i="9"/>
  <c r="AK175" i="9"/>
  <c r="AK174" i="9"/>
  <c r="AK173" i="9"/>
  <c r="AK172" i="9"/>
  <c r="AK171" i="9"/>
  <c r="AK170" i="9"/>
  <c r="AJ170" i="9"/>
  <c r="AK169" i="9"/>
  <c r="AK168" i="9"/>
  <c r="AK167" i="9"/>
  <c r="AJ167" i="9"/>
  <c r="AK166" i="9"/>
  <c r="AJ166" i="9"/>
  <c r="AK165" i="9"/>
  <c r="AK164" i="9"/>
  <c r="AK163" i="9"/>
  <c r="AK162" i="9"/>
  <c r="AJ162" i="9"/>
  <c r="AK161" i="9"/>
  <c r="AK160" i="9"/>
  <c r="AK159" i="9"/>
  <c r="AJ159" i="9"/>
  <c r="AK158" i="9"/>
  <c r="AJ158" i="9"/>
  <c r="AK157" i="9"/>
  <c r="AK156" i="9"/>
  <c r="AK155" i="9"/>
  <c r="AK154" i="9"/>
  <c r="AJ154" i="9"/>
  <c r="AK153" i="9"/>
  <c r="AK152" i="9"/>
  <c r="AK151" i="9"/>
  <c r="AK150" i="9"/>
  <c r="AJ150" i="9"/>
  <c r="AK149" i="9"/>
  <c r="AK148" i="9"/>
  <c r="AK147" i="9"/>
  <c r="AK146" i="9"/>
  <c r="AK145" i="9"/>
  <c r="AK144" i="9"/>
  <c r="AK143" i="9"/>
  <c r="AK142" i="9"/>
  <c r="AJ142" i="9"/>
  <c r="AK141" i="9"/>
  <c r="AK140" i="9"/>
  <c r="AK139" i="9"/>
  <c r="AK138" i="9"/>
  <c r="AJ138" i="9"/>
  <c r="AK137" i="9"/>
  <c r="AK136" i="9"/>
  <c r="AK135" i="9"/>
  <c r="AJ135" i="9"/>
  <c r="AK134" i="9"/>
  <c r="AJ134" i="9"/>
  <c r="AK133" i="9"/>
  <c r="AK132" i="9"/>
  <c r="AK131" i="9"/>
  <c r="AK130" i="9"/>
  <c r="AK129" i="9"/>
  <c r="AK128" i="9"/>
  <c r="AK127" i="9"/>
  <c r="AJ127" i="9"/>
  <c r="AK126" i="9"/>
  <c r="AJ126" i="9"/>
  <c r="AK125" i="9"/>
  <c r="AK124" i="9"/>
  <c r="AK123" i="9"/>
  <c r="AK122" i="9"/>
  <c r="AK121" i="9"/>
  <c r="AK120" i="9"/>
  <c r="AK119" i="9"/>
  <c r="AJ119" i="9"/>
  <c r="AK118" i="9"/>
  <c r="AJ118" i="9"/>
  <c r="AK117" i="9"/>
  <c r="AK116" i="9"/>
  <c r="AK115" i="9"/>
  <c r="AK114" i="9"/>
  <c r="AJ114" i="9"/>
  <c r="AK113" i="9"/>
  <c r="AK112" i="9"/>
  <c r="AK111" i="9"/>
  <c r="AK110" i="9"/>
  <c r="AJ110" i="9"/>
  <c r="AK109" i="9"/>
  <c r="AK108" i="9"/>
  <c r="AK107" i="9"/>
  <c r="AJ107" i="9"/>
  <c r="AK106" i="9"/>
  <c r="AJ106" i="9"/>
  <c r="AK105" i="9"/>
  <c r="AK104" i="9"/>
  <c r="AK103" i="9"/>
  <c r="AK102" i="9"/>
  <c r="AJ102" i="9"/>
  <c r="AK101" i="9"/>
  <c r="AK100" i="9"/>
  <c r="AK99" i="9"/>
  <c r="AJ99" i="9"/>
  <c r="AJ84" i="9"/>
  <c r="AJ43" i="9"/>
  <c r="AJ92" i="9"/>
  <c r="AJ97" i="9"/>
  <c r="AJ12" i="9"/>
  <c r="AJ96" i="9"/>
  <c r="AJ9" i="9"/>
  <c r="AJ8" i="9"/>
  <c r="AJ17" i="9"/>
  <c r="AJ42" i="9"/>
  <c r="AJ28" i="9"/>
  <c r="AJ23" i="9"/>
  <c r="AJ91" i="9"/>
  <c r="AJ40" i="9"/>
  <c r="AJ27" i="9"/>
  <c r="AJ15" i="9"/>
  <c r="AJ88" i="9"/>
  <c r="AJ75" i="9"/>
  <c r="AJ50" i="9"/>
  <c r="AJ39" i="9"/>
  <c r="AJ30" i="9"/>
  <c r="AJ44" i="9"/>
  <c r="AJ37" i="9"/>
  <c r="AJ32" i="9"/>
  <c r="AJ36" i="9"/>
  <c r="AJ26" i="9"/>
  <c r="AJ20" i="9"/>
  <c r="AJ14" i="9"/>
  <c r="AJ74" i="9"/>
  <c r="AJ49" i="9"/>
  <c r="AJ48" i="9"/>
  <c r="AJ85" i="9"/>
  <c r="AJ33" i="9"/>
  <c r="AJ4" i="9"/>
  <c r="AJ79" i="9"/>
  <c r="AJ73" i="9"/>
  <c r="AJ29" i="9"/>
  <c r="AJ22" i="9"/>
  <c r="AJ64" i="9"/>
  <c r="AJ78" i="9"/>
  <c r="AJ58" i="9"/>
  <c r="AJ56" i="9"/>
  <c r="AJ71" i="9"/>
  <c r="AJ70" i="9"/>
  <c r="AJ55" i="9"/>
  <c r="AJ54" i="9"/>
  <c r="AJ19" i="9"/>
  <c r="AJ52" i="9"/>
  <c r="AJ51" i="9"/>
  <c r="BI4" i="1"/>
  <c r="BI5" i="1"/>
  <c r="BI6" i="1"/>
  <c r="BI7" i="1"/>
  <c r="AJ46" i="16" s="1"/>
  <c r="BI8" i="1"/>
  <c r="AJ172" i="16" s="1"/>
  <c r="BI9" i="1"/>
  <c r="AJ175" i="16" s="1"/>
  <c r="BI10" i="1"/>
  <c r="AJ29" i="16" s="1"/>
  <c r="BI11" i="1"/>
  <c r="AJ224" i="16" s="1"/>
  <c r="BI12" i="1"/>
  <c r="BI13" i="1"/>
  <c r="AJ199" i="16" s="1"/>
  <c r="BI14" i="1"/>
  <c r="AJ130" i="16" s="1"/>
  <c r="BI15" i="1"/>
  <c r="AJ106" i="16" s="1"/>
  <c r="BI16" i="1"/>
  <c r="AJ169" i="16" s="1"/>
  <c r="BI17" i="1"/>
  <c r="AJ86" i="16" s="1"/>
  <c r="BI18" i="1"/>
  <c r="AJ87" i="16" s="1"/>
  <c r="BI19" i="1"/>
  <c r="AJ37" i="16" s="1"/>
  <c r="BI20" i="1"/>
  <c r="BI21" i="1"/>
  <c r="BI22" i="1"/>
  <c r="BI23" i="1"/>
  <c r="AJ202" i="16" s="1"/>
  <c r="BI24" i="1"/>
  <c r="AJ179" i="16" s="1"/>
  <c r="BI25" i="1"/>
  <c r="AJ194" i="16" s="1"/>
  <c r="BI26" i="1"/>
  <c r="BI27" i="1"/>
  <c r="AJ123" i="16" s="1"/>
  <c r="BI28" i="1"/>
  <c r="BI29" i="1"/>
  <c r="BI30" i="1"/>
  <c r="BI31" i="1"/>
  <c r="AJ192" i="16" s="1"/>
  <c r="BI32" i="1"/>
  <c r="AJ204" i="16" s="1"/>
  <c r="BI33" i="1"/>
  <c r="AJ189" i="16" s="1"/>
  <c r="BI34" i="1"/>
  <c r="BI35" i="1"/>
  <c r="AJ141" i="16" s="1"/>
  <c r="BI36" i="1"/>
  <c r="BI37" i="1"/>
  <c r="BI38" i="1"/>
  <c r="BI39" i="1"/>
  <c r="AJ3" i="16" s="1"/>
  <c r="BI40" i="1"/>
  <c r="AJ269" i="16" s="1"/>
  <c r="BI41" i="1"/>
  <c r="AJ225" i="16" s="1"/>
  <c r="BI42" i="1"/>
  <c r="BI43" i="1"/>
  <c r="AJ180" i="16" s="1"/>
  <c r="BI44" i="1"/>
  <c r="BI45" i="1"/>
  <c r="AJ198" i="16" s="1"/>
  <c r="BI46" i="1"/>
  <c r="AJ127" i="16" s="1"/>
  <c r="BI47" i="1"/>
  <c r="AJ131" i="16" s="1"/>
  <c r="BI48" i="1"/>
  <c r="AJ12" i="16" s="1"/>
  <c r="BI49" i="1"/>
  <c r="AJ205" i="16" s="1"/>
  <c r="BI50" i="1"/>
  <c r="BI51" i="1"/>
  <c r="AJ226" i="16" s="1"/>
  <c r="BI52" i="1"/>
  <c r="AJ116" i="16" s="1"/>
  <c r="BI53" i="1"/>
  <c r="AJ13" i="16" s="1"/>
  <c r="BI54" i="1"/>
  <c r="BI55" i="1"/>
  <c r="AJ21" i="16" s="1"/>
  <c r="BI56" i="1"/>
  <c r="AJ64" i="16" s="1"/>
  <c r="BI57" i="1"/>
  <c r="AJ121" i="16" s="1"/>
  <c r="BI58" i="1"/>
  <c r="BI59" i="1"/>
  <c r="AJ197" i="16" s="1"/>
  <c r="BI60" i="1"/>
  <c r="BI61" i="1"/>
  <c r="BI62" i="1"/>
  <c r="BI63" i="1"/>
  <c r="AJ52" i="16" s="1"/>
  <c r="BI64" i="1"/>
  <c r="BI65" i="1"/>
  <c r="BI66" i="1"/>
  <c r="AJ164" i="16" s="1"/>
  <c r="BI67" i="1"/>
  <c r="AJ126" i="16" s="1"/>
  <c r="BI68" i="1"/>
  <c r="BI69" i="1"/>
  <c r="AJ113" i="16" s="1"/>
  <c r="BI70" i="1"/>
  <c r="BI71" i="1"/>
  <c r="AJ173" i="16" s="1"/>
  <c r="BI72" i="1"/>
  <c r="AJ271" i="16" s="1"/>
  <c r="BI73" i="1"/>
  <c r="BI74" i="1"/>
  <c r="BI75" i="1"/>
  <c r="AJ245" i="16" s="1"/>
  <c r="BI76" i="1"/>
  <c r="BI77" i="1"/>
  <c r="BI78" i="1"/>
  <c r="BI79" i="1"/>
  <c r="AJ272" i="16" s="1"/>
  <c r="BI80" i="1"/>
  <c r="AJ263" i="16" s="1"/>
  <c r="BI81" i="1"/>
  <c r="BI82" i="1"/>
  <c r="BI83" i="1"/>
  <c r="AJ208" i="16" s="1"/>
  <c r="BI84" i="1"/>
  <c r="AJ159" i="16" s="1"/>
  <c r="BI85" i="1"/>
  <c r="BI86" i="1"/>
  <c r="AJ166" i="16" s="1"/>
  <c r="BI87" i="1"/>
  <c r="AJ128" i="16" s="1"/>
  <c r="BI88" i="1"/>
  <c r="AJ157" i="16" s="1"/>
  <c r="BI89" i="1"/>
  <c r="AJ176" i="16" s="1"/>
  <c r="BI90" i="1"/>
  <c r="AJ109" i="16" s="1"/>
  <c r="BI91" i="1"/>
  <c r="AJ234" i="16" s="1"/>
  <c r="BI92" i="1"/>
  <c r="AJ42" i="16" s="1"/>
  <c r="BI93" i="1"/>
  <c r="BI94" i="1"/>
  <c r="AJ33" i="16" s="1"/>
  <c r="BI95" i="1"/>
  <c r="AJ117" i="16" s="1"/>
  <c r="BI96" i="1"/>
  <c r="AJ235" i="16" s="1"/>
  <c r="BI97" i="1"/>
  <c r="AJ174" i="16" s="1"/>
  <c r="BI98" i="1"/>
  <c r="BI99" i="1"/>
  <c r="AJ57" i="16" s="1"/>
  <c r="BI100" i="1"/>
  <c r="BI101" i="1"/>
  <c r="BI102" i="1"/>
  <c r="BI103" i="1"/>
  <c r="AJ76" i="16" s="1"/>
  <c r="BI104" i="1"/>
  <c r="AJ193" i="16" s="1"/>
  <c r="BI105" i="1"/>
  <c r="AJ273" i="16" s="1"/>
  <c r="BI106" i="1"/>
  <c r="BI107" i="1"/>
  <c r="AJ10" i="16" s="1"/>
  <c r="BI108" i="1"/>
  <c r="BI109" i="1"/>
  <c r="AJ124" i="16" s="1"/>
  <c r="BI110" i="1"/>
  <c r="BI111" i="1"/>
  <c r="AJ133" i="16" s="1"/>
  <c r="BI112" i="1"/>
  <c r="AJ91" i="16" s="1"/>
  <c r="BI113" i="1"/>
  <c r="AJ186" i="16" s="1"/>
  <c r="BI114" i="1"/>
  <c r="BI115" i="1"/>
  <c r="AJ274" i="16" s="1"/>
  <c r="BI116" i="1"/>
  <c r="BI117" i="1"/>
  <c r="AJ149" i="16" s="1"/>
  <c r="BI118" i="1"/>
  <c r="AJ85" i="16" s="1"/>
  <c r="BI119" i="1"/>
  <c r="AJ238" i="16" s="1"/>
  <c r="BI120" i="1"/>
  <c r="AJ187" i="16" s="1"/>
  <c r="BI121" i="1"/>
  <c r="AJ165" i="16" s="1"/>
  <c r="BI122" i="1"/>
  <c r="BI123" i="1"/>
  <c r="AJ191" i="16" s="1"/>
  <c r="BI124" i="1"/>
  <c r="AJ77" i="16" s="1"/>
  <c r="BI125" i="1"/>
  <c r="BI126" i="1"/>
  <c r="BI127" i="1"/>
  <c r="AJ4" i="16" s="1"/>
  <c r="BI128" i="1"/>
  <c r="AJ228" i="16" s="1"/>
  <c r="BI129" i="1"/>
  <c r="AJ32" i="16" s="1"/>
  <c r="BI130" i="1"/>
  <c r="BI131" i="1"/>
  <c r="AJ65" i="16" s="1"/>
  <c r="BI132" i="1"/>
  <c r="BI133" i="1"/>
  <c r="AJ210" i="16" s="1"/>
  <c r="BI134" i="1"/>
  <c r="BI135" i="1"/>
  <c r="AJ276" i="16" s="1"/>
  <c r="BI136" i="1"/>
  <c r="AJ8" i="16" s="1"/>
  <c r="BI137" i="1"/>
  <c r="AJ22" i="16" s="1"/>
  <c r="BI138" i="1"/>
  <c r="BI139" i="1"/>
  <c r="AJ129" i="16" s="1"/>
  <c r="BI140" i="1"/>
  <c r="BI141" i="1"/>
  <c r="BI142" i="1"/>
  <c r="BI143" i="1"/>
  <c r="AJ277" i="16" s="1"/>
  <c r="BI144" i="1"/>
  <c r="AJ190" i="16" s="1"/>
  <c r="BI145" i="1"/>
  <c r="AJ155" i="16" s="1"/>
  <c r="BI146" i="1"/>
  <c r="BI147" i="1"/>
  <c r="AJ104" i="16" s="1"/>
  <c r="BI148" i="1"/>
  <c r="AJ95" i="16" s="1"/>
  <c r="BI149" i="1"/>
  <c r="BI150" i="1"/>
  <c r="AJ138" i="16" s="1"/>
  <c r="BI151" i="1"/>
  <c r="AJ78" i="16" s="1"/>
  <c r="BI152" i="1"/>
  <c r="AJ26" i="16" s="1"/>
  <c r="BI153" i="1"/>
  <c r="AJ17" i="16" s="1"/>
  <c r="BI154" i="1"/>
  <c r="BI155" i="1"/>
  <c r="AJ43" i="16" s="1"/>
  <c r="BI156" i="1"/>
  <c r="AJ118" i="16" s="1"/>
  <c r="BI157" i="1"/>
  <c r="BI158" i="1"/>
  <c r="AJ120" i="16" s="1"/>
  <c r="BI159" i="1"/>
  <c r="AJ20" i="16" s="1"/>
  <c r="BI160" i="1"/>
  <c r="AJ59" i="16" s="1"/>
  <c r="BI161" i="1"/>
  <c r="AJ105" i="16" s="1"/>
  <c r="BI162" i="1"/>
  <c r="BI163" i="1"/>
  <c r="AJ67" i="16" s="1"/>
  <c r="BI164" i="1"/>
  <c r="AJ60" i="16" s="1"/>
  <c r="BI165" i="1"/>
  <c r="BI166" i="1"/>
  <c r="BI167" i="1"/>
  <c r="AJ171" i="16" s="1"/>
  <c r="BI168" i="1"/>
  <c r="AJ44" i="16" s="1"/>
  <c r="BI169" i="1"/>
  <c r="AJ134" i="16" s="1"/>
  <c r="BI170" i="1"/>
  <c r="BI171" i="1"/>
  <c r="AJ142" i="16" s="1"/>
  <c r="BI172" i="1"/>
  <c r="BI173" i="1"/>
  <c r="AJ156" i="16" s="1"/>
  <c r="BI174" i="1"/>
  <c r="BI175" i="1"/>
  <c r="AJ140" i="16" s="1"/>
  <c r="BI176" i="1"/>
  <c r="AJ278" i="16" s="1"/>
  <c r="BI177" i="1"/>
  <c r="AJ257" i="16" s="1"/>
  <c r="BI178" i="1"/>
  <c r="BI179" i="1"/>
  <c r="AJ45" i="16" s="1"/>
  <c r="BI180" i="1"/>
  <c r="BI181" i="1"/>
  <c r="AJ34" i="16" s="1"/>
  <c r="BI182" i="1"/>
  <c r="BI183" i="1"/>
  <c r="AJ96" i="16" s="1"/>
  <c r="BI184" i="1"/>
  <c r="AJ68" i="16" s="1"/>
  <c r="BI185" i="1"/>
  <c r="AJ110" i="16" s="1"/>
  <c r="BI186" i="1"/>
  <c r="AJ55" i="16" s="1"/>
  <c r="BI187" i="1"/>
  <c r="AJ211" i="16" s="1"/>
  <c r="BI188" i="1"/>
  <c r="BI189" i="1"/>
  <c r="BI190" i="1"/>
  <c r="BI191" i="1"/>
  <c r="AJ79" i="16" s="1"/>
  <c r="BI192" i="1"/>
  <c r="AJ97" i="16" s="1"/>
  <c r="BI193" i="1"/>
  <c r="AJ230" i="16" s="1"/>
  <c r="BI194" i="1"/>
  <c r="BI195" i="1"/>
  <c r="AJ5" i="16" s="1"/>
  <c r="BI196" i="1"/>
  <c r="AJ15" i="16" s="1"/>
  <c r="BI197" i="1"/>
  <c r="BI198" i="1"/>
  <c r="BI199" i="1"/>
  <c r="AJ47" i="16" s="1"/>
  <c r="BI200" i="1"/>
  <c r="AJ14" i="16" s="1"/>
  <c r="BI201" i="1"/>
  <c r="AJ195" i="16" s="1"/>
  <c r="BI202" i="1"/>
  <c r="BI203" i="1"/>
  <c r="AJ49" i="16" s="1"/>
  <c r="BI204" i="1"/>
  <c r="BI205" i="1"/>
  <c r="AJ184" i="16" s="1"/>
  <c r="BI206" i="1"/>
  <c r="AJ48" i="16" s="1"/>
  <c r="BI207" i="1"/>
  <c r="AJ213" i="16" s="1"/>
  <c r="BI208" i="1"/>
  <c r="AJ200" i="16" s="1"/>
  <c r="BI209" i="1"/>
  <c r="AJ214" i="16" s="1"/>
  <c r="BI210" i="1"/>
  <c r="BI211" i="1"/>
  <c r="AJ11" i="16" s="1"/>
  <c r="BI212" i="1"/>
  <c r="BI213" i="1"/>
  <c r="AJ30" i="16" s="1"/>
  <c r="BI214" i="1"/>
  <c r="BI215" i="1"/>
  <c r="AJ61" i="16" s="1"/>
  <c r="BI216" i="1"/>
  <c r="AJ215" i="16" s="1"/>
  <c r="BI217" i="1"/>
  <c r="AJ50" i="16" s="1"/>
  <c r="BI218" i="1"/>
  <c r="AJ6" i="16" s="1"/>
  <c r="BI219" i="1"/>
  <c r="AJ231" i="16" s="1"/>
  <c r="BI220" i="1"/>
  <c r="BI221" i="1"/>
  <c r="BI222" i="1"/>
  <c r="BI223" i="1"/>
  <c r="AJ249" i="16" s="1"/>
  <c r="BI224" i="1"/>
  <c r="AJ183" i="16" s="1"/>
  <c r="BI225" i="1"/>
  <c r="AJ70" i="16" s="1"/>
  <c r="BI226" i="1"/>
  <c r="BI227" i="1"/>
  <c r="AJ99" i="16" s="1"/>
  <c r="BI228" i="1"/>
  <c r="BI229" i="1"/>
  <c r="BI230" i="1"/>
  <c r="BI231" i="1"/>
  <c r="AJ218" i="16" s="1"/>
  <c r="BI232" i="1"/>
  <c r="AJ145" i="16" s="1"/>
  <c r="BI233" i="1"/>
  <c r="AJ219" i="16" s="1"/>
  <c r="BI234" i="1"/>
  <c r="BI235" i="1"/>
  <c r="AJ100" i="16" s="1"/>
  <c r="BI236" i="1"/>
  <c r="BI237" i="1"/>
  <c r="AJ250" i="16" s="1"/>
  <c r="BI238" i="1"/>
  <c r="AJ101" i="16" s="1"/>
  <c r="BI239" i="1"/>
  <c r="AJ260" i="16" s="1"/>
  <c r="BI240" i="1"/>
  <c r="AJ150" i="16" s="1"/>
  <c r="BI241" i="1"/>
  <c r="AJ36" i="16" s="1"/>
  <c r="BI242" i="1"/>
  <c r="BI243" i="1"/>
  <c r="AJ143" i="16" s="1"/>
  <c r="BI244" i="1"/>
  <c r="BI245" i="1"/>
  <c r="BI246" i="1"/>
  <c r="AJ107" i="16" s="1"/>
  <c r="BI247" i="1"/>
  <c r="AJ81" i="16" s="1"/>
  <c r="BI248" i="1"/>
  <c r="AJ115" i="16" s="1"/>
  <c r="BI249" i="1"/>
  <c r="AJ112" i="16" s="1"/>
  <c r="BI250" i="1"/>
  <c r="BI251" i="1"/>
  <c r="AJ152" i="16" s="1"/>
  <c r="BI252" i="1"/>
  <c r="BI253" i="1"/>
  <c r="BI254" i="1"/>
  <c r="AJ56" i="16" s="1"/>
  <c r="BI255" i="1"/>
  <c r="AJ132" i="16" s="1"/>
  <c r="BI256" i="1"/>
  <c r="AJ62" i="16" s="1"/>
  <c r="BI257" i="1"/>
  <c r="AJ7" i="16" s="1"/>
  <c r="BI258" i="1"/>
  <c r="AJ163" i="16" s="1"/>
  <c r="BI259" i="1"/>
  <c r="AJ23" i="16" s="1"/>
  <c r="BI260" i="1"/>
  <c r="AJ185" i="16" s="1"/>
  <c r="BI261" i="1"/>
  <c r="BI262" i="1"/>
  <c r="BI263" i="1"/>
  <c r="AJ102" i="16" s="1"/>
  <c r="BI264" i="1"/>
  <c r="AJ144" i="16" s="1"/>
  <c r="BI265" i="1"/>
  <c r="AJ18" i="16" s="1"/>
  <c r="BI266" i="1"/>
  <c r="BI267" i="1"/>
  <c r="AJ252" i="16" s="1"/>
  <c r="BI268" i="1"/>
  <c r="BI269" i="1"/>
  <c r="AJ261" i="16" s="1"/>
  <c r="BI270" i="1"/>
  <c r="BI271" i="1"/>
  <c r="AJ220" i="16" s="1"/>
  <c r="BI272" i="1"/>
  <c r="AJ82" i="16" s="1"/>
  <c r="BI273" i="1"/>
  <c r="AJ242" i="16" s="1"/>
  <c r="BI274" i="1"/>
  <c r="AJ221" i="16" s="1"/>
  <c r="BI275" i="1"/>
  <c r="BI276" i="1"/>
  <c r="AJ170" i="16" s="1"/>
  <c r="BI277" i="1"/>
  <c r="BI278" i="1"/>
  <c r="BI279" i="1"/>
  <c r="AJ282" i="16" s="1"/>
  <c r="BI280" i="1"/>
  <c r="AJ265" i="16" s="1"/>
  <c r="BI281" i="1"/>
  <c r="AJ255" i="16" s="1"/>
  <c r="BH2" i="1"/>
  <c r="AH213" i="9"/>
  <c r="AH243" i="9"/>
  <c r="AH282" i="9"/>
  <c r="AH212" i="9"/>
  <c r="AH281" i="9"/>
  <c r="AG281" i="9"/>
  <c r="AH139" i="9"/>
  <c r="AH138" i="9"/>
  <c r="AH185" i="9"/>
  <c r="AH242" i="9"/>
  <c r="AH137" i="9"/>
  <c r="AH211" i="9"/>
  <c r="AH230" i="9"/>
  <c r="AG230" i="9"/>
  <c r="AH184" i="9"/>
  <c r="AH210" i="9"/>
  <c r="AH280" i="9"/>
  <c r="AH241" i="9"/>
  <c r="AH279" i="9"/>
  <c r="AH209" i="9"/>
  <c r="AH183" i="9"/>
  <c r="AH136" i="9"/>
  <c r="AH135" i="9"/>
  <c r="AH208" i="9"/>
  <c r="AG31" i="9"/>
  <c r="AH182" i="9"/>
  <c r="AH181" i="9"/>
  <c r="AH240" i="9"/>
  <c r="AH180" i="9"/>
  <c r="AH207" i="9"/>
  <c r="AH162" i="9"/>
  <c r="AH229" i="9"/>
  <c r="AH278" i="9"/>
  <c r="AH206" i="9"/>
  <c r="AG206" i="9"/>
  <c r="AH277" i="9"/>
  <c r="AH205" i="9"/>
  <c r="AH134" i="9"/>
  <c r="AH133" i="9"/>
  <c r="AG133" i="9"/>
  <c r="AH161" i="9"/>
  <c r="AH132" i="9"/>
  <c r="AH276" i="9"/>
  <c r="AH228" i="9"/>
  <c r="AH204" i="9"/>
  <c r="AG204" i="9"/>
  <c r="AH131" i="9"/>
  <c r="AH275" i="9"/>
  <c r="AH160" i="9"/>
  <c r="AG160" i="9"/>
  <c r="AH130" i="9"/>
  <c r="AH274" i="9"/>
  <c r="AH129" i="9"/>
  <c r="AH203" i="9"/>
  <c r="AH227" i="9"/>
  <c r="AH202" i="9"/>
  <c r="AH239" i="9"/>
  <c r="AH128" i="9"/>
  <c r="AH179" i="9"/>
  <c r="AH127" i="9"/>
  <c r="AH99" i="9"/>
  <c r="AH126" i="9"/>
  <c r="AH238" i="9"/>
  <c r="AH273" i="9"/>
  <c r="AH272" i="9"/>
  <c r="AG272" i="9"/>
  <c r="AH201" i="9"/>
  <c r="AH159" i="9"/>
  <c r="AH226" i="9"/>
  <c r="AH225" i="9"/>
  <c r="AH125" i="9"/>
  <c r="AG125" i="9"/>
  <c r="AH178" i="9"/>
  <c r="AH124" i="9"/>
  <c r="AH177" i="9"/>
  <c r="AH158" i="9"/>
  <c r="AH271" i="9"/>
  <c r="AH237" i="9"/>
  <c r="AH176" i="9"/>
  <c r="AH224" i="9"/>
  <c r="AG224" i="9"/>
  <c r="AH175" i="9"/>
  <c r="AH123" i="9"/>
  <c r="AH174" i="9"/>
  <c r="AH223" i="9"/>
  <c r="AH270" i="9"/>
  <c r="AG270" i="9"/>
  <c r="AH269" i="9"/>
  <c r="AH122" i="9"/>
  <c r="AG122" i="9"/>
  <c r="AH200" i="9"/>
  <c r="AH121" i="9"/>
  <c r="AH222" i="9"/>
  <c r="AH268" i="9"/>
  <c r="AH157" i="9"/>
  <c r="AH156" i="9"/>
  <c r="AG156" i="9"/>
  <c r="AH173" i="9"/>
  <c r="AH199" i="9"/>
  <c r="AH155" i="9"/>
  <c r="AH236" i="9"/>
  <c r="AG236" i="9"/>
  <c r="AH198" i="9"/>
  <c r="AH221" i="9"/>
  <c r="AG221" i="9"/>
  <c r="AH197" i="9"/>
  <c r="AH196" i="9"/>
  <c r="AH267" i="9"/>
  <c r="AH195" i="9"/>
  <c r="AH172" i="9"/>
  <c r="AH220" i="9"/>
  <c r="AH154" i="9"/>
  <c r="AH235" i="9"/>
  <c r="AG235" i="9"/>
  <c r="AH153" i="9"/>
  <c r="AG153" i="9"/>
  <c r="AH266" i="9"/>
  <c r="AG266" i="9"/>
  <c r="AH219" i="9"/>
  <c r="AH265" i="9"/>
  <c r="AH264" i="9"/>
  <c r="AH120" i="9"/>
  <c r="AG120" i="9"/>
  <c r="AH263" i="9"/>
  <c r="AH119" i="9"/>
  <c r="AH152" i="9"/>
  <c r="AH262" i="9"/>
  <c r="AG262" i="9"/>
  <c r="AH151" i="9"/>
  <c r="AH118" i="9"/>
  <c r="AG118" i="9"/>
  <c r="AH117" i="9"/>
  <c r="AH218" i="9"/>
  <c r="AH101" i="9"/>
  <c r="AH150" i="9"/>
  <c r="AH116" i="9"/>
  <c r="AH261" i="9"/>
  <c r="AH260" i="9"/>
  <c r="AH234" i="9"/>
  <c r="AG234" i="9"/>
  <c r="AH171" i="9"/>
  <c r="AH170" i="9"/>
  <c r="AH194" i="9"/>
  <c r="AH149" i="9"/>
  <c r="AG149" i="9"/>
  <c r="AH259" i="9"/>
  <c r="AG259" i="9"/>
  <c r="AH258" i="9"/>
  <c r="AH217" i="9"/>
  <c r="AH115" i="9"/>
  <c r="AH169" i="9"/>
  <c r="AH257" i="9"/>
  <c r="AH233" i="9"/>
  <c r="AH168" i="9"/>
  <c r="AH193" i="9"/>
  <c r="AG193" i="9"/>
  <c r="AH192" i="9"/>
  <c r="AG192" i="9"/>
  <c r="AH191" i="9"/>
  <c r="AH167" i="9"/>
  <c r="AH114" i="9"/>
  <c r="AH148" i="9"/>
  <c r="AG148" i="9"/>
  <c r="AH190" i="9"/>
  <c r="AH166" i="9"/>
  <c r="AH165" i="9"/>
  <c r="AG165" i="9"/>
  <c r="AH113" i="9"/>
  <c r="AG113" i="9"/>
  <c r="AH232" i="9"/>
  <c r="AH256" i="9"/>
  <c r="AH147" i="9"/>
  <c r="AH189" i="9"/>
  <c r="AH255" i="9"/>
  <c r="AH254" i="9"/>
  <c r="AH253" i="9"/>
  <c r="AH112" i="9"/>
  <c r="AH111" i="9"/>
  <c r="AH110" i="9"/>
  <c r="AG110" i="9"/>
  <c r="AH252" i="9"/>
  <c r="AH100" i="9"/>
  <c r="AG100" i="9"/>
  <c r="AH251" i="9"/>
  <c r="AH109" i="9"/>
  <c r="AH216" i="9"/>
  <c r="AH108" i="9"/>
  <c r="AH146" i="9"/>
  <c r="AG146" i="9"/>
  <c r="AH145" i="9"/>
  <c r="AG145" i="9"/>
  <c r="AH188" i="9"/>
  <c r="AH107" i="9"/>
  <c r="AH144" i="9"/>
  <c r="AH143" i="9"/>
  <c r="AG143" i="9"/>
  <c r="AH142" i="9"/>
  <c r="AH250" i="9"/>
  <c r="AH106" i="9"/>
  <c r="AG106" i="9"/>
  <c r="AH105" i="9"/>
  <c r="AH215" i="9"/>
  <c r="AG215" i="9"/>
  <c r="AH249" i="9"/>
  <c r="AH104" i="9"/>
  <c r="AH164" i="9"/>
  <c r="AH103" i="9"/>
  <c r="AG103" i="9"/>
  <c r="AH248" i="9"/>
  <c r="AH102" i="9"/>
  <c r="AG102" i="9"/>
  <c r="AH247" i="9"/>
  <c r="AG247" i="9"/>
  <c r="AH231" i="9"/>
  <c r="AG231" i="9"/>
  <c r="AH163" i="9"/>
  <c r="AH246" i="9"/>
  <c r="AH245" i="9"/>
  <c r="AH187" i="9"/>
  <c r="AG187" i="9"/>
  <c r="AH141" i="9"/>
  <c r="AH186" i="9"/>
  <c r="AH214" i="9"/>
  <c r="AG214" i="9"/>
  <c r="AH244" i="9"/>
  <c r="AH140" i="9"/>
  <c r="AG12" i="9"/>
  <c r="AG97" i="9"/>
  <c r="AG98" i="9"/>
  <c r="AG46" i="9"/>
  <c r="AG16" i="9"/>
  <c r="AG24" i="9"/>
  <c r="AG23" i="9"/>
  <c r="AG41" i="9"/>
  <c r="AG27" i="9"/>
  <c r="AG39" i="9"/>
  <c r="AG38" i="9"/>
  <c r="AG60" i="9"/>
  <c r="AG59" i="9"/>
  <c r="AG48" i="9"/>
  <c r="AG22" i="9"/>
  <c r="AG58" i="9"/>
  <c r="AG70" i="9"/>
  <c r="AE213" i="9"/>
  <c r="AD213" i="9"/>
  <c r="AE243" i="9"/>
  <c r="AD243" i="9"/>
  <c r="AE282" i="9"/>
  <c r="AD282" i="9"/>
  <c r="AE212" i="9"/>
  <c r="AD212" i="9"/>
  <c r="AE281" i="9"/>
  <c r="AD281" i="9"/>
  <c r="AE139" i="9"/>
  <c r="AD139" i="9"/>
  <c r="AE138" i="9"/>
  <c r="AD138" i="9"/>
  <c r="AE185" i="9"/>
  <c r="AD185" i="9"/>
  <c r="AD242" i="9"/>
  <c r="AE137" i="9"/>
  <c r="AD137" i="9"/>
  <c r="AE211" i="9"/>
  <c r="AD211" i="9"/>
  <c r="AE230" i="9"/>
  <c r="AD230" i="9"/>
  <c r="AD184" i="9"/>
  <c r="AE210" i="9"/>
  <c r="AD210" i="9"/>
  <c r="AD280" i="9"/>
  <c r="AD241" i="9"/>
  <c r="AE43" i="9"/>
  <c r="AD279" i="9"/>
  <c r="AE209" i="9"/>
  <c r="AD209" i="9"/>
  <c r="AD183" i="9"/>
  <c r="AE84" i="9"/>
  <c r="AD136" i="9"/>
  <c r="AE62" i="9"/>
  <c r="AD135" i="9"/>
  <c r="AD208" i="9"/>
  <c r="AE31" i="9"/>
  <c r="AD182" i="9"/>
  <c r="AD181" i="9"/>
  <c r="AD240" i="9"/>
  <c r="AD180" i="9"/>
  <c r="AD207" i="9"/>
  <c r="AD162" i="9"/>
  <c r="AE229" i="9"/>
  <c r="AD229" i="9"/>
  <c r="AD278" i="9"/>
  <c r="AE206" i="9"/>
  <c r="AD206" i="9"/>
  <c r="AD277" i="9"/>
  <c r="AD205" i="9"/>
  <c r="AE134" i="9"/>
  <c r="AD134" i="9"/>
  <c r="AE133" i="9"/>
  <c r="AD133" i="9"/>
  <c r="AE161" i="9"/>
  <c r="AD161" i="9"/>
  <c r="AE132" i="9"/>
  <c r="AD132" i="9"/>
  <c r="AD276" i="9"/>
  <c r="AD228" i="9"/>
  <c r="AE204" i="9"/>
  <c r="AD204" i="9"/>
  <c r="AE131" i="9"/>
  <c r="AD131" i="9"/>
  <c r="AD275" i="9"/>
  <c r="AE160" i="9"/>
  <c r="AD160" i="9"/>
  <c r="AD130" i="9"/>
  <c r="AD274" i="9"/>
  <c r="AE129" i="9"/>
  <c r="AD129" i="9"/>
  <c r="AD203" i="9"/>
  <c r="AD227" i="9"/>
  <c r="AD202" i="9"/>
  <c r="AD239" i="9"/>
  <c r="AD128" i="9"/>
  <c r="AD179" i="9"/>
  <c r="AE127" i="9"/>
  <c r="AD127" i="9"/>
  <c r="AE99" i="9"/>
  <c r="AD99" i="9"/>
  <c r="AE126" i="9"/>
  <c r="AD126" i="9"/>
  <c r="AD238" i="9"/>
  <c r="AE273" i="9"/>
  <c r="AD273" i="9"/>
  <c r="AD272" i="9"/>
  <c r="AE201" i="9"/>
  <c r="AD201" i="9"/>
  <c r="AD159" i="9"/>
  <c r="AD226" i="9"/>
  <c r="AE225" i="9"/>
  <c r="AD225" i="9"/>
  <c r="AE125" i="9"/>
  <c r="AD125" i="9"/>
  <c r="AD178" i="9"/>
  <c r="AD124" i="9"/>
  <c r="AE177" i="9"/>
  <c r="AD177" i="9"/>
  <c r="AE158" i="9"/>
  <c r="AD158" i="9"/>
  <c r="AD271" i="9"/>
  <c r="AD237" i="9"/>
  <c r="AD176" i="9"/>
  <c r="AE224" i="9"/>
  <c r="AD224" i="9"/>
  <c r="AE175" i="9"/>
  <c r="AD175" i="9"/>
  <c r="AE123" i="9"/>
  <c r="AD123" i="9"/>
  <c r="AD174" i="9"/>
  <c r="AD223" i="9"/>
  <c r="AD270" i="9"/>
  <c r="AE269" i="9"/>
  <c r="AD269" i="9"/>
  <c r="AD122" i="9"/>
  <c r="AD200" i="9"/>
  <c r="AD121" i="9"/>
  <c r="AE222" i="9"/>
  <c r="AD222" i="9"/>
  <c r="AE268" i="9"/>
  <c r="AD268" i="9"/>
  <c r="AD157" i="9"/>
  <c r="AD156" i="9"/>
  <c r="AD173" i="9"/>
  <c r="AD199" i="9"/>
  <c r="AD155" i="9"/>
  <c r="AE236" i="9"/>
  <c r="AD236" i="9"/>
  <c r="AD198" i="9"/>
  <c r="AD221" i="9"/>
  <c r="AE197" i="9"/>
  <c r="AD197" i="9"/>
  <c r="AD196" i="9"/>
  <c r="AD267" i="9"/>
  <c r="AD195" i="9"/>
  <c r="AE172" i="9"/>
  <c r="AD172" i="9"/>
  <c r="AD220" i="9"/>
  <c r="AD154" i="9"/>
  <c r="AD235" i="9"/>
  <c r="AE153" i="9"/>
  <c r="AD153" i="9"/>
  <c r="AD266" i="9"/>
  <c r="AD219" i="9"/>
  <c r="AE265" i="9"/>
  <c r="AD265" i="9"/>
  <c r="AD264" i="9"/>
  <c r="AD120" i="9"/>
  <c r="AD263" i="9"/>
  <c r="AD119" i="9"/>
  <c r="AD152" i="9"/>
  <c r="AE262" i="9"/>
  <c r="AD262" i="9"/>
  <c r="AD151" i="9"/>
  <c r="AE118" i="9"/>
  <c r="AD118" i="9"/>
  <c r="AE117" i="9"/>
  <c r="AD117" i="9"/>
  <c r="AD218" i="9"/>
  <c r="AD101" i="9"/>
  <c r="AE150" i="9"/>
  <c r="AD150" i="9"/>
  <c r="AD116" i="9"/>
  <c r="AE261" i="9"/>
  <c r="AD261" i="9"/>
  <c r="AD260" i="9"/>
  <c r="AD234" i="9"/>
  <c r="AD171" i="9"/>
  <c r="AE170" i="9"/>
  <c r="AD170" i="9"/>
  <c r="AD194" i="9"/>
  <c r="AE149" i="9"/>
  <c r="AD149" i="9"/>
  <c r="AE259" i="9"/>
  <c r="AD259" i="9"/>
  <c r="AD258" i="9"/>
  <c r="AE217" i="9"/>
  <c r="AD217" i="9"/>
  <c r="AD115" i="9"/>
  <c r="AE169" i="9"/>
  <c r="AD169" i="9"/>
  <c r="AE257" i="9"/>
  <c r="AD257" i="9"/>
  <c r="AD233" i="9"/>
  <c r="AE168" i="9"/>
  <c r="AD168" i="9"/>
  <c r="AE193" i="9"/>
  <c r="AD193" i="9"/>
  <c r="AD192" i="9"/>
  <c r="AD191" i="9"/>
  <c r="AE167" i="9"/>
  <c r="AD167" i="9"/>
  <c r="AD114" i="9"/>
  <c r="AD148" i="9"/>
  <c r="AD190" i="9"/>
  <c r="AE166" i="9"/>
  <c r="AD166" i="9"/>
  <c r="AD165" i="9"/>
  <c r="AE113" i="9"/>
  <c r="AD113" i="9"/>
  <c r="AE232" i="9"/>
  <c r="AD232" i="9"/>
  <c r="AE256" i="9"/>
  <c r="AD256" i="9"/>
  <c r="AD147" i="9"/>
  <c r="AE189" i="9"/>
  <c r="AD189" i="9"/>
  <c r="AD255" i="9"/>
  <c r="AD254" i="9"/>
  <c r="AE253" i="9"/>
  <c r="AD253" i="9"/>
  <c r="AD112" i="9"/>
  <c r="AE111" i="9"/>
  <c r="AD111" i="9"/>
  <c r="AD110" i="9"/>
  <c r="AE252" i="9"/>
  <c r="AD252" i="9"/>
  <c r="AE100" i="9"/>
  <c r="AD100" i="9"/>
  <c r="AD251" i="9"/>
  <c r="AE109" i="9"/>
  <c r="AD109" i="9"/>
  <c r="AD216" i="9"/>
  <c r="AD108" i="9"/>
  <c r="AD146" i="9"/>
  <c r="AE145" i="9"/>
  <c r="AD145" i="9"/>
  <c r="AE188" i="9"/>
  <c r="AD188" i="9"/>
  <c r="AE107" i="9"/>
  <c r="AD107" i="9"/>
  <c r="AD144" i="9"/>
  <c r="AD143" i="9"/>
  <c r="AE142" i="9"/>
  <c r="AD142" i="9"/>
  <c r="AE250" i="9"/>
  <c r="AD250" i="9"/>
  <c r="AD106" i="9"/>
  <c r="AD105" i="9"/>
  <c r="AD215" i="9"/>
  <c r="AE249" i="9"/>
  <c r="AD249" i="9"/>
  <c r="AE104" i="9"/>
  <c r="AD104" i="9"/>
  <c r="AE164" i="9"/>
  <c r="AD164" i="9"/>
  <c r="AE103" i="9"/>
  <c r="AD103" i="9"/>
  <c r="AD248" i="9"/>
  <c r="AE102" i="9"/>
  <c r="AD102" i="9"/>
  <c r="AE247" i="9"/>
  <c r="AD247" i="9"/>
  <c r="AE231" i="9"/>
  <c r="AD231" i="9"/>
  <c r="AD163" i="9"/>
  <c r="AD246" i="9"/>
  <c r="AD245" i="9"/>
  <c r="AE187" i="9"/>
  <c r="AD187" i="9"/>
  <c r="AE141" i="9"/>
  <c r="AD141" i="9"/>
  <c r="AD186" i="9"/>
  <c r="AD214" i="9"/>
  <c r="AE244" i="9"/>
  <c r="AD244" i="9"/>
  <c r="AE140" i="9"/>
  <c r="AD140" i="9"/>
  <c r="AE94" i="9"/>
  <c r="AE92" i="9"/>
  <c r="AE95" i="9"/>
  <c r="AE12" i="9"/>
  <c r="AE96" i="9"/>
  <c r="AE97" i="9"/>
  <c r="AE93" i="9"/>
  <c r="AE98" i="9"/>
  <c r="AE11" i="9"/>
  <c r="AE10" i="9"/>
  <c r="AE9" i="9"/>
  <c r="AE6" i="9"/>
  <c r="AE7" i="9"/>
  <c r="AE8" i="9"/>
  <c r="AE17" i="9"/>
  <c r="AE46" i="9"/>
  <c r="AE13" i="9"/>
  <c r="AE16" i="9"/>
  <c r="AE42" i="9"/>
  <c r="AE24" i="9"/>
  <c r="AE28" i="9"/>
  <c r="AE23" i="9"/>
  <c r="AE91" i="9"/>
  <c r="AE41" i="9"/>
  <c r="AE90" i="9"/>
  <c r="AE72" i="9"/>
  <c r="AE89" i="9"/>
  <c r="AE45" i="9"/>
  <c r="AE27" i="9"/>
  <c r="AE63" i="9"/>
  <c r="AE15" i="9"/>
  <c r="AE40" i="9"/>
  <c r="AE5" i="9"/>
  <c r="AE18" i="9"/>
  <c r="AE3" i="9"/>
  <c r="AE88" i="9"/>
  <c r="AE87" i="9"/>
  <c r="AE39" i="9"/>
  <c r="AE75" i="9"/>
  <c r="AE38" i="9"/>
  <c r="AE50" i="9"/>
  <c r="AC50" i="9"/>
  <c r="AE30" i="9"/>
  <c r="AE60" i="9"/>
  <c r="AE44" i="9"/>
  <c r="AE37" i="9"/>
  <c r="AE32" i="9"/>
  <c r="AE14" i="9"/>
  <c r="AE59" i="9"/>
  <c r="AE36" i="9"/>
  <c r="AE35" i="9"/>
  <c r="AE20" i="9"/>
  <c r="AE34" i="9"/>
  <c r="AE26" i="9"/>
  <c r="AE49" i="9"/>
  <c r="AE86" i="9"/>
  <c r="AE74" i="9"/>
  <c r="AE77" i="9"/>
  <c r="AE48" i="9"/>
  <c r="AE61" i="9"/>
  <c r="AE33" i="9"/>
  <c r="AE4" i="9"/>
  <c r="AE85" i="9"/>
  <c r="AE67" i="9"/>
  <c r="AE79" i="9"/>
  <c r="AE66" i="9"/>
  <c r="AE68" i="9"/>
  <c r="AE83" i="9"/>
  <c r="AE73" i="9"/>
  <c r="AE65" i="9"/>
  <c r="AE22" i="9"/>
  <c r="AE29" i="9"/>
  <c r="AE82" i="9"/>
  <c r="AE25" i="9"/>
  <c r="AE81" i="9"/>
  <c r="AE21" i="9"/>
  <c r="AE64" i="9"/>
  <c r="AE57" i="9"/>
  <c r="AE56" i="9"/>
  <c r="AE58" i="9"/>
  <c r="AE78" i="9"/>
  <c r="AE55" i="9"/>
  <c r="AE70" i="9"/>
  <c r="AE19" i="9"/>
  <c r="AE54" i="9"/>
  <c r="AE76" i="9"/>
  <c r="AE80" i="9"/>
  <c r="AE71" i="9"/>
  <c r="AE47" i="9"/>
  <c r="AE51" i="9"/>
  <c r="AE53" i="9"/>
  <c r="AE52" i="9"/>
  <c r="B86" i="13"/>
  <c r="A86" i="13"/>
  <c r="BH3" i="1"/>
  <c r="AG119" i="16" s="1"/>
  <c r="BH4" i="1"/>
  <c r="AG223" i="16" s="1"/>
  <c r="BH5" i="1"/>
  <c r="AG161" i="16" s="1"/>
  <c r="BH6" i="1"/>
  <c r="BH7" i="1"/>
  <c r="AG46" i="16" s="1"/>
  <c r="BH8" i="1"/>
  <c r="AG172" i="16" s="1"/>
  <c r="BH9" i="1"/>
  <c r="AG175" i="16" s="1"/>
  <c r="BH10" i="1"/>
  <c r="AG29" i="16" s="1"/>
  <c r="BH11" i="1"/>
  <c r="AG224" i="16" s="1"/>
  <c r="BH12" i="1"/>
  <c r="AG243" i="16" s="1"/>
  <c r="BH13" i="1"/>
  <c r="AG199" i="16" s="1"/>
  <c r="BH14" i="1"/>
  <c r="BH15" i="1"/>
  <c r="BH16" i="1"/>
  <c r="AG169" i="16" s="1"/>
  <c r="BH17" i="1"/>
  <c r="AG86" i="16" s="1"/>
  <c r="BH18" i="1"/>
  <c r="AG87" i="16" s="1"/>
  <c r="BH19" i="1"/>
  <c r="AG37" i="16" s="1"/>
  <c r="BH20" i="1"/>
  <c r="AG262" i="16" s="1"/>
  <c r="BH21" i="1"/>
  <c r="AG267" i="16" s="1"/>
  <c r="BH22" i="1"/>
  <c r="BH23" i="1"/>
  <c r="AG202" i="16" s="1"/>
  <c r="BH24" i="1"/>
  <c r="AG179" i="16" s="1"/>
  <c r="BH25" i="1"/>
  <c r="AG194" i="16" s="1"/>
  <c r="BH26" i="1"/>
  <c r="AG19" i="16" s="1"/>
  <c r="BH27" i="1"/>
  <c r="AG123" i="16" s="1"/>
  <c r="BH28" i="1"/>
  <c r="AG139" i="16" s="1"/>
  <c r="BH29" i="1"/>
  <c r="AG203" i="16" s="1"/>
  <c r="BH30" i="1"/>
  <c r="BH31" i="1"/>
  <c r="AG192" i="16" s="1"/>
  <c r="BH32" i="1"/>
  <c r="AG204" i="16" s="1"/>
  <c r="BH33" i="1"/>
  <c r="AG189" i="16" s="1"/>
  <c r="BH34" i="1"/>
  <c r="AG182" i="16" s="1"/>
  <c r="BH35" i="1"/>
  <c r="AG141" i="16" s="1"/>
  <c r="BH36" i="1"/>
  <c r="AG268" i="16" s="1"/>
  <c r="BH37" i="1"/>
  <c r="AG63" i="16" s="1"/>
  <c r="BH38" i="1"/>
  <c r="BH39" i="1"/>
  <c r="AG3" i="16" s="1"/>
  <c r="BH40" i="1"/>
  <c r="AG269" i="16" s="1"/>
  <c r="BH41" i="1"/>
  <c r="AG225" i="16" s="1"/>
  <c r="BH42" i="1"/>
  <c r="BH43" i="1"/>
  <c r="AG180" i="16" s="1"/>
  <c r="BH44" i="1"/>
  <c r="AG71" i="16" s="1"/>
  <c r="BH45" i="1"/>
  <c r="AG198" i="16" s="1"/>
  <c r="BH46" i="1"/>
  <c r="BH47" i="1"/>
  <c r="AG131" i="16" s="1"/>
  <c r="BH48" i="1"/>
  <c r="AG12" i="16" s="1"/>
  <c r="BH49" i="1"/>
  <c r="AG205" i="16" s="1"/>
  <c r="BH50" i="1"/>
  <c r="AG244" i="16" s="1"/>
  <c r="BH51" i="1"/>
  <c r="AG226" i="16" s="1"/>
  <c r="BH52" i="1"/>
  <c r="AG116" i="16" s="1"/>
  <c r="BH53" i="1"/>
  <c r="AG13" i="16" s="1"/>
  <c r="BH54" i="1"/>
  <c r="BH55" i="1"/>
  <c r="AG21" i="16" s="1"/>
  <c r="BH56" i="1"/>
  <c r="BH57" i="1"/>
  <c r="BH58" i="1"/>
  <c r="AG206" i="16" s="1"/>
  <c r="BH59" i="1"/>
  <c r="AG197" i="16" s="1"/>
  <c r="BH60" i="1"/>
  <c r="BH61" i="1"/>
  <c r="AG201" i="16" s="1"/>
  <c r="BH62" i="1"/>
  <c r="BH63" i="1"/>
  <c r="AG52" i="16" s="1"/>
  <c r="BH64" i="1"/>
  <c r="BH65" i="1"/>
  <c r="BH66" i="1"/>
  <c r="AG164" i="16" s="1"/>
  <c r="BH67" i="1"/>
  <c r="BH68" i="1"/>
  <c r="BH69" i="1"/>
  <c r="AG113" i="16" s="1"/>
  <c r="BH70" i="1"/>
  <c r="BH71" i="1"/>
  <c r="AG173" i="16" s="1"/>
  <c r="BH72" i="1"/>
  <c r="BH73" i="1"/>
  <c r="AG254" i="9" s="1"/>
  <c r="BH74" i="1"/>
  <c r="BH75" i="1"/>
  <c r="AG245" i="16" s="1"/>
  <c r="BH76" i="1"/>
  <c r="AG35" i="16" s="1"/>
  <c r="BH77" i="1"/>
  <c r="AG196" i="16" s="1"/>
  <c r="BH78" i="1"/>
  <c r="BH79" i="1"/>
  <c r="AG272" i="16" s="1"/>
  <c r="BH80" i="1"/>
  <c r="BH81" i="1"/>
  <c r="AG35" i="9" s="1"/>
  <c r="BH82" i="1"/>
  <c r="BH83" i="1"/>
  <c r="AG208" i="16" s="1"/>
  <c r="BH84" i="1"/>
  <c r="AG159" i="16" s="1"/>
  <c r="BH85" i="1"/>
  <c r="AG38" i="16" s="1"/>
  <c r="BH86" i="1"/>
  <c r="BH87" i="1"/>
  <c r="AG128" i="16" s="1"/>
  <c r="BH88" i="1"/>
  <c r="BH89" i="1"/>
  <c r="AG176" i="16" s="1"/>
  <c r="BH90" i="1"/>
  <c r="BH91" i="1"/>
  <c r="AG234" i="16" s="1"/>
  <c r="BH92" i="1"/>
  <c r="BH93" i="1"/>
  <c r="AG24" i="16" s="1"/>
  <c r="BH94" i="1"/>
  <c r="BH95" i="1"/>
  <c r="AG117" i="16" s="1"/>
  <c r="BH96" i="1"/>
  <c r="BH97" i="1"/>
  <c r="AG174" i="16" s="1"/>
  <c r="BH98" i="1"/>
  <c r="BH99" i="1"/>
  <c r="BH100" i="1"/>
  <c r="AG58" i="16" s="1"/>
  <c r="BH101" i="1"/>
  <c r="AG246" i="16" s="1"/>
  <c r="BH102" i="1"/>
  <c r="BH103" i="1"/>
  <c r="BH104" i="1"/>
  <c r="BH105" i="1"/>
  <c r="AG273" i="16" s="1"/>
  <c r="BH106" i="1"/>
  <c r="BH107" i="1"/>
  <c r="AG10" i="16" s="1"/>
  <c r="BH108" i="1"/>
  <c r="BH109" i="1"/>
  <c r="AG124" i="16" s="1"/>
  <c r="BH110" i="1"/>
  <c r="BH111" i="1"/>
  <c r="AG133" i="16" s="1"/>
  <c r="BH112" i="1"/>
  <c r="BH113" i="1"/>
  <c r="AG186" i="16" s="1"/>
  <c r="BH114" i="1"/>
  <c r="BH115" i="1"/>
  <c r="AG274" i="16" s="1"/>
  <c r="BH116" i="1"/>
  <c r="AG227" i="16" s="1"/>
  <c r="BH117" i="1"/>
  <c r="AG149" i="16" s="1"/>
  <c r="BH118" i="1"/>
  <c r="BH119" i="1"/>
  <c r="AG238" i="16" s="1"/>
  <c r="BH120" i="1"/>
  <c r="BH121" i="1"/>
  <c r="AG165" i="16" s="1"/>
  <c r="BH122" i="1"/>
  <c r="BH123" i="1"/>
  <c r="BH124" i="1"/>
  <c r="AG77" i="16" s="1"/>
  <c r="BH125" i="1"/>
  <c r="AG92" i="16" s="1"/>
  <c r="BH126" i="1"/>
  <c r="BH127" i="1"/>
  <c r="AG4" i="16" s="1"/>
  <c r="BH128" i="1"/>
  <c r="BH129" i="1"/>
  <c r="BH130" i="1"/>
  <c r="BH131" i="1"/>
  <c r="AG65" i="16" s="1"/>
  <c r="BH132" i="1"/>
  <c r="AG209" i="16" s="1"/>
  <c r="BH133" i="1"/>
  <c r="AG210" i="16" s="1"/>
  <c r="BH134" i="1"/>
  <c r="BH135" i="1"/>
  <c r="AG276" i="16" s="1"/>
  <c r="BH136" i="1"/>
  <c r="BH137" i="1"/>
  <c r="AG22" i="16" s="1"/>
  <c r="BH138" i="1"/>
  <c r="BH139" i="1"/>
  <c r="AG129" i="16" s="1"/>
  <c r="BH140" i="1"/>
  <c r="BH141" i="1"/>
  <c r="AG53" i="16" s="1"/>
  <c r="BH142" i="1"/>
  <c r="BH143" i="1"/>
  <c r="AG277" i="16" s="1"/>
  <c r="BH144" i="1"/>
  <c r="BH145" i="1"/>
  <c r="AG155" i="16" s="1"/>
  <c r="BH146" i="1"/>
  <c r="BH147" i="1"/>
  <c r="BH148" i="1"/>
  <c r="AG95" i="16" s="1"/>
  <c r="BH149" i="1"/>
  <c r="AG229" i="16" s="1"/>
  <c r="BH150" i="1"/>
  <c r="BH151" i="1"/>
  <c r="AG78" i="16" s="1"/>
  <c r="BH152" i="1"/>
  <c r="BH153" i="1"/>
  <c r="AG17" i="16" s="1"/>
  <c r="BH154" i="1"/>
  <c r="BH155" i="1"/>
  <c r="AG43" i="16" s="1"/>
  <c r="BH156" i="1"/>
  <c r="AG118" i="16" s="1"/>
  <c r="BH157" i="1"/>
  <c r="AG147" i="16" s="1"/>
  <c r="BH158" i="1"/>
  <c r="BH159" i="1"/>
  <c r="BH160" i="1"/>
  <c r="BH161" i="1"/>
  <c r="AG105" i="16" s="1"/>
  <c r="BH162" i="1"/>
  <c r="BH163" i="1"/>
  <c r="AG67" i="16" s="1"/>
  <c r="BH164" i="1"/>
  <c r="BH165" i="1"/>
  <c r="AG264" i="16" s="1"/>
  <c r="BH166" i="1"/>
  <c r="BH167" i="1"/>
  <c r="AG171" i="16" s="1"/>
  <c r="BH168" i="1"/>
  <c r="BH169" i="1"/>
  <c r="AG134" i="16" s="1"/>
  <c r="BH170" i="1"/>
  <c r="BH171" i="1"/>
  <c r="AG142" i="16" s="1"/>
  <c r="BH172" i="1"/>
  <c r="AG72" i="16" s="1"/>
  <c r="BH173" i="1"/>
  <c r="AG156" i="16" s="1"/>
  <c r="BH174" i="1"/>
  <c r="BH175" i="1"/>
  <c r="AG140" i="16" s="1"/>
  <c r="BH176" i="1"/>
  <c r="BH177" i="1"/>
  <c r="BH178" i="1"/>
  <c r="BH179" i="1"/>
  <c r="AG45" i="16" s="1"/>
  <c r="BH180" i="1"/>
  <c r="AG160" i="16" s="1"/>
  <c r="BH181" i="1"/>
  <c r="AG34" i="16" s="1"/>
  <c r="BH182" i="1"/>
  <c r="BH183" i="1"/>
  <c r="AG96" i="16" s="1"/>
  <c r="BH184" i="1"/>
  <c r="BH185" i="1"/>
  <c r="BH186" i="1"/>
  <c r="BH187" i="1"/>
  <c r="BH188" i="1"/>
  <c r="AG240" i="16" s="1"/>
  <c r="BH189" i="1"/>
  <c r="AG258" i="16" s="1"/>
  <c r="BH190" i="1"/>
  <c r="BH191" i="1"/>
  <c r="BH192" i="1"/>
  <c r="BH193" i="1"/>
  <c r="AG230" i="16" s="1"/>
  <c r="BH194" i="1"/>
  <c r="BH195" i="1"/>
  <c r="BH196" i="1"/>
  <c r="AG15" i="16" s="1"/>
  <c r="BH197" i="1"/>
  <c r="AG212" i="16" s="1"/>
  <c r="BH198" i="1"/>
  <c r="BH199" i="1"/>
  <c r="BH200" i="1"/>
  <c r="BH201" i="1"/>
  <c r="BH202" i="1"/>
  <c r="BH203" i="1"/>
  <c r="AG49" i="16" s="1"/>
  <c r="BH204" i="1"/>
  <c r="BH205" i="1"/>
  <c r="AG184" i="16" s="1"/>
  <c r="BH206" i="1"/>
  <c r="BH207" i="1"/>
  <c r="AG213" i="16" s="1"/>
  <c r="BH208" i="1"/>
  <c r="BH209" i="1"/>
  <c r="BH210" i="1"/>
  <c r="BH211" i="1"/>
  <c r="AG11" i="16" s="1"/>
  <c r="BH212" i="1"/>
  <c r="AG80" i="16" s="1"/>
  <c r="BH213" i="1"/>
  <c r="BH214" i="1"/>
  <c r="BH215" i="1"/>
  <c r="AG61" i="16" s="1"/>
  <c r="BH216" i="1"/>
  <c r="BH217" i="1"/>
  <c r="BH218" i="1"/>
  <c r="BH219" i="1"/>
  <c r="AG231" i="16" s="1"/>
  <c r="BH220" i="1"/>
  <c r="AG98" i="16" s="1"/>
  <c r="BH221" i="1"/>
  <c r="BH222" i="1"/>
  <c r="BH223" i="1"/>
  <c r="AG249" i="16" s="1"/>
  <c r="BH224" i="1"/>
  <c r="BH225" i="1"/>
  <c r="AG70" i="16" s="1"/>
  <c r="BH226" i="1"/>
  <c r="BH227" i="1"/>
  <c r="AG99" i="16" s="1"/>
  <c r="BH228" i="1"/>
  <c r="BH229" i="1"/>
  <c r="AG108" i="16" s="1"/>
  <c r="BH230" i="1"/>
  <c r="BH231" i="1"/>
  <c r="AG218" i="16" s="1"/>
  <c r="BH232" i="1"/>
  <c r="BH233" i="1"/>
  <c r="AG219" i="16" s="1"/>
  <c r="BH234" i="1"/>
  <c r="BH235" i="1"/>
  <c r="AG100" i="16" s="1"/>
  <c r="BH236" i="1"/>
  <c r="AG125" i="16" s="1"/>
  <c r="BH237" i="1"/>
  <c r="AG250" i="16" s="1"/>
  <c r="BH238" i="1"/>
  <c r="BH239" i="1"/>
  <c r="BH240" i="1"/>
  <c r="BH241" i="1"/>
  <c r="AG36" i="16" s="1"/>
  <c r="BH242" i="1"/>
  <c r="BH243" i="1"/>
  <c r="BH244" i="1"/>
  <c r="AG16" i="16" s="1"/>
  <c r="BH245" i="1"/>
  <c r="BH246" i="1"/>
  <c r="BH247" i="1"/>
  <c r="BH248" i="1"/>
  <c r="BH249" i="1"/>
  <c r="BH250" i="1"/>
  <c r="BH251" i="1"/>
  <c r="BH252" i="1"/>
  <c r="BH253" i="1"/>
  <c r="AG188" i="16" s="1"/>
  <c r="BH254" i="1"/>
  <c r="BH255" i="1"/>
  <c r="AG132" i="16" s="1"/>
  <c r="BH256" i="1"/>
  <c r="BH257" i="1"/>
  <c r="BH258" i="1"/>
  <c r="BH259" i="1"/>
  <c r="AG23" i="16" s="1"/>
  <c r="BH260" i="1"/>
  <c r="AG185" i="16" s="1"/>
  <c r="BH261" i="1"/>
  <c r="BH262" i="1"/>
  <c r="BH263" i="1"/>
  <c r="AG102" i="16" s="1"/>
  <c r="BH264" i="1"/>
  <c r="BH265" i="1"/>
  <c r="AG18" i="16" s="1"/>
  <c r="BH266" i="1"/>
  <c r="BH267" i="1"/>
  <c r="AG252" i="16" s="1"/>
  <c r="BH268" i="1"/>
  <c r="AG41" i="16" s="1"/>
  <c r="BH269" i="1"/>
  <c r="AG261" i="16" s="1"/>
  <c r="BH270" i="1"/>
  <c r="BH271" i="1"/>
  <c r="AG220" i="16" s="1"/>
  <c r="BH272" i="1"/>
  <c r="BH273" i="1"/>
  <c r="BH274" i="1"/>
  <c r="BH275" i="1"/>
  <c r="AG222" i="16" s="1"/>
  <c r="BH276" i="1"/>
  <c r="BH277" i="1"/>
  <c r="AG281" i="16" s="1"/>
  <c r="BH278" i="1"/>
  <c r="BH279" i="1"/>
  <c r="BH280" i="1"/>
  <c r="BH281" i="1"/>
  <c r="T104" i="5"/>
  <c r="S104" i="5"/>
  <c r="R104" i="5"/>
  <c r="Q104" i="5"/>
  <c r="P104" i="5"/>
  <c r="O104" i="5"/>
  <c r="N104" i="5"/>
  <c r="M104" i="5"/>
  <c r="L104" i="5"/>
  <c r="K104" i="5"/>
  <c r="J104" i="5"/>
  <c r="I104" i="5"/>
  <c r="H104" i="5"/>
  <c r="G104" i="5"/>
  <c r="F104" i="5"/>
  <c r="E104" i="5"/>
  <c r="D104" i="5"/>
  <c r="C104" i="5"/>
  <c r="B104" i="5"/>
  <c r="A104" i="5"/>
  <c r="AE283" i="10"/>
  <c r="AD283" i="10"/>
  <c r="AC283" i="10"/>
  <c r="AB283" i="10"/>
  <c r="AA283" i="10"/>
  <c r="Z283" i="10"/>
  <c r="Y283" i="10"/>
  <c r="X283" i="10"/>
  <c r="W283" i="10"/>
  <c r="V283" i="10"/>
  <c r="U283" i="10"/>
  <c r="T283" i="10"/>
  <c r="S283" i="10"/>
  <c r="R283" i="10"/>
  <c r="Q283" i="10"/>
  <c r="P283" i="10"/>
  <c r="O283" i="10"/>
  <c r="N283" i="10"/>
  <c r="M283" i="10"/>
  <c r="L283" i="10"/>
  <c r="K283" i="10"/>
  <c r="J283" i="10"/>
  <c r="I283" i="10"/>
  <c r="H283" i="10"/>
  <c r="G283" i="10"/>
  <c r="F283" i="10"/>
  <c r="E283" i="10"/>
  <c r="D283" i="10"/>
  <c r="C283" i="10"/>
  <c r="B283" i="10"/>
  <c r="AE282" i="10"/>
  <c r="Y213" i="9"/>
  <c r="Y243" i="9"/>
  <c r="Y282" i="9"/>
  <c r="Y212" i="9"/>
  <c r="Y281" i="9"/>
  <c r="Y69" i="9"/>
  <c r="Y139" i="9"/>
  <c r="Y138" i="9"/>
  <c r="Y185" i="9"/>
  <c r="Y137" i="9"/>
  <c r="Y211" i="9"/>
  <c r="Y230" i="9"/>
  <c r="Y210" i="9"/>
  <c r="Y43" i="9"/>
  <c r="Y209" i="9"/>
  <c r="Y84" i="9"/>
  <c r="Y62" i="9"/>
  <c r="Y31" i="9"/>
  <c r="Y87" i="9"/>
  <c r="Y77" i="9"/>
  <c r="Y51" i="9"/>
  <c r="Y11" i="9"/>
  <c r="Y14" i="9"/>
  <c r="Y6" i="9"/>
  <c r="Y21" i="9"/>
  <c r="Y42" i="9"/>
  <c r="Y49" i="9"/>
  <c r="Y229" i="9"/>
  <c r="Y206" i="9"/>
  <c r="Y24" i="9"/>
  <c r="Y134" i="9"/>
  <c r="Y44" i="9"/>
  <c r="Y133" i="9"/>
  <c r="Y161" i="9"/>
  <c r="Y7" i="9"/>
  <c r="Y132" i="9"/>
  <c r="Y67" i="9"/>
  <c r="Y82" i="9"/>
  <c r="Y204" i="9"/>
  <c r="Y47" i="9"/>
  <c r="Y131" i="9"/>
  <c r="Y160" i="9"/>
  <c r="Y129" i="9"/>
  <c r="Y127" i="9"/>
  <c r="Y99" i="9"/>
  <c r="Y126" i="9"/>
  <c r="Y83" i="9"/>
  <c r="Y273" i="9"/>
  <c r="Y201" i="9"/>
  <c r="Y94" i="9"/>
  <c r="Y225" i="9"/>
  <c r="Y125" i="9"/>
  <c r="Y177" i="9"/>
  <c r="Y158" i="9"/>
  <c r="Y224" i="9"/>
  <c r="Y175" i="9"/>
  <c r="Y123" i="9"/>
  <c r="Y9" i="9"/>
  <c r="Y269" i="9"/>
  <c r="Y59" i="9"/>
  <c r="Y222" i="9"/>
  <c r="Y268" i="9"/>
  <c r="Y39" i="9"/>
  <c r="Y55" i="9"/>
  <c r="Y41" i="9"/>
  <c r="Y33" i="9"/>
  <c r="Y70" i="9"/>
  <c r="Y236" i="9"/>
  <c r="Y197" i="9"/>
  <c r="Y4" i="9"/>
  <c r="Y19" i="9"/>
  <c r="Y46" i="9"/>
  <c r="Y17" i="9"/>
  <c r="Y172" i="9"/>
  <c r="Y37" i="9"/>
  <c r="Y153" i="9"/>
  <c r="Y3" i="9"/>
  <c r="Y54" i="9"/>
  <c r="Y89" i="9"/>
  <c r="Y265" i="9"/>
  <c r="Y28" i="9"/>
  <c r="Y13" i="9"/>
  <c r="Y262" i="9"/>
  <c r="Y118" i="9"/>
  <c r="Y117" i="9"/>
  <c r="Y76" i="9"/>
  <c r="Y150" i="9"/>
  <c r="Y261" i="9"/>
  <c r="Y90" i="9"/>
  <c r="Y64" i="9"/>
  <c r="Y86" i="9"/>
  <c r="Y170" i="9"/>
  <c r="Y48" i="9"/>
  <c r="Y149" i="9"/>
  <c r="Y259" i="9"/>
  <c r="Y80" i="9"/>
  <c r="Y85" i="9"/>
  <c r="Y32" i="9"/>
  <c r="Y57" i="9"/>
  <c r="Y23" i="9"/>
  <c r="Y217" i="9"/>
  <c r="Y169" i="9"/>
  <c r="Y257" i="9"/>
  <c r="Y92" i="9"/>
  <c r="Y168" i="9"/>
  <c r="Y193" i="9"/>
  <c r="Y45" i="9"/>
  <c r="Y73" i="9"/>
  <c r="Y167" i="9"/>
  <c r="Y16" i="9"/>
  <c r="Y166" i="9"/>
  <c r="Y8" i="9"/>
  <c r="Y75" i="9"/>
  <c r="Y56" i="9"/>
  <c r="Y27" i="9"/>
  <c r="Y65" i="9"/>
  <c r="Y58" i="9"/>
  <c r="Y113" i="9"/>
  <c r="Y36" i="9"/>
  <c r="Y35" i="9"/>
  <c r="Y232" i="9"/>
  <c r="Y256" i="9"/>
  <c r="Y10" i="9"/>
  <c r="Y95" i="9"/>
  <c r="Y189" i="9"/>
  <c r="Y253" i="9"/>
  <c r="Y72" i="9"/>
  <c r="Y12" i="9"/>
  <c r="Y111" i="9"/>
  <c r="Y25" i="9"/>
  <c r="Y63" i="9"/>
  <c r="Y53" i="9"/>
  <c r="Y52" i="9"/>
  <c r="Y252" i="9"/>
  <c r="Y100" i="9"/>
  <c r="Y96" i="9"/>
  <c r="Y109" i="9"/>
  <c r="Y20" i="9"/>
  <c r="Y34" i="9"/>
  <c r="Y15" i="9"/>
  <c r="Y145" i="9"/>
  <c r="Y188" i="9"/>
  <c r="Y107" i="9"/>
  <c r="Y30" i="9"/>
  <c r="Y26" i="9"/>
  <c r="Y97" i="9"/>
  <c r="Y79" i="9"/>
  <c r="Y66" i="9"/>
  <c r="Y142" i="9"/>
  <c r="Y250" i="9"/>
  <c r="Y249" i="9"/>
  <c r="Y40" i="9"/>
  <c r="Y81" i="9"/>
  <c r="Y88" i="9"/>
  <c r="Y104" i="9"/>
  <c r="Y91" i="9"/>
  <c r="Y164" i="9"/>
  <c r="Y103" i="9"/>
  <c r="Y38" i="9"/>
  <c r="Y22" i="9"/>
  <c r="Y93" i="9"/>
  <c r="Y78" i="9"/>
  <c r="Y102" i="9"/>
  <c r="Y61" i="9"/>
  <c r="Y247" i="9"/>
  <c r="Y231" i="9"/>
  <c r="Y68" i="9"/>
  <c r="Y5" i="9"/>
  <c r="Y29" i="9"/>
  <c r="Y98" i="9"/>
  <c r="Y187" i="9"/>
  <c r="Y141" i="9"/>
  <c r="Y74" i="9"/>
  <c r="Y71" i="9"/>
  <c r="Y244" i="9"/>
  <c r="Y60" i="9"/>
  <c r="Y140" i="9"/>
  <c r="Y18" i="9"/>
  <c r="AB213" i="9"/>
  <c r="AB243" i="9"/>
  <c r="AB282" i="9"/>
  <c r="AB212" i="9"/>
  <c r="AB281" i="9"/>
  <c r="AB69" i="9"/>
  <c r="AB139" i="9"/>
  <c r="AB138" i="9"/>
  <c r="AB185" i="9"/>
  <c r="AB137" i="9"/>
  <c r="AB211" i="9"/>
  <c r="AB230" i="9"/>
  <c r="AB210" i="9"/>
  <c r="AB43" i="9"/>
  <c r="AB209" i="9"/>
  <c r="AB84" i="9"/>
  <c r="AB62" i="9"/>
  <c r="AB31" i="9"/>
  <c r="AB87" i="9"/>
  <c r="AB77" i="9"/>
  <c r="AB51" i="9"/>
  <c r="AB11" i="9"/>
  <c r="AB14" i="9"/>
  <c r="AB6" i="9"/>
  <c r="AB21" i="9"/>
  <c r="AB42" i="9"/>
  <c r="AB49" i="9"/>
  <c r="AB229" i="9"/>
  <c r="AB206" i="9"/>
  <c r="AB24" i="9"/>
  <c r="AB134" i="9"/>
  <c r="AB44" i="9"/>
  <c r="AB133" i="9"/>
  <c r="AB161" i="9"/>
  <c r="AB7" i="9"/>
  <c r="AB132" i="9"/>
  <c r="AB67" i="9"/>
  <c r="AB82" i="9"/>
  <c r="AB204" i="9"/>
  <c r="AB47" i="9"/>
  <c r="AB131" i="9"/>
  <c r="AB160" i="9"/>
  <c r="AB129" i="9"/>
  <c r="AB127" i="9"/>
  <c r="AB99" i="9"/>
  <c r="AB126" i="9"/>
  <c r="AB83" i="9"/>
  <c r="AB273" i="9"/>
  <c r="AB201" i="9"/>
  <c r="AB94" i="9"/>
  <c r="AB225" i="9"/>
  <c r="AB125" i="9"/>
  <c r="AB177" i="9"/>
  <c r="AB158" i="9"/>
  <c r="AB224" i="9"/>
  <c r="AB175" i="9"/>
  <c r="AB123" i="9"/>
  <c r="AB9" i="9"/>
  <c r="AB269" i="9"/>
  <c r="AB59" i="9"/>
  <c r="AB222" i="9"/>
  <c r="AB268" i="9"/>
  <c r="AB39" i="9"/>
  <c r="AB55" i="9"/>
  <c r="AB41" i="9"/>
  <c r="AB33" i="9"/>
  <c r="AB70" i="9"/>
  <c r="AB236" i="9"/>
  <c r="AB197" i="9"/>
  <c r="AB4" i="9"/>
  <c r="AB19" i="9"/>
  <c r="AB46" i="9"/>
  <c r="AB17" i="9"/>
  <c r="AB172" i="9"/>
  <c r="AB37" i="9"/>
  <c r="AB153" i="9"/>
  <c r="AB3" i="9"/>
  <c r="AB54" i="9"/>
  <c r="AB89" i="9"/>
  <c r="AB265" i="9"/>
  <c r="AB28" i="9"/>
  <c r="AB13" i="9"/>
  <c r="AB262" i="9"/>
  <c r="AB118" i="9"/>
  <c r="AB117" i="9"/>
  <c r="AB76" i="9"/>
  <c r="AB150" i="9"/>
  <c r="AB261" i="9"/>
  <c r="AB90" i="9"/>
  <c r="AB64" i="9"/>
  <c r="AB86" i="9"/>
  <c r="AB170" i="9"/>
  <c r="AB48" i="9"/>
  <c r="AB149" i="9"/>
  <c r="AB259" i="9"/>
  <c r="AB80" i="9"/>
  <c r="AB85" i="9"/>
  <c r="AB32" i="9"/>
  <c r="AB57" i="9"/>
  <c r="AB23" i="9"/>
  <c r="AB217" i="9"/>
  <c r="AB169" i="9"/>
  <c r="AB257" i="9"/>
  <c r="AB92" i="9"/>
  <c r="AB168" i="9"/>
  <c r="AB193" i="9"/>
  <c r="AB45" i="9"/>
  <c r="AB73" i="9"/>
  <c r="AB167" i="9"/>
  <c r="AB16" i="9"/>
  <c r="AB166" i="9"/>
  <c r="AB8" i="9"/>
  <c r="AB75" i="9"/>
  <c r="AB56" i="9"/>
  <c r="AB27" i="9"/>
  <c r="AB65" i="9"/>
  <c r="AB58" i="9"/>
  <c r="AB113" i="9"/>
  <c r="AB36" i="9"/>
  <c r="AB35" i="9"/>
  <c r="AB232" i="9"/>
  <c r="AB256" i="9"/>
  <c r="AB10" i="9"/>
  <c r="AB95" i="9"/>
  <c r="AB189" i="9"/>
  <c r="AB253" i="9"/>
  <c r="AB72" i="9"/>
  <c r="AB12" i="9"/>
  <c r="AB111" i="9"/>
  <c r="AB25" i="9"/>
  <c r="AB63" i="9"/>
  <c r="AB53" i="9"/>
  <c r="AB52" i="9"/>
  <c r="AB252" i="9"/>
  <c r="AB100" i="9"/>
  <c r="AB96" i="9"/>
  <c r="AB109" i="9"/>
  <c r="AB20" i="9"/>
  <c r="AB34" i="9"/>
  <c r="AB15" i="9"/>
  <c r="AB145" i="9"/>
  <c r="AB188" i="9"/>
  <c r="AB107" i="9"/>
  <c r="AB30" i="9"/>
  <c r="AB26" i="9"/>
  <c r="AB97" i="9"/>
  <c r="AB79" i="9"/>
  <c r="AB66" i="9"/>
  <c r="AB142" i="9"/>
  <c r="AB250" i="9"/>
  <c r="AB249" i="9"/>
  <c r="AB40" i="9"/>
  <c r="AB81" i="9"/>
  <c r="AB88" i="9"/>
  <c r="AB104" i="9"/>
  <c r="AB91" i="9"/>
  <c r="AB164" i="9"/>
  <c r="AB103" i="9"/>
  <c r="AB38" i="9"/>
  <c r="AB22" i="9"/>
  <c r="AB93" i="9"/>
  <c r="AB78" i="9"/>
  <c r="AB102" i="9"/>
  <c r="AB61" i="9"/>
  <c r="AB247" i="9"/>
  <c r="AB231" i="9"/>
  <c r="AB68" i="9"/>
  <c r="AB5" i="9"/>
  <c r="AB29" i="9"/>
  <c r="AB98" i="9"/>
  <c r="AB187" i="9"/>
  <c r="AB141" i="9"/>
  <c r="AB74" i="9"/>
  <c r="AB71" i="9"/>
  <c r="AB244" i="9"/>
  <c r="AB60" i="9"/>
  <c r="AB140" i="9"/>
  <c r="AB18" i="9"/>
  <c r="AE69" i="9"/>
  <c r="AB50" i="9"/>
  <c r="Y50" i="9"/>
  <c r="V213" i="9"/>
  <c r="V243" i="9"/>
  <c r="V282" i="9"/>
  <c r="V212" i="9"/>
  <c r="V281" i="9"/>
  <c r="V69" i="9"/>
  <c r="V139" i="9"/>
  <c r="V138" i="9"/>
  <c r="V185" i="9"/>
  <c r="V137" i="9"/>
  <c r="V211" i="9"/>
  <c r="V230" i="9"/>
  <c r="V210" i="9"/>
  <c r="V43" i="9"/>
  <c r="V209" i="9"/>
  <c r="V84" i="9"/>
  <c r="V62" i="9"/>
  <c r="V31" i="9"/>
  <c r="V87" i="9"/>
  <c r="V77" i="9"/>
  <c r="V51" i="9"/>
  <c r="V11" i="9"/>
  <c r="V14" i="9"/>
  <c r="V6" i="9"/>
  <c r="V21" i="9"/>
  <c r="V42" i="9"/>
  <c r="V49" i="9"/>
  <c r="V229" i="9"/>
  <c r="V206" i="9"/>
  <c r="V24" i="9"/>
  <c r="V134" i="9"/>
  <c r="V44" i="9"/>
  <c r="V133" i="9"/>
  <c r="V161" i="9"/>
  <c r="V7" i="9"/>
  <c r="V132" i="9"/>
  <c r="V67" i="9"/>
  <c r="V82" i="9"/>
  <c r="V204" i="9"/>
  <c r="V47" i="9"/>
  <c r="V131" i="9"/>
  <c r="V160" i="9"/>
  <c r="V129" i="9"/>
  <c r="V127" i="9"/>
  <c r="V99" i="9"/>
  <c r="V126" i="9"/>
  <c r="V83" i="9"/>
  <c r="V273" i="9"/>
  <c r="V201" i="9"/>
  <c r="V94" i="9"/>
  <c r="V225" i="9"/>
  <c r="V125" i="9"/>
  <c r="V177" i="9"/>
  <c r="V158" i="9"/>
  <c r="V224" i="9"/>
  <c r="V175" i="9"/>
  <c r="V123" i="9"/>
  <c r="V9" i="9"/>
  <c r="V269" i="9"/>
  <c r="V59" i="9"/>
  <c r="V222" i="9"/>
  <c r="V268" i="9"/>
  <c r="V39" i="9"/>
  <c r="V55" i="9"/>
  <c r="V41" i="9"/>
  <c r="V33" i="9"/>
  <c r="V70" i="9"/>
  <c r="V236" i="9"/>
  <c r="V197" i="9"/>
  <c r="V4" i="9"/>
  <c r="V19" i="9"/>
  <c r="V46" i="9"/>
  <c r="V17" i="9"/>
  <c r="V172" i="9"/>
  <c r="V37" i="9"/>
  <c r="V153" i="9"/>
  <c r="V3" i="9"/>
  <c r="V54" i="9"/>
  <c r="V89" i="9"/>
  <c r="V265" i="9"/>
  <c r="V28" i="9"/>
  <c r="V13" i="9"/>
  <c r="V262" i="9"/>
  <c r="V118" i="9"/>
  <c r="V117" i="9"/>
  <c r="V76" i="9"/>
  <c r="V150" i="9"/>
  <c r="V261" i="9"/>
  <c r="V90" i="9"/>
  <c r="V64" i="9"/>
  <c r="V86" i="9"/>
  <c r="V170" i="9"/>
  <c r="V48" i="9"/>
  <c r="V149" i="9"/>
  <c r="V259" i="9"/>
  <c r="V80" i="9"/>
  <c r="V85" i="9"/>
  <c r="V32" i="9"/>
  <c r="V57" i="9"/>
  <c r="V23" i="9"/>
  <c r="V217" i="9"/>
  <c r="V169" i="9"/>
  <c r="V257" i="9"/>
  <c r="V92" i="9"/>
  <c r="V168" i="9"/>
  <c r="V193" i="9"/>
  <c r="V45" i="9"/>
  <c r="V73" i="9"/>
  <c r="V167" i="9"/>
  <c r="V16" i="9"/>
  <c r="V166" i="9"/>
  <c r="V8" i="9"/>
  <c r="V75" i="9"/>
  <c r="V56" i="9"/>
  <c r="V27" i="9"/>
  <c r="V65" i="9"/>
  <c r="V58" i="9"/>
  <c r="V113" i="9"/>
  <c r="V36" i="9"/>
  <c r="V35" i="9"/>
  <c r="V232" i="9"/>
  <c r="V256" i="9"/>
  <c r="V10" i="9"/>
  <c r="V95" i="9"/>
  <c r="V189" i="9"/>
  <c r="V253" i="9"/>
  <c r="V72" i="9"/>
  <c r="V12" i="9"/>
  <c r="V111" i="9"/>
  <c r="V25" i="9"/>
  <c r="V63" i="9"/>
  <c r="V53" i="9"/>
  <c r="V52" i="9"/>
  <c r="V252" i="9"/>
  <c r="V100" i="9"/>
  <c r="V96" i="9"/>
  <c r="V109" i="9"/>
  <c r="V20" i="9"/>
  <c r="V34" i="9"/>
  <c r="V15" i="9"/>
  <c r="V145" i="9"/>
  <c r="V188" i="9"/>
  <c r="V107" i="9"/>
  <c r="V30" i="9"/>
  <c r="V26" i="9"/>
  <c r="V97" i="9"/>
  <c r="V79" i="9"/>
  <c r="V66" i="9"/>
  <c r="V142" i="9"/>
  <c r="V250" i="9"/>
  <c r="V249" i="9"/>
  <c r="V40" i="9"/>
  <c r="V81" i="9"/>
  <c r="V88" i="9"/>
  <c r="V104" i="9"/>
  <c r="V91" i="9"/>
  <c r="V164" i="9"/>
  <c r="V103" i="9"/>
  <c r="V38" i="9"/>
  <c r="V22" i="9"/>
  <c r="V93" i="9"/>
  <c r="V78" i="9"/>
  <c r="V102" i="9"/>
  <c r="V61" i="9"/>
  <c r="V247" i="9"/>
  <c r="V231" i="9"/>
  <c r="V68" i="9"/>
  <c r="V5" i="9"/>
  <c r="V29" i="9"/>
  <c r="V98" i="9"/>
  <c r="V187" i="9"/>
  <c r="V141" i="9"/>
  <c r="V74" i="9"/>
  <c r="V71" i="9"/>
  <c r="V244" i="9"/>
  <c r="V60" i="9"/>
  <c r="V140" i="9"/>
  <c r="V18" i="9"/>
  <c r="V50" i="9"/>
  <c r="S50" i="9"/>
  <c r="S213" i="9"/>
  <c r="S243" i="9"/>
  <c r="S282" i="9"/>
  <c r="S212" i="9"/>
  <c r="S281" i="9"/>
  <c r="S69" i="9"/>
  <c r="S139" i="9"/>
  <c r="S138" i="9"/>
  <c r="S185" i="9"/>
  <c r="S137" i="9"/>
  <c r="S211" i="9"/>
  <c r="S230" i="9"/>
  <c r="S210" i="9"/>
  <c r="S43" i="9"/>
  <c r="S209" i="9"/>
  <c r="S84" i="9"/>
  <c r="S62" i="9"/>
  <c r="S31" i="9"/>
  <c r="S87" i="9"/>
  <c r="S77" i="9"/>
  <c r="S51" i="9"/>
  <c r="S11" i="9"/>
  <c r="S14" i="9"/>
  <c r="S6" i="9"/>
  <c r="S21" i="9"/>
  <c r="S42" i="9"/>
  <c r="S49" i="9"/>
  <c r="S229" i="9"/>
  <c r="S206" i="9"/>
  <c r="S24" i="9"/>
  <c r="S134" i="9"/>
  <c r="S44" i="9"/>
  <c r="S133" i="9"/>
  <c r="S161" i="9"/>
  <c r="S7" i="9"/>
  <c r="S132" i="9"/>
  <c r="S67" i="9"/>
  <c r="S82" i="9"/>
  <c r="S204" i="9"/>
  <c r="S47" i="9"/>
  <c r="S131" i="9"/>
  <c r="S160" i="9"/>
  <c r="S129" i="9"/>
  <c r="S127" i="9"/>
  <c r="S99" i="9"/>
  <c r="S126" i="9"/>
  <c r="S83" i="9"/>
  <c r="S273" i="9"/>
  <c r="S201" i="9"/>
  <c r="S94" i="9"/>
  <c r="S225" i="9"/>
  <c r="S125" i="9"/>
  <c r="S177" i="9"/>
  <c r="S158" i="9"/>
  <c r="S224" i="9"/>
  <c r="S175" i="9"/>
  <c r="S123" i="9"/>
  <c r="S9" i="9"/>
  <c r="S269" i="9"/>
  <c r="S59" i="9"/>
  <c r="S222" i="9"/>
  <c r="S268" i="9"/>
  <c r="S39" i="9"/>
  <c r="S55" i="9"/>
  <c r="S41" i="9"/>
  <c r="S33" i="9"/>
  <c r="S70" i="9"/>
  <c r="S236" i="9"/>
  <c r="S197" i="9"/>
  <c r="S4" i="9"/>
  <c r="S19" i="9"/>
  <c r="S46" i="9"/>
  <c r="S17" i="9"/>
  <c r="S172" i="9"/>
  <c r="S37" i="9"/>
  <c r="S153" i="9"/>
  <c r="S3" i="9"/>
  <c r="S54" i="9"/>
  <c r="S89" i="9"/>
  <c r="S265" i="9"/>
  <c r="S28" i="9"/>
  <c r="S13" i="9"/>
  <c r="S262" i="9"/>
  <c r="S118" i="9"/>
  <c r="S117" i="9"/>
  <c r="S76" i="9"/>
  <c r="S150" i="9"/>
  <c r="S261" i="9"/>
  <c r="S90" i="9"/>
  <c r="S64" i="9"/>
  <c r="S86" i="9"/>
  <c r="S170" i="9"/>
  <c r="S48" i="9"/>
  <c r="S149" i="9"/>
  <c r="S259" i="9"/>
  <c r="S80" i="9"/>
  <c r="S85" i="9"/>
  <c r="S32" i="9"/>
  <c r="S57" i="9"/>
  <c r="S23" i="9"/>
  <c r="S217" i="9"/>
  <c r="S169" i="9"/>
  <c r="S257" i="9"/>
  <c r="S92" i="9"/>
  <c r="S168" i="9"/>
  <c r="S193" i="9"/>
  <c r="S45" i="9"/>
  <c r="S73" i="9"/>
  <c r="S167" i="9"/>
  <c r="S16" i="9"/>
  <c r="S166" i="9"/>
  <c r="S8" i="9"/>
  <c r="S75" i="9"/>
  <c r="S56" i="9"/>
  <c r="S27" i="9"/>
  <c r="S65" i="9"/>
  <c r="S58" i="9"/>
  <c r="S113" i="9"/>
  <c r="S36" i="9"/>
  <c r="S35" i="9"/>
  <c r="S232" i="9"/>
  <c r="S256" i="9"/>
  <c r="S10" i="9"/>
  <c r="S95" i="9"/>
  <c r="S189" i="9"/>
  <c r="S253" i="9"/>
  <c r="S72" i="9"/>
  <c r="S12" i="9"/>
  <c r="S111" i="9"/>
  <c r="S25" i="9"/>
  <c r="S63" i="9"/>
  <c r="S53" i="9"/>
  <c r="S52" i="9"/>
  <c r="S252" i="9"/>
  <c r="S100" i="9"/>
  <c r="S96" i="9"/>
  <c r="S109" i="9"/>
  <c r="S20" i="9"/>
  <c r="S34" i="9"/>
  <c r="S15" i="9"/>
  <c r="S145" i="9"/>
  <c r="S188" i="9"/>
  <c r="S107" i="9"/>
  <c r="S30" i="9"/>
  <c r="S26" i="9"/>
  <c r="S97" i="9"/>
  <c r="S79" i="9"/>
  <c r="S66" i="9"/>
  <c r="S142" i="9"/>
  <c r="S250" i="9"/>
  <c r="S249" i="9"/>
  <c r="S40" i="9"/>
  <c r="S81" i="9"/>
  <c r="S88" i="9"/>
  <c r="S104" i="9"/>
  <c r="S91" i="9"/>
  <c r="S164" i="9"/>
  <c r="S103" i="9"/>
  <c r="S38" i="9"/>
  <c r="S22" i="9"/>
  <c r="S93" i="9"/>
  <c r="S78" i="9"/>
  <c r="S102" i="9"/>
  <c r="S61" i="9"/>
  <c r="S247" i="9"/>
  <c r="S231" i="9"/>
  <c r="S68" i="9"/>
  <c r="S5" i="9"/>
  <c r="S29" i="9"/>
  <c r="S98" i="9"/>
  <c r="S187" i="9"/>
  <c r="S141" i="9"/>
  <c r="S74" i="9"/>
  <c r="S71" i="9"/>
  <c r="S244" i="9"/>
  <c r="S60" i="9"/>
  <c r="S140" i="9"/>
  <c r="S18" i="9"/>
  <c r="P50" i="9"/>
  <c r="P213" i="9"/>
  <c r="P243" i="9"/>
  <c r="P282" i="9"/>
  <c r="P212" i="9"/>
  <c r="P281" i="9"/>
  <c r="P69" i="9"/>
  <c r="P139" i="9"/>
  <c r="P138" i="9"/>
  <c r="P185" i="9"/>
  <c r="P137" i="9"/>
  <c r="P211" i="9"/>
  <c r="P230" i="9"/>
  <c r="P210" i="9"/>
  <c r="P43" i="9"/>
  <c r="P209" i="9"/>
  <c r="P84" i="9"/>
  <c r="P62" i="9"/>
  <c r="P31" i="9"/>
  <c r="P87" i="9"/>
  <c r="P77" i="9"/>
  <c r="P51" i="9"/>
  <c r="P11" i="9"/>
  <c r="P14" i="9"/>
  <c r="P6" i="9"/>
  <c r="P21" i="9"/>
  <c r="P42" i="9"/>
  <c r="P49" i="9"/>
  <c r="P229" i="9"/>
  <c r="P206" i="9"/>
  <c r="P24" i="9"/>
  <c r="P134" i="9"/>
  <c r="P44" i="9"/>
  <c r="P133" i="9"/>
  <c r="P161" i="9"/>
  <c r="P7" i="9"/>
  <c r="P132" i="9"/>
  <c r="P67" i="9"/>
  <c r="P82" i="9"/>
  <c r="P204" i="9"/>
  <c r="P47" i="9"/>
  <c r="P131" i="9"/>
  <c r="P160" i="9"/>
  <c r="P129" i="9"/>
  <c r="P127" i="9"/>
  <c r="P99" i="9"/>
  <c r="P126" i="9"/>
  <c r="P83" i="9"/>
  <c r="P273" i="9"/>
  <c r="P201" i="9"/>
  <c r="P94" i="9"/>
  <c r="P225" i="9"/>
  <c r="P125" i="9"/>
  <c r="P177" i="9"/>
  <c r="P158" i="9"/>
  <c r="P224" i="9"/>
  <c r="P175" i="9"/>
  <c r="P123" i="9"/>
  <c r="P9" i="9"/>
  <c r="P269" i="9"/>
  <c r="P59" i="9"/>
  <c r="P222" i="9"/>
  <c r="P268" i="9"/>
  <c r="P39" i="9"/>
  <c r="P55" i="9"/>
  <c r="P41" i="9"/>
  <c r="P33" i="9"/>
  <c r="P70" i="9"/>
  <c r="P236" i="9"/>
  <c r="P197" i="9"/>
  <c r="P4" i="9"/>
  <c r="P19" i="9"/>
  <c r="P46" i="9"/>
  <c r="P17" i="9"/>
  <c r="P172" i="9"/>
  <c r="P37" i="9"/>
  <c r="P153" i="9"/>
  <c r="P3" i="9"/>
  <c r="P54" i="9"/>
  <c r="P89" i="9"/>
  <c r="P265" i="9"/>
  <c r="P28" i="9"/>
  <c r="P13" i="9"/>
  <c r="P262" i="9"/>
  <c r="P118" i="9"/>
  <c r="P117" i="9"/>
  <c r="P76" i="9"/>
  <c r="P150" i="9"/>
  <c r="P261" i="9"/>
  <c r="P90" i="9"/>
  <c r="P64" i="9"/>
  <c r="P86" i="9"/>
  <c r="P170" i="9"/>
  <c r="P48" i="9"/>
  <c r="P149" i="9"/>
  <c r="P259" i="9"/>
  <c r="P80" i="9"/>
  <c r="P85" i="9"/>
  <c r="P32" i="9"/>
  <c r="P57" i="9"/>
  <c r="P23" i="9"/>
  <c r="P217" i="9"/>
  <c r="P169" i="9"/>
  <c r="P257" i="9"/>
  <c r="P92" i="9"/>
  <c r="P168" i="9"/>
  <c r="P193" i="9"/>
  <c r="P45" i="9"/>
  <c r="P73" i="9"/>
  <c r="P167" i="9"/>
  <c r="P16" i="9"/>
  <c r="P166" i="9"/>
  <c r="P8" i="9"/>
  <c r="P75" i="9"/>
  <c r="P56" i="9"/>
  <c r="P27" i="9"/>
  <c r="P65" i="9"/>
  <c r="P58" i="9"/>
  <c r="P113" i="9"/>
  <c r="P36" i="9"/>
  <c r="P35" i="9"/>
  <c r="P232" i="9"/>
  <c r="P256" i="9"/>
  <c r="P10" i="9"/>
  <c r="P95" i="9"/>
  <c r="P189" i="9"/>
  <c r="P253" i="9"/>
  <c r="P72" i="9"/>
  <c r="P12" i="9"/>
  <c r="P111" i="9"/>
  <c r="P25" i="9"/>
  <c r="P63" i="9"/>
  <c r="P53" i="9"/>
  <c r="P52" i="9"/>
  <c r="P252" i="9"/>
  <c r="P100" i="9"/>
  <c r="P96" i="9"/>
  <c r="P109" i="9"/>
  <c r="P20" i="9"/>
  <c r="P34" i="9"/>
  <c r="P15" i="9"/>
  <c r="P145" i="9"/>
  <c r="P188" i="9"/>
  <c r="P107" i="9"/>
  <c r="P30" i="9"/>
  <c r="P26" i="9"/>
  <c r="P97" i="9"/>
  <c r="P79" i="9"/>
  <c r="P66" i="9"/>
  <c r="P142" i="9"/>
  <c r="P250" i="9"/>
  <c r="P249" i="9"/>
  <c r="P40" i="9"/>
  <c r="P81" i="9"/>
  <c r="P88" i="9"/>
  <c r="P104" i="9"/>
  <c r="P91" i="9"/>
  <c r="P164" i="9"/>
  <c r="P103" i="9"/>
  <c r="P38" i="9"/>
  <c r="P22" i="9"/>
  <c r="P93" i="9"/>
  <c r="P78" i="9"/>
  <c r="P102" i="9"/>
  <c r="P61" i="9"/>
  <c r="P247" i="9"/>
  <c r="P231" i="9"/>
  <c r="P68" i="9"/>
  <c r="P5" i="9"/>
  <c r="P29" i="9"/>
  <c r="P98" i="9"/>
  <c r="P187" i="9"/>
  <c r="P141" i="9"/>
  <c r="P74" i="9"/>
  <c r="P71" i="9"/>
  <c r="P244" i="9"/>
  <c r="P60" i="9"/>
  <c r="P140" i="9"/>
  <c r="P18" i="9"/>
  <c r="M50" i="9"/>
  <c r="M213" i="9"/>
  <c r="M243" i="9"/>
  <c r="M282" i="9"/>
  <c r="M212" i="9"/>
  <c r="M281" i="9"/>
  <c r="M69" i="9"/>
  <c r="M139" i="9"/>
  <c r="M138" i="9"/>
  <c r="M185" i="9"/>
  <c r="M137" i="9"/>
  <c r="M211" i="9"/>
  <c r="M230" i="9"/>
  <c r="M210" i="9"/>
  <c r="M43" i="9"/>
  <c r="M209" i="9"/>
  <c r="M84" i="9"/>
  <c r="M62" i="9"/>
  <c r="M31" i="9"/>
  <c r="M87" i="9"/>
  <c r="M77" i="9"/>
  <c r="M51" i="9"/>
  <c r="M11" i="9"/>
  <c r="M14" i="9"/>
  <c r="M6" i="9"/>
  <c r="M21" i="9"/>
  <c r="M42" i="9"/>
  <c r="M49" i="9"/>
  <c r="M229" i="9"/>
  <c r="M206" i="9"/>
  <c r="M24" i="9"/>
  <c r="M134" i="9"/>
  <c r="M44" i="9"/>
  <c r="M133" i="9"/>
  <c r="M161" i="9"/>
  <c r="M7" i="9"/>
  <c r="M132" i="9"/>
  <c r="M67" i="9"/>
  <c r="M82" i="9"/>
  <c r="M204" i="9"/>
  <c r="M47" i="9"/>
  <c r="M131" i="9"/>
  <c r="M160" i="9"/>
  <c r="M129" i="9"/>
  <c r="M127" i="9"/>
  <c r="M99" i="9"/>
  <c r="M126" i="9"/>
  <c r="M83" i="9"/>
  <c r="M273" i="9"/>
  <c r="M201" i="9"/>
  <c r="M94" i="9"/>
  <c r="M225" i="9"/>
  <c r="M125" i="9"/>
  <c r="M177" i="9"/>
  <c r="M158" i="9"/>
  <c r="M224" i="9"/>
  <c r="M175" i="9"/>
  <c r="M123" i="9"/>
  <c r="M9" i="9"/>
  <c r="M269" i="9"/>
  <c r="M59" i="9"/>
  <c r="M222" i="9"/>
  <c r="M268" i="9"/>
  <c r="M39" i="9"/>
  <c r="M55" i="9"/>
  <c r="M41" i="9"/>
  <c r="M33" i="9"/>
  <c r="M70" i="9"/>
  <c r="M236" i="9"/>
  <c r="M197" i="9"/>
  <c r="M4" i="9"/>
  <c r="M19" i="9"/>
  <c r="M46" i="9"/>
  <c r="M17" i="9"/>
  <c r="M172" i="9"/>
  <c r="M37" i="9"/>
  <c r="M153" i="9"/>
  <c r="M3" i="9"/>
  <c r="M54" i="9"/>
  <c r="M89" i="9"/>
  <c r="M265" i="9"/>
  <c r="M28" i="9"/>
  <c r="M13" i="9"/>
  <c r="M262" i="9"/>
  <c r="M118" i="9"/>
  <c r="M117" i="9"/>
  <c r="M76" i="9"/>
  <c r="M150" i="9"/>
  <c r="M261" i="9"/>
  <c r="M90" i="9"/>
  <c r="M64" i="9"/>
  <c r="M86" i="9"/>
  <c r="M170" i="9"/>
  <c r="M48" i="9"/>
  <c r="M149" i="9"/>
  <c r="M259" i="9"/>
  <c r="M80" i="9"/>
  <c r="M85" i="9"/>
  <c r="M32" i="9"/>
  <c r="M57" i="9"/>
  <c r="M23" i="9"/>
  <c r="M217" i="9"/>
  <c r="M169" i="9"/>
  <c r="M257" i="9"/>
  <c r="M92" i="9"/>
  <c r="M168" i="9"/>
  <c r="M193" i="9"/>
  <c r="M45" i="9"/>
  <c r="M73" i="9"/>
  <c r="M167" i="9"/>
  <c r="M16" i="9"/>
  <c r="M166" i="9"/>
  <c r="M8" i="9"/>
  <c r="M75" i="9"/>
  <c r="M56" i="9"/>
  <c r="M27" i="9"/>
  <c r="M65" i="9"/>
  <c r="M58" i="9"/>
  <c r="M113" i="9"/>
  <c r="M36" i="9"/>
  <c r="M35" i="9"/>
  <c r="M232" i="9"/>
  <c r="M256" i="9"/>
  <c r="M10" i="9"/>
  <c r="M95" i="9"/>
  <c r="M189" i="9"/>
  <c r="M253" i="9"/>
  <c r="M72" i="9"/>
  <c r="M12" i="9"/>
  <c r="M111" i="9"/>
  <c r="M25" i="9"/>
  <c r="M63" i="9"/>
  <c r="M53" i="9"/>
  <c r="M52" i="9"/>
  <c r="M252" i="9"/>
  <c r="M100" i="9"/>
  <c r="M96" i="9"/>
  <c r="M109" i="9"/>
  <c r="M20" i="9"/>
  <c r="M34" i="9"/>
  <c r="M15" i="9"/>
  <c r="M145" i="9"/>
  <c r="M188" i="9"/>
  <c r="M107" i="9"/>
  <c r="M30" i="9"/>
  <c r="M26" i="9"/>
  <c r="M97" i="9"/>
  <c r="M79" i="9"/>
  <c r="M66" i="9"/>
  <c r="M142" i="9"/>
  <c r="M250" i="9"/>
  <c r="M249" i="9"/>
  <c r="M40" i="9"/>
  <c r="M81" i="9"/>
  <c r="M88" i="9"/>
  <c r="M104" i="9"/>
  <c r="M91" i="9"/>
  <c r="M164" i="9"/>
  <c r="M103" i="9"/>
  <c r="M38" i="9"/>
  <c r="M22" i="9"/>
  <c r="M93" i="9"/>
  <c r="M78" i="9"/>
  <c r="M102" i="9"/>
  <c r="M61" i="9"/>
  <c r="M247" i="9"/>
  <c r="M231" i="9"/>
  <c r="M68" i="9"/>
  <c r="M5" i="9"/>
  <c r="M29" i="9"/>
  <c r="M98" i="9"/>
  <c r="M187" i="9"/>
  <c r="M141" i="9"/>
  <c r="M74" i="9"/>
  <c r="M71" i="9"/>
  <c r="M244" i="9"/>
  <c r="M60" i="9"/>
  <c r="M140" i="9"/>
  <c r="M18" i="9"/>
  <c r="J50" i="9"/>
  <c r="J213" i="9"/>
  <c r="J243" i="9"/>
  <c r="J282" i="9"/>
  <c r="J212" i="9"/>
  <c r="J281" i="9"/>
  <c r="J69" i="9"/>
  <c r="J139" i="9"/>
  <c r="J138" i="9"/>
  <c r="J185" i="9"/>
  <c r="J137" i="9"/>
  <c r="J211" i="9"/>
  <c r="J230" i="9"/>
  <c r="J210" i="9"/>
  <c r="J43" i="9"/>
  <c r="J209" i="9"/>
  <c r="J84" i="9"/>
  <c r="J62" i="9"/>
  <c r="J31" i="9"/>
  <c r="J87" i="9"/>
  <c r="J77" i="9"/>
  <c r="J51" i="9"/>
  <c r="J11" i="9"/>
  <c r="J14" i="9"/>
  <c r="J6" i="9"/>
  <c r="J21" i="9"/>
  <c r="J42" i="9"/>
  <c r="J49" i="9"/>
  <c r="J229" i="9"/>
  <c r="J206" i="9"/>
  <c r="J24" i="9"/>
  <c r="J134" i="9"/>
  <c r="J44" i="9"/>
  <c r="J133" i="9"/>
  <c r="J161" i="9"/>
  <c r="J7" i="9"/>
  <c r="J132" i="9"/>
  <c r="J67" i="9"/>
  <c r="J82" i="9"/>
  <c r="J204" i="9"/>
  <c r="J47" i="9"/>
  <c r="J131" i="9"/>
  <c r="J160" i="9"/>
  <c r="J129" i="9"/>
  <c r="J127" i="9"/>
  <c r="J99" i="9"/>
  <c r="J126" i="9"/>
  <c r="J83" i="9"/>
  <c r="J273" i="9"/>
  <c r="J201" i="9"/>
  <c r="J94" i="9"/>
  <c r="J225" i="9"/>
  <c r="J125" i="9"/>
  <c r="J177" i="9"/>
  <c r="J158" i="9"/>
  <c r="J224" i="9"/>
  <c r="J175" i="9"/>
  <c r="J123" i="9"/>
  <c r="J9" i="9"/>
  <c r="J269" i="9"/>
  <c r="J59" i="9"/>
  <c r="J222" i="9"/>
  <c r="J268" i="9"/>
  <c r="J39" i="9"/>
  <c r="J55" i="9"/>
  <c r="J41" i="9"/>
  <c r="J33" i="9"/>
  <c r="J70" i="9"/>
  <c r="J236" i="9"/>
  <c r="J197" i="9"/>
  <c r="J4" i="9"/>
  <c r="J19" i="9"/>
  <c r="J46" i="9"/>
  <c r="J17" i="9"/>
  <c r="J172" i="9"/>
  <c r="J37" i="9"/>
  <c r="J153" i="9"/>
  <c r="J3" i="9"/>
  <c r="J54" i="9"/>
  <c r="J89" i="9"/>
  <c r="J265" i="9"/>
  <c r="J28" i="9"/>
  <c r="J13" i="9"/>
  <c r="J262" i="9"/>
  <c r="J118" i="9"/>
  <c r="J117" i="9"/>
  <c r="J76" i="9"/>
  <c r="J150" i="9"/>
  <c r="J261" i="9"/>
  <c r="J90" i="9"/>
  <c r="J64" i="9"/>
  <c r="J86" i="9"/>
  <c r="J170" i="9"/>
  <c r="J48" i="9"/>
  <c r="J149" i="9"/>
  <c r="J259" i="9"/>
  <c r="J80" i="9"/>
  <c r="J85" i="9"/>
  <c r="J32" i="9"/>
  <c r="J57" i="9"/>
  <c r="J23" i="9"/>
  <c r="J217" i="9"/>
  <c r="J169" i="9"/>
  <c r="J257" i="9"/>
  <c r="J92" i="9"/>
  <c r="J168" i="9"/>
  <c r="J193" i="9"/>
  <c r="J45" i="9"/>
  <c r="J73" i="9"/>
  <c r="J167" i="9"/>
  <c r="J16" i="9"/>
  <c r="J166" i="9"/>
  <c r="J8" i="9"/>
  <c r="J75" i="9"/>
  <c r="J56" i="9"/>
  <c r="J27" i="9"/>
  <c r="J65" i="9"/>
  <c r="J58" i="9"/>
  <c r="J113" i="9"/>
  <c r="J36" i="9"/>
  <c r="J35" i="9"/>
  <c r="J232" i="9"/>
  <c r="J256" i="9"/>
  <c r="J10" i="9"/>
  <c r="J95" i="9"/>
  <c r="J189" i="9"/>
  <c r="J253" i="9"/>
  <c r="J72" i="9"/>
  <c r="J12" i="9"/>
  <c r="J111" i="9"/>
  <c r="J25" i="9"/>
  <c r="J63" i="9"/>
  <c r="J53" i="9"/>
  <c r="J52" i="9"/>
  <c r="J252" i="9"/>
  <c r="J100" i="9"/>
  <c r="J96" i="9"/>
  <c r="J109" i="9"/>
  <c r="J20" i="9"/>
  <c r="J34" i="9"/>
  <c r="J15" i="9"/>
  <c r="J145" i="9"/>
  <c r="J188" i="9"/>
  <c r="J107" i="9"/>
  <c r="J30" i="9"/>
  <c r="J26" i="9"/>
  <c r="J97" i="9"/>
  <c r="J79" i="9"/>
  <c r="J66" i="9"/>
  <c r="J142" i="9"/>
  <c r="J250" i="9"/>
  <c r="J249" i="9"/>
  <c r="J40" i="9"/>
  <c r="J81" i="9"/>
  <c r="J88" i="9"/>
  <c r="J104" i="9"/>
  <c r="J91" i="9"/>
  <c r="J164" i="9"/>
  <c r="J103" i="9"/>
  <c r="J38" i="9"/>
  <c r="J22" i="9"/>
  <c r="J93" i="9"/>
  <c r="J78" i="9"/>
  <c r="J102" i="9"/>
  <c r="J61" i="9"/>
  <c r="J247" i="9"/>
  <c r="J231" i="9"/>
  <c r="J68" i="9"/>
  <c r="J5" i="9"/>
  <c r="J29" i="9"/>
  <c r="J98" i="9"/>
  <c r="J187" i="9"/>
  <c r="J141" i="9"/>
  <c r="J74" i="9"/>
  <c r="J71" i="9"/>
  <c r="J244" i="9"/>
  <c r="J60" i="9"/>
  <c r="J140" i="9"/>
  <c r="J18" i="9"/>
  <c r="G50" i="9"/>
  <c r="G213" i="9"/>
  <c r="G243" i="9"/>
  <c r="G282" i="9"/>
  <c r="G212" i="9"/>
  <c r="G281" i="9"/>
  <c r="G69" i="9"/>
  <c r="G139" i="9"/>
  <c r="G138" i="9"/>
  <c r="G185" i="9"/>
  <c r="G137" i="9"/>
  <c r="G211" i="9"/>
  <c r="G230" i="9"/>
  <c r="G210" i="9"/>
  <c r="G43" i="9"/>
  <c r="G209" i="9"/>
  <c r="G84" i="9"/>
  <c r="G62" i="9"/>
  <c r="G31" i="9"/>
  <c r="G87" i="9"/>
  <c r="G77" i="9"/>
  <c r="G51" i="9"/>
  <c r="G11" i="9"/>
  <c r="G14" i="9"/>
  <c r="G6" i="9"/>
  <c r="G21" i="9"/>
  <c r="G42" i="9"/>
  <c r="G49" i="9"/>
  <c r="G229" i="9"/>
  <c r="G206" i="9"/>
  <c r="G24" i="9"/>
  <c r="G134" i="9"/>
  <c r="G44" i="9"/>
  <c r="G133" i="9"/>
  <c r="G161" i="9"/>
  <c r="G7" i="9"/>
  <c r="G132" i="9"/>
  <c r="G67" i="9"/>
  <c r="G82" i="9"/>
  <c r="G204" i="9"/>
  <c r="G47" i="9"/>
  <c r="G131" i="9"/>
  <c r="G160" i="9"/>
  <c r="G129" i="9"/>
  <c r="G127" i="9"/>
  <c r="G99" i="9"/>
  <c r="G126" i="9"/>
  <c r="G83" i="9"/>
  <c r="G273" i="9"/>
  <c r="G201" i="9"/>
  <c r="G94" i="9"/>
  <c r="G225" i="9"/>
  <c r="G125" i="9"/>
  <c r="G177" i="9"/>
  <c r="G158" i="9"/>
  <c r="G224" i="9"/>
  <c r="G175" i="9"/>
  <c r="G123" i="9"/>
  <c r="G9" i="9"/>
  <c r="G269" i="9"/>
  <c r="G59" i="9"/>
  <c r="G222" i="9"/>
  <c r="G268" i="9"/>
  <c r="G39" i="9"/>
  <c r="G55" i="9"/>
  <c r="G41" i="9"/>
  <c r="G33" i="9"/>
  <c r="G70" i="9"/>
  <c r="G236" i="9"/>
  <c r="G197" i="9"/>
  <c r="G4" i="9"/>
  <c r="G19" i="9"/>
  <c r="G46" i="9"/>
  <c r="G17" i="9"/>
  <c r="G172" i="9"/>
  <c r="G37" i="9"/>
  <c r="G153" i="9"/>
  <c r="G3" i="9"/>
  <c r="G54" i="9"/>
  <c r="G89" i="9"/>
  <c r="G265" i="9"/>
  <c r="G28" i="9"/>
  <c r="G13" i="9"/>
  <c r="G262" i="9"/>
  <c r="G118" i="9"/>
  <c r="G117" i="9"/>
  <c r="G76" i="9"/>
  <c r="G150" i="9"/>
  <c r="G261" i="9"/>
  <c r="G90" i="9"/>
  <c r="G64" i="9"/>
  <c r="G86" i="9"/>
  <c r="G170" i="9"/>
  <c r="G48" i="9"/>
  <c r="G149" i="9"/>
  <c r="G259" i="9"/>
  <c r="G80" i="9"/>
  <c r="G85" i="9"/>
  <c r="G32" i="9"/>
  <c r="G57" i="9"/>
  <c r="G23" i="9"/>
  <c r="G217" i="9"/>
  <c r="G169" i="9"/>
  <c r="G257" i="9"/>
  <c r="G92" i="9"/>
  <c r="G168" i="9"/>
  <c r="G193" i="9"/>
  <c r="G45" i="9"/>
  <c r="G73" i="9"/>
  <c r="G167" i="9"/>
  <c r="G16" i="9"/>
  <c r="G166" i="9"/>
  <c r="G8" i="9"/>
  <c r="G75" i="9"/>
  <c r="G56" i="9"/>
  <c r="G27" i="9"/>
  <c r="G65" i="9"/>
  <c r="G58" i="9"/>
  <c r="G113" i="9"/>
  <c r="G36" i="9"/>
  <c r="G35" i="9"/>
  <c r="G232" i="9"/>
  <c r="G256" i="9"/>
  <c r="G10" i="9"/>
  <c r="G95" i="9"/>
  <c r="G189" i="9"/>
  <c r="G253" i="9"/>
  <c r="G72" i="9"/>
  <c r="G12" i="9"/>
  <c r="G111" i="9"/>
  <c r="G25" i="9"/>
  <c r="G63" i="9"/>
  <c r="G53" i="9"/>
  <c r="G52" i="9"/>
  <c r="G252" i="9"/>
  <c r="G100" i="9"/>
  <c r="G96" i="9"/>
  <c r="G109" i="9"/>
  <c r="G20" i="9"/>
  <c r="G34" i="9"/>
  <c r="G15" i="9"/>
  <c r="G145" i="9"/>
  <c r="G188" i="9"/>
  <c r="G107" i="9"/>
  <c r="G30" i="9"/>
  <c r="G26" i="9"/>
  <c r="G97" i="9"/>
  <c r="G79" i="9"/>
  <c r="G66" i="9"/>
  <c r="G142" i="9"/>
  <c r="G250" i="9"/>
  <c r="G249" i="9"/>
  <c r="G40" i="9"/>
  <c r="G81" i="9"/>
  <c r="G88" i="9"/>
  <c r="G104" i="9"/>
  <c r="G91" i="9"/>
  <c r="G164" i="9"/>
  <c r="G103" i="9"/>
  <c r="G38" i="9"/>
  <c r="G22" i="9"/>
  <c r="G93" i="9"/>
  <c r="G78" i="9"/>
  <c r="G102" i="9"/>
  <c r="G61" i="9"/>
  <c r="G247" i="9"/>
  <c r="G231" i="9"/>
  <c r="G68" i="9"/>
  <c r="G5" i="9"/>
  <c r="G29" i="9"/>
  <c r="G98" i="9"/>
  <c r="G187" i="9"/>
  <c r="G141" i="9"/>
  <c r="G74" i="9"/>
  <c r="G71" i="9"/>
  <c r="G244" i="9"/>
  <c r="G60" i="9"/>
  <c r="G140" i="9"/>
  <c r="G18" i="9"/>
  <c r="D50" i="9"/>
  <c r="D213" i="9"/>
  <c r="D243" i="9"/>
  <c r="D282" i="9"/>
  <c r="D212" i="9"/>
  <c r="D281" i="9"/>
  <c r="D69" i="9"/>
  <c r="D139" i="9"/>
  <c r="D138" i="9"/>
  <c r="D185" i="9"/>
  <c r="D137" i="9"/>
  <c r="D211" i="9"/>
  <c r="D230" i="9"/>
  <c r="D210" i="9"/>
  <c r="D43" i="9"/>
  <c r="D209" i="9"/>
  <c r="D84" i="9"/>
  <c r="D62" i="9"/>
  <c r="D31" i="9"/>
  <c r="D87" i="9"/>
  <c r="D77" i="9"/>
  <c r="D51" i="9"/>
  <c r="D11" i="9"/>
  <c r="D14" i="9"/>
  <c r="D6" i="9"/>
  <c r="D21" i="9"/>
  <c r="D42" i="9"/>
  <c r="D49" i="9"/>
  <c r="D229" i="9"/>
  <c r="D206" i="9"/>
  <c r="D24" i="9"/>
  <c r="D134" i="9"/>
  <c r="D44" i="9"/>
  <c r="D133" i="9"/>
  <c r="D161" i="9"/>
  <c r="D7" i="9"/>
  <c r="D132" i="9"/>
  <c r="D67" i="9"/>
  <c r="D82" i="9"/>
  <c r="D204" i="9"/>
  <c r="D47" i="9"/>
  <c r="D131" i="9"/>
  <c r="D160" i="9"/>
  <c r="D129" i="9"/>
  <c r="D127" i="9"/>
  <c r="D99" i="9"/>
  <c r="D126" i="9"/>
  <c r="D83" i="9"/>
  <c r="D273" i="9"/>
  <c r="D201" i="9"/>
  <c r="D94" i="9"/>
  <c r="D225" i="9"/>
  <c r="D125" i="9"/>
  <c r="D177" i="9"/>
  <c r="D158" i="9"/>
  <c r="D224" i="9"/>
  <c r="D175" i="9"/>
  <c r="D123" i="9"/>
  <c r="D9" i="9"/>
  <c r="D269" i="9"/>
  <c r="D59" i="9"/>
  <c r="D222" i="9"/>
  <c r="D268" i="9"/>
  <c r="D39" i="9"/>
  <c r="D55" i="9"/>
  <c r="D41" i="9"/>
  <c r="D33" i="9"/>
  <c r="D70" i="9"/>
  <c r="D236" i="9"/>
  <c r="D197" i="9"/>
  <c r="D4" i="9"/>
  <c r="D19" i="9"/>
  <c r="D46" i="9"/>
  <c r="D17" i="9"/>
  <c r="D172" i="9"/>
  <c r="D37" i="9"/>
  <c r="D153" i="9"/>
  <c r="D3" i="9"/>
  <c r="D54" i="9"/>
  <c r="D89" i="9"/>
  <c r="D265" i="9"/>
  <c r="D28" i="9"/>
  <c r="D13" i="9"/>
  <c r="D262" i="9"/>
  <c r="D118" i="9"/>
  <c r="D117" i="9"/>
  <c r="D76" i="9"/>
  <c r="D150" i="9"/>
  <c r="D261" i="9"/>
  <c r="D90" i="9"/>
  <c r="D64" i="9"/>
  <c r="D86" i="9"/>
  <c r="D170" i="9"/>
  <c r="D48" i="9"/>
  <c r="D149" i="9"/>
  <c r="D259" i="9"/>
  <c r="D80" i="9"/>
  <c r="D85" i="9"/>
  <c r="D32" i="9"/>
  <c r="D57" i="9"/>
  <c r="D23" i="9"/>
  <c r="D217" i="9"/>
  <c r="D169" i="9"/>
  <c r="D257" i="9"/>
  <c r="D92" i="9"/>
  <c r="D168" i="9"/>
  <c r="D193" i="9"/>
  <c r="D45" i="9"/>
  <c r="D73" i="9"/>
  <c r="D167" i="9"/>
  <c r="D16" i="9"/>
  <c r="D166" i="9"/>
  <c r="D8" i="9"/>
  <c r="D75" i="9"/>
  <c r="D56" i="9"/>
  <c r="D27" i="9"/>
  <c r="D65" i="9"/>
  <c r="D58" i="9"/>
  <c r="D113" i="9"/>
  <c r="D36" i="9"/>
  <c r="D35" i="9"/>
  <c r="D232" i="9"/>
  <c r="D256" i="9"/>
  <c r="D10" i="9"/>
  <c r="D95" i="9"/>
  <c r="D189" i="9"/>
  <c r="D253" i="9"/>
  <c r="D72" i="9"/>
  <c r="D12" i="9"/>
  <c r="D111" i="9"/>
  <c r="D25" i="9"/>
  <c r="D63" i="9"/>
  <c r="D53" i="9"/>
  <c r="D52" i="9"/>
  <c r="D252" i="9"/>
  <c r="D100" i="9"/>
  <c r="D96" i="9"/>
  <c r="D109" i="9"/>
  <c r="D20" i="9"/>
  <c r="D34" i="9"/>
  <c r="D15" i="9"/>
  <c r="D145" i="9"/>
  <c r="D188" i="9"/>
  <c r="D107" i="9"/>
  <c r="D30" i="9"/>
  <c r="D26" i="9"/>
  <c r="D97" i="9"/>
  <c r="D79" i="9"/>
  <c r="D66" i="9"/>
  <c r="D142" i="9"/>
  <c r="D250" i="9"/>
  <c r="D249" i="9"/>
  <c r="D40" i="9"/>
  <c r="D81" i="9"/>
  <c r="D88" i="9"/>
  <c r="D104" i="9"/>
  <c r="D91" i="9"/>
  <c r="D164" i="9"/>
  <c r="D103" i="9"/>
  <c r="D38" i="9"/>
  <c r="D22" i="9"/>
  <c r="D93" i="9"/>
  <c r="D78" i="9"/>
  <c r="D102" i="9"/>
  <c r="D61" i="9"/>
  <c r="D247" i="9"/>
  <c r="D231" i="9"/>
  <c r="D68" i="9"/>
  <c r="D5" i="9"/>
  <c r="D29" i="9"/>
  <c r="D98" i="9"/>
  <c r="D187" i="9"/>
  <c r="D141" i="9"/>
  <c r="D74" i="9"/>
  <c r="D71" i="9"/>
  <c r="D244" i="9"/>
  <c r="D60" i="9"/>
  <c r="D140" i="9"/>
  <c r="D18" i="9"/>
  <c r="AD69" i="9"/>
  <c r="AA213" i="9"/>
  <c r="AA243" i="9"/>
  <c r="AA282" i="9"/>
  <c r="AA212" i="9"/>
  <c r="AA281" i="9"/>
  <c r="AA69" i="9"/>
  <c r="AA139" i="9"/>
  <c r="AA138" i="9"/>
  <c r="AA185" i="9"/>
  <c r="AA242" i="9"/>
  <c r="AA137" i="9"/>
  <c r="AA211" i="9"/>
  <c r="AA230" i="9"/>
  <c r="AA184" i="9"/>
  <c r="AA210" i="9"/>
  <c r="AA280" i="9"/>
  <c r="AA241" i="9"/>
  <c r="AA279" i="9"/>
  <c r="AA209" i="9"/>
  <c r="AA183" i="9"/>
  <c r="AA136" i="9"/>
  <c r="AA135" i="9"/>
  <c r="AA208" i="9"/>
  <c r="AA182" i="9"/>
  <c r="AA181" i="9"/>
  <c r="AA240" i="9"/>
  <c r="AA180" i="9"/>
  <c r="AA207" i="9"/>
  <c r="AA162" i="9"/>
  <c r="AA229" i="9"/>
  <c r="AA278" i="9"/>
  <c r="AA206" i="9"/>
  <c r="AA277" i="9"/>
  <c r="AA205" i="9"/>
  <c r="AA134" i="9"/>
  <c r="AA133" i="9"/>
  <c r="AA161" i="9"/>
  <c r="AA132" i="9"/>
  <c r="AA276" i="9"/>
  <c r="AA228" i="9"/>
  <c r="AA204" i="9"/>
  <c r="AA131" i="9"/>
  <c r="AA275" i="9"/>
  <c r="AA160" i="9"/>
  <c r="AA130" i="9"/>
  <c r="AA274" i="9"/>
  <c r="AA129" i="9"/>
  <c r="AA203" i="9"/>
  <c r="AA227" i="9"/>
  <c r="AA202" i="9"/>
  <c r="AA239" i="9"/>
  <c r="AA128" i="9"/>
  <c r="AA179" i="9"/>
  <c r="AA127" i="9"/>
  <c r="AA99" i="9"/>
  <c r="AA126" i="9"/>
  <c r="AA238" i="9"/>
  <c r="AA273" i="9"/>
  <c r="AA272" i="9"/>
  <c r="AA201" i="9"/>
  <c r="AA159" i="9"/>
  <c r="AA226" i="9"/>
  <c r="AA225" i="9"/>
  <c r="AA125" i="9"/>
  <c r="AA178" i="9"/>
  <c r="AA124" i="9"/>
  <c r="AA177" i="9"/>
  <c r="AA158" i="9"/>
  <c r="AA271" i="9"/>
  <c r="AA237" i="9"/>
  <c r="AA176" i="9"/>
  <c r="AA224" i="9"/>
  <c r="AA175" i="9"/>
  <c r="AA123" i="9"/>
  <c r="AA174" i="9"/>
  <c r="AA223" i="9"/>
  <c r="AA270" i="9"/>
  <c r="AA269" i="9"/>
  <c r="AA122" i="9"/>
  <c r="AA200" i="9"/>
  <c r="AA121" i="9"/>
  <c r="AA222" i="9"/>
  <c r="AA268" i="9"/>
  <c r="AA157" i="9"/>
  <c r="AA156" i="9"/>
  <c r="AA173" i="9"/>
  <c r="AA199" i="9"/>
  <c r="AA155" i="9"/>
  <c r="AA236" i="9"/>
  <c r="AA198" i="9"/>
  <c r="AA221" i="9"/>
  <c r="AA197" i="9"/>
  <c r="AA196" i="9"/>
  <c r="AA267" i="9"/>
  <c r="AA195" i="9"/>
  <c r="AA172" i="9"/>
  <c r="AA220" i="9"/>
  <c r="AA154" i="9"/>
  <c r="AA235" i="9"/>
  <c r="AA153" i="9"/>
  <c r="AA266" i="9"/>
  <c r="AA219" i="9"/>
  <c r="AA265" i="9"/>
  <c r="AA264" i="9"/>
  <c r="AA120" i="9"/>
  <c r="AA263" i="9"/>
  <c r="AA119" i="9"/>
  <c r="AA152" i="9"/>
  <c r="AA262" i="9"/>
  <c r="AA151" i="9"/>
  <c r="AA118" i="9"/>
  <c r="AA117" i="9"/>
  <c r="AA218" i="9"/>
  <c r="AA101" i="9"/>
  <c r="AA150" i="9"/>
  <c r="AA116" i="9"/>
  <c r="AA261" i="9"/>
  <c r="AA260" i="9"/>
  <c r="AA234" i="9"/>
  <c r="AA171" i="9"/>
  <c r="AA170" i="9"/>
  <c r="AA194" i="9"/>
  <c r="AA149" i="9"/>
  <c r="AA259" i="9"/>
  <c r="AA258" i="9"/>
  <c r="AA217" i="9"/>
  <c r="AA115" i="9"/>
  <c r="AA169" i="9"/>
  <c r="AA257" i="9"/>
  <c r="AA233" i="9"/>
  <c r="AA168" i="9"/>
  <c r="AA193" i="9"/>
  <c r="AA192" i="9"/>
  <c r="AA191" i="9"/>
  <c r="AA167" i="9"/>
  <c r="AA114" i="9"/>
  <c r="AA148" i="9"/>
  <c r="AA190" i="9"/>
  <c r="AA166" i="9"/>
  <c r="AA165" i="9"/>
  <c r="AA113" i="9"/>
  <c r="AA232" i="9"/>
  <c r="AA256" i="9"/>
  <c r="AA147" i="9"/>
  <c r="AA189" i="9"/>
  <c r="AA255" i="9"/>
  <c r="AA254" i="9"/>
  <c r="AA253" i="9"/>
  <c r="AA112" i="9"/>
  <c r="AA111" i="9"/>
  <c r="AA110" i="9"/>
  <c r="AA252" i="9"/>
  <c r="AA100" i="9"/>
  <c r="AA251" i="9"/>
  <c r="AA109" i="9"/>
  <c r="AA216" i="9"/>
  <c r="AA108" i="9"/>
  <c r="AA146" i="9"/>
  <c r="AA145" i="9"/>
  <c r="AA188" i="9"/>
  <c r="AA107" i="9"/>
  <c r="AA144" i="9"/>
  <c r="AA143" i="9"/>
  <c r="AA142" i="9"/>
  <c r="AA250" i="9"/>
  <c r="AA106" i="9"/>
  <c r="AA105" i="9"/>
  <c r="AA215" i="9"/>
  <c r="AA249" i="9"/>
  <c r="AA104" i="9"/>
  <c r="AA164" i="9"/>
  <c r="AA103" i="9"/>
  <c r="AA248" i="9"/>
  <c r="AA102" i="9"/>
  <c r="AA247" i="9"/>
  <c r="AA231" i="9"/>
  <c r="AA163" i="9"/>
  <c r="AA246" i="9"/>
  <c r="AA245" i="9"/>
  <c r="AA187" i="9"/>
  <c r="AA141" i="9"/>
  <c r="AA186" i="9"/>
  <c r="AA214" i="9"/>
  <c r="AA244" i="9"/>
  <c r="AA140" i="9"/>
  <c r="X213" i="9"/>
  <c r="X243" i="9"/>
  <c r="X282" i="9"/>
  <c r="X212" i="9"/>
  <c r="X281" i="9"/>
  <c r="X69" i="9"/>
  <c r="X139" i="9"/>
  <c r="X138" i="9"/>
  <c r="X185" i="9"/>
  <c r="X242" i="9"/>
  <c r="X137" i="9"/>
  <c r="X211" i="9"/>
  <c r="X230" i="9"/>
  <c r="X184" i="9"/>
  <c r="X210" i="9"/>
  <c r="X280" i="9"/>
  <c r="X241" i="9"/>
  <c r="X279" i="9"/>
  <c r="X209" i="9"/>
  <c r="X183" i="9"/>
  <c r="X136" i="9"/>
  <c r="X135" i="9"/>
  <c r="X208" i="9"/>
  <c r="X182" i="9"/>
  <c r="X181" i="9"/>
  <c r="X240" i="9"/>
  <c r="X180" i="9"/>
  <c r="X207" i="9"/>
  <c r="X162" i="9"/>
  <c r="X229" i="9"/>
  <c r="X278" i="9"/>
  <c r="X206" i="9"/>
  <c r="X277" i="9"/>
  <c r="X205" i="9"/>
  <c r="X134" i="9"/>
  <c r="X133" i="9"/>
  <c r="X161" i="9"/>
  <c r="X132" i="9"/>
  <c r="X276" i="9"/>
  <c r="X228" i="9"/>
  <c r="X204" i="9"/>
  <c r="X131" i="9"/>
  <c r="X275" i="9"/>
  <c r="X160" i="9"/>
  <c r="X130" i="9"/>
  <c r="X274" i="9"/>
  <c r="X129" i="9"/>
  <c r="X203" i="9"/>
  <c r="X227" i="9"/>
  <c r="X202" i="9"/>
  <c r="X239" i="9"/>
  <c r="X128" i="9"/>
  <c r="X179" i="9"/>
  <c r="X127" i="9"/>
  <c r="X99" i="9"/>
  <c r="X126" i="9"/>
  <c r="X238" i="9"/>
  <c r="X273" i="9"/>
  <c r="X272" i="9"/>
  <c r="X201" i="9"/>
  <c r="X159" i="9"/>
  <c r="X226" i="9"/>
  <c r="X225" i="9"/>
  <c r="X125" i="9"/>
  <c r="X178" i="9"/>
  <c r="X124" i="9"/>
  <c r="X177" i="9"/>
  <c r="X158" i="9"/>
  <c r="X271" i="9"/>
  <c r="X237" i="9"/>
  <c r="X176" i="9"/>
  <c r="X224" i="9"/>
  <c r="X175" i="9"/>
  <c r="X123" i="9"/>
  <c r="X174" i="9"/>
  <c r="X223" i="9"/>
  <c r="X270" i="9"/>
  <c r="X269" i="9"/>
  <c r="X122" i="9"/>
  <c r="X200" i="9"/>
  <c r="X121" i="9"/>
  <c r="X222" i="9"/>
  <c r="X268" i="9"/>
  <c r="X157" i="9"/>
  <c r="X156" i="9"/>
  <c r="X173" i="9"/>
  <c r="X199" i="9"/>
  <c r="X155" i="9"/>
  <c r="X236" i="9"/>
  <c r="X198" i="9"/>
  <c r="X221" i="9"/>
  <c r="X197" i="9"/>
  <c r="X196" i="9"/>
  <c r="X267" i="9"/>
  <c r="X195" i="9"/>
  <c r="X172" i="9"/>
  <c r="X220" i="9"/>
  <c r="X154" i="9"/>
  <c r="X235" i="9"/>
  <c r="X153" i="9"/>
  <c r="X266" i="9"/>
  <c r="X219" i="9"/>
  <c r="X265" i="9"/>
  <c r="X264" i="9"/>
  <c r="X120" i="9"/>
  <c r="X263" i="9"/>
  <c r="X119" i="9"/>
  <c r="X152" i="9"/>
  <c r="X262" i="9"/>
  <c r="X151" i="9"/>
  <c r="X118" i="9"/>
  <c r="X117" i="9"/>
  <c r="X218" i="9"/>
  <c r="X101" i="9"/>
  <c r="X150" i="9"/>
  <c r="X116" i="9"/>
  <c r="X261" i="9"/>
  <c r="X260" i="9"/>
  <c r="X234" i="9"/>
  <c r="X171" i="9"/>
  <c r="X170" i="9"/>
  <c r="X194" i="9"/>
  <c r="X149" i="9"/>
  <c r="X259" i="9"/>
  <c r="X258" i="9"/>
  <c r="X217" i="9"/>
  <c r="X115" i="9"/>
  <c r="X169" i="9"/>
  <c r="X257" i="9"/>
  <c r="X233" i="9"/>
  <c r="X168" i="9"/>
  <c r="X193" i="9"/>
  <c r="X192" i="9"/>
  <c r="X191" i="9"/>
  <c r="X167" i="9"/>
  <c r="X114" i="9"/>
  <c r="X148" i="9"/>
  <c r="X190" i="9"/>
  <c r="X166" i="9"/>
  <c r="X165" i="9"/>
  <c r="X113" i="9"/>
  <c r="X232" i="9"/>
  <c r="X256" i="9"/>
  <c r="X147" i="9"/>
  <c r="X189" i="9"/>
  <c r="X255" i="9"/>
  <c r="X254" i="9"/>
  <c r="X253" i="9"/>
  <c r="X112" i="9"/>
  <c r="X111" i="9"/>
  <c r="X110" i="9"/>
  <c r="X252" i="9"/>
  <c r="X100" i="9"/>
  <c r="X251" i="9"/>
  <c r="X109" i="9"/>
  <c r="X216" i="9"/>
  <c r="X108" i="9"/>
  <c r="X146" i="9"/>
  <c r="X145" i="9"/>
  <c r="X188" i="9"/>
  <c r="X107" i="9"/>
  <c r="X144" i="9"/>
  <c r="X143" i="9"/>
  <c r="X142" i="9"/>
  <c r="X250" i="9"/>
  <c r="X106" i="9"/>
  <c r="X105" i="9"/>
  <c r="X215" i="9"/>
  <c r="X249" i="9"/>
  <c r="X104" i="9"/>
  <c r="X164" i="9"/>
  <c r="X103" i="9"/>
  <c r="X248" i="9"/>
  <c r="X102" i="9"/>
  <c r="X247" i="9"/>
  <c r="X231" i="9"/>
  <c r="X163" i="9"/>
  <c r="X246" i="9"/>
  <c r="X245" i="9"/>
  <c r="X187" i="9"/>
  <c r="X141" i="9"/>
  <c r="X186" i="9"/>
  <c r="X214" i="9"/>
  <c r="X244" i="9"/>
  <c r="X140" i="9"/>
  <c r="U213" i="9"/>
  <c r="U243" i="9"/>
  <c r="U282" i="9"/>
  <c r="U212" i="9"/>
  <c r="U281" i="9"/>
  <c r="U69" i="9"/>
  <c r="U139" i="9"/>
  <c r="U138" i="9"/>
  <c r="U185" i="9"/>
  <c r="U242" i="9"/>
  <c r="U137" i="9"/>
  <c r="U211" i="9"/>
  <c r="U230" i="9"/>
  <c r="U184" i="9"/>
  <c r="U210" i="9"/>
  <c r="U280" i="9"/>
  <c r="U241" i="9"/>
  <c r="U279" i="9"/>
  <c r="U209" i="9"/>
  <c r="U183" i="9"/>
  <c r="U136" i="9"/>
  <c r="U135" i="9"/>
  <c r="U208" i="9"/>
  <c r="U182" i="9"/>
  <c r="U181" i="9"/>
  <c r="U240" i="9"/>
  <c r="U180" i="9"/>
  <c r="U207" i="9"/>
  <c r="U162" i="9"/>
  <c r="U229" i="9"/>
  <c r="U278" i="9"/>
  <c r="U206" i="9"/>
  <c r="U277" i="9"/>
  <c r="U205" i="9"/>
  <c r="U134" i="9"/>
  <c r="U133" i="9"/>
  <c r="U161" i="9"/>
  <c r="U132" i="9"/>
  <c r="U276" i="9"/>
  <c r="U228" i="9"/>
  <c r="U204" i="9"/>
  <c r="U131" i="9"/>
  <c r="U275" i="9"/>
  <c r="U160" i="9"/>
  <c r="U130" i="9"/>
  <c r="U274" i="9"/>
  <c r="U129" i="9"/>
  <c r="U203" i="9"/>
  <c r="U227" i="9"/>
  <c r="U202" i="9"/>
  <c r="U239" i="9"/>
  <c r="U128" i="9"/>
  <c r="U179" i="9"/>
  <c r="U127" i="9"/>
  <c r="U99" i="9"/>
  <c r="U126" i="9"/>
  <c r="U238" i="9"/>
  <c r="U273" i="9"/>
  <c r="U272" i="9"/>
  <c r="U201" i="9"/>
  <c r="U159" i="9"/>
  <c r="U226" i="9"/>
  <c r="U225" i="9"/>
  <c r="U125" i="9"/>
  <c r="U178" i="9"/>
  <c r="U124" i="9"/>
  <c r="U177" i="9"/>
  <c r="U158" i="9"/>
  <c r="U271" i="9"/>
  <c r="U237" i="9"/>
  <c r="U176" i="9"/>
  <c r="U224" i="9"/>
  <c r="U175" i="9"/>
  <c r="U123" i="9"/>
  <c r="U174" i="9"/>
  <c r="U223" i="9"/>
  <c r="U270" i="9"/>
  <c r="U269" i="9"/>
  <c r="U122" i="9"/>
  <c r="U200" i="9"/>
  <c r="U121" i="9"/>
  <c r="U222" i="9"/>
  <c r="U268" i="9"/>
  <c r="U157" i="9"/>
  <c r="U156" i="9"/>
  <c r="U173" i="9"/>
  <c r="U199" i="9"/>
  <c r="U155" i="9"/>
  <c r="U236" i="9"/>
  <c r="U198" i="9"/>
  <c r="U221" i="9"/>
  <c r="U197" i="9"/>
  <c r="U196" i="9"/>
  <c r="U267" i="9"/>
  <c r="U195" i="9"/>
  <c r="U172" i="9"/>
  <c r="U220" i="9"/>
  <c r="U154" i="9"/>
  <c r="U235" i="9"/>
  <c r="U153" i="9"/>
  <c r="U266" i="9"/>
  <c r="U219" i="9"/>
  <c r="U265" i="9"/>
  <c r="U264" i="9"/>
  <c r="U120" i="9"/>
  <c r="U263" i="9"/>
  <c r="U119" i="9"/>
  <c r="U152" i="9"/>
  <c r="U262" i="9"/>
  <c r="U151" i="9"/>
  <c r="U118" i="9"/>
  <c r="U117" i="9"/>
  <c r="U218" i="9"/>
  <c r="U101" i="9"/>
  <c r="U150" i="9"/>
  <c r="U116" i="9"/>
  <c r="U261" i="9"/>
  <c r="U260" i="9"/>
  <c r="U234" i="9"/>
  <c r="U171" i="9"/>
  <c r="U170" i="9"/>
  <c r="U194" i="9"/>
  <c r="U149" i="9"/>
  <c r="U259" i="9"/>
  <c r="U258" i="9"/>
  <c r="U217" i="9"/>
  <c r="U115" i="9"/>
  <c r="U169" i="9"/>
  <c r="U257" i="9"/>
  <c r="U233" i="9"/>
  <c r="U168" i="9"/>
  <c r="U193" i="9"/>
  <c r="U192" i="9"/>
  <c r="U191" i="9"/>
  <c r="U167" i="9"/>
  <c r="U114" i="9"/>
  <c r="U148" i="9"/>
  <c r="U190" i="9"/>
  <c r="U166" i="9"/>
  <c r="U165" i="9"/>
  <c r="U113" i="9"/>
  <c r="U232" i="9"/>
  <c r="U256" i="9"/>
  <c r="U147" i="9"/>
  <c r="U189" i="9"/>
  <c r="U255" i="9"/>
  <c r="U254" i="9"/>
  <c r="U253" i="9"/>
  <c r="U112" i="9"/>
  <c r="U111" i="9"/>
  <c r="U110" i="9"/>
  <c r="U252" i="9"/>
  <c r="U100" i="9"/>
  <c r="U251" i="9"/>
  <c r="U109" i="9"/>
  <c r="U216" i="9"/>
  <c r="U108" i="9"/>
  <c r="U146" i="9"/>
  <c r="U145" i="9"/>
  <c r="U188" i="9"/>
  <c r="U107" i="9"/>
  <c r="U144" i="9"/>
  <c r="U143" i="9"/>
  <c r="U142" i="9"/>
  <c r="U250" i="9"/>
  <c r="U106" i="9"/>
  <c r="U105" i="9"/>
  <c r="U215" i="9"/>
  <c r="U249" i="9"/>
  <c r="U104" i="9"/>
  <c r="U164" i="9"/>
  <c r="U103" i="9"/>
  <c r="U248" i="9"/>
  <c r="U102" i="9"/>
  <c r="U247" i="9"/>
  <c r="U231" i="9"/>
  <c r="U163" i="9"/>
  <c r="U246" i="9"/>
  <c r="U245" i="9"/>
  <c r="U187" i="9"/>
  <c r="U141" i="9"/>
  <c r="U186" i="9"/>
  <c r="U214" i="9"/>
  <c r="U244" i="9"/>
  <c r="U140" i="9"/>
  <c r="R213" i="9"/>
  <c r="R243" i="9"/>
  <c r="R282" i="9"/>
  <c r="R212" i="9"/>
  <c r="R281" i="9"/>
  <c r="R69" i="9"/>
  <c r="R139" i="9"/>
  <c r="R138" i="9"/>
  <c r="R185" i="9"/>
  <c r="R242" i="9"/>
  <c r="R137" i="9"/>
  <c r="R211" i="9"/>
  <c r="R230" i="9"/>
  <c r="R184" i="9"/>
  <c r="R210" i="9"/>
  <c r="R280" i="9"/>
  <c r="R241" i="9"/>
  <c r="R279" i="9"/>
  <c r="R209" i="9"/>
  <c r="R183" i="9"/>
  <c r="R136" i="9"/>
  <c r="R135" i="9"/>
  <c r="R208" i="9"/>
  <c r="R182" i="9"/>
  <c r="R181" i="9"/>
  <c r="R240" i="9"/>
  <c r="R180" i="9"/>
  <c r="R207" i="9"/>
  <c r="R162" i="9"/>
  <c r="R229" i="9"/>
  <c r="R278" i="9"/>
  <c r="R206" i="9"/>
  <c r="R277" i="9"/>
  <c r="R205" i="9"/>
  <c r="R134" i="9"/>
  <c r="R133" i="9"/>
  <c r="R161" i="9"/>
  <c r="R132" i="9"/>
  <c r="R276" i="9"/>
  <c r="R228" i="9"/>
  <c r="R204" i="9"/>
  <c r="R131" i="9"/>
  <c r="R275" i="9"/>
  <c r="R160" i="9"/>
  <c r="R130" i="9"/>
  <c r="R274" i="9"/>
  <c r="R129" i="9"/>
  <c r="R203" i="9"/>
  <c r="R227" i="9"/>
  <c r="R202" i="9"/>
  <c r="R239" i="9"/>
  <c r="R128" i="9"/>
  <c r="R179" i="9"/>
  <c r="R127" i="9"/>
  <c r="R99" i="9"/>
  <c r="R126" i="9"/>
  <c r="R238" i="9"/>
  <c r="R273" i="9"/>
  <c r="R272" i="9"/>
  <c r="R201" i="9"/>
  <c r="R159" i="9"/>
  <c r="R226" i="9"/>
  <c r="R225" i="9"/>
  <c r="R125" i="9"/>
  <c r="R178" i="9"/>
  <c r="R124" i="9"/>
  <c r="R177" i="9"/>
  <c r="R158" i="9"/>
  <c r="R271" i="9"/>
  <c r="R237" i="9"/>
  <c r="R176" i="9"/>
  <c r="R224" i="9"/>
  <c r="R175" i="9"/>
  <c r="R123" i="9"/>
  <c r="R174" i="9"/>
  <c r="R223" i="9"/>
  <c r="R270" i="9"/>
  <c r="R269" i="9"/>
  <c r="R122" i="9"/>
  <c r="R200" i="9"/>
  <c r="R121" i="9"/>
  <c r="R222" i="9"/>
  <c r="R268" i="9"/>
  <c r="R157" i="9"/>
  <c r="R156" i="9"/>
  <c r="R173" i="9"/>
  <c r="R199" i="9"/>
  <c r="R155" i="9"/>
  <c r="R236" i="9"/>
  <c r="R198" i="9"/>
  <c r="R221" i="9"/>
  <c r="R197" i="9"/>
  <c r="R196" i="9"/>
  <c r="R267" i="9"/>
  <c r="R195" i="9"/>
  <c r="R172" i="9"/>
  <c r="R220" i="9"/>
  <c r="R154" i="9"/>
  <c r="R235" i="9"/>
  <c r="R153" i="9"/>
  <c r="R266" i="9"/>
  <c r="R219" i="9"/>
  <c r="R265" i="9"/>
  <c r="R264" i="9"/>
  <c r="R120" i="9"/>
  <c r="R263" i="9"/>
  <c r="R119" i="9"/>
  <c r="R152" i="9"/>
  <c r="R262" i="9"/>
  <c r="R151" i="9"/>
  <c r="R118" i="9"/>
  <c r="R117" i="9"/>
  <c r="R218" i="9"/>
  <c r="R101" i="9"/>
  <c r="R150" i="9"/>
  <c r="R116" i="9"/>
  <c r="R261" i="9"/>
  <c r="R260" i="9"/>
  <c r="R234" i="9"/>
  <c r="R171" i="9"/>
  <c r="R170" i="9"/>
  <c r="R194" i="9"/>
  <c r="R149" i="9"/>
  <c r="R259" i="9"/>
  <c r="R258" i="9"/>
  <c r="R217" i="9"/>
  <c r="R115" i="9"/>
  <c r="R169" i="9"/>
  <c r="R257" i="9"/>
  <c r="R233" i="9"/>
  <c r="R168" i="9"/>
  <c r="R193" i="9"/>
  <c r="R192" i="9"/>
  <c r="R191" i="9"/>
  <c r="R167" i="9"/>
  <c r="R114" i="9"/>
  <c r="R148" i="9"/>
  <c r="R190" i="9"/>
  <c r="R166" i="9"/>
  <c r="R165" i="9"/>
  <c r="R113" i="9"/>
  <c r="R232" i="9"/>
  <c r="R256" i="9"/>
  <c r="R147" i="9"/>
  <c r="R189" i="9"/>
  <c r="R255" i="9"/>
  <c r="R254" i="9"/>
  <c r="R253" i="9"/>
  <c r="R112" i="9"/>
  <c r="R111" i="9"/>
  <c r="R110" i="9"/>
  <c r="R252" i="9"/>
  <c r="R100" i="9"/>
  <c r="R251" i="9"/>
  <c r="R109" i="9"/>
  <c r="R216" i="9"/>
  <c r="R108" i="9"/>
  <c r="R146" i="9"/>
  <c r="R145" i="9"/>
  <c r="R188" i="9"/>
  <c r="R107" i="9"/>
  <c r="R144" i="9"/>
  <c r="R143" i="9"/>
  <c r="R142" i="9"/>
  <c r="R250" i="9"/>
  <c r="R106" i="9"/>
  <c r="R105" i="9"/>
  <c r="R215" i="9"/>
  <c r="R249" i="9"/>
  <c r="R104" i="9"/>
  <c r="R164" i="9"/>
  <c r="R103" i="9"/>
  <c r="R248" i="9"/>
  <c r="R102" i="9"/>
  <c r="R247" i="9"/>
  <c r="R231" i="9"/>
  <c r="R163" i="9"/>
  <c r="R246" i="9"/>
  <c r="R245" i="9"/>
  <c r="R187" i="9"/>
  <c r="R141" i="9"/>
  <c r="R186" i="9"/>
  <c r="R214" i="9"/>
  <c r="R244" i="9"/>
  <c r="R140" i="9"/>
  <c r="O213" i="9"/>
  <c r="O243" i="9"/>
  <c r="O282" i="9"/>
  <c r="O212" i="9"/>
  <c r="O281" i="9"/>
  <c r="O69" i="9"/>
  <c r="O139" i="9"/>
  <c r="O138" i="9"/>
  <c r="O185" i="9"/>
  <c r="O242" i="9"/>
  <c r="O137" i="9"/>
  <c r="O211" i="9"/>
  <c r="O230" i="9"/>
  <c r="O184" i="9"/>
  <c r="O210" i="9"/>
  <c r="O280" i="9"/>
  <c r="O241" i="9"/>
  <c r="O279" i="9"/>
  <c r="O209" i="9"/>
  <c r="O183" i="9"/>
  <c r="O136" i="9"/>
  <c r="O135" i="9"/>
  <c r="O208" i="9"/>
  <c r="O182" i="9"/>
  <c r="O181" i="9"/>
  <c r="O240" i="9"/>
  <c r="O180" i="9"/>
  <c r="O207" i="9"/>
  <c r="O162" i="9"/>
  <c r="O229" i="9"/>
  <c r="O278" i="9"/>
  <c r="O206" i="9"/>
  <c r="O277" i="9"/>
  <c r="O205" i="9"/>
  <c r="O134" i="9"/>
  <c r="O133" i="9"/>
  <c r="O161" i="9"/>
  <c r="O132" i="9"/>
  <c r="O276" i="9"/>
  <c r="O228" i="9"/>
  <c r="O204" i="9"/>
  <c r="O131" i="9"/>
  <c r="O275" i="9"/>
  <c r="O160" i="9"/>
  <c r="O130" i="9"/>
  <c r="O274" i="9"/>
  <c r="O129" i="9"/>
  <c r="O203" i="9"/>
  <c r="O227" i="9"/>
  <c r="O202" i="9"/>
  <c r="O239" i="9"/>
  <c r="O128" i="9"/>
  <c r="O179" i="9"/>
  <c r="O127" i="9"/>
  <c r="O99" i="9"/>
  <c r="O126" i="9"/>
  <c r="O238" i="9"/>
  <c r="O273" i="9"/>
  <c r="O272" i="9"/>
  <c r="O201" i="9"/>
  <c r="O159" i="9"/>
  <c r="O226" i="9"/>
  <c r="O225" i="9"/>
  <c r="O125" i="9"/>
  <c r="O178" i="9"/>
  <c r="O124" i="9"/>
  <c r="O177" i="9"/>
  <c r="O158" i="9"/>
  <c r="O271" i="9"/>
  <c r="O237" i="9"/>
  <c r="O176" i="9"/>
  <c r="O224" i="9"/>
  <c r="O175" i="9"/>
  <c r="O123" i="9"/>
  <c r="O174" i="9"/>
  <c r="O223" i="9"/>
  <c r="O270" i="9"/>
  <c r="O269" i="9"/>
  <c r="O122" i="9"/>
  <c r="O200" i="9"/>
  <c r="O121" i="9"/>
  <c r="O222" i="9"/>
  <c r="O268" i="9"/>
  <c r="O157" i="9"/>
  <c r="O156" i="9"/>
  <c r="O173" i="9"/>
  <c r="O199" i="9"/>
  <c r="O155" i="9"/>
  <c r="O236" i="9"/>
  <c r="O198" i="9"/>
  <c r="O221" i="9"/>
  <c r="O197" i="9"/>
  <c r="O196" i="9"/>
  <c r="O267" i="9"/>
  <c r="O195" i="9"/>
  <c r="O172" i="9"/>
  <c r="O220" i="9"/>
  <c r="O154" i="9"/>
  <c r="O235" i="9"/>
  <c r="O153" i="9"/>
  <c r="O266" i="9"/>
  <c r="O219" i="9"/>
  <c r="O265" i="9"/>
  <c r="O264" i="9"/>
  <c r="O120" i="9"/>
  <c r="O263" i="9"/>
  <c r="O119" i="9"/>
  <c r="O152" i="9"/>
  <c r="O262" i="9"/>
  <c r="O151" i="9"/>
  <c r="O118" i="9"/>
  <c r="O117" i="9"/>
  <c r="O218" i="9"/>
  <c r="O101" i="9"/>
  <c r="O150" i="9"/>
  <c r="O116" i="9"/>
  <c r="O261" i="9"/>
  <c r="O260" i="9"/>
  <c r="O234" i="9"/>
  <c r="O171" i="9"/>
  <c r="O170" i="9"/>
  <c r="O194" i="9"/>
  <c r="O149" i="9"/>
  <c r="O259" i="9"/>
  <c r="O258" i="9"/>
  <c r="O217" i="9"/>
  <c r="O115" i="9"/>
  <c r="O169" i="9"/>
  <c r="O257" i="9"/>
  <c r="O233" i="9"/>
  <c r="O168" i="9"/>
  <c r="O193" i="9"/>
  <c r="O192" i="9"/>
  <c r="O191" i="9"/>
  <c r="O167" i="9"/>
  <c r="O114" i="9"/>
  <c r="O148" i="9"/>
  <c r="O190" i="9"/>
  <c r="O166" i="9"/>
  <c r="O165" i="9"/>
  <c r="O113" i="9"/>
  <c r="O232" i="9"/>
  <c r="O256" i="9"/>
  <c r="O147" i="9"/>
  <c r="O189" i="9"/>
  <c r="O255" i="9"/>
  <c r="O254" i="9"/>
  <c r="O253" i="9"/>
  <c r="O112" i="9"/>
  <c r="O111" i="9"/>
  <c r="O110" i="9"/>
  <c r="O252" i="9"/>
  <c r="O100" i="9"/>
  <c r="O251" i="9"/>
  <c r="O109" i="9"/>
  <c r="O216" i="9"/>
  <c r="O108" i="9"/>
  <c r="O146" i="9"/>
  <c r="O145" i="9"/>
  <c r="O188" i="9"/>
  <c r="O107" i="9"/>
  <c r="O144" i="9"/>
  <c r="O143" i="9"/>
  <c r="O142" i="9"/>
  <c r="O250" i="9"/>
  <c r="O106" i="9"/>
  <c r="O105" i="9"/>
  <c r="O215" i="9"/>
  <c r="O249" i="9"/>
  <c r="O104" i="9"/>
  <c r="O164" i="9"/>
  <c r="O103" i="9"/>
  <c r="O248" i="9"/>
  <c r="O102" i="9"/>
  <c r="O247" i="9"/>
  <c r="O231" i="9"/>
  <c r="O163" i="9"/>
  <c r="O246" i="9"/>
  <c r="O245" i="9"/>
  <c r="O187" i="9"/>
  <c r="O141" i="9"/>
  <c r="O186" i="9"/>
  <c r="O214" i="9"/>
  <c r="O244" i="9"/>
  <c r="O140" i="9"/>
  <c r="L213" i="9"/>
  <c r="L243" i="9"/>
  <c r="L282" i="9"/>
  <c r="L212" i="9"/>
  <c r="L281" i="9"/>
  <c r="L69" i="9"/>
  <c r="L139" i="9"/>
  <c r="L138" i="9"/>
  <c r="L185" i="9"/>
  <c r="L242" i="9"/>
  <c r="L137" i="9"/>
  <c r="L211" i="9"/>
  <c r="L230" i="9"/>
  <c r="L184" i="9"/>
  <c r="L210" i="9"/>
  <c r="L280" i="9"/>
  <c r="L241" i="9"/>
  <c r="L279" i="9"/>
  <c r="L209" i="9"/>
  <c r="L183" i="9"/>
  <c r="L136" i="9"/>
  <c r="L135" i="9"/>
  <c r="L208" i="9"/>
  <c r="L182" i="9"/>
  <c r="L181" i="9"/>
  <c r="L240" i="9"/>
  <c r="L180" i="9"/>
  <c r="L207" i="9"/>
  <c r="L162" i="9"/>
  <c r="L229" i="9"/>
  <c r="L278" i="9"/>
  <c r="L206" i="9"/>
  <c r="L277" i="9"/>
  <c r="L205" i="9"/>
  <c r="L134" i="9"/>
  <c r="L133" i="9"/>
  <c r="L161" i="9"/>
  <c r="L132" i="9"/>
  <c r="L276" i="9"/>
  <c r="L228" i="9"/>
  <c r="L204" i="9"/>
  <c r="L131" i="9"/>
  <c r="L275" i="9"/>
  <c r="L160" i="9"/>
  <c r="L130" i="9"/>
  <c r="L274" i="9"/>
  <c r="L129" i="9"/>
  <c r="L203" i="9"/>
  <c r="L227" i="9"/>
  <c r="L202" i="9"/>
  <c r="L239" i="9"/>
  <c r="L128" i="9"/>
  <c r="L179" i="9"/>
  <c r="L127" i="9"/>
  <c r="L99" i="9"/>
  <c r="L126" i="9"/>
  <c r="L238" i="9"/>
  <c r="L273" i="9"/>
  <c r="L272" i="9"/>
  <c r="L201" i="9"/>
  <c r="L159" i="9"/>
  <c r="L226" i="9"/>
  <c r="L225" i="9"/>
  <c r="L125" i="9"/>
  <c r="L178" i="9"/>
  <c r="L124" i="9"/>
  <c r="L177" i="9"/>
  <c r="L158" i="9"/>
  <c r="L271" i="9"/>
  <c r="L237" i="9"/>
  <c r="L176" i="9"/>
  <c r="L224" i="9"/>
  <c r="L175" i="9"/>
  <c r="L123" i="9"/>
  <c r="L174" i="9"/>
  <c r="L223" i="9"/>
  <c r="L270" i="9"/>
  <c r="L269" i="9"/>
  <c r="L122" i="9"/>
  <c r="L200" i="9"/>
  <c r="L121" i="9"/>
  <c r="L222" i="9"/>
  <c r="L268" i="9"/>
  <c r="L157" i="9"/>
  <c r="L156" i="9"/>
  <c r="L173" i="9"/>
  <c r="L199" i="9"/>
  <c r="L155" i="9"/>
  <c r="L236" i="9"/>
  <c r="L198" i="9"/>
  <c r="L221" i="9"/>
  <c r="L197" i="9"/>
  <c r="L196" i="9"/>
  <c r="L267" i="9"/>
  <c r="L195" i="9"/>
  <c r="L172" i="9"/>
  <c r="L220" i="9"/>
  <c r="L154" i="9"/>
  <c r="L235" i="9"/>
  <c r="L153" i="9"/>
  <c r="L266" i="9"/>
  <c r="L219" i="9"/>
  <c r="L265" i="9"/>
  <c r="L264" i="9"/>
  <c r="L120" i="9"/>
  <c r="L263" i="9"/>
  <c r="L119" i="9"/>
  <c r="L152" i="9"/>
  <c r="L262" i="9"/>
  <c r="L151" i="9"/>
  <c r="L118" i="9"/>
  <c r="L117" i="9"/>
  <c r="L218" i="9"/>
  <c r="L101" i="9"/>
  <c r="L150" i="9"/>
  <c r="L116" i="9"/>
  <c r="L261" i="9"/>
  <c r="L260" i="9"/>
  <c r="L234" i="9"/>
  <c r="L171" i="9"/>
  <c r="L170" i="9"/>
  <c r="L194" i="9"/>
  <c r="L149" i="9"/>
  <c r="L259" i="9"/>
  <c r="L258" i="9"/>
  <c r="L217" i="9"/>
  <c r="L115" i="9"/>
  <c r="L169" i="9"/>
  <c r="L257" i="9"/>
  <c r="L233" i="9"/>
  <c r="L168" i="9"/>
  <c r="L193" i="9"/>
  <c r="L192" i="9"/>
  <c r="L191" i="9"/>
  <c r="L167" i="9"/>
  <c r="L114" i="9"/>
  <c r="L148" i="9"/>
  <c r="L190" i="9"/>
  <c r="L166" i="9"/>
  <c r="L165" i="9"/>
  <c r="L113" i="9"/>
  <c r="L232" i="9"/>
  <c r="L256" i="9"/>
  <c r="L147" i="9"/>
  <c r="L189" i="9"/>
  <c r="L255" i="9"/>
  <c r="L254" i="9"/>
  <c r="L253" i="9"/>
  <c r="L112" i="9"/>
  <c r="L111" i="9"/>
  <c r="L110" i="9"/>
  <c r="L252" i="9"/>
  <c r="L100" i="9"/>
  <c r="L251" i="9"/>
  <c r="L109" i="9"/>
  <c r="L216" i="9"/>
  <c r="L108" i="9"/>
  <c r="L146" i="9"/>
  <c r="L145" i="9"/>
  <c r="L188" i="9"/>
  <c r="L107" i="9"/>
  <c r="L144" i="9"/>
  <c r="L143" i="9"/>
  <c r="L142" i="9"/>
  <c r="L250" i="9"/>
  <c r="L106" i="9"/>
  <c r="L105" i="9"/>
  <c r="L215" i="9"/>
  <c r="L249" i="9"/>
  <c r="L104" i="9"/>
  <c r="L164" i="9"/>
  <c r="L103" i="9"/>
  <c r="L248" i="9"/>
  <c r="L102" i="9"/>
  <c r="L247" i="9"/>
  <c r="L231" i="9"/>
  <c r="L163" i="9"/>
  <c r="L246" i="9"/>
  <c r="L245" i="9"/>
  <c r="L187" i="9"/>
  <c r="L141" i="9"/>
  <c r="L186" i="9"/>
  <c r="L214" i="9"/>
  <c r="L244" i="9"/>
  <c r="L140" i="9"/>
  <c r="I213" i="9"/>
  <c r="I243" i="9"/>
  <c r="I282" i="9"/>
  <c r="I212" i="9"/>
  <c r="I281" i="9"/>
  <c r="I69" i="9"/>
  <c r="I139" i="9"/>
  <c r="I138" i="9"/>
  <c r="I185" i="9"/>
  <c r="I242" i="9"/>
  <c r="I137" i="9"/>
  <c r="I211" i="9"/>
  <c r="I230" i="9"/>
  <c r="I184" i="9"/>
  <c r="I210" i="9"/>
  <c r="I280" i="9"/>
  <c r="I241" i="9"/>
  <c r="I279" i="9"/>
  <c r="I209" i="9"/>
  <c r="I183" i="9"/>
  <c r="I136" i="9"/>
  <c r="I135" i="9"/>
  <c r="I208" i="9"/>
  <c r="I182" i="9"/>
  <c r="I181" i="9"/>
  <c r="I240" i="9"/>
  <c r="I180" i="9"/>
  <c r="I207" i="9"/>
  <c r="I162" i="9"/>
  <c r="I229" i="9"/>
  <c r="I278" i="9"/>
  <c r="I206" i="9"/>
  <c r="I277" i="9"/>
  <c r="I205" i="9"/>
  <c r="I134" i="9"/>
  <c r="I133" i="9"/>
  <c r="I161" i="9"/>
  <c r="I132" i="9"/>
  <c r="I276" i="9"/>
  <c r="I228" i="9"/>
  <c r="I204" i="9"/>
  <c r="I131" i="9"/>
  <c r="I275" i="9"/>
  <c r="I160" i="9"/>
  <c r="I130" i="9"/>
  <c r="I274" i="9"/>
  <c r="I129" i="9"/>
  <c r="I203" i="9"/>
  <c r="I227" i="9"/>
  <c r="I202" i="9"/>
  <c r="I239" i="9"/>
  <c r="I128" i="9"/>
  <c r="I179" i="9"/>
  <c r="I127" i="9"/>
  <c r="I99" i="9"/>
  <c r="I126" i="9"/>
  <c r="I238" i="9"/>
  <c r="I273" i="9"/>
  <c r="I272" i="9"/>
  <c r="I201" i="9"/>
  <c r="I159" i="9"/>
  <c r="I226" i="9"/>
  <c r="I225" i="9"/>
  <c r="I125" i="9"/>
  <c r="I178" i="9"/>
  <c r="I124" i="9"/>
  <c r="I177" i="9"/>
  <c r="I158" i="9"/>
  <c r="I271" i="9"/>
  <c r="I237" i="9"/>
  <c r="I176" i="9"/>
  <c r="I224" i="9"/>
  <c r="I175" i="9"/>
  <c r="I123" i="9"/>
  <c r="I174" i="9"/>
  <c r="I223" i="9"/>
  <c r="I270" i="9"/>
  <c r="I269" i="9"/>
  <c r="I122" i="9"/>
  <c r="I200" i="9"/>
  <c r="I121" i="9"/>
  <c r="I222" i="9"/>
  <c r="I268" i="9"/>
  <c r="I157" i="9"/>
  <c r="I156" i="9"/>
  <c r="I173" i="9"/>
  <c r="I199" i="9"/>
  <c r="I155" i="9"/>
  <c r="I236" i="9"/>
  <c r="I198" i="9"/>
  <c r="I221" i="9"/>
  <c r="I197" i="9"/>
  <c r="I196" i="9"/>
  <c r="I267" i="9"/>
  <c r="I195" i="9"/>
  <c r="I172" i="9"/>
  <c r="I220" i="9"/>
  <c r="I154" i="9"/>
  <c r="I235" i="9"/>
  <c r="I153" i="9"/>
  <c r="I266" i="9"/>
  <c r="I219" i="9"/>
  <c r="I265" i="9"/>
  <c r="I264" i="9"/>
  <c r="I120" i="9"/>
  <c r="I263" i="9"/>
  <c r="I119" i="9"/>
  <c r="I152" i="9"/>
  <c r="I262" i="9"/>
  <c r="I151" i="9"/>
  <c r="I118" i="9"/>
  <c r="I117" i="9"/>
  <c r="I218" i="9"/>
  <c r="I101" i="9"/>
  <c r="I150" i="9"/>
  <c r="I116" i="9"/>
  <c r="I261" i="9"/>
  <c r="I260" i="9"/>
  <c r="I234" i="9"/>
  <c r="I171" i="9"/>
  <c r="I170" i="9"/>
  <c r="I194" i="9"/>
  <c r="I149" i="9"/>
  <c r="I259" i="9"/>
  <c r="I258" i="9"/>
  <c r="I217" i="9"/>
  <c r="I115" i="9"/>
  <c r="I169" i="9"/>
  <c r="I257" i="9"/>
  <c r="I233" i="9"/>
  <c r="I168" i="9"/>
  <c r="I193" i="9"/>
  <c r="I192" i="9"/>
  <c r="I191" i="9"/>
  <c r="I167" i="9"/>
  <c r="I114" i="9"/>
  <c r="I148" i="9"/>
  <c r="I190" i="9"/>
  <c r="I166" i="9"/>
  <c r="I165" i="9"/>
  <c r="I113" i="9"/>
  <c r="I232" i="9"/>
  <c r="I256" i="9"/>
  <c r="I147" i="9"/>
  <c r="I189" i="9"/>
  <c r="I255" i="9"/>
  <c r="I254" i="9"/>
  <c r="I253" i="9"/>
  <c r="I112" i="9"/>
  <c r="I111" i="9"/>
  <c r="I110" i="9"/>
  <c r="I252" i="9"/>
  <c r="I100" i="9"/>
  <c r="I251" i="9"/>
  <c r="I109" i="9"/>
  <c r="I216" i="9"/>
  <c r="I108" i="9"/>
  <c r="I146" i="9"/>
  <c r="I145" i="9"/>
  <c r="I188" i="9"/>
  <c r="I107" i="9"/>
  <c r="I144" i="9"/>
  <c r="I143" i="9"/>
  <c r="I142" i="9"/>
  <c r="I250" i="9"/>
  <c r="I106" i="9"/>
  <c r="I105" i="9"/>
  <c r="I215" i="9"/>
  <c r="I249" i="9"/>
  <c r="I104" i="9"/>
  <c r="I164" i="9"/>
  <c r="I103" i="9"/>
  <c r="I248" i="9"/>
  <c r="I102" i="9"/>
  <c r="I247" i="9"/>
  <c r="I231" i="9"/>
  <c r="I163" i="9"/>
  <c r="I246" i="9"/>
  <c r="I245" i="9"/>
  <c r="I187" i="9"/>
  <c r="I141" i="9"/>
  <c r="I186" i="9"/>
  <c r="I214" i="9"/>
  <c r="I244" i="9"/>
  <c r="I140" i="9"/>
  <c r="F213" i="9"/>
  <c r="F243" i="9"/>
  <c r="F282" i="9"/>
  <c r="F212" i="9"/>
  <c r="F281" i="9"/>
  <c r="F69" i="9"/>
  <c r="F139" i="9"/>
  <c r="F138" i="9"/>
  <c r="F185" i="9"/>
  <c r="F242" i="9"/>
  <c r="F137" i="9"/>
  <c r="F211" i="9"/>
  <c r="F230" i="9"/>
  <c r="F184" i="9"/>
  <c r="F210" i="9"/>
  <c r="F280" i="9"/>
  <c r="F241" i="9"/>
  <c r="F279" i="9"/>
  <c r="F209" i="9"/>
  <c r="F183" i="9"/>
  <c r="F136" i="9"/>
  <c r="F135" i="9"/>
  <c r="F208" i="9"/>
  <c r="F182" i="9"/>
  <c r="F181" i="9"/>
  <c r="F240" i="9"/>
  <c r="F180" i="9"/>
  <c r="F207" i="9"/>
  <c r="F162" i="9"/>
  <c r="F229" i="9"/>
  <c r="F278" i="9"/>
  <c r="F206" i="9"/>
  <c r="F277" i="9"/>
  <c r="F205" i="9"/>
  <c r="F134" i="9"/>
  <c r="F133" i="9"/>
  <c r="F161" i="9"/>
  <c r="F132" i="9"/>
  <c r="F276" i="9"/>
  <c r="F228" i="9"/>
  <c r="F204" i="9"/>
  <c r="F131" i="9"/>
  <c r="F275" i="9"/>
  <c r="F160" i="9"/>
  <c r="F130" i="9"/>
  <c r="F274" i="9"/>
  <c r="F129" i="9"/>
  <c r="F203" i="9"/>
  <c r="F227" i="9"/>
  <c r="F202" i="9"/>
  <c r="F239" i="9"/>
  <c r="F128" i="9"/>
  <c r="F179" i="9"/>
  <c r="F127" i="9"/>
  <c r="F99" i="9"/>
  <c r="F126" i="9"/>
  <c r="F238" i="9"/>
  <c r="F273" i="9"/>
  <c r="F272" i="9"/>
  <c r="F201" i="9"/>
  <c r="F159" i="9"/>
  <c r="F226" i="9"/>
  <c r="F225" i="9"/>
  <c r="F125" i="9"/>
  <c r="F178" i="9"/>
  <c r="F124" i="9"/>
  <c r="F177" i="9"/>
  <c r="F158" i="9"/>
  <c r="F271" i="9"/>
  <c r="F237" i="9"/>
  <c r="F176" i="9"/>
  <c r="F224" i="9"/>
  <c r="F175" i="9"/>
  <c r="F123" i="9"/>
  <c r="F174" i="9"/>
  <c r="F223" i="9"/>
  <c r="F270" i="9"/>
  <c r="F269" i="9"/>
  <c r="F122" i="9"/>
  <c r="F200" i="9"/>
  <c r="F121" i="9"/>
  <c r="F222" i="9"/>
  <c r="F268" i="9"/>
  <c r="F157" i="9"/>
  <c r="F156" i="9"/>
  <c r="F173" i="9"/>
  <c r="F199" i="9"/>
  <c r="F155" i="9"/>
  <c r="F236" i="9"/>
  <c r="F198" i="9"/>
  <c r="F221" i="9"/>
  <c r="F197" i="9"/>
  <c r="F196" i="9"/>
  <c r="F267" i="9"/>
  <c r="F195" i="9"/>
  <c r="F172" i="9"/>
  <c r="F220" i="9"/>
  <c r="F154" i="9"/>
  <c r="F235" i="9"/>
  <c r="F153" i="9"/>
  <c r="F266" i="9"/>
  <c r="F219" i="9"/>
  <c r="F265" i="9"/>
  <c r="F264" i="9"/>
  <c r="F120" i="9"/>
  <c r="F263" i="9"/>
  <c r="F119" i="9"/>
  <c r="F152" i="9"/>
  <c r="F262" i="9"/>
  <c r="F151" i="9"/>
  <c r="F118" i="9"/>
  <c r="F117" i="9"/>
  <c r="F218" i="9"/>
  <c r="F101" i="9"/>
  <c r="F150" i="9"/>
  <c r="F116" i="9"/>
  <c r="F261" i="9"/>
  <c r="F260" i="9"/>
  <c r="F234" i="9"/>
  <c r="F171" i="9"/>
  <c r="F170" i="9"/>
  <c r="F194" i="9"/>
  <c r="F149" i="9"/>
  <c r="F259" i="9"/>
  <c r="F258" i="9"/>
  <c r="F217" i="9"/>
  <c r="F115" i="9"/>
  <c r="F169" i="9"/>
  <c r="F257" i="9"/>
  <c r="F233" i="9"/>
  <c r="F168" i="9"/>
  <c r="F193" i="9"/>
  <c r="F192" i="9"/>
  <c r="F191" i="9"/>
  <c r="F167" i="9"/>
  <c r="F114" i="9"/>
  <c r="F148" i="9"/>
  <c r="F190" i="9"/>
  <c r="F166" i="9"/>
  <c r="F165" i="9"/>
  <c r="F113" i="9"/>
  <c r="F232" i="9"/>
  <c r="F256" i="9"/>
  <c r="F147" i="9"/>
  <c r="F189" i="9"/>
  <c r="F255" i="9"/>
  <c r="F254" i="9"/>
  <c r="F253" i="9"/>
  <c r="F112" i="9"/>
  <c r="F111" i="9"/>
  <c r="F110" i="9"/>
  <c r="F252" i="9"/>
  <c r="F100" i="9"/>
  <c r="F251" i="9"/>
  <c r="F109" i="9"/>
  <c r="F216" i="9"/>
  <c r="F108" i="9"/>
  <c r="F146" i="9"/>
  <c r="F145" i="9"/>
  <c r="F188" i="9"/>
  <c r="F107" i="9"/>
  <c r="F144" i="9"/>
  <c r="F143" i="9"/>
  <c r="F142" i="9"/>
  <c r="F250" i="9"/>
  <c r="F106" i="9"/>
  <c r="F105" i="9"/>
  <c r="F215" i="9"/>
  <c r="F249" i="9"/>
  <c r="F104" i="9"/>
  <c r="F164" i="9"/>
  <c r="F103" i="9"/>
  <c r="F248" i="9"/>
  <c r="F102" i="9"/>
  <c r="F247" i="9"/>
  <c r="F231" i="9"/>
  <c r="F163" i="9"/>
  <c r="F246" i="9"/>
  <c r="F245" i="9"/>
  <c r="F187" i="9"/>
  <c r="F141" i="9"/>
  <c r="F186" i="9"/>
  <c r="F214" i="9"/>
  <c r="F244" i="9"/>
  <c r="F140" i="9"/>
  <c r="C245" i="9"/>
  <c r="C246" i="9"/>
  <c r="C163" i="9"/>
  <c r="C231" i="9"/>
  <c r="C247" i="9"/>
  <c r="C102" i="9"/>
  <c r="C248" i="9"/>
  <c r="C103" i="9"/>
  <c r="C164" i="9"/>
  <c r="C104" i="9"/>
  <c r="C249" i="9"/>
  <c r="C215" i="9"/>
  <c r="C105" i="9"/>
  <c r="C106" i="9"/>
  <c r="C250" i="9"/>
  <c r="C142" i="9"/>
  <c r="C143" i="9"/>
  <c r="C144" i="9"/>
  <c r="C107" i="9"/>
  <c r="C188" i="9"/>
  <c r="C145" i="9"/>
  <c r="C146" i="9"/>
  <c r="C108" i="9"/>
  <c r="C216" i="9"/>
  <c r="C109" i="9"/>
  <c r="C251" i="9"/>
  <c r="C100" i="9"/>
  <c r="C252" i="9"/>
  <c r="C110" i="9"/>
  <c r="C111" i="9"/>
  <c r="C112" i="9"/>
  <c r="C253" i="9"/>
  <c r="C254" i="9"/>
  <c r="C255" i="9"/>
  <c r="C189" i="9"/>
  <c r="C147" i="9"/>
  <c r="C256" i="9"/>
  <c r="C232" i="9"/>
  <c r="C113" i="9"/>
  <c r="C165" i="9"/>
  <c r="C166" i="9"/>
  <c r="C190" i="9"/>
  <c r="C148" i="9"/>
  <c r="C114" i="9"/>
  <c r="C167" i="9"/>
  <c r="C191" i="9"/>
  <c r="C192" i="9"/>
  <c r="C193" i="9"/>
  <c r="C168" i="9"/>
  <c r="C233" i="9"/>
  <c r="C257" i="9"/>
  <c r="C169" i="9"/>
  <c r="C115" i="9"/>
  <c r="C217" i="9"/>
  <c r="C258" i="9"/>
  <c r="C259" i="9"/>
  <c r="C149" i="9"/>
  <c r="C194" i="9"/>
  <c r="C170" i="9"/>
  <c r="C171" i="9"/>
  <c r="C234" i="9"/>
  <c r="C260" i="9"/>
  <c r="C261" i="9"/>
  <c r="C116" i="9"/>
  <c r="C150" i="9"/>
  <c r="C101" i="9"/>
  <c r="C218" i="9"/>
  <c r="C117" i="9"/>
  <c r="C118" i="9"/>
  <c r="C151" i="9"/>
  <c r="C262" i="9"/>
  <c r="C152" i="9"/>
  <c r="C119" i="9"/>
  <c r="C263" i="9"/>
  <c r="C120" i="9"/>
  <c r="C264" i="9"/>
  <c r="C265" i="9"/>
  <c r="C219" i="9"/>
  <c r="C266" i="9"/>
  <c r="C153" i="9"/>
  <c r="C235" i="9"/>
  <c r="C154" i="9"/>
  <c r="C220" i="9"/>
  <c r="C172" i="9"/>
  <c r="C195" i="9"/>
  <c r="C267" i="9"/>
  <c r="C196" i="9"/>
  <c r="C197" i="9"/>
  <c r="C221" i="9"/>
  <c r="C198" i="9"/>
  <c r="C236" i="9"/>
  <c r="C155" i="9"/>
  <c r="C199" i="9"/>
  <c r="C173" i="9"/>
  <c r="C156" i="9"/>
  <c r="C157" i="9"/>
  <c r="C268" i="9"/>
  <c r="C222" i="9"/>
  <c r="C121" i="9"/>
  <c r="C200" i="9"/>
  <c r="C122" i="9"/>
  <c r="C269" i="9"/>
  <c r="C270" i="9"/>
  <c r="C223" i="9"/>
  <c r="C174" i="9"/>
  <c r="C123" i="9"/>
  <c r="C175" i="9"/>
  <c r="C224" i="9"/>
  <c r="C176" i="9"/>
  <c r="C237" i="9"/>
  <c r="C271" i="9"/>
  <c r="C158" i="9"/>
  <c r="C177" i="9"/>
  <c r="C124" i="9"/>
  <c r="C178" i="9"/>
  <c r="C125" i="9"/>
  <c r="C225" i="9"/>
  <c r="C226" i="9"/>
  <c r="C159" i="9"/>
  <c r="C201" i="9"/>
  <c r="C272" i="9"/>
  <c r="C273" i="9"/>
  <c r="C238" i="9"/>
  <c r="C126" i="9"/>
  <c r="C99" i="9"/>
  <c r="C127" i="9"/>
  <c r="C179" i="9"/>
  <c r="C128" i="9"/>
  <c r="C239" i="9"/>
  <c r="C202" i="9"/>
  <c r="C227" i="9"/>
  <c r="C203" i="9"/>
  <c r="C129" i="9"/>
  <c r="C274" i="9"/>
  <c r="C130" i="9"/>
  <c r="C160" i="9"/>
  <c r="C275" i="9"/>
  <c r="C131" i="9"/>
  <c r="C204" i="9"/>
  <c r="C228" i="9"/>
  <c r="C276" i="9"/>
  <c r="C132" i="9"/>
  <c r="C161" i="9"/>
  <c r="C133" i="9"/>
  <c r="C134" i="9"/>
  <c r="C205" i="9"/>
  <c r="C277" i="9"/>
  <c r="C206" i="9"/>
  <c r="C278" i="9"/>
  <c r="C229" i="9"/>
  <c r="C162" i="9"/>
  <c r="C207" i="9"/>
  <c r="C180" i="9"/>
  <c r="C240" i="9"/>
  <c r="C181" i="9"/>
  <c r="C182" i="9"/>
  <c r="C208" i="9"/>
  <c r="C135" i="9"/>
  <c r="C136" i="9"/>
  <c r="C183" i="9"/>
  <c r="C209" i="9"/>
  <c r="C279" i="9"/>
  <c r="C241" i="9"/>
  <c r="C280" i="9"/>
  <c r="C210" i="9"/>
  <c r="C184" i="9"/>
  <c r="C230" i="9"/>
  <c r="C211" i="9"/>
  <c r="C137" i="9"/>
  <c r="C242" i="9"/>
  <c r="C185" i="9"/>
  <c r="C138" i="9"/>
  <c r="C139" i="9"/>
  <c r="C69" i="9"/>
  <c r="C281" i="9"/>
  <c r="C212" i="9"/>
  <c r="C282" i="9"/>
  <c r="C243" i="9"/>
  <c r="C213" i="9"/>
  <c r="C140" i="9"/>
  <c r="C244" i="9"/>
  <c r="C214" i="9"/>
  <c r="C186" i="9"/>
  <c r="C141" i="9"/>
  <c r="C187" i="9"/>
  <c r="T50" i="9"/>
  <c r="N50" i="9"/>
  <c r="N74" i="9"/>
  <c r="N71" i="9"/>
  <c r="N214" i="9"/>
  <c r="N244" i="9"/>
  <c r="N60" i="9"/>
  <c r="N140" i="9"/>
  <c r="N18" i="9"/>
  <c r="K242" i="9"/>
  <c r="H50" i="9"/>
  <c r="E212" i="9"/>
  <c r="E281" i="9"/>
  <c r="E69" i="9"/>
  <c r="E211" i="9"/>
  <c r="E183" i="9"/>
  <c r="E84" i="9"/>
  <c r="B281" i="9"/>
  <c r="B138" i="9"/>
  <c r="B280" i="9"/>
  <c r="B183" i="9"/>
  <c r="B77" i="9"/>
  <c r="B21" i="9"/>
  <c r="B24" i="9"/>
  <c r="B7" i="9"/>
  <c r="B275" i="9"/>
  <c r="B160" i="9"/>
  <c r="B273" i="9"/>
  <c r="B272" i="9"/>
  <c r="BC4" i="3"/>
  <c r="P120" i="9" s="1"/>
  <c r="BH4" i="3"/>
  <c r="AE120" i="9" s="1"/>
  <c r="BG4" i="3"/>
  <c r="AB120" i="9" s="1"/>
  <c r="BF4" i="3"/>
  <c r="Y120" i="9" s="1"/>
  <c r="BA4" i="3"/>
  <c r="J120" i="9" s="1"/>
  <c r="AZ4" i="3"/>
  <c r="G120" i="9" s="1"/>
  <c r="AY4" i="3"/>
  <c r="D120" i="9" s="1"/>
  <c r="BE97" i="3"/>
  <c r="V152" i="9" s="1"/>
  <c r="BH97" i="3"/>
  <c r="AE152" i="9" s="1"/>
  <c r="BG97" i="3"/>
  <c r="AB152" i="9" s="1"/>
  <c r="BF97" i="3"/>
  <c r="Y152" i="9" s="1"/>
  <c r="BD97" i="3"/>
  <c r="S152" i="9" s="1"/>
  <c r="BC97" i="3"/>
  <c r="P152" i="9" s="1"/>
  <c r="AZ97" i="3"/>
  <c r="G152" i="9" s="1"/>
  <c r="AY97" i="3"/>
  <c r="D152" i="9" s="1"/>
  <c r="BD98" i="3"/>
  <c r="S266" i="9" s="1"/>
  <c r="BH98" i="3"/>
  <c r="AE266" i="9" s="1"/>
  <c r="BG98" i="3"/>
  <c r="AB266" i="9" s="1"/>
  <c r="BF98" i="3"/>
  <c r="Y266" i="9" s="1"/>
  <c r="BA98" i="3"/>
  <c r="J266" i="9" s="1"/>
  <c r="AZ98" i="3"/>
  <c r="G266" i="9" s="1"/>
  <c r="AY98" i="3"/>
  <c r="D266" i="9" s="1"/>
  <c r="BE99" i="3"/>
  <c r="V147" i="9" s="1"/>
  <c r="BH99" i="3"/>
  <c r="AE147" i="9" s="1"/>
  <c r="BG99" i="3"/>
  <c r="AB147" i="9" s="1"/>
  <c r="BF99" i="3"/>
  <c r="Y147" i="9" s="1"/>
  <c r="AZ99" i="3"/>
  <c r="G147" i="9" s="1"/>
  <c r="AY99" i="3"/>
  <c r="D147" i="9" s="1"/>
  <c r="BD101" i="3"/>
  <c r="S143" i="9" s="1"/>
  <c r="BH101" i="3"/>
  <c r="AE143" i="9" s="1"/>
  <c r="BG101" i="3"/>
  <c r="AB143" i="9" s="1"/>
  <c r="BF101" i="3"/>
  <c r="Y143" i="9" s="1"/>
  <c r="AZ101" i="3"/>
  <c r="G143" i="9" s="1"/>
  <c r="AY101" i="3"/>
  <c r="D143" i="9" s="1"/>
  <c r="BC102" i="3"/>
  <c r="P186" i="9" s="1"/>
  <c r="BH102" i="3"/>
  <c r="AE186" i="9" s="1"/>
  <c r="BG102" i="3"/>
  <c r="AB186" i="9" s="1"/>
  <c r="BF102" i="3"/>
  <c r="Y186" i="9" s="1"/>
  <c r="AZ102" i="3"/>
  <c r="G186" i="9" s="1"/>
  <c r="AY102" i="3"/>
  <c r="D186" i="9" s="1"/>
  <c r="BZ100" i="2"/>
  <c r="BV100" i="2" s="1"/>
  <c r="BY100" i="2"/>
  <c r="BX100" i="2"/>
  <c r="BW100" i="2"/>
  <c r="BQ100" i="2"/>
  <c r="F50" i="9" s="1"/>
  <c r="BP100" i="2"/>
  <c r="BZ95" i="2"/>
  <c r="BY95" i="2"/>
  <c r="AD20" i="9" s="1"/>
  <c r="BX95" i="2"/>
  <c r="AA20" i="9" s="1"/>
  <c r="BW95" i="2"/>
  <c r="X20" i="9" s="1"/>
  <c r="BQ95" i="2"/>
  <c r="F20" i="9" s="1"/>
  <c r="BP95" i="2"/>
  <c r="C27" i="6" s="1"/>
  <c r="BZ96" i="2"/>
  <c r="BR96" i="2" s="1"/>
  <c r="BY96" i="2"/>
  <c r="AD15" i="4" s="1"/>
  <c r="BX96" i="2"/>
  <c r="AA22" i="9" s="1"/>
  <c r="BW96" i="2"/>
  <c r="X22" i="9" s="1"/>
  <c r="BQ96" i="2"/>
  <c r="F22" i="9" s="1"/>
  <c r="BP96" i="2"/>
  <c r="C22" i="9" s="1"/>
  <c r="BZ97" i="2"/>
  <c r="BY97" i="2"/>
  <c r="AD25" i="9" s="1"/>
  <c r="BX97" i="2"/>
  <c r="AA25" i="9" s="1"/>
  <c r="BW97" i="2"/>
  <c r="X25" i="9" s="1"/>
  <c r="BQ97" i="2"/>
  <c r="F31" i="4" s="1"/>
  <c r="BP97" i="2"/>
  <c r="C25" i="9" s="1"/>
  <c r="BZ98" i="2"/>
  <c r="BY98" i="2"/>
  <c r="AD79" i="9" s="1"/>
  <c r="BX98" i="2"/>
  <c r="AA22" i="4" s="1"/>
  <c r="BW98" i="2"/>
  <c r="X79" i="9" s="1"/>
  <c r="BQ98" i="2"/>
  <c r="F79" i="9" s="1"/>
  <c r="BP98" i="2"/>
  <c r="C79" i="9" s="1"/>
  <c r="BZ99" i="2"/>
  <c r="BY99" i="2"/>
  <c r="AD18" i="9" s="1"/>
  <c r="BX99" i="2"/>
  <c r="AA18" i="9" s="1"/>
  <c r="BW99" i="2"/>
  <c r="X18" i="9" s="1"/>
  <c r="BQ99" i="2"/>
  <c r="F18" i="9" s="1"/>
  <c r="BP99" i="2"/>
  <c r="C4" i="6" s="1"/>
  <c r="BG281" i="1"/>
  <c r="BF281" i="1"/>
  <c r="BE281" i="1"/>
  <c r="BD281" i="1"/>
  <c r="BC281" i="1"/>
  <c r="BB281" i="1"/>
  <c r="BA281" i="1"/>
  <c r="AZ281" i="1"/>
  <c r="AY281" i="1"/>
  <c r="E255" i="16" s="1"/>
  <c r="AX281" i="1"/>
  <c r="BG280" i="1"/>
  <c r="BF280" i="1"/>
  <c r="BE280" i="1"/>
  <c r="BD280" i="1"/>
  <c r="BC280" i="1"/>
  <c r="Q265" i="16" s="1"/>
  <c r="BB280" i="1"/>
  <c r="N265" i="16" s="1"/>
  <c r="BA280" i="1"/>
  <c r="K265" i="16" s="1"/>
  <c r="AZ280" i="1"/>
  <c r="AY280" i="1"/>
  <c r="AX280" i="1"/>
  <c r="BG279" i="1"/>
  <c r="BF279" i="1"/>
  <c r="BE279" i="1"/>
  <c r="BD279" i="1"/>
  <c r="BC279" i="1"/>
  <c r="BB279" i="1"/>
  <c r="BA279" i="1"/>
  <c r="AZ279" i="1"/>
  <c r="AY279" i="1"/>
  <c r="AX279" i="1"/>
  <c r="BG278" i="1"/>
  <c r="BF278" i="1"/>
  <c r="BE278" i="1"/>
  <c r="BD278" i="1"/>
  <c r="BC278" i="1"/>
  <c r="BB278" i="1"/>
  <c r="BA278" i="1"/>
  <c r="AZ278" i="1"/>
  <c r="AY278" i="1"/>
  <c r="E254" i="16" s="1"/>
  <c r="AX278" i="1"/>
  <c r="B254" i="16" s="1"/>
  <c r="BG277" i="1"/>
  <c r="BF277" i="1"/>
  <c r="BE277" i="1"/>
  <c r="BD277" i="1"/>
  <c r="BC277" i="1"/>
  <c r="BB277" i="1"/>
  <c r="BA277" i="1"/>
  <c r="K281" i="16" s="1"/>
  <c r="AZ277" i="1"/>
  <c r="H281" i="16" s="1"/>
  <c r="AY277" i="1"/>
  <c r="E281" i="16" s="1"/>
  <c r="AX277" i="1"/>
  <c r="B281" i="16" s="1"/>
  <c r="BG276" i="1"/>
  <c r="BF276" i="1"/>
  <c r="BE276" i="1"/>
  <c r="BD276" i="1"/>
  <c r="BC276" i="1"/>
  <c r="BB276" i="1"/>
  <c r="N170" i="16" s="1"/>
  <c r="BA276" i="1"/>
  <c r="K170" i="16" s="1"/>
  <c r="AZ276" i="1"/>
  <c r="AY276" i="1"/>
  <c r="E170" i="16" s="1"/>
  <c r="AX276" i="1"/>
  <c r="B170" i="16" s="1"/>
  <c r="BG275" i="1"/>
  <c r="BF275" i="1"/>
  <c r="BE275" i="1"/>
  <c r="BD275" i="1"/>
  <c r="BC275" i="1"/>
  <c r="BB275" i="1"/>
  <c r="BA275" i="1"/>
  <c r="AZ275" i="1"/>
  <c r="H222" i="16" s="1"/>
  <c r="AY275" i="1"/>
  <c r="E222" i="16" s="1"/>
  <c r="AX275" i="1"/>
  <c r="B222" i="16" s="1"/>
  <c r="BG274" i="1"/>
  <c r="BF274" i="1"/>
  <c r="BE274" i="1"/>
  <c r="BD274" i="1"/>
  <c r="BC274" i="1"/>
  <c r="BB274" i="1"/>
  <c r="BA274" i="1"/>
  <c r="AZ274" i="1"/>
  <c r="H221" i="16" s="1"/>
  <c r="AY274" i="1"/>
  <c r="E221" i="16" s="1"/>
  <c r="AX274" i="1"/>
  <c r="B221" i="16" s="1"/>
  <c r="BG273" i="1"/>
  <c r="BF273" i="1"/>
  <c r="BE273" i="1"/>
  <c r="BD273" i="1"/>
  <c r="BC273" i="1"/>
  <c r="BB273" i="1"/>
  <c r="BA273" i="1"/>
  <c r="AZ273" i="1"/>
  <c r="AY273" i="1"/>
  <c r="E242" i="16" s="1"/>
  <c r="AX273" i="1"/>
  <c r="BG272" i="1"/>
  <c r="BF272" i="1"/>
  <c r="BE272" i="1"/>
  <c r="BD272" i="1"/>
  <c r="BC272" i="1"/>
  <c r="Q82" i="16" s="1"/>
  <c r="BB272" i="1"/>
  <c r="N82" i="16" s="1"/>
  <c r="BA272" i="1"/>
  <c r="K82" i="16" s="1"/>
  <c r="AZ272" i="1"/>
  <c r="H82" i="16" s="1"/>
  <c r="AY272" i="1"/>
  <c r="AX272" i="1"/>
  <c r="BG271" i="1"/>
  <c r="BF271" i="1"/>
  <c r="BE271" i="1"/>
  <c r="BD271" i="1"/>
  <c r="BC271" i="1"/>
  <c r="BB271" i="1"/>
  <c r="BA271" i="1"/>
  <c r="AZ271" i="1"/>
  <c r="AY271" i="1"/>
  <c r="AX271" i="1"/>
  <c r="BG270" i="1"/>
  <c r="BF270" i="1"/>
  <c r="BE270" i="1"/>
  <c r="BD270" i="1"/>
  <c r="BC270" i="1"/>
  <c r="BB270" i="1"/>
  <c r="BA270" i="1"/>
  <c r="AZ270" i="1"/>
  <c r="H253" i="16" s="1"/>
  <c r="AY270" i="1"/>
  <c r="E253" i="16" s="1"/>
  <c r="AX270" i="1"/>
  <c r="B253" i="16" s="1"/>
  <c r="BG269" i="1"/>
  <c r="BF269" i="1"/>
  <c r="BE269" i="1"/>
  <c r="BD269" i="1"/>
  <c r="BC269" i="1"/>
  <c r="BB269" i="1"/>
  <c r="BA269" i="1"/>
  <c r="K261" i="16" s="1"/>
  <c r="AZ269" i="1"/>
  <c r="AY269" i="1"/>
  <c r="E261" i="16" s="1"/>
  <c r="AX269" i="1"/>
  <c r="B261" i="16" s="1"/>
  <c r="BG268" i="1"/>
  <c r="BF268" i="1"/>
  <c r="BE268" i="1"/>
  <c r="BD268" i="1"/>
  <c r="BC268" i="1"/>
  <c r="BB268" i="1"/>
  <c r="BA268" i="1"/>
  <c r="AZ268" i="1"/>
  <c r="AY268" i="1"/>
  <c r="E41" i="16" s="1"/>
  <c r="AX268" i="1"/>
  <c r="B41" i="16" s="1"/>
  <c r="BG267" i="1"/>
  <c r="BF267" i="1"/>
  <c r="BE267" i="1"/>
  <c r="BD267" i="1"/>
  <c r="BC267" i="1"/>
  <c r="BB267" i="1"/>
  <c r="N252" i="16" s="1"/>
  <c r="BA267" i="1"/>
  <c r="AZ267" i="1"/>
  <c r="AY267" i="1"/>
  <c r="E252" i="16" s="1"/>
  <c r="AX267" i="1"/>
  <c r="B252" i="16" s="1"/>
  <c r="BG266" i="1"/>
  <c r="BF266" i="1"/>
  <c r="BE266" i="1"/>
  <c r="BD266" i="1"/>
  <c r="BC266" i="1"/>
  <c r="BB266" i="1"/>
  <c r="BA266" i="1"/>
  <c r="AZ266" i="1"/>
  <c r="AY266" i="1"/>
  <c r="E103" i="16" s="1"/>
  <c r="AX266" i="1"/>
  <c r="B103" i="16" s="1"/>
  <c r="BG265" i="1"/>
  <c r="BF265" i="1"/>
  <c r="BE265" i="1"/>
  <c r="BD265" i="1"/>
  <c r="BC265" i="1"/>
  <c r="BB265" i="1"/>
  <c r="BA265" i="1"/>
  <c r="AZ265" i="1"/>
  <c r="H18" i="16" s="1"/>
  <c r="AY265" i="1"/>
  <c r="AX265" i="1"/>
  <c r="BG264" i="1"/>
  <c r="BF264" i="1"/>
  <c r="BE264" i="1"/>
  <c r="BD264" i="1"/>
  <c r="BC264" i="1"/>
  <c r="BB264" i="1"/>
  <c r="BA264" i="1"/>
  <c r="AZ264" i="1"/>
  <c r="H144" i="16" s="1"/>
  <c r="AY264" i="1"/>
  <c r="AX264" i="1"/>
  <c r="BG263" i="1"/>
  <c r="BF263" i="1"/>
  <c r="BE263" i="1"/>
  <c r="BD263" i="1"/>
  <c r="BC263" i="1"/>
  <c r="BB263" i="1"/>
  <c r="BA263" i="1"/>
  <c r="AZ263" i="1"/>
  <c r="AY263" i="1"/>
  <c r="AX263" i="1"/>
  <c r="BG262" i="1"/>
  <c r="BF262" i="1"/>
  <c r="BE262" i="1"/>
  <c r="BD262" i="1"/>
  <c r="BC262" i="1"/>
  <c r="BB262" i="1"/>
  <c r="BA262" i="1"/>
  <c r="AZ262" i="1"/>
  <c r="H251" i="16" s="1"/>
  <c r="AY262" i="1"/>
  <c r="E251" i="16" s="1"/>
  <c r="AX262" i="1"/>
  <c r="BG261" i="1"/>
  <c r="BF261" i="1"/>
  <c r="BE261" i="1"/>
  <c r="BD261" i="1"/>
  <c r="BC261" i="1"/>
  <c r="BB261" i="1"/>
  <c r="BA261" i="1"/>
  <c r="K9" i="16" s="1"/>
  <c r="AZ261" i="1"/>
  <c r="H9" i="16" s="1"/>
  <c r="AY261" i="1"/>
  <c r="E9" i="16" s="1"/>
  <c r="AX261" i="1"/>
  <c r="B9" i="16" s="1"/>
  <c r="BG260" i="1"/>
  <c r="BF260" i="1"/>
  <c r="BE260" i="1"/>
  <c r="BD260" i="1"/>
  <c r="BC260" i="1"/>
  <c r="BB260" i="1"/>
  <c r="BA260" i="1"/>
  <c r="AZ260" i="1"/>
  <c r="AY260" i="1"/>
  <c r="E185" i="16" s="1"/>
  <c r="AX260" i="1"/>
  <c r="B185" i="16" s="1"/>
  <c r="BG259" i="1"/>
  <c r="BF259" i="1"/>
  <c r="BE259" i="1"/>
  <c r="BD259" i="1"/>
  <c r="BC259" i="1"/>
  <c r="BB259" i="1"/>
  <c r="BA259" i="1"/>
  <c r="AZ259" i="1"/>
  <c r="AY259" i="1"/>
  <c r="E23" i="16" s="1"/>
  <c r="AX259" i="1"/>
  <c r="B23" i="16" s="1"/>
  <c r="BG258" i="1"/>
  <c r="BF258" i="1"/>
  <c r="BE258" i="1"/>
  <c r="BD258" i="1"/>
  <c r="BC258" i="1"/>
  <c r="BB258" i="1"/>
  <c r="BA258" i="1"/>
  <c r="AZ258" i="1"/>
  <c r="AY258" i="1"/>
  <c r="AX258" i="1"/>
  <c r="B163" i="16" s="1"/>
  <c r="BG257" i="1"/>
  <c r="BF257" i="1"/>
  <c r="BE257" i="1"/>
  <c r="BD257" i="1"/>
  <c r="BC257" i="1"/>
  <c r="BB257" i="1"/>
  <c r="BA257" i="1"/>
  <c r="AZ257" i="1"/>
  <c r="AY257" i="1"/>
  <c r="AX257" i="1"/>
  <c r="BG256" i="1"/>
  <c r="BF256" i="1"/>
  <c r="BE256" i="1"/>
  <c r="BD256" i="1"/>
  <c r="BC256" i="1"/>
  <c r="BB256" i="1"/>
  <c r="BA256" i="1"/>
  <c r="AZ256" i="1"/>
  <c r="H62" i="16" s="1"/>
  <c r="AY256" i="1"/>
  <c r="AX256" i="1"/>
  <c r="BG255" i="1"/>
  <c r="BF255" i="1"/>
  <c r="BE255" i="1"/>
  <c r="BD255" i="1"/>
  <c r="BC255" i="1"/>
  <c r="BB255" i="1"/>
  <c r="BA255" i="1"/>
  <c r="AZ255" i="1"/>
  <c r="AY255" i="1"/>
  <c r="AX255" i="1"/>
  <c r="B88" i="4" s="1"/>
  <c r="BG267" i="8"/>
  <c r="BF267" i="8"/>
  <c r="BE267" i="8"/>
  <c r="BD267" i="8"/>
  <c r="BC267" i="8"/>
  <c r="BB267" i="8"/>
  <c r="BA267" i="8"/>
  <c r="AZ267" i="8"/>
  <c r="AY267" i="8"/>
  <c r="AX267" i="8"/>
  <c r="BG266" i="8"/>
  <c r="BF266" i="8"/>
  <c r="BE266" i="8"/>
  <c r="BD266" i="8"/>
  <c r="BC266" i="8"/>
  <c r="BB266" i="8"/>
  <c r="BA266" i="8"/>
  <c r="AZ266" i="8"/>
  <c r="AY266" i="8"/>
  <c r="AX266" i="8"/>
  <c r="BG265" i="8"/>
  <c r="BF265" i="8"/>
  <c r="BE265" i="8"/>
  <c r="BD265" i="8"/>
  <c r="BC265" i="8"/>
  <c r="BB265" i="8"/>
  <c r="BA265" i="8"/>
  <c r="AZ265" i="8"/>
  <c r="AY265" i="8"/>
  <c r="AX265" i="8"/>
  <c r="BG264" i="8"/>
  <c r="BF264" i="8"/>
  <c r="BE264" i="8"/>
  <c r="BD264" i="8"/>
  <c r="BC264" i="8"/>
  <c r="BB264" i="8"/>
  <c r="BA264" i="8"/>
  <c r="AZ264" i="8"/>
  <c r="AY264" i="8"/>
  <c r="AX264" i="8"/>
  <c r="BG263" i="8"/>
  <c r="BF263" i="8"/>
  <c r="BE263" i="8"/>
  <c r="BD263" i="8"/>
  <c r="BC263" i="8"/>
  <c r="BB263" i="8"/>
  <c r="BA263" i="8"/>
  <c r="AZ263" i="8"/>
  <c r="AY263" i="8"/>
  <c r="AX263" i="8"/>
  <c r="BG262" i="8"/>
  <c r="BF262" i="8"/>
  <c r="BE262" i="8"/>
  <c r="BD262" i="8"/>
  <c r="BC262" i="8"/>
  <c r="BB262" i="8"/>
  <c r="BA262" i="8"/>
  <c r="AZ262" i="8"/>
  <c r="AY262" i="8"/>
  <c r="AX262" i="8"/>
  <c r="BG261" i="8"/>
  <c r="BF261" i="8"/>
  <c r="BE261" i="8"/>
  <c r="BD261" i="8"/>
  <c r="BC261" i="8"/>
  <c r="BB261" i="8"/>
  <c r="BA261" i="8"/>
  <c r="AZ261" i="8"/>
  <c r="AY261" i="8"/>
  <c r="AX261" i="8"/>
  <c r="BG260" i="8"/>
  <c r="BF260" i="8"/>
  <c r="BE260" i="8"/>
  <c r="BD260" i="8"/>
  <c r="BC260" i="8"/>
  <c r="BB260" i="8"/>
  <c r="BA260" i="8"/>
  <c r="AZ260" i="8"/>
  <c r="AY260" i="8"/>
  <c r="AX260" i="8"/>
  <c r="BG259" i="8"/>
  <c r="BF259" i="8"/>
  <c r="BE259" i="8"/>
  <c r="BD259" i="8"/>
  <c r="BC259" i="8"/>
  <c r="BB259" i="8"/>
  <c r="BA259" i="8"/>
  <c r="AZ259" i="8"/>
  <c r="AY259" i="8"/>
  <c r="AX259" i="8"/>
  <c r="BG258" i="8"/>
  <c r="BF258" i="8"/>
  <c r="BE258" i="8"/>
  <c r="BD258" i="8"/>
  <c r="BC258" i="8"/>
  <c r="BB258" i="8"/>
  <c r="BA258" i="8"/>
  <c r="AZ258" i="8"/>
  <c r="AY258" i="8"/>
  <c r="AX258" i="8"/>
  <c r="BG257" i="8"/>
  <c r="BF257" i="8"/>
  <c r="BE257" i="8"/>
  <c r="BD257" i="8"/>
  <c r="BC257" i="8"/>
  <c r="BB257" i="8"/>
  <c r="BA257" i="8"/>
  <c r="AZ257" i="8"/>
  <c r="AY257" i="8"/>
  <c r="AX257" i="8"/>
  <c r="BG256" i="8"/>
  <c r="BF256" i="8"/>
  <c r="BE256" i="8"/>
  <c r="BD256" i="8"/>
  <c r="BC256" i="8"/>
  <c r="BB256" i="8"/>
  <c r="BA256" i="8"/>
  <c r="AZ256" i="8"/>
  <c r="AY256" i="8"/>
  <c r="AX256" i="8"/>
  <c r="BG255" i="8"/>
  <c r="BF255" i="8"/>
  <c r="BE255" i="8"/>
  <c r="BD255" i="8"/>
  <c r="BC255" i="8"/>
  <c r="BB255" i="8"/>
  <c r="BA255" i="8"/>
  <c r="AZ255" i="8"/>
  <c r="AY255" i="8"/>
  <c r="AX255" i="8"/>
  <c r="BG254" i="8"/>
  <c r="BF254" i="8"/>
  <c r="BE254" i="8"/>
  <c r="BD254" i="8"/>
  <c r="BC254" i="8"/>
  <c r="BB254" i="8"/>
  <c r="BA254" i="8"/>
  <c r="AZ254" i="8"/>
  <c r="AY254" i="8"/>
  <c r="AX254" i="8"/>
  <c r="BG253" i="8"/>
  <c r="BF253" i="8"/>
  <c r="BE253" i="8"/>
  <c r="BD253" i="8"/>
  <c r="BC253" i="8"/>
  <c r="BB253" i="8"/>
  <c r="BA253" i="8"/>
  <c r="AZ253" i="8"/>
  <c r="AY253" i="8"/>
  <c r="AX253" i="8"/>
  <c r="BG252" i="8"/>
  <c r="BF252" i="8"/>
  <c r="BE252" i="8"/>
  <c r="BD252" i="8"/>
  <c r="BC252" i="8"/>
  <c r="BB252" i="8"/>
  <c r="BA252" i="8"/>
  <c r="AZ252" i="8"/>
  <c r="AY252" i="8"/>
  <c r="AX252" i="8"/>
  <c r="BG251" i="8"/>
  <c r="BF251" i="8"/>
  <c r="BE251" i="8"/>
  <c r="BD251" i="8"/>
  <c r="BC251" i="8"/>
  <c r="BB251" i="8"/>
  <c r="BA251" i="8"/>
  <c r="AZ251" i="8"/>
  <c r="AY251" i="8"/>
  <c r="AX251" i="8"/>
  <c r="BG250" i="8"/>
  <c r="BF250" i="8"/>
  <c r="BE250" i="8"/>
  <c r="BD250" i="8"/>
  <c r="BC250" i="8"/>
  <c r="BB250" i="8"/>
  <c r="BA250" i="8"/>
  <c r="AZ250" i="8"/>
  <c r="AY250" i="8"/>
  <c r="AX250" i="8"/>
  <c r="BG249" i="8"/>
  <c r="BF249" i="8"/>
  <c r="BE249" i="8"/>
  <c r="BD249" i="8"/>
  <c r="BC249" i="8"/>
  <c r="BB249" i="8"/>
  <c r="BA249" i="8"/>
  <c r="AZ249" i="8"/>
  <c r="AY249" i="8"/>
  <c r="AX249" i="8"/>
  <c r="BG248" i="8"/>
  <c r="BF248" i="8"/>
  <c r="BE248" i="8"/>
  <c r="BD248" i="8"/>
  <c r="BC248" i="8"/>
  <c r="BB248" i="8"/>
  <c r="BA248" i="8"/>
  <c r="AZ248" i="8"/>
  <c r="AY248" i="8"/>
  <c r="AX248" i="8"/>
  <c r="BG247" i="8"/>
  <c r="BF247" i="8"/>
  <c r="BE247" i="8"/>
  <c r="BD247" i="8"/>
  <c r="BC247" i="8"/>
  <c r="BB247" i="8"/>
  <c r="BA247" i="8"/>
  <c r="AZ247" i="8"/>
  <c r="AY247" i="8"/>
  <c r="AX247" i="8"/>
  <c r="BG246" i="8"/>
  <c r="BF246" i="8"/>
  <c r="BE246" i="8"/>
  <c r="BD246" i="8"/>
  <c r="BC246" i="8"/>
  <c r="BB246" i="8"/>
  <c r="BA246" i="8"/>
  <c r="AZ246" i="8"/>
  <c r="AY246" i="8"/>
  <c r="AX246" i="8"/>
  <c r="BG245" i="8"/>
  <c r="BF245" i="8"/>
  <c r="BE245" i="8"/>
  <c r="BD245" i="8"/>
  <c r="BC245" i="8"/>
  <c r="BB245" i="8"/>
  <c r="BA245" i="8"/>
  <c r="AZ245" i="8"/>
  <c r="AY245" i="8"/>
  <c r="AX245" i="8"/>
  <c r="BG244" i="8"/>
  <c r="BF244" i="8"/>
  <c r="BE244" i="8"/>
  <c r="BD244" i="8"/>
  <c r="BC244" i="8"/>
  <c r="BB244" i="8"/>
  <c r="BA244" i="8"/>
  <c r="AZ244" i="8"/>
  <c r="AY244" i="8"/>
  <c r="AX244" i="8"/>
  <c r="BG243" i="8"/>
  <c r="BF243" i="8"/>
  <c r="BE243" i="8"/>
  <c r="BD243" i="8"/>
  <c r="BC243" i="8"/>
  <c r="BB243" i="8"/>
  <c r="BA243" i="8"/>
  <c r="AZ243" i="8"/>
  <c r="AY243" i="8"/>
  <c r="AX243" i="8"/>
  <c r="BG242" i="8"/>
  <c r="BF242" i="8"/>
  <c r="BE242" i="8"/>
  <c r="BD242" i="8"/>
  <c r="BC242" i="8"/>
  <c r="BB242" i="8"/>
  <c r="BA242" i="8"/>
  <c r="AZ242" i="8"/>
  <c r="AY242" i="8"/>
  <c r="AX242" i="8"/>
  <c r="BG241" i="8"/>
  <c r="BF241" i="8"/>
  <c r="BE241" i="8"/>
  <c r="BD241" i="8"/>
  <c r="BC241" i="8"/>
  <c r="BB241" i="8"/>
  <c r="BA241" i="8"/>
  <c r="AZ241" i="8"/>
  <c r="AY241" i="8"/>
  <c r="AX241" i="8"/>
  <c r="BG240" i="8"/>
  <c r="BF240" i="8"/>
  <c r="BE240" i="8"/>
  <c r="BD240" i="8"/>
  <c r="BC240" i="8"/>
  <c r="BB240" i="8"/>
  <c r="BA240" i="8"/>
  <c r="AZ240" i="8"/>
  <c r="AY240" i="8"/>
  <c r="AX240" i="8"/>
  <c r="BG239" i="8"/>
  <c r="BF239" i="8"/>
  <c r="BE239" i="8"/>
  <c r="BD239" i="8"/>
  <c r="BC239" i="8"/>
  <c r="BB239" i="8"/>
  <c r="BA239" i="8"/>
  <c r="AZ239" i="8"/>
  <c r="AY239" i="8"/>
  <c r="AX239" i="8"/>
  <c r="BG238" i="8"/>
  <c r="BF238" i="8"/>
  <c r="BE238" i="8"/>
  <c r="BD238" i="8"/>
  <c r="BC238" i="8"/>
  <c r="BB238" i="8"/>
  <c r="BA238" i="8"/>
  <c r="AZ238" i="8"/>
  <c r="AY238" i="8"/>
  <c r="AX238" i="8"/>
  <c r="BG237" i="8"/>
  <c r="BF237" i="8"/>
  <c r="BE237" i="8"/>
  <c r="BD237" i="8"/>
  <c r="BC237" i="8"/>
  <c r="BB237" i="8"/>
  <c r="BA237" i="8"/>
  <c r="AZ237" i="8"/>
  <c r="AY237" i="8"/>
  <c r="AX237" i="8"/>
  <c r="BG236" i="8"/>
  <c r="BF236" i="8"/>
  <c r="BE236" i="8"/>
  <c r="BD236" i="8"/>
  <c r="BC236" i="8"/>
  <c r="BB236" i="8"/>
  <c r="BA236" i="8"/>
  <c r="AZ236" i="8"/>
  <c r="AY236" i="8"/>
  <c r="AX236" i="8"/>
  <c r="BG235" i="8"/>
  <c r="BF235" i="8"/>
  <c r="BE235" i="8"/>
  <c r="BD235" i="8"/>
  <c r="BC235" i="8"/>
  <c r="BB235" i="8"/>
  <c r="BA235" i="8"/>
  <c r="AZ235" i="8"/>
  <c r="AY235" i="8"/>
  <c r="AX235" i="8"/>
  <c r="BG234" i="8"/>
  <c r="BF234" i="8"/>
  <c r="BE234" i="8"/>
  <c r="BD234" i="8"/>
  <c r="BC234" i="8"/>
  <c r="BB234" i="8"/>
  <c r="BA234" i="8"/>
  <c r="AZ234" i="8"/>
  <c r="AY234" i="8"/>
  <c r="AX234" i="8"/>
  <c r="BG233" i="8"/>
  <c r="BF233" i="8"/>
  <c r="BE233" i="8"/>
  <c r="BD233" i="8"/>
  <c r="BC233" i="8"/>
  <c r="BB233" i="8"/>
  <c r="BA233" i="8"/>
  <c r="AZ233" i="8"/>
  <c r="AY233" i="8"/>
  <c r="AX233" i="8"/>
  <c r="BG232" i="8"/>
  <c r="BF232" i="8"/>
  <c r="BE232" i="8"/>
  <c r="BD232" i="8"/>
  <c r="BC232" i="8"/>
  <c r="BB232" i="8"/>
  <c r="BA232" i="8"/>
  <c r="AZ232" i="8"/>
  <c r="AY232" i="8"/>
  <c r="AX232" i="8"/>
  <c r="BG231" i="8"/>
  <c r="BF231" i="8"/>
  <c r="BE231" i="8"/>
  <c r="BD231" i="8"/>
  <c r="BC231" i="8"/>
  <c r="BB231" i="8"/>
  <c r="BA231" i="8"/>
  <c r="AZ231" i="8"/>
  <c r="AY231" i="8"/>
  <c r="AX231" i="8"/>
  <c r="BG230" i="8"/>
  <c r="BF230" i="8"/>
  <c r="BE230" i="8"/>
  <c r="BD230" i="8"/>
  <c r="BC230" i="8"/>
  <c r="BB230" i="8"/>
  <c r="BA230" i="8"/>
  <c r="AZ230" i="8"/>
  <c r="AY230" i="8"/>
  <c r="AX230" i="8"/>
  <c r="BG229" i="8"/>
  <c r="BF229" i="8"/>
  <c r="BE229" i="8"/>
  <c r="BD229" i="8"/>
  <c r="BC229" i="8"/>
  <c r="BB229" i="8"/>
  <c r="BA229" i="8"/>
  <c r="AZ229" i="8"/>
  <c r="AY229" i="8"/>
  <c r="AX229" i="8"/>
  <c r="BG228" i="8"/>
  <c r="BF228" i="8"/>
  <c r="BE228" i="8"/>
  <c r="BD228" i="8"/>
  <c r="BC228" i="8"/>
  <c r="BB228" i="8"/>
  <c r="BA228" i="8"/>
  <c r="AZ228" i="8"/>
  <c r="AY228" i="8"/>
  <c r="AX228" i="8"/>
  <c r="BG227" i="8"/>
  <c r="BF227" i="8"/>
  <c r="BE227" i="8"/>
  <c r="BD227" i="8"/>
  <c r="BC227" i="8"/>
  <c r="BB227" i="8"/>
  <c r="BA227" i="8"/>
  <c r="AZ227" i="8"/>
  <c r="AY227" i="8"/>
  <c r="AX227" i="8"/>
  <c r="BG226" i="8"/>
  <c r="BF226" i="8"/>
  <c r="BE226" i="8"/>
  <c r="BD226" i="8"/>
  <c r="BC226" i="8"/>
  <c r="BB226" i="8"/>
  <c r="BA226" i="8"/>
  <c r="AZ226" i="8"/>
  <c r="AY226" i="8"/>
  <c r="AX226" i="8"/>
  <c r="BG225" i="8"/>
  <c r="BF225" i="8"/>
  <c r="BE225" i="8"/>
  <c r="BD225" i="8"/>
  <c r="BC225" i="8"/>
  <c r="BB225" i="8"/>
  <c r="BA225" i="8"/>
  <c r="AZ225" i="8"/>
  <c r="AY225" i="8"/>
  <c r="AX225" i="8"/>
  <c r="BG224" i="8"/>
  <c r="BF224" i="8"/>
  <c r="BE224" i="8"/>
  <c r="BD224" i="8"/>
  <c r="BC224" i="8"/>
  <c r="BB224" i="8"/>
  <c r="BA224" i="8"/>
  <c r="AZ224" i="8"/>
  <c r="AY224" i="8"/>
  <c r="AX224" i="8"/>
  <c r="BG223" i="8"/>
  <c r="BF223" i="8"/>
  <c r="BE223" i="8"/>
  <c r="BD223" i="8"/>
  <c r="BC223" i="8"/>
  <c r="BB223" i="8"/>
  <c r="BA223" i="8"/>
  <c r="AZ223" i="8"/>
  <c r="AY223" i="8"/>
  <c r="AX223" i="8"/>
  <c r="BG222" i="8"/>
  <c r="BF222" i="8"/>
  <c r="BE222" i="8"/>
  <c r="BD222" i="8"/>
  <c r="BC222" i="8"/>
  <c r="BB222" i="8"/>
  <c r="BA222" i="8"/>
  <c r="AZ222" i="8"/>
  <c r="AY222" i="8"/>
  <c r="AX222" i="8"/>
  <c r="BG221" i="8"/>
  <c r="BF221" i="8"/>
  <c r="BE221" i="8"/>
  <c r="BD221" i="8"/>
  <c r="BC221" i="8"/>
  <c r="BB221" i="8"/>
  <c r="BA221" i="8"/>
  <c r="AZ221" i="8"/>
  <c r="AY221" i="8"/>
  <c r="AX221" i="8"/>
  <c r="BG220" i="8"/>
  <c r="BF220" i="8"/>
  <c r="BE220" i="8"/>
  <c r="BD220" i="8"/>
  <c r="BC220" i="8"/>
  <c r="BB220" i="8"/>
  <c r="BA220" i="8"/>
  <c r="AZ220" i="8"/>
  <c r="AY220" i="8"/>
  <c r="AX220" i="8"/>
  <c r="BG219" i="8"/>
  <c r="BF219" i="8"/>
  <c r="BE219" i="8"/>
  <c r="BD219" i="8"/>
  <c r="BC219" i="8"/>
  <c r="BB219" i="8"/>
  <c r="BA219" i="8"/>
  <c r="AZ219" i="8"/>
  <c r="AY219" i="8"/>
  <c r="AX219" i="8"/>
  <c r="BG218" i="8"/>
  <c r="BF218" i="8"/>
  <c r="BE218" i="8"/>
  <c r="BD218" i="8"/>
  <c r="BC218" i="8"/>
  <c r="BB218" i="8"/>
  <c r="BA218" i="8"/>
  <c r="AZ218" i="8"/>
  <c r="AY218" i="8"/>
  <c r="AX218" i="8"/>
  <c r="BG217" i="8"/>
  <c r="BF217" i="8"/>
  <c r="BE217" i="8"/>
  <c r="BD217" i="8"/>
  <c r="BC217" i="8"/>
  <c r="BB217" i="8"/>
  <c r="BA217" i="8"/>
  <c r="AZ217" i="8"/>
  <c r="AY217" i="8"/>
  <c r="AX217" i="8"/>
  <c r="BG216" i="8"/>
  <c r="BF216" i="8"/>
  <c r="BE216" i="8"/>
  <c r="BD216" i="8"/>
  <c r="BC216" i="8"/>
  <c r="BB216" i="8"/>
  <c r="BA216" i="8"/>
  <c r="AZ216" i="8"/>
  <c r="AY216" i="8"/>
  <c r="AX216" i="8"/>
  <c r="BG215" i="8"/>
  <c r="BF215" i="8"/>
  <c r="BE215" i="8"/>
  <c r="BD215" i="8"/>
  <c r="BC215" i="8"/>
  <c r="BB215" i="8"/>
  <c r="BA215" i="8"/>
  <c r="AZ215" i="8"/>
  <c r="AY215" i="8"/>
  <c r="AX215" i="8"/>
  <c r="BG214" i="8"/>
  <c r="BF214" i="8"/>
  <c r="BE214" i="8"/>
  <c r="BD214" i="8"/>
  <c r="BC214" i="8"/>
  <c r="BB214" i="8"/>
  <c r="BA214" i="8"/>
  <c r="AZ214" i="8"/>
  <c r="AY214" i="8"/>
  <c r="AX214" i="8"/>
  <c r="BG213" i="8"/>
  <c r="BF213" i="8"/>
  <c r="BE213" i="8"/>
  <c r="BD213" i="8"/>
  <c r="BC213" i="8"/>
  <c r="BB213" i="8"/>
  <c r="BA213" i="8"/>
  <c r="AZ213" i="8"/>
  <c r="AY213" i="8"/>
  <c r="AX213" i="8"/>
  <c r="BG212" i="8"/>
  <c r="BF212" i="8"/>
  <c r="BE212" i="8"/>
  <c r="BD212" i="8"/>
  <c r="BC212" i="8"/>
  <c r="BB212" i="8"/>
  <c r="BA212" i="8"/>
  <c r="AZ212" i="8"/>
  <c r="AY212" i="8"/>
  <c r="AX212" i="8"/>
  <c r="BG211" i="8"/>
  <c r="BF211" i="8"/>
  <c r="BE211" i="8"/>
  <c r="BD211" i="8"/>
  <c r="BC211" i="8"/>
  <c r="BB211" i="8"/>
  <c r="BA211" i="8"/>
  <c r="AZ211" i="8"/>
  <c r="AY211" i="8"/>
  <c r="AX211" i="8"/>
  <c r="BG210" i="8"/>
  <c r="BF210" i="8"/>
  <c r="BE210" i="8"/>
  <c r="BD210" i="8"/>
  <c r="BC210" i="8"/>
  <c r="BB210" i="8"/>
  <c r="BA210" i="8"/>
  <c r="AZ210" i="8"/>
  <c r="AY210" i="8"/>
  <c r="AX210" i="8"/>
  <c r="BG209" i="8"/>
  <c r="BF209" i="8"/>
  <c r="BE209" i="8"/>
  <c r="BD209" i="8"/>
  <c r="BC209" i="8"/>
  <c r="BB209" i="8"/>
  <c r="BA209" i="8"/>
  <c r="AZ209" i="8"/>
  <c r="AY209" i="8"/>
  <c r="AX209" i="8"/>
  <c r="BG208" i="8"/>
  <c r="BF208" i="8"/>
  <c r="BE208" i="8"/>
  <c r="BD208" i="8"/>
  <c r="BC208" i="8"/>
  <c r="BB208" i="8"/>
  <c r="BA208" i="8"/>
  <c r="AZ208" i="8"/>
  <c r="AY208" i="8"/>
  <c r="AX208" i="8"/>
  <c r="BG207" i="8"/>
  <c r="BF207" i="8"/>
  <c r="BE207" i="8"/>
  <c r="BD207" i="8"/>
  <c r="BC207" i="8"/>
  <c r="BB207" i="8"/>
  <c r="BA207" i="8"/>
  <c r="AZ207" i="8"/>
  <c r="AY207" i="8"/>
  <c r="AX207" i="8"/>
  <c r="BG206" i="8"/>
  <c r="BF206" i="8"/>
  <c r="BE206" i="8"/>
  <c r="BD206" i="8"/>
  <c r="BC206" i="8"/>
  <c r="BB206" i="8"/>
  <c r="BA206" i="8"/>
  <c r="AZ206" i="8"/>
  <c r="AY206" i="8"/>
  <c r="AX206" i="8"/>
  <c r="BG205" i="8"/>
  <c r="BF205" i="8"/>
  <c r="BE205" i="8"/>
  <c r="BD205" i="8"/>
  <c r="BC205" i="8"/>
  <c r="BB205" i="8"/>
  <c r="BA205" i="8"/>
  <c r="AZ205" i="8"/>
  <c r="AY205" i="8"/>
  <c r="AX205" i="8"/>
  <c r="BG204" i="8"/>
  <c r="BF204" i="8"/>
  <c r="BE204" i="8"/>
  <c r="BD204" i="8"/>
  <c r="BC204" i="8"/>
  <c r="BB204" i="8"/>
  <c r="BA204" i="8"/>
  <c r="AZ204" i="8"/>
  <c r="AY204" i="8"/>
  <c r="AX204" i="8"/>
  <c r="BG203" i="8"/>
  <c r="BF203" i="8"/>
  <c r="BE203" i="8"/>
  <c r="BD203" i="8"/>
  <c r="BC203" i="8"/>
  <c r="BB203" i="8"/>
  <c r="BA203" i="8"/>
  <c r="AZ203" i="8"/>
  <c r="AY203" i="8"/>
  <c r="AX203" i="8"/>
  <c r="BG202" i="8"/>
  <c r="BF202" i="8"/>
  <c r="BE202" i="8"/>
  <c r="BD202" i="8"/>
  <c r="BC202" i="8"/>
  <c r="BB202" i="8"/>
  <c r="BA202" i="8"/>
  <c r="AZ202" i="8"/>
  <c r="AY202" i="8"/>
  <c r="AX202" i="8"/>
  <c r="BG201" i="8"/>
  <c r="BF201" i="8"/>
  <c r="BE201" i="8"/>
  <c r="BD201" i="8"/>
  <c r="BC201" i="8"/>
  <c r="BB201" i="8"/>
  <c r="BA201" i="8"/>
  <c r="AZ201" i="8"/>
  <c r="AY201" i="8"/>
  <c r="AX201" i="8"/>
  <c r="BG200" i="8"/>
  <c r="BF200" i="8"/>
  <c r="BE200" i="8"/>
  <c r="BD200" i="8"/>
  <c r="BC200" i="8"/>
  <c r="BB200" i="8"/>
  <c r="BA200" i="8"/>
  <c r="AZ200" i="8"/>
  <c r="AY200" i="8"/>
  <c r="AX200" i="8"/>
  <c r="BG199" i="8"/>
  <c r="BF199" i="8"/>
  <c r="BE199" i="8"/>
  <c r="BD199" i="8"/>
  <c r="BC199" i="8"/>
  <c r="BB199" i="8"/>
  <c r="BA199" i="8"/>
  <c r="AZ199" i="8"/>
  <c r="AY199" i="8"/>
  <c r="AX199" i="8"/>
  <c r="BG198" i="8"/>
  <c r="BF198" i="8"/>
  <c r="BE198" i="8"/>
  <c r="BD198" i="8"/>
  <c r="BC198" i="8"/>
  <c r="BB198" i="8"/>
  <c r="BA198" i="8"/>
  <c r="AZ198" i="8"/>
  <c r="AY198" i="8"/>
  <c r="AX198" i="8"/>
  <c r="BG197" i="8"/>
  <c r="BF197" i="8"/>
  <c r="BE197" i="8"/>
  <c r="BD197" i="8"/>
  <c r="BC197" i="8"/>
  <c r="BB197" i="8"/>
  <c r="BA197" i="8"/>
  <c r="AZ197" i="8"/>
  <c r="AY197" i="8"/>
  <c r="AX197" i="8"/>
  <c r="BG196" i="8"/>
  <c r="BF196" i="8"/>
  <c r="BE196" i="8"/>
  <c r="BD196" i="8"/>
  <c r="BC196" i="8"/>
  <c r="BB196" i="8"/>
  <c r="BA196" i="8"/>
  <c r="AZ196" i="8"/>
  <c r="AY196" i="8"/>
  <c r="AX196" i="8"/>
  <c r="BG195" i="8"/>
  <c r="BF195" i="8"/>
  <c r="BE195" i="8"/>
  <c r="BD195" i="8"/>
  <c r="BC195" i="8"/>
  <c r="BB195" i="8"/>
  <c r="BA195" i="8"/>
  <c r="AZ195" i="8"/>
  <c r="AY195" i="8"/>
  <c r="AX195" i="8"/>
  <c r="BG194" i="8"/>
  <c r="BF194" i="8"/>
  <c r="BE194" i="8"/>
  <c r="BD194" i="8"/>
  <c r="BC194" i="8"/>
  <c r="BB194" i="8"/>
  <c r="BA194" i="8"/>
  <c r="AZ194" i="8"/>
  <c r="AY194" i="8"/>
  <c r="AX194" i="8"/>
  <c r="BG193" i="8"/>
  <c r="BF193" i="8"/>
  <c r="BE193" i="8"/>
  <c r="BD193" i="8"/>
  <c r="BC193" i="8"/>
  <c r="BB193" i="8"/>
  <c r="BA193" i="8"/>
  <c r="AZ193" i="8"/>
  <c r="AY193" i="8"/>
  <c r="AX193" i="8"/>
  <c r="BG192" i="8"/>
  <c r="BF192" i="8"/>
  <c r="BE192" i="8"/>
  <c r="BD192" i="8"/>
  <c r="BC192" i="8"/>
  <c r="BB192" i="8"/>
  <c r="BA192" i="8"/>
  <c r="AZ192" i="8"/>
  <c r="AY192" i="8"/>
  <c r="AX192" i="8"/>
  <c r="BG191" i="8"/>
  <c r="BF191" i="8"/>
  <c r="BE191" i="8"/>
  <c r="BD191" i="8"/>
  <c r="BC191" i="8"/>
  <c r="BB191" i="8"/>
  <c r="BA191" i="8"/>
  <c r="AZ191" i="8"/>
  <c r="AY191" i="8"/>
  <c r="AX191" i="8"/>
  <c r="BG190" i="8"/>
  <c r="BF190" i="8"/>
  <c r="BE190" i="8"/>
  <c r="BD190" i="8"/>
  <c r="BC190" i="8"/>
  <c r="BB190" i="8"/>
  <c r="BA190" i="8"/>
  <c r="AZ190" i="8"/>
  <c r="AY190" i="8"/>
  <c r="AX190" i="8"/>
  <c r="BG189" i="8"/>
  <c r="BF189" i="8"/>
  <c r="BE189" i="8"/>
  <c r="BD189" i="8"/>
  <c r="BC189" i="8"/>
  <c r="BB189" i="8"/>
  <c r="BA189" i="8"/>
  <c r="AZ189" i="8"/>
  <c r="AY189" i="8"/>
  <c r="AX189" i="8"/>
  <c r="BG188" i="8"/>
  <c r="BF188" i="8"/>
  <c r="BE188" i="8"/>
  <c r="BD188" i="8"/>
  <c r="BC188" i="8"/>
  <c r="BB188" i="8"/>
  <c r="BA188" i="8"/>
  <c r="AZ188" i="8"/>
  <c r="AY188" i="8"/>
  <c r="AX188" i="8"/>
  <c r="BG187" i="8"/>
  <c r="BF187" i="8"/>
  <c r="BE187" i="8"/>
  <c r="BD187" i="8"/>
  <c r="BC187" i="8"/>
  <c r="BB187" i="8"/>
  <c r="BA187" i="8"/>
  <c r="AZ187" i="8"/>
  <c r="AY187" i="8"/>
  <c r="AX187" i="8"/>
  <c r="BG186" i="8"/>
  <c r="BF186" i="8"/>
  <c r="BE186" i="8"/>
  <c r="BD186" i="8"/>
  <c r="BC186" i="8"/>
  <c r="BB186" i="8"/>
  <c r="BA186" i="8"/>
  <c r="AZ186" i="8"/>
  <c r="AY186" i="8"/>
  <c r="AX186" i="8"/>
  <c r="BG185" i="8"/>
  <c r="BF185" i="8"/>
  <c r="BE185" i="8"/>
  <c r="BD185" i="8"/>
  <c r="BC185" i="8"/>
  <c r="BB185" i="8"/>
  <c r="BA185" i="8"/>
  <c r="AZ185" i="8"/>
  <c r="AY185" i="8"/>
  <c r="AX185" i="8"/>
  <c r="BG184" i="8"/>
  <c r="BF184" i="8"/>
  <c r="BE184" i="8"/>
  <c r="BD184" i="8"/>
  <c r="BC184" i="8"/>
  <c r="BB184" i="8"/>
  <c r="BA184" i="8"/>
  <c r="AZ184" i="8"/>
  <c r="AY184" i="8"/>
  <c r="AX184" i="8"/>
  <c r="BG183" i="8"/>
  <c r="BF183" i="8"/>
  <c r="BE183" i="8"/>
  <c r="BD183" i="8"/>
  <c r="BC183" i="8"/>
  <c r="BB183" i="8"/>
  <c r="BA183" i="8"/>
  <c r="AZ183" i="8"/>
  <c r="AY183" i="8"/>
  <c r="AX183" i="8"/>
  <c r="BG182" i="8"/>
  <c r="BF182" i="8"/>
  <c r="BE182" i="8"/>
  <c r="BD182" i="8"/>
  <c r="BC182" i="8"/>
  <c r="BB182" i="8"/>
  <c r="BA182" i="8"/>
  <c r="AZ182" i="8"/>
  <c r="AY182" i="8"/>
  <c r="AX182" i="8"/>
  <c r="BG181" i="8"/>
  <c r="BF181" i="8"/>
  <c r="BE181" i="8"/>
  <c r="BD181" i="8"/>
  <c r="BC181" i="8"/>
  <c r="BB181" i="8"/>
  <c r="BA181" i="8"/>
  <c r="AZ181" i="8"/>
  <c r="AY181" i="8"/>
  <c r="AX181" i="8"/>
  <c r="BG180" i="8"/>
  <c r="BF180" i="8"/>
  <c r="BE180" i="8"/>
  <c r="BD180" i="8"/>
  <c r="BC180" i="8"/>
  <c r="BB180" i="8"/>
  <c r="BA180" i="8"/>
  <c r="AZ180" i="8"/>
  <c r="AY180" i="8"/>
  <c r="AX180" i="8"/>
  <c r="BG179" i="8"/>
  <c r="BF179" i="8"/>
  <c r="BE179" i="8"/>
  <c r="BD179" i="8"/>
  <c r="BC179" i="8"/>
  <c r="BB179" i="8"/>
  <c r="BA179" i="8"/>
  <c r="AZ179" i="8"/>
  <c r="AY179" i="8"/>
  <c r="AX179" i="8"/>
  <c r="BG178" i="8"/>
  <c r="BF178" i="8"/>
  <c r="BE178" i="8"/>
  <c r="BD178" i="8"/>
  <c r="BC178" i="8"/>
  <c r="BB178" i="8"/>
  <c r="BA178" i="8"/>
  <c r="AZ178" i="8"/>
  <c r="AY178" i="8"/>
  <c r="AX178" i="8"/>
  <c r="BG177" i="8"/>
  <c r="BF177" i="8"/>
  <c r="BE177" i="8"/>
  <c r="BD177" i="8"/>
  <c r="BC177" i="8"/>
  <c r="BB177" i="8"/>
  <c r="BA177" i="8"/>
  <c r="AZ177" i="8"/>
  <c r="AY177" i="8"/>
  <c r="AX177" i="8"/>
  <c r="BG176" i="8"/>
  <c r="BF176" i="8"/>
  <c r="BE176" i="8"/>
  <c r="BD176" i="8"/>
  <c r="BC176" i="8"/>
  <c r="BB176" i="8"/>
  <c r="BA176" i="8"/>
  <c r="AZ176" i="8"/>
  <c r="AY176" i="8"/>
  <c r="AX176" i="8"/>
  <c r="BG175" i="8"/>
  <c r="BF175" i="8"/>
  <c r="BE175" i="8"/>
  <c r="BD175" i="8"/>
  <c r="BC175" i="8"/>
  <c r="BB175" i="8"/>
  <c r="BA175" i="8"/>
  <c r="AZ175" i="8"/>
  <c r="AY175" i="8"/>
  <c r="AX175" i="8"/>
  <c r="BG174" i="8"/>
  <c r="BF174" i="8"/>
  <c r="BE174" i="8"/>
  <c r="BD174" i="8"/>
  <c r="BC174" i="8"/>
  <c r="BB174" i="8"/>
  <c r="BA174" i="8"/>
  <c r="AZ174" i="8"/>
  <c r="AY174" i="8"/>
  <c r="AX174" i="8"/>
  <c r="BG173" i="8"/>
  <c r="BF173" i="8"/>
  <c r="BE173" i="8"/>
  <c r="BD173" i="8"/>
  <c r="BC173" i="8"/>
  <c r="BB173" i="8"/>
  <c r="BA173" i="8"/>
  <c r="AZ173" i="8"/>
  <c r="AY173" i="8"/>
  <c r="AX173" i="8"/>
  <c r="BG172" i="8"/>
  <c r="BF172" i="8"/>
  <c r="BE172" i="8"/>
  <c r="BD172" i="8"/>
  <c r="BC172" i="8"/>
  <c r="BB172" i="8"/>
  <c r="BA172" i="8"/>
  <c r="AZ172" i="8"/>
  <c r="AY172" i="8"/>
  <c r="AX172" i="8"/>
  <c r="BG171" i="8"/>
  <c r="BF171" i="8"/>
  <c r="BE171" i="8"/>
  <c r="BD171" i="8"/>
  <c r="BC171" i="8"/>
  <c r="BB171" i="8"/>
  <c r="BA171" i="8"/>
  <c r="AZ171" i="8"/>
  <c r="AY171" i="8"/>
  <c r="AX171" i="8"/>
  <c r="BG170" i="8"/>
  <c r="BF170" i="8"/>
  <c r="BE170" i="8"/>
  <c r="BD170" i="8"/>
  <c r="BC170" i="8"/>
  <c r="BB170" i="8"/>
  <c r="BA170" i="8"/>
  <c r="AZ170" i="8"/>
  <c r="AY170" i="8"/>
  <c r="AX170" i="8"/>
  <c r="BG169" i="8"/>
  <c r="BF169" i="8"/>
  <c r="BE169" i="8"/>
  <c r="BD169" i="8"/>
  <c r="BC169" i="8"/>
  <c r="BB169" i="8"/>
  <c r="BA169" i="8"/>
  <c r="AZ169" i="8"/>
  <c r="AY169" i="8"/>
  <c r="AX169" i="8"/>
  <c r="BG168" i="8"/>
  <c r="BF168" i="8"/>
  <c r="BE168" i="8"/>
  <c r="BD168" i="8"/>
  <c r="BC168" i="8"/>
  <c r="BB168" i="8"/>
  <c r="BA168" i="8"/>
  <c r="AZ168" i="8"/>
  <c r="AY168" i="8"/>
  <c r="AX168" i="8"/>
  <c r="BG167" i="8"/>
  <c r="BF167" i="8"/>
  <c r="BE167" i="8"/>
  <c r="BD167" i="8"/>
  <c r="BC167" i="8"/>
  <c r="BB167" i="8"/>
  <c r="BA167" i="8"/>
  <c r="AZ167" i="8"/>
  <c r="AY167" i="8"/>
  <c r="AX167" i="8"/>
  <c r="BG166" i="8"/>
  <c r="BF166" i="8"/>
  <c r="BE166" i="8"/>
  <c r="BD166" i="8"/>
  <c r="BC166" i="8"/>
  <c r="BB166" i="8"/>
  <c r="BA166" i="8"/>
  <c r="AZ166" i="8"/>
  <c r="AY166" i="8"/>
  <c r="AX166" i="8"/>
  <c r="BG165" i="8"/>
  <c r="BF165" i="8"/>
  <c r="BE165" i="8"/>
  <c r="BD165" i="8"/>
  <c r="BC165" i="8"/>
  <c r="BB165" i="8"/>
  <c r="BA165" i="8"/>
  <c r="AZ165" i="8"/>
  <c r="AY165" i="8"/>
  <c r="AX165" i="8"/>
  <c r="BG164" i="8"/>
  <c r="BF164" i="8"/>
  <c r="BE164" i="8"/>
  <c r="BD164" i="8"/>
  <c r="BC164" i="8"/>
  <c r="BB164" i="8"/>
  <c r="BA164" i="8"/>
  <c r="AZ164" i="8"/>
  <c r="AY164" i="8"/>
  <c r="AX164" i="8"/>
  <c r="BG163" i="8"/>
  <c r="BF163" i="8"/>
  <c r="BE163" i="8"/>
  <c r="BD163" i="8"/>
  <c r="BC163" i="8"/>
  <c r="BB163" i="8"/>
  <c r="BA163" i="8"/>
  <c r="AZ163" i="8"/>
  <c r="AY163" i="8"/>
  <c r="AX163" i="8"/>
  <c r="BG162" i="8"/>
  <c r="BF162" i="8"/>
  <c r="BE162" i="8"/>
  <c r="BD162" i="8"/>
  <c r="BC162" i="8"/>
  <c r="BB162" i="8"/>
  <c r="BA162" i="8"/>
  <c r="AZ162" i="8"/>
  <c r="AY162" i="8"/>
  <c r="AX162" i="8"/>
  <c r="BG161" i="8"/>
  <c r="BF161" i="8"/>
  <c r="BE161" i="8"/>
  <c r="BD161" i="8"/>
  <c r="BC161" i="8"/>
  <c r="BB161" i="8"/>
  <c r="BA161" i="8"/>
  <c r="AZ161" i="8"/>
  <c r="AY161" i="8"/>
  <c r="AX161" i="8"/>
  <c r="BG160" i="8"/>
  <c r="BF160" i="8"/>
  <c r="BE160" i="8"/>
  <c r="BD160" i="8"/>
  <c r="BC160" i="8"/>
  <c r="BB160" i="8"/>
  <c r="BA160" i="8"/>
  <c r="AZ160" i="8"/>
  <c r="AY160" i="8"/>
  <c r="AX160" i="8"/>
  <c r="BG159" i="8"/>
  <c r="BF159" i="8"/>
  <c r="BE159" i="8"/>
  <c r="BD159" i="8"/>
  <c r="BC159" i="8"/>
  <c r="BB159" i="8"/>
  <c r="BA159" i="8"/>
  <c r="AZ159" i="8"/>
  <c r="AY159" i="8"/>
  <c r="AX159" i="8"/>
  <c r="BG158" i="8"/>
  <c r="BF158" i="8"/>
  <c r="BE158" i="8"/>
  <c r="BD158" i="8"/>
  <c r="BC158" i="8"/>
  <c r="BB158" i="8"/>
  <c r="BA158" i="8"/>
  <c r="AZ158" i="8"/>
  <c r="AY158" i="8"/>
  <c r="AX158" i="8"/>
  <c r="BG157" i="8"/>
  <c r="BF157" i="8"/>
  <c r="BE157" i="8"/>
  <c r="BD157" i="8"/>
  <c r="BC157" i="8"/>
  <c r="BB157" i="8"/>
  <c r="BA157" i="8"/>
  <c r="AZ157" i="8"/>
  <c r="AY157" i="8"/>
  <c r="AX157" i="8"/>
  <c r="BG156" i="8"/>
  <c r="BF156" i="8"/>
  <c r="BE156" i="8"/>
  <c r="BD156" i="8"/>
  <c r="BC156" i="8"/>
  <c r="BB156" i="8"/>
  <c r="BA156" i="8"/>
  <c r="AZ156" i="8"/>
  <c r="AY156" i="8"/>
  <c r="AX156" i="8"/>
  <c r="BG155" i="8"/>
  <c r="BF155" i="8"/>
  <c r="BE155" i="8"/>
  <c r="BD155" i="8"/>
  <c r="BC155" i="8"/>
  <c r="BB155" i="8"/>
  <c r="BA155" i="8"/>
  <c r="AZ155" i="8"/>
  <c r="AY155" i="8"/>
  <c r="AX155" i="8"/>
  <c r="BG154" i="8"/>
  <c r="BF154" i="8"/>
  <c r="BE154" i="8"/>
  <c r="BD154" i="8"/>
  <c r="BC154" i="8"/>
  <c r="BB154" i="8"/>
  <c r="BA154" i="8"/>
  <c r="AZ154" i="8"/>
  <c r="AY154" i="8"/>
  <c r="AX154" i="8"/>
  <c r="BG153" i="8"/>
  <c r="BF153" i="8"/>
  <c r="BE153" i="8"/>
  <c r="BD153" i="8"/>
  <c r="BC153" i="8"/>
  <c r="BB153" i="8"/>
  <c r="BA153" i="8"/>
  <c r="AZ153" i="8"/>
  <c r="AY153" i="8"/>
  <c r="AX153" i="8"/>
  <c r="BG152" i="8"/>
  <c r="BF152" i="8"/>
  <c r="BE152" i="8"/>
  <c r="BD152" i="8"/>
  <c r="BC152" i="8"/>
  <c r="BB152" i="8"/>
  <c r="BA152" i="8"/>
  <c r="AZ152" i="8"/>
  <c r="AY152" i="8"/>
  <c r="AX152" i="8"/>
  <c r="BG151" i="8"/>
  <c r="BF151" i="8"/>
  <c r="BE151" i="8"/>
  <c r="BD151" i="8"/>
  <c r="BC151" i="8"/>
  <c r="BB151" i="8"/>
  <c r="BA151" i="8"/>
  <c r="AZ151" i="8"/>
  <c r="AY151" i="8"/>
  <c r="AX151" i="8"/>
  <c r="BG150" i="8"/>
  <c r="BF150" i="8"/>
  <c r="BE150" i="8"/>
  <c r="BD150" i="8"/>
  <c r="BC150" i="8"/>
  <c r="BB150" i="8"/>
  <c r="BA150" i="8"/>
  <c r="AZ150" i="8"/>
  <c r="AY150" i="8"/>
  <c r="AX150" i="8"/>
  <c r="BG149" i="8"/>
  <c r="BF149" i="8"/>
  <c r="BE149" i="8"/>
  <c r="BD149" i="8"/>
  <c r="BC149" i="8"/>
  <c r="BB149" i="8"/>
  <c r="BA149" i="8"/>
  <c r="AZ149" i="8"/>
  <c r="AY149" i="8"/>
  <c r="AX149" i="8"/>
  <c r="BG148" i="8"/>
  <c r="BF148" i="8"/>
  <c r="BE148" i="8"/>
  <c r="BD148" i="8"/>
  <c r="BC148" i="8"/>
  <c r="BB148" i="8"/>
  <c r="BA148" i="8"/>
  <c r="AZ148" i="8"/>
  <c r="AY148" i="8"/>
  <c r="AX148" i="8"/>
  <c r="BG147" i="8"/>
  <c r="BF147" i="8"/>
  <c r="BE147" i="8"/>
  <c r="BD147" i="8"/>
  <c r="BC147" i="8"/>
  <c r="BB147" i="8"/>
  <c r="BA147" i="8"/>
  <c r="AZ147" i="8"/>
  <c r="AY147" i="8"/>
  <c r="AX147" i="8"/>
  <c r="BG146" i="8"/>
  <c r="BF146" i="8"/>
  <c r="BE146" i="8"/>
  <c r="BD146" i="8"/>
  <c r="BC146" i="8"/>
  <c r="BB146" i="8"/>
  <c r="BA146" i="8"/>
  <c r="AZ146" i="8"/>
  <c r="AY146" i="8"/>
  <c r="AX146" i="8"/>
  <c r="BG145" i="8"/>
  <c r="BF145" i="8"/>
  <c r="BE145" i="8"/>
  <c r="BD145" i="8"/>
  <c r="BC145" i="8"/>
  <c r="BB145" i="8"/>
  <c r="BA145" i="8"/>
  <c r="AZ145" i="8"/>
  <c r="AY145" i="8"/>
  <c r="AX145" i="8"/>
  <c r="BG144" i="8"/>
  <c r="BF144" i="8"/>
  <c r="BE144" i="8"/>
  <c r="BD144" i="8"/>
  <c r="BC144" i="8"/>
  <c r="BB144" i="8"/>
  <c r="BA144" i="8"/>
  <c r="AZ144" i="8"/>
  <c r="AY144" i="8"/>
  <c r="AX144" i="8"/>
  <c r="BG143" i="8"/>
  <c r="BF143" i="8"/>
  <c r="BE143" i="8"/>
  <c r="BD143" i="8"/>
  <c r="BC143" i="8"/>
  <c r="BB143" i="8"/>
  <c r="BA143" i="8"/>
  <c r="AZ143" i="8"/>
  <c r="AY143" i="8"/>
  <c r="AX143" i="8"/>
  <c r="BG142" i="8"/>
  <c r="BF142" i="8"/>
  <c r="BE142" i="8"/>
  <c r="BD142" i="8"/>
  <c r="BC142" i="8"/>
  <c r="BB142" i="8"/>
  <c r="BA142" i="8"/>
  <c r="AZ142" i="8"/>
  <c r="AY142" i="8"/>
  <c r="AX142" i="8"/>
  <c r="BG141" i="8"/>
  <c r="BF141" i="8"/>
  <c r="BE141" i="8"/>
  <c r="BD141" i="8"/>
  <c r="BC141" i="8"/>
  <c r="BB141" i="8"/>
  <c r="BA141" i="8"/>
  <c r="AZ141" i="8"/>
  <c r="AY141" i="8"/>
  <c r="AX141" i="8"/>
  <c r="BG140" i="8"/>
  <c r="BF140" i="8"/>
  <c r="BE140" i="8"/>
  <c r="BD140" i="8"/>
  <c r="BC140" i="8"/>
  <c r="BB140" i="8"/>
  <c r="BA140" i="8"/>
  <c r="AZ140" i="8"/>
  <c r="AY140" i="8"/>
  <c r="AX140" i="8"/>
  <c r="BG139" i="8"/>
  <c r="BF139" i="8"/>
  <c r="BE139" i="8"/>
  <c r="BD139" i="8"/>
  <c r="BC139" i="8"/>
  <c r="BB139" i="8"/>
  <c r="BA139" i="8"/>
  <c r="AZ139" i="8"/>
  <c r="AY139" i="8"/>
  <c r="AX139" i="8"/>
  <c r="BG138" i="8"/>
  <c r="BF138" i="8"/>
  <c r="BE138" i="8"/>
  <c r="BD138" i="8"/>
  <c r="BC138" i="8"/>
  <c r="BB138" i="8"/>
  <c r="BA138" i="8"/>
  <c r="AZ138" i="8"/>
  <c r="AY138" i="8"/>
  <c r="AX138" i="8"/>
  <c r="BG137" i="8"/>
  <c r="BF137" i="8"/>
  <c r="BE137" i="8"/>
  <c r="BD137" i="8"/>
  <c r="BC137" i="8"/>
  <c r="BB137" i="8"/>
  <c r="BA137" i="8"/>
  <c r="AZ137" i="8"/>
  <c r="AY137" i="8"/>
  <c r="AX137" i="8"/>
  <c r="BG136" i="8"/>
  <c r="BF136" i="8"/>
  <c r="BE136" i="8"/>
  <c r="BD136" i="8"/>
  <c r="BC136" i="8"/>
  <c r="BB136" i="8"/>
  <c r="BA136" i="8"/>
  <c r="AZ136" i="8"/>
  <c r="AY136" i="8"/>
  <c r="AX136" i="8"/>
  <c r="BG135" i="8"/>
  <c r="BF135" i="8"/>
  <c r="BE135" i="8"/>
  <c r="BD135" i="8"/>
  <c r="BC135" i="8"/>
  <c r="BB135" i="8"/>
  <c r="BA135" i="8"/>
  <c r="AZ135" i="8"/>
  <c r="AY135" i="8"/>
  <c r="AX135" i="8"/>
  <c r="BG134" i="8"/>
  <c r="BF134" i="8"/>
  <c r="BE134" i="8"/>
  <c r="BD134" i="8"/>
  <c r="BC134" i="8"/>
  <c r="BB134" i="8"/>
  <c r="BA134" i="8"/>
  <c r="AZ134" i="8"/>
  <c r="AY134" i="8"/>
  <c r="AX134" i="8"/>
  <c r="BG133" i="8"/>
  <c r="BF133" i="8"/>
  <c r="BE133" i="8"/>
  <c r="BD133" i="8"/>
  <c r="BC133" i="8"/>
  <c r="BB133" i="8"/>
  <c r="BA133" i="8"/>
  <c r="AZ133" i="8"/>
  <c r="AY133" i="8"/>
  <c r="AX133" i="8"/>
  <c r="BG132" i="8"/>
  <c r="BF132" i="8"/>
  <c r="BE132" i="8"/>
  <c r="BD132" i="8"/>
  <c r="BC132" i="8"/>
  <c r="BB132" i="8"/>
  <c r="BA132" i="8"/>
  <c r="AZ132" i="8"/>
  <c r="AY132" i="8"/>
  <c r="AX132" i="8"/>
  <c r="BG131" i="8"/>
  <c r="BF131" i="8"/>
  <c r="BE131" i="8"/>
  <c r="BD131" i="8"/>
  <c r="BC131" i="8"/>
  <c r="BB131" i="8"/>
  <c r="BA131" i="8"/>
  <c r="AZ131" i="8"/>
  <c r="AY131" i="8"/>
  <c r="AX131" i="8"/>
  <c r="BG130" i="8"/>
  <c r="BF130" i="8"/>
  <c r="BE130" i="8"/>
  <c r="BD130" i="8"/>
  <c r="BC130" i="8"/>
  <c r="BB130" i="8"/>
  <c r="BA130" i="8"/>
  <c r="AZ130" i="8"/>
  <c r="AY130" i="8"/>
  <c r="AX130" i="8"/>
  <c r="BG129" i="8"/>
  <c r="BF129" i="8"/>
  <c r="BE129" i="8"/>
  <c r="BD129" i="8"/>
  <c r="BC129" i="8"/>
  <c r="BB129" i="8"/>
  <c r="BA129" i="8"/>
  <c r="AZ129" i="8"/>
  <c r="AY129" i="8"/>
  <c r="AX129" i="8"/>
  <c r="BG128" i="8"/>
  <c r="BF128" i="8"/>
  <c r="BE128" i="8"/>
  <c r="BD128" i="8"/>
  <c r="BC128" i="8"/>
  <c r="BB128" i="8"/>
  <c r="BA128" i="8"/>
  <c r="AZ128" i="8"/>
  <c r="AY128" i="8"/>
  <c r="AX128" i="8"/>
  <c r="BG127" i="8"/>
  <c r="BF127" i="8"/>
  <c r="BE127" i="8"/>
  <c r="BD127" i="8"/>
  <c r="BC127" i="8"/>
  <c r="BB127" i="8"/>
  <c r="BA127" i="8"/>
  <c r="AZ127" i="8"/>
  <c r="AY127" i="8"/>
  <c r="AX127" i="8"/>
  <c r="BG126" i="8"/>
  <c r="BF126" i="8"/>
  <c r="BE126" i="8"/>
  <c r="BD126" i="8"/>
  <c r="BC126" i="8"/>
  <c r="BB126" i="8"/>
  <c r="BA126" i="8"/>
  <c r="AZ126" i="8"/>
  <c r="AY126" i="8"/>
  <c r="AX126" i="8"/>
  <c r="BG125" i="8"/>
  <c r="BF125" i="8"/>
  <c r="BE125" i="8"/>
  <c r="BD125" i="8"/>
  <c r="BC125" i="8"/>
  <c r="BB125" i="8"/>
  <c r="BA125" i="8"/>
  <c r="AZ125" i="8"/>
  <c r="AY125" i="8"/>
  <c r="AX125" i="8"/>
  <c r="BG124" i="8"/>
  <c r="BF124" i="8"/>
  <c r="BE124" i="8"/>
  <c r="BD124" i="8"/>
  <c r="BC124" i="8"/>
  <c r="BB124" i="8"/>
  <c r="BA124" i="8"/>
  <c r="AZ124" i="8"/>
  <c r="AY124" i="8"/>
  <c r="AX124" i="8"/>
  <c r="BG123" i="8"/>
  <c r="BF123" i="8"/>
  <c r="BE123" i="8"/>
  <c r="BD123" i="8"/>
  <c r="BC123" i="8"/>
  <c r="BB123" i="8"/>
  <c r="BA123" i="8"/>
  <c r="AZ123" i="8"/>
  <c r="AY123" i="8"/>
  <c r="AX123" i="8"/>
  <c r="BG122" i="8"/>
  <c r="BF122" i="8"/>
  <c r="BE122" i="8"/>
  <c r="BD122" i="8"/>
  <c r="BC122" i="8"/>
  <c r="BB122" i="8"/>
  <c r="BA122" i="8"/>
  <c r="AZ122" i="8"/>
  <c r="AY122" i="8"/>
  <c r="AX122" i="8"/>
  <c r="BG121" i="8"/>
  <c r="BF121" i="8"/>
  <c r="BE121" i="8"/>
  <c r="BD121" i="8"/>
  <c r="BC121" i="8"/>
  <c r="BB121" i="8"/>
  <c r="BA121" i="8"/>
  <c r="AZ121" i="8"/>
  <c r="AY121" i="8"/>
  <c r="AX121" i="8"/>
  <c r="BG120" i="8"/>
  <c r="BF120" i="8"/>
  <c r="BE120" i="8"/>
  <c r="BD120" i="8"/>
  <c r="BC120" i="8"/>
  <c r="BB120" i="8"/>
  <c r="BA120" i="8"/>
  <c r="AZ120" i="8"/>
  <c r="AY120" i="8"/>
  <c r="AX120" i="8"/>
  <c r="BG119" i="8"/>
  <c r="BF119" i="8"/>
  <c r="BE119" i="8"/>
  <c r="BD119" i="8"/>
  <c r="BC119" i="8"/>
  <c r="BB119" i="8"/>
  <c r="BA119" i="8"/>
  <c r="AZ119" i="8"/>
  <c r="AY119" i="8"/>
  <c r="AX119" i="8"/>
  <c r="BG118" i="8"/>
  <c r="BF118" i="8"/>
  <c r="BE118" i="8"/>
  <c r="BD118" i="8"/>
  <c r="BC118" i="8"/>
  <c r="BB118" i="8"/>
  <c r="BA118" i="8"/>
  <c r="AZ118" i="8"/>
  <c r="AY118" i="8"/>
  <c r="AX118" i="8"/>
  <c r="BG117" i="8"/>
  <c r="BF117" i="8"/>
  <c r="BE117" i="8"/>
  <c r="BD117" i="8"/>
  <c r="BC117" i="8"/>
  <c r="BB117" i="8"/>
  <c r="BA117" i="8"/>
  <c r="AZ117" i="8"/>
  <c r="AY117" i="8"/>
  <c r="AX117" i="8"/>
  <c r="BG116" i="8"/>
  <c r="BF116" i="8"/>
  <c r="BE116" i="8"/>
  <c r="BD116" i="8"/>
  <c r="BC116" i="8"/>
  <c r="BB116" i="8"/>
  <c r="BA116" i="8"/>
  <c r="AZ116" i="8"/>
  <c r="AY116" i="8"/>
  <c r="AX116" i="8"/>
  <c r="BG115" i="8"/>
  <c r="BF115" i="8"/>
  <c r="BE115" i="8"/>
  <c r="BD115" i="8"/>
  <c r="BC115" i="8"/>
  <c r="BB115" i="8"/>
  <c r="BA115" i="8"/>
  <c r="AZ115" i="8"/>
  <c r="AY115" i="8"/>
  <c r="AX115" i="8"/>
  <c r="BG114" i="8"/>
  <c r="BF114" i="8"/>
  <c r="BE114" i="8"/>
  <c r="BD114" i="8"/>
  <c r="BC114" i="8"/>
  <c r="BB114" i="8"/>
  <c r="BA114" i="8"/>
  <c r="AZ114" i="8"/>
  <c r="AY114" i="8"/>
  <c r="AX114" i="8"/>
  <c r="BG113" i="8"/>
  <c r="BF113" i="8"/>
  <c r="BE113" i="8"/>
  <c r="BD113" i="8"/>
  <c r="BC113" i="8"/>
  <c r="BB113" i="8"/>
  <c r="BA113" i="8"/>
  <c r="AZ113" i="8"/>
  <c r="AY113" i="8"/>
  <c r="AX113" i="8"/>
  <c r="BG112" i="8"/>
  <c r="BF112" i="8"/>
  <c r="BE112" i="8"/>
  <c r="BD112" i="8"/>
  <c r="BC112" i="8"/>
  <c r="BB112" i="8"/>
  <c r="BA112" i="8"/>
  <c r="AZ112" i="8"/>
  <c r="AY112" i="8"/>
  <c r="AX112" i="8"/>
  <c r="BG111" i="8"/>
  <c r="BF111" i="8"/>
  <c r="BE111" i="8"/>
  <c r="BD111" i="8"/>
  <c r="BC111" i="8"/>
  <c r="BB111" i="8"/>
  <c r="BA111" i="8"/>
  <c r="AZ111" i="8"/>
  <c r="AY111" i="8"/>
  <c r="AX111" i="8"/>
  <c r="BG110" i="8"/>
  <c r="BF110" i="8"/>
  <c r="BE110" i="8"/>
  <c r="BD110" i="8"/>
  <c r="BC110" i="8"/>
  <c r="BB110" i="8"/>
  <c r="BA110" i="8"/>
  <c r="AZ110" i="8"/>
  <c r="AY110" i="8"/>
  <c r="AX110" i="8"/>
  <c r="BG109" i="8"/>
  <c r="BF109" i="8"/>
  <c r="BE109" i="8"/>
  <c r="BD109" i="8"/>
  <c r="BC109" i="8"/>
  <c r="BB109" i="8"/>
  <c r="BA109" i="8"/>
  <c r="AZ109" i="8"/>
  <c r="AY109" i="8"/>
  <c r="AX109" i="8"/>
  <c r="BG108" i="8"/>
  <c r="BF108" i="8"/>
  <c r="BE108" i="8"/>
  <c r="BD108" i="8"/>
  <c r="BC108" i="8"/>
  <c r="BB108" i="8"/>
  <c r="BA108" i="8"/>
  <c r="AZ108" i="8"/>
  <c r="AY108" i="8"/>
  <c r="AX108" i="8"/>
  <c r="BG107" i="8"/>
  <c r="BF107" i="8"/>
  <c r="BE107" i="8"/>
  <c r="BD107" i="8"/>
  <c r="BC107" i="8"/>
  <c r="BB107" i="8"/>
  <c r="BA107" i="8"/>
  <c r="AZ107" i="8"/>
  <c r="AY107" i="8"/>
  <c r="AX107" i="8"/>
  <c r="BG106" i="8"/>
  <c r="BF106" i="8"/>
  <c r="BE106" i="8"/>
  <c r="BD106" i="8"/>
  <c r="BC106" i="8"/>
  <c r="BB106" i="8"/>
  <c r="BA106" i="8"/>
  <c r="AZ106" i="8"/>
  <c r="AY106" i="8"/>
  <c r="AX106" i="8"/>
  <c r="BG105" i="8"/>
  <c r="BF105" i="8"/>
  <c r="BE105" i="8"/>
  <c r="BD105" i="8"/>
  <c r="BC105" i="8"/>
  <c r="BB105" i="8"/>
  <c r="BA105" i="8"/>
  <c r="AZ105" i="8"/>
  <c r="AY105" i="8"/>
  <c r="AX105" i="8"/>
  <c r="BG104" i="8"/>
  <c r="BF104" i="8"/>
  <c r="BE104" i="8"/>
  <c r="BD104" i="8"/>
  <c r="BC104" i="8"/>
  <c r="BB104" i="8"/>
  <c r="BA104" i="8"/>
  <c r="AZ104" i="8"/>
  <c r="AY104" i="8"/>
  <c r="AX104" i="8"/>
  <c r="BG103" i="8"/>
  <c r="BF103" i="8"/>
  <c r="BE103" i="8"/>
  <c r="BD103" i="8"/>
  <c r="BC103" i="8"/>
  <c r="BB103" i="8"/>
  <c r="BA103" i="8"/>
  <c r="AZ103" i="8"/>
  <c r="AY103" i="8"/>
  <c r="AX103" i="8"/>
  <c r="BG102" i="8"/>
  <c r="BF102" i="8"/>
  <c r="BE102" i="8"/>
  <c r="BD102" i="8"/>
  <c r="BC102" i="8"/>
  <c r="BB102" i="8"/>
  <c r="BA102" i="8"/>
  <c r="AZ102" i="8"/>
  <c r="AY102" i="8"/>
  <c r="AX102" i="8"/>
  <c r="BG101" i="8"/>
  <c r="BF101" i="8"/>
  <c r="BE101" i="8"/>
  <c r="BD101" i="8"/>
  <c r="BC101" i="8"/>
  <c r="BB101" i="8"/>
  <c r="BA101" i="8"/>
  <c r="AZ101" i="8"/>
  <c r="AY101" i="8"/>
  <c r="AX101" i="8"/>
  <c r="BG100" i="8"/>
  <c r="BF100" i="8"/>
  <c r="BE100" i="8"/>
  <c r="BD100" i="8"/>
  <c r="BC100" i="8"/>
  <c r="BB100" i="8"/>
  <c r="BA100" i="8"/>
  <c r="AZ100" i="8"/>
  <c r="AY100" i="8"/>
  <c r="AX100" i="8"/>
  <c r="BG99" i="8"/>
  <c r="BF99" i="8"/>
  <c r="BE99" i="8"/>
  <c r="BD99" i="8"/>
  <c r="BC99" i="8"/>
  <c r="BB99" i="8"/>
  <c r="BA99" i="8"/>
  <c r="AZ99" i="8"/>
  <c r="AY99" i="8"/>
  <c r="AX99" i="8"/>
  <c r="BG98" i="8"/>
  <c r="BF98" i="8"/>
  <c r="BE98" i="8"/>
  <c r="BD98" i="8"/>
  <c r="BC98" i="8"/>
  <c r="BB98" i="8"/>
  <c r="BA98" i="8"/>
  <c r="AZ98" i="8"/>
  <c r="AY98" i="8"/>
  <c r="AX98" i="8"/>
  <c r="BG97" i="8"/>
  <c r="BF97" i="8"/>
  <c r="BE97" i="8"/>
  <c r="BD97" i="8"/>
  <c r="BC97" i="8"/>
  <c r="BB97" i="8"/>
  <c r="BA97" i="8"/>
  <c r="AZ97" i="8"/>
  <c r="AY97" i="8"/>
  <c r="AX97" i="8"/>
  <c r="BG96" i="8"/>
  <c r="BF96" i="8"/>
  <c r="BE96" i="8"/>
  <c r="BD96" i="8"/>
  <c r="BC96" i="8"/>
  <c r="BB96" i="8"/>
  <c r="BA96" i="8"/>
  <c r="AZ96" i="8"/>
  <c r="AY96" i="8"/>
  <c r="AX96" i="8"/>
  <c r="BG95" i="8"/>
  <c r="BF95" i="8"/>
  <c r="BE95" i="8"/>
  <c r="BD95" i="8"/>
  <c r="BC95" i="8"/>
  <c r="BB95" i="8"/>
  <c r="BA95" i="8"/>
  <c r="AZ95" i="8"/>
  <c r="AY95" i="8"/>
  <c r="AX95" i="8"/>
  <c r="BG94" i="8"/>
  <c r="BF94" i="8"/>
  <c r="BE94" i="8"/>
  <c r="BD94" i="8"/>
  <c r="BC94" i="8"/>
  <c r="BB94" i="8"/>
  <c r="BA94" i="8"/>
  <c r="AZ94" i="8"/>
  <c r="AY94" i="8"/>
  <c r="AX94" i="8"/>
  <c r="BG93" i="8"/>
  <c r="BF93" i="8"/>
  <c r="BE93" i="8"/>
  <c r="BD93" i="8"/>
  <c r="BC93" i="8"/>
  <c r="BB93" i="8"/>
  <c r="BA93" i="8"/>
  <c r="AZ93" i="8"/>
  <c r="AY93" i="8"/>
  <c r="AX93" i="8"/>
  <c r="BG92" i="8"/>
  <c r="BF92" i="8"/>
  <c r="BE92" i="8"/>
  <c r="BD92" i="8"/>
  <c r="BC92" i="8"/>
  <c r="BB92" i="8"/>
  <c r="BA92" i="8"/>
  <c r="AZ92" i="8"/>
  <c r="AY92" i="8"/>
  <c r="AX92" i="8"/>
  <c r="BG91" i="8"/>
  <c r="BF91" i="8"/>
  <c r="BE91" i="8"/>
  <c r="BD91" i="8"/>
  <c r="BC91" i="8"/>
  <c r="BB91" i="8"/>
  <c r="BA91" i="8"/>
  <c r="AZ91" i="8"/>
  <c r="AY91" i="8"/>
  <c r="AX91" i="8"/>
  <c r="BG90" i="8"/>
  <c r="BF90" i="8"/>
  <c r="BE90" i="8"/>
  <c r="BD90" i="8"/>
  <c r="BC90" i="8"/>
  <c r="BB90" i="8"/>
  <c r="BA90" i="8"/>
  <c r="AZ90" i="8"/>
  <c r="AY90" i="8"/>
  <c r="AX90" i="8"/>
  <c r="BG89" i="8"/>
  <c r="BF89" i="8"/>
  <c r="BE89" i="8"/>
  <c r="BD89" i="8"/>
  <c r="BC89" i="8"/>
  <c r="BB89" i="8"/>
  <c r="BA89" i="8"/>
  <c r="AZ89" i="8"/>
  <c r="AY89" i="8"/>
  <c r="AX89" i="8"/>
  <c r="BG88" i="8"/>
  <c r="BF88" i="8"/>
  <c r="BE88" i="8"/>
  <c r="BD88" i="8"/>
  <c r="BC88" i="8"/>
  <c r="BB88" i="8"/>
  <c r="BA88" i="8"/>
  <c r="AZ88" i="8"/>
  <c r="AY88" i="8"/>
  <c r="AX88" i="8"/>
  <c r="BG87" i="8"/>
  <c r="BF87" i="8"/>
  <c r="BE87" i="8"/>
  <c r="BD87" i="8"/>
  <c r="BC87" i="8"/>
  <c r="BB87" i="8"/>
  <c r="BA87" i="8"/>
  <c r="AZ87" i="8"/>
  <c r="AY87" i="8"/>
  <c r="AX87" i="8"/>
  <c r="BG86" i="8"/>
  <c r="BF86" i="8"/>
  <c r="BE86" i="8"/>
  <c r="BD86" i="8"/>
  <c r="BC86" i="8"/>
  <c r="BB86" i="8"/>
  <c r="BA86" i="8"/>
  <c r="AZ86" i="8"/>
  <c r="AY86" i="8"/>
  <c r="AX86" i="8"/>
  <c r="BG85" i="8"/>
  <c r="BF85" i="8"/>
  <c r="BE85" i="8"/>
  <c r="BD85" i="8"/>
  <c r="BC85" i="8"/>
  <c r="BB85" i="8"/>
  <c r="BA85" i="8"/>
  <c r="AZ85" i="8"/>
  <c r="AY85" i="8"/>
  <c r="AX85" i="8"/>
  <c r="BG84" i="8"/>
  <c r="BF84" i="8"/>
  <c r="BE84" i="8"/>
  <c r="BD84" i="8"/>
  <c r="BC84" i="8"/>
  <c r="BB84" i="8"/>
  <c r="BA84" i="8"/>
  <c r="AZ84" i="8"/>
  <c r="AY84" i="8"/>
  <c r="AX84" i="8"/>
  <c r="BG83" i="8"/>
  <c r="BF83" i="8"/>
  <c r="BE83" i="8"/>
  <c r="BD83" i="8"/>
  <c r="BC83" i="8"/>
  <c r="BB83" i="8"/>
  <c r="BA83" i="8"/>
  <c r="AZ83" i="8"/>
  <c r="AY83" i="8"/>
  <c r="AX83" i="8"/>
  <c r="BG82" i="8"/>
  <c r="BF82" i="8"/>
  <c r="BE82" i="8"/>
  <c r="BD82" i="8"/>
  <c r="BC82" i="8"/>
  <c r="BB82" i="8"/>
  <c r="BA82" i="8"/>
  <c r="AZ82" i="8"/>
  <c r="AY82" i="8"/>
  <c r="AX82" i="8"/>
  <c r="BG81" i="8"/>
  <c r="BF81" i="8"/>
  <c r="BE81" i="8"/>
  <c r="BD81" i="8"/>
  <c r="BC81" i="8"/>
  <c r="BB81" i="8"/>
  <c r="BA81" i="8"/>
  <c r="AZ81" i="8"/>
  <c r="AY81" i="8"/>
  <c r="AX81" i="8"/>
  <c r="BG80" i="8"/>
  <c r="BF80" i="8"/>
  <c r="BE80" i="8"/>
  <c r="BD80" i="8"/>
  <c r="BC80" i="8"/>
  <c r="BB80" i="8"/>
  <c r="BA80" i="8"/>
  <c r="AZ80" i="8"/>
  <c r="AY80" i="8"/>
  <c r="AX80" i="8"/>
  <c r="BG79" i="8"/>
  <c r="BF79" i="8"/>
  <c r="BE79" i="8"/>
  <c r="BD79" i="8"/>
  <c r="BC79" i="8"/>
  <c r="BB79" i="8"/>
  <c r="BA79" i="8"/>
  <c r="AZ79" i="8"/>
  <c r="AY79" i="8"/>
  <c r="AX79" i="8"/>
  <c r="BG78" i="8"/>
  <c r="BF78" i="8"/>
  <c r="BE78" i="8"/>
  <c r="BD78" i="8"/>
  <c r="BC78" i="8"/>
  <c r="BB78" i="8"/>
  <c r="BA78" i="8"/>
  <c r="AZ78" i="8"/>
  <c r="AY78" i="8"/>
  <c r="AX78" i="8"/>
  <c r="BG77" i="8"/>
  <c r="BF77" i="8"/>
  <c r="BE77" i="8"/>
  <c r="BD77" i="8"/>
  <c r="BC77" i="8"/>
  <c r="BB77" i="8"/>
  <c r="BA77" i="8"/>
  <c r="AZ77" i="8"/>
  <c r="AY77" i="8"/>
  <c r="AX77" i="8"/>
  <c r="BG76" i="8"/>
  <c r="BF76" i="8"/>
  <c r="BE76" i="8"/>
  <c r="BD76" i="8"/>
  <c r="BC76" i="8"/>
  <c r="BB76" i="8"/>
  <c r="BA76" i="8"/>
  <c r="AZ76" i="8"/>
  <c r="AY76" i="8"/>
  <c r="AX76" i="8"/>
  <c r="BG75" i="8"/>
  <c r="BF75" i="8"/>
  <c r="BE75" i="8"/>
  <c r="BD75" i="8"/>
  <c r="BC75" i="8"/>
  <c r="BB75" i="8"/>
  <c r="BA75" i="8"/>
  <c r="AZ75" i="8"/>
  <c r="AY75" i="8"/>
  <c r="AX75" i="8"/>
  <c r="BG74" i="8"/>
  <c r="BF74" i="8"/>
  <c r="BE74" i="8"/>
  <c r="BD74" i="8"/>
  <c r="BC74" i="8"/>
  <c r="BB74" i="8"/>
  <c r="BA74" i="8"/>
  <c r="AZ74" i="8"/>
  <c r="AY74" i="8"/>
  <c r="AX74" i="8"/>
  <c r="BG73" i="8"/>
  <c r="BF73" i="8"/>
  <c r="BE73" i="8"/>
  <c r="BD73" i="8"/>
  <c r="BC73" i="8"/>
  <c r="BB73" i="8"/>
  <c r="BA73" i="8"/>
  <c r="AZ73" i="8"/>
  <c r="AY73" i="8"/>
  <c r="AX73" i="8"/>
  <c r="BG72" i="8"/>
  <c r="BF72" i="8"/>
  <c r="BE72" i="8"/>
  <c r="BD72" i="8"/>
  <c r="BC72" i="8"/>
  <c r="BB72" i="8"/>
  <c r="BA72" i="8"/>
  <c r="AZ72" i="8"/>
  <c r="AY72" i="8"/>
  <c r="AX72" i="8"/>
  <c r="BG71" i="8"/>
  <c r="BF71" i="8"/>
  <c r="BE71" i="8"/>
  <c r="BD71" i="8"/>
  <c r="BC71" i="8"/>
  <c r="BB71" i="8"/>
  <c r="BA71" i="8"/>
  <c r="AZ71" i="8"/>
  <c r="AY71" i="8"/>
  <c r="AX71" i="8"/>
  <c r="BG70" i="8"/>
  <c r="BF70" i="8"/>
  <c r="BE70" i="8"/>
  <c r="BD70" i="8"/>
  <c r="BC70" i="8"/>
  <c r="BB70" i="8"/>
  <c r="BA70" i="8"/>
  <c r="AZ70" i="8"/>
  <c r="AY70" i="8"/>
  <c r="AX70" i="8"/>
  <c r="BG69" i="8"/>
  <c r="BF69" i="8"/>
  <c r="BE69" i="8"/>
  <c r="BD69" i="8"/>
  <c r="BC69" i="8"/>
  <c r="BB69" i="8"/>
  <c r="BA69" i="8"/>
  <c r="AZ69" i="8"/>
  <c r="AY69" i="8"/>
  <c r="AX69" i="8"/>
  <c r="BG68" i="8"/>
  <c r="BF68" i="8"/>
  <c r="BE68" i="8"/>
  <c r="BD68" i="8"/>
  <c r="BC68" i="8"/>
  <c r="BB68" i="8"/>
  <c r="BA68" i="8"/>
  <c r="AZ68" i="8"/>
  <c r="AY68" i="8"/>
  <c r="AX68" i="8"/>
  <c r="BG67" i="8"/>
  <c r="BF67" i="8"/>
  <c r="BE67" i="8"/>
  <c r="BD67" i="8"/>
  <c r="BC67" i="8"/>
  <c r="BB67" i="8"/>
  <c r="BA67" i="8"/>
  <c r="AZ67" i="8"/>
  <c r="AY67" i="8"/>
  <c r="AX67" i="8"/>
  <c r="BG66" i="8"/>
  <c r="BF66" i="8"/>
  <c r="BE66" i="8"/>
  <c r="BD66" i="8"/>
  <c r="BC66" i="8"/>
  <c r="BB66" i="8"/>
  <c r="BA66" i="8"/>
  <c r="AZ66" i="8"/>
  <c r="AY66" i="8"/>
  <c r="AX66" i="8"/>
  <c r="BG65" i="8"/>
  <c r="BF65" i="8"/>
  <c r="BE65" i="8"/>
  <c r="BD65" i="8"/>
  <c r="BC65" i="8"/>
  <c r="BB65" i="8"/>
  <c r="BA65" i="8"/>
  <c r="AZ65" i="8"/>
  <c r="AY65" i="8"/>
  <c r="AX65" i="8"/>
  <c r="BG64" i="8"/>
  <c r="BF64" i="8"/>
  <c r="BE64" i="8"/>
  <c r="BD64" i="8"/>
  <c r="BC64" i="8"/>
  <c r="BB64" i="8"/>
  <c r="BA64" i="8"/>
  <c r="AZ64" i="8"/>
  <c r="AY64" i="8"/>
  <c r="AX64" i="8"/>
  <c r="BG63" i="8"/>
  <c r="BF63" i="8"/>
  <c r="BE63" i="8"/>
  <c r="BD63" i="8"/>
  <c r="BC63" i="8"/>
  <c r="BB63" i="8"/>
  <c r="BA63" i="8"/>
  <c r="AZ63" i="8"/>
  <c r="AY63" i="8"/>
  <c r="AX63" i="8"/>
  <c r="BG62" i="8"/>
  <c r="BF62" i="8"/>
  <c r="BE62" i="8"/>
  <c r="BD62" i="8"/>
  <c r="BC62" i="8"/>
  <c r="BB62" i="8"/>
  <c r="BA62" i="8"/>
  <c r="AZ62" i="8"/>
  <c r="AY62" i="8"/>
  <c r="AX62" i="8"/>
  <c r="BG61" i="8"/>
  <c r="BF61" i="8"/>
  <c r="BE61" i="8"/>
  <c r="BD61" i="8"/>
  <c r="BC61" i="8"/>
  <c r="BB61" i="8"/>
  <c r="BA61" i="8"/>
  <c r="AZ61" i="8"/>
  <c r="AY61" i="8"/>
  <c r="AX61" i="8"/>
  <c r="BG60" i="8"/>
  <c r="BF60" i="8"/>
  <c r="BE60" i="8"/>
  <c r="BD60" i="8"/>
  <c r="BC60" i="8"/>
  <c r="BB60" i="8"/>
  <c r="BA60" i="8"/>
  <c r="AZ60" i="8"/>
  <c r="AY60" i="8"/>
  <c r="AX60" i="8"/>
  <c r="BG59" i="8"/>
  <c r="BF59" i="8"/>
  <c r="BE59" i="8"/>
  <c r="BD59" i="8"/>
  <c r="BC59" i="8"/>
  <c r="BB59" i="8"/>
  <c r="BA59" i="8"/>
  <c r="AZ59" i="8"/>
  <c r="AY59" i="8"/>
  <c r="AX59" i="8"/>
  <c r="BG58" i="8"/>
  <c r="BF58" i="8"/>
  <c r="BE58" i="8"/>
  <c r="BD58" i="8"/>
  <c r="BC58" i="8"/>
  <c r="BB58" i="8"/>
  <c r="BA58" i="8"/>
  <c r="AZ58" i="8"/>
  <c r="AY58" i="8"/>
  <c r="AX58" i="8"/>
  <c r="BG57" i="8"/>
  <c r="BF57" i="8"/>
  <c r="BE57" i="8"/>
  <c r="BD57" i="8"/>
  <c r="BC57" i="8"/>
  <c r="BB57" i="8"/>
  <c r="BA57" i="8"/>
  <c r="AZ57" i="8"/>
  <c r="AY57" i="8"/>
  <c r="AX57" i="8"/>
  <c r="BG56" i="8"/>
  <c r="BF56" i="8"/>
  <c r="BE56" i="8"/>
  <c r="BD56" i="8"/>
  <c r="BC56" i="8"/>
  <c r="BB56" i="8"/>
  <c r="BA56" i="8"/>
  <c r="AZ56" i="8"/>
  <c r="AY56" i="8"/>
  <c r="AX56" i="8"/>
  <c r="BG55" i="8"/>
  <c r="BF55" i="8"/>
  <c r="BE55" i="8"/>
  <c r="BD55" i="8"/>
  <c r="BC55" i="8"/>
  <c r="BB55" i="8"/>
  <c r="BA55" i="8"/>
  <c r="AZ55" i="8"/>
  <c r="AY55" i="8"/>
  <c r="AX55" i="8"/>
  <c r="BG54" i="8"/>
  <c r="BF54" i="8"/>
  <c r="BE54" i="8"/>
  <c r="BD54" i="8"/>
  <c r="BC54" i="8"/>
  <c r="BB54" i="8"/>
  <c r="BA54" i="8"/>
  <c r="AZ54" i="8"/>
  <c r="AY54" i="8"/>
  <c r="AX54" i="8"/>
  <c r="BG53" i="8"/>
  <c r="BF53" i="8"/>
  <c r="BE53" i="8"/>
  <c r="BD53" i="8"/>
  <c r="BC53" i="8"/>
  <c r="BB53" i="8"/>
  <c r="BA53" i="8"/>
  <c r="AZ53" i="8"/>
  <c r="AY53" i="8"/>
  <c r="AX53" i="8"/>
  <c r="BG52" i="8"/>
  <c r="BF52" i="8"/>
  <c r="BE52" i="8"/>
  <c r="BD52" i="8"/>
  <c r="BC52" i="8"/>
  <c r="BB52" i="8"/>
  <c r="BA52" i="8"/>
  <c r="AZ52" i="8"/>
  <c r="AY52" i="8"/>
  <c r="AX52" i="8"/>
  <c r="BG51" i="8"/>
  <c r="BF51" i="8"/>
  <c r="BE51" i="8"/>
  <c r="BD51" i="8"/>
  <c r="BC51" i="8"/>
  <c r="BB51" i="8"/>
  <c r="BA51" i="8"/>
  <c r="AZ51" i="8"/>
  <c r="AY51" i="8"/>
  <c r="AX51" i="8"/>
  <c r="BG50" i="8"/>
  <c r="BF50" i="8"/>
  <c r="BE50" i="8"/>
  <c r="BD50" i="8"/>
  <c r="BC50" i="8"/>
  <c r="BB50" i="8"/>
  <c r="BA50" i="8"/>
  <c r="AZ50" i="8"/>
  <c r="AY50" i="8"/>
  <c r="AX50" i="8"/>
  <c r="BG49" i="8"/>
  <c r="BF49" i="8"/>
  <c r="BE49" i="8"/>
  <c r="BD49" i="8"/>
  <c r="BC49" i="8"/>
  <c r="BB49" i="8"/>
  <c r="BA49" i="8"/>
  <c r="AZ49" i="8"/>
  <c r="AY49" i="8"/>
  <c r="AX49" i="8"/>
  <c r="BG48" i="8"/>
  <c r="BF48" i="8"/>
  <c r="BE48" i="8"/>
  <c r="BD48" i="8"/>
  <c r="BC48" i="8"/>
  <c r="BB48" i="8"/>
  <c r="BA48" i="8"/>
  <c r="AZ48" i="8"/>
  <c r="AY48" i="8"/>
  <c r="AX48" i="8"/>
  <c r="BG47" i="8"/>
  <c r="BF47" i="8"/>
  <c r="BE47" i="8"/>
  <c r="BD47" i="8"/>
  <c r="BC47" i="8"/>
  <c r="BB47" i="8"/>
  <c r="BA47" i="8"/>
  <c r="AZ47" i="8"/>
  <c r="AY47" i="8"/>
  <c r="AX47" i="8"/>
  <c r="BG46" i="8"/>
  <c r="BF46" i="8"/>
  <c r="BE46" i="8"/>
  <c r="BD46" i="8"/>
  <c r="BC46" i="8"/>
  <c r="BB46" i="8"/>
  <c r="BA46" i="8"/>
  <c r="AZ46" i="8"/>
  <c r="AY46" i="8"/>
  <c r="AX46" i="8"/>
  <c r="BG45" i="8"/>
  <c r="BF45" i="8"/>
  <c r="BE45" i="8"/>
  <c r="BD45" i="8"/>
  <c r="BC45" i="8"/>
  <c r="BB45" i="8"/>
  <c r="BA45" i="8"/>
  <c r="AZ45" i="8"/>
  <c r="AY45" i="8"/>
  <c r="AX45" i="8"/>
  <c r="BG44" i="8"/>
  <c r="BF44" i="8"/>
  <c r="BE44" i="8"/>
  <c r="BD44" i="8"/>
  <c r="BC44" i="8"/>
  <c r="BB44" i="8"/>
  <c r="BA44" i="8"/>
  <c r="AZ44" i="8"/>
  <c r="AY44" i="8"/>
  <c r="AX44" i="8"/>
  <c r="BG43" i="8"/>
  <c r="BF43" i="8"/>
  <c r="BE43" i="8"/>
  <c r="BD43" i="8"/>
  <c r="BC43" i="8"/>
  <c r="BB43" i="8"/>
  <c r="BA43" i="8"/>
  <c r="AZ43" i="8"/>
  <c r="AY43" i="8"/>
  <c r="AX43" i="8"/>
  <c r="BG42" i="8"/>
  <c r="BF42" i="8"/>
  <c r="BE42" i="8"/>
  <c r="BD42" i="8"/>
  <c r="BC42" i="8"/>
  <c r="BB42" i="8"/>
  <c r="BA42" i="8"/>
  <c r="AZ42" i="8"/>
  <c r="AY42" i="8"/>
  <c r="AX42" i="8"/>
  <c r="BG41" i="8"/>
  <c r="BF41" i="8"/>
  <c r="BE41" i="8"/>
  <c r="BD41" i="8"/>
  <c r="BC41" i="8"/>
  <c r="BB41" i="8"/>
  <c r="BA41" i="8"/>
  <c r="AZ41" i="8"/>
  <c r="AY41" i="8"/>
  <c r="AX41" i="8"/>
  <c r="BG40" i="8"/>
  <c r="BF40" i="8"/>
  <c r="BE40" i="8"/>
  <c r="BD40" i="8"/>
  <c r="BC40" i="8"/>
  <c r="BB40" i="8"/>
  <c r="BA40" i="8"/>
  <c r="AZ40" i="8"/>
  <c r="AY40" i="8"/>
  <c r="AX40" i="8"/>
  <c r="BG39" i="8"/>
  <c r="BF39" i="8"/>
  <c r="BE39" i="8"/>
  <c r="BD39" i="8"/>
  <c r="BC39" i="8"/>
  <c r="BB39" i="8"/>
  <c r="BA39" i="8"/>
  <c r="AZ39" i="8"/>
  <c r="AY39" i="8"/>
  <c r="AX39" i="8"/>
  <c r="BG38" i="8"/>
  <c r="BF38" i="8"/>
  <c r="BE38" i="8"/>
  <c r="BD38" i="8"/>
  <c r="BC38" i="8"/>
  <c r="BB38" i="8"/>
  <c r="BA38" i="8"/>
  <c r="AZ38" i="8"/>
  <c r="AY38" i="8"/>
  <c r="AX38" i="8"/>
  <c r="BG37" i="8"/>
  <c r="BF37" i="8"/>
  <c r="BE37" i="8"/>
  <c r="BD37" i="8"/>
  <c r="BC37" i="8"/>
  <c r="BB37" i="8"/>
  <c r="BA37" i="8"/>
  <c r="AZ37" i="8"/>
  <c r="AY37" i="8"/>
  <c r="AX37" i="8"/>
  <c r="BG36" i="8"/>
  <c r="BF36" i="8"/>
  <c r="BE36" i="8"/>
  <c r="BD36" i="8"/>
  <c r="BC36" i="8"/>
  <c r="BB36" i="8"/>
  <c r="BA36" i="8"/>
  <c r="AZ36" i="8"/>
  <c r="AY36" i="8"/>
  <c r="AX36" i="8"/>
  <c r="BG35" i="8"/>
  <c r="BF35" i="8"/>
  <c r="BE35" i="8"/>
  <c r="BD35" i="8"/>
  <c r="BC35" i="8"/>
  <c r="BB35" i="8"/>
  <c r="BA35" i="8"/>
  <c r="AZ35" i="8"/>
  <c r="AY35" i="8"/>
  <c r="AX35" i="8"/>
  <c r="BG34" i="8"/>
  <c r="BF34" i="8"/>
  <c r="BE34" i="8"/>
  <c r="BD34" i="8"/>
  <c r="BC34" i="8"/>
  <c r="BB34" i="8"/>
  <c r="BA34" i="8"/>
  <c r="AZ34" i="8"/>
  <c r="AY34" i="8"/>
  <c r="AX34" i="8"/>
  <c r="BG33" i="8"/>
  <c r="BF33" i="8"/>
  <c r="BE33" i="8"/>
  <c r="BD33" i="8"/>
  <c r="BC33" i="8"/>
  <c r="BB33" i="8"/>
  <c r="BA33" i="8"/>
  <c r="AZ33" i="8"/>
  <c r="AY33" i="8"/>
  <c r="AX33" i="8"/>
  <c r="BG32" i="8"/>
  <c r="BF32" i="8"/>
  <c r="BE32" i="8"/>
  <c r="BD32" i="8"/>
  <c r="BC32" i="8"/>
  <c r="BB32" i="8"/>
  <c r="BA32" i="8"/>
  <c r="AZ32" i="8"/>
  <c r="AY32" i="8"/>
  <c r="AX32" i="8"/>
  <c r="BG31" i="8"/>
  <c r="BF31" i="8"/>
  <c r="BE31" i="8"/>
  <c r="BD31" i="8"/>
  <c r="BC31" i="8"/>
  <c r="BB31" i="8"/>
  <c r="BA31" i="8"/>
  <c r="AZ31" i="8"/>
  <c r="AY31" i="8"/>
  <c r="AX31" i="8"/>
  <c r="BG30" i="8"/>
  <c r="BF30" i="8"/>
  <c r="BE30" i="8"/>
  <c r="BD30" i="8"/>
  <c r="BC30" i="8"/>
  <c r="BB30" i="8"/>
  <c r="BA30" i="8"/>
  <c r="AZ30" i="8"/>
  <c r="AY30" i="8"/>
  <c r="AX30" i="8"/>
  <c r="BG29" i="8"/>
  <c r="BF29" i="8"/>
  <c r="BE29" i="8"/>
  <c r="BD29" i="8"/>
  <c r="BC29" i="8"/>
  <c r="BB29" i="8"/>
  <c r="BA29" i="8"/>
  <c r="AZ29" i="8"/>
  <c r="AY29" i="8"/>
  <c r="AX29" i="8"/>
  <c r="BG28" i="8"/>
  <c r="BF28" i="8"/>
  <c r="BE28" i="8"/>
  <c r="BD28" i="8"/>
  <c r="BC28" i="8"/>
  <c r="BB28" i="8"/>
  <c r="BA28" i="8"/>
  <c r="AZ28" i="8"/>
  <c r="AY28" i="8"/>
  <c r="AX28" i="8"/>
  <c r="BG27" i="8"/>
  <c r="BF27" i="8"/>
  <c r="BE27" i="8"/>
  <c r="BD27" i="8"/>
  <c r="BC27" i="8"/>
  <c r="BB27" i="8"/>
  <c r="BA27" i="8"/>
  <c r="AZ27" i="8"/>
  <c r="AY27" i="8"/>
  <c r="AX27" i="8"/>
  <c r="BG26" i="8"/>
  <c r="BF26" i="8"/>
  <c r="BE26" i="8"/>
  <c r="BD26" i="8"/>
  <c r="BC26" i="8"/>
  <c r="BB26" i="8"/>
  <c r="BA26" i="8"/>
  <c r="AZ26" i="8"/>
  <c r="AY26" i="8"/>
  <c r="AX26" i="8"/>
  <c r="BG25" i="8"/>
  <c r="BF25" i="8"/>
  <c r="BE25" i="8"/>
  <c r="BD25" i="8"/>
  <c r="BC25" i="8"/>
  <c r="BB25" i="8"/>
  <c r="BA25" i="8"/>
  <c r="AZ25" i="8"/>
  <c r="AY25" i="8"/>
  <c r="AX25" i="8"/>
  <c r="BG24" i="8"/>
  <c r="BF24" i="8"/>
  <c r="BE24" i="8"/>
  <c r="BD24" i="8"/>
  <c r="BC24" i="8"/>
  <c r="BB24" i="8"/>
  <c r="BA24" i="8"/>
  <c r="AZ24" i="8"/>
  <c r="AY24" i="8"/>
  <c r="AX24" i="8"/>
  <c r="BG23" i="8"/>
  <c r="BF23" i="8"/>
  <c r="BE23" i="8"/>
  <c r="BD23" i="8"/>
  <c r="BC23" i="8"/>
  <c r="BB23" i="8"/>
  <c r="BA23" i="8"/>
  <c r="AZ23" i="8"/>
  <c r="AY23" i="8"/>
  <c r="AX23" i="8"/>
  <c r="BG22" i="8"/>
  <c r="BF22" i="8"/>
  <c r="BE22" i="8"/>
  <c r="BD22" i="8"/>
  <c r="BC22" i="8"/>
  <c r="BB22" i="8"/>
  <c r="BA22" i="8"/>
  <c r="AZ22" i="8"/>
  <c r="AY22" i="8"/>
  <c r="AX22" i="8"/>
  <c r="BG21" i="8"/>
  <c r="BF21" i="8"/>
  <c r="BE21" i="8"/>
  <c r="BD21" i="8"/>
  <c r="BC21" i="8"/>
  <c r="BB21" i="8"/>
  <c r="BA21" i="8"/>
  <c r="AZ21" i="8"/>
  <c r="AY21" i="8"/>
  <c r="AX21" i="8"/>
  <c r="BG20" i="8"/>
  <c r="BF20" i="8"/>
  <c r="BE20" i="8"/>
  <c r="BD20" i="8"/>
  <c r="BC20" i="8"/>
  <c r="BB20" i="8"/>
  <c r="BA20" i="8"/>
  <c r="AZ20" i="8"/>
  <c r="AY20" i="8"/>
  <c r="AX20" i="8"/>
  <c r="BG19" i="8"/>
  <c r="BF19" i="8"/>
  <c r="BE19" i="8"/>
  <c r="BD19" i="8"/>
  <c r="BC19" i="8"/>
  <c r="BB19" i="8"/>
  <c r="BA19" i="8"/>
  <c r="AZ19" i="8"/>
  <c r="AY19" i="8"/>
  <c r="AX19" i="8"/>
  <c r="BG18" i="8"/>
  <c r="BF18" i="8"/>
  <c r="BE18" i="8"/>
  <c r="BD18" i="8"/>
  <c r="BC18" i="8"/>
  <c r="BB18" i="8"/>
  <c r="BA18" i="8"/>
  <c r="AZ18" i="8"/>
  <c r="AY18" i="8"/>
  <c r="AX18" i="8"/>
  <c r="BG17" i="8"/>
  <c r="BF17" i="8"/>
  <c r="BE17" i="8"/>
  <c r="BD17" i="8"/>
  <c r="BC17" i="8"/>
  <c r="BB17" i="8"/>
  <c r="BA17" i="8"/>
  <c r="AZ17" i="8"/>
  <c r="AY17" i="8"/>
  <c r="AX17" i="8"/>
  <c r="BG16" i="8"/>
  <c r="BF16" i="8"/>
  <c r="BE16" i="8"/>
  <c r="BD16" i="8"/>
  <c r="BC16" i="8"/>
  <c r="BB16" i="8"/>
  <c r="BA16" i="8"/>
  <c r="AZ16" i="8"/>
  <c r="AY16" i="8"/>
  <c r="AX16" i="8"/>
  <c r="BG15" i="8"/>
  <c r="BF15" i="8"/>
  <c r="BE15" i="8"/>
  <c r="BD15" i="8"/>
  <c r="BC15" i="8"/>
  <c r="BB15" i="8"/>
  <c r="BA15" i="8"/>
  <c r="AZ15" i="8"/>
  <c r="AY15" i="8"/>
  <c r="AX15" i="8"/>
  <c r="BG14" i="8"/>
  <c r="BF14" i="8"/>
  <c r="BE14" i="8"/>
  <c r="BD14" i="8"/>
  <c r="BC14" i="8"/>
  <c r="BB14" i="8"/>
  <c r="BA14" i="8"/>
  <c r="AZ14" i="8"/>
  <c r="AY14" i="8"/>
  <c r="AX14" i="8"/>
  <c r="BG13" i="8"/>
  <c r="BF13" i="8"/>
  <c r="BE13" i="8"/>
  <c r="BD13" i="8"/>
  <c r="BC13" i="8"/>
  <c r="BB13" i="8"/>
  <c r="BA13" i="8"/>
  <c r="AZ13" i="8"/>
  <c r="AY13" i="8"/>
  <c r="AX13" i="8"/>
  <c r="BG12" i="8"/>
  <c r="BF12" i="8"/>
  <c r="BE12" i="8"/>
  <c r="BD12" i="8"/>
  <c r="BC12" i="8"/>
  <c r="BB12" i="8"/>
  <c r="BA12" i="8"/>
  <c r="AZ12" i="8"/>
  <c r="AY12" i="8"/>
  <c r="AX12" i="8"/>
  <c r="BG11" i="8"/>
  <c r="BF11" i="8"/>
  <c r="BE11" i="8"/>
  <c r="BD11" i="8"/>
  <c r="BC11" i="8"/>
  <c r="BB11" i="8"/>
  <c r="BA11" i="8"/>
  <c r="AZ11" i="8"/>
  <c r="AY11" i="8"/>
  <c r="AX11" i="8"/>
  <c r="BG10" i="8"/>
  <c r="BF10" i="8"/>
  <c r="BE10" i="8"/>
  <c r="BD10" i="8"/>
  <c r="BC10" i="8"/>
  <c r="BB10" i="8"/>
  <c r="BA10" i="8"/>
  <c r="AZ10" i="8"/>
  <c r="AY10" i="8"/>
  <c r="AX10" i="8"/>
  <c r="BG9" i="8"/>
  <c r="BF9" i="8"/>
  <c r="BE9" i="8"/>
  <c r="BD9" i="8"/>
  <c r="BC9" i="8"/>
  <c r="BB9" i="8"/>
  <c r="BA9" i="8"/>
  <c r="AZ9" i="8"/>
  <c r="AY9" i="8"/>
  <c r="AX9" i="8"/>
  <c r="BG8" i="8"/>
  <c r="BF8" i="8"/>
  <c r="BE8" i="8"/>
  <c r="BD8" i="8"/>
  <c r="BC8" i="8"/>
  <c r="BB8" i="8"/>
  <c r="BA8" i="8"/>
  <c r="AZ8" i="8"/>
  <c r="AY8" i="8"/>
  <c r="AX8" i="8"/>
  <c r="BG7" i="8"/>
  <c r="BF7" i="8"/>
  <c r="BE7" i="8"/>
  <c r="BD7" i="8"/>
  <c r="BC7" i="8"/>
  <c r="BB7" i="8"/>
  <c r="BA7" i="8"/>
  <c r="AZ7" i="8"/>
  <c r="AY7" i="8"/>
  <c r="AX7" i="8"/>
  <c r="BG6" i="8"/>
  <c r="BF6" i="8"/>
  <c r="BE6" i="8"/>
  <c r="BD6" i="8"/>
  <c r="BC6" i="8"/>
  <c r="BB6" i="8"/>
  <c r="BA6" i="8"/>
  <c r="AZ6" i="8"/>
  <c r="AY6" i="8"/>
  <c r="AX6" i="8"/>
  <c r="BG5" i="8"/>
  <c r="BF5" i="8"/>
  <c r="BE5" i="8"/>
  <c r="BD5" i="8"/>
  <c r="BC5" i="8"/>
  <c r="BB5" i="8"/>
  <c r="BA5" i="8"/>
  <c r="AZ5" i="8"/>
  <c r="AY5" i="8"/>
  <c r="AX5" i="8"/>
  <c r="BG4" i="8"/>
  <c r="BF4" i="8"/>
  <c r="BE4" i="8"/>
  <c r="BD4" i="8"/>
  <c r="BC4" i="8"/>
  <c r="BB4" i="8"/>
  <c r="BA4" i="8"/>
  <c r="AZ4" i="8"/>
  <c r="AY4" i="8"/>
  <c r="AX4" i="8"/>
  <c r="BG3" i="8"/>
  <c r="BF3" i="8"/>
  <c r="BE3" i="8"/>
  <c r="BD3" i="8"/>
  <c r="BC3" i="8"/>
  <c r="BB3" i="8"/>
  <c r="BA3" i="8"/>
  <c r="AZ3" i="8"/>
  <c r="AY3" i="8"/>
  <c r="AX3" i="8"/>
  <c r="BG2" i="8"/>
  <c r="BF2" i="8"/>
  <c r="BE2" i="8"/>
  <c r="BD2" i="8"/>
  <c r="BC2" i="8"/>
  <c r="BB2" i="8"/>
  <c r="BA2" i="8"/>
  <c r="AZ2" i="8"/>
  <c r="AY2" i="8"/>
  <c r="AX2" i="8"/>
  <c r="T80" i="7"/>
  <c r="S80" i="7"/>
  <c r="AD91" i="6"/>
  <c r="AC91" i="6"/>
  <c r="AA91" i="6"/>
  <c r="Z91" i="6"/>
  <c r="X91" i="6"/>
  <c r="W91" i="6"/>
  <c r="U91" i="6"/>
  <c r="T91" i="6"/>
  <c r="R91" i="6"/>
  <c r="Q91" i="6"/>
  <c r="O91" i="6"/>
  <c r="N91" i="6"/>
  <c r="L91" i="6"/>
  <c r="K91" i="6"/>
  <c r="I91" i="6"/>
  <c r="H91" i="6"/>
  <c r="BC100" i="3"/>
  <c r="P258" i="9" s="1"/>
  <c r="BH100" i="3"/>
  <c r="AE258" i="9" s="1"/>
  <c r="BG100" i="3"/>
  <c r="AB258" i="9" s="1"/>
  <c r="BF100" i="3"/>
  <c r="Y258" i="9" s="1"/>
  <c r="AZ100" i="3"/>
  <c r="G258" i="9" s="1"/>
  <c r="AY100" i="3"/>
  <c r="D258" i="9" s="1"/>
  <c r="BD96" i="3"/>
  <c r="S114" i="9" s="1"/>
  <c r="BH96" i="3"/>
  <c r="AE114" i="9" s="1"/>
  <c r="BG96" i="3"/>
  <c r="AB114" i="9" s="1"/>
  <c r="BF96" i="3"/>
  <c r="Y114" i="9" s="1"/>
  <c r="AZ96" i="3"/>
  <c r="G114" i="9" s="1"/>
  <c r="AY96" i="3"/>
  <c r="D114" i="9" s="1"/>
  <c r="BE95" i="3"/>
  <c r="V119" i="9" s="1"/>
  <c r="BH95" i="3"/>
  <c r="AE119" i="9" s="1"/>
  <c r="BG95" i="3"/>
  <c r="AB119" i="9" s="1"/>
  <c r="BF95" i="3"/>
  <c r="Y119" i="9" s="1"/>
  <c r="AZ95" i="3"/>
  <c r="G119" i="9" s="1"/>
  <c r="AY95" i="3"/>
  <c r="D119" i="9" s="1"/>
  <c r="BB94" i="3"/>
  <c r="M233" i="9" s="1"/>
  <c r="BH94" i="3"/>
  <c r="AE233" i="9" s="1"/>
  <c r="BG94" i="3"/>
  <c r="AB233" i="9" s="1"/>
  <c r="BF94" i="3"/>
  <c r="Y233" i="9" s="1"/>
  <c r="AZ94" i="3"/>
  <c r="G233" i="9" s="1"/>
  <c r="AY94" i="3"/>
  <c r="D233" i="9" s="1"/>
  <c r="BH93" i="3"/>
  <c r="AE245" i="9" s="1"/>
  <c r="BG93" i="3"/>
  <c r="AB245" i="9" s="1"/>
  <c r="BF93" i="3"/>
  <c r="Y245" i="9" s="1"/>
  <c r="AZ93" i="3"/>
  <c r="G245" i="9" s="1"/>
  <c r="AY93" i="3"/>
  <c r="D245" i="9" s="1"/>
  <c r="BE89" i="3"/>
  <c r="V267" i="9" s="1"/>
  <c r="BH89" i="3"/>
  <c r="AE267" i="9" s="1"/>
  <c r="BG89" i="3"/>
  <c r="AB267" i="9" s="1"/>
  <c r="BF89" i="3"/>
  <c r="Y267" i="9" s="1"/>
  <c r="AZ89" i="3"/>
  <c r="G267" i="9" s="1"/>
  <c r="AY89" i="3"/>
  <c r="D267" i="9" s="1"/>
  <c r="BA91" i="3"/>
  <c r="J220" i="9" s="1"/>
  <c r="BH91" i="3"/>
  <c r="AE220" i="9" s="1"/>
  <c r="BG91" i="3"/>
  <c r="AB220" i="9" s="1"/>
  <c r="BF91" i="3"/>
  <c r="Y220" i="9" s="1"/>
  <c r="AZ91" i="3"/>
  <c r="G220" i="9" s="1"/>
  <c r="AY91" i="3"/>
  <c r="D220" i="9" s="1"/>
  <c r="BA92" i="3"/>
  <c r="J101" i="9" s="1"/>
  <c r="BH92" i="3"/>
  <c r="AE101" i="9" s="1"/>
  <c r="BG92" i="3"/>
  <c r="AB101" i="9" s="1"/>
  <c r="BF92" i="3"/>
  <c r="Y101" i="9" s="1"/>
  <c r="AZ92" i="3"/>
  <c r="G101" i="9" s="1"/>
  <c r="AY92" i="3"/>
  <c r="D101" i="9" s="1"/>
  <c r="BD90" i="3"/>
  <c r="S216" i="9" s="1"/>
  <c r="BH90" i="3"/>
  <c r="AE216" i="9" s="1"/>
  <c r="BG90" i="3"/>
  <c r="AB216" i="9" s="1"/>
  <c r="BF90" i="3"/>
  <c r="Y216" i="9" s="1"/>
  <c r="AZ90" i="3"/>
  <c r="G216" i="9" s="1"/>
  <c r="AY90" i="3"/>
  <c r="D216" i="9" s="1"/>
  <c r="BD88" i="3"/>
  <c r="S260" i="9" s="1"/>
  <c r="BH88" i="3"/>
  <c r="AE260" i="9" s="1"/>
  <c r="BG88" i="3"/>
  <c r="AB260" i="9" s="1"/>
  <c r="BF88" i="3"/>
  <c r="Y260" i="9" s="1"/>
  <c r="AZ88" i="3"/>
  <c r="G260" i="9" s="1"/>
  <c r="AY88" i="3"/>
  <c r="D260" i="9" s="1"/>
  <c r="BB87" i="3"/>
  <c r="M272" i="9" s="1"/>
  <c r="BH87" i="3"/>
  <c r="AE272" i="9" s="1"/>
  <c r="BG87" i="3"/>
  <c r="AB272" i="9" s="1"/>
  <c r="BF87" i="3"/>
  <c r="Y272" i="9" s="1"/>
  <c r="AZ87" i="3"/>
  <c r="G272" i="9" s="1"/>
  <c r="AY87" i="3"/>
  <c r="D272" i="9" s="1"/>
  <c r="BE85" i="3"/>
  <c r="V199" i="9" s="1"/>
  <c r="BH85" i="3"/>
  <c r="AE199" i="9" s="1"/>
  <c r="BG85" i="3"/>
  <c r="AB199" i="9" s="1"/>
  <c r="BF85" i="3"/>
  <c r="Y199" i="9" s="1"/>
  <c r="AZ85" i="3"/>
  <c r="G199" i="9" s="1"/>
  <c r="AY85" i="3"/>
  <c r="D199" i="9" s="1"/>
  <c r="BE77" i="3"/>
  <c r="V155" i="9" s="1"/>
  <c r="BH77" i="3"/>
  <c r="AE155" i="9" s="1"/>
  <c r="BG77" i="3"/>
  <c r="AB155" i="9" s="1"/>
  <c r="BF77" i="3"/>
  <c r="Y155" i="9" s="1"/>
  <c r="AZ77" i="3"/>
  <c r="G155" i="9" s="1"/>
  <c r="AY77" i="3"/>
  <c r="D155" i="9" s="1"/>
  <c r="BB86" i="3"/>
  <c r="M226" i="9" s="1"/>
  <c r="BH86" i="3"/>
  <c r="AE226" i="9" s="1"/>
  <c r="BG86" i="3"/>
  <c r="AB226" i="9" s="1"/>
  <c r="BF86" i="3"/>
  <c r="Y226" i="9" s="1"/>
  <c r="AZ86" i="3"/>
  <c r="G226" i="9" s="1"/>
  <c r="AY86" i="3"/>
  <c r="D226" i="9" s="1"/>
  <c r="BC82" i="3"/>
  <c r="P128" i="9" s="1"/>
  <c r="BH82" i="3"/>
  <c r="AE128" i="9" s="1"/>
  <c r="BG82" i="3"/>
  <c r="AB128" i="9" s="1"/>
  <c r="BF82" i="3"/>
  <c r="Y128" i="9" s="1"/>
  <c r="AZ82" i="3"/>
  <c r="G128" i="9" s="1"/>
  <c r="AY82" i="3"/>
  <c r="D128" i="9" s="1"/>
  <c r="BC80" i="3"/>
  <c r="P263" i="9" s="1"/>
  <c r="BH80" i="3"/>
  <c r="AE263" i="9" s="1"/>
  <c r="BG80" i="3"/>
  <c r="AB263" i="9" s="1"/>
  <c r="BF80" i="3"/>
  <c r="Y263" i="9" s="1"/>
  <c r="AZ80" i="3"/>
  <c r="G263" i="9" s="1"/>
  <c r="AY80" i="3"/>
  <c r="D263" i="9" s="1"/>
  <c r="BH78" i="3"/>
  <c r="AE275" i="9" s="1"/>
  <c r="BG78" i="3"/>
  <c r="AB275" i="9" s="1"/>
  <c r="BF78" i="3"/>
  <c r="Y275" i="9" s="1"/>
  <c r="AZ78" i="3"/>
  <c r="G275" i="9" s="1"/>
  <c r="AY78" i="3"/>
  <c r="D275" i="9" s="1"/>
  <c r="BD79" i="3"/>
  <c r="S108" i="9" s="1"/>
  <c r="BH79" i="3"/>
  <c r="AE108" i="9" s="1"/>
  <c r="BG79" i="3"/>
  <c r="AB108" i="9" s="1"/>
  <c r="BF79" i="3"/>
  <c r="Y108" i="9" s="1"/>
  <c r="AZ79" i="3"/>
  <c r="G108" i="9" s="1"/>
  <c r="AY79" i="3"/>
  <c r="D108" i="9" s="1"/>
  <c r="BC84" i="3"/>
  <c r="P174" i="9" s="1"/>
  <c r="BH84" i="3"/>
  <c r="AE174" i="9" s="1"/>
  <c r="BG84" i="3"/>
  <c r="AB174" i="9" s="1"/>
  <c r="BF84" i="3"/>
  <c r="Y174" i="9" s="1"/>
  <c r="AZ84" i="3"/>
  <c r="G174" i="9" s="1"/>
  <c r="AY84" i="3"/>
  <c r="D174" i="9" s="1"/>
  <c r="BD81" i="3"/>
  <c r="S173" i="9" s="1"/>
  <c r="BH81" i="3"/>
  <c r="AE173" i="9" s="1"/>
  <c r="BG81" i="3"/>
  <c r="AB173" i="9" s="1"/>
  <c r="BF81" i="3"/>
  <c r="Y173" i="9" s="1"/>
  <c r="AZ81" i="3"/>
  <c r="G173" i="9" s="1"/>
  <c r="AY81" i="3"/>
  <c r="D173" i="9" s="1"/>
  <c r="BH83" i="3"/>
  <c r="AE130" i="9" s="1"/>
  <c r="BG83" i="3"/>
  <c r="AB130" i="9" s="1"/>
  <c r="BF83" i="3"/>
  <c r="Y130" i="9" s="1"/>
  <c r="AZ83" i="3"/>
  <c r="G130" i="9" s="1"/>
  <c r="AY83" i="3"/>
  <c r="D130" i="9" s="1"/>
  <c r="BE76" i="3"/>
  <c r="V251" i="9" s="1"/>
  <c r="BH76" i="3"/>
  <c r="AE251" i="9" s="1"/>
  <c r="BG76" i="3"/>
  <c r="AB251" i="9" s="1"/>
  <c r="BF76" i="3"/>
  <c r="Y251" i="9" s="1"/>
  <c r="AZ76" i="3"/>
  <c r="G251" i="9" s="1"/>
  <c r="AY76" i="3"/>
  <c r="D251" i="9" s="1"/>
  <c r="BC75" i="3"/>
  <c r="P215" i="9" s="1"/>
  <c r="BH75" i="3"/>
  <c r="AE215" i="9" s="1"/>
  <c r="BG75" i="3"/>
  <c r="AB215" i="9" s="1"/>
  <c r="BF75" i="3"/>
  <c r="Y215" i="9" s="1"/>
  <c r="AZ75" i="3"/>
  <c r="G215" i="9" s="1"/>
  <c r="AY75" i="3"/>
  <c r="D215" i="9" s="1"/>
  <c r="BE72" i="3"/>
  <c r="V124" i="9" s="1"/>
  <c r="BH72" i="3"/>
  <c r="AE124" i="9" s="1"/>
  <c r="BG72" i="3"/>
  <c r="AB124" i="9" s="1"/>
  <c r="BF72" i="3"/>
  <c r="Y124" i="9" s="1"/>
  <c r="AZ72" i="3"/>
  <c r="G124" i="9" s="1"/>
  <c r="AY72" i="3"/>
  <c r="D124" i="9" s="1"/>
  <c r="BC73" i="3"/>
  <c r="P171" i="9" s="1"/>
  <c r="BH73" i="3"/>
  <c r="AE171" i="9" s="1"/>
  <c r="BG73" i="3"/>
  <c r="AB171" i="9" s="1"/>
  <c r="BF73" i="3"/>
  <c r="Y171" i="9" s="1"/>
  <c r="AZ73" i="3"/>
  <c r="G171" i="9" s="1"/>
  <c r="AY73" i="3"/>
  <c r="D171" i="9" s="1"/>
  <c r="BD74" i="3"/>
  <c r="S195" i="9" s="1"/>
  <c r="BH74" i="3"/>
  <c r="AE195" i="9" s="1"/>
  <c r="BG74" i="3"/>
  <c r="AB195" i="9" s="1"/>
  <c r="BF74" i="3"/>
  <c r="Y195" i="9" s="1"/>
  <c r="AZ74" i="3"/>
  <c r="G195" i="9" s="1"/>
  <c r="AY74" i="3"/>
  <c r="D195" i="9" s="1"/>
  <c r="BB71" i="3"/>
  <c r="M219" i="9" s="1"/>
  <c r="BH71" i="3"/>
  <c r="AE219" i="9" s="1"/>
  <c r="BG71" i="3"/>
  <c r="AB219" i="9" s="1"/>
  <c r="BF71" i="3"/>
  <c r="Y219" i="9" s="1"/>
  <c r="AZ71" i="3"/>
  <c r="G219" i="9" s="1"/>
  <c r="AY71" i="3"/>
  <c r="D219" i="9" s="1"/>
  <c r="BH70" i="3"/>
  <c r="AE248" i="9" s="1"/>
  <c r="BG70" i="3"/>
  <c r="AB248" i="9" s="1"/>
  <c r="BF70" i="3"/>
  <c r="Y248" i="9" s="1"/>
  <c r="AZ70" i="3"/>
  <c r="G248" i="9" s="1"/>
  <c r="AY70" i="3"/>
  <c r="D248" i="9" s="1"/>
  <c r="BH69" i="3"/>
  <c r="AE122" i="9" s="1"/>
  <c r="BG69" i="3"/>
  <c r="AB122" i="9" s="1"/>
  <c r="BF69" i="3"/>
  <c r="Y122" i="9" s="1"/>
  <c r="AZ69" i="3"/>
  <c r="G122" i="9" s="1"/>
  <c r="AY69" i="3"/>
  <c r="D122" i="9" s="1"/>
  <c r="BH66" i="3"/>
  <c r="AE110" i="9" s="1"/>
  <c r="BG66" i="3"/>
  <c r="AB110" i="9" s="1"/>
  <c r="BF66" i="3"/>
  <c r="Y110" i="9" s="1"/>
  <c r="AZ66" i="3"/>
  <c r="G110" i="9" s="1"/>
  <c r="AY66" i="3"/>
  <c r="D110" i="9" s="1"/>
  <c r="BH68" i="3"/>
  <c r="AE235" i="9" s="1"/>
  <c r="BG68" i="3"/>
  <c r="AB235" i="9" s="1"/>
  <c r="BF68" i="3"/>
  <c r="Y235" i="9" s="1"/>
  <c r="AZ68" i="3"/>
  <c r="G235" i="9" s="1"/>
  <c r="AY68" i="3"/>
  <c r="D235" i="9" s="1"/>
  <c r="BE65" i="3"/>
  <c r="V270" i="9" s="1"/>
  <c r="BH65" i="3"/>
  <c r="AE270" i="9" s="1"/>
  <c r="BG65" i="3"/>
  <c r="AB270" i="9" s="1"/>
  <c r="BF65" i="3"/>
  <c r="Y270" i="9" s="1"/>
  <c r="AZ65" i="3"/>
  <c r="G270" i="9" s="1"/>
  <c r="AY65" i="3"/>
  <c r="D270" i="9" s="1"/>
  <c r="BH67" i="3"/>
  <c r="AE200" i="9" s="1"/>
  <c r="BG67" i="3"/>
  <c r="AB200" i="9" s="1"/>
  <c r="BF67" i="3"/>
  <c r="Y200" i="9" s="1"/>
  <c r="AZ67" i="3"/>
  <c r="G200" i="9" s="1"/>
  <c r="AY67" i="3"/>
  <c r="D200" i="9" s="1"/>
  <c r="BD64" i="3"/>
  <c r="S157" i="9" s="1"/>
  <c r="BH64" i="3"/>
  <c r="AE157" i="9" s="1"/>
  <c r="BG64" i="3"/>
  <c r="AB157" i="9" s="1"/>
  <c r="BF64" i="3"/>
  <c r="Y157" i="9" s="1"/>
  <c r="AZ64" i="3"/>
  <c r="G157" i="9" s="1"/>
  <c r="AY64" i="3"/>
  <c r="D157" i="9" s="1"/>
  <c r="BE61" i="3"/>
  <c r="V198" i="9" s="1"/>
  <c r="BH61" i="3"/>
  <c r="AE198" i="9" s="1"/>
  <c r="BG61" i="3"/>
  <c r="AB198" i="9" s="1"/>
  <c r="BF61" i="3"/>
  <c r="Y198" i="9" s="1"/>
  <c r="AZ61" i="3"/>
  <c r="G198" i="9" s="1"/>
  <c r="AY61" i="3"/>
  <c r="D198" i="9" s="1"/>
  <c r="BC63" i="3"/>
  <c r="P154" i="9" s="1"/>
  <c r="BH63" i="3"/>
  <c r="AE154" i="9" s="1"/>
  <c r="BG63" i="3"/>
  <c r="AB154" i="9" s="1"/>
  <c r="BF63" i="3"/>
  <c r="Y154" i="9" s="1"/>
  <c r="AZ63" i="3"/>
  <c r="G154" i="9" s="1"/>
  <c r="AY63" i="3"/>
  <c r="D154" i="9" s="1"/>
  <c r="BE60" i="3"/>
  <c r="V202" i="9" s="1"/>
  <c r="BH60" i="3"/>
  <c r="AE202" i="9" s="1"/>
  <c r="BG60" i="3"/>
  <c r="AB202" i="9" s="1"/>
  <c r="BF60" i="3"/>
  <c r="Y202" i="9" s="1"/>
  <c r="AZ60" i="3"/>
  <c r="G202" i="9" s="1"/>
  <c r="AY60" i="3"/>
  <c r="D202" i="9" s="1"/>
  <c r="BE62" i="3"/>
  <c r="V237" i="9" s="1"/>
  <c r="BH62" i="3"/>
  <c r="AE237" i="9" s="1"/>
  <c r="BG62" i="3"/>
  <c r="AB237" i="9" s="1"/>
  <c r="BF62" i="3"/>
  <c r="Y237" i="9" s="1"/>
  <c r="AZ62" i="3"/>
  <c r="G237" i="9" s="1"/>
  <c r="AY62" i="3"/>
  <c r="D237" i="9" s="1"/>
  <c r="BH58" i="3"/>
  <c r="AE105" i="9" s="1"/>
  <c r="BG58" i="3"/>
  <c r="AB105" i="9" s="1"/>
  <c r="BF58" i="3"/>
  <c r="Y105" i="9" s="1"/>
  <c r="AZ58" i="3"/>
  <c r="G105" i="9" s="1"/>
  <c r="AY58" i="3"/>
  <c r="D105" i="9" s="1"/>
  <c r="BE59" i="3"/>
  <c r="V112" i="9" s="1"/>
  <c r="BH59" i="3"/>
  <c r="AE112" i="9" s="1"/>
  <c r="BG59" i="3"/>
  <c r="AB112" i="9" s="1"/>
  <c r="BF59" i="3"/>
  <c r="Y112" i="9" s="1"/>
  <c r="AZ59" i="3"/>
  <c r="G112" i="9" s="1"/>
  <c r="AY59" i="3"/>
  <c r="D112" i="9" s="1"/>
  <c r="BH57" i="3"/>
  <c r="AE116" i="9" s="1"/>
  <c r="BG57" i="3"/>
  <c r="AB116" i="9" s="1"/>
  <c r="BF57" i="3"/>
  <c r="Y116" i="9" s="1"/>
  <c r="AZ57" i="3"/>
  <c r="G116" i="9" s="1"/>
  <c r="AY57" i="3"/>
  <c r="D116" i="9" s="1"/>
  <c r="BH56" i="3"/>
  <c r="AE228" i="9" s="1"/>
  <c r="BG56" i="3"/>
  <c r="AB228" i="9" s="1"/>
  <c r="BF56" i="3"/>
  <c r="Y228" i="9" s="1"/>
  <c r="AZ56" i="3"/>
  <c r="G228" i="9" s="1"/>
  <c r="AY56" i="3"/>
  <c r="D228" i="9" s="1"/>
  <c r="BH54" i="3"/>
  <c r="AE194" i="9" s="1"/>
  <c r="BG54" i="3"/>
  <c r="AB194" i="9" s="1"/>
  <c r="BF54" i="3"/>
  <c r="Y194" i="9" s="1"/>
  <c r="AZ54" i="3"/>
  <c r="G194" i="9" s="1"/>
  <c r="AY54" i="3"/>
  <c r="D194" i="9" s="1"/>
  <c r="BE55" i="3"/>
  <c r="V146" i="9" s="1"/>
  <c r="BH55" i="3"/>
  <c r="AE146" i="9" s="1"/>
  <c r="BG55" i="3"/>
  <c r="AB146" i="9" s="1"/>
  <c r="BF55" i="3"/>
  <c r="Y146" i="9" s="1"/>
  <c r="AZ55" i="3"/>
  <c r="G146" i="9" s="1"/>
  <c r="AY55" i="3"/>
  <c r="D146" i="9" s="1"/>
  <c r="BE53" i="3"/>
  <c r="V234" i="9" s="1"/>
  <c r="BH53" i="3"/>
  <c r="AE234" i="9" s="1"/>
  <c r="BG53" i="3"/>
  <c r="AB234" i="9" s="1"/>
  <c r="BF53" i="3"/>
  <c r="Y234" i="9" s="1"/>
  <c r="AZ53" i="3"/>
  <c r="G234" i="9" s="1"/>
  <c r="AY53" i="3"/>
  <c r="D234" i="9" s="1"/>
  <c r="BE52" i="3"/>
  <c r="V238" i="9" s="1"/>
  <c r="BH52" i="3"/>
  <c r="AE238" i="9" s="1"/>
  <c r="BG52" i="3"/>
  <c r="AB238" i="9" s="1"/>
  <c r="BF52" i="3"/>
  <c r="Y238" i="9" s="1"/>
  <c r="AZ52" i="3"/>
  <c r="G238" i="9" s="1"/>
  <c r="AY52" i="3"/>
  <c r="D238" i="9" s="1"/>
  <c r="BH51" i="3"/>
  <c r="AE106" i="9" s="1"/>
  <c r="BG51" i="3"/>
  <c r="AB106" i="9" s="1"/>
  <c r="BF51" i="3"/>
  <c r="Y106" i="9" s="1"/>
  <c r="AZ51" i="3"/>
  <c r="G106" i="9" s="1"/>
  <c r="AY51" i="3"/>
  <c r="D106" i="9" s="1"/>
  <c r="BE49" i="3"/>
  <c r="V181" i="9" s="1"/>
  <c r="BH49" i="3"/>
  <c r="AE181" i="9" s="1"/>
  <c r="BG49" i="3"/>
  <c r="AB181" i="9" s="1"/>
  <c r="BF49" i="3"/>
  <c r="Y181" i="9" s="1"/>
  <c r="AZ49" i="3"/>
  <c r="G181" i="9" s="1"/>
  <c r="AY49" i="3"/>
  <c r="D181" i="9" s="1"/>
  <c r="BB50" i="3"/>
  <c r="M196" i="9" s="1"/>
  <c r="BH50" i="3"/>
  <c r="AE196" i="9" s="1"/>
  <c r="BG50" i="3"/>
  <c r="AB196" i="9" s="1"/>
  <c r="BF50" i="3"/>
  <c r="Y196" i="9" s="1"/>
  <c r="AZ50" i="3"/>
  <c r="G196" i="9" s="1"/>
  <c r="AY50" i="3"/>
  <c r="D196" i="9" s="1"/>
  <c r="BD48" i="3"/>
  <c r="S159" i="9" s="1"/>
  <c r="BH48" i="3"/>
  <c r="AE159" i="9" s="1"/>
  <c r="BG48" i="3"/>
  <c r="AB159" i="9" s="1"/>
  <c r="BF48" i="3"/>
  <c r="Y159" i="9" s="1"/>
  <c r="AZ48" i="3"/>
  <c r="G159" i="9" s="1"/>
  <c r="AY48" i="3"/>
  <c r="D159" i="9" s="1"/>
  <c r="BE47" i="3"/>
  <c r="V277" i="9" s="1"/>
  <c r="BH47" i="3"/>
  <c r="AE277" i="9" s="1"/>
  <c r="BG47" i="3"/>
  <c r="AB277" i="9" s="1"/>
  <c r="BF47" i="3"/>
  <c r="Y277" i="9" s="1"/>
  <c r="AZ47" i="3"/>
  <c r="G277" i="9" s="1"/>
  <c r="AY47" i="3"/>
  <c r="D277" i="9" s="1"/>
  <c r="BC46" i="3"/>
  <c r="P121" i="9" s="1"/>
  <c r="BH46" i="3"/>
  <c r="AE121" i="9" s="1"/>
  <c r="BG46" i="3"/>
  <c r="AB121" i="9" s="1"/>
  <c r="BF46" i="3"/>
  <c r="Y121" i="9" s="1"/>
  <c r="AZ46" i="3"/>
  <c r="G121" i="9" s="1"/>
  <c r="AY46" i="3"/>
  <c r="D121" i="9" s="1"/>
  <c r="BE45" i="3"/>
  <c r="V278" i="9" s="1"/>
  <c r="BH45" i="3"/>
  <c r="AE278" i="9" s="1"/>
  <c r="BG45" i="3"/>
  <c r="AB278" i="9" s="1"/>
  <c r="BF45" i="3"/>
  <c r="Y278" i="9" s="1"/>
  <c r="AZ45" i="3"/>
  <c r="G278" i="9" s="1"/>
  <c r="AY45" i="3"/>
  <c r="D278" i="9" s="1"/>
  <c r="BE44" i="3"/>
  <c r="V162" i="9" s="1"/>
  <c r="BH44" i="3"/>
  <c r="AE162" i="9" s="1"/>
  <c r="BG44" i="3"/>
  <c r="AB162" i="9" s="1"/>
  <c r="BF44" i="3"/>
  <c r="Y162" i="9" s="1"/>
  <c r="AZ44" i="3"/>
  <c r="G162" i="9" s="1"/>
  <c r="AY44" i="3"/>
  <c r="D162" i="9" s="1"/>
  <c r="BB43" i="3"/>
  <c r="M156" i="9" s="1"/>
  <c r="BH43" i="3"/>
  <c r="AE156" i="9" s="1"/>
  <c r="BG43" i="3"/>
  <c r="AB156" i="9" s="1"/>
  <c r="BF43" i="3"/>
  <c r="Y156" i="9" s="1"/>
  <c r="AZ43" i="3"/>
  <c r="G156" i="9" s="1"/>
  <c r="AY43" i="3"/>
  <c r="D156" i="9" s="1"/>
  <c r="BH42" i="3"/>
  <c r="BG42" i="3"/>
  <c r="BF42" i="3"/>
  <c r="AZ42" i="3"/>
  <c r="G254" i="9" s="1"/>
  <c r="AY42" i="3"/>
  <c r="D254" i="9" s="1"/>
  <c r="BH41" i="3"/>
  <c r="AE163" i="9" s="1"/>
  <c r="BG41" i="3"/>
  <c r="AB163" i="9" s="1"/>
  <c r="BF41" i="3"/>
  <c r="Y163" i="9" s="1"/>
  <c r="AZ41" i="3"/>
  <c r="G163" i="9" s="1"/>
  <c r="AY41" i="3"/>
  <c r="D163" i="9" s="1"/>
  <c r="BD36" i="3"/>
  <c r="S180" i="9" s="1"/>
  <c r="BH36" i="3"/>
  <c r="AE180" i="9" s="1"/>
  <c r="BG36" i="3"/>
  <c r="AB180" i="9" s="1"/>
  <c r="BF36" i="3"/>
  <c r="Y180" i="9" s="1"/>
  <c r="AZ36" i="3"/>
  <c r="G180" i="9" s="1"/>
  <c r="AY36" i="3"/>
  <c r="D180" i="9" s="1"/>
  <c r="BC39" i="3"/>
  <c r="P148" i="9" s="1"/>
  <c r="BH39" i="3"/>
  <c r="AE148" i="9" s="1"/>
  <c r="BG39" i="3"/>
  <c r="AB148" i="9" s="1"/>
  <c r="BF39" i="3"/>
  <c r="Y148" i="9" s="1"/>
  <c r="AZ39" i="3"/>
  <c r="G148" i="9" s="1"/>
  <c r="AY39" i="3"/>
  <c r="D148" i="9" s="1"/>
  <c r="BH40" i="3"/>
  <c r="AE192" i="9" s="1"/>
  <c r="BG40" i="3"/>
  <c r="AB192" i="9" s="1"/>
  <c r="BF40" i="3"/>
  <c r="Y192" i="9" s="1"/>
  <c r="AZ40" i="3"/>
  <c r="G192" i="9" s="1"/>
  <c r="AY40" i="3"/>
  <c r="D192" i="9" s="1"/>
  <c r="BE38" i="3"/>
  <c r="V264" i="9" s="1"/>
  <c r="BH38" i="3"/>
  <c r="AE264" i="9" s="1"/>
  <c r="BG38" i="3"/>
  <c r="AB264" i="9" s="1"/>
  <c r="BF38" i="3"/>
  <c r="Y264" i="9" s="1"/>
  <c r="AZ38" i="3"/>
  <c r="G264" i="9" s="1"/>
  <c r="AY38" i="3"/>
  <c r="D264" i="9" s="1"/>
  <c r="BH35" i="3"/>
  <c r="AE135" i="9" s="1"/>
  <c r="BG35" i="3"/>
  <c r="AB135" i="9" s="1"/>
  <c r="BF35" i="3"/>
  <c r="Y135" i="9" s="1"/>
  <c r="AZ35" i="3"/>
  <c r="G135" i="9" s="1"/>
  <c r="AY35" i="3"/>
  <c r="D135" i="9" s="1"/>
  <c r="BH37" i="3"/>
  <c r="AE165" i="9" s="1"/>
  <c r="BG37" i="3"/>
  <c r="AB165" i="9" s="1"/>
  <c r="BF37" i="3"/>
  <c r="Y165" i="9" s="1"/>
  <c r="AZ37" i="3"/>
  <c r="G165" i="9" s="1"/>
  <c r="AY37" i="3"/>
  <c r="D165" i="9" s="1"/>
  <c r="BE34" i="3"/>
  <c r="V115" i="9" s="1"/>
  <c r="BH34" i="3"/>
  <c r="AE115" i="9" s="1"/>
  <c r="BG34" i="3"/>
  <c r="AB115" i="9" s="1"/>
  <c r="BF34" i="3"/>
  <c r="Y115" i="9" s="1"/>
  <c r="AZ34" i="3"/>
  <c r="G115" i="9" s="1"/>
  <c r="AY34" i="3"/>
  <c r="D115" i="9" s="1"/>
  <c r="BH30" i="3"/>
  <c r="AE208" i="9" s="1"/>
  <c r="BG30" i="3"/>
  <c r="AB208" i="9" s="1"/>
  <c r="BF30" i="3"/>
  <c r="Y208" i="9" s="1"/>
  <c r="AZ30" i="3"/>
  <c r="G208" i="9" s="1"/>
  <c r="AY30" i="3"/>
  <c r="D208" i="9" s="1"/>
  <c r="BD33" i="3"/>
  <c r="S176" i="9" s="1"/>
  <c r="BH33" i="3"/>
  <c r="AE176" i="9" s="1"/>
  <c r="BG33" i="3"/>
  <c r="AB176" i="9" s="1"/>
  <c r="BF33" i="3"/>
  <c r="Y176" i="9" s="1"/>
  <c r="AZ33" i="3"/>
  <c r="G176" i="9" s="1"/>
  <c r="AY33" i="3"/>
  <c r="D176" i="9" s="1"/>
  <c r="BE29" i="3"/>
  <c r="V240" i="9" s="1"/>
  <c r="BH29" i="3"/>
  <c r="AE240" i="9" s="1"/>
  <c r="BG29" i="3"/>
  <c r="AB240" i="9" s="1"/>
  <c r="BF29" i="3"/>
  <c r="Y240" i="9" s="1"/>
  <c r="AZ29" i="3"/>
  <c r="G240" i="9" s="1"/>
  <c r="AY29" i="3"/>
  <c r="D240" i="9" s="1"/>
  <c r="BB31" i="3"/>
  <c r="M207" i="9" s="1"/>
  <c r="BH31" i="3"/>
  <c r="AE207" i="9" s="1"/>
  <c r="BG31" i="3"/>
  <c r="AB207" i="9" s="1"/>
  <c r="BF31" i="3"/>
  <c r="Y207" i="9" s="1"/>
  <c r="AZ31" i="3"/>
  <c r="G207" i="9" s="1"/>
  <c r="AY31" i="3"/>
  <c r="D207" i="9" s="1"/>
  <c r="BE28" i="3"/>
  <c r="V276" i="9" s="1"/>
  <c r="BH28" i="3"/>
  <c r="AE276" i="9" s="1"/>
  <c r="BG28" i="3"/>
  <c r="AB276" i="9" s="1"/>
  <c r="BF28" i="3"/>
  <c r="Y276" i="9" s="1"/>
  <c r="AZ28" i="3"/>
  <c r="G276" i="9" s="1"/>
  <c r="AY28" i="3"/>
  <c r="D276" i="9" s="1"/>
  <c r="BE32" i="3"/>
  <c r="V151" i="9" s="1"/>
  <c r="BH32" i="3"/>
  <c r="AE151" i="9" s="1"/>
  <c r="BG32" i="3"/>
  <c r="AB151" i="9" s="1"/>
  <c r="BF32" i="3"/>
  <c r="Y151" i="9" s="1"/>
  <c r="AZ32" i="3"/>
  <c r="G151" i="9" s="1"/>
  <c r="AY32" i="3"/>
  <c r="D151" i="9" s="1"/>
  <c r="BB27" i="3"/>
  <c r="M205" i="9" s="1"/>
  <c r="BH27" i="3"/>
  <c r="AE205" i="9" s="1"/>
  <c r="BG27" i="3"/>
  <c r="AB205" i="9" s="1"/>
  <c r="BF27" i="3"/>
  <c r="Y205" i="9" s="1"/>
  <c r="AZ27" i="3"/>
  <c r="G205" i="9" s="1"/>
  <c r="AY27" i="3"/>
  <c r="D205" i="9" s="1"/>
  <c r="BC24" i="3"/>
  <c r="P178" i="9" s="1"/>
  <c r="BH24" i="3"/>
  <c r="AE178" i="9" s="1"/>
  <c r="BG24" i="3"/>
  <c r="AB178" i="9" s="1"/>
  <c r="BF24" i="3"/>
  <c r="Y178" i="9" s="1"/>
  <c r="AZ24" i="3"/>
  <c r="G178" i="9" s="1"/>
  <c r="AY24" i="3"/>
  <c r="D178" i="9" s="1"/>
  <c r="BH26" i="3"/>
  <c r="AE271" i="9" s="1"/>
  <c r="BG26" i="3"/>
  <c r="AB271" i="9" s="1"/>
  <c r="BF26" i="3"/>
  <c r="Y271" i="9" s="1"/>
  <c r="AZ26" i="3"/>
  <c r="G271" i="9" s="1"/>
  <c r="AY26" i="3"/>
  <c r="D271" i="9" s="1"/>
  <c r="BD25" i="3"/>
  <c r="S239" i="9" s="1"/>
  <c r="BH25" i="3"/>
  <c r="AE239" i="9" s="1"/>
  <c r="BG25" i="3"/>
  <c r="AB239" i="9" s="1"/>
  <c r="BF25" i="3"/>
  <c r="Y239" i="9" s="1"/>
  <c r="AZ25" i="3"/>
  <c r="G239" i="9" s="1"/>
  <c r="AY25" i="3"/>
  <c r="D239" i="9" s="1"/>
  <c r="BB23" i="3"/>
  <c r="M191" i="9" s="1"/>
  <c r="BH23" i="3"/>
  <c r="AE191" i="9" s="1"/>
  <c r="BG23" i="3"/>
  <c r="AB191" i="9" s="1"/>
  <c r="BF23" i="3"/>
  <c r="Y191" i="9" s="1"/>
  <c r="AZ23" i="3"/>
  <c r="G191" i="9" s="1"/>
  <c r="AY23" i="3"/>
  <c r="D191" i="9" s="1"/>
  <c r="BA22" i="3"/>
  <c r="J218" i="9" s="1"/>
  <c r="BH22" i="3"/>
  <c r="AE218" i="9" s="1"/>
  <c r="BG22" i="3"/>
  <c r="AB218" i="9" s="1"/>
  <c r="BF22" i="3"/>
  <c r="Y218" i="9" s="1"/>
  <c r="AZ22" i="3"/>
  <c r="G218" i="9" s="1"/>
  <c r="AY22" i="3"/>
  <c r="D218" i="9" s="1"/>
  <c r="BE21" i="3"/>
  <c r="V241" i="9" s="1"/>
  <c r="BH21" i="3"/>
  <c r="AE241" i="9" s="1"/>
  <c r="BG21" i="3"/>
  <c r="AB241" i="9" s="1"/>
  <c r="BF21" i="3"/>
  <c r="Y241" i="9" s="1"/>
  <c r="AZ21" i="3"/>
  <c r="G241" i="9" s="1"/>
  <c r="AY21" i="3"/>
  <c r="D241" i="9" s="1"/>
  <c r="BA19" i="3"/>
  <c r="J223" i="9" s="1"/>
  <c r="BH19" i="3"/>
  <c r="AE223" i="9" s="1"/>
  <c r="BG19" i="3"/>
  <c r="AB223" i="9" s="1"/>
  <c r="BF19" i="3"/>
  <c r="Y223" i="9" s="1"/>
  <c r="AZ19" i="3"/>
  <c r="G223" i="9" s="1"/>
  <c r="AY19" i="3"/>
  <c r="D223" i="9" s="1"/>
  <c r="BH18" i="3"/>
  <c r="AE203" i="9" s="1"/>
  <c r="BG18" i="3"/>
  <c r="AB203" i="9" s="1"/>
  <c r="BF18" i="3"/>
  <c r="Y203" i="9" s="1"/>
  <c r="AZ18" i="3"/>
  <c r="G203" i="9" s="1"/>
  <c r="AY18" i="3"/>
  <c r="D203" i="9" s="1"/>
  <c r="BC20" i="3"/>
  <c r="P144" i="9" s="1"/>
  <c r="BH20" i="3"/>
  <c r="AE144" i="9" s="1"/>
  <c r="BG20" i="3"/>
  <c r="AB144" i="9" s="1"/>
  <c r="BF20" i="3"/>
  <c r="Y144" i="9" s="1"/>
  <c r="AZ20" i="3"/>
  <c r="G144" i="9" s="1"/>
  <c r="AY20" i="3"/>
  <c r="D144" i="9" s="1"/>
  <c r="BH17" i="3"/>
  <c r="AE280" i="9" s="1"/>
  <c r="BG17" i="3"/>
  <c r="AB280" i="9" s="1"/>
  <c r="BF17" i="3"/>
  <c r="Y280" i="9" s="1"/>
  <c r="AZ17" i="3"/>
  <c r="G280" i="9" s="1"/>
  <c r="AY17" i="3"/>
  <c r="D280" i="9" s="1"/>
  <c r="BD16" i="3"/>
  <c r="S136" i="9" s="1"/>
  <c r="BH16" i="3"/>
  <c r="AE136" i="9" s="1"/>
  <c r="BG16" i="3"/>
  <c r="AB136" i="9" s="1"/>
  <c r="BF16" i="3"/>
  <c r="Y136" i="9" s="1"/>
  <c r="AZ16" i="3"/>
  <c r="G136" i="9" s="1"/>
  <c r="AY16" i="3"/>
  <c r="D136" i="9" s="1"/>
  <c r="BE15" i="3"/>
  <c r="V179" i="9" s="1"/>
  <c r="BH15" i="3"/>
  <c r="AE179" i="9" s="1"/>
  <c r="BG15" i="3"/>
  <c r="AB179" i="9" s="1"/>
  <c r="BF15" i="3"/>
  <c r="Y179" i="9" s="1"/>
  <c r="AZ15" i="3"/>
  <c r="G179" i="9" s="1"/>
  <c r="AY15" i="3"/>
  <c r="D179" i="9" s="1"/>
  <c r="BB14" i="3"/>
  <c r="M221" i="9" s="1"/>
  <c r="BH14" i="3"/>
  <c r="AE221" i="9" s="1"/>
  <c r="BG14" i="3"/>
  <c r="AB221" i="9" s="1"/>
  <c r="BF14" i="3"/>
  <c r="Y221" i="9" s="1"/>
  <c r="AZ14" i="3"/>
  <c r="G221" i="9" s="1"/>
  <c r="AY14" i="3"/>
  <c r="D221" i="9" s="1"/>
  <c r="BE13" i="3"/>
  <c r="V279" i="9" s="1"/>
  <c r="BH13" i="3"/>
  <c r="AE279" i="9" s="1"/>
  <c r="BG13" i="3"/>
  <c r="AB279" i="9" s="1"/>
  <c r="BF13" i="3"/>
  <c r="Y279" i="9" s="1"/>
  <c r="AZ13" i="3"/>
  <c r="G279" i="9" s="1"/>
  <c r="AY13" i="3"/>
  <c r="D279" i="9" s="1"/>
  <c r="BH12" i="3"/>
  <c r="AE190" i="9" s="1"/>
  <c r="BG12" i="3"/>
  <c r="AB190" i="9" s="1"/>
  <c r="BF12" i="3"/>
  <c r="Y190" i="9" s="1"/>
  <c r="AZ12" i="3"/>
  <c r="G190" i="9" s="1"/>
  <c r="AY12" i="3"/>
  <c r="D190" i="9" s="1"/>
  <c r="BH11" i="3"/>
  <c r="AE182" i="9" s="1"/>
  <c r="BG11" i="3"/>
  <c r="AB182" i="9" s="1"/>
  <c r="BF11" i="3"/>
  <c r="Y182" i="9" s="1"/>
  <c r="AZ11" i="3"/>
  <c r="G182" i="9" s="1"/>
  <c r="AY11" i="3"/>
  <c r="D182" i="9" s="1"/>
  <c r="BC10" i="3"/>
  <c r="P183" i="9" s="1"/>
  <c r="BH10" i="3"/>
  <c r="AE183" i="9" s="1"/>
  <c r="BG10" i="3"/>
  <c r="AB183" i="9" s="1"/>
  <c r="BF10" i="3"/>
  <c r="Y183" i="9" s="1"/>
  <c r="AZ10" i="3"/>
  <c r="G183" i="9" s="1"/>
  <c r="AY10" i="3"/>
  <c r="D183" i="9" s="1"/>
  <c r="BE9" i="3"/>
  <c r="V274" i="9" s="1"/>
  <c r="BH9" i="3"/>
  <c r="AE274" i="9" s="1"/>
  <c r="BG9" i="3"/>
  <c r="AB274" i="9" s="1"/>
  <c r="BF9" i="3"/>
  <c r="Y274" i="9" s="1"/>
  <c r="AZ9" i="3"/>
  <c r="G274" i="9" s="1"/>
  <c r="AY9" i="3"/>
  <c r="D274" i="9" s="1"/>
  <c r="BH7" i="3"/>
  <c r="AE227" i="9" s="1"/>
  <c r="BG7" i="3"/>
  <c r="AB227" i="9" s="1"/>
  <c r="BF7" i="3"/>
  <c r="Y227" i="9" s="1"/>
  <c r="AZ7" i="3"/>
  <c r="G227" i="9" s="1"/>
  <c r="AY7" i="3"/>
  <c r="D227" i="9" s="1"/>
  <c r="BC8" i="3"/>
  <c r="P214" i="9" s="1"/>
  <c r="BH8" i="3"/>
  <c r="AE214" i="9" s="1"/>
  <c r="BG8" i="3"/>
  <c r="AB214" i="9" s="1"/>
  <c r="BF8" i="3"/>
  <c r="Y214" i="9" s="1"/>
  <c r="AZ8" i="3"/>
  <c r="G214" i="9" s="1"/>
  <c r="AY8" i="3"/>
  <c r="D214" i="9" s="1"/>
  <c r="BE6" i="3"/>
  <c r="V246" i="9" s="1"/>
  <c r="BH6" i="3"/>
  <c r="AE246" i="9" s="1"/>
  <c r="BG6" i="3"/>
  <c r="AB246" i="9" s="1"/>
  <c r="BF6" i="3"/>
  <c r="Y246" i="9" s="1"/>
  <c r="AZ6" i="3"/>
  <c r="G246" i="9" s="1"/>
  <c r="AY6" i="3"/>
  <c r="D246" i="9" s="1"/>
  <c r="BE5" i="3"/>
  <c r="BH5" i="3"/>
  <c r="BG5" i="3"/>
  <c r="BF5" i="3"/>
  <c r="AZ5" i="3"/>
  <c r="AY5" i="3"/>
  <c r="BH3" i="3"/>
  <c r="AE242" i="9" s="1"/>
  <c r="BG3" i="3"/>
  <c r="AB242" i="9" s="1"/>
  <c r="BF3" i="3"/>
  <c r="Y242" i="9" s="1"/>
  <c r="AZ3" i="3"/>
  <c r="G242" i="9" s="1"/>
  <c r="AY3" i="3"/>
  <c r="D242" i="9" s="1"/>
  <c r="BD2" i="3"/>
  <c r="S184" i="9" s="1"/>
  <c r="BH2" i="3"/>
  <c r="AE184" i="9" s="1"/>
  <c r="BG2" i="3"/>
  <c r="AB184" i="9" s="1"/>
  <c r="BF2" i="3"/>
  <c r="Y184" i="9" s="1"/>
  <c r="AZ2" i="3"/>
  <c r="G184" i="9" s="1"/>
  <c r="AY2" i="3"/>
  <c r="D184" i="9" s="1"/>
  <c r="BY94" i="2"/>
  <c r="AD8" i="9" s="1"/>
  <c r="BX94" i="2"/>
  <c r="BW94" i="2"/>
  <c r="BQ94" i="2"/>
  <c r="F8" i="9" s="1"/>
  <c r="BP94" i="2"/>
  <c r="C8" i="9" s="1"/>
  <c r="BY92" i="2"/>
  <c r="AD61" i="9" s="1"/>
  <c r="BX92" i="2"/>
  <c r="AA61" i="9" s="1"/>
  <c r="BW92" i="2"/>
  <c r="X12" i="4" s="1"/>
  <c r="BQ92" i="2"/>
  <c r="F12" i="4" s="1"/>
  <c r="BP92" i="2"/>
  <c r="C12" i="6" s="1"/>
  <c r="BY93" i="2"/>
  <c r="BX93" i="2"/>
  <c r="AA96" i="9" s="1"/>
  <c r="BW93" i="2"/>
  <c r="X96" i="9" s="1"/>
  <c r="BQ93" i="2"/>
  <c r="F96" i="9" s="1"/>
  <c r="BP93" i="2"/>
  <c r="C96" i="9" s="1"/>
  <c r="BY91" i="2"/>
  <c r="BX91" i="2"/>
  <c r="AA16" i="4" s="1"/>
  <c r="BW91" i="2"/>
  <c r="X16" i="4" s="1"/>
  <c r="BQ91" i="2"/>
  <c r="F16" i="6" s="1"/>
  <c r="BP91" i="2"/>
  <c r="C38" i="9" s="1"/>
  <c r="BY90" i="2"/>
  <c r="AD63" i="9" s="1"/>
  <c r="BX90" i="2"/>
  <c r="AA63" i="9" s="1"/>
  <c r="BW90" i="2"/>
  <c r="X63" i="9" s="1"/>
  <c r="BQ90" i="2"/>
  <c r="F30" i="4" s="1"/>
  <c r="BP90" i="2"/>
  <c r="C30" i="6" s="1"/>
  <c r="BY89" i="2"/>
  <c r="BX89" i="2"/>
  <c r="BW89" i="2"/>
  <c r="X98" i="9" s="1"/>
  <c r="BQ89" i="2"/>
  <c r="BP89" i="2"/>
  <c r="C98" i="9" s="1"/>
  <c r="BY88" i="2"/>
  <c r="AD30" i="9" s="1"/>
  <c r="BX88" i="2"/>
  <c r="BW88" i="2"/>
  <c r="BQ88" i="2"/>
  <c r="F25" i="6" s="1"/>
  <c r="BP88" i="2"/>
  <c r="C25" i="6" s="1"/>
  <c r="BY87" i="2"/>
  <c r="AD88" i="9" s="1"/>
  <c r="BX87" i="2"/>
  <c r="BW87" i="2"/>
  <c r="X88" i="9" s="1"/>
  <c r="BQ87" i="2"/>
  <c r="F88" i="9" s="1"/>
  <c r="BP87" i="2"/>
  <c r="C18" i="6" s="1"/>
  <c r="BY86" i="2"/>
  <c r="BX86" i="2"/>
  <c r="AA95" i="9" s="1"/>
  <c r="BW86" i="2"/>
  <c r="BQ86" i="2"/>
  <c r="BP86" i="2"/>
  <c r="C95" i="9" s="1"/>
  <c r="BY84" i="2"/>
  <c r="AD40" i="9" s="1"/>
  <c r="BX84" i="2"/>
  <c r="AA40" i="9" s="1"/>
  <c r="BW84" i="2"/>
  <c r="X20" i="4" s="1"/>
  <c r="BQ84" i="2"/>
  <c r="F20" i="4" s="1"/>
  <c r="BP84" i="2"/>
  <c r="C20" i="6" s="1"/>
  <c r="BY85" i="2"/>
  <c r="BX85" i="2"/>
  <c r="BW85" i="2"/>
  <c r="X93" i="9" s="1"/>
  <c r="BQ85" i="2"/>
  <c r="BP85" i="2"/>
  <c r="C93" i="9" s="1"/>
  <c r="BY83" i="2"/>
  <c r="AD52" i="4" s="1"/>
  <c r="BX83" i="2"/>
  <c r="AA85" i="9" s="1"/>
  <c r="BW83" i="2"/>
  <c r="BQ83" i="2"/>
  <c r="F52" i="4" s="1"/>
  <c r="BP83" i="2"/>
  <c r="C85" i="9" s="1"/>
  <c r="BY82" i="2"/>
  <c r="AD15" i="9" s="1"/>
  <c r="BX82" i="2"/>
  <c r="AA15" i="9" s="1"/>
  <c r="BW82" i="2"/>
  <c r="X15" i="9" s="1"/>
  <c r="BQ82" i="2"/>
  <c r="F26" i="4" s="1"/>
  <c r="BP82" i="2"/>
  <c r="C15" i="9" s="1"/>
  <c r="BY80" i="2"/>
  <c r="BX80" i="2"/>
  <c r="AA37" i="4" s="1"/>
  <c r="BW80" i="2"/>
  <c r="X58" i="9" s="1"/>
  <c r="BQ80" i="2"/>
  <c r="F58" i="9" s="1"/>
  <c r="BP80" i="2"/>
  <c r="C58" i="9" s="1"/>
  <c r="BY81" i="2"/>
  <c r="AD32" i="9" s="1"/>
  <c r="BX81" i="2"/>
  <c r="BW81" i="2"/>
  <c r="BQ81" i="2"/>
  <c r="F51" i="6" s="1"/>
  <c r="BP81" i="2"/>
  <c r="C51" i="4" s="1"/>
  <c r="BY79" i="2"/>
  <c r="AD57" i="9" s="1"/>
  <c r="BX79" i="2"/>
  <c r="AA57" i="9" s="1"/>
  <c r="BW79" i="2"/>
  <c r="X57" i="9" s="1"/>
  <c r="BQ79" i="2"/>
  <c r="F57" i="9" s="1"/>
  <c r="BP79" i="2"/>
  <c r="C50" i="6" s="1"/>
  <c r="BY78" i="2"/>
  <c r="BX78" i="2"/>
  <c r="AA86" i="9" s="1"/>
  <c r="BW78" i="2"/>
  <c r="X55" i="4" s="1"/>
  <c r="BQ78" i="2"/>
  <c r="F86" i="9" s="1"/>
  <c r="BP78" i="2"/>
  <c r="C86" i="9" s="1"/>
  <c r="BY76" i="2"/>
  <c r="AD65" i="9" s="1"/>
  <c r="BX76" i="2"/>
  <c r="AA65" i="9" s="1"/>
  <c r="BW76" i="2"/>
  <c r="X38" i="4" s="1"/>
  <c r="BQ76" i="2"/>
  <c r="F38" i="4" s="1"/>
  <c r="BP76" i="2"/>
  <c r="C38" i="4" s="1"/>
  <c r="BY77" i="2"/>
  <c r="BX77" i="2"/>
  <c r="AA81" i="9" s="1"/>
  <c r="BW77" i="2"/>
  <c r="X81" i="9" s="1"/>
  <c r="BQ77" i="2"/>
  <c r="F81" i="9" s="1"/>
  <c r="BP77" i="2"/>
  <c r="C81" i="9" s="1"/>
  <c r="BY74" i="2"/>
  <c r="BX74" i="2"/>
  <c r="BW74" i="2"/>
  <c r="BQ74" i="2"/>
  <c r="F53" i="4" s="1"/>
  <c r="BP74" i="2"/>
  <c r="C80" i="9" s="1"/>
  <c r="BY75" i="2"/>
  <c r="AD60" i="9" s="1"/>
  <c r="BX75" i="2"/>
  <c r="AA60" i="9" s="1"/>
  <c r="BW75" i="2"/>
  <c r="X60" i="9" s="1"/>
  <c r="BQ75" i="2"/>
  <c r="F5" i="6" s="1"/>
  <c r="BP75" i="2"/>
  <c r="C5" i="4" s="1"/>
  <c r="BY72" i="2"/>
  <c r="BX72" i="2"/>
  <c r="BW72" i="2"/>
  <c r="X16" i="9" s="1"/>
  <c r="BQ72" i="2"/>
  <c r="F16" i="9" s="1"/>
  <c r="BP72" i="2"/>
  <c r="C16" i="9" s="1"/>
  <c r="BY73" i="2"/>
  <c r="AD27" i="9" s="1"/>
  <c r="BX73" i="2"/>
  <c r="BW73" i="2"/>
  <c r="BQ73" i="2"/>
  <c r="F39" i="4" s="1"/>
  <c r="BP73" i="2"/>
  <c r="C39" i="4" s="1"/>
  <c r="BY70" i="2"/>
  <c r="AD71" i="9" s="1"/>
  <c r="BX70" i="2"/>
  <c r="AA71" i="9" s="1"/>
  <c r="BW70" i="2"/>
  <c r="X71" i="9" s="1"/>
  <c r="BQ70" i="2"/>
  <c r="F71" i="9" s="1"/>
  <c r="BP70" i="2"/>
  <c r="C6" i="6" s="1"/>
  <c r="BY71" i="2"/>
  <c r="BX71" i="2"/>
  <c r="AA54" i="4" s="1"/>
  <c r="BW71" i="2"/>
  <c r="X54" i="4" s="1"/>
  <c r="BQ71" i="2"/>
  <c r="F48" i="9" s="1"/>
  <c r="BP71" i="2"/>
  <c r="C48" i="9" s="1"/>
  <c r="BY68" i="2"/>
  <c r="AD66" i="9" s="1"/>
  <c r="BX68" i="2"/>
  <c r="AA66" i="9" s="1"/>
  <c r="BW68" i="2"/>
  <c r="BQ68" i="2"/>
  <c r="F21" i="6" s="1"/>
  <c r="BP68" i="2"/>
  <c r="C21" i="4" s="1"/>
  <c r="BY69" i="2"/>
  <c r="BX69" i="2"/>
  <c r="AA13" i="9" s="1"/>
  <c r="BW69" i="2"/>
  <c r="X13" i="9" s="1"/>
  <c r="BQ69" i="2"/>
  <c r="F13" i="9" s="1"/>
  <c r="BP69" i="2"/>
  <c r="C13" i="9" s="1"/>
  <c r="BY66" i="2"/>
  <c r="BX66" i="2"/>
  <c r="AA11" i="4" s="1"/>
  <c r="BW66" i="2"/>
  <c r="X11" i="4" s="1"/>
  <c r="BQ66" i="2"/>
  <c r="F11" i="6" s="1"/>
  <c r="BP66" i="2"/>
  <c r="C68" i="9" s="1"/>
  <c r="BY67" i="2"/>
  <c r="AD97" i="9" s="1"/>
  <c r="BX67" i="2"/>
  <c r="AA97" i="9" s="1"/>
  <c r="BW67" i="2"/>
  <c r="X97" i="9" s="1"/>
  <c r="BQ67" i="2"/>
  <c r="F23" i="4" s="1"/>
  <c r="BP67" i="2"/>
  <c r="C23" i="4" s="1"/>
  <c r="BY65" i="2"/>
  <c r="BX65" i="2"/>
  <c r="BW65" i="2"/>
  <c r="BQ65" i="2"/>
  <c r="BP65" i="2"/>
  <c r="BY64" i="2"/>
  <c r="BX64" i="2"/>
  <c r="AA9" i="4" s="1"/>
  <c r="BW64" i="2"/>
  <c r="X9" i="4" s="1"/>
  <c r="BQ64" i="2"/>
  <c r="F9" i="6" s="1"/>
  <c r="BP64" i="2"/>
  <c r="C29" i="9" s="1"/>
  <c r="BY62" i="2"/>
  <c r="AD10" i="9" s="1"/>
  <c r="BX62" i="2"/>
  <c r="AA10" i="9" s="1"/>
  <c r="BW62" i="2"/>
  <c r="X10" i="9" s="1"/>
  <c r="BQ62" i="2"/>
  <c r="F35" i="6" s="1"/>
  <c r="BP62" i="2"/>
  <c r="C35" i="6" s="1"/>
  <c r="D35" i="6" s="1"/>
  <c r="BY63" i="2"/>
  <c r="BX63" i="2"/>
  <c r="AA24" i="4" s="1"/>
  <c r="BW63" i="2"/>
  <c r="X26" i="9" s="1"/>
  <c r="BQ63" i="2"/>
  <c r="F26" i="9" s="1"/>
  <c r="BP63" i="2"/>
  <c r="C26" i="9" s="1"/>
  <c r="BY60" i="2"/>
  <c r="BX60" i="2"/>
  <c r="BW60" i="2"/>
  <c r="BQ60" i="2"/>
  <c r="BP60" i="2"/>
  <c r="BY61" i="2"/>
  <c r="AD91" i="9" s="1"/>
  <c r="BX61" i="2"/>
  <c r="AA91" i="9" s="1"/>
  <c r="BW61" i="2"/>
  <c r="X91" i="9" s="1"/>
  <c r="BQ61" i="2"/>
  <c r="F91" i="9" s="1"/>
  <c r="BP61" i="2"/>
  <c r="C17" i="6" s="1"/>
  <c r="BY59" i="2"/>
  <c r="BX59" i="2"/>
  <c r="AA52" i="9" s="1"/>
  <c r="BW59" i="2"/>
  <c r="X52" i="9" s="1"/>
  <c r="BQ59" i="2"/>
  <c r="F53" i="9" s="1"/>
  <c r="BP59" i="2"/>
  <c r="C52" i="9" s="1"/>
  <c r="BY58" i="2"/>
  <c r="AD74" i="9" s="1"/>
  <c r="BX58" i="2"/>
  <c r="AA74" i="9" s="1"/>
  <c r="BW58" i="2"/>
  <c r="X7" i="4" s="1"/>
  <c r="BQ58" i="2"/>
  <c r="F7" i="4" s="1"/>
  <c r="BP58" i="2"/>
  <c r="C7" i="4" s="1"/>
  <c r="AD43" i="4"/>
  <c r="BY56" i="2"/>
  <c r="BX56" i="2"/>
  <c r="AA32" i="4" s="1"/>
  <c r="BW56" i="2"/>
  <c r="X32" i="4" s="1"/>
  <c r="BQ56" i="2"/>
  <c r="F32" i="6" s="1"/>
  <c r="BP56" i="2"/>
  <c r="C12" i="9" s="1"/>
  <c r="BY57" i="2"/>
  <c r="AD5" i="9" s="1"/>
  <c r="BX57" i="2"/>
  <c r="AA5" i="9" s="1"/>
  <c r="BW57" i="2"/>
  <c r="X5" i="9" s="1"/>
  <c r="BQ57" i="2"/>
  <c r="F10" i="4" s="1"/>
  <c r="BP57" i="2"/>
  <c r="C10" i="6" s="1"/>
  <c r="BY55" i="2"/>
  <c r="BX55" i="2"/>
  <c r="AA49" i="4" s="1"/>
  <c r="BW55" i="2"/>
  <c r="X23" i="9" s="1"/>
  <c r="BQ55" i="2"/>
  <c r="F23" i="9" s="1"/>
  <c r="BP55" i="2"/>
  <c r="C23" i="9" s="1"/>
  <c r="BY54" i="2"/>
  <c r="AD56" i="9" s="1"/>
  <c r="BX54" i="2"/>
  <c r="AA40" i="4" s="1"/>
  <c r="BW54" i="2"/>
  <c r="X40" i="4" s="1"/>
  <c r="BQ54" i="2"/>
  <c r="F40" i="6" s="1"/>
  <c r="BP54" i="2"/>
  <c r="C40" i="6" s="1"/>
  <c r="BY53" i="2"/>
  <c r="AD75" i="9" s="1"/>
  <c r="BX53" i="2"/>
  <c r="AA75" i="9" s="1"/>
  <c r="BW53" i="2"/>
  <c r="X75" i="9" s="1"/>
  <c r="BQ53" i="2"/>
  <c r="F75" i="9" s="1"/>
  <c r="BP53" i="2"/>
  <c r="C41" i="6" s="1"/>
  <c r="BY52" i="2"/>
  <c r="BX52" i="2"/>
  <c r="BW52" i="2"/>
  <c r="BQ52" i="2"/>
  <c r="F76" i="9" s="1"/>
  <c r="BP52" i="2"/>
  <c r="C76" i="9" s="1"/>
  <c r="BY50" i="2"/>
  <c r="BX50" i="2"/>
  <c r="BW50" i="2"/>
  <c r="BQ50" i="2"/>
  <c r="F36" i="4" s="1"/>
  <c r="BP50" i="2"/>
  <c r="C36" i="6" s="1"/>
  <c r="BY51" i="2"/>
  <c r="BX51" i="2"/>
  <c r="AA17" i="9" s="1"/>
  <c r="BW51" i="2"/>
  <c r="X17" i="9" s="1"/>
  <c r="BQ51" i="2"/>
  <c r="F17" i="9" s="1"/>
  <c r="BP51" i="2"/>
  <c r="C17" i="9" s="1"/>
  <c r="BY48" i="2"/>
  <c r="BX48" i="2"/>
  <c r="AA71" i="4" s="1"/>
  <c r="BW48" i="2"/>
  <c r="X71" i="4" s="1"/>
  <c r="BQ48" i="2"/>
  <c r="F55" i="9" s="1"/>
  <c r="BP48" i="2"/>
  <c r="C55" i="9" s="1"/>
  <c r="BY49" i="2"/>
  <c r="AD59" i="9" s="1"/>
  <c r="BX49" i="2"/>
  <c r="AA59" i="9" s="1"/>
  <c r="BW49" i="2"/>
  <c r="X59" i="9" s="1"/>
  <c r="BQ49" i="2"/>
  <c r="F73" i="6" s="1"/>
  <c r="BP49" i="2"/>
  <c r="C73" i="4" s="1"/>
  <c r="BY47" i="2"/>
  <c r="BX47" i="2"/>
  <c r="AA89" i="9" s="1"/>
  <c r="BW47" i="2"/>
  <c r="X89" i="9" s="1"/>
  <c r="BQ47" i="2"/>
  <c r="F89" i="9" s="1"/>
  <c r="BP47" i="2"/>
  <c r="C89" i="9" s="1"/>
  <c r="BY46" i="2"/>
  <c r="AD3" i="9" s="1"/>
  <c r="BX46" i="2"/>
  <c r="AA63" i="4" s="1"/>
  <c r="BW46" i="2"/>
  <c r="X63" i="4" s="1"/>
  <c r="BQ46" i="2"/>
  <c r="F3" i="9" s="1"/>
  <c r="BP46" i="2"/>
  <c r="C63" i="4" s="1"/>
  <c r="BY44" i="2"/>
  <c r="BX44" i="2"/>
  <c r="AA78" i="9" s="1"/>
  <c r="BW44" i="2"/>
  <c r="X13" i="4" s="1"/>
  <c r="BQ44" i="2"/>
  <c r="F78" i="9" s="1"/>
  <c r="BP44" i="2"/>
  <c r="C78" i="9" s="1"/>
  <c r="BY45" i="2"/>
  <c r="AD28" i="9" s="1"/>
  <c r="BX45" i="2"/>
  <c r="AA28" i="9" s="1"/>
  <c r="BW45" i="2"/>
  <c r="X60" i="4" s="1"/>
  <c r="BQ45" i="2"/>
  <c r="F60" i="4" s="1"/>
  <c r="BP45" i="2"/>
  <c r="C28" i="9" s="1"/>
  <c r="BY42" i="2"/>
  <c r="BX42" i="2"/>
  <c r="AA90" i="9" s="1"/>
  <c r="BW42" i="2"/>
  <c r="X90" i="9" s="1"/>
  <c r="BQ42" i="2"/>
  <c r="F90" i="9" s="1"/>
  <c r="BP42" i="2"/>
  <c r="C90" i="9" s="1"/>
  <c r="BY43" i="2"/>
  <c r="BX43" i="2"/>
  <c r="AA92" i="9" s="1"/>
  <c r="BW43" i="2"/>
  <c r="X92" i="9" s="1"/>
  <c r="BQ43" i="2"/>
  <c r="F48" i="6" s="1"/>
  <c r="BP43" i="2"/>
  <c r="C92" i="9" s="1"/>
  <c r="BY41" i="2"/>
  <c r="AD70" i="9" s="1"/>
  <c r="BX41" i="2"/>
  <c r="AA70" i="9" s="1"/>
  <c r="BW41" i="2"/>
  <c r="X70" i="9" s="1"/>
  <c r="BQ41" i="2"/>
  <c r="F69" i="4" s="1"/>
  <c r="BP41" i="2"/>
  <c r="C69" i="6" s="1"/>
  <c r="BY40" i="2"/>
  <c r="AD33" i="9" s="1"/>
  <c r="BX40" i="2"/>
  <c r="BW40" i="2"/>
  <c r="X33" i="9" s="1"/>
  <c r="BQ40" i="2"/>
  <c r="F33" i="9" s="1"/>
  <c r="BP40" i="2"/>
  <c r="C33" i="9" s="1"/>
  <c r="BY38" i="2"/>
  <c r="AD4" i="9" s="1"/>
  <c r="BX38" i="2"/>
  <c r="BW38" i="2"/>
  <c r="X4" i="9" s="1"/>
  <c r="BQ38" i="2"/>
  <c r="F4" i="9" s="1"/>
  <c r="BP38" i="2"/>
  <c r="C4" i="9" s="1"/>
  <c r="BY39" i="2"/>
  <c r="AD46" i="9" s="1"/>
  <c r="BX39" i="2"/>
  <c r="AA46" i="9" s="1"/>
  <c r="BW39" i="2"/>
  <c r="X46" i="9" s="1"/>
  <c r="BQ39" i="2"/>
  <c r="F46" i="9" s="1"/>
  <c r="BP39" i="2"/>
  <c r="C46" i="9" s="1"/>
  <c r="BY37" i="2"/>
  <c r="AD45" i="9" s="1"/>
  <c r="BX37" i="2"/>
  <c r="AA45" i="9" s="1"/>
  <c r="BW37" i="2"/>
  <c r="X45" i="9" s="1"/>
  <c r="BQ37" i="2"/>
  <c r="F45" i="9" s="1"/>
  <c r="BP37" i="2"/>
  <c r="C45" i="9" s="1"/>
  <c r="BY36" i="2"/>
  <c r="AD73" i="9" s="1"/>
  <c r="BX36" i="2"/>
  <c r="AA73" i="9" s="1"/>
  <c r="BW36" i="2"/>
  <c r="X73" i="9" s="1"/>
  <c r="BQ36" i="2"/>
  <c r="F45" i="6" s="1"/>
  <c r="BP36" i="2"/>
  <c r="C73" i="9" s="1"/>
  <c r="BY35" i="2"/>
  <c r="AD39" i="9" s="1"/>
  <c r="BX35" i="2"/>
  <c r="AA39" i="9" s="1"/>
  <c r="BW35" i="2"/>
  <c r="X39" i="9" s="1"/>
  <c r="BQ35" i="2"/>
  <c r="F39" i="9" s="1"/>
  <c r="BP35" i="2"/>
  <c r="C72" i="4" s="1"/>
  <c r="BY34" i="2"/>
  <c r="AD37" i="9" s="1"/>
  <c r="BX34" i="2"/>
  <c r="AA64" i="4" s="1"/>
  <c r="BW34" i="2"/>
  <c r="X37" i="9" s="1"/>
  <c r="BQ34" i="2"/>
  <c r="F37" i="9" s="1"/>
  <c r="BP34" i="2"/>
  <c r="C37" i="9" s="1"/>
  <c r="BY32" i="2"/>
  <c r="AD47" i="9" s="1"/>
  <c r="BX32" i="2"/>
  <c r="AA78" i="4" s="1"/>
  <c r="BW32" i="2"/>
  <c r="X78" i="4" s="1"/>
  <c r="BQ32" i="2"/>
  <c r="F47" i="9" s="1"/>
  <c r="BP32" i="2"/>
  <c r="C78" i="6" s="1"/>
  <c r="BY33" i="2"/>
  <c r="AD9" i="9" s="1"/>
  <c r="BX33" i="2"/>
  <c r="AA9" i="9" s="1"/>
  <c r="BW33" i="2"/>
  <c r="X9" i="9" s="1"/>
  <c r="BQ33" i="2"/>
  <c r="F9" i="9" s="1"/>
  <c r="BP33" i="2"/>
  <c r="C9" i="9" s="1"/>
  <c r="BY30" i="2"/>
  <c r="AD94" i="9" s="1"/>
  <c r="BX30" i="2"/>
  <c r="AA94" i="9" s="1"/>
  <c r="BW30" i="2"/>
  <c r="X94" i="9" s="1"/>
  <c r="BQ30" i="2"/>
  <c r="F94" i="9" s="1"/>
  <c r="BP30" i="2"/>
  <c r="C94" i="9" s="1"/>
  <c r="BY31" i="2"/>
  <c r="AD83" i="9" s="1"/>
  <c r="BX31" i="2"/>
  <c r="AA83" i="9" s="1"/>
  <c r="BW31" i="2"/>
  <c r="X83" i="9" s="1"/>
  <c r="BQ31" i="2"/>
  <c r="F83" i="9" s="1"/>
  <c r="BP31" i="2"/>
  <c r="C83" i="9" s="1"/>
  <c r="BY28" i="2"/>
  <c r="BX28" i="2"/>
  <c r="BW28" i="2"/>
  <c r="BQ28" i="2"/>
  <c r="BP28" i="2"/>
  <c r="BY29" i="2"/>
  <c r="AD54" i="9" s="1"/>
  <c r="BX29" i="2"/>
  <c r="AA54" i="9" s="1"/>
  <c r="BW29" i="2"/>
  <c r="X54" i="9" s="1"/>
  <c r="BQ29" i="2"/>
  <c r="F54" i="9" s="1"/>
  <c r="BP29" i="2"/>
  <c r="C54" i="9" s="1"/>
  <c r="BY27" i="2"/>
  <c r="AD77" i="9" s="1"/>
  <c r="BX27" i="2"/>
  <c r="AA77" i="9" s="1"/>
  <c r="BW27" i="2"/>
  <c r="X87" i="4" s="1"/>
  <c r="BQ27" i="2"/>
  <c r="F77" i="9" s="1"/>
  <c r="BP27" i="2"/>
  <c r="C87" i="4" s="1"/>
  <c r="BY26" i="2"/>
  <c r="AD67" i="9" s="1"/>
  <c r="BX26" i="2"/>
  <c r="AA67" i="9" s="1"/>
  <c r="BW26" i="2"/>
  <c r="X67" i="9" s="1"/>
  <c r="BQ26" i="2"/>
  <c r="F67" i="9" s="1"/>
  <c r="BP26" i="2"/>
  <c r="C80" i="4" s="1"/>
  <c r="BY24" i="2"/>
  <c r="BX24" i="2"/>
  <c r="AA31" i="9" s="1"/>
  <c r="BW24" i="2"/>
  <c r="BQ24" i="2"/>
  <c r="F31" i="9" s="1"/>
  <c r="BP24" i="2"/>
  <c r="C31" i="9" s="1"/>
  <c r="BY25" i="2"/>
  <c r="AD51" i="9" s="1"/>
  <c r="BX25" i="2"/>
  <c r="AA51" i="9" s="1"/>
  <c r="BW25" i="2"/>
  <c r="X86" i="4" s="1"/>
  <c r="BQ25" i="2"/>
  <c r="F51" i="9" s="1"/>
  <c r="BP25" i="2"/>
  <c r="C51" i="9" s="1"/>
  <c r="BY23" i="2"/>
  <c r="BX23" i="2"/>
  <c r="AA82" i="9" s="1"/>
  <c r="BW23" i="2"/>
  <c r="X82" i="9" s="1"/>
  <c r="BQ23" i="2"/>
  <c r="F82" i="9" s="1"/>
  <c r="BP23" i="2"/>
  <c r="C82" i="9" s="1"/>
  <c r="BY22" i="2"/>
  <c r="BX22" i="2"/>
  <c r="AA64" i="9" s="1"/>
  <c r="BW22" i="2"/>
  <c r="X64" i="9" s="1"/>
  <c r="BQ22" i="2"/>
  <c r="F56" i="6" s="1"/>
  <c r="BP22" i="2"/>
  <c r="C64" i="9" s="1"/>
  <c r="BY21" i="2"/>
  <c r="AD42" i="9" s="1"/>
  <c r="BX21" i="2"/>
  <c r="AA42" i="9" s="1"/>
  <c r="BW21" i="2"/>
  <c r="X42" i="9" s="1"/>
  <c r="BQ21" i="2"/>
  <c r="F82" i="6" s="1"/>
  <c r="BP21" i="2"/>
  <c r="C42" i="9" s="1"/>
  <c r="BY20" i="2"/>
  <c r="AD6" i="9" s="1"/>
  <c r="BX20" i="2"/>
  <c r="AA84" i="4" s="1"/>
  <c r="BW20" i="2"/>
  <c r="X6" i="9" s="1"/>
  <c r="BQ20" i="2"/>
  <c r="F6" i="9" s="1"/>
  <c r="BP20" i="2"/>
  <c r="C84" i="6" s="1"/>
  <c r="BY19" i="2"/>
  <c r="BX19" i="2"/>
  <c r="AA67" i="4" s="1"/>
  <c r="BW19" i="2"/>
  <c r="X67" i="4" s="1"/>
  <c r="BQ19" i="2"/>
  <c r="F19" i="9" s="1"/>
  <c r="BP19" i="2"/>
  <c r="C19" i="9" s="1"/>
  <c r="BY18" i="2"/>
  <c r="AD21" i="9" s="1"/>
  <c r="BX18" i="2"/>
  <c r="AA21" i="9" s="1"/>
  <c r="BW18" i="2"/>
  <c r="X83" i="4" s="1"/>
  <c r="BQ18" i="2"/>
  <c r="F21" i="9" s="1"/>
  <c r="BP18" i="2"/>
  <c r="C83" i="4" s="1"/>
  <c r="BY17" i="2"/>
  <c r="BX17" i="2"/>
  <c r="AA43" i="9" s="1"/>
  <c r="BW17" i="2"/>
  <c r="X43" i="9" s="1"/>
  <c r="BQ17" i="2"/>
  <c r="F43" i="9" s="1"/>
  <c r="BP17" i="2"/>
  <c r="C43" i="9" s="1"/>
  <c r="BY16" i="2"/>
  <c r="BX16" i="2"/>
  <c r="BW16" i="2"/>
  <c r="BQ16" i="2"/>
  <c r="F85" i="4" s="1"/>
  <c r="BP16" i="2"/>
  <c r="C11" i="9" s="1"/>
  <c r="BY14" i="2"/>
  <c r="BX14" i="2"/>
  <c r="AA77" i="4" s="1"/>
  <c r="BW14" i="2"/>
  <c r="X77" i="4" s="1"/>
  <c r="BQ14" i="2"/>
  <c r="F77" i="4" s="1"/>
  <c r="BP14" i="2"/>
  <c r="C49" i="9" s="1"/>
  <c r="BY15" i="2"/>
  <c r="AD7" i="9" s="1"/>
  <c r="BX15" i="2"/>
  <c r="AA81" i="4" s="1"/>
  <c r="BW15" i="2"/>
  <c r="X7" i="9" s="1"/>
  <c r="BQ15" i="2"/>
  <c r="F7" i="9" s="1"/>
  <c r="BP15" i="2"/>
  <c r="C7" i="9" s="1"/>
  <c r="BY12" i="2"/>
  <c r="AD44" i="9" s="1"/>
  <c r="BX12" i="2"/>
  <c r="AA44" i="9" s="1"/>
  <c r="BW12" i="2"/>
  <c r="X44" i="9" s="1"/>
  <c r="BQ12" i="2"/>
  <c r="F44" i="9" s="1"/>
  <c r="BP12" i="2"/>
  <c r="C44" i="9" s="1"/>
  <c r="BY13" i="2"/>
  <c r="AD14" i="9" s="1"/>
  <c r="BX13" i="2"/>
  <c r="AA14" i="9" s="1"/>
  <c r="BW13" i="2"/>
  <c r="X14" i="9" s="1"/>
  <c r="BQ13" i="2"/>
  <c r="F14" i="9" s="1"/>
  <c r="BP13" i="2"/>
  <c r="C14" i="9" s="1"/>
  <c r="BY10" i="2"/>
  <c r="AD3" i="4" s="1"/>
  <c r="BX10" i="2"/>
  <c r="BW10" i="2"/>
  <c r="BQ10" i="2"/>
  <c r="BP10" i="2"/>
  <c r="C3" i="4" s="1"/>
  <c r="BY11" i="2"/>
  <c r="BX11" i="2"/>
  <c r="BW11" i="2"/>
  <c r="X24" i="9" s="1"/>
  <c r="BQ11" i="2"/>
  <c r="BP11" i="2"/>
  <c r="BY8" i="2"/>
  <c r="AD87" i="9" s="1"/>
  <c r="BX8" i="2"/>
  <c r="AA87" i="9" s="1"/>
  <c r="BW8" i="2"/>
  <c r="X87" i="9" s="1"/>
  <c r="BQ8" i="2"/>
  <c r="F87" i="9" s="1"/>
  <c r="BP8" i="2"/>
  <c r="C87" i="9" s="1"/>
  <c r="BY9" i="2"/>
  <c r="AD84" i="9" s="1"/>
  <c r="BX9" i="2"/>
  <c r="AA84" i="9" s="1"/>
  <c r="BW9" i="2"/>
  <c r="X84" i="9" s="1"/>
  <c r="BQ9" i="2"/>
  <c r="F84" i="9" s="1"/>
  <c r="BP9" i="2"/>
  <c r="C84" i="9" s="1"/>
  <c r="BY7" i="2"/>
  <c r="AD34" i="9" s="1"/>
  <c r="BX7" i="2"/>
  <c r="AA34" i="9" s="1"/>
  <c r="BW7" i="2"/>
  <c r="X34" i="9" s="1"/>
  <c r="BQ7" i="2"/>
  <c r="F34" i="9" s="1"/>
  <c r="BP7" i="2"/>
  <c r="C34" i="9" s="1"/>
  <c r="BY6" i="2"/>
  <c r="AD41" i="9" s="1"/>
  <c r="BX6" i="2"/>
  <c r="AA41" i="9" s="1"/>
  <c r="BW6" i="2"/>
  <c r="X41" i="9" s="1"/>
  <c r="BQ6" i="2"/>
  <c r="F41" i="9" s="1"/>
  <c r="BP6" i="2"/>
  <c r="C41" i="9" s="1"/>
  <c r="BY4" i="2"/>
  <c r="AD62" i="9" s="1"/>
  <c r="BX4" i="2"/>
  <c r="AA62" i="9" s="1"/>
  <c r="BW4" i="2"/>
  <c r="X62" i="9" s="1"/>
  <c r="BQ4" i="2"/>
  <c r="F62" i="9" s="1"/>
  <c r="BP4" i="2"/>
  <c r="C62" i="9" s="1"/>
  <c r="BY5" i="2"/>
  <c r="BX5" i="2"/>
  <c r="BW5" i="2"/>
  <c r="BQ5" i="2"/>
  <c r="BP5" i="2"/>
  <c r="BY3" i="2"/>
  <c r="BX3" i="2"/>
  <c r="BW3" i="2"/>
  <c r="BZ94" i="2"/>
  <c r="BZ92" i="2"/>
  <c r="BZ93" i="2"/>
  <c r="BZ91" i="2"/>
  <c r="BZ90" i="2"/>
  <c r="BZ89" i="2"/>
  <c r="BZ88" i="2"/>
  <c r="BZ87" i="2"/>
  <c r="BZ86" i="2"/>
  <c r="BZ84" i="2"/>
  <c r="BZ85" i="2"/>
  <c r="BZ83" i="2"/>
  <c r="BZ82" i="2"/>
  <c r="BZ80" i="2"/>
  <c r="BZ81" i="2"/>
  <c r="BZ79" i="2"/>
  <c r="BZ78" i="2"/>
  <c r="BZ76" i="2"/>
  <c r="BZ77" i="2"/>
  <c r="BZ74" i="2"/>
  <c r="BZ75" i="2"/>
  <c r="BZ72" i="2"/>
  <c r="BZ73" i="2"/>
  <c r="BZ70" i="2"/>
  <c r="BZ71" i="2"/>
  <c r="BZ68" i="2"/>
  <c r="BZ69" i="2"/>
  <c r="BZ66" i="2"/>
  <c r="BZ67" i="2"/>
  <c r="BZ65" i="2"/>
  <c r="BZ64" i="2"/>
  <c r="BZ62" i="2"/>
  <c r="BZ63" i="2"/>
  <c r="BZ60" i="2"/>
  <c r="BZ61" i="2"/>
  <c r="BZ59" i="2"/>
  <c r="BZ58" i="2"/>
  <c r="BZ56" i="2"/>
  <c r="BZ57" i="2"/>
  <c r="BZ55" i="2"/>
  <c r="BZ54" i="2"/>
  <c r="BZ53" i="2"/>
  <c r="BZ52" i="2"/>
  <c r="BZ50" i="2"/>
  <c r="BZ51" i="2"/>
  <c r="BZ48" i="2"/>
  <c r="BZ49" i="2"/>
  <c r="BZ47" i="2"/>
  <c r="BZ46" i="2"/>
  <c r="BZ44" i="2"/>
  <c r="BZ45" i="2"/>
  <c r="BZ42" i="2"/>
  <c r="BZ43" i="2"/>
  <c r="BZ41" i="2"/>
  <c r="BZ40" i="2"/>
  <c r="BZ38" i="2"/>
  <c r="BZ39" i="2"/>
  <c r="BZ37" i="2"/>
  <c r="BZ36" i="2"/>
  <c r="BZ35" i="2"/>
  <c r="BZ34" i="2"/>
  <c r="BZ32" i="2"/>
  <c r="BZ33" i="2"/>
  <c r="BZ30" i="2"/>
  <c r="BZ31" i="2"/>
  <c r="BZ28" i="2"/>
  <c r="BZ29" i="2"/>
  <c r="BZ27" i="2"/>
  <c r="BZ26" i="2"/>
  <c r="BZ24" i="2"/>
  <c r="BZ25" i="2"/>
  <c r="BZ23" i="2"/>
  <c r="BZ22" i="2"/>
  <c r="BZ21" i="2"/>
  <c r="BZ20" i="2"/>
  <c r="BZ19" i="2"/>
  <c r="BZ18" i="2"/>
  <c r="BZ17" i="2"/>
  <c r="BZ16" i="2"/>
  <c r="BZ14" i="2"/>
  <c r="BZ15" i="2"/>
  <c r="BZ12" i="2"/>
  <c r="BZ13" i="2"/>
  <c r="BZ10" i="2"/>
  <c r="BZ11" i="2"/>
  <c r="BZ8" i="2"/>
  <c r="BZ9" i="2"/>
  <c r="BZ7" i="2"/>
  <c r="BZ6" i="2"/>
  <c r="BZ4" i="2"/>
  <c r="BZ5" i="2"/>
  <c r="BZ3" i="2"/>
  <c r="BQ3" i="2"/>
  <c r="BP3" i="2"/>
  <c r="BG254" i="1"/>
  <c r="BF254" i="1"/>
  <c r="BE254" i="1"/>
  <c r="BD254" i="1"/>
  <c r="BC254" i="1"/>
  <c r="BB254" i="1"/>
  <c r="BA254" i="1"/>
  <c r="AZ254" i="1"/>
  <c r="H56" i="16" s="1"/>
  <c r="AY254" i="1"/>
  <c r="E56" i="16" s="1"/>
  <c r="AX254" i="1"/>
  <c r="BG253" i="1"/>
  <c r="BF253" i="1"/>
  <c r="BE253" i="1"/>
  <c r="BD253" i="1"/>
  <c r="BC253" i="1"/>
  <c r="BB253" i="1"/>
  <c r="BA253" i="1"/>
  <c r="AZ253" i="1"/>
  <c r="H188" i="16" s="1"/>
  <c r="AY253" i="1"/>
  <c r="E188" i="16" s="1"/>
  <c r="AX253" i="1"/>
  <c r="B188" i="16" s="1"/>
  <c r="BG252" i="1"/>
  <c r="BF252" i="1"/>
  <c r="BE252" i="1"/>
  <c r="BD252" i="1"/>
  <c r="BC252" i="1"/>
  <c r="BB252" i="1"/>
  <c r="BA252" i="1"/>
  <c r="AZ252" i="1"/>
  <c r="H178" i="16" s="1"/>
  <c r="AY252" i="1"/>
  <c r="E178" i="16" s="1"/>
  <c r="AX252" i="1"/>
  <c r="B178" i="16" s="1"/>
  <c r="BG251" i="1"/>
  <c r="BF251" i="1"/>
  <c r="BE251" i="1"/>
  <c r="BD251" i="1"/>
  <c r="BC251" i="1"/>
  <c r="BB251" i="1"/>
  <c r="N152" i="16" s="1"/>
  <c r="BA251" i="1"/>
  <c r="K152" i="16" s="1"/>
  <c r="AZ251" i="1"/>
  <c r="AY251" i="1"/>
  <c r="E152" i="16" s="1"/>
  <c r="AX251" i="1"/>
  <c r="B152" i="16" s="1"/>
  <c r="BG250" i="1"/>
  <c r="BF250" i="1"/>
  <c r="BE250" i="1"/>
  <c r="BD250" i="1"/>
  <c r="BC250" i="1"/>
  <c r="BB250" i="1"/>
  <c r="BA250" i="1"/>
  <c r="AZ250" i="1"/>
  <c r="AY250" i="1"/>
  <c r="AX250" i="1"/>
  <c r="B74" i="16" s="1"/>
  <c r="BG249" i="1"/>
  <c r="BF249" i="1"/>
  <c r="BE249" i="1"/>
  <c r="BD249" i="1"/>
  <c r="BC249" i="1"/>
  <c r="BB249" i="1"/>
  <c r="BA249" i="1"/>
  <c r="AZ249" i="1"/>
  <c r="AY249" i="1"/>
  <c r="AX249" i="1"/>
  <c r="BG248" i="1"/>
  <c r="BF248" i="1"/>
  <c r="BE248" i="1"/>
  <c r="BD248" i="1"/>
  <c r="BC248" i="1"/>
  <c r="BB248" i="1"/>
  <c r="BA248" i="1"/>
  <c r="AZ248" i="1"/>
  <c r="AY248" i="1"/>
  <c r="AX248" i="1"/>
  <c r="BG247" i="1"/>
  <c r="BF247" i="1"/>
  <c r="BE247" i="1"/>
  <c r="BD247" i="1"/>
  <c r="BC247" i="1"/>
  <c r="BB247" i="1"/>
  <c r="BA247" i="1"/>
  <c r="AZ247" i="1"/>
  <c r="AY247" i="1"/>
  <c r="AX247" i="1"/>
  <c r="BG246" i="1"/>
  <c r="BF246" i="1"/>
  <c r="BE246" i="1"/>
  <c r="BD246" i="1"/>
  <c r="BC246" i="1"/>
  <c r="BB246" i="1"/>
  <c r="BA246" i="1"/>
  <c r="AZ246" i="1"/>
  <c r="H107" i="16" s="1"/>
  <c r="AY246" i="1"/>
  <c r="E107" i="16" s="1"/>
  <c r="AX246" i="1"/>
  <c r="BG245" i="1"/>
  <c r="BF245" i="1"/>
  <c r="BE245" i="1"/>
  <c r="BD245" i="1"/>
  <c r="BC245" i="1"/>
  <c r="BB245" i="1"/>
  <c r="BA245" i="1"/>
  <c r="AZ245" i="1"/>
  <c r="H122" i="16" s="1"/>
  <c r="AY245" i="1"/>
  <c r="E122" i="16" s="1"/>
  <c r="AX245" i="1"/>
  <c r="BG244" i="1"/>
  <c r="BF244" i="1"/>
  <c r="BE244" i="1"/>
  <c r="BD244" i="1"/>
  <c r="BC244" i="1"/>
  <c r="BB244" i="1"/>
  <c r="BA244" i="1"/>
  <c r="AZ244" i="1"/>
  <c r="H16" i="16" s="1"/>
  <c r="AY244" i="1"/>
  <c r="E16" i="16" s="1"/>
  <c r="AX244" i="1"/>
  <c r="B16" i="16" s="1"/>
  <c r="BG243" i="1"/>
  <c r="BF243" i="1"/>
  <c r="BE243" i="1"/>
  <c r="BD243" i="1"/>
  <c r="BC243" i="1"/>
  <c r="BB243" i="1"/>
  <c r="BA243" i="1"/>
  <c r="AZ243" i="1"/>
  <c r="H143" i="16" s="1"/>
  <c r="AY243" i="1"/>
  <c r="E143" i="16" s="1"/>
  <c r="AX243" i="1"/>
  <c r="B143" i="16" s="1"/>
  <c r="BG242" i="1"/>
  <c r="BF242" i="1"/>
  <c r="BE242" i="1"/>
  <c r="BD242" i="1"/>
  <c r="BC242" i="1"/>
  <c r="BB242" i="1"/>
  <c r="BA242" i="1"/>
  <c r="AZ242" i="1"/>
  <c r="AY242" i="1"/>
  <c r="AX242" i="1"/>
  <c r="B75" i="16" s="1"/>
  <c r="BG241" i="1"/>
  <c r="BF241" i="1"/>
  <c r="BE241" i="1"/>
  <c r="BD241" i="1"/>
  <c r="BC241" i="1"/>
  <c r="BB241" i="1"/>
  <c r="BA241" i="1"/>
  <c r="AZ241" i="1"/>
  <c r="AY241" i="1"/>
  <c r="AX241" i="1"/>
  <c r="BG240" i="1"/>
  <c r="BF240" i="1"/>
  <c r="BE240" i="1"/>
  <c r="BD240" i="1"/>
  <c r="BC240" i="1"/>
  <c r="BB240" i="1"/>
  <c r="BA240" i="1"/>
  <c r="K150" i="16" s="1"/>
  <c r="AZ240" i="1"/>
  <c r="AY240" i="1"/>
  <c r="AX240" i="1"/>
  <c r="BG239" i="1"/>
  <c r="BF239" i="1"/>
  <c r="BE239" i="1"/>
  <c r="BD239" i="1"/>
  <c r="BC239" i="1"/>
  <c r="BB239" i="1"/>
  <c r="BA239" i="1"/>
  <c r="AZ239" i="1"/>
  <c r="AY239" i="1"/>
  <c r="AX239" i="1"/>
  <c r="BG238" i="1"/>
  <c r="BF238" i="1"/>
  <c r="BE238" i="1"/>
  <c r="BD238" i="1"/>
  <c r="BC238" i="1"/>
  <c r="BB238" i="1"/>
  <c r="BA238" i="1"/>
  <c r="AZ238" i="1"/>
  <c r="AY238" i="1"/>
  <c r="E101" i="16" s="1"/>
  <c r="AX238" i="1"/>
  <c r="BG237" i="1"/>
  <c r="BF237" i="1"/>
  <c r="BE237" i="1"/>
  <c r="BD237" i="1"/>
  <c r="BC237" i="1"/>
  <c r="BB237" i="1"/>
  <c r="BA237" i="1"/>
  <c r="AZ237" i="1"/>
  <c r="H250" i="16" s="1"/>
  <c r="AY237" i="1"/>
  <c r="E250" i="16" s="1"/>
  <c r="AX237" i="1"/>
  <c r="B250" i="16" s="1"/>
  <c r="BG236" i="1"/>
  <c r="BF236" i="1"/>
  <c r="BE236" i="1"/>
  <c r="BD236" i="1"/>
  <c r="BC236" i="1"/>
  <c r="BB236" i="1"/>
  <c r="BA236" i="1"/>
  <c r="AZ236" i="1"/>
  <c r="H125" i="16" s="1"/>
  <c r="AY236" i="1"/>
  <c r="E125" i="16" s="1"/>
  <c r="AX236" i="1"/>
  <c r="B125" i="16" s="1"/>
  <c r="BG235" i="1"/>
  <c r="BF235" i="1"/>
  <c r="BE235" i="1"/>
  <c r="BD235" i="1"/>
  <c r="BC235" i="1"/>
  <c r="BB235" i="1"/>
  <c r="N100" i="16" s="1"/>
  <c r="BA235" i="1"/>
  <c r="AZ235" i="1"/>
  <c r="H100" i="16" s="1"/>
  <c r="AY235" i="1"/>
  <c r="E100" i="16" s="1"/>
  <c r="AX235" i="1"/>
  <c r="B100" i="16" s="1"/>
  <c r="BG234" i="1"/>
  <c r="BF234" i="1"/>
  <c r="BE234" i="1"/>
  <c r="BD234" i="1"/>
  <c r="BC234" i="1"/>
  <c r="BB234" i="1"/>
  <c r="BA234" i="1"/>
  <c r="AZ234" i="1"/>
  <c r="H31" i="16" s="1"/>
  <c r="AY234" i="1"/>
  <c r="AX234" i="1"/>
  <c r="B31" i="16" s="1"/>
  <c r="BG233" i="1"/>
  <c r="BF233" i="1"/>
  <c r="BE233" i="1"/>
  <c r="BD233" i="1"/>
  <c r="BC233" i="1"/>
  <c r="BB233" i="1"/>
  <c r="BA233" i="1"/>
  <c r="AZ233" i="1"/>
  <c r="AY233" i="1"/>
  <c r="AX233" i="1"/>
  <c r="BG232" i="1"/>
  <c r="BF232" i="1"/>
  <c r="BE232" i="1"/>
  <c r="BD232" i="1"/>
  <c r="BC232" i="1"/>
  <c r="BB232" i="1"/>
  <c r="BA232" i="1"/>
  <c r="AZ232" i="1"/>
  <c r="AY232" i="1"/>
  <c r="AX232" i="1"/>
  <c r="BG231" i="1"/>
  <c r="BF231" i="1"/>
  <c r="BE231" i="1"/>
  <c r="BD231" i="1"/>
  <c r="BC231" i="1"/>
  <c r="BB231" i="1"/>
  <c r="BA231" i="1"/>
  <c r="AZ231" i="1"/>
  <c r="AY231" i="1"/>
  <c r="AX231" i="1"/>
  <c r="BG230" i="1"/>
  <c r="BF230" i="1"/>
  <c r="BE230" i="1"/>
  <c r="BD230" i="1"/>
  <c r="BC230" i="1"/>
  <c r="BB230" i="1"/>
  <c r="BA230" i="1"/>
  <c r="AZ230" i="1"/>
  <c r="AY230" i="1"/>
  <c r="E232" i="16" s="1"/>
  <c r="AX230" i="1"/>
  <c r="BG229" i="1"/>
  <c r="BF229" i="1"/>
  <c r="BE229" i="1"/>
  <c r="BD229" i="1"/>
  <c r="BC229" i="1"/>
  <c r="BB229" i="1"/>
  <c r="BA229" i="1"/>
  <c r="K108" i="16" s="1"/>
  <c r="AZ229" i="1"/>
  <c r="AY229" i="1"/>
  <c r="E108" i="16" s="1"/>
  <c r="AX229" i="1"/>
  <c r="B108" i="16" s="1"/>
  <c r="BG228" i="1"/>
  <c r="BF228" i="1"/>
  <c r="BE228" i="1"/>
  <c r="BD228" i="1"/>
  <c r="BC228" i="1"/>
  <c r="BB228" i="1"/>
  <c r="BA228" i="1"/>
  <c r="AZ228" i="1"/>
  <c r="H217" i="16" s="1"/>
  <c r="AY228" i="1"/>
  <c r="E217" i="16" s="1"/>
  <c r="AX228" i="1"/>
  <c r="B217" i="16" s="1"/>
  <c r="BG227" i="1"/>
  <c r="BF227" i="1"/>
  <c r="BE227" i="1"/>
  <c r="BD227" i="1"/>
  <c r="BC227" i="1"/>
  <c r="BB227" i="1"/>
  <c r="BA227" i="1"/>
  <c r="AZ227" i="1"/>
  <c r="H99" i="16" s="1"/>
  <c r="AY227" i="1"/>
  <c r="E99" i="16" s="1"/>
  <c r="AX227" i="1"/>
  <c r="B99" i="16" s="1"/>
  <c r="BG226" i="1"/>
  <c r="BF226" i="1"/>
  <c r="BE226" i="1"/>
  <c r="BD226" i="1"/>
  <c r="BC226" i="1"/>
  <c r="BB226" i="1"/>
  <c r="BA226" i="1"/>
  <c r="K168" i="16" s="1"/>
  <c r="AZ226" i="1"/>
  <c r="H168" i="16" s="1"/>
  <c r="AY226" i="1"/>
  <c r="AX226" i="1"/>
  <c r="BG225" i="1"/>
  <c r="BF225" i="1"/>
  <c r="BE225" i="1"/>
  <c r="BD225" i="1"/>
  <c r="BC225" i="1"/>
  <c r="BB225" i="1"/>
  <c r="BA225" i="1"/>
  <c r="AZ225" i="1"/>
  <c r="H70" i="16" s="1"/>
  <c r="AY225" i="1"/>
  <c r="AX225" i="1"/>
  <c r="BG224" i="1"/>
  <c r="BF224" i="1"/>
  <c r="BE224" i="1"/>
  <c r="BD224" i="1"/>
  <c r="BC224" i="1"/>
  <c r="BB224" i="1"/>
  <c r="BA224" i="1"/>
  <c r="AZ224" i="1"/>
  <c r="AY224" i="1"/>
  <c r="AX224" i="1"/>
  <c r="BG223" i="1"/>
  <c r="BF223" i="1"/>
  <c r="BE223" i="1"/>
  <c r="BD223" i="1"/>
  <c r="BC223" i="1"/>
  <c r="BB223" i="1"/>
  <c r="BA223" i="1"/>
  <c r="AZ223" i="1"/>
  <c r="AY223" i="1"/>
  <c r="AX223" i="1"/>
  <c r="BG222" i="1"/>
  <c r="BF222" i="1"/>
  <c r="BE222" i="1"/>
  <c r="BD222" i="1"/>
  <c r="BC222" i="1"/>
  <c r="BB222" i="1"/>
  <c r="BA222" i="1"/>
  <c r="AZ222" i="1"/>
  <c r="AY222" i="1"/>
  <c r="E148" i="16" s="1"/>
  <c r="AX222" i="1"/>
  <c r="BG221" i="1"/>
  <c r="BF221" i="1"/>
  <c r="BE221" i="1"/>
  <c r="BD221" i="1"/>
  <c r="BC221" i="1"/>
  <c r="BB221" i="1"/>
  <c r="BA221" i="1"/>
  <c r="AZ221" i="1"/>
  <c r="AY221" i="1"/>
  <c r="E216" i="16" s="1"/>
  <c r="AX221" i="1"/>
  <c r="B216" i="16" s="1"/>
  <c r="BG220" i="1"/>
  <c r="BF220" i="1"/>
  <c r="BE220" i="1"/>
  <c r="BD220" i="1"/>
  <c r="BC220" i="1"/>
  <c r="BB220" i="1"/>
  <c r="BA220" i="1"/>
  <c r="AZ220" i="1"/>
  <c r="AY220" i="1"/>
  <c r="AX220" i="1"/>
  <c r="B98" i="16" s="1"/>
  <c r="Z88" i="4"/>
  <c r="T88" i="4"/>
  <c r="Q88" i="4"/>
  <c r="K88" i="4"/>
  <c r="BG219" i="1"/>
  <c r="BF219" i="1"/>
  <c r="BE219" i="1"/>
  <c r="BD219" i="1"/>
  <c r="BC219" i="1"/>
  <c r="BB219" i="1"/>
  <c r="N231" i="16" s="1"/>
  <c r="BA219" i="1"/>
  <c r="K231" i="16" s="1"/>
  <c r="AZ219" i="1"/>
  <c r="H231" i="16" s="1"/>
  <c r="AY219" i="1"/>
  <c r="E231" i="16" s="1"/>
  <c r="AX219" i="1"/>
  <c r="B231" i="16" s="1"/>
  <c r="BG218" i="1"/>
  <c r="BF218" i="1"/>
  <c r="BE218" i="1"/>
  <c r="BD218" i="1"/>
  <c r="BC218" i="1"/>
  <c r="BB218" i="1"/>
  <c r="BA218" i="1"/>
  <c r="AZ218" i="1"/>
  <c r="H6" i="16" s="1"/>
  <c r="AY218" i="1"/>
  <c r="AX218" i="1"/>
  <c r="B6" i="16" s="1"/>
  <c r="BG217" i="1"/>
  <c r="BF217" i="1"/>
  <c r="BE217" i="1"/>
  <c r="BD217" i="1"/>
  <c r="BC217" i="1"/>
  <c r="BB217" i="1"/>
  <c r="BA217" i="1"/>
  <c r="AZ217" i="1"/>
  <c r="H50" i="16" s="1"/>
  <c r="AY217" i="1"/>
  <c r="AX217" i="1"/>
  <c r="BG216" i="1"/>
  <c r="BF216" i="1"/>
  <c r="BE216" i="1"/>
  <c r="BD216" i="1"/>
  <c r="BC216" i="1"/>
  <c r="BB216" i="1"/>
  <c r="BA216" i="1"/>
  <c r="AZ216" i="1"/>
  <c r="H215" i="16" s="1"/>
  <c r="AY216" i="1"/>
  <c r="AX216" i="1"/>
  <c r="BG215" i="1"/>
  <c r="BF215" i="1"/>
  <c r="BE215" i="1"/>
  <c r="BD215" i="1"/>
  <c r="BC215" i="1"/>
  <c r="BB215" i="1"/>
  <c r="BA215" i="1"/>
  <c r="AZ215" i="1"/>
  <c r="AY215" i="1"/>
  <c r="AX215" i="1"/>
  <c r="BG214" i="1"/>
  <c r="BF214" i="1"/>
  <c r="BE214" i="1"/>
  <c r="BD214" i="1"/>
  <c r="BC214" i="1"/>
  <c r="BB214" i="1"/>
  <c r="BA214" i="1"/>
  <c r="K69" i="16" s="1"/>
  <c r="AZ214" i="1"/>
  <c r="AY214" i="1"/>
  <c r="E69" i="16" s="1"/>
  <c r="AX214" i="1"/>
  <c r="BG213" i="1"/>
  <c r="BF213" i="1"/>
  <c r="BE213" i="1"/>
  <c r="BD213" i="1"/>
  <c r="BC213" i="1"/>
  <c r="BB213" i="1"/>
  <c r="BA213" i="1"/>
  <c r="AZ213" i="1"/>
  <c r="AY213" i="1"/>
  <c r="E30" i="16" s="1"/>
  <c r="AX213" i="1"/>
  <c r="B30" i="16" s="1"/>
  <c r="BG212" i="1"/>
  <c r="BF212" i="1"/>
  <c r="BE212" i="1"/>
  <c r="BD212" i="1"/>
  <c r="BC212" i="1"/>
  <c r="BB212" i="1"/>
  <c r="BA212" i="1"/>
  <c r="AZ212" i="1"/>
  <c r="AY212" i="1"/>
  <c r="E80" i="16" s="1"/>
  <c r="AX212" i="1"/>
  <c r="B80" i="16" s="1"/>
  <c r="BG211" i="1"/>
  <c r="BF211" i="1"/>
  <c r="BE211" i="1"/>
  <c r="BD211" i="1"/>
  <c r="BC211" i="1"/>
  <c r="BB211" i="1"/>
  <c r="BA211" i="1"/>
  <c r="AZ211" i="1"/>
  <c r="AY211" i="1"/>
  <c r="E11" i="16" s="1"/>
  <c r="AX211" i="1"/>
  <c r="B11" i="16" s="1"/>
  <c r="BG210" i="1"/>
  <c r="BF210" i="1"/>
  <c r="BE210" i="1"/>
  <c r="BD210" i="1"/>
  <c r="BC210" i="1"/>
  <c r="BB210" i="1"/>
  <c r="BA210" i="1"/>
  <c r="AZ210" i="1"/>
  <c r="H28" i="16" s="1"/>
  <c r="AY210" i="1"/>
  <c r="AX210" i="1"/>
  <c r="B28" i="16" s="1"/>
  <c r="BG209" i="1"/>
  <c r="BF209" i="1"/>
  <c r="BE209" i="1"/>
  <c r="BD209" i="1"/>
  <c r="BC209" i="1"/>
  <c r="BB209" i="1"/>
  <c r="BA209" i="1"/>
  <c r="AZ209" i="1"/>
  <c r="H214" i="16" s="1"/>
  <c r="AY209" i="1"/>
  <c r="AX209" i="1"/>
  <c r="BG208" i="1"/>
  <c r="BF208" i="1"/>
  <c r="BE208" i="1"/>
  <c r="BD208" i="1"/>
  <c r="BC208" i="1"/>
  <c r="BB208" i="1"/>
  <c r="BA208" i="1"/>
  <c r="K200" i="16" s="1"/>
  <c r="AZ208" i="1"/>
  <c r="H200" i="16" s="1"/>
  <c r="AY208" i="1"/>
  <c r="AX208" i="1"/>
  <c r="BG207" i="1"/>
  <c r="BF207" i="1"/>
  <c r="BE207" i="1"/>
  <c r="BD207" i="1"/>
  <c r="BC207" i="1"/>
  <c r="BB207" i="1"/>
  <c r="BA207" i="1"/>
  <c r="AZ207" i="1"/>
  <c r="AY207" i="1"/>
  <c r="AX207" i="1"/>
  <c r="BG206" i="1"/>
  <c r="BF206" i="1"/>
  <c r="BE206" i="1"/>
  <c r="BD206" i="1"/>
  <c r="BC206" i="1"/>
  <c r="BB206" i="1"/>
  <c r="BA206" i="1"/>
  <c r="K48" i="16" s="1"/>
  <c r="AZ206" i="1"/>
  <c r="H48" i="16" s="1"/>
  <c r="AY206" i="1"/>
  <c r="E48" i="16" s="1"/>
  <c r="AX206" i="1"/>
  <c r="BG205" i="1"/>
  <c r="BF205" i="1"/>
  <c r="BE205" i="1"/>
  <c r="BD205" i="1"/>
  <c r="BC205" i="1"/>
  <c r="BB205" i="1"/>
  <c r="BA205" i="1"/>
  <c r="K184" i="16" s="1"/>
  <c r="AZ205" i="1"/>
  <c r="AY205" i="1"/>
  <c r="E184" i="16" s="1"/>
  <c r="AX205" i="1"/>
  <c r="B184" i="16" s="1"/>
  <c r="BG204" i="1"/>
  <c r="BF204" i="1"/>
  <c r="BE204" i="1"/>
  <c r="BD204" i="1"/>
  <c r="BC204" i="1"/>
  <c r="BB204" i="1"/>
  <c r="N280" i="16" s="1"/>
  <c r="BA204" i="1"/>
  <c r="K280" i="16" s="1"/>
  <c r="AZ204" i="1"/>
  <c r="AY204" i="1"/>
  <c r="E280" i="16" s="1"/>
  <c r="AX204" i="1"/>
  <c r="B280" i="16" s="1"/>
  <c r="BG203" i="1"/>
  <c r="BF203" i="1"/>
  <c r="BE203" i="1"/>
  <c r="BD203" i="1"/>
  <c r="BC203" i="1"/>
  <c r="BB203" i="1"/>
  <c r="BA203" i="1"/>
  <c r="AZ203" i="1"/>
  <c r="AY203" i="1"/>
  <c r="E49" i="16" s="1"/>
  <c r="AX203" i="1"/>
  <c r="B49" i="16" s="1"/>
  <c r="BG202" i="1"/>
  <c r="BF202" i="1"/>
  <c r="BE202" i="1"/>
  <c r="BD202" i="1"/>
  <c r="BC202" i="1"/>
  <c r="BB202" i="1"/>
  <c r="BA202" i="1"/>
  <c r="AZ202" i="1"/>
  <c r="AY202" i="1"/>
  <c r="AX202" i="1"/>
  <c r="B248" i="16" s="1"/>
  <c r="BG201" i="1"/>
  <c r="BF201" i="1"/>
  <c r="BE201" i="1"/>
  <c r="BD201" i="1"/>
  <c r="BC201" i="1"/>
  <c r="BB201" i="1"/>
  <c r="BA201" i="1"/>
  <c r="AZ201" i="1"/>
  <c r="H195" i="16" s="1"/>
  <c r="AY201" i="1"/>
  <c r="AX201" i="1"/>
  <c r="BG200" i="1"/>
  <c r="BF200" i="1"/>
  <c r="BE200" i="1"/>
  <c r="BD200" i="1"/>
  <c r="BC200" i="1"/>
  <c r="BB200" i="1"/>
  <c r="BA200" i="1"/>
  <c r="AZ200" i="1"/>
  <c r="H14" i="16" s="1"/>
  <c r="AY200" i="1"/>
  <c r="AX200" i="1"/>
  <c r="BG199" i="1"/>
  <c r="BF199" i="1"/>
  <c r="BE199" i="1"/>
  <c r="BD199" i="1"/>
  <c r="BC199" i="1"/>
  <c r="BB199" i="1"/>
  <c r="BA199" i="1"/>
  <c r="AZ199" i="1"/>
  <c r="AY199" i="1"/>
  <c r="AX199" i="1"/>
  <c r="BG198" i="1"/>
  <c r="BF198" i="1"/>
  <c r="BE198" i="1"/>
  <c r="BD198" i="1"/>
  <c r="BC198" i="1"/>
  <c r="BB198" i="1"/>
  <c r="BA198" i="1"/>
  <c r="AZ198" i="1"/>
  <c r="H259" i="16" s="1"/>
  <c r="AY198" i="1"/>
  <c r="E259" i="16" s="1"/>
  <c r="AX198" i="1"/>
  <c r="BG197" i="1"/>
  <c r="BF197" i="1"/>
  <c r="BE197" i="1"/>
  <c r="BD197" i="1"/>
  <c r="BC197" i="1"/>
  <c r="BB197" i="1"/>
  <c r="BA197" i="1"/>
  <c r="K212" i="16" s="1"/>
  <c r="AZ197" i="1"/>
  <c r="H212" i="16" s="1"/>
  <c r="AY197" i="1"/>
  <c r="E212" i="16" s="1"/>
  <c r="AX197" i="1"/>
  <c r="B212" i="16" s="1"/>
  <c r="BG196" i="1"/>
  <c r="BF196" i="1"/>
  <c r="BE196" i="1"/>
  <c r="BD196" i="1"/>
  <c r="BC196" i="1"/>
  <c r="BB196" i="1"/>
  <c r="BA196" i="1"/>
  <c r="K15" i="16" s="1"/>
  <c r="AZ196" i="1"/>
  <c r="AY196" i="1"/>
  <c r="E15" i="16" s="1"/>
  <c r="AX196" i="1"/>
  <c r="B15" i="16" s="1"/>
  <c r="BG195" i="1"/>
  <c r="BF195" i="1"/>
  <c r="BE195" i="1"/>
  <c r="BD195" i="1"/>
  <c r="BC195" i="1"/>
  <c r="BB195" i="1"/>
  <c r="BA195" i="1"/>
  <c r="K5" i="16" s="1"/>
  <c r="AZ195" i="1"/>
  <c r="AY195" i="1"/>
  <c r="E5" i="16" s="1"/>
  <c r="AX195" i="1"/>
  <c r="B5" i="16" s="1"/>
  <c r="BG194" i="1"/>
  <c r="BF194" i="1"/>
  <c r="BE194" i="1"/>
  <c r="BD194" i="1"/>
  <c r="BC194" i="1"/>
  <c r="BB194" i="1"/>
  <c r="BA194" i="1"/>
  <c r="K241" i="16" s="1"/>
  <c r="AZ194" i="1"/>
  <c r="AY194" i="1"/>
  <c r="AX194" i="1"/>
  <c r="B241" i="16" s="1"/>
  <c r="BG193" i="1"/>
  <c r="BF193" i="1"/>
  <c r="BE193" i="1"/>
  <c r="BD193" i="1"/>
  <c r="BC193" i="1"/>
  <c r="BB193" i="1"/>
  <c r="BA193" i="1"/>
  <c r="AZ193" i="1"/>
  <c r="AY193" i="1"/>
  <c r="AX193" i="1"/>
  <c r="BG192" i="1"/>
  <c r="BF192" i="1"/>
  <c r="BE192" i="1"/>
  <c r="BD192" i="1"/>
  <c r="BC192" i="1"/>
  <c r="BB192" i="1"/>
  <c r="N97" i="16" s="1"/>
  <c r="BA192" i="1"/>
  <c r="AZ192" i="1"/>
  <c r="H97" i="16" s="1"/>
  <c r="AY192" i="1"/>
  <c r="AX192" i="1"/>
  <c r="BG191" i="1"/>
  <c r="BF191" i="1"/>
  <c r="BE191" i="1"/>
  <c r="BD191" i="1"/>
  <c r="BC191" i="1"/>
  <c r="BB191" i="1"/>
  <c r="BA191" i="1"/>
  <c r="AZ191" i="1"/>
  <c r="AY191" i="1"/>
  <c r="AX191" i="1"/>
  <c r="BG190" i="1"/>
  <c r="BF190" i="1"/>
  <c r="BE190" i="1"/>
  <c r="BD190" i="1"/>
  <c r="BC190" i="1"/>
  <c r="BB190" i="1"/>
  <c r="BA190" i="1"/>
  <c r="AZ190" i="1"/>
  <c r="H73" i="16" s="1"/>
  <c r="AY190" i="1"/>
  <c r="E73" i="16" s="1"/>
  <c r="AX190" i="1"/>
  <c r="BG189" i="1"/>
  <c r="BF189" i="1"/>
  <c r="BE189" i="1"/>
  <c r="BD189" i="1"/>
  <c r="BC189" i="1"/>
  <c r="BB189" i="1"/>
  <c r="BA189" i="1"/>
  <c r="AZ189" i="1"/>
  <c r="H258" i="16" s="1"/>
  <c r="AY189" i="1"/>
  <c r="E258" i="16" s="1"/>
  <c r="AX189" i="1"/>
  <c r="B258" i="16" s="1"/>
  <c r="BG188" i="1"/>
  <c r="BF188" i="1"/>
  <c r="BE188" i="1"/>
  <c r="BD188" i="1"/>
  <c r="BC188" i="1"/>
  <c r="BB188" i="1"/>
  <c r="BA188" i="1"/>
  <c r="AZ188" i="1"/>
  <c r="H240" i="16" s="1"/>
  <c r="AY188" i="1"/>
  <c r="E240" i="16" s="1"/>
  <c r="AX188" i="1"/>
  <c r="B240" i="16" s="1"/>
  <c r="BG187" i="1"/>
  <c r="BF187" i="1"/>
  <c r="BE187" i="1"/>
  <c r="BD187" i="1"/>
  <c r="BC187" i="1"/>
  <c r="BB187" i="1"/>
  <c r="BA187" i="1"/>
  <c r="K211" i="16" s="1"/>
  <c r="AZ187" i="1"/>
  <c r="AY187" i="1"/>
  <c r="E211" i="16" s="1"/>
  <c r="AX187" i="1"/>
  <c r="B211" i="16" s="1"/>
  <c r="BG186" i="1"/>
  <c r="BF186" i="1"/>
  <c r="BE186" i="1"/>
  <c r="BD186" i="1"/>
  <c r="BC186" i="1"/>
  <c r="BB186" i="1"/>
  <c r="BA186" i="1"/>
  <c r="K55" i="16" s="1"/>
  <c r="AZ186" i="1"/>
  <c r="AY186" i="1"/>
  <c r="AX186" i="1"/>
  <c r="B55" i="16" s="1"/>
  <c r="BG185" i="1"/>
  <c r="BF185" i="1"/>
  <c r="BE185" i="1"/>
  <c r="BD185" i="1"/>
  <c r="BC185" i="1"/>
  <c r="BB185" i="1"/>
  <c r="BA185" i="1"/>
  <c r="AZ185" i="1"/>
  <c r="AY185" i="1"/>
  <c r="AX185" i="1"/>
  <c r="BG184" i="1"/>
  <c r="BF184" i="1"/>
  <c r="BE184" i="1"/>
  <c r="BD184" i="1"/>
  <c r="BC184" i="1"/>
  <c r="BB184" i="1"/>
  <c r="BA184" i="1"/>
  <c r="K68" i="16" s="1"/>
  <c r="AZ184" i="1"/>
  <c r="AY184" i="1"/>
  <c r="AX184" i="1"/>
  <c r="BG183" i="1"/>
  <c r="BF183" i="1"/>
  <c r="BE183" i="1"/>
  <c r="BD183" i="1"/>
  <c r="BC183" i="1"/>
  <c r="BB183" i="1"/>
  <c r="BA183" i="1"/>
  <c r="AZ183" i="1"/>
  <c r="AY183" i="1"/>
  <c r="AX183" i="1"/>
  <c r="BG182" i="1"/>
  <c r="BF182" i="1"/>
  <c r="BE182" i="1"/>
  <c r="BD182" i="1"/>
  <c r="BC182" i="1"/>
  <c r="BB182" i="1"/>
  <c r="BA182" i="1"/>
  <c r="K279" i="16" s="1"/>
  <c r="AZ182" i="1"/>
  <c r="H279" i="16" s="1"/>
  <c r="AY182" i="1"/>
  <c r="E279" i="16" s="1"/>
  <c r="AX182" i="1"/>
  <c r="BG181" i="1"/>
  <c r="BF181" i="1"/>
  <c r="BE181" i="1"/>
  <c r="BD181" i="1"/>
  <c r="BC181" i="1"/>
  <c r="BB181" i="1"/>
  <c r="BA181" i="1"/>
  <c r="AZ181" i="1"/>
  <c r="H34" i="16" s="1"/>
  <c r="AY181" i="1"/>
  <c r="E34" i="16" s="1"/>
  <c r="AX181" i="1"/>
  <c r="B34" i="16" s="1"/>
  <c r="BG180" i="1"/>
  <c r="BF180" i="1"/>
  <c r="BE180" i="1"/>
  <c r="BD180" i="1"/>
  <c r="BC180" i="1"/>
  <c r="BB180" i="1"/>
  <c r="BA180" i="1"/>
  <c r="AZ180" i="1"/>
  <c r="H160" i="16" s="1"/>
  <c r="AY180" i="1"/>
  <c r="E160" i="16" s="1"/>
  <c r="AX180" i="1"/>
  <c r="B160" i="16" s="1"/>
  <c r="BG179" i="1"/>
  <c r="BF179" i="1"/>
  <c r="BE179" i="1"/>
  <c r="BD179" i="1"/>
  <c r="BC179" i="1"/>
  <c r="BB179" i="1"/>
  <c r="N45" i="16" s="1"/>
  <c r="BA179" i="1"/>
  <c r="AZ179" i="1"/>
  <c r="H45" i="16" s="1"/>
  <c r="AY179" i="1"/>
  <c r="E45" i="16" s="1"/>
  <c r="AX179" i="1"/>
  <c r="B45" i="16" s="1"/>
  <c r="BG178" i="1"/>
  <c r="BF178" i="1"/>
  <c r="BE178" i="1"/>
  <c r="BD178" i="1"/>
  <c r="BC178" i="1"/>
  <c r="BB178" i="1"/>
  <c r="BA178" i="1"/>
  <c r="AZ178" i="1"/>
  <c r="AY178" i="1"/>
  <c r="AX178" i="1"/>
  <c r="B54" i="16" s="1"/>
  <c r="BG177" i="1"/>
  <c r="BF177" i="1"/>
  <c r="BE177" i="1"/>
  <c r="BD177" i="1"/>
  <c r="BC177" i="1"/>
  <c r="BB177" i="1"/>
  <c r="BA177" i="1"/>
  <c r="AZ177" i="1"/>
  <c r="AY177" i="1"/>
  <c r="AX177" i="1"/>
  <c r="BG176" i="1"/>
  <c r="BF176" i="1"/>
  <c r="BE176" i="1"/>
  <c r="BD176" i="1"/>
  <c r="BC176" i="1"/>
  <c r="BB176" i="1"/>
  <c r="BA176" i="1"/>
  <c r="K278" i="16" s="1"/>
  <c r="AZ176" i="1"/>
  <c r="AY176" i="1"/>
  <c r="AX176" i="1"/>
  <c r="BG175" i="1"/>
  <c r="BF175" i="1"/>
  <c r="BE175" i="1"/>
  <c r="BD175" i="1"/>
  <c r="BC175" i="1"/>
  <c r="BB175" i="1"/>
  <c r="BA175" i="1"/>
  <c r="AZ175" i="1"/>
  <c r="AY175" i="1"/>
  <c r="AX175" i="1"/>
  <c r="BG174" i="1"/>
  <c r="BF174" i="1"/>
  <c r="BE174" i="1"/>
  <c r="BD174" i="1"/>
  <c r="BC174" i="1"/>
  <c r="BB174" i="1"/>
  <c r="BA174" i="1"/>
  <c r="K27" i="16" s="1"/>
  <c r="AZ174" i="1"/>
  <c r="AY174" i="1"/>
  <c r="E27" i="16" s="1"/>
  <c r="AX174" i="1"/>
  <c r="BG173" i="1"/>
  <c r="BF173" i="1"/>
  <c r="BE173" i="1"/>
  <c r="BD173" i="1"/>
  <c r="BC173" i="1"/>
  <c r="BB173" i="1"/>
  <c r="BA173" i="1"/>
  <c r="K156" i="16" s="1"/>
  <c r="AZ173" i="1"/>
  <c r="H156" i="16" s="1"/>
  <c r="AY173" i="1"/>
  <c r="E156" i="16" s="1"/>
  <c r="AX173" i="1"/>
  <c r="B156" i="16" s="1"/>
  <c r="BG172" i="1"/>
  <c r="BF172" i="1"/>
  <c r="BE172" i="1"/>
  <c r="BD172" i="1"/>
  <c r="BC172" i="1"/>
  <c r="BB172" i="1"/>
  <c r="BA172" i="1"/>
  <c r="K72" i="16" s="1"/>
  <c r="AZ172" i="1"/>
  <c r="H72" i="16" s="1"/>
  <c r="AY172" i="1"/>
  <c r="E72" i="16" s="1"/>
  <c r="AX172" i="1"/>
  <c r="B72" i="16" s="1"/>
  <c r="BG171" i="1"/>
  <c r="BF171" i="1"/>
  <c r="BE171" i="1"/>
  <c r="BD171" i="1"/>
  <c r="BC171" i="1"/>
  <c r="BB171" i="1"/>
  <c r="BA171" i="1"/>
  <c r="AZ171" i="1"/>
  <c r="H142" i="16" s="1"/>
  <c r="AY171" i="1"/>
  <c r="E142" i="16" s="1"/>
  <c r="AX171" i="1"/>
  <c r="B142" i="16" s="1"/>
  <c r="BG170" i="1"/>
  <c r="BF170" i="1"/>
  <c r="BE170" i="1"/>
  <c r="BD170" i="1"/>
  <c r="BC170" i="1"/>
  <c r="BB170" i="1"/>
  <c r="BA170" i="1"/>
  <c r="AZ170" i="1"/>
  <c r="H40" i="16" s="1"/>
  <c r="AY170" i="1"/>
  <c r="AX170" i="1"/>
  <c r="B40" i="16" s="1"/>
  <c r="BG169" i="1"/>
  <c r="BF169" i="1"/>
  <c r="BE169" i="1"/>
  <c r="BD169" i="1"/>
  <c r="BC169" i="1"/>
  <c r="BB169" i="1"/>
  <c r="BA169" i="1"/>
  <c r="AZ169" i="1"/>
  <c r="AY169" i="1"/>
  <c r="AX169" i="1"/>
  <c r="BG168" i="1"/>
  <c r="BF168" i="1"/>
  <c r="BE168" i="1"/>
  <c r="BD168" i="1"/>
  <c r="BC168" i="1"/>
  <c r="BB168" i="1"/>
  <c r="BA168" i="1"/>
  <c r="AZ168" i="1"/>
  <c r="AY168" i="1"/>
  <c r="AX168" i="1"/>
  <c r="BG167" i="1"/>
  <c r="BF167" i="1"/>
  <c r="BE167" i="1"/>
  <c r="BD167" i="1"/>
  <c r="BC167" i="1"/>
  <c r="BB167" i="1"/>
  <c r="BA167" i="1"/>
  <c r="AZ167" i="1"/>
  <c r="AY167" i="1"/>
  <c r="AX167" i="1"/>
  <c r="BG166" i="1"/>
  <c r="BF166" i="1"/>
  <c r="BE166" i="1"/>
  <c r="BD166" i="1"/>
  <c r="BC166" i="1"/>
  <c r="BB166" i="1"/>
  <c r="N84" i="16" s="1"/>
  <c r="BA166" i="1"/>
  <c r="AZ166" i="1"/>
  <c r="AY166" i="1"/>
  <c r="E84" i="16" s="1"/>
  <c r="AX166" i="1"/>
  <c r="BG165" i="1"/>
  <c r="BF165" i="1"/>
  <c r="BE165" i="1"/>
  <c r="BD165" i="1"/>
  <c r="BC165" i="1"/>
  <c r="BB165" i="1"/>
  <c r="BA165" i="1"/>
  <c r="K264" i="16" s="1"/>
  <c r="AZ165" i="1"/>
  <c r="AY165" i="1"/>
  <c r="E264" i="16" s="1"/>
  <c r="AX165" i="1"/>
  <c r="B264" i="16" s="1"/>
  <c r="BG164" i="1"/>
  <c r="BF164" i="1"/>
  <c r="BE164" i="1"/>
  <c r="BD164" i="1"/>
  <c r="BC164" i="1"/>
  <c r="BB164" i="1"/>
  <c r="BA164" i="1"/>
  <c r="K60" i="16" s="1"/>
  <c r="AZ164" i="1"/>
  <c r="H60" i="16" s="1"/>
  <c r="AY164" i="1"/>
  <c r="E60" i="16" s="1"/>
  <c r="AX164" i="1"/>
  <c r="B60" i="16" s="1"/>
  <c r="BG163" i="1"/>
  <c r="BF163" i="1"/>
  <c r="BE163" i="1"/>
  <c r="BD163" i="1"/>
  <c r="BC163" i="1"/>
  <c r="BB163" i="1"/>
  <c r="BA163" i="1"/>
  <c r="K67" i="16" s="1"/>
  <c r="AZ163" i="1"/>
  <c r="H67" i="16" s="1"/>
  <c r="AY163" i="1"/>
  <c r="E67" i="16" s="1"/>
  <c r="AX163" i="1"/>
  <c r="B67" i="16" s="1"/>
  <c r="BG162" i="1"/>
  <c r="BF162" i="1"/>
  <c r="BE162" i="1"/>
  <c r="BD162" i="1"/>
  <c r="BC162" i="1"/>
  <c r="BB162" i="1"/>
  <c r="BA162" i="1"/>
  <c r="K247" i="16" s="1"/>
  <c r="AZ162" i="1"/>
  <c r="H247" i="16" s="1"/>
  <c r="AY162" i="1"/>
  <c r="AX162" i="1"/>
  <c r="B247" i="16" s="1"/>
  <c r="BG161" i="1"/>
  <c r="BF161" i="1"/>
  <c r="BE161" i="1"/>
  <c r="BD161" i="1"/>
  <c r="BC161" i="1"/>
  <c r="BB161" i="1"/>
  <c r="BA161" i="1"/>
  <c r="AZ161" i="1"/>
  <c r="H105" i="16" s="1"/>
  <c r="AY161" i="1"/>
  <c r="AX161" i="1"/>
  <c r="BG160" i="1"/>
  <c r="BF160" i="1"/>
  <c r="BE160" i="1"/>
  <c r="BD160" i="1"/>
  <c r="BC160" i="1"/>
  <c r="BB160" i="1"/>
  <c r="BA160" i="1"/>
  <c r="AZ160" i="1"/>
  <c r="AY160" i="1"/>
  <c r="AX160" i="1"/>
  <c r="BG159" i="1"/>
  <c r="BF159" i="1"/>
  <c r="BE159" i="1"/>
  <c r="BD159" i="1"/>
  <c r="BC159" i="1"/>
  <c r="BB159" i="1"/>
  <c r="BA159" i="1"/>
  <c r="AZ159" i="1"/>
  <c r="AY159" i="1"/>
  <c r="AX159" i="1"/>
  <c r="BG158" i="1"/>
  <c r="BF158" i="1"/>
  <c r="BE158" i="1"/>
  <c r="BD158" i="1"/>
  <c r="BC158" i="1"/>
  <c r="BB158" i="1"/>
  <c r="BA158" i="1"/>
  <c r="AZ158" i="1"/>
  <c r="AY158" i="1"/>
  <c r="E120" i="16" s="1"/>
  <c r="AX158" i="1"/>
  <c r="BG157" i="1"/>
  <c r="BF157" i="1"/>
  <c r="BE157" i="1"/>
  <c r="BD157" i="1"/>
  <c r="BC157" i="1"/>
  <c r="BB157" i="1"/>
  <c r="BA157" i="1"/>
  <c r="AZ157" i="1"/>
  <c r="AY157" i="1"/>
  <c r="E147" i="16" s="1"/>
  <c r="AX157" i="1"/>
  <c r="B147" i="16" s="1"/>
  <c r="BG156" i="1"/>
  <c r="BF156" i="1"/>
  <c r="BE156" i="1"/>
  <c r="BD156" i="1"/>
  <c r="BC156" i="1"/>
  <c r="BB156" i="1"/>
  <c r="BA156" i="1"/>
  <c r="AZ156" i="1"/>
  <c r="AY156" i="1"/>
  <c r="E118" i="16" s="1"/>
  <c r="AX156" i="1"/>
  <c r="B118" i="16" s="1"/>
  <c r="BG155" i="1"/>
  <c r="BF155" i="1"/>
  <c r="BE155" i="1"/>
  <c r="BD155" i="1"/>
  <c r="BC155" i="1"/>
  <c r="BB155" i="1"/>
  <c r="BA155" i="1"/>
  <c r="K43" i="16" s="1"/>
  <c r="AZ155" i="1"/>
  <c r="H43" i="16" s="1"/>
  <c r="AY155" i="1"/>
  <c r="E43" i="16" s="1"/>
  <c r="AX155" i="1"/>
  <c r="B43" i="16" s="1"/>
  <c r="BG154" i="1"/>
  <c r="BF154" i="1"/>
  <c r="BE154" i="1"/>
  <c r="BD154" i="1"/>
  <c r="BC154" i="1"/>
  <c r="BB154" i="1"/>
  <c r="N239" i="16" s="1"/>
  <c r="BA154" i="1"/>
  <c r="K239" i="16" s="1"/>
  <c r="AZ154" i="1"/>
  <c r="H239" i="16" s="1"/>
  <c r="AY154" i="1"/>
  <c r="AX154" i="1"/>
  <c r="B239" i="16" s="1"/>
  <c r="BG153" i="1"/>
  <c r="BF153" i="1"/>
  <c r="BE153" i="1"/>
  <c r="BD153" i="1"/>
  <c r="BC153" i="1"/>
  <c r="BB153" i="1"/>
  <c r="BA153" i="1"/>
  <c r="AZ153" i="1"/>
  <c r="H17" i="16" s="1"/>
  <c r="AY153" i="1"/>
  <c r="AX153" i="1"/>
  <c r="B17" i="16" s="1"/>
  <c r="BG152" i="1"/>
  <c r="BF152" i="1"/>
  <c r="BE152" i="1"/>
  <c r="BD152" i="1"/>
  <c r="BC152" i="1"/>
  <c r="BB152" i="1"/>
  <c r="BA152" i="1"/>
  <c r="K26" i="16" s="1"/>
  <c r="AZ152" i="1"/>
  <c r="H26" i="16" s="1"/>
  <c r="AY152" i="1"/>
  <c r="AX152" i="1"/>
  <c r="BG151" i="1"/>
  <c r="BF151" i="1"/>
  <c r="BE151" i="1"/>
  <c r="BD151" i="1"/>
  <c r="BC151" i="1"/>
  <c r="BB151" i="1"/>
  <c r="BA151" i="1"/>
  <c r="AZ151" i="1"/>
  <c r="AY151" i="1"/>
  <c r="AX151" i="1"/>
  <c r="BG150" i="1"/>
  <c r="BF150" i="1"/>
  <c r="BE150" i="1"/>
  <c r="BD150" i="1"/>
  <c r="BC150" i="1"/>
  <c r="BB150" i="1"/>
  <c r="BA150" i="1"/>
  <c r="K138" i="16" s="1"/>
  <c r="AZ150" i="1"/>
  <c r="AY150" i="1"/>
  <c r="E138" i="16" s="1"/>
  <c r="AX150" i="1"/>
  <c r="BG149" i="1"/>
  <c r="BF149" i="1"/>
  <c r="BE149" i="1"/>
  <c r="BD149" i="1"/>
  <c r="BC149" i="1"/>
  <c r="BB149" i="1"/>
  <c r="BA149" i="1"/>
  <c r="AZ149" i="1"/>
  <c r="AY149" i="1"/>
  <c r="E229" i="16" s="1"/>
  <c r="AX149" i="1"/>
  <c r="B229" i="16" s="1"/>
  <c r="BG148" i="1"/>
  <c r="BF148" i="1"/>
  <c r="BE148" i="1"/>
  <c r="BD148" i="1"/>
  <c r="BC148" i="1"/>
  <c r="BB148" i="1"/>
  <c r="BA148" i="1"/>
  <c r="AZ148" i="1"/>
  <c r="AY148" i="1"/>
  <c r="E95" i="16" s="1"/>
  <c r="AX148" i="1"/>
  <c r="B95" i="16" s="1"/>
  <c r="BG147" i="1"/>
  <c r="BF147" i="1"/>
  <c r="BE147" i="1"/>
  <c r="BD147" i="1"/>
  <c r="BC147" i="1"/>
  <c r="BB147" i="1"/>
  <c r="BA147" i="1"/>
  <c r="AZ147" i="1"/>
  <c r="AY147" i="1"/>
  <c r="E104" i="16" s="1"/>
  <c r="AX147" i="1"/>
  <c r="B104" i="16" s="1"/>
  <c r="BG146" i="1"/>
  <c r="BF146" i="1"/>
  <c r="BE146" i="1"/>
  <c r="BD146" i="1"/>
  <c r="BC146" i="1"/>
  <c r="BB146" i="1"/>
  <c r="BA146" i="1"/>
  <c r="AZ146" i="1"/>
  <c r="H66" i="16" s="1"/>
  <c r="AY146" i="1"/>
  <c r="AX146" i="1"/>
  <c r="B66" i="16" s="1"/>
  <c r="BG145" i="1"/>
  <c r="BF145" i="1"/>
  <c r="BE145" i="1"/>
  <c r="BD145" i="1"/>
  <c r="BC145" i="1"/>
  <c r="BB145" i="1"/>
  <c r="BA145" i="1"/>
  <c r="AZ145" i="1"/>
  <c r="H155" i="16" s="1"/>
  <c r="AY145" i="1"/>
  <c r="AX145" i="1"/>
  <c r="B155" i="16" s="1"/>
  <c r="BG144" i="1"/>
  <c r="BF144" i="1"/>
  <c r="BE144" i="1"/>
  <c r="BD144" i="1"/>
  <c r="BC144" i="1"/>
  <c r="BB144" i="1"/>
  <c r="BA144" i="1"/>
  <c r="AZ144" i="1"/>
  <c r="H190" i="16" s="1"/>
  <c r="AY144" i="1"/>
  <c r="AX144" i="1"/>
  <c r="BG143" i="1"/>
  <c r="BF143" i="1"/>
  <c r="BE143" i="1"/>
  <c r="BD143" i="1"/>
  <c r="BC143" i="1"/>
  <c r="BB143" i="1"/>
  <c r="BA143" i="1"/>
  <c r="AZ143" i="1"/>
  <c r="AY143" i="1"/>
  <c r="AX143" i="1"/>
  <c r="BG142" i="1"/>
  <c r="BF142" i="1"/>
  <c r="BE142" i="1"/>
  <c r="BD142" i="1"/>
  <c r="BC142" i="1"/>
  <c r="BB142" i="1"/>
  <c r="BA142" i="1"/>
  <c r="K94" i="16" s="1"/>
  <c r="AZ142" i="1"/>
  <c r="H94" i="16" s="1"/>
  <c r="AY142" i="1"/>
  <c r="E94" i="16" s="1"/>
  <c r="AX142" i="1"/>
  <c r="BG141" i="1"/>
  <c r="BF141" i="1"/>
  <c r="BE141" i="1"/>
  <c r="BD141" i="1"/>
  <c r="BC141" i="1"/>
  <c r="BB141" i="1"/>
  <c r="BA141" i="1"/>
  <c r="K53" i="16" s="1"/>
  <c r="AZ141" i="1"/>
  <c r="AY141" i="1"/>
  <c r="E53" i="16" s="1"/>
  <c r="AX141" i="1"/>
  <c r="B53" i="16" s="1"/>
  <c r="BG140" i="1"/>
  <c r="BF140" i="1"/>
  <c r="BE140" i="1"/>
  <c r="BD140" i="1"/>
  <c r="BC140" i="1"/>
  <c r="BB140" i="1"/>
  <c r="N93" i="16" s="1"/>
  <c r="BA140" i="1"/>
  <c r="K93" i="16" s="1"/>
  <c r="AZ140" i="1"/>
  <c r="AY140" i="1"/>
  <c r="E93" i="16" s="1"/>
  <c r="AX140" i="1"/>
  <c r="B93" i="16" s="1"/>
  <c r="BG139" i="1"/>
  <c r="BF139" i="1"/>
  <c r="BE139" i="1"/>
  <c r="BD139" i="1"/>
  <c r="BC139" i="1"/>
  <c r="BB139" i="1"/>
  <c r="BA139" i="1"/>
  <c r="AZ139" i="1"/>
  <c r="AY139" i="1"/>
  <c r="E129" i="16" s="1"/>
  <c r="AX139" i="1"/>
  <c r="B129" i="16" s="1"/>
  <c r="BG138" i="1"/>
  <c r="BF138" i="1"/>
  <c r="BE138" i="1"/>
  <c r="BD138" i="1"/>
  <c r="BC138" i="1"/>
  <c r="BB138" i="1"/>
  <c r="BA138" i="1"/>
  <c r="AZ138" i="1"/>
  <c r="AY138" i="1"/>
  <c r="AX138" i="1"/>
  <c r="B114" i="16" s="1"/>
  <c r="BG137" i="1"/>
  <c r="BF137" i="1"/>
  <c r="BE137" i="1"/>
  <c r="BD137" i="1"/>
  <c r="BC137" i="1"/>
  <c r="BB137" i="1"/>
  <c r="BA137" i="1"/>
  <c r="AZ137" i="1"/>
  <c r="H22" i="16" s="1"/>
  <c r="AY137" i="1"/>
  <c r="AX137" i="1"/>
  <c r="B22" i="16" s="1"/>
  <c r="BG136" i="1"/>
  <c r="BF136" i="1"/>
  <c r="BE136" i="1"/>
  <c r="BD136" i="1"/>
  <c r="BC136" i="1"/>
  <c r="BB136" i="1"/>
  <c r="BA136" i="1"/>
  <c r="AZ136" i="1"/>
  <c r="H8" i="16" s="1"/>
  <c r="AY136" i="1"/>
  <c r="AX136" i="1"/>
  <c r="BG135" i="1"/>
  <c r="BF135" i="1"/>
  <c r="BE135" i="1"/>
  <c r="BD135" i="1"/>
  <c r="BC135" i="1"/>
  <c r="BB135" i="1"/>
  <c r="BA135" i="1"/>
  <c r="AZ135" i="1"/>
  <c r="AY135" i="1"/>
  <c r="AX135" i="1"/>
  <c r="BG134" i="1"/>
  <c r="BF134" i="1"/>
  <c r="BE134" i="1"/>
  <c r="BD134" i="1"/>
  <c r="BC134" i="1"/>
  <c r="BB134" i="1"/>
  <c r="BA134" i="1"/>
  <c r="AZ134" i="1"/>
  <c r="H25" i="16" s="1"/>
  <c r="AY134" i="1"/>
  <c r="E25" i="16" s="1"/>
  <c r="AX134" i="1"/>
  <c r="BG133" i="1"/>
  <c r="BF133" i="1"/>
  <c r="BE133" i="1"/>
  <c r="BD133" i="1"/>
  <c r="BC133" i="1"/>
  <c r="BB133" i="1"/>
  <c r="BA133" i="1"/>
  <c r="K210" i="16" s="1"/>
  <c r="AZ133" i="1"/>
  <c r="H210" i="16" s="1"/>
  <c r="AY133" i="1"/>
  <c r="E210" i="16" s="1"/>
  <c r="AX133" i="1"/>
  <c r="B210" i="16" s="1"/>
  <c r="BG132" i="1"/>
  <c r="BF132" i="1"/>
  <c r="BE132" i="1"/>
  <c r="BD132" i="1"/>
  <c r="BC132" i="1"/>
  <c r="BB132" i="1"/>
  <c r="BA132" i="1"/>
  <c r="K209" i="16" s="1"/>
  <c r="AZ132" i="1"/>
  <c r="AY132" i="1"/>
  <c r="E209" i="16" s="1"/>
  <c r="AX132" i="1"/>
  <c r="B209" i="16" s="1"/>
  <c r="BG131" i="1"/>
  <c r="BF131" i="1"/>
  <c r="BE131" i="1"/>
  <c r="BD131" i="1"/>
  <c r="BC131" i="1"/>
  <c r="BB131" i="1"/>
  <c r="BA131" i="1"/>
  <c r="K65" i="16" s="1"/>
  <c r="AZ131" i="1"/>
  <c r="AY131" i="1"/>
  <c r="E65" i="16" s="1"/>
  <c r="AX131" i="1"/>
  <c r="B65" i="16" s="1"/>
  <c r="BG130" i="1"/>
  <c r="BF130" i="1"/>
  <c r="BE130" i="1"/>
  <c r="BD130" i="1"/>
  <c r="BC130" i="1"/>
  <c r="BB130" i="1"/>
  <c r="BA130" i="1"/>
  <c r="K177" i="16" s="1"/>
  <c r="AZ130" i="1"/>
  <c r="AY130" i="1"/>
  <c r="AX130" i="1"/>
  <c r="B177" i="16" s="1"/>
  <c r="BG129" i="1"/>
  <c r="BF129" i="1"/>
  <c r="BE129" i="1"/>
  <c r="BD129" i="1"/>
  <c r="BC129" i="1"/>
  <c r="BB129" i="1"/>
  <c r="BA129" i="1"/>
  <c r="AZ129" i="1"/>
  <c r="AY129" i="1"/>
  <c r="AX129" i="1"/>
  <c r="B32" i="16" s="1"/>
  <c r="BG128" i="1"/>
  <c r="BF128" i="1"/>
  <c r="BE128" i="1"/>
  <c r="BD128" i="1"/>
  <c r="BC128" i="1"/>
  <c r="BB128" i="1"/>
  <c r="N228" i="16" s="1"/>
  <c r="BA128" i="1"/>
  <c r="AZ128" i="1"/>
  <c r="H228" i="16" s="1"/>
  <c r="AY128" i="1"/>
  <c r="AX128" i="1"/>
  <c r="BG127" i="1"/>
  <c r="BF127" i="1"/>
  <c r="BE127" i="1"/>
  <c r="BD127" i="1"/>
  <c r="BC127" i="1"/>
  <c r="BB127" i="1"/>
  <c r="BA127" i="1"/>
  <c r="AZ127" i="1"/>
  <c r="AY127" i="1"/>
  <c r="AX127" i="1"/>
  <c r="BG126" i="1"/>
  <c r="BF126" i="1"/>
  <c r="BE126" i="1"/>
  <c r="BD126" i="1"/>
  <c r="BC126" i="1"/>
  <c r="BB126" i="1"/>
  <c r="BA126" i="1"/>
  <c r="AZ126" i="1"/>
  <c r="H275" i="16" s="1"/>
  <c r="AY126" i="1"/>
  <c r="E275" i="16" s="1"/>
  <c r="AX126" i="1"/>
  <c r="BG125" i="1"/>
  <c r="BF125" i="1"/>
  <c r="BE125" i="1"/>
  <c r="BD125" i="1"/>
  <c r="BC125" i="1"/>
  <c r="BB125" i="1"/>
  <c r="BA125" i="1"/>
  <c r="AZ125" i="1"/>
  <c r="H92" i="16" s="1"/>
  <c r="AY125" i="1"/>
  <c r="E92" i="16" s="1"/>
  <c r="AX125" i="1"/>
  <c r="B92" i="16" s="1"/>
  <c r="BG124" i="1"/>
  <c r="BF124" i="1"/>
  <c r="BE124" i="1"/>
  <c r="BD124" i="1"/>
  <c r="BC124" i="1"/>
  <c r="BB124" i="1"/>
  <c r="BA124" i="1"/>
  <c r="AZ124" i="1"/>
  <c r="H77" i="16" s="1"/>
  <c r="AY124" i="1"/>
  <c r="E77" i="16" s="1"/>
  <c r="AX124" i="1"/>
  <c r="B77" i="16" s="1"/>
  <c r="BG123" i="1"/>
  <c r="BF123" i="1"/>
  <c r="BE123" i="1"/>
  <c r="BD123" i="1"/>
  <c r="BC123" i="1"/>
  <c r="BB123" i="1"/>
  <c r="BA123" i="1"/>
  <c r="K191" i="16" s="1"/>
  <c r="AZ123" i="1"/>
  <c r="AY123" i="1"/>
  <c r="E191" i="16" s="1"/>
  <c r="AX123" i="1"/>
  <c r="B191" i="16" s="1"/>
  <c r="BG122" i="1"/>
  <c r="BF122" i="1"/>
  <c r="BE122" i="1"/>
  <c r="BD122" i="1"/>
  <c r="BC122" i="1"/>
  <c r="BB122" i="1"/>
  <c r="BA122" i="1"/>
  <c r="K39" i="16" s="1"/>
  <c r="AZ122" i="1"/>
  <c r="AY122" i="1"/>
  <c r="AX122" i="1"/>
  <c r="B39" i="16" s="1"/>
  <c r="BG121" i="1"/>
  <c r="BF121" i="1"/>
  <c r="BE121" i="1"/>
  <c r="BD121" i="1"/>
  <c r="BC121" i="1"/>
  <c r="BB121" i="1"/>
  <c r="BA121" i="1"/>
  <c r="AZ121" i="1"/>
  <c r="AY121" i="1"/>
  <c r="AX121" i="1"/>
  <c r="B165" i="16" s="1"/>
  <c r="BG120" i="1"/>
  <c r="BF120" i="1"/>
  <c r="BE120" i="1"/>
  <c r="BD120" i="1"/>
  <c r="BC120" i="1"/>
  <c r="BB120" i="1"/>
  <c r="BA120" i="1"/>
  <c r="K187" i="16" s="1"/>
  <c r="AZ120" i="1"/>
  <c r="AY120" i="1"/>
  <c r="AX120" i="1"/>
  <c r="BG119" i="1"/>
  <c r="BF119" i="1"/>
  <c r="BE119" i="1"/>
  <c r="BD119" i="1"/>
  <c r="BC119" i="1"/>
  <c r="BB119" i="1"/>
  <c r="BA119" i="1"/>
  <c r="AZ119" i="1"/>
  <c r="AY119" i="1"/>
  <c r="AX119" i="1"/>
  <c r="BG118" i="1"/>
  <c r="BF118" i="1"/>
  <c r="BE118" i="1"/>
  <c r="BD118" i="1"/>
  <c r="BC118" i="1"/>
  <c r="BB118" i="1"/>
  <c r="BA118" i="1"/>
  <c r="K85" i="16" s="1"/>
  <c r="AZ118" i="1"/>
  <c r="H85" i="16" s="1"/>
  <c r="AY118" i="1"/>
  <c r="E85" i="16" s="1"/>
  <c r="AX118" i="1"/>
  <c r="BG117" i="1"/>
  <c r="BF117" i="1"/>
  <c r="BE117" i="1"/>
  <c r="BD117" i="1"/>
  <c r="BC117" i="1"/>
  <c r="BB117" i="1"/>
  <c r="BA117" i="1"/>
  <c r="AZ117" i="1"/>
  <c r="H149" i="16" s="1"/>
  <c r="AY117" i="1"/>
  <c r="E149" i="16" s="1"/>
  <c r="AX117" i="1"/>
  <c r="B149" i="16" s="1"/>
  <c r="BG116" i="1"/>
  <c r="BF116" i="1"/>
  <c r="BE116" i="1"/>
  <c r="BD116" i="1"/>
  <c r="BC116" i="1"/>
  <c r="BB116" i="1"/>
  <c r="BA116" i="1"/>
  <c r="AZ116" i="1"/>
  <c r="H227" i="16" s="1"/>
  <c r="AY116" i="1"/>
  <c r="E227" i="16" s="1"/>
  <c r="AX116" i="1"/>
  <c r="B227" i="16" s="1"/>
  <c r="BG115" i="1"/>
  <c r="BF115" i="1"/>
  <c r="BE115" i="1"/>
  <c r="BD115" i="1"/>
  <c r="BC115" i="1"/>
  <c r="Q274" i="16" s="1"/>
  <c r="BB115" i="1"/>
  <c r="N274" i="16" s="1"/>
  <c r="BA115" i="1"/>
  <c r="AZ115" i="1"/>
  <c r="H274" i="16" s="1"/>
  <c r="AY115" i="1"/>
  <c r="E274" i="16" s="1"/>
  <c r="AX115" i="1"/>
  <c r="B274" i="16" s="1"/>
  <c r="BG114" i="1"/>
  <c r="BF114" i="1"/>
  <c r="BE114" i="1"/>
  <c r="BD114" i="1"/>
  <c r="BC114" i="1"/>
  <c r="BB114" i="1"/>
  <c r="BA114" i="1"/>
  <c r="AZ114" i="1"/>
  <c r="AY114" i="1"/>
  <c r="AX114" i="1"/>
  <c r="B181" i="16" s="1"/>
  <c r="BG113" i="1"/>
  <c r="BF113" i="1"/>
  <c r="BE113" i="1"/>
  <c r="BD113" i="1"/>
  <c r="BC113" i="1"/>
  <c r="BB113" i="1"/>
  <c r="BA113" i="1"/>
  <c r="AZ113" i="1"/>
  <c r="AY113" i="1"/>
  <c r="AX113" i="1"/>
  <c r="B186" i="16" s="1"/>
  <c r="BG112" i="1"/>
  <c r="BF112" i="1"/>
  <c r="BE112" i="1"/>
  <c r="BD112" i="1"/>
  <c r="BC112" i="1"/>
  <c r="BB112" i="1"/>
  <c r="BA112" i="1"/>
  <c r="K91" i="16" s="1"/>
  <c r="AZ112" i="1"/>
  <c r="AY112" i="1"/>
  <c r="AX112" i="1"/>
  <c r="BG111" i="1"/>
  <c r="BF111" i="1"/>
  <c r="BE111" i="1"/>
  <c r="BD111" i="1"/>
  <c r="BC111" i="1"/>
  <c r="BB111" i="1"/>
  <c r="BA111" i="1"/>
  <c r="AZ111" i="1"/>
  <c r="AY111" i="1"/>
  <c r="AX111" i="1"/>
  <c r="BG110" i="1"/>
  <c r="BF110" i="1"/>
  <c r="BE110" i="1"/>
  <c r="BD110" i="1"/>
  <c r="BC110" i="1"/>
  <c r="BB110" i="1"/>
  <c r="BA110" i="1"/>
  <c r="K158" i="16" s="1"/>
  <c r="AZ110" i="1"/>
  <c r="AY110" i="1"/>
  <c r="E158" i="16" s="1"/>
  <c r="AX110" i="1"/>
  <c r="BG109" i="1"/>
  <c r="BF109" i="1"/>
  <c r="BE109" i="1"/>
  <c r="BD109" i="1"/>
  <c r="BC109" i="1"/>
  <c r="BB109" i="1"/>
  <c r="BA109" i="1"/>
  <c r="K124" i="16" s="1"/>
  <c r="AZ109" i="1"/>
  <c r="H124" i="16" s="1"/>
  <c r="AY109" i="1"/>
  <c r="E124" i="16" s="1"/>
  <c r="AX109" i="1"/>
  <c r="B124" i="16" s="1"/>
  <c r="BG108" i="1"/>
  <c r="BF108" i="1"/>
  <c r="BE108" i="1"/>
  <c r="BD108" i="1"/>
  <c r="BC108" i="1"/>
  <c r="BB108" i="1"/>
  <c r="BA108" i="1"/>
  <c r="K256" i="16" s="1"/>
  <c r="AZ108" i="1"/>
  <c r="H256" i="16" s="1"/>
  <c r="AY108" i="1"/>
  <c r="E256" i="16" s="1"/>
  <c r="AX108" i="1"/>
  <c r="B256" i="16" s="1"/>
  <c r="BG107" i="1"/>
  <c r="BF107" i="1"/>
  <c r="BE107" i="1"/>
  <c r="BD107" i="1"/>
  <c r="BC107" i="1"/>
  <c r="BB107" i="1"/>
  <c r="BA107" i="1"/>
  <c r="AZ107" i="1"/>
  <c r="H10" i="16" s="1"/>
  <c r="AY107" i="1"/>
  <c r="E10" i="16" s="1"/>
  <c r="AX107" i="1"/>
  <c r="B10" i="16" s="1"/>
  <c r="BG106" i="1"/>
  <c r="BF106" i="1"/>
  <c r="BE106" i="1"/>
  <c r="BD106" i="1"/>
  <c r="BC106" i="1"/>
  <c r="BB106" i="1"/>
  <c r="BA106" i="1"/>
  <c r="AZ106" i="1"/>
  <c r="H237" i="16" s="1"/>
  <c r="AY106" i="1"/>
  <c r="AX106" i="1"/>
  <c r="B237" i="16" s="1"/>
  <c r="BG105" i="1"/>
  <c r="BF105" i="1"/>
  <c r="BE105" i="1"/>
  <c r="BD105" i="1"/>
  <c r="BC105" i="1"/>
  <c r="BB105" i="1"/>
  <c r="BA105" i="1"/>
  <c r="AZ105" i="1"/>
  <c r="AY105" i="1"/>
  <c r="AX105" i="1"/>
  <c r="B273" i="16" s="1"/>
  <c r="BG104" i="1"/>
  <c r="BF104" i="1"/>
  <c r="BE104" i="1"/>
  <c r="BD104" i="1"/>
  <c r="BC104" i="1"/>
  <c r="BB104" i="1"/>
  <c r="BA104" i="1"/>
  <c r="AZ104" i="1"/>
  <c r="AY104" i="1"/>
  <c r="AX104" i="1"/>
  <c r="BG103" i="1"/>
  <c r="BF103" i="1"/>
  <c r="BE103" i="1"/>
  <c r="BD103" i="1"/>
  <c r="BC103" i="1"/>
  <c r="BB103" i="1"/>
  <c r="BA103" i="1"/>
  <c r="AZ103" i="1"/>
  <c r="AY103" i="1"/>
  <c r="AX103" i="1"/>
  <c r="BG102" i="1"/>
  <c r="BF102" i="1"/>
  <c r="BE102" i="1"/>
  <c r="BD102" i="1"/>
  <c r="BC102" i="1"/>
  <c r="BB102" i="1"/>
  <c r="N236" i="16" s="1"/>
  <c r="BA102" i="1"/>
  <c r="AZ102" i="1"/>
  <c r="AY102" i="1"/>
  <c r="E236" i="16" s="1"/>
  <c r="AX102" i="1"/>
  <c r="BG101" i="1"/>
  <c r="BF101" i="1"/>
  <c r="BE101" i="1"/>
  <c r="BD101" i="1"/>
  <c r="BC101" i="1"/>
  <c r="BB101" i="1"/>
  <c r="BA101" i="1"/>
  <c r="K246" i="16" s="1"/>
  <c r="AZ101" i="1"/>
  <c r="AY101" i="1"/>
  <c r="E246" i="16" s="1"/>
  <c r="AX101" i="1"/>
  <c r="B246" i="16" s="1"/>
  <c r="BG100" i="1"/>
  <c r="BF100" i="1"/>
  <c r="BE100" i="1"/>
  <c r="BD100" i="1"/>
  <c r="BC100" i="1"/>
  <c r="BB100" i="1"/>
  <c r="BA100" i="1"/>
  <c r="K58" i="16" s="1"/>
  <c r="AZ100" i="1"/>
  <c r="H58" i="16" s="1"/>
  <c r="AY100" i="1"/>
  <c r="E58" i="16" s="1"/>
  <c r="AX100" i="1"/>
  <c r="B58" i="16" s="1"/>
  <c r="BG99" i="1"/>
  <c r="BF99" i="1"/>
  <c r="BE99" i="1"/>
  <c r="BD99" i="1"/>
  <c r="BC99" i="1"/>
  <c r="Q57" i="16" s="1"/>
  <c r="BB99" i="1"/>
  <c r="BA99" i="1"/>
  <c r="K57" i="16" s="1"/>
  <c r="AZ99" i="1"/>
  <c r="H57" i="16" s="1"/>
  <c r="AY99" i="1"/>
  <c r="E57" i="16" s="1"/>
  <c r="AX99" i="1"/>
  <c r="B57" i="16" s="1"/>
  <c r="BG98" i="1"/>
  <c r="BF98" i="1"/>
  <c r="BE98" i="1"/>
  <c r="BD98" i="1"/>
  <c r="BC98" i="1"/>
  <c r="BB98" i="1"/>
  <c r="BA98" i="1"/>
  <c r="K146" i="16" s="1"/>
  <c r="AZ98" i="1"/>
  <c r="H146" i="16" s="1"/>
  <c r="AY98" i="1"/>
  <c r="AX98" i="1"/>
  <c r="B146" i="16" s="1"/>
  <c r="BG97" i="1"/>
  <c r="BF97" i="1"/>
  <c r="BE97" i="1"/>
  <c r="BD97" i="1"/>
  <c r="BC97" i="1"/>
  <c r="BB97" i="1"/>
  <c r="BA97" i="1"/>
  <c r="AZ97" i="1"/>
  <c r="H174" i="16" s="1"/>
  <c r="AY97" i="1"/>
  <c r="AX97" i="1"/>
  <c r="B174" i="16" s="1"/>
  <c r="BG96" i="1"/>
  <c r="BF96" i="1"/>
  <c r="BE96" i="1"/>
  <c r="BD96" i="1"/>
  <c r="BC96" i="1"/>
  <c r="BB96" i="1"/>
  <c r="BA96" i="1"/>
  <c r="AZ96" i="1"/>
  <c r="AY96" i="1"/>
  <c r="AX96" i="1"/>
  <c r="BG95" i="1"/>
  <c r="BF95" i="1"/>
  <c r="BE95" i="1"/>
  <c r="BD95" i="1"/>
  <c r="BC95" i="1"/>
  <c r="BB95" i="1"/>
  <c r="BA95" i="1"/>
  <c r="AZ95" i="1"/>
  <c r="AY95" i="1"/>
  <c r="AX95" i="1"/>
  <c r="BG94" i="1"/>
  <c r="BF94" i="1"/>
  <c r="BE94" i="1"/>
  <c r="BD94" i="1"/>
  <c r="BC94" i="1"/>
  <c r="BB94" i="1"/>
  <c r="BA94" i="1"/>
  <c r="AZ94" i="1"/>
  <c r="AY94" i="1"/>
  <c r="E33" i="16" s="1"/>
  <c r="AX94" i="1"/>
  <c r="BG93" i="1"/>
  <c r="BF93" i="1"/>
  <c r="BE93" i="1"/>
  <c r="BD93" i="1"/>
  <c r="BC93" i="1"/>
  <c r="BB93" i="1"/>
  <c r="BA93" i="1"/>
  <c r="AZ93" i="1"/>
  <c r="AY93" i="1"/>
  <c r="E24" i="16" s="1"/>
  <c r="AX93" i="1"/>
  <c r="B24" i="16" s="1"/>
  <c r="BG92" i="1"/>
  <c r="BF92" i="1"/>
  <c r="BE92" i="1"/>
  <c r="BD92" i="1"/>
  <c r="BC92" i="1"/>
  <c r="BB92" i="1"/>
  <c r="BA92" i="1"/>
  <c r="AZ92" i="1"/>
  <c r="AY92" i="1"/>
  <c r="E42" i="16" s="1"/>
  <c r="AX92" i="1"/>
  <c r="B42" i="16" s="1"/>
  <c r="BG91" i="1"/>
  <c r="BF91" i="1"/>
  <c r="BE91" i="1"/>
  <c r="BD91" i="1"/>
  <c r="BC91" i="1"/>
  <c r="BB91" i="1"/>
  <c r="BA91" i="1"/>
  <c r="K234" i="16" s="1"/>
  <c r="AZ91" i="1"/>
  <c r="H234" i="16" s="1"/>
  <c r="AY91" i="1"/>
  <c r="E234" i="16" s="1"/>
  <c r="AX91" i="1"/>
  <c r="B234" i="16" s="1"/>
  <c r="BG90" i="1"/>
  <c r="BF90" i="1"/>
  <c r="BE90" i="1"/>
  <c r="BD90" i="1"/>
  <c r="BC90" i="1"/>
  <c r="BB90" i="1"/>
  <c r="BA90" i="1"/>
  <c r="K109" i="16" s="1"/>
  <c r="AZ90" i="1"/>
  <c r="H109" i="16" s="1"/>
  <c r="AY90" i="1"/>
  <c r="AX90" i="1"/>
  <c r="B109" i="16" s="1"/>
  <c r="BG89" i="1"/>
  <c r="BF89" i="1"/>
  <c r="BE89" i="1"/>
  <c r="BD89" i="1"/>
  <c r="BC89" i="1"/>
  <c r="BB89" i="1"/>
  <c r="BA89" i="1"/>
  <c r="AZ89" i="1"/>
  <c r="H176" i="16" s="1"/>
  <c r="AY89" i="1"/>
  <c r="AX89" i="1"/>
  <c r="B176" i="16" s="1"/>
  <c r="BG88" i="1"/>
  <c r="BF88" i="1"/>
  <c r="BE88" i="1"/>
  <c r="BD88" i="1"/>
  <c r="BC88" i="1"/>
  <c r="BB88" i="1"/>
  <c r="BA88" i="1"/>
  <c r="K157" i="16" s="1"/>
  <c r="AZ88" i="1"/>
  <c r="H157" i="16" s="1"/>
  <c r="AY88" i="1"/>
  <c r="AX88" i="1"/>
  <c r="BG87" i="1"/>
  <c r="BF87" i="1"/>
  <c r="BE87" i="1"/>
  <c r="BD87" i="1"/>
  <c r="BC87" i="1"/>
  <c r="BB87" i="1"/>
  <c r="BA87" i="1"/>
  <c r="AZ87" i="1"/>
  <c r="AY87" i="1"/>
  <c r="AX87" i="1"/>
  <c r="BG86" i="1"/>
  <c r="BF86" i="1"/>
  <c r="BE86" i="1"/>
  <c r="BD86" i="1"/>
  <c r="BC86" i="1"/>
  <c r="BB86" i="1"/>
  <c r="BA86" i="1"/>
  <c r="K166" i="16" s="1"/>
  <c r="AZ86" i="1"/>
  <c r="AY86" i="1"/>
  <c r="E166" i="16" s="1"/>
  <c r="AX86" i="1"/>
  <c r="BG85" i="1"/>
  <c r="BF85" i="1"/>
  <c r="BE85" i="1"/>
  <c r="BD85" i="1"/>
  <c r="BC85" i="1"/>
  <c r="BB85" i="1"/>
  <c r="BA85" i="1"/>
  <c r="AZ85" i="1"/>
  <c r="AY85" i="1"/>
  <c r="E38" i="16" s="1"/>
  <c r="AX85" i="1"/>
  <c r="B38" i="16" s="1"/>
  <c r="BG84" i="1"/>
  <c r="BF84" i="1"/>
  <c r="BE84" i="1"/>
  <c r="BD84" i="1"/>
  <c r="BC84" i="1"/>
  <c r="BB84" i="1"/>
  <c r="BA84" i="1"/>
  <c r="AZ84" i="1"/>
  <c r="AY84" i="1"/>
  <c r="E159" i="16" s="1"/>
  <c r="AX84" i="1"/>
  <c r="B159" i="16" s="1"/>
  <c r="BG83" i="1"/>
  <c r="BF83" i="1"/>
  <c r="BE83" i="1"/>
  <c r="BD83" i="1"/>
  <c r="BC83" i="1"/>
  <c r="Q208" i="16" s="1"/>
  <c r="BB83" i="1"/>
  <c r="BA83" i="1"/>
  <c r="AZ83" i="1"/>
  <c r="AY83" i="1"/>
  <c r="E208" i="16" s="1"/>
  <c r="AX83" i="1"/>
  <c r="B208" i="16" s="1"/>
  <c r="BG82" i="1"/>
  <c r="BF82" i="1"/>
  <c r="BE82" i="1"/>
  <c r="BD82" i="1"/>
  <c r="BC82" i="1"/>
  <c r="BB82" i="1"/>
  <c r="BA82" i="1"/>
  <c r="AZ82" i="1"/>
  <c r="AY82" i="1"/>
  <c r="AX82" i="1"/>
  <c r="BG81" i="1"/>
  <c r="BF81" i="1"/>
  <c r="BE81" i="1"/>
  <c r="BD81" i="1"/>
  <c r="BC81" i="1"/>
  <c r="BB81" i="1"/>
  <c r="BA81" i="1"/>
  <c r="AZ81" i="1"/>
  <c r="AY81" i="1"/>
  <c r="AX81" i="1"/>
  <c r="B35" i="9" s="1"/>
  <c r="BG80" i="1"/>
  <c r="BF80" i="1"/>
  <c r="BE80" i="1"/>
  <c r="BD80" i="1"/>
  <c r="BC80" i="1"/>
  <c r="BB80" i="1"/>
  <c r="BA80" i="1"/>
  <c r="K263" i="16" s="1"/>
  <c r="AZ80" i="1"/>
  <c r="H263" i="16" s="1"/>
  <c r="AY80" i="1"/>
  <c r="AX80" i="1"/>
  <c r="BG79" i="1"/>
  <c r="BF79" i="1"/>
  <c r="BE79" i="1"/>
  <c r="BD79" i="1"/>
  <c r="BC79" i="1"/>
  <c r="BB79" i="1"/>
  <c r="BA79" i="1"/>
  <c r="AZ79" i="1"/>
  <c r="AY79" i="1"/>
  <c r="AX79" i="1"/>
  <c r="BG78" i="1"/>
  <c r="BF78" i="1"/>
  <c r="BE78" i="1"/>
  <c r="BD78" i="1"/>
  <c r="BC78" i="1"/>
  <c r="BB78" i="1"/>
  <c r="BA78" i="1"/>
  <c r="K111" i="16" s="1"/>
  <c r="AZ78" i="1"/>
  <c r="H111" i="16" s="1"/>
  <c r="AY78" i="1"/>
  <c r="E111" i="16" s="1"/>
  <c r="AX78" i="1"/>
  <c r="BG77" i="1"/>
  <c r="BF77" i="1"/>
  <c r="BE77" i="1"/>
  <c r="BD77" i="1"/>
  <c r="BC77" i="1"/>
  <c r="BB77" i="1"/>
  <c r="BA77" i="1"/>
  <c r="K196" i="16" s="1"/>
  <c r="AZ77" i="1"/>
  <c r="AY77" i="1"/>
  <c r="E196" i="16" s="1"/>
  <c r="AX77" i="1"/>
  <c r="B196" i="16" s="1"/>
  <c r="BG76" i="1"/>
  <c r="BF76" i="1"/>
  <c r="BE76" i="1"/>
  <c r="BD76" i="1"/>
  <c r="BC76" i="1"/>
  <c r="BB76" i="1"/>
  <c r="N35" i="16" s="1"/>
  <c r="BA76" i="1"/>
  <c r="K35" i="16" s="1"/>
  <c r="AZ76" i="1"/>
  <c r="AY76" i="1"/>
  <c r="E35" i="16" s="1"/>
  <c r="AX76" i="1"/>
  <c r="B35" i="16" s="1"/>
  <c r="BG75" i="1"/>
  <c r="BF75" i="1"/>
  <c r="BE75" i="1"/>
  <c r="BD75" i="1"/>
  <c r="BC75" i="1"/>
  <c r="BB75" i="1"/>
  <c r="BA75" i="1"/>
  <c r="AZ75" i="1"/>
  <c r="AY75" i="1"/>
  <c r="E245" i="16" s="1"/>
  <c r="AX75" i="1"/>
  <c r="B245" i="16" s="1"/>
  <c r="BG74" i="1"/>
  <c r="BF74" i="1"/>
  <c r="BE74" i="1"/>
  <c r="BD74" i="1"/>
  <c r="BC74" i="1"/>
  <c r="BB74" i="1"/>
  <c r="BA74" i="1"/>
  <c r="AZ74" i="1"/>
  <c r="AY74" i="1"/>
  <c r="AX74" i="1"/>
  <c r="BG73" i="1"/>
  <c r="BF73" i="1"/>
  <c r="BE73" i="1"/>
  <c r="BD73" i="1"/>
  <c r="BC73" i="1"/>
  <c r="BB73" i="1"/>
  <c r="BA73" i="1"/>
  <c r="AZ73" i="1"/>
  <c r="AY73" i="1"/>
  <c r="AX73" i="1"/>
  <c r="B255" i="9" s="1"/>
  <c r="BG72" i="1"/>
  <c r="BF72" i="1"/>
  <c r="BE72" i="1"/>
  <c r="BD72" i="1"/>
  <c r="BC72" i="1"/>
  <c r="BB72" i="1"/>
  <c r="BA72" i="1"/>
  <c r="AZ72" i="1"/>
  <c r="H271" i="16" s="1"/>
  <c r="AY72" i="1"/>
  <c r="AX72" i="1"/>
  <c r="BG71" i="1"/>
  <c r="BF71" i="1"/>
  <c r="BE71" i="1"/>
  <c r="BD71" i="1"/>
  <c r="BC71" i="1"/>
  <c r="BB71" i="1"/>
  <c r="BA71" i="1"/>
  <c r="AZ71" i="1"/>
  <c r="AY71" i="1"/>
  <c r="AX71" i="1"/>
  <c r="BG70" i="1"/>
  <c r="BF70" i="1"/>
  <c r="BE70" i="1"/>
  <c r="BD70" i="1"/>
  <c r="BC70" i="1"/>
  <c r="BB70" i="1"/>
  <c r="BA70" i="1"/>
  <c r="AZ70" i="1"/>
  <c r="H83" i="16" s="1"/>
  <c r="AY70" i="1"/>
  <c r="E83" i="16" s="1"/>
  <c r="AX70" i="1"/>
  <c r="BG69" i="1"/>
  <c r="BF69" i="1"/>
  <c r="BE69" i="1"/>
  <c r="BD69" i="1"/>
  <c r="BC69" i="1"/>
  <c r="BB69" i="1"/>
  <c r="BA69" i="1"/>
  <c r="K113" i="16" s="1"/>
  <c r="AZ69" i="1"/>
  <c r="H113" i="16" s="1"/>
  <c r="AY69" i="1"/>
  <c r="E113" i="16" s="1"/>
  <c r="AX69" i="1"/>
  <c r="B113" i="16" s="1"/>
  <c r="BG68" i="1"/>
  <c r="BF68" i="1"/>
  <c r="BE68" i="1"/>
  <c r="BD68" i="1"/>
  <c r="BC68" i="1"/>
  <c r="BB68" i="1"/>
  <c r="BA68" i="1"/>
  <c r="K207" i="16" s="1"/>
  <c r="AZ68" i="1"/>
  <c r="AY68" i="1"/>
  <c r="E207" i="16" s="1"/>
  <c r="AX68" i="1"/>
  <c r="B207" i="16" s="1"/>
  <c r="BG67" i="1"/>
  <c r="BF67" i="1"/>
  <c r="BE67" i="1"/>
  <c r="BD67" i="1"/>
  <c r="BC67" i="1"/>
  <c r="BB67" i="1"/>
  <c r="BA67" i="1"/>
  <c r="K126" i="16" s="1"/>
  <c r="AZ67" i="1"/>
  <c r="AY67" i="1"/>
  <c r="E126" i="16" s="1"/>
  <c r="AX67" i="1"/>
  <c r="B126" i="16" s="1"/>
  <c r="BG66" i="1"/>
  <c r="BF66" i="1"/>
  <c r="BE66" i="1"/>
  <c r="BD66" i="1"/>
  <c r="BC66" i="1"/>
  <c r="BB66" i="1"/>
  <c r="BA66" i="1"/>
  <c r="K164" i="16" s="1"/>
  <c r="AZ66" i="1"/>
  <c r="AY66" i="1"/>
  <c r="AX66" i="1"/>
  <c r="B164" i="16" s="1"/>
  <c r="BG65" i="1"/>
  <c r="BF65" i="1"/>
  <c r="BE65" i="1"/>
  <c r="BD65" i="1"/>
  <c r="BC65" i="1"/>
  <c r="BB65" i="1"/>
  <c r="BA65" i="1"/>
  <c r="AZ65" i="1"/>
  <c r="AY65" i="1"/>
  <c r="AX65" i="1"/>
  <c r="BG64" i="1"/>
  <c r="BF64" i="1"/>
  <c r="BE64" i="1"/>
  <c r="BD64" i="1"/>
  <c r="BC64" i="1"/>
  <c r="BB64" i="1"/>
  <c r="BA64" i="1"/>
  <c r="AZ64" i="1"/>
  <c r="AY64" i="1"/>
  <c r="AX64" i="1"/>
  <c r="BG63" i="1"/>
  <c r="BF63" i="1"/>
  <c r="BE63" i="1"/>
  <c r="BD63" i="1"/>
  <c r="BC63" i="1"/>
  <c r="BB63" i="1"/>
  <c r="BA63" i="1"/>
  <c r="AZ63" i="1"/>
  <c r="AY63" i="1"/>
  <c r="AX63" i="1"/>
  <c r="BG62" i="1"/>
  <c r="BF62" i="1"/>
  <c r="BE62" i="1"/>
  <c r="BD62" i="1"/>
  <c r="BC62" i="1"/>
  <c r="BB62" i="1"/>
  <c r="BA62" i="1"/>
  <c r="AZ62" i="1"/>
  <c r="H270" i="16" s="1"/>
  <c r="AY62" i="1"/>
  <c r="E270" i="16" s="1"/>
  <c r="AX62" i="1"/>
  <c r="BG61" i="1"/>
  <c r="BF61" i="1"/>
  <c r="BE61" i="1"/>
  <c r="BD61" i="1"/>
  <c r="BC61" i="1"/>
  <c r="BB61" i="1"/>
  <c r="BA61" i="1"/>
  <c r="AZ61" i="1"/>
  <c r="H201" i="16" s="1"/>
  <c r="AY61" i="1"/>
  <c r="E201" i="16" s="1"/>
  <c r="AX61" i="1"/>
  <c r="B201" i="16" s="1"/>
  <c r="BG60" i="1"/>
  <c r="BF60" i="1"/>
  <c r="BE60" i="1"/>
  <c r="BD60" i="1"/>
  <c r="BC60" i="1"/>
  <c r="BB60" i="1"/>
  <c r="BA60" i="1"/>
  <c r="AZ60" i="1"/>
  <c r="H88" i="16" s="1"/>
  <c r="AY60" i="1"/>
  <c r="E88" i="16" s="1"/>
  <c r="AX60" i="1"/>
  <c r="B88" i="16" s="1"/>
  <c r="BG59" i="1"/>
  <c r="BF59" i="1"/>
  <c r="BE59" i="1"/>
  <c r="BD59" i="1"/>
  <c r="BC59" i="1"/>
  <c r="BB59" i="1"/>
  <c r="BA59" i="1"/>
  <c r="K197" i="16" s="1"/>
  <c r="AZ59" i="1"/>
  <c r="AY59" i="1"/>
  <c r="E197" i="16" s="1"/>
  <c r="AX59" i="1"/>
  <c r="B197" i="16" s="1"/>
  <c r="BG58" i="1"/>
  <c r="BF58" i="1"/>
  <c r="BE58" i="1"/>
  <c r="BD58" i="1"/>
  <c r="BC58" i="1"/>
  <c r="BB58" i="1"/>
  <c r="BA58" i="1"/>
  <c r="K206" i="16" s="1"/>
  <c r="AZ58" i="1"/>
  <c r="AY58" i="1"/>
  <c r="AX58" i="1"/>
  <c r="B206" i="16" s="1"/>
  <c r="BG57" i="1"/>
  <c r="BF57" i="1"/>
  <c r="BE57" i="1"/>
  <c r="BD57" i="1"/>
  <c r="BC57" i="1"/>
  <c r="BB57" i="1"/>
  <c r="BA57" i="1"/>
  <c r="AZ57" i="1"/>
  <c r="AY57" i="1"/>
  <c r="AX57" i="1"/>
  <c r="B121" i="16" s="1"/>
  <c r="BG56" i="1"/>
  <c r="BF56" i="1"/>
  <c r="BE56" i="1"/>
  <c r="BD56" i="1"/>
  <c r="BC56" i="1"/>
  <c r="BB56" i="1"/>
  <c r="BA56" i="1"/>
  <c r="K64" i="16" s="1"/>
  <c r="AZ56" i="1"/>
  <c r="AY56" i="1"/>
  <c r="AX56" i="1"/>
  <c r="BG55" i="1"/>
  <c r="BF55" i="1"/>
  <c r="BE55" i="1"/>
  <c r="BD55" i="1"/>
  <c r="BC55" i="1"/>
  <c r="BB55" i="1"/>
  <c r="BA55" i="1"/>
  <c r="AZ55" i="1"/>
  <c r="AY55" i="1"/>
  <c r="AX55" i="1"/>
  <c r="BG54" i="1"/>
  <c r="BF54" i="1"/>
  <c r="BE54" i="1"/>
  <c r="BD54" i="1"/>
  <c r="BC54" i="1"/>
  <c r="BB54" i="1"/>
  <c r="BA54" i="1"/>
  <c r="K135" i="16" s="1"/>
  <c r="AZ54" i="1"/>
  <c r="H135" i="16" s="1"/>
  <c r="AY54" i="1"/>
  <c r="E135" i="16" s="1"/>
  <c r="AX54" i="1"/>
  <c r="BG53" i="1"/>
  <c r="BF53" i="1"/>
  <c r="BE53" i="1"/>
  <c r="BD53" i="1"/>
  <c r="BC53" i="1"/>
  <c r="BB53" i="1"/>
  <c r="N13" i="16" s="1"/>
  <c r="BA53" i="1"/>
  <c r="AZ53" i="1"/>
  <c r="H13" i="16" s="1"/>
  <c r="AY53" i="1"/>
  <c r="E13" i="16" s="1"/>
  <c r="AX53" i="1"/>
  <c r="B13" i="16" s="1"/>
  <c r="BG52" i="1"/>
  <c r="BF52" i="1"/>
  <c r="BE52" i="1"/>
  <c r="BD52" i="1"/>
  <c r="BC52" i="1"/>
  <c r="BB52" i="1"/>
  <c r="BA52" i="1"/>
  <c r="AZ52" i="1"/>
  <c r="H116" i="16" s="1"/>
  <c r="AY52" i="1"/>
  <c r="E116" i="16" s="1"/>
  <c r="AX52" i="1"/>
  <c r="B116" i="16" s="1"/>
  <c r="BG51" i="1"/>
  <c r="BF51" i="1"/>
  <c r="BE51" i="1"/>
  <c r="BD51" i="1"/>
  <c r="BC51" i="1"/>
  <c r="Q226" i="16" s="1"/>
  <c r="BB51" i="1"/>
  <c r="BA51" i="1"/>
  <c r="AZ51" i="1"/>
  <c r="H226" i="16" s="1"/>
  <c r="AY51" i="1"/>
  <c r="E226" i="16" s="1"/>
  <c r="AX51" i="1"/>
  <c r="B226" i="16" s="1"/>
  <c r="BG50" i="1"/>
  <c r="BF50" i="1"/>
  <c r="BE50" i="1"/>
  <c r="BD50" i="1"/>
  <c r="BC50" i="1"/>
  <c r="BB50" i="1"/>
  <c r="BA50" i="1"/>
  <c r="AZ50" i="1"/>
  <c r="AY50" i="1"/>
  <c r="AX50" i="1"/>
  <c r="B244" i="16" s="1"/>
  <c r="BG49" i="1"/>
  <c r="BF49" i="1"/>
  <c r="BE49" i="1"/>
  <c r="BD49" i="1"/>
  <c r="BC49" i="1"/>
  <c r="BB49" i="1"/>
  <c r="BA49" i="1"/>
  <c r="AZ49" i="1"/>
  <c r="AY49" i="1"/>
  <c r="AX49" i="1"/>
  <c r="B205" i="16" s="1"/>
  <c r="BG48" i="1"/>
  <c r="BF48" i="1"/>
  <c r="BE48" i="1"/>
  <c r="BD48" i="1"/>
  <c r="BC48" i="1"/>
  <c r="BB48" i="1"/>
  <c r="BA48" i="1"/>
  <c r="K12" i="16" s="1"/>
  <c r="AZ48" i="1"/>
  <c r="AY48" i="1"/>
  <c r="AX48" i="1"/>
  <c r="BG47" i="1"/>
  <c r="BF47" i="1"/>
  <c r="BE47" i="1"/>
  <c r="BD47" i="1"/>
  <c r="BC47" i="1"/>
  <c r="BB47" i="1"/>
  <c r="BA47" i="1"/>
  <c r="AZ47" i="1"/>
  <c r="AY47" i="1"/>
  <c r="AX47" i="1"/>
  <c r="BG46" i="1"/>
  <c r="BF46" i="1"/>
  <c r="BE46" i="1"/>
  <c r="BD46" i="1"/>
  <c r="BC46" i="1"/>
  <c r="BB46" i="1"/>
  <c r="BA46" i="1"/>
  <c r="K127" i="16" s="1"/>
  <c r="AZ46" i="1"/>
  <c r="H26" i="9" s="1"/>
  <c r="AY46" i="1"/>
  <c r="E26" i="9" s="1"/>
  <c r="AX46" i="1"/>
  <c r="BG45" i="1"/>
  <c r="BF45" i="1"/>
  <c r="BE45" i="1"/>
  <c r="BD45" i="1"/>
  <c r="BC45" i="1"/>
  <c r="BB45" i="1"/>
  <c r="BA45" i="1"/>
  <c r="K198" i="16" s="1"/>
  <c r="AZ45" i="1"/>
  <c r="AY45" i="1"/>
  <c r="E198" i="16" s="1"/>
  <c r="AX45" i="1"/>
  <c r="B198" i="16" s="1"/>
  <c r="BG44" i="1"/>
  <c r="BF44" i="1"/>
  <c r="BE44" i="1"/>
  <c r="BD44" i="1"/>
  <c r="BC44" i="1"/>
  <c r="BB44" i="1"/>
  <c r="BA44" i="1"/>
  <c r="K71" i="16" s="1"/>
  <c r="AZ44" i="1"/>
  <c r="H71" i="16" s="1"/>
  <c r="AY44" i="1"/>
  <c r="E71" i="16" s="1"/>
  <c r="AX44" i="1"/>
  <c r="B71" i="16" s="1"/>
  <c r="BG43" i="1"/>
  <c r="BF43" i="1"/>
  <c r="BE43" i="1"/>
  <c r="BD43" i="1"/>
  <c r="BC43" i="1"/>
  <c r="BB43" i="1"/>
  <c r="N180" i="16" s="1"/>
  <c r="BA43" i="1"/>
  <c r="AZ43" i="1"/>
  <c r="AY43" i="1"/>
  <c r="E180" i="16" s="1"/>
  <c r="AX43" i="1"/>
  <c r="B79" i="9" s="1"/>
  <c r="BG42" i="1"/>
  <c r="BF42" i="1"/>
  <c r="BE42" i="1"/>
  <c r="BD42" i="1"/>
  <c r="BC42" i="1"/>
  <c r="BB42" i="1"/>
  <c r="BA42" i="1"/>
  <c r="AZ42" i="1"/>
  <c r="AY42" i="1"/>
  <c r="AX42" i="1"/>
  <c r="B167" i="16" s="1"/>
  <c r="BG41" i="1"/>
  <c r="BF41" i="1"/>
  <c r="BE41" i="1"/>
  <c r="BD41" i="1"/>
  <c r="BC41" i="1"/>
  <c r="BB41" i="1"/>
  <c r="BA41" i="1"/>
  <c r="AZ41" i="1"/>
  <c r="AY41" i="1"/>
  <c r="AX41" i="1"/>
  <c r="B225" i="16" s="1"/>
  <c r="BG40" i="1"/>
  <c r="BF40" i="1"/>
  <c r="BE40" i="1"/>
  <c r="BD40" i="1"/>
  <c r="BC40" i="1"/>
  <c r="BB40" i="1"/>
  <c r="BA40" i="1"/>
  <c r="AZ40" i="1"/>
  <c r="AY40" i="1"/>
  <c r="AX40" i="1"/>
  <c r="BG39" i="1"/>
  <c r="BF39" i="1"/>
  <c r="BE39" i="1"/>
  <c r="BD39" i="1"/>
  <c r="BC39" i="1"/>
  <c r="BB39" i="1"/>
  <c r="BA39" i="1"/>
  <c r="AZ39" i="1"/>
  <c r="AY39" i="1"/>
  <c r="AX39" i="1"/>
  <c r="BG38" i="1"/>
  <c r="BF38" i="1"/>
  <c r="BE38" i="1"/>
  <c r="BD38" i="1"/>
  <c r="BC38" i="1"/>
  <c r="BB38" i="1"/>
  <c r="BA38" i="1"/>
  <c r="AZ38" i="1"/>
  <c r="H51" i="16" s="1"/>
  <c r="AY38" i="1"/>
  <c r="E51" i="16" s="1"/>
  <c r="AX38" i="1"/>
  <c r="BG37" i="1"/>
  <c r="BF37" i="1"/>
  <c r="BE37" i="1"/>
  <c r="BD37" i="1"/>
  <c r="BC37" i="1"/>
  <c r="BB37" i="1"/>
  <c r="BA37" i="1"/>
  <c r="K63" i="16" s="1"/>
  <c r="AZ37" i="1"/>
  <c r="H63" i="16" s="1"/>
  <c r="AY37" i="1"/>
  <c r="E63" i="16" s="1"/>
  <c r="AX37" i="1"/>
  <c r="B63" i="16" s="1"/>
  <c r="BG36" i="1"/>
  <c r="BF36" i="1"/>
  <c r="BE36" i="1"/>
  <c r="BD36" i="1"/>
  <c r="BC36" i="1"/>
  <c r="BB36" i="1"/>
  <c r="BA36" i="1"/>
  <c r="K268" i="16" s="1"/>
  <c r="AZ36" i="1"/>
  <c r="H268" i="16" s="1"/>
  <c r="AY36" i="1"/>
  <c r="E268" i="16" s="1"/>
  <c r="AX36" i="1"/>
  <c r="B268" i="16" s="1"/>
  <c r="BG35" i="1"/>
  <c r="BF35" i="1"/>
  <c r="BE35" i="1"/>
  <c r="BD35" i="1"/>
  <c r="BC35" i="1"/>
  <c r="Q141" i="16" s="1"/>
  <c r="BB35" i="1"/>
  <c r="BA35" i="1"/>
  <c r="K141" i="16" s="1"/>
  <c r="AZ35" i="1"/>
  <c r="H141" i="16" s="1"/>
  <c r="AY35" i="1"/>
  <c r="E141" i="16" s="1"/>
  <c r="AX35" i="1"/>
  <c r="B141" i="16" s="1"/>
  <c r="BG34" i="1"/>
  <c r="BF34" i="1"/>
  <c r="BE34" i="1"/>
  <c r="BD34" i="1"/>
  <c r="BC34" i="1"/>
  <c r="BB34" i="1"/>
  <c r="BA34" i="1"/>
  <c r="K182" i="16" s="1"/>
  <c r="AZ34" i="1"/>
  <c r="AY34" i="1"/>
  <c r="AX34" i="1"/>
  <c r="B182" i="16" s="1"/>
  <c r="BG33" i="1"/>
  <c r="BF33" i="1"/>
  <c r="BE33" i="1"/>
  <c r="BD33" i="1"/>
  <c r="BC33" i="1"/>
  <c r="BB33" i="1"/>
  <c r="BA33" i="1"/>
  <c r="AZ33" i="1"/>
  <c r="AY33" i="1"/>
  <c r="AX33" i="1"/>
  <c r="B189" i="16" s="1"/>
  <c r="BG32" i="1"/>
  <c r="BF32" i="1"/>
  <c r="BE32" i="1"/>
  <c r="BD32" i="1"/>
  <c r="BC32" i="1"/>
  <c r="BB32" i="1"/>
  <c r="N204" i="16" s="1"/>
  <c r="BA32" i="1"/>
  <c r="AZ32" i="1"/>
  <c r="AY32" i="1"/>
  <c r="AX32" i="1"/>
  <c r="BG31" i="1"/>
  <c r="BF31" i="1"/>
  <c r="BE31" i="1"/>
  <c r="BD31" i="1"/>
  <c r="BC31" i="1"/>
  <c r="BB31" i="1"/>
  <c r="BA31" i="1"/>
  <c r="AZ31" i="1"/>
  <c r="AY31" i="1"/>
  <c r="AX31" i="1"/>
  <c r="BG30" i="1"/>
  <c r="BF30" i="1"/>
  <c r="BE30" i="1"/>
  <c r="BD30" i="1"/>
  <c r="BC30" i="1"/>
  <c r="BB30" i="1"/>
  <c r="BA30" i="1"/>
  <c r="AZ30" i="1"/>
  <c r="H233" i="16" s="1"/>
  <c r="AY30" i="1"/>
  <c r="E233" i="16" s="1"/>
  <c r="AX30" i="1"/>
  <c r="BG29" i="1"/>
  <c r="BF29" i="1"/>
  <c r="BE29" i="1"/>
  <c r="BD29" i="1"/>
  <c r="BC29" i="1"/>
  <c r="BB29" i="1"/>
  <c r="BA29" i="1"/>
  <c r="AZ29" i="1"/>
  <c r="H203" i="16" s="1"/>
  <c r="AY29" i="1"/>
  <c r="E203" i="16" s="1"/>
  <c r="AX29" i="1"/>
  <c r="B203" i="16" s="1"/>
  <c r="BG28" i="1"/>
  <c r="BF28" i="1"/>
  <c r="BE28" i="1"/>
  <c r="BD28" i="1"/>
  <c r="BC28" i="1"/>
  <c r="BB28" i="1"/>
  <c r="BA28" i="1"/>
  <c r="AZ28" i="1"/>
  <c r="H139" i="16" s="1"/>
  <c r="AY28" i="1"/>
  <c r="E139" i="16" s="1"/>
  <c r="AX28" i="1"/>
  <c r="B139" i="16" s="1"/>
  <c r="BG27" i="1"/>
  <c r="BF27" i="1"/>
  <c r="BE27" i="1"/>
  <c r="BD27" i="1"/>
  <c r="BC27" i="1"/>
  <c r="BB27" i="1"/>
  <c r="BA27" i="1"/>
  <c r="K123" i="16" s="1"/>
  <c r="AZ27" i="1"/>
  <c r="H123" i="16" s="1"/>
  <c r="AY27" i="1"/>
  <c r="E123" i="16" s="1"/>
  <c r="AX27" i="1"/>
  <c r="B123" i="16" s="1"/>
  <c r="BG26" i="1"/>
  <c r="BF26" i="1"/>
  <c r="BE26" i="1"/>
  <c r="BD26" i="1"/>
  <c r="BC26" i="1"/>
  <c r="BB26" i="1"/>
  <c r="BA26" i="1"/>
  <c r="K19" i="16" s="1"/>
  <c r="AZ26" i="1"/>
  <c r="AY26" i="1"/>
  <c r="AX26" i="1"/>
  <c r="B19" i="16" s="1"/>
  <c r="BG25" i="1"/>
  <c r="BF25" i="1"/>
  <c r="BE25" i="1"/>
  <c r="BD25" i="1"/>
  <c r="BC25" i="1"/>
  <c r="BB25" i="1"/>
  <c r="BA25" i="1"/>
  <c r="AZ25" i="1"/>
  <c r="AY25" i="1"/>
  <c r="AX25" i="1"/>
  <c r="B194" i="16" s="1"/>
  <c r="BG24" i="1"/>
  <c r="BF24" i="1"/>
  <c r="BE24" i="1"/>
  <c r="BD24" i="1"/>
  <c r="BC24" i="1"/>
  <c r="BB24" i="1"/>
  <c r="BA24" i="1"/>
  <c r="K179" i="16" s="1"/>
  <c r="AZ24" i="1"/>
  <c r="AY24" i="1"/>
  <c r="AX24" i="1"/>
  <c r="BG23" i="1"/>
  <c r="BF23" i="1"/>
  <c r="BE23" i="1"/>
  <c r="BD23" i="1"/>
  <c r="BC23" i="1"/>
  <c r="BB23" i="1"/>
  <c r="BA23" i="1"/>
  <c r="AZ23" i="1"/>
  <c r="AY23" i="1"/>
  <c r="AX23" i="1"/>
  <c r="BG22" i="1"/>
  <c r="BF22" i="1"/>
  <c r="BE22" i="1"/>
  <c r="BD22" i="1"/>
  <c r="BC22" i="1"/>
  <c r="BB22" i="1"/>
  <c r="BA22" i="1"/>
  <c r="K162" i="16" s="1"/>
  <c r="AZ22" i="1"/>
  <c r="H162" i="16" s="1"/>
  <c r="AY22" i="1"/>
  <c r="E162" i="16" s="1"/>
  <c r="AX22" i="1"/>
  <c r="BG21" i="1"/>
  <c r="BF21" i="1"/>
  <c r="BE21" i="1"/>
  <c r="BD21" i="1"/>
  <c r="BC21" i="1"/>
  <c r="BB21" i="1"/>
  <c r="N267" i="16" s="1"/>
  <c r="BA21" i="1"/>
  <c r="AZ21" i="1"/>
  <c r="H267" i="16" s="1"/>
  <c r="AY21" i="1"/>
  <c r="E267" i="16" s="1"/>
  <c r="AX21" i="1"/>
  <c r="B267" i="16" s="1"/>
  <c r="BG20" i="1"/>
  <c r="BF20" i="1"/>
  <c r="BE20" i="1"/>
  <c r="BD20" i="1"/>
  <c r="BC20" i="1"/>
  <c r="BB20" i="1"/>
  <c r="BA20" i="1"/>
  <c r="AZ20" i="1"/>
  <c r="H262" i="16" s="1"/>
  <c r="AY20" i="1"/>
  <c r="E262" i="16" s="1"/>
  <c r="AX20" i="1"/>
  <c r="B262" i="16" s="1"/>
  <c r="BG19" i="1"/>
  <c r="BF19" i="1"/>
  <c r="BE19" i="1"/>
  <c r="BD19" i="1"/>
  <c r="BC19" i="1"/>
  <c r="Q37" i="16" s="1"/>
  <c r="BB19" i="1"/>
  <c r="BA19" i="1"/>
  <c r="AZ19" i="1"/>
  <c r="H37" i="16" s="1"/>
  <c r="AY19" i="1"/>
  <c r="E37" i="16" s="1"/>
  <c r="AX19" i="1"/>
  <c r="B37" i="16" s="1"/>
  <c r="BG18" i="1"/>
  <c r="BF18" i="1"/>
  <c r="BE18" i="1"/>
  <c r="BD18" i="1"/>
  <c r="BC18" i="1"/>
  <c r="BB18" i="1"/>
  <c r="BA18" i="1"/>
  <c r="AZ18" i="1"/>
  <c r="AY18" i="1"/>
  <c r="AX18" i="1"/>
  <c r="B87" i="16" s="1"/>
  <c r="BG17" i="1"/>
  <c r="BF17" i="1"/>
  <c r="BE17" i="1"/>
  <c r="BD17" i="1"/>
  <c r="BC17" i="1"/>
  <c r="BB17" i="1"/>
  <c r="BA17" i="1"/>
  <c r="AZ17" i="1"/>
  <c r="AY17" i="1"/>
  <c r="AX17" i="1"/>
  <c r="B86" i="16" s="1"/>
  <c r="BG16" i="1"/>
  <c r="BF16" i="1"/>
  <c r="BE16" i="1"/>
  <c r="BD16" i="1"/>
  <c r="BC16" i="1"/>
  <c r="BB16" i="1"/>
  <c r="BA16" i="1"/>
  <c r="K169" i="16" s="1"/>
  <c r="AZ16" i="1"/>
  <c r="AY16" i="1"/>
  <c r="AX16" i="1"/>
  <c r="BG15" i="1"/>
  <c r="BF15" i="1"/>
  <c r="BE15" i="1"/>
  <c r="BD15" i="1"/>
  <c r="BC15" i="1"/>
  <c r="BB15" i="1"/>
  <c r="BA15" i="1"/>
  <c r="AZ15" i="1"/>
  <c r="AY15" i="1"/>
  <c r="AX15" i="1"/>
  <c r="BG14" i="1"/>
  <c r="BF14" i="1"/>
  <c r="BE14" i="1"/>
  <c r="BD14" i="1"/>
  <c r="BC14" i="1"/>
  <c r="BB14" i="1"/>
  <c r="BA14" i="1"/>
  <c r="K130" i="16" s="1"/>
  <c r="AZ14" i="1"/>
  <c r="H130" i="16" s="1"/>
  <c r="AY14" i="1"/>
  <c r="E130" i="16" s="1"/>
  <c r="AX14" i="1"/>
  <c r="BG13" i="1"/>
  <c r="BF13" i="1"/>
  <c r="BE13" i="1"/>
  <c r="BD13" i="1"/>
  <c r="BC13" i="1"/>
  <c r="BB13" i="1"/>
  <c r="BA13" i="1"/>
  <c r="K199" i="16" s="1"/>
  <c r="AZ13" i="1"/>
  <c r="AY13" i="1"/>
  <c r="E199" i="16" s="1"/>
  <c r="AX13" i="1"/>
  <c r="B199" i="16" s="1"/>
  <c r="BG12" i="1"/>
  <c r="BF12" i="1"/>
  <c r="BE12" i="1"/>
  <c r="BD12" i="1"/>
  <c r="BC12" i="1"/>
  <c r="BB12" i="1"/>
  <c r="BA12" i="1"/>
  <c r="K243" i="16" s="1"/>
  <c r="AZ12" i="1"/>
  <c r="H243" i="16" s="1"/>
  <c r="AY12" i="1"/>
  <c r="E243" i="16" s="1"/>
  <c r="AX12" i="1"/>
  <c r="B243" i="16" s="1"/>
  <c r="BG11" i="1"/>
  <c r="BF11" i="1"/>
  <c r="BE11" i="1"/>
  <c r="BD11" i="1"/>
  <c r="BC11" i="1"/>
  <c r="BB11" i="1"/>
  <c r="N224" i="16" s="1"/>
  <c r="BA11" i="1"/>
  <c r="AZ11" i="1"/>
  <c r="H224" i="16" s="1"/>
  <c r="AY11" i="1"/>
  <c r="E224" i="16" s="1"/>
  <c r="AX11" i="1"/>
  <c r="B224" i="16" s="1"/>
  <c r="BG10" i="1"/>
  <c r="BF10" i="1"/>
  <c r="BE10" i="1"/>
  <c r="BD10" i="1"/>
  <c r="BC10" i="1"/>
  <c r="BB10" i="1"/>
  <c r="BA10" i="1"/>
  <c r="AZ10" i="1"/>
  <c r="AY10" i="1"/>
  <c r="AX10" i="1"/>
  <c r="B29" i="16" s="1"/>
  <c r="BG9" i="1"/>
  <c r="BF9" i="1"/>
  <c r="BE9" i="1"/>
  <c r="BD9" i="1"/>
  <c r="BC9" i="1"/>
  <c r="BA9" i="1"/>
  <c r="AZ9" i="1"/>
  <c r="AY9" i="1"/>
  <c r="AX9" i="1"/>
  <c r="B175" i="16" s="1"/>
  <c r="BG8" i="1"/>
  <c r="BF8" i="1"/>
  <c r="BE8" i="1"/>
  <c r="BD8" i="1"/>
  <c r="BC8" i="1"/>
  <c r="BA8" i="1"/>
  <c r="AZ8" i="1"/>
  <c r="AY8" i="1"/>
  <c r="AX8" i="1"/>
  <c r="BG7" i="1"/>
  <c r="BF7" i="1"/>
  <c r="BE7" i="1"/>
  <c r="BD7" i="1"/>
  <c r="BC7" i="1"/>
  <c r="BA7" i="1"/>
  <c r="AZ7" i="1"/>
  <c r="AY7" i="1"/>
  <c r="AX7" i="1"/>
  <c r="BG6" i="1"/>
  <c r="BF6" i="1"/>
  <c r="BE6" i="1"/>
  <c r="BD6" i="1"/>
  <c r="BC6" i="1"/>
  <c r="BA6" i="1"/>
  <c r="AZ6" i="1"/>
  <c r="H266" i="16" s="1"/>
  <c r="AY6" i="1"/>
  <c r="E266" i="16" s="1"/>
  <c r="AX6" i="1"/>
  <c r="BG5" i="1"/>
  <c r="BF5" i="1"/>
  <c r="BE5" i="1"/>
  <c r="BD5" i="1"/>
  <c r="BC5" i="1"/>
  <c r="BA5" i="1"/>
  <c r="K161" i="16" s="1"/>
  <c r="AZ5" i="1"/>
  <c r="H161" i="16" s="1"/>
  <c r="AY5" i="1"/>
  <c r="E161" i="16" s="1"/>
  <c r="AX5" i="1"/>
  <c r="B161" i="16" s="1"/>
  <c r="BG4" i="1"/>
  <c r="BF4" i="1"/>
  <c r="BE4" i="1"/>
  <c r="BD4" i="1"/>
  <c r="BC4" i="1"/>
  <c r="BA4" i="1"/>
  <c r="K223" i="16" s="1"/>
  <c r="AZ4" i="1"/>
  <c r="H223" i="16" s="1"/>
  <c r="AY4" i="1"/>
  <c r="E223" i="16" s="1"/>
  <c r="AX4" i="1"/>
  <c r="B223" i="16" s="1"/>
  <c r="BG3" i="1"/>
  <c r="BF3" i="1"/>
  <c r="BE3" i="1"/>
  <c r="BD3" i="1"/>
  <c r="BC3" i="1"/>
  <c r="Q18" i="9" s="1"/>
  <c r="BA3" i="1"/>
  <c r="AZ3" i="1"/>
  <c r="H119" i="16" s="1"/>
  <c r="AY3" i="1"/>
  <c r="E119" i="16" s="1"/>
  <c r="AX3" i="1"/>
  <c r="B119" i="16" s="1"/>
  <c r="BF2" i="1"/>
  <c r="BE2" i="1"/>
  <c r="BC2" i="1"/>
  <c r="BA2" i="1"/>
  <c r="AY2" i="1"/>
  <c r="AX2" i="1"/>
  <c r="W7" i="4" l="1"/>
  <c r="W175" i="16"/>
  <c r="W74" i="9"/>
  <c r="Q9" i="4"/>
  <c r="Q130" i="16"/>
  <c r="Q29" i="9"/>
  <c r="W86" i="16"/>
  <c r="W245" i="9"/>
  <c r="Q162" i="16"/>
  <c r="Q61" i="9"/>
  <c r="E179" i="16"/>
  <c r="E78" i="9"/>
  <c r="W194" i="16"/>
  <c r="W93" i="9"/>
  <c r="Q233" i="16"/>
  <c r="Q164" i="9"/>
  <c r="K3" i="16"/>
  <c r="K106" i="9"/>
  <c r="Q167" i="16"/>
  <c r="Q66" i="9"/>
  <c r="Q127" i="16"/>
  <c r="Q26" i="9"/>
  <c r="W205" i="16"/>
  <c r="W107" i="9"/>
  <c r="K21" i="16"/>
  <c r="K108" i="9"/>
  <c r="W121" i="16"/>
  <c r="W20" i="9"/>
  <c r="AC154" i="16"/>
  <c r="AC153" i="16"/>
  <c r="AC52" i="9"/>
  <c r="AC53" i="9"/>
  <c r="K33" i="4"/>
  <c r="K173" i="16"/>
  <c r="K72" i="9"/>
  <c r="K272" i="16"/>
  <c r="K256" i="9"/>
  <c r="K76" i="16"/>
  <c r="K233" i="9"/>
  <c r="K10" i="16"/>
  <c r="K115" i="9"/>
  <c r="AC91" i="16"/>
  <c r="AC258" i="9"/>
  <c r="AC227" i="16"/>
  <c r="AC149" i="9"/>
  <c r="E187" i="16"/>
  <c r="E86" i="9"/>
  <c r="AC228" i="16"/>
  <c r="AC150" i="9"/>
  <c r="Q25" i="16"/>
  <c r="Q151" i="9"/>
  <c r="W22" i="16"/>
  <c r="W119" i="9"/>
  <c r="Q94" i="16"/>
  <c r="Q264" i="9"/>
  <c r="K104" i="16"/>
  <c r="K3" i="9"/>
  <c r="W147" i="16"/>
  <c r="W46" i="9"/>
  <c r="W105" i="16"/>
  <c r="W4" i="9"/>
  <c r="W257" i="16"/>
  <c r="W222" i="9"/>
  <c r="B172" i="16"/>
  <c r="B71" i="9"/>
  <c r="T29" i="16"/>
  <c r="T186" i="9"/>
  <c r="N106" i="16"/>
  <c r="N5" i="9"/>
  <c r="N202" i="16"/>
  <c r="N102" i="9"/>
  <c r="Z194" i="16"/>
  <c r="Z93" i="9"/>
  <c r="Z203" i="16"/>
  <c r="Z103" i="9"/>
  <c r="Z189" i="16"/>
  <c r="Z88" i="9"/>
  <c r="N197" i="16"/>
  <c r="N96" i="9"/>
  <c r="T270" i="16"/>
  <c r="T252" i="9"/>
  <c r="N126" i="16"/>
  <c r="N25" i="9"/>
  <c r="T83" i="16"/>
  <c r="T112" i="9"/>
  <c r="Z90" i="16"/>
  <c r="Z89" i="16"/>
  <c r="Z255" i="9"/>
  <c r="Z254" i="9"/>
  <c r="N245" i="16"/>
  <c r="N189" i="9"/>
  <c r="Z196" i="16"/>
  <c r="Z95" i="9"/>
  <c r="Z137" i="16"/>
  <c r="Z136" i="16"/>
  <c r="Z36" i="9"/>
  <c r="Z35" i="9"/>
  <c r="T43" i="4"/>
  <c r="T33" i="16"/>
  <c r="T114" i="9"/>
  <c r="H235" i="16"/>
  <c r="H167" i="9"/>
  <c r="Z174" i="16"/>
  <c r="Z73" i="9"/>
  <c r="T236" i="16"/>
  <c r="T168" i="9"/>
  <c r="H193" i="16"/>
  <c r="H92" i="9"/>
  <c r="Z273" i="16"/>
  <c r="Z257" i="9"/>
  <c r="T158" i="16"/>
  <c r="T57" i="9"/>
  <c r="H187" i="16"/>
  <c r="H86" i="9"/>
  <c r="Z165" i="16"/>
  <c r="Z64" i="9"/>
  <c r="N191" i="16"/>
  <c r="N90" i="9"/>
  <c r="N4" i="16"/>
  <c r="N116" i="9"/>
  <c r="Z32" i="16"/>
  <c r="Z101" i="9"/>
  <c r="Z22" i="16"/>
  <c r="Z119" i="9"/>
  <c r="T114" i="16"/>
  <c r="T13" i="9"/>
  <c r="H93" i="16"/>
  <c r="H263" i="9"/>
  <c r="Z53" i="16"/>
  <c r="Z120" i="9"/>
  <c r="N277" i="16"/>
  <c r="N265" i="9"/>
  <c r="T66" i="16"/>
  <c r="T219" i="9"/>
  <c r="N78" i="16"/>
  <c r="N235" i="9"/>
  <c r="N43" i="16"/>
  <c r="N195" i="9"/>
  <c r="Z147" i="16"/>
  <c r="Z46" i="9"/>
  <c r="H44" i="16"/>
  <c r="H199" i="9"/>
  <c r="Z134" i="16"/>
  <c r="Z33" i="9"/>
  <c r="Z156" i="16"/>
  <c r="Z55" i="9"/>
  <c r="N96" i="16"/>
  <c r="N270" i="9"/>
  <c r="B110" i="16"/>
  <c r="B9" i="9"/>
  <c r="N211" i="16"/>
  <c r="N123" i="9"/>
  <c r="T73" i="16"/>
  <c r="T176" i="9"/>
  <c r="N79" i="16"/>
  <c r="N237" i="9"/>
  <c r="N5" i="16"/>
  <c r="N124" i="9"/>
  <c r="T259" i="16"/>
  <c r="T225" i="9"/>
  <c r="B195" i="16"/>
  <c r="B94" i="9"/>
  <c r="N61" i="16"/>
  <c r="N203" i="9"/>
  <c r="Q161" i="16"/>
  <c r="Q60" i="9"/>
  <c r="E172" i="16"/>
  <c r="E71" i="9"/>
  <c r="W29" i="16"/>
  <c r="W186" i="9"/>
  <c r="K262" i="16"/>
  <c r="K231" i="9"/>
  <c r="W162" i="16"/>
  <c r="W61" i="9"/>
  <c r="E194" i="16"/>
  <c r="E93" i="9"/>
  <c r="K16" i="4"/>
  <c r="K139" i="16"/>
  <c r="K38" i="9"/>
  <c r="AC189" i="16"/>
  <c r="AC88" i="9"/>
  <c r="Q3" i="16"/>
  <c r="Q106" i="9"/>
  <c r="AC205" i="16"/>
  <c r="AC107" i="9"/>
  <c r="AC13" i="16"/>
  <c r="AC146" i="9"/>
  <c r="Q31" i="4"/>
  <c r="Q126" i="16"/>
  <c r="K271" i="16"/>
  <c r="K253" i="9"/>
  <c r="AC196" i="16"/>
  <c r="AC95" i="9"/>
  <c r="W146" i="16"/>
  <c r="W45" i="9"/>
  <c r="AC149" i="16"/>
  <c r="AC48" i="9"/>
  <c r="W85" i="16"/>
  <c r="W194" i="9"/>
  <c r="E165" i="16"/>
  <c r="E64" i="9"/>
  <c r="AC92" i="16"/>
  <c r="AC260" i="9"/>
  <c r="K228" i="16"/>
  <c r="K150" i="9"/>
  <c r="E32" i="16"/>
  <c r="E101" i="9"/>
  <c r="W177" i="16"/>
  <c r="W76" i="9"/>
  <c r="AC210" i="16"/>
  <c r="AC118" i="9"/>
  <c r="K61" i="4"/>
  <c r="K190" i="16"/>
  <c r="Q104" i="16"/>
  <c r="Q3" i="9"/>
  <c r="Q78" i="16"/>
  <c r="Q235" i="9"/>
  <c r="E17" i="16"/>
  <c r="E220" i="9"/>
  <c r="K118" i="16"/>
  <c r="K17" i="9"/>
  <c r="W27" i="16"/>
  <c r="W157" i="9"/>
  <c r="W55" i="16"/>
  <c r="W174" i="9"/>
  <c r="W73" i="16"/>
  <c r="W176" i="9"/>
  <c r="K14" i="16"/>
  <c r="K159" i="9"/>
  <c r="W28" i="16"/>
  <c r="W179" i="9"/>
  <c r="AC30" i="16"/>
  <c r="AC202" i="9"/>
  <c r="W69" i="16"/>
  <c r="W227" i="9"/>
  <c r="E50" i="16"/>
  <c r="E274" i="9"/>
  <c r="Q231" i="16"/>
  <c r="Q160" i="9"/>
  <c r="N216" i="16"/>
  <c r="N131" i="9"/>
  <c r="Z249" i="16"/>
  <c r="Z204" i="9"/>
  <c r="N70" i="16"/>
  <c r="N228" i="9"/>
  <c r="Z99" i="16"/>
  <c r="Z276" i="9"/>
  <c r="H232" i="16"/>
  <c r="H161" i="9"/>
  <c r="Z218" i="16"/>
  <c r="Z133" i="9"/>
  <c r="N219" i="16"/>
  <c r="N134" i="9"/>
  <c r="T125" i="16"/>
  <c r="T24" i="9"/>
  <c r="B260" i="16"/>
  <c r="B229" i="9"/>
  <c r="Z81" i="16"/>
  <c r="Z240" i="9"/>
  <c r="W223" i="16"/>
  <c r="W140" i="9"/>
  <c r="H172" i="16"/>
  <c r="H71" i="9"/>
  <c r="Z29" i="16"/>
  <c r="Z186" i="9"/>
  <c r="H8" i="4"/>
  <c r="H199" i="16"/>
  <c r="N169" i="16"/>
  <c r="N68" i="9"/>
  <c r="Z87" i="16"/>
  <c r="Z246" i="9"/>
  <c r="T202" i="16"/>
  <c r="T102" i="9"/>
  <c r="N16" i="4"/>
  <c r="N139" i="16"/>
  <c r="N38" i="9"/>
  <c r="B233" i="16"/>
  <c r="B164" i="9"/>
  <c r="H18" i="4"/>
  <c r="H189" i="16"/>
  <c r="H88" i="9"/>
  <c r="T141" i="16"/>
  <c r="T40" i="9"/>
  <c r="B51" i="16"/>
  <c r="B105" i="9"/>
  <c r="N269" i="16"/>
  <c r="N250" i="9"/>
  <c r="H23" i="4"/>
  <c r="H198" i="16"/>
  <c r="T21" i="16"/>
  <c r="T108" i="9"/>
  <c r="N64" i="16"/>
  <c r="N216" i="9"/>
  <c r="T28" i="4"/>
  <c r="T197" i="16"/>
  <c r="T96" i="9"/>
  <c r="Z270" i="16"/>
  <c r="Z252" i="9"/>
  <c r="N207" i="16"/>
  <c r="N111" i="9"/>
  <c r="Z83" i="16"/>
  <c r="Z112" i="9"/>
  <c r="H90" i="16"/>
  <c r="H89" i="16"/>
  <c r="H255" i="9"/>
  <c r="T245" i="16"/>
  <c r="T189" i="9"/>
  <c r="B111" i="16"/>
  <c r="B10" i="9"/>
  <c r="H137" i="16"/>
  <c r="H136" i="16"/>
  <c r="Z166" i="16"/>
  <c r="Z65" i="9"/>
  <c r="Z46" i="4"/>
  <c r="Z146" i="16"/>
  <c r="Z45" i="9"/>
  <c r="B236" i="16"/>
  <c r="B168" i="9"/>
  <c r="T133" i="16"/>
  <c r="T32" i="9"/>
  <c r="N227" i="16"/>
  <c r="N149" i="9"/>
  <c r="Z85" i="16"/>
  <c r="Z194" i="9"/>
  <c r="N187" i="16"/>
  <c r="N86" i="9"/>
  <c r="N77" i="16"/>
  <c r="N234" i="9"/>
  <c r="Z25" i="16"/>
  <c r="Z151" i="9"/>
  <c r="B94" i="16"/>
  <c r="B264" i="9"/>
  <c r="T277" i="16"/>
  <c r="T265" i="9"/>
  <c r="N95" i="16"/>
  <c r="N266" i="9"/>
  <c r="T43" i="16"/>
  <c r="T195" i="9"/>
  <c r="B120" i="16"/>
  <c r="B19" i="9"/>
  <c r="Z120" i="16"/>
  <c r="Z19" i="9"/>
  <c r="T67" i="16"/>
  <c r="T221" i="9"/>
  <c r="B84" i="16"/>
  <c r="B155" i="9"/>
  <c r="N44" i="16"/>
  <c r="N199" i="9"/>
  <c r="Z40" i="16"/>
  <c r="Z173" i="9"/>
  <c r="N160" i="16"/>
  <c r="N59" i="9"/>
  <c r="T96" i="16"/>
  <c r="T270" i="9"/>
  <c r="T79" i="16"/>
  <c r="T237" i="9"/>
  <c r="T5" i="16"/>
  <c r="T124" i="9"/>
  <c r="T47" i="16"/>
  <c r="T226" i="9"/>
  <c r="Z248" i="16"/>
  <c r="Z201" i="9"/>
  <c r="N80" i="16"/>
  <c r="N239" i="9"/>
  <c r="B69" i="16"/>
  <c r="B227" i="9"/>
  <c r="W88" i="4"/>
  <c r="W98" i="16"/>
  <c r="W275" i="9"/>
  <c r="K148" i="16"/>
  <c r="K47" i="9"/>
  <c r="E249" i="16"/>
  <c r="E204" i="9"/>
  <c r="W183" i="16"/>
  <c r="W82" i="9"/>
  <c r="AC99" i="16"/>
  <c r="AC276" i="9"/>
  <c r="W145" i="16"/>
  <c r="W44" i="9"/>
  <c r="AC81" i="16"/>
  <c r="AC240" i="9"/>
  <c r="B50" i="9"/>
  <c r="B151" i="16"/>
  <c r="AC161" i="16"/>
  <c r="AC60" i="9"/>
  <c r="W46" i="16"/>
  <c r="W214" i="9"/>
  <c r="T172" i="16"/>
  <c r="T71" i="9"/>
  <c r="K29" i="16"/>
  <c r="K186" i="9"/>
  <c r="AC224" i="16"/>
  <c r="AC141" i="9"/>
  <c r="W243" i="16"/>
  <c r="W187" i="9"/>
  <c r="Q199" i="16"/>
  <c r="Q98" i="9"/>
  <c r="E106" i="16"/>
  <c r="E5" i="9"/>
  <c r="E151" i="16"/>
  <c r="E50" i="9"/>
  <c r="K4" i="4"/>
  <c r="K119" i="16"/>
  <c r="B266" i="16"/>
  <c r="B244" i="9"/>
  <c r="AC266" i="16"/>
  <c r="AC244" i="9"/>
  <c r="Z46" i="16"/>
  <c r="Z214" i="9"/>
  <c r="W172" i="16"/>
  <c r="W71" i="9"/>
  <c r="T7" i="4"/>
  <c r="T175" i="16"/>
  <c r="T74" i="9"/>
  <c r="N29" i="16"/>
  <c r="N186" i="9"/>
  <c r="Z243" i="16"/>
  <c r="Z187" i="9"/>
  <c r="T199" i="16"/>
  <c r="T98" i="9"/>
  <c r="N130" i="16"/>
  <c r="N29" i="9"/>
  <c r="H106" i="16"/>
  <c r="H5" i="9"/>
  <c r="B11" i="6"/>
  <c r="B169" i="16"/>
  <c r="B68" i="9"/>
  <c r="Z11" i="4"/>
  <c r="Z169" i="16"/>
  <c r="Z68" i="9"/>
  <c r="T86" i="16"/>
  <c r="T245" i="9"/>
  <c r="N87" i="16"/>
  <c r="N246" i="9"/>
  <c r="Z262" i="16"/>
  <c r="Z231" i="9"/>
  <c r="T267" i="16"/>
  <c r="T247" i="9"/>
  <c r="N162" i="16"/>
  <c r="N61" i="9"/>
  <c r="H202" i="16"/>
  <c r="H102" i="9"/>
  <c r="B13" i="6"/>
  <c r="B179" i="16"/>
  <c r="B78" i="9"/>
  <c r="Z13" i="4"/>
  <c r="Z179" i="16"/>
  <c r="Z78" i="9"/>
  <c r="T194" i="16"/>
  <c r="T93" i="9"/>
  <c r="N19" i="16"/>
  <c r="N248" i="9"/>
  <c r="Z139" i="16"/>
  <c r="Z38" i="9"/>
  <c r="T203" i="16"/>
  <c r="T103" i="9"/>
  <c r="N233" i="16"/>
  <c r="N164" i="9"/>
  <c r="H192" i="16"/>
  <c r="H91" i="9"/>
  <c r="B204" i="16"/>
  <c r="B104" i="9"/>
  <c r="Z204" i="16"/>
  <c r="Z104" i="9"/>
  <c r="T189" i="16"/>
  <c r="T88" i="9"/>
  <c r="N182" i="16"/>
  <c r="N81" i="9"/>
  <c r="Z268" i="16"/>
  <c r="Z249" i="9"/>
  <c r="T63" i="16"/>
  <c r="T215" i="9"/>
  <c r="N51" i="16"/>
  <c r="N105" i="9"/>
  <c r="H3" i="16"/>
  <c r="H106" i="9"/>
  <c r="B269" i="16"/>
  <c r="B250" i="9"/>
  <c r="Z269" i="16"/>
  <c r="Z250" i="9"/>
  <c r="T225" i="16"/>
  <c r="T142" i="9"/>
  <c r="N167" i="16"/>
  <c r="N66" i="9"/>
  <c r="H22" i="4"/>
  <c r="H180" i="16"/>
  <c r="Z71" i="16"/>
  <c r="Z143" i="9"/>
  <c r="T198" i="16"/>
  <c r="T97" i="9"/>
  <c r="N24" i="4"/>
  <c r="N127" i="16"/>
  <c r="N26" i="9"/>
  <c r="H131" i="16"/>
  <c r="H30" i="9"/>
  <c r="B12" i="16"/>
  <c r="B144" i="9"/>
  <c r="Z12" i="16"/>
  <c r="Z144" i="9"/>
  <c r="T205" i="16"/>
  <c r="T107" i="9"/>
  <c r="N244" i="16"/>
  <c r="N188" i="9"/>
  <c r="Z26" i="4"/>
  <c r="Z116" i="16"/>
  <c r="Z15" i="9"/>
  <c r="T13" i="16"/>
  <c r="T146" i="9"/>
  <c r="N135" i="16"/>
  <c r="N34" i="9"/>
  <c r="H21" i="16"/>
  <c r="H108" i="9"/>
  <c r="B64" i="16"/>
  <c r="B216" i="9"/>
  <c r="Z64" i="16"/>
  <c r="Z216" i="9"/>
  <c r="T121" i="16"/>
  <c r="T20" i="9"/>
  <c r="N206" i="16"/>
  <c r="N109" i="9"/>
  <c r="H197" i="16"/>
  <c r="H96" i="9"/>
  <c r="Z88" i="16"/>
  <c r="Z251" i="9"/>
  <c r="T201" i="16"/>
  <c r="T100" i="9"/>
  <c r="N270" i="16"/>
  <c r="N252" i="9"/>
  <c r="H52" i="16"/>
  <c r="H110" i="9"/>
  <c r="B153" i="16"/>
  <c r="B154" i="16"/>
  <c r="B52" i="9"/>
  <c r="Z153" i="16"/>
  <c r="Z154" i="16"/>
  <c r="Z53" i="9"/>
  <c r="Z52" i="9"/>
  <c r="N164" i="16"/>
  <c r="N63" i="9"/>
  <c r="H126" i="16"/>
  <c r="H25" i="9"/>
  <c r="Z207" i="16"/>
  <c r="Z111" i="9"/>
  <c r="T113" i="16"/>
  <c r="T12" i="9"/>
  <c r="N83" i="16"/>
  <c r="N112" i="9"/>
  <c r="H173" i="16"/>
  <c r="H72" i="9"/>
  <c r="B271" i="16"/>
  <c r="B253" i="9"/>
  <c r="Z271" i="16"/>
  <c r="Z253" i="9"/>
  <c r="T89" i="16"/>
  <c r="T90" i="16"/>
  <c r="T254" i="9"/>
  <c r="T255" i="9"/>
  <c r="H245" i="16"/>
  <c r="H189" i="9"/>
  <c r="Z35" i="16"/>
  <c r="Z147" i="9"/>
  <c r="T196" i="16"/>
  <c r="T95" i="9"/>
  <c r="N111" i="16"/>
  <c r="N10" i="9"/>
  <c r="H272" i="16"/>
  <c r="H256" i="9"/>
  <c r="B263" i="16"/>
  <c r="B232" i="9"/>
  <c r="Z263" i="16"/>
  <c r="Z232" i="9"/>
  <c r="T136" i="16"/>
  <c r="T137" i="16"/>
  <c r="T35" i="9"/>
  <c r="T36" i="9"/>
  <c r="H208" i="16"/>
  <c r="H113" i="9"/>
  <c r="Z37" i="4"/>
  <c r="Z159" i="16"/>
  <c r="Z58" i="9"/>
  <c r="T38" i="16"/>
  <c r="T165" i="9"/>
  <c r="N166" i="16"/>
  <c r="N65" i="9"/>
  <c r="H128" i="16"/>
  <c r="H27" i="9"/>
  <c r="B157" i="16"/>
  <c r="B56" i="9"/>
  <c r="Z157" i="16"/>
  <c r="Z56" i="9"/>
  <c r="T41" i="4"/>
  <c r="T176" i="16"/>
  <c r="T75" i="9"/>
  <c r="N42" i="4"/>
  <c r="N109" i="16"/>
  <c r="Z42" i="16"/>
  <c r="Z190" i="9"/>
  <c r="T24" i="16"/>
  <c r="T148" i="9"/>
  <c r="N43" i="4"/>
  <c r="N33" i="16"/>
  <c r="N114" i="9"/>
  <c r="H117" i="16"/>
  <c r="H16" i="9"/>
  <c r="B235" i="16"/>
  <c r="B167" i="9"/>
  <c r="Z235" i="16"/>
  <c r="Z167" i="9"/>
  <c r="T45" i="4"/>
  <c r="T174" i="16"/>
  <c r="T73" i="9"/>
  <c r="N146" i="16"/>
  <c r="N45" i="9"/>
  <c r="Z58" i="16"/>
  <c r="Z192" i="9"/>
  <c r="T246" i="16"/>
  <c r="T193" i="9"/>
  <c r="H76" i="16"/>
  <c r="H233" i="9"/>
  <c r="B193" i="16"/>
  <c r="B92" i="9"/>
  <c r="Z48" i="4"/>
  <c r="Z193" i="16"/>
  <c r="Z92" i="9"/>
  <c r="T273" i="16"/>
  <c r="T257" i="9"/>
  <c r="N237" i="16"/>
  <c r="N169" i="9"/>
  <c r="Z256" i="16"/>
  <c r="Z217" i="9"/>
  <c r="T124" i="16"/>
  <c r="T23" i="9"/>
  <c r="N158" i="16"/>
  <c r="N57" i="9"/>
  <c r="H51" i="4"/>
  <c r="H133" i="16"/>
  <c r="H32" i="9"/>
  <c r="B91" i="16"/>
  <c r="B258" i="9"/>
  <c r="Z91" i="16"/>
  <c r="Z258" i="9"/>
  <c r="T186" i="16"/>
  <c r="T85" i="9"/>
  <c r="N181" i="16"/>
  <c r="N80" i="9"/>
  <c r="Z227" i="16"/>
  <c r="Z149" i="9"/>
  <c r="T149" i="16"/>
  <c r="T48" i="9"/>
  <c r="N85" i="16"/>
  <c r="N194" i="9"/>
  <c r="H238" i="16"/>
  <c r="H170" i="9"/>
  <c r="B187" i="16"/>
  <c r="B86" i="9"/>
  <c r="Z187" i="16"/>
  <c r="Z86" i="9"/>
  <c r="T165" i="16"/>
  <c r="T64" i="9"/>
  <c r="N39" i="16"/>
  <c r="N171" i="9"/>
  <c r="H191" i="16"/>
  <c r="H90" i="9"/>
  <c r="Z77" i="16"/>
  <c r="Z234" i="9"/>
  <c r="T92" i="16"/>
  <c r="T260" i="9"/>
  <c r="N275" i="16"/>
  <c r="N261" i="9"/>
  <c r="H4" i="16"/>
  <c r="H116" i="9"/>
  <c r="B228" i="16"/>
  <c r="B150" i="9"/>
  <c r="Z228" i="16"/>
  <c r="Z150" i="9"/>
  <c r="T32" i="16"/>
  <c r="T101" i="9"/>
  <c r="N177" i="16"/>
  <c r="N76" i="9"/>
  <c r="H65" i="16"/>
  <c r="H218" i="9"/>
  <c r="Z209" i="16"/>
  <c r="Z117" i="9"/>
  <c r="T210" i="16"/>
  <c r="T118" i="9"/>
  <c r="N25" i="16"/>
  <c r="N151" i="9"/>
  <c r="H276" i="16"/>
  <c r="H262" i="9"/>
  <c r="B8" i="16"/>
  <c r="B152" i="9"/>
  <c r="Z8" i="16"/>
  <c r="Z152" i="9"/>
  <c r="T22" i="16"/>
  <c r="T119" i="9"/>
  <c r="N114" i="16"/>
  <c r="N13" i="9"/>
  <c r="H129" i="16"/>
  <c r="H28" i="9"/>
  <c r="Z93" i="16"/>
  <c r="Z263" i="9"/>
  <c r="T53" i="16"/>
  <c r="T120" i="9"/>
  <c r="N94" i="16"/>
  <c r="N264" i="9"/>
  <c r="H277" i="16"/>
  <c r="H265" i="9"/>
  <c r="B190" i="16"/>
  <c r="B89" i="9"/>
  <c r="Z190" i="16"/>
  <c r="Z89" i="9"/>
  <c r="T62" i="4"/>
  <c r="T155" i="16"/>
  <c r="T54" i="9"/>
  <c r="N66" i="16"/>
  <c r="N219" i="9"/>
  <c r="H104" i="16"/>
  <c r="H3" i="9"/>
  <c r="Z95" i="16"/>
  <c r="Z266" i="9"/>
  <c r="T229" i="16"/>
  <c r="T153" i="9"/>
  <c r="N138" i="16"/>
  <c r="N37" i="9"/>
  <c r="H78" i="16"/>
  <c r="H235" i="9"/>
  <c r="B26" i="16"/>
  <c r="B154" i="9"/>
  <c r="Z26" i="16"/>
  <c r="Z154" i="9"/>
  <c r="T17" i="16"/>
  <c r="T220" i="9"/>
  <c r="Z65" i="4"/>
  <c r="Z118" i="16"/>
  <c r="Z17" i="9"/>
  <c r="T147" i="16"/>
  <c r="T46" i="9"/>
  <c r="N120" i="16"/>
  <c r="N19" i="9"/>
  <c r="H20" i="16"/>
  <c r="H267" i="9"/>
  <c r="B59" i="16"/>
  <c r="B196" i="9"/>
  <c r="Z59" i="16"/>
  <c r="Z196" i="9"/>
  <c r="T105" i="16"/>
  <c r="T4" i="9"/>
  <c r="N247" i="16"/>
  <c r="N197" i="9"/>
  <c r="Z60" i="16"/>
  <c r="Z198" i="9"/>
  <c r="T264" i="16"/>
  <c r="T236" i="9"/>
  <c r="H171" i="16"/>
  <c r="H70" i="9"/>
  <c r="B44" i="16"/>
  <c r="B199" i="9"/>
  <c r="Z44" i="16"/>
  <c r="Z199" i="9"/>
  <c r="T134" i="16"/>
  <c r="T33" i="9"/>
  <c r="N40" i="16"/>
  <c r="N173" i="9"/>
  <c r="Z72" i="16"/>
  <c r="Z156" i="9"/>
  <c r="T156" i="16"/>
  <c r="T55" i="9"/>
  <c r="N27" i="16"/>
  <c r="N157" i="9"/>
  <c r="H140" i="16"/>
  <c r="H39" i="9"/>
  <c r="B278" i="16"/>
  <c r="B268" i="9"/>
  <c r="Z278" i="16"/>
  <c r="Z268" i="9"/>
  <c r="T257" i="16"/>
  <c r="T222" i="9"/>
  <c r="N54" i="16"/>
  <c r="N121" i="9"/>
  <c r="Z160" i="16"/>
  <c r="Z59" i="9"/>
  <c r="T34" i="16"/>
  <c r="T122" i="9"/>
  <c r="N279" i="16"/>
  <c r="N269" i="9"/>
  <c r="H96" i="16"/>
  <c r="H270" i="9"/>
  <c r="B68" i="16"/>
  <c r="B223" i="9"/>
  <c r="Z68" i="16"/>
  <c r="Z223" i="9"/>
  <c r="T110" i="16"/>
  <c r="T9" i="9"/>
  <c r="N55" i="16"/>
  <c r="N174" i="9"/>
  <c r="H211" i="16"/>
  <c r="H123" i="9"/>
  <c r="Z240" i="16"/>
  <c r="Z175" i="9"/>
  <c r="T258" i="16"/>
  <c r="T224" i="9"/>
  <c r="N73" i="16"/>
  <c r="N176" i="9"/>
  <c r="H79" i="16"/>
  <c r="H237" i="9"/>
  <c r="B97" i="16"/>
  <c r="B271" i="9"/>
  <c r="Z97" i="16"/>
  <c r="Z271" i="9"/>
  <c r="T230" i="16"/>
  <c r="T158" i="9"/>
  <c r="N241" i="16"/>
  <c r="N177" i="9"/>
  <c r="H5" i="16"/>
  <c r="H124" i="9"/>
  <c r="Z15" i="16"/>
  <c r="Z178" i="9"/>
  <c r="T212" i="16"/>
  <c r="T125" i="9"/>
  <c r="N259" i="16"/>
  <c r="N225" i="9"/>
  <c r="H47" i="16"/>
  <c r="H226" i="9"/>
  <c r="B14" i="16"/>
  <c r="B159" i="9"/>
  <c r="Z14" i="16"/>
  <c r="Z159" i="9"/>
  <c r="T195" i="16"/>
  <c r="T94" i="9"/>
  <c r="N248" i="16"/>
  <c r="N201" i="9"/>
  <c r="H49" i="16"/>
  <c r="H272" i="9"/>
  <c r="Z280" i="16"/>
  <c r="Z273" i="9"/>
  <c r="T184" i="16"/>
  <c r="T83" i="9"/>
  <c r="N48" i="16"/>
  <c r="N238" i="9"/>
  <c r="H213" i="16"/>
  <c r="H126" i="9"/>
  <c r="B200" i="16"/>
  <c r="B99" i="9"/>
  <c r="Z200" i="16"/>
  <c r="Z99" i="9"/>
  <c r="T214" i="16"/>
  <c r="T127" i="9"/>
  <c r="N28" i="16"/>
  <c r="N179" i="9"/>
  <c r="H11" i="16"/>
  <c r="H128" i="9"/>
  <c r="Z80" i="16"/>
  <c r="Z239" i="9"/>
  <c r="T30" i="16"/>
  <c r="T202" i="9"/>
  <c r="N69" i="16"/>
  <c r="N227" i="9"/>
  <c r="H61" i="16"/>
  <c r="H203" i="9"/>
  <c r="B215" i="16"/>
  <c r="B129" i="9"/>
  <c r="Z215" i="16"/>
  <c r="Z129" i="9"/>
  <c r="T50" i="16"/>
  <c r="T274" i="9"/>
  <c r="N6" i="16"/>
  <c r="N130" i="9"/>
  <c r="K98" i="16"/>
  <c r="K275" i="9"/>
  <c r="AC216" i="16"/>
  <c r="AC131" i="9"/>
  <c r="W148" i="16"/>
  <c r="W47" i="9"/>
  <c r="Q249" i="16"/>
  <c r="Q204" i="9"/>
  <c r="K183" i="16"/>
  <c r="K82" i="9"/>
  <c r="E70" i="16"/>
  <c r="E228" i="9"/>
  <c r="AC70" i="16"/>
  <c r="AC228" i="9"/>
  <c r="W80" i="4"/>
  <c r="W168" i="16"/>
  <c r="W67" i="9"/>
  <c r="Q99" i="16"/>
  <c r="Q276" i="9"/>
  <c r="K217" i="16"/>
  <c r="K132" i="9"/>
  <c r="AC108" i="16"/>
  <c r="AC7" i="9"/>
  <c r="W232" i="16"/>
  <c r="W161" i="9"/>
  <c r="Q218" i="16"/>
  <c r="Q133" i="9"/>
  <c r="K145" i="16"/>
  <c r="K44" i="9"/>
  <c r="E219" i="16"/>
  <c r="E134" i="9"/>
  <c r="AC219" i="16"/>
  <c r="AC134" i="9"/>
  <c r="W31" i="16"/>
  <c r="W205" i="9"/>
  <c r="Q100" i="16"/>
  <c r="Q277" i="9"/>
  <c r="K125" i="16"/>
  <c r="K24" i="9"/>
  <c r="AC250" i="16"/>
  <c r="AC206" i="9"/>
  <c r="W101" i="16"/>
  <c r="W278" i="9"/>
  <c r="Q260" i="16"/>
  <c r="Q229" i="9"/>
  <c r="E36" i="16"/>
  <c r="E162" i="9"/>
  <c r="AC36" i="16"/>
  <c r="AC162" i="9"/>
  <c r="W75" i="16"/>
  <c r="W207" i="9"/>
  <c r="Q143" i="16"/>
  <c r="Q42" i="9"/>
  <c r="K16" i="16"/>
  <c r="K180" i="9"/>
  <c r="AC122" i="16"/>
  <c r="AC21" i="9"/>
  <c r="W107" i="16"/>
  <c r="W6" i="9"/>
  <c r="Q81" i="16"/>
  <c r="Q240" i="9"/>
  <c r="K115" i="16"/>
  <c r="K14" i="9"/>
  <c r="E112" i="16"/>
  <c r="E11" i="9"/>
  <c r="AC112" i="16"/>
  <c r="AC11" i="9"/>
  <c r="W74" i="16"/>
  <c r="W181" i="9"/>
  <c r="Q152" i="16"/>
  <c r="Q51" i="9"/>
  <c r="K178" i="16"/>
  <c r="K77" i="9"/>
  <c r="AC188" i="16"/>
  <c r="AC87" i="9"/>
  <c r="W56" i="16"/>
  <c r="W182" i="9"/>
  <c r="T132" i="16"/>
  <c r="T31" i="9"/>
  <c r="N62" i="16"/>
  <c r="N208" i="9"/>
  <c r="H7" i="16"/>
  <c r="H135" i="9"/>
  <c r="Z163" i="16"/>
  <c r="Z62" i="9"/>
  <c r="T23" i="16"/>
  <c r="T136" i="9"/>
  <c r="N185" i="16"/>
  <c r="N84" i="9"/>
  <c r="B251" i="16"/>
  <c r="B209" i="9"/>
  <c r="Z251" i="16"/>
  <c r="Z209" i="9"/>
  <c r="T102" i="16"/>
  <c r="T279" i="9"/>
  <c r="N144" i="16"/>
  <c r="N43" i="9"/>
  <c r="Z103" i="16"/>
  <c r="Z280" i="9"/>
  <c r="T252" i="16"/>
  <c r="T210" i="9"/>
  <c r="N41" i="16"/>
  <c r="N184" i="9"/>
  <c r="H261" i="16"/>
  <c r="H230" i="9"/>
  <c r="B186" i="9"/>
  <c r="B247" i="9"/>
  <c r="B40" i="9"/>
  <c r="B107" i="9"/>
  <c r="B251" i="9"/>
  <c r="B165" i="9"/>
  <c r="B191" i="9"/>
  <c r="B85" i="9"/>
  <c r="B234" i="9"/>
  <c r="B13" i="9"/>
  <c r="B153" i="9"/>
  <c r="B198" i="9"/>
  <c r="B59" i="9"/>
  <c r="B178" i="9"/>
  <c r="B239" i="9"/>
  <c r="B132" i="9"/>
  <c r="B180" i="9"/>
  <c r="B84" i="9"/>
  <c r="B69" i="9"/>
  <c r="E98" i="9"/>
  <c r="E103" i="9"/>
  <c r="E97" i="9"/>
  <c r="E100" i="9"/>
  <c r="E95" i="9"/>
  <c r="E148" i="9"/>
  <c r="E23" i="9"/>
  <c r="E260" i="9"/>
  <c r="E120" i="9"/>
  <c r="E46" i="9"/>
  <c r="E55" i="9"/>
  <c r="E224" i="9"/>
  <c r="E83" i="9"/>
  <c r="E131" i="9"/>
  <c r="E206" i="9"/>
  <c r="E87" i="9"/>
  <c r="E230" i="9"/>
  <c r="H60" i="9"/>
  <c r="H247" i="9"/>
  <c r="H215" i="9"/>
  <c r="H146" i="9"/>
  <c r="H253" i="9"/>
  <c r="H8" i="9"/>
  <c r="H217" i="9"/>
  <c r="H261" i="9"/>
  <c r="H54" i="9"/>
  <c r="H221" i="9"/>
  <c r="H122" i="9"/>
  <c r="H159" i="9"/>
  <c r="H130" i="9"/>
  <c r="H24" i="9"/>
  <c r="H182" i="9"/>
  <c r="H138" i="9"/>
  <c r="K29" i="9"/>
  <c r="K249" i="9"/>
  <c r="K109" i="9"/>
  <c r="K10" i="9"/>
  <c r="K192" i="9"/>
  <c r="K171" i="9"/>
  <c r="K264" i="9"/>
  <c r="K198" i="9"/>
  <c r="K174" i="9"/>
  <c r="K238" i="9"/>
  <c r="K183" i="9"/>
  <c r="N8" i="9"/>
  <c r="N271" i="9"/>
  <c r="Q40" i="9"/>
  <c r="Z172" i="16"/>
  <c r="Z71" i="9"/>
  <c r="AC262" i="16"/>
  <c r="AC231" i="9"/>
  <c r="W89" i="16"/>
  <c r="W90" i="16"/>
  <c r="W255" i="9"/>
  <c r="W254" i="9"/>
  <c r="Q166" i="16"/>
  <c r="Q65" i="9"/>
  <c r="AC187" i="16"/>
  <c r="AC86" i="9"/>
  <c r="E228" i="16"/>
  <c r="E150" i="9"/>
  <c r="E8" i="16"/>
  <c r="E152" i="9"/>
  <c r="Q84" i="16"/>
  <c r="Q155" i="9"/>
  <c r="E44" i="16"/>
  <c r="E199" i="9"/>
  <c r="AC44" i="16"/>
  <c r="AC199" i="9"/>
  <c r="W134" i="16"/>
  <c r="W33" i="9"/>
  <c r="Q40" i="16"/>
  <c r="Q173" i="9"/>
  <c r="W156" i="16"/>
  <c r="W55" i="9"/>
  <c r="Q54" i="16"/>
  <c r="Q121" i="9"/>
  <c r="K45" i="16"/>
  <c r="K200" i="9"/>
  <c r="AC160" i="16"/>
  <c r="AC59" i="9"/>
  <c r="W34" i="16"/>
  <c r="W122" i="9"/>
  <c r="Q279" i="16"/>
  <c r="Q269" i="9"/>
  <c r="K96" i="16"/>
  <c r="K270" i="9"/>
  <c r="E68" i="16"/>
  <c r="E223" i="9"/>
  <c r="AC68" i="16"/>
  <c r="AC223" i="9"/>
  <c r="W110" i="16"/>
  <c r="W9" i="9"/>
  <c r="Q55" i="16"/>
  <c r="Q174" i="9"/>
  <c r="AC240" i="16"/>
  <c r="AC175" i="9"/>
  <c r="W258" i="16"/>
  <c r="W224" i="9"/>
  <c r="Q73" i="16"/>
  <c r="Q176" i="9"/>
  <c r="K79" i="16"/>
  <c r="K237" i="9"/>
  <c r="E97" i="16"/>
  <c r="E271" i="9"/>
  <c r="AC97" i="16"/>
  <c r="AC271" i="9"/>
  <c r="W230" i="16"/>
  <c r="W158" i="9"/>
  <c r="Q241" i="16"/>
  <c r="Q177" i="9"/>
  <c r="AC15" i="16"/>
  <c r="AC178" i="9"/>
  <c r="W212" i="16"/>
  <c r="W125" i="9"/>
  <c r="Q259" i="16"/>
  <c r="Q225" i="9"/>
  <c r="K47" i="16"/>
  <c r="K226" i="9"/>
  <c r="E14" i="16"/>
  <c r="E159" i="9"/>
  <c r="AC14" i="16"/>
  <c r="AC159" i="9"/>
  <c r="W75" i="4"/>
  <c r="W195" i="16"/>
  <c r="W94" i="9"/>
  <c r="Q248" i="16"/>
  <c r="Q201" i="9"/>
  <c r="K49" i="16"/>
  <c r="K272" i="9"/>
  <c r="AC280" i="16"/>
  <c r="AC273" i="9"/>
  <c r="W184" i="16"/>
  <c r="W83" i="9"/>
  <c r="Q48" i="16"/>
  <c r="Q238" i="9"/>
  <c r="K213" i="16"/>
  <c r="K126" i="9"/>
  <c r="E200" i="16"/>
  <c r="E99" i="9"/>
  <c r="AC200" i="16"/>
  <c r="AC99" i="9"/>
  <c r="W214" i="16"/>
  <c r="W127" i="9"/>
  <c r="Q28" i="16"/>
  <c r="Q179" i="9"/>
  <c r="K11" i="16"/>
  <c r="K128" i="9"/>
  <c r="AC80" i="16"/>
  <c r="AC239" i="9"/>
  <c r="W30" i="16"/>
  <c r="W202" i="9"/>
  <c r="Q69" i="16"/>
  <c r="Q227" i="9"/>
  <c r="K61" i="16"/>
  <c r="K203" i="9"/>
  <c r="E215" i="16"/>
  <c r="E129" i="9"/>
  <c r="AC215" i="16"/>
  <c r="AC129" i="9"/>
  <c r="W50" i="16"/>
  <c r="W274" i="9"/>
  <c r="Q6" i="16"/>
  <c r="Q130" i="9"/>
  <c r="N98" i="16"/>
  <c r="N275" i="9"/>
  <c r="H77" i="4"/>
  <c r="H216" i="16"/>
  <c r="H131" i="9"/>
  <c r="B148" i="16"/>
  <c r="B47" i="9"/>
  <c r="Z148" i="16"/>
  <c r="Z47" i="9"/>
  <c r="T249" i="16"/>
  <c r="T204" i="9"/>
  <c r="N79" i="4"/>
  <c r="N183" i="16"/>
  <c r="N82" i="9"/>
  <c r="B80" i="6"/>
  <c r="B168" i="16"/>
  <c r="Z80" i="4"/>
  <c r="Z168" i="16"/>
  <c r="Z67" i="9"/>
  <c r="T99" i="16"/>
  <c r="T276" i="9"/>
  <c r="N217" i="16"/>
  <c r="N132" i="9"/>
  <c r="H108" i="16"/>
  <c r="H7" i="9"/>
  <c r="B232" i="16"/>
  <c r="B161" i="9"/>
  <c r="Z232" i="16"/>
  <c r="Z161" i="9"/>
  <c r="T218" i="16"/>
  <c r="T133" i="9"/>
  <c r="N145" i="16"/>
  <c r="N44" i="9"/>
  <c r="H219" i="16"/>
  <c r="H134" i="9"/>
  <c r="Z31" i="16"/>
  <c r="Z205" i="9"/>
  <c r="T100" i="16"/>
  <c r="T277" i="9"/>
  <c r="N125" i="16"/>
  <c r="N24" i="9"/>
  <c r="B101" i="16"/>
  <c r="B278" i="9"/>
  <c r="Z101" i="16"/>
  <c r="Z278" i="9"/>
  <c r="T260" i="16"/>
  <c r="T229" i="9"/>
  <c r="N150" i="16"/>
  <c r="N49" i="9"/>
  <c r="H36" i="16"/>
  <c r="H162" i="9"/>
  <c r="Z75" i="16"/>
  <c r="Z207" i="9"/>
  <c r="T82" i="4"/>
  <c r="T143" i="16"/>
  <c r="T42" i="9"/>
  <c r="N16" i="16"/>
  <c r="N180" i="9"/>
  <c r="B107" i="16"/>
  <c r="B6" i="9"/>
  <c r="Z84" i="4"/>
  <c r="Z107" i="16"/>
  <c r="Z6" i="9"/>
  <c r="T81" i="16"/>
  <c r="T240" i="9"/>
  <c r="N115" i="16"/>
  <c r="N14" i="9"/>
  <c r="H112" i="16"/>
  <c r="H11" i="9"/>
  <c r="Z74" i="16"/>
  <c r="Z181" i="9"/>
  <c r="T152" i="16"/>
  <c r="T51" i="9"/>
  <c r="N178" i="16"/>
  <c r="N77" i="9"/>
  <c r="B56" i="16"/>
  <c r="B182" i="9"/>
  <c r="Z56" i="16"/>
  <c r="Z182" i="9"/>
  <c r="W132" i="16"/>
  <c r="W31" i="9"/>
  <c r="Q62" i="16"/>
  <c r="Q208" i="9"/>
  <c r="K7" i="16"/>
  <c r="K135" i="9"/>
  <c r="E163" i="16"/>
  <c r="E62" i="9"/>
  <c r="AC163" i="16"/>
  <c r="AC62" i="9"/>
  <c r="W23" i="16"/>
  <c r="W136" i="9"/>
  <c r="Q185" i="16"/>
  <c r="Q84" i="9"/>
  <c r="AC251" i="16"/>
  <c r="AC209" i="9"/>
  <c r="W102" i="16"/>
  <c r="W279" i="9"/>
  <c r="Q144" i="16"/>
  <c r="Q43" i="9"/>
  <c r="B141" i="9"/>
  <c r="B93" i="9"/>
  <c r="B249" i="9"/>
  <c r="B188" i="9"/>
  <c r="B100" i="9"/>
  <c r="B189" i="9"/>
  <c r="B75" i="9"/>
  <c r="B192" i="9"/>
  <c r="B80" i="9"/>
  <c r="B260" i="9"/>
  <c r="B28" i="9"/>
  <c r="B220" i="9"/>
  <c r="B236" i="9"/>
  <c r="B122" i="9"/>
  <c r="B125" i="9"/>
  <c r="B202" i="9"/>
  <c r="E29" i="9"/>
  <c r="E164" i="9"/>
  <c r="E252" i="9"/>
  <c r="E10" i="9"/>
  <c r="E114" i="9"/>
  <c r="E57" i="9"/>
  <c r="E261" i="9"/>
  <c r="E264" i="9"/>
  <c r="E19" i="9"/>
  <c r="E157" i="9"/>
  <c r="E176" i="9"/>
  <c r="E238" i="9"/>
  <c r="E47" i="9"/>
  <c r="E278" i="9"/>
  <c r="E182" i="9"/>
  <c r="H244" i="9"/>
  <c r="H61" i="9"/>
  <c r="H105" i="9"/>
  <c r="H34" i="9"/>
  <c r="H254" i="9"/>
  <c r="H166" i="9"/>
  <c r="H23" i="9"/>
  <c r="H150" i="9"/>
  <c r="H219" i="9"/>
  <c r="H198" i="9"/>
  <c r="H269" i="9"/>
  <c r="H94" i="9"/>
  <c r="H160" i="9"/>
  <c r="H206" i="9"/>
  <c r="H208" i="9"/>
  <c r="H139" i="9"/>
  <c r="K68" i="9"/>
  <c r="K215" i="9"/>
  <c r="K96" i="9"/>
  <c r="K232" i="9"/>
  <c r="K193" i="9"/>
  <c r="K90" i="9"/>
  <c r="K89" i="9"/>
  <c r="K236" i="9"/>
  <c r="K123" i="9"/>
  <c r="K99" i="9"/>
  <c r="N141" i="9"/>
  <c r="N168" i="9"/>
  <c r="N273" i="9"/>
  <c r="Q145" i="9"/>
  <c r="W8" i="4"/>
  <c r="W199" i="16"/>
  <c r="W98" i="9"/>
  <c r="K202" i="16"/>
  <c r="K102" i="9"/>
  <c r="W203" i="16"/>
  <c r="W103" i="9"/>
  <c r="AC269" i="16"/>
  <c r="AC250" i="9"/>
  <c r="E12" i="16"/>
  <c r="E144" i="9"/>
  <c r="Q206" i="16"/>
  <c r="Q109" i="9"/>
  <c r="AC207" i="16"/>
  <c r="AC111" i="9"/>
  <c r="AC263" i="16"/>
  <c r="AC232" i="9"/>
  <c r="K128" i="16"/>
  <c r="K27" i="9"/>
  <c r="K117" i="16"/>
  <c r="K16" i="9"/>
  <c r="AC193" i="16"/>
  <c r="AC92" i="9"/>
  <c r="W49" i="4"/>
  <c r="W124" i="16"/>
  <c r="W23" i="9"/>
  <c r="W149" i="16"/>
  <c r="W48" i="9"/>
  <c r="Q275" i="16"/>
  <c r="Q261" i="9"/>
  <c r="K60" i="4"/>
  <c r="K129" i="16"/>
  <c r="K28" i="9"/>
  <c r="K171" i="16"/>
  <c r="K70" i="9"/>
  <c r="Q27" i="16"/>
  <c r="Q157" i="9"/>
  <c r="Z7" i="4"/>
  <c r="Z175" i="16"/>
  <c r="Z74" i="9"/>
  <c r="H11" i="4"/>
  <c r="H169" i="16"/>
  <c r="H68" i="9"/>
  <c r="N123" i="16"/>
  <c r="N22" i="9"/>
  <c r="T127" i="16"/>
  <c r="T26" i="9"/>
  <c r="T206" i="16"/>
  <c r="T109" i="9"/>
  <c r="H154" i="16"/>
  <c r="H153" i="16"/>
  <c r="H53" i="9"/>
  <c r="Z113" i="16"/>
  <c r="Z12" i="9"/>
  <c r="H35" i="16"/>
  <c r="H147" i="9"/>
  <c r="T166" i="16"/>
  <c r="T65" i="9"/>
  <c r="N10" i="16"/>
  <c r="N115" i="9"/>
  <c r="T25" i="16"/>
  <c r="T151" i="9"/>
  <c r="T94" i="16"/>
  <c r="T264" i="9"/>
  <c r="Z229" i="16"/>
  <c r="Z153" i="9"/>
  <c r="T247" i="16"/>
  <c r="T197" i="9"/>
  <c r="T241" i="16"/>
  <c r="T177" i="9"/>
  <c r="N49" i="16"/>
  <c r="N272" i="9"/>
  <c r="T48" i="16"/>
  <c r="T238" i="9"/>
  <c r="N213" i="16"/>
  <c r="N126" i="9"/>
  <c r="B214" i="16"/>
  <c r="B127" i="9"/>
  <c r="Z214" i="16"/>
  <c r="Z127" i="9"/>
  <c r="N11" i="16"/>
  <c r="N128" i="9"/>
  <c r="B50" i="16"/>
  <c r="B274" i="9"/>
  <c r="Z50" i="16"/>
  <c r="Z274" i="9"/>
  <c r="T6" i="16"/>
  <c r="T130" i="9"/>
  <c r="Q98" i="16"/>
  <c r="Q275" i="9"/>
  <c r="K216" i="16"/>
  <c r="K131" i="9"/>
  <c r="AC148" i="16"/>
  <c r="AC47" i="9"/>
  <c r="W249" i="16"/>
  <c r="W204" i="9"/>
  <c r="Q183" i="16"/>
  <c r="Q82" i="9"/>
  <c r="K70" i="16"/>
  <c r="K228" i="9"/>
  <c r="E168" i="16"/>
  <c r="E67" i="9"/>
  <c r="AC168" i="16"/>
  <c r="AC67" i="9"/>
  <c r="W99" i="16"/>
  <c r="W276" i="9"/>
  <c r="Q217" i="16"/>
  <c r="Q132" i="9"/>
  <c r="AC232" i="16"/>
  <c r="AC161" i="9"/>
  <c r="W218" i="16"/>
  <c r="W133" i="9"/>
  <c r="Q145" i="16"/>
  <c r="Q44" i="9"/>
  <c r="K219" i="16"/>
  <c r="K134" i="9"/>
  <c r="E31" i="16"/>
  <c r="E205" i="9"/>
  <c r="AC31" i="16"/>
  <c r="AC205" i="9"/>
  <c r="W100" i="16"/>
  <c r="W277" i="9"/>
  <c r="Q125" i="16"/>
  <c r="Q24" i="9"/>
  <c r="K250" i="16"/>
  <c r="K206" i="9"/>
  <c r="AC101" i="16"/>
  <c r="AC278" i="9"/>
  <c r="W260" i="16"/>
  <c r="W229" i="9"/>
  <c r="Q150" i="16"/>
  <c r="Q49" i="9"/>
  <c r="K36" i="16"/>
  <c r="K162" i="9"/>
  <c r="E75" i="16"/>
  <c r="E207" i="9"/>
  <c r="AC75" i="16"/>
  <c r="AC207" i="9"/>
  <c r="W143" i="16"/>
  <c r="W42" i="9"/>
  <c r="Q16" i="16"/>
  <c r="Q180" i="9"/>
  <c r="K122" i="16"/>
  <c r="K21" i="9"/>
  <c r="AC107" i="16"/>
  <c r="AC6" i="9"/>
  <c r="W81" i="16"/>
  <c r="W240" i="9"/>
  <c r="Q115" i="16"/>
  <c r="Q14" i="9"/>
  <c r="K112" i="16"/>
  <c r="K11" i="9"/>
  <c r="E74" i="16"/>
  <c r="E181" i="9"/>
  <c r="AC74" i="16"/>
  <c r="AC181" i="9"/>
  <c r="W152" i="16"/>
  <c r="W51" i="9"/>
  <c r="Q178" i="16"/>
  <c r="Q77" i="9"/>
  <c r="K188" i="16"/>
  <c r="K87" i="9"/>
  <c r="AC56" i="16"/>
  <c r="AC182" i="9"/>
  <c r="B132" i="16"/>
  <c r="B31" i="9"/>
  <c r="Z132" i="16"/>
  <c r="Z31" i="9"/>
  <c r="T62" i="16"/>
  <c r="T208" i="9"/>
  <c r="N7" i="16"/>
  <c r="N135" i="9"/>
  <c r="H163" i="16"/>
  <c r="H62" i="9"/>
  <c r="Z23" i="16"/>
  <c r="Z136" i="9"/>
  <c r="T185" i="16"/>
  <c r="T84" i="9"/>
  <c r="N9" i="16"/>
  <c r="N183" i="9"/>
  <c r="B102" i="16"/>
  <c r="B279" i="9"/>
  <c r="Z102" i="16"/>
  <c r="Z279" i="9"/>
  <c r="T144" i="16"/>
  <c r="T43" i="9"/>
  <c r="N18" i="16"/>
  <c r="N241" i="9"/>
  <c r="H103" i="16"/>
  <c r="H280" i="9"/>
  <c r="Z252" i="16"/>
  <c r="Z210" i="9"/>
  <c r="T41" i="16"/>
  <c r="T184" i="9"/>
  <c r="N261" i="16"/>
  <c r="N230" i="9"/>
  <c r="B220" i="16"/>
  <c r="B137" i="9"/>
  <c r="Z220" i="16"/>
  <c r="Z137" i="9"/>
  <c r="T82" i="16"/>
  <c r="T242" i="9"/>
  <c r="N242" i="16"/>
  <c r="N185" i="9"/>
  <c r="Z222" i="16"/>
  <c r="Z139" i="9"/>
  <c r="T170" i="16"/>
  <c r="T69" i="9"/>
  <c r="N281" i="16"/>
  <c r="N281" i="9"/>
  <c r="H254" i="16"/>
  <c r="H212" i="9"/>
  <c r="B282" i="16"/>
  <c r="B282" i="9"/>
  <c r="Z282" i="16"/>
  <c r="Z282" i="9"/>
  <c r="T265" i="16"/>
  <c r="T243" i="9"/>
  <c r="N255" i="16"/>
  <c r="N213" i="9"/>
  <c r="B187" i="9"/>
  <c r="B248" i="9"/>
  <c r="B215" i="9"/>
  <c r="B145" i="9"/>
  <c r="B53" i="9"/>
  <c r="B147" i="9"/>
  <c r="B8" i="9"/>
  <c r="B193" i="9"/>
  <c r="B259" i="9"/>
  <c r="B101" i="9"/>
  <c r="B263" i="9"/>
  <c r="B172" i="9"/>
  <c r="B173" i="9"/>
  <c r="B174" i="9"/>
  <c r="B201" i="9"/>
  <c r="B130" i="9"/>
  <c r="B205" i="9"/>
  <c r="B181" i="9"/>
  <c r="E18" i="9"/>
  <c r="E163" i="9"/>
  <c r="E40" i="9"/>
  <c r="E145" i="9"/>
  <c r="E25" i="9"/>
  <c r="E113" i="9"/>
  <c r="E191" i="9"/>
  <c r="E259" i="9"/>
  <c r="E218" i="9"/>
  <c r="E3" i="9"/>
  <c r="E221" i="9"/>
  <c r="E200" i="9"/>
  <c r="E124" i="9"/>
  <c r="E128" i="9"/>
  <c r="E276" i="9"/>
  <c r="E42" i="9"/>
  <c r="E136" i="9"/>
  <c r="E139" i="9"/>
  <c r="H141" i="9"/>
  <c r="H22" i="9"/>
  <c r="H79" i="9"/>
  <c r="H251" i="9"/>
  <c r="H10" i="9"/>
  <c r="H73" i="9"/>
  <c r="H259" i="9"/>
  <c r="H118" i="9"/>
  <c r="H154" i="9"/>
  <c r="H173" i="9"/>
  <c r="H175" i="9"/>
  <c r="H238" i="9"/>
  <c r="H228" i="9"/>
  <c r="H42" i="9"/>
  <c r="H183" i="9"/>
  <c r="K61" i="9"/>
  <c r="K143" i="9"/>
  <c r="K63" i="9"/>
  <c r="K65" i="9"/>
  <c r="K217" i="9"/>
  <c r="K76" i="9"/>
  <c r="K37" i="9"/>
  <c r="K156" i="9"/>
  <c r="K177" i="9"/>
  <c r="K227" i="9"/>
  <c r="N247" i="9"/>
  <c r="N259" i="9"/>
  <c r="N160" i="9"/>
  <c r="Q25" i="9"/>
  <c r="AC46" i="16"/>
  <c r="AC214" i="9"/>
  <c r="E169" i="16"/>
  <c r="E68" i="9"/>
  <c r="W189" i="16"/>
  <c r="W88" i="9"/>
  <c r="E269" i="16"/>
  <c r="E250" i="9"/>
  <c r="W198" i="16"/>
  <c r="W97" i="9"/>
  <c r="W13" i="16"/>
  <c r="W146" i="9"/>
  <c r="Q111" i="16"/>
  <c r="Q10" i="9"/>
  <c r="W38" i="16"/>
  <c r="W165" i="9"/>
  <c r="Q43" i="4"/>
  <c r="Q33" i="16"/>
  <c r="Q114" i="9"/>
  <c r="Q39" i="16"/>
  <c r="Q171" i="9"/>
  <c r="W92" i="16"/>
  <c r="W260" i="9"/>
  <c r="W32" i="16"/>
  <c r="W101" i="9"/>
  <c r="W210" i="16"/>
  <c r="W118" i="9"/>
  <c r="K277" i="16"/>
  <c r="K265" i="9"/>
  <c r="Q138" i="16"/>
  <c r="Q37" i="9"/>
  <c r="K20" i="16"/>
  <c r="K267" i="9"/>
  <c r="K142" i="16"/>
  <c r="K41" i="9"/>
  <c r="Z225" i="16"/>
  <c r="Z142" i="9"/>
  <c r="N131" i="16"/>
  <c r="N30" i="9"/>
  <c r="N21" i="16"/>
  <c r="N108" i="9"/>
  <c r="T164" i="16"/>
  <c r="T63" i="9"/>
  <c r="N117" i="16"/>
  <c r="N16" i="9"/>
  <c r="Z246" i="16"/>
  <c r="Z193" i="9"/>
  <c r="N133" i="16"/>
  <c r="N32" i="9"/>
  <c r="Z186" i="16"/>
  <c r="Z85" i="9"/>
  <c r="T85" i="16"/>
  <c r="T194" i="9"/>
  <c r="T275" i="16"/>
  <c r="T261" i="9"/>
  <c r="Z210" i="16"/>
  <c r="Z118" i="9"/>
  <c r="H59" i="16"/>
  <c r="H196" i="9"/>
  <c r="Z264" i="16"/>
  <c r="Z236" i="9"/>
  <c r="B134" i="16"/>
  <c r="B33" i="9"/>
  <c r="N140" i="16"/>
  <c r="N39" i="9"/>
  <c r="Z34" i="16"/>
  <c r="Z122" i="9"/>
  <c r="T28" i="16"/>
  <c r="T179" i="9"/>
  <c r="W151" i="16"/>
  <c r="W50" i="9"/>
  <c r="AC201" i="16"/>
  <c r="AC100" i="9"/>
  <c r="AC89" i="16"/>
  <c r="AC90" i="16"/>
  <c r="AC254" i="9"/>
  <c r="AC255" i="9"/>
  <c r="AC38" i="16"/>
  <c r="AC165" i="9"/>
  <c r="K235" i="16"/>
  <c r="K167" i="9"/>
  <c r="W181" i="16"/>
  <c r="W80" i="9"/>
  <c r="K77" i="16"/>
  <c r="K234" i="9"/>
  <c r="AC229" i="16"/>
  <c r="AC153" i="9"/>
  <c r="K59" i="16"/>
  <c r="K196" i="9"/>
  <c r="AC258" i="16"/>
  <c r="AC224" i="9"/>
  <c r="W241" i="16"/>
  <c r="W177" i="9"/>
  <c r="Q49" i="16"/>
  <c r="Q272" i="9"/>
  <c r="B218" i="16"/>
  <c r="B133" i="9"/>
  <c r="N250" i="16"/>
  <c r="N206" i="9"/>
  <c r="Z260" i="16"/>
  <c r="Z229" i="9"/>
  <c r="T150" i="16"/>
  <c r="T49" i="9"/>
  <c r="N36" i="16"/>
  <c r="N162" i="9"/>
  <c r="H75" i="16"/>
  <c r="H207" i="9"/>
  <c r="N122" i="16"/>
  <c r="N21" i="9"/>
  <c r="T115" i="16"/>
  <c r="T14" i="9"/>
  <c r="N112" i="16"/>
  <c r="N11" i="9"/>
  <c r="H74" i="16"/>
  <c r="H181" i="9"/>
  <c r="Z152" i="16"/>
  <c r="Z51" i="9"/>
  <c r="T178" i="16"/>
  <c r="T77" i="9"/>
  <c r="N188" i="16"/>
  <c r="N87" i="9"/>
  <c r="E132" i="16"/>
  <c r="E31" i="9"/>
  <c r="AC132" i="16"/>
  <c r="AC31" i="9"/>
  <c r="W62" i="16"/>
  <c r="W208" i="9"/>
  <c r="Q7" i="16"/>
  <c r="Q135" i="9"/>
  <c r="K163" i="16"/>
  <c r="K62" i="9"/>
  <c r="AC23" i="16"/>
  <c r="AC136" i="9"/>
  <c r="W185" i="16"/>
  <c r="W84" i="9"/>
  <c r="Q9" i="16"/>
  <c r="Q183" i="9"/>
  <c r="K251" i="16"/>
  <c r="K209" i="9"/>
  <c r="E102" i="16"/>
  <c r="E279" i="9"/>
  <c r="AC102" i="16"/>
  <c r="AC279" i="9"/>
  <c r="W144" i="16"/>
  <c r="W43" i="9"/>
  <c r="Q18" i="16"/>
  <c r="Q241" i="9"/>
  <c r="K103" i="16"/>
  <c r="K280" i="9"/>
  <c r="AC252" i="16"/>
  <c r="AC210" i="9"/>
  <c r="W41" i="16"/>
  <c r="W184" i="9"/>
  <c r="Q261" i="16"/>
  <c r="Q230" i="9"/>
  <c r="K253" i="16"/>
  <c r="K211" i="9"/>
  <c r="E220" i="16"/>
  <c r="E137" i="9"/>
  <c r="AC220" i="16"/>
  <c r="AC137" i="9"/>
  <c r="W82" i="16"/>
  <c r="W242" i="9"/>
  <c r="Q242" i="16"/>
  <c r="Q185" i="9"/>
  <c r="K221" i="16"/>
  <c r="K138" i="9"/>
  <c r="AC222" i="16"/>
  <c r="AC139" i="9"/>
  <c r="W170" i="16"/>
  <c r="W69" i="9"/>
  <c r="Q281" i="16"/>
  <c r="Q281" i="9"/>
  <c r="K254" i="16"/>
  <c r="K212" i="9"/>
  <c r="E282" i="16"/>
  <c r="E282" i="9"/>
  <c r="AC282" i="16"/>
  <c r="AC282" i="9"/>
  <c r="W265" i="16"/>
  <c r="W243" i="9"/>
  <c r="Q255" i="16"/>
  <c r="Q213" i="9"/>
  <c r="B98" i="9"/>
  <c r="B22" i="9"/>
  <c r="B142" i="9"/>
  <c r="B15" i="9"/>
  <c r="B63" i="9"/>
  <c r="B95" i="9"/>
  <c r="B166" i="9"/>
  <c r="B257" i="9"/>
  <c r="B149" i="9"/>
  <c r="B76" i="9"/>
  <c r="B120" i="9"/>
  <c r="B195" i="9"/>
  <c r="B41" i="9"/>
  <c r="B123" i="9"/>
  <c r="B277" i="9"/>
  <c r="B51" i="9"/>
  <c r="B210" i="9"/>
  <c r="E140" i="9"/>
  <c r="E231" i="9"/>
  <c r="E249" i="9"/>
  <c r="E15" i="9"/>
  <c r="E111" i="9"/>
  <c r="E58" i="9"/>
  <c r="E192" i="9"/>
  <c r="E149" i="9"/>
  <c r="E117" i="9"/>
  <c r="E266" i="9"/>
  <c r="E198" i="9"/>
  <c r="E59" i="9"/>
  <c r="E178" i="9"/>
  <c r="E239" i="9"/>
  <c r="E132" i="9"/>
  <c r="E180" i="9"/>
  <c r="H187" i="9"/>
  <c r="H38" i="9"/>
  <c r="H143" i="9"/>
  <c r="H100" i="9"/>
  <c r="H232" i="9"/>
  <c r="H45" i="9"/>
  <c r="H149" i="9"/>
  <c r="H151" i="9"/>
  <c r="H220" i="9"/>
  <c r="H41" i="9"/>
  <c r="H224" i="9"/>
  <c r="H99" i="9"/>
  <c r="H67" i="9"/>
  <c r="H180" i="9"/>
  <c r="H209" i="9"/>
  <c r="K18" i="9"/>
  <c r="K78" i="9"/>
  <c r="K97" i="9"/>
  <c r="K25" i="9"/>
  <c r="K56" i="9"/>
  <c r="K23" i="9"/>
  <c r="K218" i="9"/>
  <c r="K154" i="9"/>
  <c r="K55" i="9"/>
  <c r="K124" i="9"/>
  <c r="K160" i="9"/>
  <c r="N104" i="9"/>
  <c r="N150" i="9"/>
  <c r="N277" i="9"/>
  <c r="Q113" i="9"/>
  <c r="K224" i="16"/>
  <c r="K141" i="9"/>
  <c r="Q87" i="16"/>
  <c r="Q246" i="9"/>
  <c r="AC16" i="4"/>
  <c r="AC139" i="16"/>
  <c r="AC38" i="9"/>
  <c r="Q182" i="16"/>
  <c r="Q81" i="9"/>
  <c r="W225" i="16"/>
  <c r="W142" i="9"/>
  <c r="AC116" i="16"/>
  <c r="AC15" i="9"/>
  <c r="Q270" i="16"/>
  <c r="Q252" i="9"/>
  <c r="W176" i="16"/>
  <c r="W75" i="9"/>
  <c r="W174" i="16"/>
  <c r="W73" i="9"/>
  <c r="Q58" i="4"/>
  <c r="Q177" i="16"/>
  <c r="Q76" i="9"/>
  <c r="AC93" i="16"/>
  <c r="AC263" i="9"/>
  <c r="W155" i="16"/>
  <c r="W54" i="9"/>
  <c r="K78" i="16"/>
  <c r="K235" i="9"/>
  <c r="Q120" i="16"/>
  <c r="Q19" i="9"/>
  <c r="AC72" i="16"/>
  <c r="AC156" i="9"/>
  <c r="Q223" i="16"/>
  <c r="Q140" i="9"/>
  <c r="H13" i="4"/>
  <c r="H179" i="16"/>
  <c r="H78" i="9"/>
  <c r="N192" i="16"/>
  <c r="N91" i="9"/>
  <c r="N3" i="16"/>
  <c r="N106" i="9"/>
  <c r="H37" i="4"/>
  <c r="H159" i="16"/>
  <c r="H58" i="9"/>
  <c r="H42" i="16"/>
  <c r="H190" i="9"/>
  <c r="T146" i="16"/>
  <c r="T45" i="9"/>
  <c r="Z149" i="16"/>
  <c r="Z48" i="9"/>
  <c r="T39" i="16"/>
  <c r="T171" i="9"/>
  <c r="N65" i="16"/>
  <c r="N218" i="9"/>
  <c r="N129" i="16"/>
  <c r="N28" i="9"/>
  <c r="N104" i="16"/>
  <c r="N3" i="9"/>
  <c r="T239" i="16"/>
  <c r="T172" i="9"/>
  <c r="N67" i="16"/>
  <c r="N221" i="9"/>
  <c r="T40" i="16"/>
  <c r="T173" i="9"/>
  <c r="Z257" i="16"/>
  <c r="Z222" i="9"/>
  <c r="T248" i="16"/>
  <c r="T201" i="9"/>
  <c r="Z184" i="16"/>
  <c r="Z83" i="9"/>
  <c r="H80" i="16"/>
  <c r="H239" i="9"/>
  <c r="W87" i="16"/>
  <c r="W246" i="9"/>
  <c r="W167" i="16"/>
  <c r="W66" i="9"/>
  <c r="W127" i="16"/>
  <c r="W26" i="9"/>
  <c r="AC121" i="16"/>
  <c r="AC20" i="9"/>
  <c r="AC137" i="16"/>
  <c r="AC136" i="16"/>
  <c r="AC36" i="9"/>
  <c r="AC35" i="9"/>
  <c r="Q128" i="16"/>
  <c r="Q27" i="9"/>
  <c r="AC174" i="16"/>
  <c r="AC73" i="9"/>
  <c r="AC273" i="16"/>
  <c r="AC257" i="9"/>
  <c r="AC186" i="16"/>
  <c r="AC85" i="9"/>
  <c r="AC165" i="16"/>
  <c r="AC64" i="9"/>
  <c r="AC32" i="16"/>
  <c r="AC101" i="9"/>
  <c r="W25" i="16"/>
  <c r="W151" i="9"/>
  <c r="AC155" i="16"/>
  <c r="AC54" i="9"/>
  <c r="AC17" i="16"/>
  <c r="AC220" i="9"/>
  <c r="Q20" i="16"/>
  <c r="Q267" i="9"/>
  <c r="W247" i="16"/>
  <c r="W197" i="9"/>
  <c r="W84" i="16"/>
  <c r="W155" i="9"/>
  <c r="W40" i="16"/>
  <c r="W173" i="9"/>
  <c r="AC257" i="16"/>
  <c r="AC222" i="9"/>
  <c r="W279" i="16"/>
  <c r="W269" i="9"/>
  <c r="Q211" i="16"/>
  <c r="Q123" i="9"/>
  <c r="AC230" i="16"/>
  <c r="AC158" i="9"/>
  <c r="W259" i="16"/>
  <c r="W225" i="9"/>
  <c r="E195" i="16"/>
  <c r="E94" i="9"/>
  <c r="Q213" i="16"/>
  <c r="Q126" i="9"/>
  <c r="Q11" i="16"/>
  <c r="Q128" i="9"/>
  <c r="Q61" i="16"/>
  <c r="Q203" i="9"/>
  <c r="W6" i="16"/>
  <c r="W130" i="9"/>
  <c r="T183" i="16"/>
  <c r="T82" i="9"/>
  <c r="N108" i="16"/>
  <c r="N7" i="9"/>
  <c r="T145" i="16"/>
  <c r="T44" i="9"/>
  <c r="Z100" i="16"/>
  <c r="Z277" i="9"/>
  <c r="Z143" i="16"/>
  <c r="Z42" i="9"/>
  <c r="H205" i="16"/>
  <c r="H107" i="9"/>
  <c r="T117" i="16"/>
  <c r="T16" i="9"/>
  <c r="T76" i="16"/>
  <c r="T233" i="9"/>
  <c r="N91" i="16"/>
  <c r="N258" i="9"/>
  <c r="H53" i="16"/>
  <c r="H120" i="9"/>
  <c r="H134" i="16"/>
  <c r="H33" i="9"/>
  <c r="T140" i="16"/>
  <c r="T39" i="9"/>
  <c r="N14" i="16"/>
  <c r="N159" i="9"/>
  <c r="N200" i="16"/>
  <c r="N99" i="9"/>
  <c r="AC152" i="16"/>
  <c r="AC51" i="9"/>
  <c r="H132" i="16"/>
  <c r="H31" i="9"/>
  <c r="B62" i="16"/>
  <c r="B208" i="9"/>
  <c r="Z62" i="16"/>
  <c r="Z208" i="9"/>
  <c r="T7" i="16"/>
  <c r="T135" i="9"/>
  <c r="N163" i="16"/>
  <c r="N62" i="9"/>
  <c r="H23" i="16"/>
  <c r="H136" i="9"/>
  <c r="Z185" i="16"/>
  <c r="Z84" i="9"/>
  <c r="T9" i="16"/>
  <c r="T183" i="9"/>
  <c r="N251" i="16"/>
  <c r="N209" i="9"/>
  <c r="H102" i="16"/>
  <c r="H279" i="9"/>
  <c r="B144" i="16"/>
  <c r="B43" i="9"/>
  <c r="Z144" i="16"/>
  <c r="Z43" i="9"/>
  <c r="T18" i="16"/>
  <c r="T241" i="9"/>
  <c r="N103" i="16"/>
  <c r="N280" i="9"/>
  <c r="H252" i="16"/>
  <c r="H210" i="9"/>
  <c r="Z41" i="16"/>
  <c r="Z184" i="9"/>
  <c r="T261" i="16"/>
  <c r="T230" i="9"/>
  <c r="N253" i="16"/>
  <c r="N211" i="9"/>
  <c r="H220" i="16"/>
  <c r="H137" i="9"/>
  <c r="B82" i="16"/>
  <c r="B242" i="9"/>
  <c r="Z82" i="16"/>
  <c r="Z242" i="9"/>
  <c r="T242" i="16"/>
  <c r="T185" i="9"/>
  <c r="N221" i="16"/>
  <c r="N138" i="9"/>
  <c r="Z170" i="16"/>
  <c r="Z69" i="9"/>
  <c r="T281" i="16"/>
  <c r="T281" i="9"/>
  <c r="N254" i="16"/>
  <c r="N212" i="9"/>
  <c r="H282" i="16"/>
  <c r="H282" i="9"/>
  <c r="B265" i="16"/>
  <c r="B243" i="9"/>
  <c r="Z265" i="16"/>
  <c r="Z243" i="9"/>
  <c r="T255" i="16"/>
  <c r="T213" i="9"/>
  <c r="B18" i="9"/>
  <c r="B245" i="9"/>
  <c r="B38" i="9"/>
  <c r="B66" i="9"/>
  <c r="B146" i="9"/>
  <c r="B25" i="9"/>
  <c r="B190" i="9"/>
  <c r="B169" i="9"/>
  <c r="B48" i="9"/>
  <c r="B218" i="9"/>
  <c r="B54" i="9"/>
  <c r="B17" i="9"/>
  <c r="B156" i="9"/>
  <c r="B175" i="9"/>
  <c r="B184" i="9"/>
  <c r="E60" i="9"/>
  <c r="E247" i="9"/>
  <c r="E215" i="9"/>
  <c r="E146" i="9"/>
  <c r="E12" i="9"/>
  <c r="E165" i="9"/>
  <c r="E193" i="9"/>
  <c r="E48" i="9"/>
  <c r="E118" i="9"/>
  <c r="E153" i="9"/>
  <c r="E236" i="9"/>
  <c r="E122" i="9"/>
  <c r="E125" i="9"/>
  <c r="E202" i="9"/>
  <c r="E7" i="9"/>
  <c r="E21" i="9"/>
  <c r="H98" i="9"/>
  <c r="H103" i="9"/>
  <c r="H97" i="9"/>
  <c r="H252" i="9"/>
  <c r="H35" i="9"/>
  <c r="H191" i="9"/>
  <c r="H48" i="9"/>
  <c r="H152" i="9"/>
  <c r="H172" i="9"/>
  <c r="H156" i="9"/>
  <c r="H176" i="9"/>
  <c r="H127" i="9"/>
  <c r="H276" i="9"/>
  <c r="H21" i="9"/>
  <c r="H43" i="9"/>
  <c r="K140" i="9"/>
  <c r="K248" i="9"/>
  <c r="K26" i="9"/>
  <c r="K111" i="9"/>
  <c r="K8" i="9"/>
  <c r="K57" i="9"/>
  <c r="K117" i="9"/>
  <c r="K172" i="9"/>
  <c r="K157" i="9"/>
  <c r="K178" i="9"/>
  <c r="K67" i="9"/>
  <c r="N79" i="9"/>
  <c r="N263" i="9"/>
  <c r="N51" i="9"/>
  <c r="Q191" i="9"/>
  <c r="AC243" i="16"/>
  <c r="AC187" i="9"/>
  <c r="AC13" i="4"/>
  <c r="AC179" i="16"/>
  <c r="AC78" i="9"/>
  <c r="K192" i="16"/>
  <c r="K91" i="9"/>
  <c r="AC268" i="16"/>
  <c r="AC249" i="9"/>
  <c r="K180" i="16"/>
  <c r="K79" i="9"/>
  <c r="AC12" i="16"/>
  <c r="AC144" i="9"/>
  <c r="K226" i="16"/>
  <c r="K145" i="9"/>
  <c r="AC64" i="16"/>
  <c r="AC216" i="9"/>
  <c r="W201" i="16"/>
  <c r="W100" i="9"/>
  <c r="AC271" i="16"/>
  <c r="AC253" i="9"/>
  <c r="W196" i="16"/>
  <c r="W95" i="9"/>
  <c r="W136" i="16"/>
  <c r="W137" i="16"/>
  <c r="W36" i="9"/>
  <c r="W35" i="9"/>
  <c r="AC37" i="4"/>
  <c r="AC159" i="16"/>
  <c r="AC58" i="9"/>
  <c r="E157" i="16"/>
  <c r="E56" i="9"/>
  <c r="Q109" i="16"/>
  <c r="Q8" i="9"/>
  <c r="W24" i="16"/>
  <c r="W148" i="9"/>
  <c r="W47" i="4"/>
  <c r="W246" i="16"/>
  <c r="W193" i="9"/>
  <c r="E193" i="16"/>
  <c r="E92" i="9"/>
  <c r="W273" i="16"/>
  <c r="W257" i="9"/>
  <c r="AC256" i="16"/>
  <c r="AC217" i="9"/>
  <c r="E91" i="16"/>
  <c r="E258" i="9"/>
  <c r="K274" i="16"/>
  <c r="K259" i="9"/>
  <c r="K238" i="16"/>
  <c r="K170" i="9"/>
  <c r="W56" i="4"/>
  <c r="W165" i="16"/>
  <c r="W64" i="9"/>
  <c r="K4" i="16"/>
  <c r="K116" i="9"/>
  <c r="AC209" i="16"/>
  <c r="AC117" i="9"/>
  <c r="AC8" i="16"/>
  <c r="AC152" i="9"/>
  <c r="AC190" i="16"/>
  <c r="AC89" i="9"/>
  <c r="Q247" i="16"/>
  <c r="Q197" i="9"/>
  <c r="E278" i="16"/>
  <c r="E268" i="9"/>
  <c r="T4" i="4"/>
  <c r="T119" i="16"/>
  <c r="T18" i="9"/>
  <c r="Z199" i="16"/>
  <c r="Z98" i="9"/>
  <c r="Z86" i="16"/>
  <c r="Z245" i="9"/>
  <c r="T162" i="16"/>
  <c r="T61" i="9"/>
  <c r="T19" i="16"/>
  <c r="T248" i="9"/>
  <c r="T233" i="16"/>
  <c r="T164" i="9"/>
  <c r="T182" i="16"/>
  <c r="T81" i="9"/>
  <c r="T51" i="16"/>
  <c r="T105" i="9"/>
  <c r="Z198" i="16"/>
  <c r="Z97" i="9"/>
  <c r="Z205" i="16"/>
  <c r="Z107" i="9"/>
  <c r="Z13" i="16"/>
  <c r="Z146" i="9"/>
  <c r="H64" i="16"/>
  <c r="H216" i="9"/>
  <c r="H207" i="16"/>
  <c r="H111" i="9"/>
  <c r="B89" i="16"/>
  <c r="B90" i="16"/>
  <c r="B136" i="16"/>
  <c r="B137" i="16"/>
  <c r="N208" i="16"/>
  <c r="N113" i="9"/>
  <c r="N128" i="16"/>
  <c r="N27" i="9"/>
  <c r="N234" i="16"/>
  <c r="N166" i="9"/>
  <c r="N76" i="16"/>
  <c r="N233" i="9"/>
  <c r="H91" i="16"/>
  <c r="H258" i="9"/>
  <c r="T181" i="16"/>
  <c r="T80" i="9"/>
  <c r="Z92" i="16"/>
  <c r="Z260" i="9"/>
  <c r="N20" i="16"/>
  <c r="N267" i="9"/>
  <c r="B105" i="16"/>
  <c r="B4" i="9"/>
  <c r="T84" i="16"/>
  <c r="T155" i="9"/>
  <c r="T27" i="16"/>
  <c r="T157" i="9"/>
  <c r="H278" i="16"/>
  <c r="H268" i="9"/>
  <c r="B257" i="16"/>
  <c r="B222" i="9"/>
  <c r="T54" i="16"/>
  <c r="T121" i="9"/>
  <c r="T279" i="16"/>
  <c r="T269" i="9"/>
  <c r="Z110" i="16"/>
  <c r="Z9" i="9"/>
  <c r="B230" i="16"/>
  <c r="B158" i="9"/>
  <c r="Z230" i="16"/>
  <c r="Z158" i="9"/>
  <c r="Z212" i="16"/>
  <c r="Z125" i="9"/>
  <c r="N47" i="16"/>
  <c r="N226" i="9"/>
  <c r="Z195" i="16"/>
  <c r="Z94" i="9"/>
  <c r="Z30" i="16"/>
  <c r="Z202" i="9"/>
  <c r="W119" i="16"/>
  <c r="W18" i="9"/>
  <c r="H46" i="16"/>
  <c r="H214" i="9"/>
  <c r="Q224" i="16"/>
  <c r="Q141" i="9"/>
  <c r="Q10" i="4"/>
  <c r="Q106" i="16"/>
  <c r="Q5" i="9"/>
  <c r="Q202" i="16"/>
  <c r="Q102" i="9"/>
  <c r="Q123" i="16"/>
  <c r="Q22" i="9"/>
  <c r="W182" i="16"/>
  <c r="W81" i="9"/>
  <c r="AC225" i="16"/>
  <c r="AC142" i="9"/>
  <c r="W135" i="16"/>
  <c r="W34" i="9"/>
  <c r="E121" i="16"/>
  <c r="E20" i="9"/>
  <c r="K88" i="16"/>
  <c r="K251" i="9"/>
  <c r="Q52" i="16"/>
  <c r="Q110" i="9"/>
  <c r="W164" i="16"/>
  <c r="W63" i="9"/>
  <c r="AC113" i="16"/>
  <c r="AC12" i="9"/>
  <c r="E90" i="16"/>
  <c r="E89" i="16"/>
  <c r="E254" i="9"/>
  <c r="E255" i="9"/>
  <c r="Q245" i="16"/>
  <c r="Q189" i="9"/>
  <c r="W111" i="16"/>
  <c r="W10" i="9"/>
  <c r="K37" i="4"/>
  <c r="K159" i="16"/>
  <c r="K58" i="9"/>
  <c r="W166" i="16"/>
  <c r="W65" i="9"/>
  <c r="E176" i="16"/>
  <c r="E75" i="9"/>
  <c r="AC24" i="16"/>
  <c r="AC148" i="9"/>
  <c r="AC246" i="16"/>
  <c r="AC193" i="9"/>
  <c r="K193" i="16"/>
  <c r="K92" i="9"/>
  <c r="Q10" i="16"/>
  <c r="Q115" i="9"/>
  <c r="W158" i="16"/>
  <c r="W57" i="9"/>
  <c r="Q276" i="16"/>
  <c r="Q262" i="9"/>
  <c r="E22" i="16"/>
  <c r="E119" i="9"/>
  <c r="Q129" i="16"/>
  <c r="Q28" i="9"/>
  <c r="AC53" i="16"/>
  <c r="AC120" i="9"/>
  <c r="W94" i="16"/>
  <c r="W264" i="9"/>
  <c r="E155" i="16"/>
  <c r="E54" i="9"/>
  <c r="W66" i="16"/>
  <c r="W219" i="9"/>
  <c r="K95" i="16"/>
  <c r="K266" i="9"/>
  <c r="W138" i="16"/>
  <c r="W37" i="9"/>
  <c r="W239" i="16"/>
  <c r="W172" i="9"/>
  <c r="AC147" i="16"/>
  <c r="AC46" i="9"/>
  <c r="E105" i="16"/>
  <c r="E4" i="9"/>
  <c r="AC264" i="16"/>
  <c r="AC236" i="9"/>
  <c r="K44" i="16"/>
  <c r="K199" i="9"/>
  <c r="Q140" i="16"/>
  <c r="Q39" i="9"/>
  <c r="E257" i="16"/>
  <c r="E222" i="9"/>
  <c r="Q45" i="16"/>
  <c r="Q200" i="9"/>
  <c r="Q96" i="16"/>
  <c r="Q270" i="9"/>
  <c r="AC110" i="16"/>
  <c r="AC9" i="9"/>
  <c r="K240" i="16"/>
  <c r="K175" i="9"/>
  <c r="Q79" i="16"/>
  <c r="Q237" i="9"/>
  <c r="K97" i="16"/>
  <c r="K271" i="9"/>
  <c r="E230" i="16"/>
  <c r="E158" i="9"/>
  <c r="AC212" i="16"/>
  <c r="AC125" i="9"/>
  <c r="Q47" i="16"/>
  <c r="Q226" i="9"/>
  <c r="AC195" i="16"/>
  <c r="AC94" i="9"/>
  <c r="W248" i="16"/>
  <c r="W201" i="9"/>
  <c r="AC184" i="16"/>
  <c r="AC83" i="9"/>
  <c r="W48" i="16"/>
  <c r="W238" i="9"/>
  <c r="E214" i="16"/>
  <c r="E127" i="9"/>
  <c r="K80" i="16"/>
  <c r="K239" i="9"/>
  <c r="K215" i="16"/>
  <c r="K129" i="9"/>
  <c r="T16" i="16"/>
  <c r="T180" i="9"/>
  <c r="Z151" i="16"/>
  <c r="Z50" i="9"/>
  <c r="Q266" i="16"/>
  <c r="Q244" i="9"/>
  <c r="E175" i="16"/>
  <c r="E74" i="9"/>
  <c r="B130" i="16"/>
  <c r="B29" i="9"/>
  <c r="N179" i="16"/>
  <c r="N78" i="9"/>
  <c r="T17" i="4"/>
  <c r="T192" i="16"/>
  <c r="T91" i="9"/>
  <c r="Z182" i="16"/>
  <c r="Z81" i="9"/>
  <c r="N71" i="16"/>
  <c r="N143" i="9"/>
  <c r="B127" i="16"/>
  <c r="B26" i="9"/>
  <c r="N12" i="16"/>
  <c r="N144" i="9"/>
  <c r="Z244" i="16"/>
  <c r="Z188" i="9"/>
  <c r="Z135" i="16"/>
  <c r="Z34" i="9"/>
  <c r="N29" i="4"/>
  <c r="N153" i="16"/>
  <c r="N154" i="16"/>
  <c r="N53" i="9"/>
  <c r="T31" i="4"/>
  <c r="T126" i="16"/>
  <c r="T25" i="9"/>
  <c r="B83" i="16"/>
  <c r="B112" i="9"/>
  <c r="N271" i="16"/>
  <c r="N253" i="9"/>
  <c r="T272" i="16"/>
  <c r="T256" i="9"/>
  <c r="T208" i="16"/>
  <c r="T113" i="9"/>
  <c r="Z109" i="16"/>
  <c r="Z8" i="9"/>
  <c r="N42" i="16"/>
  <c r="N190" i="9"/>
  <c r="Z43" i="4"/>
  <c r="Z33" i="16"/>
  <c r="Z114" i="9"/>
  <c r="N58" i="16"/>
  <c r="N192" i="9"/>
  <c r="T10" i="16"/>
  <c r="T115" i="9"/>
  <c r="Z158" i="16"/>
  <c r="Z57" i="9"/>
  <c r="H186" i="16"/>
  <c r="H85" i="9"/>
  <c r="T274" i="16"/>
  <c r="T259" i="9"/>
  <c r="T238" i="16"/>
  <c r="T170" i="9"/>
  <c r="T4" i="16"/>
  <c r="T116" i="9"/>
  <c r="T65" i="16"/>
  <c r="T218" i="9"/>
  <c r="H147" i="16"/>
  <c r="H46" i="9"/>
  <c r="N59" i="16"/>
  <c r="N196" i="9"/>
  <c r="N60" i="16"/>
  <c r="N198" i="9"/>
  <c r="N72" i="16"/>
  <c r="N156" i="9"/>
  <c r="B27" i="16"/>
  <c r="B157" i="9"/>
  <c r="N278" i="16"/>
  <c r="N268" i="9"/>
  <c r="T45" i="16"/>
  <c r="T200" i="9"/>
  <c r="T211" i="16"/>
  <c r="T123" i="9"/>
  <c r="N240" i="16"/>
  <c r="N175" i="9"/>
  <c r="B73" i="16"/>
  <c r="B176" i="9"/>
  <c r="Z73" i="16"/>
  <c r="Z176" i="9"/>
  <c r="H230" i="16"/>
  <c r="H158" i="9"/>
  <c r="N15" i="16"/>
  <c r="N178" i="9"/>
  <c r="Z259" i="16"/>
  <c r="Z225" i="9"/>
  <c r="T213" i="16"/>
  <c r="T126" i="9"/>
  <c r="T231" i="16"/>
  <c r="T160" i="9"/>
  <c r="Q216" i="16"/>
  <c r="Q131" i="9"/>
  <c r="AC249" i="16"/>
  <c r="AC204" i="9"/>
  <c r="Q70" i="16"/>
  <c r="Q228" i="9"/>
  <c r="Q108" i="16"/>
  <c r="Q7" i="9"/>
  <c r="K232" i="16"/>
  <c r="K161" i="9"/>
  <c r="Q219" i="16"/>
  <c r="Q134" i="9"/>
  <c r="Q250" i="16"/>
  <c r="Q206" i="9"/>
  <c r="Q36" i="16"/>
  <c r="Q162" i="9"/>
  <c r="W178" i="16"/>
  <c r="W77" i="9"/>
  <c r="K56" i="16"/>
  <c r="K182" i="9"/>
  <c r="AC119" i="16"/>
  <c r="AC18" i="9"/>
  <c r="Z223" i="16"/>
  <c r="Z140" i="9"/>
  <c r="W161" i="16"/>
  <c r="W60" i="9"/>
  <c r="T266" i="16"/>
  <c r="T244" i="9"/>
  <c r="Q46" i="16"/>
  <c r="Q214" i="9"/>
  <c r="K172" i="16"/>
  <c r="K71" i="9"/>
  <c r="H7" i="4"/>
  <c r="H175" i="16"/>
  <c r="H74" i="9"/>
  <c r="E29" i="16"/>
  <c r="E186" i="9"/>
  <c r="AC29" i="16"/>
  <c r="AC186" i="9"/>
  <c r="W224" i="16"/>
  <c r="W141" i="9"/>
  <c r="Q243" i="16"/>
  <c r="Q187" i="9"/>
  <c r="AC130" i="16"/>
  <c r="AC29" i="9"/>
  <c r="W106" i="16"/>
  <c r="W5" i="9"/>
  <c r="Q169" i="16"/>
  <c r="Q68" i="9"/>
  <c r="K86" i="16"/>
  <c r="K245" i="9"/>
  <c r="E87" i="16"/>
  <c r="E246" i="9"/>
  <c r="AC87" i="16"/>
  <c r="AC246" i="9"/>
  <c r="W37" i="16"/>
  <c r="W163" i="9"/>
  <c r="Q262" i="16"/>
  <c r="Q231" i="9"/>
  <c r="K267" i="16"/>
  <c r="K247" i="9"/>
  <c r="AC162" i="16"/>
  <c r="AC61" i="9"/>
  <c r="W202" i="16"/>
  <c r="W102" i="9"/>
  <c r="Q13" i="4"/>
  <c r="Q179" i="16"/>
  <c r="Q78" i="9"/>
  <c r="K14" i="4"/>
  <c r="K194" i="16"/>
  <c r="K93" i="9"/>
  <c r="E19" i="16"/>
  <c r="E248" i="9"/>
  <c r="AC19" i="16"/>
  <c r="AC248" i="9"/>
  <c r="W123" i="16"/>
  <c r="W22" i="9"/>
  <c r="Q139" i="16"/>
  <c r="Q38" i="9"/>
  <c r="K203" i="16"/>
  <c r="K103" i="9"/>
  <c r="AC233" i="16"/>
  <c r="AC164" i="9"/>
  <c r="W192" i="16"/>
  <c r="W91" i="9"/>
  <c r="Q204" i="16"/>
  <c r="Q104" i="9"/>
  <c r="K189" i="16"/>
  <c r="K88" i="9"/>
  <c r="E182" i="16"/>
  <c r="E81" i="9"/>
  <c r="AC182" i="16"/>
  <c r="AC81" i="9"/>
  <c r="W141" i="16"/>
  <c r="W40" i="9"/>
  <c r="Q268" i="16"/>
  <c r="Q249" i="9"/>
  <c r="AC51" i="16"/>
  <c r="AC105" i="9"/>
  <c r="W3" i="16"/>
  <c r="W106" i="9"/>
  <c r="Q269" i="16"/>
  <c r="Q250" i="9"/>
  <c r="K225" i="16"/>
  <c r="K142" i="9"/>
  <c r="E167" i="16"/>
  <c r="E66" i="9"/>
  <c r="AC167" i="16"/>
  <c r="AC66" i="9"/>
  <c r="W22" i="4"/>
  <c r="W180" i="16"/>
  <c r="W79" i="9"/>
  <c r="Q71" i="16"/>
  <c r="Q143" i="9"/>
  <c r="E24" i="6"/>
  <c r="E127" i="16"/>
  <c r="AC24" i="4"/>
  <c r="AC127" i="16"/>
  <c r="AC26" i="9"/>
  <c r="W131" i="16"/>
  <c r="W30" i="9"/>
  <c r="Q12" i="16"/>
  <c r="Q144" i="9"/>
  <c r="K205" i="16"/>
  <c r="K107" i="9"/>
  <c r="E244" i="16"/>
  <c r="E188" i="9"/>
  <c r="AC244" i="16"/>
  <c r="AC188" i="9"/>
  <c r="W226" i="16"/>
  <c r="W145" i="9"/>
  <c r="Q26" i="4"/>
  <c r="Q116" i="16"/>
  <c r="Q15" i="9"/>
  <c r="K13" i="16"/>
  <c r="K146" i="9"/>
  <c r="AC135" i="16"/>
  <c r="AC34" i="9"/>
  <c r="W21" i="16"/>
  <c r="W108" i="9"/>
  <c r="Q64" i="16"/>
  <c r="Q216" i="9"/>
  <c r="K121" i="16"/>
  <c r="K20" i="9"/>
  <c r="E206" i="16"/>
  <c r="E109" i="9"/>
  <c r="AC206" i="16"/>
  <c r="AC109" i="9"/>
  <c r="W197" i="16"/>
  <c r="W96" i="9"/>
  <c r="Q88" i="16"/>
  <c r="Q251" i="9"/>
  <c r="K201" i="16"/>
  <c r="K100" i="9"/>
  <c r="AC270" i="16"/>
  <c r="AC252" i="9"/>
  <c r="W52" i="16"/>
  <c r="W110" i="9"/>
  <c r="Q154" i="16"/>
  <c r="Q153" i="16"/>
  <c r="Q53" i="9"/>
  <c r="Q52" i="9"/>
  <c r="E164" i="16"/>
  <c r="E63" i="9"/>
  <c r="AC164" i="16"/>
  <c r="AC63" i="9"/>
  <c r="W126" i="16"/>
  <c r="W25" i="9"/>
  <c r="Q207" i="16"/>
  <c r="Q111" i="9"/>
  <c r="AC83" i="16"/>
  <c r="AC112" i="9"/>
  <c r="W173" i="16"/>
  <c r="W72" i="9"/>
  <c r="Q271" i="16"/>
  <c r="Q253" i="9"/>
  <c r="K89" i="16"/>
  <c r="K90" i="16"/>
  <c r="K254" i="9"/>
  <c r="K255" i="9"/>
  <c r="W245" i="16"/>
  <c r="W189" i="9"/>
  <c r="Q35" i="16"/>
  <c r="Q147" i="9"/>
  <c r="AC111" i="16"/>
  <c r="AC10" i="9"/>
  <c r="W272" i="16"/>
  <c r="W256" i="9"/>
  <c r="Q263" i="16"/>
  <c r="Q232" i="9"/>
  <c r="K136" i="16"/>
  <c r="K137" i="16"/>
  <c r="K35" i="9"/>
  <c r="K36" i="9"/>
  <c r="W208" i="16"/>
  <c r="W113" i="9"/>
  <c r="Q37" i="4"/>
  <c r="Q159" i="16"/>
  <c r="Q58" i="9"/>
  <c r="K38" i="16"/>
  <c r="K165" i="9"/>
  <c r="AC166" i="16"/>
  <c r="AC65" i="9"/>
  <c r="W128" i="16"/>
  <c r="W27" i="9"/>
  <c r="Q157" i="16"/>
  <c r="Q56" i="9"/>
  <c r="K176" i="16"/>
  <c r="K75" i="9"/>
  <c r="E109" i="16"/>
  <c r="E8" i="9"/>
  <c r="AC109" i="16"/>
  <c r="AC8" i="9"/>
  <c r="W234" i="16"/>
  <c r="W166" i="9"/>
  <c r="Q42" i="16"/>
  <c r="Q190" i="9"/>
  <c r="K24" i="16"/>
  <c r="K148" i="9"/>
  <c r="AC43" i="4"/>
  <c r="AC33" i="16"/>
  <c r="AC114" i="9"/>
  <c r="W117" i="16"/>
  <c r="W16" i="9"/>
  <c r="Q235" i="16"/>
  <c r="Q167" i="9"/>
  <c r="K45" i="4"/>
  <c r="K174" i="16"/>
  <c r="K73" i="9"/>
  <c r="E146" i="16"/>
  <c r="E45" i="9"/>
  <c r="AC146" i="16"/>
  <c r="AC45" i="9"/>
  <c r="W57" i="16"/>
  <c r="W191" i="9"/>
  <c r="Q58" i="16"/>
  <c r="Q192" i="9"/>
  <c r="AC236" i="16"/>
  <c r="AC168" i="9"/>
  <c r="W76" i="16"/>
  <c r="W233" i="9"/>
  <c r="Q193" i="16"/>
  <c r="Q92" i="9"/>
  <c r="K273" i="16"/>
  <c r="K257" i="9"/>
  <c r="E237" i="16"/>
  <c r="E169" i="9"/>
  <c r="AC237" i="16"/>
  <c r="AC169" i="9"/>
  <c r="W10" i="16"/>
  <c r="W115" i="9"/>
  <c r="Q256" i="16"/>
  <c r="Q217" i="9"/>
  <c r="AC158" i="16"/>
  <c r="AC57" i="9"/>
  <c r="W133" i="16"/>
  <c r="W32" i="9"/>
  <c r="Q91" i="16"/>
  <c r="Q258" i="9"/>
  <c r="K186" i="16"/>
  <c r="K85" i="9"/>
  <c r="E181" i="16"/>
  <c r="E80" i="9"/>
  <c r="AC181" i="16"/>
  <c r="AC80" i="9"/>
  <c r="W274" i="16"/>
  <c r="W259" i="9"/>
  <c r="Q227" i="16"/>
  <c r="Q149" i="9"/>
  <c r="K149" i="16"/>
  <c r="K48" i="9"/>
  <c r="AC85" i="16"/>
  <c r="AC194" i="9"/>
  <c r="W238" i="16"/>
  <c r="W170" i="9"/>
  <c r="Q187" i="16"/>
  <c r="Q86" i="9"/>
  <c r="K165" i="16"/>
  <c r="K64" i="9"/>
  <c r="E39" i="16"/>
  <c r="E171" i="9"/>
  <c r="AC39" i="16"/>
  <c r="AC171" i="9"/>
  <c r="W191" i="16"/>
  <c r="W90" i="9"/>
  <c r="Q77" i="16"/>
  <c r="Q234" i="9"/>
  <c r="K92" i="16"/>
  <c r="K260" i="9"/>
  <c r="AC275" i="16"/>
  <c r="AC261" i="9"/>
  <c r="W4" i="16"/>
  <c r="W116" i="9"/>
  <c r="Q228" i="16"/>
  <c r="Q150" i="9"/>
  <c r="K32" i="16"/>
  <c r="K101" i="9"/>
  <c r="E177" i="16"/>
  <c r="E76" i="9"/>
  <c r="AC177" i="16"/>
  <c r="AC76" i="9"/>
  <c r="W65" i="16"/>
  <c r="W218" i="9"/>
  <c r="Q209" i="16"/>
  <c r="Q117" i="9"/>
  <c r="AC25" i="16"/>
  <c r="AC151" i="9"/>
  <c r="W276" i="16"/>
  <c r="W262" i="9"/>
  <c r="Q8" i="16"/>
  <c r="Q152" i="9"/>
  <c r="K22" i="16"/>
  <c r="K119" i="9"/>
  <c r="E114" i="16"/>
  <c r="E13" i="9"/>
  <c r="AC114" i="16"/>
  <c r="AC13" i="9"/>
  <c r="W129" i="16"/>
  <c r="W28" i="9"/>
  <c r="Q93" i="16"/>
  <c r="Q263" i="9"/>
  <c r="AC94" i="16"/>
  <c r="AC264" i="9"/>
  <c r="W277" i="16"/>
  <c r="W265" i="9"/>
  <c r="Q190" i="16"/>
  <c r="Q89" i="9"/>
  <c r="K62" i="4"/>
  <c r="K155" i="16"/>
  <c r="K54" i="9"/>
  <c r="E66" i="16"/>
  <c r="E219" i="9"/>
  <c r="AC66" i="16"/>
  <c r="AC219" i="9"/>
  <c r="W104" i="16"/>
  <c r="W3" i="9"/>
  <c r="Q95" i="16"/>
  <c r="Q266" i="9"/>
  <c r="K229" i="16"/>
  <c r="K153" i="9"/>
  <c r="AC138" i="16"/>
  <c r="AC37" i="9"/>
  <c r="W78" i="16"/>
  <c r="W235" i="9"/>
  <c r="Q26" i="16"/>
  <c r="Q154" i="9"/>
  <c r="K17" i="16"/>
  <c r="K220" i="9"/>
  <c r="E239" i="16"/>
  <c r="E172" i="9"/>
  <c r="AC239" i="16"/>
  <c r="AC172" i="9"/>
  <c r="W43" i="16"/>
  <c r="W195" i="9"/>
  <c r="Q65" i="4"/>
  <c r="Q118" i="16"/>
  <c r="Q17" i="9"/>
  <c r="K147" i="16"/>
  <c r="K46" i="9"/>
  <c r="AC120" i="16"/>
  <c r="AC19" i="9"/>
  <c r="W20" i="16"/>
  <c r="W267" i="9"/>
  <c r="Q59" i="16"/>
  <c r="Q196" i="9"/>
  <c r="K105" i="16"/>
  <c r="K4" i="9"/>
  <c r="E247" i="16"/>
  <c r="E197" i="9"/>
  <c r="AC247" i="16"/>
  <c r="AC197" i="9"/>
  <c r="W67" i="16"/>
  <c r="W221" i="9"/>
  <c r="Q60" i="16"/>
  <c r="Q198" i="9"/>
  <c r="AC84" i="16"/>
  <c r="AC155" i="9"/>
  <c r="W69" i="4"/>
  <c r="W171" i="16"/>
  <c r="W70" i="9"/>
  <c r="Q44" i="16"/>
  <c r="Q199" i="9"/>
  <c r="K134" i="16"/>
  <c r="K33" i="9"/>
  <c r="E40" i="16"/>
  <c r="E173" i="9"/>
  <c r="AC40" i="16"/>
  <c r="AC173" i="9"/>
  <c r="W142" i="16"/>
  <c r="W41" i="9"/>
  <c r="Q72" i="16"/>
  <c r="Q156" i="9"/>
  <c r="AC27" i="16"/>
  <c r="AC157" i="9"/>
  <c r="W140" i="16"/>
  <c r="W39" i="9"/>
  <c r="Q278" i="16"/>
  <c r="Q268" i="9"/>
  <c r="K257" i="16"/>
  <c r="K222" i="9"/>
  <c r="E54" i="16"/>
  <c r="E121" i="9"/>
  <c r="AC54" i="16"/>
  <c r="AC121" i="9"/>
  <c r="W45" i="16"/>
  <c r="W200" i="9"/>
  <c r="Q160" i="16"/>
  <c r="Q59" i="9"/>
  <c r="K34" i="16"/>
  <c r="K122" i="9"/>
  <c r="AC279" i="16"/>
  <c r="AC269" i="9"/>
  <c r="W96" i="16"/>
  <c r="W270" i="9"/>
  <c r="Q68" i="16"/>
  <c r="Q223" i="9"/>
  <c r="K110" i="16"/>
  <c r="K9" i="9"/>
  <c r="E55" i="16"/>
  <c r="E174" i="9"/>
  <c r="AC55" i="16"/>
  <c r="AC174" i="9"/>
  <c r="W211" i="16"/>
  <c r="W123" i="9"/>
  <c r="Q240" i="16"/>
  <c r="Q175" i="9"/>
  <c r="K258" i="16"/>
  <c r="K224" i="9"/>
  <c r="AC73" i="16"/>
  <c r="AC176" i="9"/>
  <c r="W79" i="16"/>
  <c r="W237" i="9"/>
  <c r="Q97" i="16"/>
  <c r="Q271" i="9"/>
  <c r="K230" i="16"/>
  <c r="K158" i="9"/>
  <c r="E241" i="16"/>
  <c r="E177" i="9"/>
  <c r="AC241" i="16"/>
  <c r="AC177" i="9"/>
  <c r="W5" i="16"/>
  <c r="W124" i="9"/>
  <c r="Q15" i="16"/>
  <c r="Q178" i="9"/>
  <c r="AC259" i="16"/>
  <c r="AC225" i="9"/>
  <c r="W47" i="16"/>
  <c r="W226" i="9"/>
  <c r="Q14" i="16"/>
  <c r="Q159" i="9"/>
  <c r="K195" i="16"/>
  <c r="K94" i="9"/>
  <c r="E248" i="16"/>
  <c r="E201" i="9"/>
  <c r="AC248" i="16"/>
  <c r="AC201" i="9"/>
  <c r="W49" i="16"/>
  <c r="W272" i="9"/>
  <c r="Q280" i="16"/>
  <c r="Q273" i="9"/>
  <c r="AC48" i="16"/>
  <c r="AC238" i="9"/>
  <c r="W213" i="16"/>
  <c r="W126" i="9"/>
  <c r="Q200" i="16"/>
  <c r="Q99" i="9"/>
  <c r="K214" i="16"/>
  <c r="K127" i="9"/>
  <c r="E28" i="16"/>
  <c r="E179" i="9"/>
  <c r="AC28" i="16"/>
  <c r="AC179" i="9"/>
  <c r="W11" i="16"/>
  <c r="W128" i="9"/>
  <c r="Q80" i="16"/>
  <c r="Q239" i="9"/>
  <c r="K30" i="16"/>
  <c r="K202" i="9"/>
  <c r="AC69" i="16"/>
  <c r="AC227" i="9"/>
  <c r="W61" i="16"/>
  <c r="W203" i="9"/>
  <c r="Q215" i="16"/>
  <c r="Q129" i="9"/>
  <c r="K50" i="16"/>
  <c r="K274" i="9"/>
  <c r="E6" i="16"/>
  <c r="E130" i="9"/>
  <c r="AC6" i="16"/>
  <c r="AC130" i="9"/>
  <c r="W231" i="16"/>
  <c r="W160" i="9"/>
  <c r="Z98" i="16"/>
  <c r="Z275" i="9"/>
  <c r="T216" i="16"/>
  <c r="T131" i="9"/>
  <c r="N148" i="16"/>
  <c r="N47" i="9"/>
  <c r="H249" i="16"/>
  <c r="H204" i="9"/>
  <c r="B183" i="16"/>
  <c r="B82" i="9"/>
  <c r="Z183" i="16"/>
  <c r="Z82" i="9"/>
  <c r="T70" i="16"/>
  <c r="T228" i="9"/>
  <c r="N168" i="16"/>
  <c r="N67" i="9"/>
  <c r="Z217" i="16"/>
  <c r="Z132" i="9"/>
  <c r="T108" i="16"/>
  <c r="T7" i="9"/>
  <c r="N232" i="16"/>
  <c r="N161" i="9"/>
  <c r="H218" i="16"/>
  <c r="H133" i="9"/>
  <c r="B145" i="16"/>
  <c r="B44" i="9"/>
  <c r="Z145" i="16"/>
  <c r="Z44" i="9"/>
  <c r="T219" i="16"/>
  <c r="T134" i="9"/>
  <c r="N31" i="16"/>
  <c r="N205" i="9"/>
  <c r="Z125" i="16"/>
  <c r="Z24" i="9"/>
  <c r="T250" i="16"/>
  <c r="T206" i="9"/>
  <c r="N101" i="16"/>
  <c r="N278" i="9"/>
  <c r="H260" i="16"/>
  <c r="H229" i="9"/>
  <c r="B150" i="16"/>
  <c r="B49" i="9"/>
  <c r="Z150" i="16"/>
  <c r="Z49" i="9"/>
  <c r="T36" i="16"/>
  <c r="T162" i="9"/>
  <c r="N75" i="16"/>
  <c r="N207" i="9"/>
  <c r="Z16" i="16"/>
  <c r="Z180" i="9"/>
  <c r="T122" i="16"/>
  <c r="T21" i="9"/>
  <c r="N89" i="4"/>
  <c r="N107" i="16"/>
  <c r="N6" i="9"/>
  <c r="H81" i="16"/>
  <c r="H240" i="9"/>
  <c r="B115" i="16"/>
  <c r="B14" i="9"/>
  <c r="Z115" i="16"/>
  <c r="Z14" i="9"/>
  <c r="T112" i="16"/>
  <c r="T11" i="9"/>
  <c r="N74" i="16"/>
  <c r="N181" i="9"/>
  <c r="H152" i="16"/>
  <c r="H51" i="9"/>
  <c r="Z178" i="16"/>
  <c r="Z77" i="9"/>
  <c r="T188" i="16"/>
  <c r="T87" i="9"/>
  <c r="N56" i="16"/>
  <c r="N182" i="9"/>
  <c r="K132" i="16"/>
  <c r="K31" i="9"/>
  <c r="E62" i="16"/>
  <c r="E208" i="9"/>
  <c r="AC62" i="16"/>
  <c r="AC208" i="9"/>
  <c r="W7" i="16"/>
  <c r="W135" i="9"/>
  <c r="Q163" i="16"/>
  <c r="Q62" i="9"/>
  <c r="K23" i="16"/>
  <c r="K136" i="9"/>
  <c r="AC185" i="16"/>
  <c r="AC84" i="9"/>
  <c r="W9" i="16"/>
  <c r="W183" i="9"/>
  <c r="Q251" i="16"/>
  <c r="Q209" i="9"/>
  <c r="K102" i="16"/>
  <c r="K279" i="9"/>
  <c r="E144" i="16"/>
  <c r="E43" i="9"/>
  <c r="AC144" i="16"/>
  <c r="AC43" i="9"/>
  <c r="W18" i="16"/>
  <c r="W241" i="9"/>
  <c r="Q103" i="16"/>
  <c r="Q280" i="9"/>
  <c r="K252" i="16"/>
  <c r="K210" i="9"/>
  <c r="AC41" i="16"/>
  <c r="AC184" i="9"/>
  <c r="W261" i="16"/>
  <c r="W230" i="9"/>
  <c r="Q253" i="16"/>
  <c r="Q211" i="9"/>
  <c r="K220" i="16"/>
  <c r="K137" i="9"/>
  <c r="E82" i="16"/>
  <c r="E242" i="9"/>
  <c r="AC82" i="16"/>
  <c r="AC242" i="9"/>
  <c r="W242" i="16"/>
  <c r="W185" i="9"/>
  <c r="Q221" i="16"/>
  <c r="Q138" i="9"/>
  <c r="K222" i="16"/>
  <c r="K139" i="9"/>
  <c r="AC170" i="16"/>
  <c r="AC69" i="9"/>
  <c r="W281" i="16"/>
  <c r="W281" i="9"/>
  <c r="Q254" i="16"/>
  <c r="Q212" i="9"/>
  <c r="K282" i="16"/>
  <c r="K282" i="9"/>
  <c r="E265" i="16"/>
  <c r="E243" i="9"/>
  <c r="AC265" i="16"/>
  <c r="AC243" i="9"/>
  <c r="W255" i="16"/>
  <c r="W213" i="9"/>
  <c r="B140" i="9"/>
  <c r="B246" i="9"/>
  <c r="B103" i="9"/>
  <c r="B20" i="9"/>
  <c r="B111" i="9"/>
  <c r="B36" i="9"/>
  <c r="B148" i="9"/>
  <c r="B115" i="9"/>
  <c r="B64" i="9"/>
  <c r="B117" i="9"/>
  <c r="B219" i="9"/>
  <c r="B46" i="9"/>
  <c r="B55" i="9"/>
  <c r="B224" i="9"/>
  <c r="B83" i="9"/>
  <c r="B131" i="9"/>
  <c r="B206" i="9"/>
  <c r="B87" i="9"/>
  <c r="B230" i="9"/>
  <c r="E244" i="9"/>
  <c r="E61" i="9"/>
  <c r="E105" i="9"/>
  <c r="E34" i="9"/>
  <c r="E112" i="9"/>
  <c r="E65" i="9"/>
  <c r="E168" i="9"/>
  <c r="E194" i="9"/>
  <c r="E151" i="9"/>
  <c r="E37" i="9"/>
  <c r="E155" i="9"/>
  <c r="E269" i="9"/>
  <c r="E225" i="9"/>
  <c r="E227" i="9"/>
  <c r="E161" i="9"/>
  <c r="E6" i="9"/>
  <c r="E209" i="9"/>
  <c r="H29" i="9"/>
  <c r="H164" i="9"/>
  <c r="H52" i="9"/>
  <c r="H36" i="9"/>
  <c r="H192" i="9"/>
  <c r="H194" i="9"/>
  <c r="H119" i="9"/>
  <c r="H195" i="9"/>
  <c r="H55" i="9"/>
  <c r="H271" i="9"/>
  <c r="H179" i="9"/>
  <c r="H132" i="9"/>
  <c r="H6" i="9"/>
  <c r="H241" i="9"/>
  <c r="K60" i="9"/>
  <c r="K22" i="9"/>
  <c r="K144" i="9"/>
  <c r="K12" i="9"/>
  <c r="K166" i="9"/>
  <c r="K258" i="9"/>
  <c r="K118" i="9"/>
  <c r="K195" i="9"/>
  <c r="K268" i="9"/>
  <c r="K125" i="9"/>
  <c r="K7" i="9"/>
  <c r="N146" i="9"/>
  <c r="N172" i="9"/>
  <c r="N210" i="9"/>
  <c r="Q259" i="9"/>
  <c r="K151" i="16"/>
  <c r="K50" i="9"/>
  <c r="B46" i="16"/>
  <c r="B214" i="9"/>
  <c r="K10" i="4"/>
  <c r="K106" i="16"/>
  <c r="K5" i="9"/>
  <c r="K37" i="16"/>
  <c r="K163" i="9"/>
  <c r="W267" i="16"/>
  <c r="W247" i="9"/>
  <c r="Q19" i="16"/>
  <c r="Q248" i="9"/>
  <c r="AC204" i="16"/>
  <c r="AC104" i="9"/>
  <c r="W63" i="16"/>
  <c r="W215" i="9"/>
  <c r="K131" i="16"/>
  <c r="K30" i="9"/>
  <c r="Q244" i="16"/>
  <c r="Q188" i="9"/>
  <c r="Q135" i="16"/>
  <c r="Q34" i="9"/>
  <c r="E64" i="16"/>
  <c r="E216" i="9"/>
  <c r="AC88" i="16"/>
  <c r="AC251" i="9"/>
  <c r="K52" i="16"/>
  <c r="K110" i="9"/>
  <c r="Q164" i="16"/>
  <c r="Q63" i="9"/>
  <c r="Q83" i="16"/>
  <c r="Q112" i="9"/>
  <c r="E271" i="16"/>
  <c r="E253" i="9"/>
  <c r="AC35" i="16"/>
  <c r="AC147" i="9"/>
  <c r="E263" i="16"/>
  <c r="E232" i="9"/>
  <c r="K208" i="16"/>
  <c r="K113" i="9"/>
  <c r="AC40" i="4"/>
  <c r="AC157" i="16"/>
  <c r="AC56" i="9"/>
  <c r="AC42" i="16"/>
  <c r="AC190" i="9"/>
  <c r="E235" i="16"/>
  <c r="E167" i="9"/>
  <c r="AC58" i="16"/>
  <c r="AC192" i="9"/>
  <c r="Q158" i="16"/>
  <c r="Q57" i="9"/>
  <c r="K276" i="16"/>
  <c r="K262" i="9"/>
  <c r="Q59" i="4"/>
  <c r="Q114" i="16"/>
  <c r="Q13" i="9"/>
  <c r="W53" i="16"/>
  <c r="W120" i="9"/>
  <c r="W229" i="16"/>
  <c r="W153" i="9"/>
  <c r="E26" i="16"/>
  <c r="E154" i="9"/>
  <c r="Q239" i="16"/>
  <c r="Q172" i="9"/>
  <c r="AC59" i="16"/>
  <c r="AC196" i="9"/>
  <c r="K140" i="16"/>
  <c r="K39" i="9"/>
  <c r="E46" i="16"/>
  <c r="E214" i="9"/>
  <c r="T130" i="16"/>
  <c r="T29" i="9"/>
  <c r="T87" i="16"/>
  <c r="T246" i="9"/>
  <c r="Z267" i="16"/>
  <c r="Z247" i="9"/>
  <c r="H269" i="16"/>
  <c r="H250" i="9"/>
  <c r="H12" i="16"/>
  <c r="H144" i="9"/>
  <c r="T244" i="16"/>
  <c r="T188" i="9"/>
  <c r="T135" i="16"/>
  <c r="T34" i="9"/>
  <c r="Z201" i="16"/>
  <c r="Z100" i="9"/>
  <c r="T111" i="16"/>
  <c r="T10" i="9"/>
  <c r="T109" i="16"/>
  <c r="T8" i="9"/>
  <c r="T237" i="16"/>
  <c r="T169" i="9"/>
  <c r="Z124" i="16"/>
  <c r="Z23" i="9"/>
  <c r="N238" i="16"/>
  <c r="N170" i="9"/>
  <c r="H209" i="16"/>
  <c r="H117" i="9"/>
  <c r="N276" i="16"/>
  <c r="N262" i="9"/>
  <c r="Z155" i="16"/>
  <c r="Z54" i="9"/>
  <c r="H95" i="16"/>
  <c r="H266" i="9"/>
  <c r="T138" i="16"/>
  <c r="T37" i="9"/>
  <c r="Z17" i="16"/>
  <c r="Z220" i="9"/>
  <c r="T120" i="16"/>
  <c r="T19" i="9"/>
  <c r="N171" i="16"/>
  <c r="N70" i="9"/>
  <c r="N142" i="16"/>
  <c r="N41" i="9"/>
  <c r="H15" i="16"/>
  <c r="H178" i="9"/>
  <c r="T223" i="16"/>
  <c r="T140" i="9"/>
  <c r="W130" i="16"/>
  <c r="W29" i="9"/>
  <c r="E86" i="16"/>
  <c r="E245" i="9"/>
  <c r="AC267" i="16"/>
  <c r="AC247" i="9"/>
  <c r="AC194" i="16"/>
  <c r="AC93" i="9"/>
  <c r="W19" i="16"/>
  <c r="W248" i="9"/>
  <c r="AC203" i="16"/>
  <c r="AC103" i="9"/>
  <c r="W233" i="16"/>
  <c r="W164" i="9"/>
  <c r="Q192" i="16"/>
  <c r="Q91" i="9"/>
  <c r="E189" i="16"/>
  <c r="E88" i="9"/>
  <c r="W51" i="16"/>
  <c r="W105" i="9"/>
  <c r="K269" i="16"/>
  <c r="K250" i="9"/>
  <c r="E225" i="16"/>
  <c r="E142" i="9"/>
  <c r="Q180" i="16"/>
  <c r="Q79" i="9"/>
  <c r="AC198" i="16"/>
  <c r="AC97" i="9"/>
  <c r="E205" i="16"/>
  <c r="E107" i="9"/>
  <c r="K116" i="16"/>
  <c r="K15" i="9"/>
  <c r="Q21" i="16"/>
  <c r="Q108" i="9"/>
  <c r="Q28" i="4"/>
  <c r="Q197" i="16"/>
  <c r="Q96" i="9"/>
  <c r="K29" i="4"/>
  <c r="K154" i="16"/>
  <c r="K153" i="16"/>
  <c r="K53" i="9"/>
  <c r="K52" i="9"/>
  <c r="W83" i="16"/>
  <c r="W112" i="9"/>
  <c r="E137" i="16"/>
  <c r="E136" i="16"/>
  <c r="E35" i="9"/>
  <c r="E36" i="9"/>
  <c r="Q234" i="16"/>
  <c r="Q166" i="9"/>
  <c r="K42" i="16"/>
  <c r="K190" i="9"/>
  <c r="Q117" i="16"/>
  <c r="Q16" i="9"/>
  <c r="E174" i="16"/>
  <c r="E73" i="9"/>
  <c r="W236" i="16"/>
  <c r="W168" i="9"/>
  <c r="E273" i="16"/>
  <c r="E257" i="9"/>
  <c r="W237" i="16"/>
  <c r="W169" i="9"/>
  <c r="AC124" i="16"/>
  <c r="AC23" i="9"/>
  <c r="Q133" i="16"/>
  <c r="Q32" i="9"/>
  <c r="E186" i="16"/>
  <c r="E85" i="9"/>
  <c r="K227" i="16"/>
  <c r="K149" i="9"/>
  <c r="Q238" i="16"/>
  <c r="Q170" i="9"/>
  <c r="Q191" i="16"/>
  <c r="Q90" i="9"/>
  <c r="W275" i="16"/>
  <c r="W261" i="9"/>
  <c r="Q65" i="16"/>
  <c r="Q218" i="9"/>
  <c r="AC22" i="16"/>
  <c r="AC119" i="9"/>
  <c r="E134" i="16"/>
  <c r="E33" i="9"/>
  <c r="W54" i="16"/>
  <c r="W121" i="9"/>
  <c r="AC34" i="16"/>
  <c r="AC122" i="9"/>
  <c r="E110" i="16"/>
  <c r="E9" i="9"/>
  <c r="AC50" i="16"/>
  <c r="AC274" i="9"/>
  <c r="T98" i="16"/>
  <c r="T275" i="9"/>
  <c r="H148" i="16"/>
  <c r="H47" i="9"/>
  <c r="T217" i="16"/>
  <c r="T132" i="9"/>
  <c r="T161" i="16"/>
  <c r="T60" i="9"/>
  <c r="N243" i="16"/>
  <c r="N187" i="9"/>
  <c r="T10" i="4"/>
  <c r="T106" i="16"/>
  <c r="T5" i="9"/>
  <c r="T37" i="16"/>
  <c r="T163" i="9"/>
  <c r="Z162" i="16"/>
  <c r="Z61" i="9"/>
  <c r="T123" i="16"/>
  <c r="T22" i="9"/>
  <c r="N268" i="16"/>
  <c r="N249" i="9"/>
  <c r="H225" i="16"/>
  <c r="H142" i="9"/>
  <c r="Z167" i="16"/>
  <c r="Z66" i="9"/>
  <c r="Z127" i="16"/>
  <c r="Z26" i="9"/>
  <c r="T226" i="16"/>
  <c r="T145" i="9"/>
  <c r="B135" i="16"/>
  <c r="B34" i="9"/>
  <c r="H121" i="16"/>
  <c r="H20" i="9"/>
  <c r="B270" i="16"/>
  <c r="B252" i="9"/>
  <c r="T173" i="16"/>
  <c r="T72" i="9"/>
  <c r="H196" i="16"/>
  <c r="H95" i="9"/>
  <c r="N263" i="16"/>
  <c r="N232" i="9"/>
  <c r="N37" i="4"/>
  <c r="N159" i="16"/>
  <c r="N58" i="9"/>
  <c r="N157" i="16"/>
  <c r="N56" i="9"/>
  <c r="H24" i="16"/>
  <c r="H148" i="9"/>
  <c r="H246" i="16"/>
  <c r="H193" i="9"/>
  <c r="N193" i="16"/>
  <c r="N92" i="9"/>
  <c r="H273" i="16"/>
  <c r="H257" i="9"/>
  <c r="Z237" i="16"/>
  <c r="Z169" i="9"/>
  <c r="B158" i="16"/>
  <c r="B57" i="9"/>
  <c r="Z181" i="16"/>
  <c r="Z80" i="9"/>
  <c r="B85" i="16"/>
  <c r="B194" i="9"/>
  <c r="H165" i="16"/>
  <c r="H64" i="9"/>
  <c r="N209" i="16"/>
  <c r="N117" i="9"/>
  <c r="B25" i="16"/>
  <c r="B151" i="9"/>
  <c r="T276" i="16"/>
  <c r="T262" i="9"/>
  <c r="N8" i="16"/>
  <c r="N152" i="9"/>
  <c r="Z114" i="16"/>
  <c r="Z13" i="9"/>
  <c r="T104" i="16"/>
  <c r="T3" i="9"/>
  <c r="H229" i="16"/>
  <c r="H153" i="9"/>
  <c r="B138" i="16"/>
  <c r="B37" i="9"/>
  <c r="T78" i="16"/>
  <c r="T235" i="9"/>
  <c r="N26" i="16"/>
  <c r="N154" i="9"/>
  <c r="Z239" i="16"/>
  <c r="Z172" i="9"/>
  <c r="N118" i="16"/>
  <c r="N17" i="9"/>
  <c r="T20" i="16"/>
  <c r="T267" i="9"/>
  <c r="Z247" i="16"/>
  <c r="Z197" i="9"/>
  <c r="Z84" i="16"/>
  <c r="Z155" i="9"/>
  <c r="Z27" i="16"/>
  <c r="Z157" i="9"/>
  <c r="H257" i="16"/>
  <c r="H222" i="9"/>
  <c r="Z54" i="16"/>
  <c r="Z121" i="9"/>
  <c r="Z279" i="16"/>
  <c r="Z269" i="9"/>
  <c r="Z28" i="16"/>
  <c r="Z179" i="9"/>
  <c r="H30" i="16"/>
  <c r="H202" i="9"/>
  <c r="Z69" i="16"/>
  <c r="Z227" i="9"/>
  <c r="T61" i="16"/>
  <c r="T203" i="9"/>
  <c r="N215" i="16"/>
  <c r="N129" i="9"/>
  <c r="Z6" i="16"/>
  <c r="Z130" i="9"/>
  <c r="AC218" i="16"/>
  <c r="AC133" i="9"/>
  <c r="AC100" i="16"/>
  <c r="AC277" i="9"/>
  <c r="K101" i="16"/>
  <c r="K278" i="9"/>
  <c r="E260" i="16"/>
  <c r="E229" i="9"/>
  <c r="W150" i="16"/>
  <c r="W49" i="9"/>
  <c r="AC143" i="16"/>
  <c r="AC42" i="9"/>
  <c r="Q122" i="16"/>
  <c r="Q21" i="9"/>
  <c r="E81" i="16"/>
  <c r="E240" i="9"/>
  <c r="W115" i="16"/>
  <c r="W14" i="9"/>
  <c r="K74" i="16"/>
  <c r="K181" i="9"/>
  <c r="Q188" i="16"/>
  <c r="Q87" i="9"/>
  <c r="AC223" i="16"/>
  <c r="AC140" i="9"/>
  <c r="Z161" i="16"/>
  <c r="Z60" i="9"/>
  <c r="W266" i="16"/>
  <c r="W244" i="9"/>
  <c r="T46" i="16"/>
  <c r="T214" i="9"/>
  <c r="Q172" i="16"/>
  <c r="Q71" i="9"/>
  <c r="K175" i="16"/>
  <c r="K74" i="9"/>
  <c r="H29" i="16"/>
  <c r="H186" i="9"/>
  <c r="Z224" i="16"/>
  <c r="Z141" i="9"/>
  <c r="T243" i="16"/>
  <c r="T187" i="9"/>
  <c r="N199" i="16"/>
  <c r="N98" i="9"/>
  <c r="B106" i="16"/>
  <c r="B5" i="9"/>
  <c r="Z106" i="16"/>
  <c r="Z5" i="9"/>
  <c r="T169" i="16"/>
  <c r="T68" i="9"/>
  <c r="N86" i="16"/>
  <c r="N245" i="9"/>
  <c r="H87" i="16"/>
  <c r="H246" i="9"/>
  <c r="Z37" i="16"/>
  <c r="Z163" i="9"/>
  <c r="T262" i="16"/>
  <c r="T231" i="9"/>
  <c r="B202" i="16"/>
  <c r="B102" i="9"/>
  <c r="Z202" i="16"/>
  <c r="Z102" i="9"/>
  <c r="T13" i="4"/>
  <c r="T179" i="16"/>
  <c r="T78" i="9"/>
  <c r="N194" i="16"/>
  <c r="N93" i="9"/>
  <c r="H19" i="16"/>
  <c r="H248" i="9"/>
  <c r="Z15" i="4"/>
  <c r="Z123" i="16"/>
  <c r="Z22" i="9"/>
  <c r="T139" i="16"/>
  <c r="T38" i="9"/>
  <c r="N203" i="16"/>
  <c r="N103" i="9"/>
  <c r="B192" i="16"/>
  <c r="B91" i="9"/>
  <c r="Z17" i="4"/>
  <c r="Z192" i="16"/>
  <c r="Z91" i="9"/>
  <c r="T204" i="16"/>
  <c r="T104" i="9"/>
  <c r="N18" i="4"/>
  <c r="N189" i="16"/>
  <c r="N88" i="9"/>
  <c r="H182" i="16"/>
  <c r="H81" i="9"/>
  <c r="Z141" i="16"/>
  <c r="Z40" i="9"/>
  <c r="T268" i="16"/>
  <c r="T249" i="9"/>
  <c r="N63" i="16"/>
  <c r="N215" i="9"/>
  <c r="B3" i="16"/>
  <c r="B106" i="9"/>
  <c r="Z3" i="16"/>
  <c r="Z106" i="9"/>
  <c r="T269" i="16"/>
  <c r="T250" i="9"/>
  <c r="N225" i="16"/>
  <c r="N142" i="9"/>
  <c r="H167" i="16"/>
  <c r="H66" i="9"/>
  <c r="B22" i="6"/>
  <c r="B180" i="16"/>
  <c r="Z22" i="4"/>
  <c r="Z180" i="16"/>
  <c r="Z79" i="9"/>
  <c r="T71" i="16"/>
  <c r="T143" i="9"/>
  <c r="N23" i="4"/>
  <c r="N198" i="16"/>
  <c r="N97" i="9"/>
  <c r="H24" i="4"/>
  <c r="H127" i="16"/>
  <c r="B131" i="16"/>
  <c r="B30" i="9"/>
  <c r="Z25" i="4"/>
  <c r="Z131" i="16"/>
  <c r="Z30" i="9"/>
  <c r="T12" i="16"/>
  <c r="T144" i="9"/>
  <c r="N205" i="16"/>
  <c r="N107" i="9"/>
  <c r="H244" i="16"/>
  <c r="H188" i="9"/>
  <c r="Z226" i="16"/>
  <c r="Z145" i="9"/>
  <c r="T26" i="4"/>
  <c r="T116" i="16"/>
  <c r="T15" i="9"/>
  <c r="B21" i="16"/>
  <c r="B108" i="9"/>
  <c r="Z21" i="16"/>
  <c r="Z108" i="9"/>
  <c r="T64" i="16"/>
  <c r="T216" i="9"/>
  <c r="N27" i="4"/>
  <c r="N121" i="16"/>
  <c r="N20" i="9"/>
  <c r="H206" i="16"/>
  <c r="H109" i="9"/>
  <c r="Z28" i="4"/>
  <c r="Z197" i="16"/>
  <c r="Z96" i="9"/>
  <c r="T88" i="16"/>
  <c r="T251" i="9"/>
  <c r="N201" i="16"/>
  <c r="N100" i="9"/>
  <c r="B52" i="16"/>
  <c r="B110" i="9"/>
  <c r="Z52" i="16"/>
  <c r="Z110" i="9"/>
  <c r="T154" i="16"/>
  <c r="T153" i="16"/>
  <c r="T53" i="9"/>
  <c r="T52" i="9"/>
  <c r="H164" i="16"/>
  <c r="H63" i="9"/>
  <c r="Z126" i="16"/>
  <c r="Z25" i="9"/>
  <c r="T207" i="16"/>
  <c r="T111" i="9"/>
  <c r="N113" i="16"/>
  <c r="N12" i="9"/>
  <c r="B173" i="16"/>
  <c r="B72" i="9"/>
  <c r="Z173" i="16"/>
  <c r="Z72" i="9"/>
  <c r="T271" i="16"/>
  <c r="T253" i="9"/>
  <c r="N90" i="16"/>
  <c r="N89" i="16"/>
  <c r="N254" i="9"/>
  <c r="N255" i="9"/>
  <c r="Z245" i="16"/>
  <c r="Z189" i="9"/>
  <c r="T35" i="16"/>
  <c r="T147" i="9"/>
  <c r="N196" i="16"/>
  <c r="N95" i="9"/>
  <c r="B272" i="16"/>
  <c r="B256" i="9"/>
  <c r="Z272" i="16"/>
  <c r="Z256" i="9"/>
  <c r="T263" i="16"/>
  <c r="T232" i="9"/>
  <c r="N136" i="16"/>
  <c r="N137" i="16"/>
  <c r="N35" i="9"/>
  <c r="N36" i="9"/>
  <c r="Z208" i="16"/>
  <c r="Z113" i="9"/>
  <c r="T37" i="4"/>
  <c r="T159" i="16"/>
  <c r="T58" i="9"/>
  <c r="N38" i="16"/>
  <c r="N165" i="9"/>
  <c r="H166" i="16"/>
  <c r="H65" i="9"/>
  <c r="B128" i="16"/>
  <c r="B27" i="9"/>
  <c r="Z128" i="16"/>
  <c r="Z27" i="9"/>
  <c r="T157" i="16"/>
  <c r="T56" i="9"/>
  <c r="N176" i="16"/>
  <c r="N75" i="9"/>
  <c r="Z234" i="16"/>
  <c r="Z166" i="9"/>
  <c r="T42" i="16"/>
  <c r="T190" i="9"/>
  <c r="N24" i="16"/>
  <c r="N148" i="9"/>
  <c r="H43" i="4"/>
  <c r="H33" i="16"/>
  <c r="H114" i="9"/>
  <c r="B117" i="16"/>
  <c r="B16" i="9"/>
  <c r="Z117" i="16"/>
  <c r="Z16" i="9"/>
  <c r="T235" i="16"/>
  <c r="T167" i="9"/>
  <c r="N45" i="4"/>
  <c r="N174" i="16"/>
  <c r="N73" i="9"/>
  <c r="Z57" i="16"/>
  <c r="Z191" i="9"/>
  <c r="T58" i="16"/>
  <c r="T192" i="9"/>
  <c r="N246" i="16"/>
  <c r="N193" i="9"/>
  <c r="H236" i="16"/>
  <c r="H168" i="9"/>
  <c r="B76" i="16"/>
  <c r="B233" i="9"/>
  <c r="Z76" i="16"/>
  <c r="Z233" i="9"/>
  <c r="T193" i="16"/>
  <c r="T92" i="9"/>
  <c r="N273" i="16"/>
  <c r="N257" i="9"/>
  <c r="Z10" i="16"/>
  <c r="Z115" i="9"/>
  <c r="T256" i="16"/>
  <c r="T217" i="9"/>
  <c r="N124" i="16"/>
  <c r="N23" i="9"/>
  <c r="H158" i="16"/>
  <c r="H57" i="9"/>
  <c r="B133" i="16"/>
  <c r="B32" i="9"/>
  <c r="Z133" i="16"/>
  <c r="Z32" i="9"/>
  <c r="T91" i="16"/>
  <c r="T258" i="9"/>
  <c r="N186" i="16"/>
  <c r="N85" i="9"/>
  <c r="H181" i="16"/>
  <c r="H80" i="9"/>
  <c r="Z274" i="16"/>
  <c r="Z259" i="9"/>
  <c r="T227" i="16"/>
  <c r="T149" i="9"/>
  <c r="N149" i="16"/>
  <c r="N48" i="9"/>
  <c r="B238" i="16"/>
  <c r="B170" i="9"/>
  <c r="Z238" i="16"/>
  <c r="Z170" i="9"/>
  <c r="T187" i="16"/>
  <c r="T86" i="9"/>
  <c r="N165" i="16"/>
  <c r="N64" i="9"/>
  <c r="H39" i="16"/>
  <c r="H171" i="9"/>
  <c r="Z191" i="16"/>
  <c r="Z90" i="9"/>
  <c r="T77" i="16"/>
  <c r="T234" i="9"/>
  <c r="N92" i="16"/>
  <c r="N260" i="9"/>
  <c r="B4" i="16"/>
  <c r="B116" i="9"/>
  <c r="Z4" i="16"/>
  <c r="Z116" i="9"/>
  <c r="T228" i="16"/>
  <c r="T150" i="9"/>
  <c r="N32" i="16"/>
  <c r="N101" i="9"/>
  <c r="H177" i="16"/>
  <c r="H76" i="9"/>
  <c r="Z65" i="16"/>
  <c r="Z218" i="9"/>
  <c r="T209" i="16"/>
  <c r="T117" i="9"/>
  <c r="N210" i="16"/>
  <c r="N118" i="9"/>
  <c r="B276" i="16"/>
  <c r="B262" i="9"/>
  <c r="Z276" i="16"/>
  <c r="Z262" i="9"/>
  <c r="T8" i="16"/>
  <c r="T152" i="9"/>
  <c r="N22" i="16"/>
  <c r="N119" i="9"/>
  <c r="H114" i="16"/>
  <c r="H13" i="9"/>
  <c r="Z129" i="16"/>
  <c r="Z28" i="9"/>
  <c r="T93" i="16"/>
  <c r="T263" i="9"/>
  <c r="N53" i="16"/>
  <c r="N120" i="9"/>
  <c r="B277" i="16"/>
  <c r="B265" i="9"/>
  <c r="Z277" i="16"/>
  <c r="Z265" i="9"/>
  <c r="T61" i="4"/>
  <c r="T190" i="16"/>
  <c r="T89" i="9"/>
  <c r="N62" i="4"/>
  <c r="N155" i="16"/>
  <c r="N54" i="9"/>
  <c r="Z104" i="16"/>
  <c r="Z3" i="9"/>
  <c r="T95" i="16"/>
  <c r="T266" i="9"/>
  <c r="N229" i="16"/>
  <c r="N153" i="9"/>
  <c r="H138" i="16"/>
  <c r="H37" i="9"/>
  <c r="B78" i="16"/>
  <c r="B235" i="9"/>
  <c r="Z78" i="16"/>
  <c r="Z235" i="9"/>
  <c r="T26" i="16"/>
  <c r="T154" i="9"/>
  <c r="N17" i="16"/>
  <c r="N220" i="9"/>
  <c r="Z43" i="16"/>
  <c r="Z195" i="9"/>
  <c r="T65" i="4"/>
  <c r="T118" i="16"/>
  <c r="T17" i="9"/>
  <c r="N147" i="16"/>
  <c r="N46" i="9"/>
  <c r="H67" i="4"/>
  <c r="H120" i="16"/>
  <c r="H19" i="9"/>
  <c r="B20" i="16"/>
  <c r="B267" i="9"/>
  <c r="Z20" i="16"/>
  <c r="Z267" i="9"/>
  <c r="T59" i="16"/>
  <c r="T196" i="9"/>
  <c r="N68" i="4"/>
  <c r="N105" i="16"/>
  <c r="N4" i="9"/>
  <c r="Z67" i="16"/>
  <c r="Z221" i="9"/>
  <c r="T60" i="16"/>
  <c r="T198" i="9"/>
  <c r="N264" i="16"/>
  <c r="N236" i="9"/>
  <c r="H84" i="16"/>
  <c r="H155" i="9"/>
  <c r="B69" i="6"/>
  <c r="B171" i="16"/>
  <c r="B70" i="9"/>
  <c r="Z69" i="4"/>
  <c r="Z171" i="16"/>
  <c r="Z70" i="9"/>
  <c r="T44" i="16"/>
  <c r="T199" i="9"/>
  <c r="N134" i="16"/>
  <c r="N33" i="9"/>
  <c r="Z142" i="16"/>
  <c r="Z41" i="9"/>
  <c r="T72" i="16"/>
  <c r="T156" i="9"/>
  <c r="N71" i="4"/>
  <c r="N156" i="16"/>
  <c r="N55" i="9"/>
  <c r="H27" i="16"/>
  <c r="H157" i="9"/>
  <c r="B140" i="16"/>
  <c r="B39" i="9"/>
  <c r="Z140" i="16"/>
  <c r="Z39" i="9"/>
  <c r="T278" i="16"/>
  <c r="T268" i="9"/>
  <c r="N257" i="16"/>
  <c r="N222" i="9"/>
  <c r="H54" i="16"/>
  <c r="H121" i="9"/>
  <c r="Z45" i="16"/>
  <c r="Z200" i="9"/>
  <c r="T160" i="16"/>
  <c r="T59" i="9"/>
  <c r="N34" i="16"/>
  <c r="N122" i="9"/>
  <c r="B96" i="16"/>
  <c r="B270" i="9"/>
  <c r="Z96" i="16"/>
  <c r="Z270" i="9"/>
  <c r="T68" i="16"/>
  <c r="T223" i="9"/>
  <c r="N74" i="4"/>
  <c r="N110" i="16"/>
  <c r="N9" i="9"/>
  <c r="H55" i="16"/>
  <c r="H174" i="9"/>
  <c r="Z211" i="16"/>
  <c r="Z123" i="9"/>
  <c r="T240" i="16"/>
  <c r="T175" i="9"/>
  <c r="N258" i="16"/>
  <c r="N224" i="9"/>
  <c r="B79" i="16"/>
  <c r="B237" i="9"/>
  <c r="Z79" i="16"/>
  <c r="Z237" i="9"/>
  <c r="T97" i="16"/>
  <c r="T271" i="9"/>
  <c r="N230" i="16"/>
  <c r="N158" i="9"/>
  <c r="H241" i="16"/>
  <c r="H177" i="9"/>
  <c r="Z5" i="16"/>
  <c r="Z124" i="9"/>
  <c r="T15" i="16"/>
  <c r="T178" i="9"/>
  <c r="N212" i="16"/>
  <c r="N125" i="9"/>
  <c r="B47" i="16"/>
  <c r="B226" i="9"/>
  <c r="Z47" i="16"/>
  <c r="Z226" i="9"/>
  <c r="T14" i="16"/>
  <c r="T159" i="9"/>
  <c r="N195" i="16"/>
  <c r="N94" i="9"/>
  <c r="H248" i="16"/>
  <c r="H201" i="9"/>
  <c r="Z49" i="16"/>
  <c r="Z272" i="9"/>
  <c r="T280" i="16"/>
  <c r="T273" i="9"/>
  <c r="N184" i="16"/>
  <c r="N83" i="9"/>
  <c r="B213" i="16"/>
  <c r="B126" i="9"/>
  <c r="Z213" i="16"/>
  <c r="Z126" i="9"/>
  <c r="T200" i="16"/>
  <c r="T99" i="9"/>
  <c r="N214" i="16"/>
  <c r="N127" i="9"/>
  <c r="Z11" i="16"/>
  <c r="Z128" i="9"/>
  <c r="T80" i="16"/>
  <c r="T239" i="9"/>
  <c r="N30" i="16"/>
  <c r="N202" i="9"/>
  <c r="H69" i="16"/>
  <c r="H227" i="9"/>
  <c r="B61" i="16"/>
  <c r="B203" i="9"/>
  <c r="Z61" i="16"/>
  <c r="Z203" i="9"/>
  <c r="T215" i="16"/>
  <c r="T129" i="9"/>
  <c r="N50" i="16"/>
  <c r="N274" i="9"/>
  <c r="Z231" i="16"/>
  <c r="Z160" i="9"/>
  <c r="E88" i="4"/>
  <c r="E98" i="16"/>
  <c r="AC88" i="4"/>
  <c r="AC98" i="16"/>
  <c r="AC275" i="9"/>
  <c r="W216" i="16"/>
  <c r="W131" i="9"/>
  <c r="Q148" i="16"/>
  <c r="Q47" i="9"/>
  <c r="K249" i="16"/>
  <c r="K204" i="9"/>
  <c r="E183" i="16"/>
  <c r="E82" i="9"/>
  <c r="AC183" i="16"/>
  <c r="AC82" i="9"/>
  <c r="W70" i="16"/>
  <c r="W228" i="9"/>
  <c r="Q168" i="16"/>
  <c r="Q67" i="9"/>
  <c r="K99" i="16"/>
  <c r="K276" i="9"/>
  <c r="AC217" i="16"/>
  <c r="AC132" i="9"/>
  <c r="W108" i="16"/>
  <c r="W7" i="9"/>
  <c r="Q232" i="16"/>
  <c r="Q161" i="9"/>
  <c r="K218" i="16"/>
  <c r="K133" i="9"/>
  <c r="E145" i="16"/>
  <c r="E44" i="9"/>
  <c r="AC145" i="16"/>
  <c r="AC44" i="9"/>
  <c r="W219" i="16"/>
  <c r="W134" i="9"/>
  <c r="Q31" i="16"/>
  <c r="Q205" i="9"/>
  <c r="K100" i="16"/>
  <c r="K277" i="9"/>
  <c r="AC125" i="16"/>
  <c r="AC24" i="9"/>
  <c r="W250" i="16"/>
  <c r="W206" i="9"/>
  <c r="Q101" i="16"/>
  <c r="Q278" i="9"/>
  <c r="K260" i="16"/>
  <c r="K229" i="9"/>
  <c r="E150" i="16"/>
  <c r="E49" i="9"/>
  <c r="AC150" i="16"/>
  <c r="AC49" i="9"/>
  <c r="W36" i="16"/>
  <c r="W162" i="9"/>
  <c r="Q75" i="16"/>
  <c r="Q207" i="9"/>
  <c r="K143" i="16"/>
  <c r="K42" i="9"/>
  <c r="AC16" i="16"/>
  <c r="AC180" i="9"/>
  <c r="W89" i="4"/>
  <c r="W122" i="16"/>
  <c r="W21" i="9"/>
  <c r="Q107" i="16"/>
  <c r="Q6" i="9"/>
  <c r="K81" i="16"/>
  <c r="K240" i="9"/>
  <c r="E115" i="16"/>
  <c r="E14" i="9"/>
  <c r="AC115" i="16"/>
  <c r="AC14" i="9"/>
  <c r="W112" i="16"/>
  <c r="W11" i="9"/>
  <c r="Q74" i="16"/>
  <c r="Q181" i="9"/>
  <c r="AC178" i="16"/>
  <c r="AC77" i="9"/>
  <c r="W188" i="16"/>
  <c r="W87" i="9"/>
  <c r="Q56" i="16"/>
  <c r="Q182" i="9"/>
  <c r="N88" i="4"/>
  <c r="N132" i="16"/>
  <c r="N31" i="9"/>
  <c r="B7" i="16"/>
  <c r="B135" i="9"/>
  <c r="Z7" i="16"/>
  <c r="Z135" i="9"/>
  <c r="T163" i="16"/>
  <c r="T62" i="9"/>
  <c r="N23" i="16"/>
  <c r="N136" i="9"/>
  <c r="H185" i="16"/>
  <c r="H84" i="9"/>
  <c r="Z9" i="16"/>
  <c r="Z183" i="9"/>
  <c r="T251" i="16"/>
  <c r="T209" i="9"/>
  <c r="N102" i="16"/>
  <c r="N279" i="9"/>
  <c r="B18" i="16"/>
  <c r="B241" i="9"/>
  <c r="Z18" i="16"/>
  <c r="Z241" i="9"/>
  <c r="T103" i="16"/>
  <c r="T280" i="9"/>
  <c r="H41" i="16"/>
  <c r="H184" i="9"/>
  <c r="Z261" i="16"/>
  <c r="Z230" i="9"/>
  <c r="T253" i="16"/>
  <c r="T211" i="9"/>
  <c r="N220" i="16"/>
  <c r="N137" i="9"/>
  <c r="B242" i="16"/>
  <c r="B185" i="9"/>
  <c r="Z242" i="16"/>
  <c r="Z185" i="9"/>
  <c r="T221" i="16"/>
  <c r="T138" i="9"/>
  <c r="N222" i="16"/>
  <c r="N139" i="9"/>
  <c r="H170" i="16"/>
  <c r="H69" i="9"/>
  <c r="Z281" i="16"/>
  <c r="Z281" i="9"/>
  <c r="T254" i="16"/>
  <c r="T212" i="9"/>
  <c r="N282" i="16"/>
  <c r="N282" i="9"/>
  <c r="H265" i="16"/>
  <c r="H243" i="9"/>
  <c r="B255" i="16"/>
  <c r="B213" i="9"/>
  <c r="Z255" i="16"/>
  <c r="Z213" i="9"/>
  <c r="B60" i="9"/>
  <c r="B163" i="9"/>
  <c r="B88" i="9"/>
  <c r="B143" i="9"/>
  <c r="B109" i="9"/>
  <c r="B12" i="9"/>
  <c r="B113" i="9"/>
  <c r="B73" i="9"/>
  <c r="B217" i="9"/>
  <c r="B171" i="9"/>
  <c r="B118" i="9"/>
  <c r="B3" i="9"/>
  <c r="B197" i="9"/>
  <c r="B121" i="9"/>
  <c r="B177" i="9"/>
  <c r="B179" i="9"/>
  <c r="B67" i="9"/>
  <c r="B207" i="9"/>
  <c r="B62" i="9"/>
  <c r="E141" i="9"/>
  <c r="E22" i="9"/>
  <c r="E79" i="9"/>
  <c r="E96" i="9"/>
  <c r="E189" i="9"/>
  <c r="E166" i="9"/>
  <c r="E115" i="9"/>
  <c r="E90" i="9"/>
  <c r="E28" i="9"/>
  <c r="E195" i="9"/>
  <c r="E41" i="9"/>
  <c r="E123" i="9"/>
  <c r="E272" i="9"/>
  <c r="E160" i="9"/>
  <c r="E277" i="9"/>
  <c r="E51" i="9"/>
  <c r="E210" i="9"/>
  <c r="H18" i="9"/>
  <c r="H163" i="9"/>
  <c r="H40" i="9"/>
  <c r="H145" i="9"/>
  <c r="H12" i="9"/>
  <c r="H56" i="9"/>
  <c r="H169" i="9"/>
  <c r="H234" i="9"/>
  <c r="H264" i="9"/>
  <c r="H4" i="9"/>
  <c r="H200" i="9"/>
  <c r="H125" i="9"/>
  <c r="H129" i="9"/>
  <c r="H205" i="9"/>
  <c r="H77" i="9"/>
  <c r="H211" i="9"/>
  <c r="K187" i="9"/>
  <c r="K81" i="9"/>
  <c r="K34" i="9"/>
  <c r="K147" i="9"/>
  <c r="K45" i="9"/>
  <c r="K194" i="9"/>
  <c r="K263" i="9"/>
  <c r="K197" i="9"/>
  <c r="K269" i="9"/>
  <c r="K273" i="9"/>
  <c r="K49" i="9"/>
  <c r="N52" i="9"/>
  <c r="N155" i="9"/>
  <c r="Q4" i="4"/>
  <c r="Q119" i="16"/>
  <c r="Q29" i="16"/>
  <c r="Q186" i="9"/>
  <c r="AC11" i="4"/>
  <c r="AC169" i="16"/>
  <c r="AC68" i="9"/>
  <c r="E204" i="16"/>
  <c r="E104" i="9"/>
  <c r="Q51" i="16"/>
  <c r="Q105" i="9"/>
  <c r="AC71" i="16"/>
  <c r="AC143" i="9"/>
  <c r="E153" i="16"/>
  <c r="E154" i="16"/>
  <c r="E53" i="9"/>
  <c r="E52" i="9"/>
  <c r="W113" i="16"/>
  <c r="W12" i="9"/>
  <c r="K245" i="16"/>
  <c r="K189" i="9"/>
  <c r="AC235" i="16"/>
  <c r="AC167" i="9"/>
  <c r="Q46" i="4"/>
  <c r="Q146" i="16"/>
  <c r="Q45" i="9"/>
  <c r="Q236" i="16"/>
  <c r="Q168" i="9"/>
  <c r="Q237" i="16"/>
  <c r="Q169" i="9"/>
  <c r="K133" i="16"/>
  <c r="K32" i="9"/>
  <c r="W186" i="16"/>
  <c r="W85" i="9"/>
  <c r="Q53" i="4"/>
  <c r="Q181" i="16"/>
  <c r="Q80" i="9"/>
  <c r="Q85" i="16"/>
  <c r="Q194" i="9"/>
  <c r="AC77" i="16"/>
  <c r="AC234" i="9"/>
  <c r="E190" i="16"/>
  <c r="E89" i="9"/>
  <c r="Q66" i="16"/>
  <c r="Q219" i="9"/>
  <c r="AC95" i="16"/>
  <c r="AC266" i="9"/>
  <c r="AC26" i="16"/>
  <c r="AC154" i="9"/>
  <c r="W17" i="16"/>
  <c r="W220" i="9"/>
  <c r="AC118" i="16"/>
  <c r="AC17" i="9"/>
  <c r="E59" i="16"/>
  <c r="E196" i="9"/>
  <c r="AC60" i="16"/>
  <c r="AC198" i="9"/>
  <c r="W264" i="16"/>
  <c r="W236" i="9"/>
  <c r="AC278" i="16"/>
  <c r="AC268" i="9"/>
  <c r="Q151" i="16"/>
  <c r="Q50" i="9"/>
  <c r="AC172" i="16"/>
  <c r="AC71" i="9"/>
  <c r="N37" i="16"/>
  <c r="N163" i="9"/>
  <c r="H204" i="16"/>
  <c r="H104" i="9"/>
  <c r="N141" i="16"/>
  <c r="N40" i="9"/>
  <c r="Z63" i="16"/>
  <c r="Z215" i="9"/>
  <c r="T167" i="16"/>
  <c r="T66" i="9"/>
  <c r="N226" i="16"/>
  <c r="N145" i="9"/>
  <c r="Z121" i="16"/>
  <c r="Z20" i="9"/>
  <c r="N52" i="16"/>
  <c r="N110" i="9"/>
  <c r="N173" i="16"/>
  <c r="N72" i="9"/>
  <c r="N272" i="16"/>
  <c r="N256" i="9"/>
  <c r="Z38" i="16"/>
  <c r="Z165" i="9"/>
  <c r="Z176" i="16"/>
  <c r="Z75" i="9"/>
  <c r="Z24" i="16"/>
  <c r="Z148" i="9"/>
  <c r="N57" i="16"/>
  <c r="N191" i="9"/>
  <c r="T177" i="16"/>
  <c r="T76" i="9"/>
  <c r="H118" i="16"/>
  <c r="H17" i="9"/>
  <c r="Z105" i="16"/>
  <c r="Z4" i="9"/>
  <c r="H68" i="16"/>
  <c r="H223" i="9"/>
  <c r="T55" i="16"/>
  <c r="T174" i="9"/>
  <c r="Z258" i="16"/>
  <c r="Z224" i="9"/>
  <c r="H280" i="16"/>
  <c r="H273" i="9"/>
  <c r="T69" i="16"/>
  <c r="T227" i="9"/>
  <c r="K266" i="16"/>
  <c r="K244" i="9"/>
  <c r="AC7" i="4"/>
  <c r="AC175" i="16"/>
  <c r="AC74" i="9"/>
  <c r="AC8" i="4"/>
  <c r="AC199" i="16"/>
  <c r="AC98" i="9"/>
  <c r="AC86" i="16"/>
  <c r="AC245" i="9"/>
  <c r="K204" i="16"/>
  <c r="K104" i="9"/>
  <c r="AC63" i="16"/>
  <c r="AC215" i="9"/>
  <c r="Q131" i="16"/>
  <c r="Q30" i="9"/>
  <c r="W244" i="16"/>
  <c r="W188" i="9"/>
  <c r="W206" i="16"/>
  <c r="W109" i="9"/>
  <c r="W270" i="16"/>
  <c r="W252" i="9"/>
  <c r="Q173" i="16"/>
  <c r="Q72" i="9"/>
  <c r="Q272" i="16"/>
  <c r="Q256" i="9"/>
  <c r="AC176" i="16"/>
  <c r="AC75" i="9"/>
  <c r="W109" i="16"/>
  <c r="W8" i="9"/>
  <c r="W43" i="4"/>
  <c r="W33" i="16"/>
  <c r="W114" i="9"/>
  <c r="Q76" i="16"/>
  <c r="Q233" i="9"/>
  <c r="W39" i="16"/>
  <c r="W171" i="9"/>
  <c r="Q4" i="16"/>
  <c r="Q116" i="9"/>
  <c r="K8" i="16"/>
  <c r="K152" i="9"/>
  <c r="W114" i="16"/>
  <c r="W13" i="9"/>
  <c r="Q277" i="16"/>
  <c r="Q265" i="9"/>
  <c r="Q43" i="16"/>
  <c r="Q195" i="9"/>
  <c r="W120" i="16"/>
  <c r="W19" i="9"/>
  <c r="AC105" i="16"/>
  <c r="AC4" i="9"/>
  <c r="Q67" i="16"/>
  <c r="Q221" i="9"/>
  <c r="Q69" i="4"/>
  <c r="Q171" i="16"/>
  <c r="Q70" i="9"/>
  <c r="AC134" i="16"/>
  <c r="AC33" i="9"/>
  <c r="Q142" i="16"/>
  <c r="Q41" i="9"/>
  <c r="AC156" i="16"/>
  <c r="AC55" i="9"/>
  <c r="K160" i="16"/>
  <c r="K59" i="9"/>
  <c r="Q5" i="16"/>
  <c r="Q124" i="9"/>
  <c r="AC214" i="16"/>
  <c r="AC127" i="9"/>
  <c r="B249" i="16"/>
  <c r="B204" i="9"/>
  <c r="H101" i="16"/>
  <c r="H278" i="9"/>
  <c r="B81" i="16"/>
  <c r="B240" i="9"/>
  <c r="Z119" i="16"/>
  <c r="Z18" i="9"/>
  <c r="K46" i="16"/>
  <c r="K214" i="9"/>
  <c r="T224" i="16"/>
  <c r="T141" i="9"/>
  <c r="Z130" i="16"/>
  <c r="Z29" i="9"/>
  <c r="H86" i="16"/>
  <c r="H245" i="9"/>
  <c r="N262" i="16"/>
  <c r="N231" i="9"/>
  <c r="B162" i="16"/>
  <c r="B61" i="9"/>
  <c r="H194" i="16"/>
  <c r="H93" i="9"/>
  <c r="Z19" i="16"/>
  <c r="Z248" i="9"/>
  <c r="Z233" i="16"/>
  <c r="Z164" i="9"/>
  <c r="Z51" i="16"/>
  <c r="Z105" i="9"/>
  <c r="T3" i="16"/>
  <c r="T106" i="9"/>
  <c r="T180" i="16"/>
  <c r="T79" i="9"/>
  <c r="T131" i="16"/>
  <c r="T30" i="9"/>
  <c r="N116" i="16"/>
  <c r="N15" i="9"/>
  <c r="Z206" i="16"/>
  <c r="Z109" i="9"/>
  <c r="N88" i="16"/>
  <c r="N251" i="9"/>
  <c r="T52" i="16"/>
  <c r="T110" i="9"/>
  <c r="Z164" i="16"/>
  <c r="Z63" i="9"/>
  <c r="Z111" i="16"/>
  <c r="Z10" i="9"/>
  <c r="H38" i="16"/>
  <c r="H165" i="9"/>
  <c r="B166" i="16"/>
  <c r="B65" i="9"/>
  <c r="T128" i="16"/>
  <c r="T27" i="9"/>
  <c r="T234" i="16"/>
  <c r="T166" i="9"/>
  <c r="B43" i="6"/>
  <c r="D43" i="6" s="1"/>
  <c r="B33" i="16"/>
  <c r="B114" i="9"/>
  <c r="N235" i="16"/>
  <c r="N167" i="9"/>
  <c r="T57" i="16"/>
  <c r="T191" i="9"/>
  <c r="Z236" i="16"/>
  <c r="Z168" i="9"/>
  <c r="N256" i="16"/>
  <c r="N217" i="9"/>
  <c r="Z39" i="16"/>
  <c r="Z171" i="9"/>
  <c r="T191" i="16"/>
  <c r="T90" i="9"/>
  <c r="B275" i="16"/>
  <c r="B261" i="9"/>
  <c r="Z275" i="16"/>
  <c r="Z261" i="9"/>
  <c r="H32" i="16"/>
  <c r="H101" i="9"/>
  <c r="Z177" i="16"/>
  <c r="Z76" i="9"/>
  <c r="T129" i="16"/>
  <c r="T28" i="9"/>
  <c r="Z94" i="16"/>
  <c r="Z264" i="9"/>
  <c r="N61" i="4"/>
  <c r="N190" i="16"/>
  <c r="N89" i="9"/>
  <c r="Z66" i="16"/>
  <c r="Z219" i="9"/>
  <c r="Z138" i="16"/>
  <c r="Z37" i="9"/>
  <c r="H264" i="16"/>
  <c r="H236" i="9"/>
  <c r="T69" i="4"/>
  <c r="T171" i="16"/>
  <c r="T70" i="9"/>
  <c r="T142" i="16"/>
  <c r="T41" i="9"/>
  <c r="B279" i="16"/>
  <c r="B269" i="9"/>
  <c r="N68" i="16"/>
  <c r="N223" i="9"/>
  <c r="H110" i="16"/>
  <c r="H9" i="9"/>
  <c r="Z55" i="16"/>
  <c r="Z174" i="9"/>
  <c r="Z241" i="16"/>
  <c r="Z177" i="9"/>
  <c r="B259" i="16"/>
  <c r="B225" i="9"/>
  <c r="T49" i="16"/>
  <c r="T272" i="9"/>
  <c r="H184" i="16"/>
  <c r="H83" i="9"/>
  <c r="B48" i="16"/>
  <c r="B238" i="9"/>
  <c r="Z48" i="16"/>
  <c r="Z238" i="9"/>
  <c r="T11" i="16"/>
  <c r="T128" i="9"/>
  <c r="W217" i="16"/>
  <c r="W132" i="9"/>
  <c r="E218" i="16"/>
  <c r="E133" i="9"/>
  <c r="K31" i="16"/>
  <c r="K205" i="9"/>
  <c r="W125" i="16"/>
  <c r="W24" i="9"/>
  <c r="AC260" i="16"/>
  <c r="AC229" i="9"/>
  <c r="K75" i="16"/>
  <c r="K207" i="9"/>
  <c r="W16" i="16"/>
  <c r="W180" i="9"/>
  <c r="K107" i="16"/>
  <c r="K6" i="9"/>
  <c r="Q112" i="16"/>
  <c r="Q11" i="9"/>
  <c r="Z266" i="16"/>
  <c r="Z244" i="9"/>
  <c r="Q7" i="4"/>
  <c r="Q175" i="16"/>
  <c r="Q74" i="9"/>
  <c r="AC106" i="16"/>
  <c r="AC5" i="9"/>
  <c r="W11" i="4"/>
  <c r="W169" i="16"/>
  <c r="W68" i="9"/>
  <c r="Q86" i="16"/>
  <c r="Q245" i="9"/>
  <c r="K87" i="16"/>
  <c r="K246" i="9"/>
  <c r="AC37" i="16"/>
  <c r="AC163" i="9"/>
  <c r="W262" i="16"/>
  <c r="W231" i="9"/>
  <c r="Q267" i="16"/>
  <c r="Q247" i="9"/>
  <c r="E202" i="16"/>
  <c r="E102" i="9"/>
  <c r="AC202" i="16"/>
  <c r="AC102" i="9"/>
  <c r="W13" i="4"/>
  <c r="W179" i="16"/>
  <c r="W78" i="9"/>
  <c r="Q194" i="16"/>
  <c r="Q93" i="9"/>
  <c r="AC123" i="16"/>
  <c r="AC22" i="9"/>
  <c r="W139" i="16"/>
  <c r="W38" i="9"/>
  <c r="Q203" i="16"/>
  <c r="Q103" i="9"/>
  <c r="K233" i="16"/>
  <c r="K164" i="9"/>
  <c r="E192" i="16"/>
  <c r="E91" i="9"/>
  <c r="AC192" i="16"/>
  <c r="AC91" i="9"/>
  <c r="W204" i="16"/>
  <c r="W104" i="9"/>
  <c r="Q189" i="16"/>
  <c r="Q88" i="9"/>
  <c r="AC141" i="16"/>
  <c r="AC40" i="9"/>
  <c r="W268" i="16"/>
  <c r="W249" i="9"/>
  <c r="Q63" i="16"/>
  <c r="Q215" i="9"/>
  <c r="K51" i="16"/>
  <c r="K105" i="9"/>
  <c r="E3" i="16"/>
  <c r="E106" i="9"/>
  <c r="AC3" i="16"/>
  <c r="AC106" i="9"/>
  <c r="W269" i="16"/>
  <c r="W250" i="9"/>
  <c r="Q225" i="16"/>
  <c r="Q142" i="9"/>
  <c r="K167" i="16"/>
  <c r="K66" i="9"/>
  <c r="AC180" i="16"/>
  <c r="AC79" i="9"/>
  <c r="W71" i="16"/>
  <c r="W143" i="9"/>
  <c r="Q198" i="16"/>
  <c r="Q97" i="9"/>
  <c r="E131" i="16"/>
  <c r="E30" i="9"/>
  <c r="AC131" i="16"/>
  <c r="AC30" i="9"/>
  <c r="W12" i="16"/>
  <c r="W144" i="9"/>
  <c r="Q205" i="16"/>
  <c r="Q107" i="9"/>
  <c r="K244" i="16"/>
  <c r="K188" i="9"/>
  <c r="AC226" i="16"/>
  <c r="AC145" i="9"/>
  <c r="W116" i="16"/>
  <c r="W15" i="9"/>
  <c r="Q13" i="16"/>
  <c r="Q146" i="9"/>
  <c r="E21" i="16"/>
  <c r="E108" i="9"/>
  <c r="AC21" i="16"/>
  <c r="AC108" i="9"/>
  <c r="W64" i="16"/>
  <c r="W216" i="9"/>
  <c r="Q121" i="16"/>
  <c r="Q20" i="9"/>
  <c r="AC197" i="16"/>
  <c r="AC96" i="9"/>
  <c r="W88" i="16"/>
  <c r="W251" i="9"/>
  <c r="Q201" i="16"/>
  <c r="Q100" i="9"/>
  <c r="K270" i="16"/>
  <c r="K252" i="9"/>
  <c r="E52" i="16"/>
  <c r="E110" i="9"/>
  <c r="AC52" i="16"/>
  <c r="AC110" i="9"/>
  <c r="W154" i="16"/>
  <c r="W153" i="16"/>
  <c r="W53" i="9"/>
  <c r="W52" i="9"/>
  <c r="AC126" i="16"/>
  <c r="AC25" i="9"/>
  <c r="W207" i="16"/>
  <c r="W111" i="9"/>
  <c r="Q113" i="16"/>
  <c r="Q12" i="9"/>
  <c r="K83" i="16"/>
  <c r="K112" i="9"/>
  <c r="E173" i="16"/>
  <c r="E72" i="9"/>
  <c r="AC173" i="16"/>
  <c r="AC72" i="9"/>
  <c r="W271" i="16"/>
  <c r="W253" i="9"/>
  <c r="Q89" i="16"/>
  <c r="Q90" i="16"/>
  <c r="Q254" i="9"/>
  <c r="Q255" i="9"/>
  <c r="AC245" i="16"/>
  <c r="AC189" i="9"/>
  <c r="W35" i="16"/>
  <c r="W147" i="9"/>
  <c r="Q196" i="16"/>
  <c r="Q95" i="9"/>
  <c r="E272" i="16"/>
  <c r="E256" i="9"/>
  <c r="AC272" i="16"/>
  <c r="AC256" i="9"/>
  <c r="W263" i="16"/>
  <c r="W232" i="9"/>
  <c r="Q137" i="16"/>
  <c r="Q136" i="16"/>
  <c r="Q35" i="9"/>
  <c r="Q36" i="9"/>
  <c r="AC208" i="16"/>
  <c r="AC113" i="9"/>
  <c r="W37" i="4"/>
  <c r="W159" i="16"/>
  <c r="W58" i="9"/>
  <c r="Q38" i="16"/>
  <c r="Q165" i="9"/>
  <c r="E128" i="16"/>
  <c r="E27" i="9"/>
  <c r="AC128" i="16"/>
  <c r="AC27" i="9"/>
  <c r="W157" i="16"/>
  <c r="W56" i="9"/>
  <c r="Q176" i="16"/>
  <c r="Q75" i="9"/>
  <c r="AC234" i="16"/>
  <c r="AC166" i="9"/>
  <c r="W42" i="16"/>
  <c r="W190" i="9"/>
  <c r="Q24" i="16"/>
  <c r="Q148" i="9"/>
  <c r="K43" i="4"/>
  <c r="K33" i="16"/>
  <c r="K114" i="9"/>
  <c r="E117" i="16"/>
  <c r="E16" i="9"/>
  <c r="AC117" i="16"/>
  <c r="AC16" i="9"/>
  <c r="W235" i="16"/>
  <c r="W167" i="9"/>
  <c r="Q174" i="16"/>
  <c r="Q73" i="9"/>
  <c r="AC57" i="16"/>
  <c r="AC191" i="9"/>
  <c r="W58" i="16"/>
  <c r="W192" i="9"/>
  <c r="Q246" i="16"/>
  <c r="Q193" i="9"/>
  <c r="K236" i="16"/>
  <c r="K168" i="9"/>
  <c r="E76" i="16"/>
  <c r="E233" i="9"/>
  <c r="AC76" i="16"/>
  <c r="AC233" i="9"/>
  <c r="W193" i="16"/>
  <c r="W92" i="9"/>
  <c r="Q273" i="16"/>
  <c r="Q257" i="9"/>
  <c r="K237" i="16"/>
  <c r="K169" i="9"/>
  <c r="AC10" i="16"/>
  <c r="AC115" i="9"/>
  <c r="W256" i="16"/>
  <c r="W217" i="9"/>
  <c r="Q124" i="16"/>
  <c r="Q23" i="9"/>
  <c r="E133" i="16"/>
  <c r="E32" i="9"/>
  <c r="AC133" i="16"/>
  <c r="AC32" i="9"/>
  <c r="W91" i="16"/>
  <c r="W258" i="9"/>
  <c r="Q186" i="16"/>
  <c r="Q85" i="9"/>
  <c r="K181" i="16"/>
  <c r="K80" i="9"/>
  <c r="AC274" i="16"/>
  <c r="AC259" i="9"/>
  <c r="W227" i="16"/>
  <c r="W149" i="9"/>
  <c r="Q149" i="16"/>
  <c r="Q48" i="9"/>
  <c r="E238" i="16"/>
  <c r="E170" i="9"/>
  <c r="AC238" i="16"/>
  <c r="AC170" i="9"/>
  <c r="W187" i="16"/>
  <c r="W86" i="9"/>
  <c r="Q165" i="16"/>
  <c r="Q64" i="9"/>
  <c r="AC191" i="16"/>
  <c r="AC90" i="9"/>
  <c r="W77" i="16"/>
  <c r="W234" i="9"/>
  <c r="Q92" i="16"/>
  <c r="Q260" i="9"/>
  <c r="K275" i="16"/>
  <c r="K261" i="9"/>
  <c r="E4" i="16"/>
  <c r="E116" i="9"/>
  <c r="AC4" i="16"/>
  <c r="AC116" i="9"/>
  <c r="W228" i="16"/>
  <c r="W150" i="9"/>
  <c r="Q32" i="16"/>
  <c r="Q101" i="9"/>
  <c r="AC65" i="16"/>
  <c r="AC218" i="9"/>
  <c r="W209" i="16"/>
  <c r="W117" i="9"/>
  <c r="Q210" i="16"/>
  <c r="Q118" i="9"/>
  <c r="K25" i="16"/>
  <c r="K151" i="9"/>
  <c r="E276" i="16"/>
  <c r="E262" i="9"/>
  <c r="AC276" i="16"/>
  <c r="AC262" i="9"/>
  <c r="W8" i="16"/>
  <c r="W152" i="9"/>
  <c r="Q22" i="16"/>
  <c r="Q119" i="9"/>
  <c r="K114" i="16"/>
  <c r="K13" i="9"/>
  <c r="AC129" i="16"/>
  <c r="AC28" i="9"/>
  <c r="W93" i="16"/>
  <c r="W263" i="9"/>
  <c r="Q53" i="16"/>
  <c r="Q120" i="9"/>
  <c r="E277" i="16"/>
  <c r="E265" i="9"/>
  <c r="AC277" i="16"/>
  <c r="AC265" i="9"/>
  <c r="W190" i="16"/>
  <c r="W89" i="9"/>
  <c r="Q155" i="16"/>
  <c r="Q54" i="9"/>
  <c r="K66" i="16"/>
  <c r="K219" i="9"/>
  <c r="AC104" i="16"/>
  <c r="AC3" i="9"/>
  <c r="W95" i="16"/>
  <c r="W266" i="9"/>
  <c r="Q229" i="16"/>
  <c r="Q153" i="9"/>
  <c r="E78" i="16"/>
  <c r="E235" i="9"/>
  <c r="AC78" i="16"/>
  <c r="AC235" i="9"/>
  <c r="W26" i="16"/>
  <c r="W154" i="9"/>
  <c r="Q17" i="16"/>
  <c r="Q220" i="9"/>
  <c r="AC43" i="16"/>
  <c r="AC195" i="9"/>
  <c r="W118" i="16"/>
  <c r="W17" i="9"/>
  <c r="Q147" i="16"/>
  <c r="Q46" i="9"/>
  <c r="K120" i="16"/>
  <c r="K19" i="9"/>
  <c r="E20" i="16"/>
  <c r="E267" i="9"/>
  <c r="AC20" i="16"/>
  <c r="AC267" i="9"/>
  <c r="W59" i="16"/>
  <c r="W196" i="9"/>
  <c r="Q105" i="16"/>
  <c r="Q4" i="9"/>
  <c r="AC67" i="16"/>
  <c r="AC221" i="9"/>
  <c r="W60" i="16"/>
  <c r="W198" i="9"/>
  <c r="Q264" i="16"/>
  <c r="Q236" i="9"/>
  <c r="K84" i="16"/>
  <c r="K155" i="9"/>
  <c r="E171" i="16"/>
  <c r="E70" i="9"/>
  <c r="AC171" i="16"/>
  <c r="AC70" i="9"/>
  <c r="W44" i="16"/>
  <c r="W199" i="9"/>
  <c r="Q134" i="16"/>
  <c r="Q33" i="9"/>
  <c r="K40" i="16"/>
  <c r="K173" i="9"/>
  <c r="AC142" i="16"/>
  <c r="AC41" i="9"/>
  <c r="W72" i="16"/>
  <c r="W156" i="9"/>
  <c r="Q156" i="16"/>
  <c r="Q55" i="9"/>
  <c r="E140" i="16"/>
  <c r="E39" i="9"/>
  <c r="AC140" i="16"/>
  <c r="AC39" i="9"/>
  <c r="W278" i="16"/>
  <c r="W268" i="9"/>
  <c r="Q257" i="16"/>
  <c r="Q222" i="9"/>
  <c r="K54" i="16"/>
  <c r="K121" i="9"/>
  <c r="AC45" i="16"/>
  <c r="AC200" i="9"/>
  <c r="W160" i="16"/>
  <c r="W59" i="9"/>
  <c r="Q34" i="16"/>
  <c r="Q122" i="9"/>
  <c r="E96" i="16"/>
  <c r="E270" i="9"/>
  <c r="AC96" i="16"/>
  <c r="AC270" i="9"/>
  <c r="W68" i="16"/>
  <c r="W223" i="9"/>
  <c r="Q110" i="16"/>
  <c r="Q9" i="9"/>
  <c r="AC211" i="16"/>
  <c r="AC123" i="9"/>
  <c r="W240" i="16"/>
  <c r="W175" i="9"/>
  <c r="Q258" i="16"/>
  <c r="Q224" i="9"/>
  <c r="K73" i="16"/>
  <c r="K176" i="9"/>
  <c r="E79" i="16"/>
  <c r="E237" i="9"/>
  <c r="AC79" i="16"/>
  <c r="AC237" i="9"/>
  <c r="W97" i="16"/>
  <c r="W271" i="9"/>
  <c r="Q230" i="16"/>
  <c r="Q158" i="9"/>
  <c r="AC5" i="16"/>
  <c r="AC124" i="9"/>
  <c r="W15" i="16"/>
  <c r="W178" i="9"/>
  <c r="Q212" i="16"/>
  <c r="Q125" i="9"/>
  <c r="K259" i="16"/>
  <c r="K225" i="9"/>
  <c r="E47" i="16"/>
  <c r="E226" i="9"/>
  <c r="AC47" i="16"/>
  <c r="AC226" i="9"/>
  <c r="W14" i="16"/>
  <c r="W159" i="9"/>
  <c r="Q195" i="16"/>
  <c r="Q94" i="9"/>
  <c r="K248" i="16"/>
  <c r="K201" i="9"/>
  <c r="AC49" i="16"/>
  <c r="AC272" i="9"/>
  <c r="W280" i="16"/>
  <c r="W273" i="9"/>
  <c r="Q184" i="16"/>
  <c r="Q83" i="9"/>
  <c r="E213" i="16"/>
  <c r="E126" i="9"/>
  <c r="AC213" i="16"/>
  <c r="AC126" i="9"/>
  <c r="W200" i="16"/>
  <c r="W99" i="9"/>
  <c r="Q214" i="16"/>
  <c r="Q127" i="9"/>
  <c r="K28" i="16"/>
  <c r="K179" i="9"/>
  <c r="AC11" i="16"/>
  <c r="AC128" i="9"/>
  <c r="W80" i="16"/>
  <c r="W239" i="9"/>
  <c r="Q30" i="16"/>
  <c r="Q202" i="9"/>
  <c r="E61" i="16"/>
  <c r="E203" i="9"/>
  <c r="AC61" i="16"/>
  <c r="AC203" i="9"/>
  <c r="W215" i="16"/>
  <c r="W129" i="9"/>
  <c r="Q50" i="16"/>
  <c r="Q274" i="9"/>
  <c r="K6" i="16"/>
  <c r="K130" i="9"/>
  <c r="AC231" i="16"/>
  <c r="AC160" i="9"/>
  <c r="H88" i="4"/>
  <c r="H98" i="16"/>
  <c r="H275" i="9"/>
  <c r="Z216" i="16"/>
  <c r="Z131" i="9"/>
  <c r="T148" i="16"/>
  <c r="T47" i="9"/>
  <c r="N249" i="16"/>
  <c r="N204" i="9"/>
  <c r="H183" i="16"/>
  <c r="H82" i="9"/>
  <c r="B70" i="16"/>
  <c r="B228" i="9"/>
  <c r="Z70" i="16"/>
  <c r="Z228" i="9"/>
  <c r="T168" i="16"/>
  <c r="T67" i="9"/>
  <c r="N99" i="16"/>
  <c r="N276" i="9"/>
  <c r="Z108" i="16"/>
  <c r="Z7" i="9"/>
  <c r="T232" i="16"/>
  <c r="T161" i="9"/>
  <c r="N218" i="16"/>
  <c r="N133" i="9"/>
  <c r="H145" i="16"/>
  <c r="H44" i="9"/>
  <c r="B219" i="16"/>
  <c r="B134" i="9"/>
  <c r="Z219" i="16"/>
  <c r="Z134" i="9"/>
  <c r="T31" i="16"/>
  <c r="T205" i="9"/>
  <c r="Z250" i="16"/>
  <c r="Z206" i="9"/>
  <c r="T101" i="16"/>
  <c r="T278" i="9"/>
  <c r="N260" i="16"/>
  <c r="N229" i="9"/>
  <c r="H150" i="16"/>
  <c r="H49" i="9"/>
  <c r="B36" i="16"/>
  <c r="B162" i="9"/>
  <c r="Z36" i="16"/>
  <c r="Z162" i="9"/>
  <c r="T75" i="16"/>
  <c r="T207" i="9"/>
  <c r="N143" i="16"/>
  <c r="N42" i="9"/>
  <c r="B89" i="6"/>
  <c r="B122" i="16"/>
  <c r="Z122" i="16"/>
  <c r="Z21" i="9"/>
  <c r="T107" i="16"/>
  <c r="T6" i="9"/>
  <c r="N81" i="16"/>
  <c r="N240" i="9"/>
  <c r="H115" i="16"/>
  <c r="H14" i="9"/>
  <c r="B112" i="16"/>
  <c r="B11" i="9"/>
  <c r="Z112" i="16"/>
  <c r="Z11" i="9"/>
  <c r="T74" i="16"/>
  <c r="T181" i="9"/>
  <c r="Z188" i="16"/>
  <c r="Z87" i="9"/>
  <c r="T56" i="16"/>
  <c r="T182" i="9"/>
  <c r="Q132" i="16"/>
  <c r="Q31" i="9"/>
  <c r="K62" i="16"/>
  <c r="K208" i="9"/>
  <c r="E7" i="16"/>
  <c r="E135" i="9"/>
  <c r="AC7" i="16"/>
  <c r="AC135" i="9"/>
  <c r="W163" i="16"/>
  <c r="W62" i="9"/>
  <c r="Q23" i="16"/>
  <c r="Q136" i="9"/>
  <c r="K185" i="16"/>
  <c r="K84" i="9"/>
  <c r="AC9" i="16"/>
  <c r="AC183" i="9"/>
  <c r="W251" i="16"/>
  <c r="W209" i="9"/>
  <c r="Q102" i="16"/>
  <c r="Q279" i="9"/>
  <c r="K144" i="16"/>
  <c r="K43" i="9"/>
  <c r="E18" i="16"/>
  <c r="E241" i="9"/>
  <c r="AC18" i="16"/>
  <c r="AC241" i="9"/>
  <c r="W103" i="16"/>
  <c r="W280" i="9"/>
  <c r="Q252" i="16"/>
  <c r="Q210" i="9"/>
  <c r="K41" i="16"/>
  <c r="K184" i="9"/>
  <c r="AC261" i="16"/>
  <c r="AC230" i="9"/>
  <c r="W253" i="16"/>
  <c r="W211" i="9"/>
  <c r="Q220" i="16"/>
  <c r="Q137" i="9"/>
  <c r="B74" i="9"/>
  <c r="B231" i="9"/>
  <c r="B81" i="9"/>
  <c r="B97" i="9"/>
  <c r="B96" i="9"/>
  <c r="B254" i="9"/>
  <c r="B58" i="9"/>
  <c r="B45" i="9"/>
  <c r="B23" i="9"/>
  <c r="B90" i="9"/>
  <c r="B119" i="9"/>
  <c r="B266" i="9"/>
  <c r="B221" i="9"/>
  <c r="B200" i="9"/>
  <c r="B124" i="9"/>
  <c r="B128" i="9"/>
  <c r="B276" i="9"/>
  <c r="B42" i="9"/>
  <c r="B136" i="9"/>
  <c r="B139" i="9"/>
  <c r="E187" i="9"/>
  <c r="E38" i="9"/>
  <c r="E143" i="9"/>
  <c r="E251" i="9"/>
  <c r="E147" i="9"/>
  <c r="E190" i="9"/>
  <c r="E217" i="9"/>
  <c r="E234" i="9"/>
  <c r="E263" i="9"/>
  <c r="E17" i="9"/>
  <c r="E156" i="9"/>
  <c r="E175" i="9"/>
  <c r="E273" i="9"/>
  <c r="E275" i="9"/>
  <c r="E24" i="9"/>
  <c r="E77" i="9"/>
  <c r="E184" i="9"/>
  <c r="H140" i="9"/>
  <c r="H231" i="9"/>
  <c r="H249" i="9"/>
  <c r="H15" i="9"/>
  <c r="H112" i="9"/>
  <c r="H75" i="9"/>
  <c r="H115" i="9"/>
  <c r="H260" i="9"/>
  <c r="H89" i="9"/>
  <c r="H197" i="9"/>
  <c r="H59" i="9"/>
  <c r="H225" i="9"/>
  <c r="H274" i="9"/>
  <c r="H277" i="9"/>
  <c r="H87" i="9"/>
  <c r="H242" i="9"/>
  <c r="K98" i="9"/>
  <c r="K40" i="9"/>
  <c r="K216" i="9"/>
  <c r="K95" i="9"/>
  <c r="K191" i="9"/>
  <c r="K86" i="9"/>
  <c r="K120" i="9"/>
  <c r="K221" i="9"/>
  <c r="K223" i="9"/>
  <c r="K83" i="9"/>
  <c r="K51" i="9"/>
  <c r="N147" i="9"/>
  <c r="N200" i="9"/>
  <c r="Q163" i="9"/>
  <c r="E280" i="9"/>
  <c r="E138" i="9"/>
  <c r="K281" i="9"/>
  <c r="Q242" i="9"/>
  <c r="N69" i="9"/>
  <c r="K230" i="9"/>
  <c r="K243" i="9"/>
  <c r="N243" i="9"/>
  <c r="Q243" i="9"/>
  <c r="AC242" i="16"/>
  <c r="AC185" i="9"/>
  <c r="W221" i="16"/>
  <c r="W138" i="9"/>
  <c r="Q222" i="16"/>
  <c r="Q139" i="9"/>
  <c r="AC281" i="16"/>
  <c r="AC281" i="9"/>
  <c r="W254" i="16"/>
  <c r="W212" i="9"/>
  <c r="Q282" i="16"/>
  <c r="Q282" i="9"/>
  <c r="AC255" i="16"/>
  <c r="AC213" i="9"/>
  <c r="I22" i="9"/>
  <c r="I123" i="16"/>
  <c r="B211" i="9"/>
  <c r="B212" i="9"/>
  <c r="Z253" i="16"/>
  <c r="Z211" i="9"/>
  <c r="T220" i="16"/>
  <c r="T137" i="9"/>
  <c r="H242" i="16"/>
  <c r="H185" i="9"/>
  <c r="Z221" i="16"/>
  <c r="Z138" i="9"/>
  <c r="T222" i="16"/>
  <c r="T139" i="9"/>
  <c r="Z254" i="16"/>
  <c r="Z212" i="9"/>
  <c r="T282" i="16"/>
  <c r="T282" i="9"/>
  <c r="H255" i="16"/>
  <c r="H213" i="9"/>
  <c r="H281" i="9"/>
  <c r="N242" i="9"/>
  <c r="K18" i="16"/>
  <c r="K241" i="9"/>
  <c r="AC103" i="16"/>
  <c r="AC280" i="9"/>
  <c r="W252" i="16"/>
  <c r="W210" i="9"/>
  <c r="Q41" i="16"/>
  <c r="Q184" i="9"/>
  <c r="AC253" i="16"/>
  <c r="AC211" i="9"/>
  <c r="W220" i="16"/>
  <c r="W137" i="9"/>
  <c r="K242" i="16"/>
  <c r="K185" i="9"/>
  <c r="AC221" i="16"/>
  <c r="AC138" i="9"/>
  <c r="W222" i="16"/>
  <c r="W139" i="9"/>
  <c r="Q170" i="16"/>
  <c r="Q69" i="9"/>
  <c r="AC254" i="16"/>
  <c r="AC212" i="9"/>
  <c r="W282" i="16"/>
  <c r="W282" i="9"/>
  <c r="K255" i="16"/>
  <c r="K213" i="9"/>
  <c r="E185" i="9"/>
  <c r="E213" i="9"/>
  <c r="K69" i="9"/>
  <c r="AG254" i="16"/>
  <c r="AG212" i="9"/>
  <c r="AG253" i="16"/>
  <c r="AG211" i="9"/>
  <c r="AG251" i="16"/>
  <c r="AG209" i="9"/>
  <c r="AG56" i="16"/>
  <c r="AG182" i="9"/>
  <c r="AG107" i="16"/>
  <c r="AG6" i="9"/>
  <c r="AG101" i="16"/>
  <c r="AG278" i="9"/>
  <c r="AG232" i="16"/>
  <c r="AG161" i="9"/>
  <c r="AG148" i="16"/>
  <c r="AG47" i="9"/>
  <c r="AG69" i="16"/>
  <c r="AG227" i="9"/>
  <c r="AG48" i="16"/>
  <c r="AG238" i="9"/>
  <c r="AG259" i="16"/>
  <c r="AG225" i="9"/>
  <c r="AG73" i="16"/>
  <c r="AG176" i="9"/>
  <c r="AG279" i="16"/>
  <c r="AG269" i="9"/>
  <c r="AG27" i="16"/>
  <c r="AG157" i="9"/>
  <c r="AG84" i="16"/>
  <c r="AG155" i="9"/>
  <c r="AG120" i="16"/>
  <c r="AG19" i="9"/>
  <c r="AG138" i="16"/>
  <c r="AG37" i="9"/>
  <c r="AG94" i="16"/>
  <c r="AG264" i="9"/>
  <c r="AG25" i="16"/>
  <c r="AG151" i="9"/>
  <c r="AG275" i="16"/>
  <c r="AG261" i="9"/>
  <c r="AG85" i="16"/>
  <c r="AG194" i="9"/>
  <c r="AG158" i="16"/>
  <c r="AG57" i="9"/>
  <c r="AG236" i="16"/>
  <c r="AG168" i="9"/>
  <c r="AG33" i="16"/>
  <c r="AG114" i="9"/>
  <c r="AG166" i="16"/>
  <c r="AG65" i="9"/>
  <c r="AG111" i="16"/>
  <c r="AG10" i="9"/>
  <c r="AG83" i="16"/>
  <c r="AG112" i="9"/>
  <c r="AG270" i="16"/>
  <c r="AG252" i="9"/>
  <c r="AG135" i="16"/>
  <c r="AG34" i="9"/>
  <c r="AG127" i="16"/>
  <c r="AG26" i="9"/>
  <c r="AG51" i="16"/>
  <c r="AG105" i="9"/>
  <c r="AG233" i="16"/>
  <c r="AG164" i="9"/>
  <c r="AG162" i="16"/>
  <c r="AG61" i="9"/>
  <c r="AG130" i="16"/>
  <c r="AG29" i="9"/>
  <c r="AG266" i="16"/>
  <c r="AG244" i="9"/>
  <c r="AG221" i="16"/>
  <c r="AG138" i="9"/>
  <c r="AG103" i="16"/>
  <c r="AG280" i="9"/>
  <c r="AG163" i="16"/>
  <c r="AG62" i="9"/>
  <c r="AG74" i="16"/>
  <c r="AG181" i="9"/>
  <c r="AG75" i="16"/>
  <c r="AG207" i="9"/>
  <c r="AG31" i="16"/>
  <c r="AG205" i="9"/>
  <c r="AG168" i="16"/>
  <c r="AG67" i="9"/>
  <c r="AG6" i="16"/>
  <c r="AG130" i="9"/>
  <c r="AG28" i="16"/>
  <c r="AG179" i="9"/>
  <c r="AG248" i="16"/>
  <c r="AG201" i="9"/>
  <c r="AG241" i="16"/>
  <c r="AG177" i="9"/>
  <c r="AG55" i="16"/>
  <c r="AG174" i="9"/>
  <c r="AG54" i="16"/>
  <c r="AG121" i="9"/>
  <c r="AG40" i="16"/>
  <c r="AG173" i="9"/>
  <c r="AG247" i="16"/>
  <c r="AG197" i="9"/>
  <c r="AG239" i="16"/>
  <c r="AG172" i="9"/>
  <c r="AG66" i="16"/>
  <c r="AG219" i="9"/>
  <c r="AG114" i="16"/>
  <c r="AG13" i="9"/>
  <c r="AG177" i="16"/>
  <c r="AG76" i="9"/>
  <c r="AG39" i="16"/>
  <c r="AG171" i="9"/>
  <c r="AG181" i="16"/>
  <c r="AG80" i="9"/>
  <c r="AG237" i="16"/>
  <c r="AG169" i="9"/>
  <c r="AG146" i="16"/>
  <c r="AG45" i="9"/>
  <c r="AG109" i="16"/>
  <c r="AG8" i="9"/>
  <c r="AG255" i="16"/>
  <c r="AG213" i="9"/>
  <c r="AG242" i="16"/>
  <c r="AG185" i="9"/>
  <c r="AG265" i="16"/>
  <c r="AG243" i="9"/>
  <c r="AG82" i="16"/>
  <c r="AG242" i="9"/>
  <c r="AG144" i="16"/>
  <c r="AG43" i="9"/>
  <c r="AG62" i="16"/>
  <c r="AG208" i="9"/>
  <c r="AG115" i="16"/>
  <c r="AG14" i="9"/>
  <c r="AG150" i="16"/>
  <c r="AG49" i="9"/>
  <c r="AG145" i="16"/>
  <c r="AG44" i="9"/>
  <c r="AG183" i="16"/>
  <c r="AG82" i="9"/>
  <c r="AG215" i="16"/>
  <c r="AG129" i="9"/>
  <c r="AG200" i="16"/>
  <c r="AG99" i="9"/>
  <c r="AG14" i="16"/>
  <c r="AG159" i="9"/>
  <c r="AG97" i="16"/>
  <c r="AG271" i="9"/>
  <c r="AG68" i="16"/>
  <c r="AG223" i="9"/>
  <c r="AG278" i="16"/>
  <c r="AG268" i="9"/>
  <c r="AG44" i="16"/>
  <c r="AG199" i="9"/>
  <c r="AG59" i="16"/>
  <c r="AG196" i="9"/>
  <c r="AG26" i="16"/>
  <c r="AG154" i="9"/>
  <c r="AG190" i="16"/>
  <c r="AG89" i="9"/>
  <c r="AG8" i="16"/>
  <c r="AG152" i="9"/>
  <c r="AG228" i="16"/>
  <c r="AG150" i="9"/>
  <c r="AG187" i="16"/>
  <c r="AG86" i="9"/>
  <c r="AG91" i="16"/>
  <c r="AG258" i="9"/>
  <c r="AG193" i="16"/>
  <c r="AG92" i="9"/>
  <c r="AG235" i="16"/>
  <c r="AG167" i="9"/>
  <c r="AG157" i="16"/>
  <c r="AG56" i="9"/>
  <c r="AG263" i="16"/>
  <c r="AG232" i="9"/>
  <c r="AG271" i="16"/>
  <c r="AG253" i="9"/>
  <c r="AG154" i="16"/>
  <c r="AG153" i="16"/>
  <c r="AG52" i="9"/>
  <c r="AG53" i="9"/>
  <c r="AG64" i="16"/>
  <c r="AG216" i="9"/>
  <c r="AG167" i="16"/>
  <c r="AG66" i="9"/>
  <c r="AG4" i="9"/>
  <c r="AG63" i="9"/>
  <c r="AG142" i="9"/>
  <c r="AG188" i="9"/>
  <c r="AG239" i="9"/>
  <c r="AG210" i="9"/>
  <c r="AJ222" i="16"/>
  <c r="AJ139" i="9"/>
  <c r="AM110" i="9"/>
  <c r="AM134" i="9"/>
  <c r="AM158" i="9"/>
  <c r="AM270" i="9"/>
  <c r="AM279" i="9"/>
  <c r="AG7" i="16"/>
  <c r="AG135" i="9"/>
  <c r="AG112" i="16"/>
  <c r="AG11" i="9"/>
  <c r="AG50" i="16"/>
  <c r="AG274" i="9"/>
  <c r="AG214" i="16"/>
  <c r="AG127" i="9"/>
  <c r="AG195" i="16"/>
  <c r="AG94" i="9"/>
  <c r="AG110" i="16"/>
  <c r="AG9" i="9"/>
  <c r="AG257" i="16"/>
  <c r="AG222" i="9"/>
  <c r="AG32" i="16"/>
  <c r="AG101" i="9"/>
  <c r="AG136" i="16"/>
  <c r="AG137" i="16"/>
  <c r="AG36" i="9"/>
  <c r="AG89" i="16"/>
  <c r="AG90" i="16"/>
  <c r="AG255" i="9"/>
  <c r="AG121" i="16"/>
  <c r="AG20" i="9"/>
  <c r="AG78" i="9"/>
  <c r="AG33" i="9"/>
  <c r="AG75" i="9"/>
  <c r="AG93" i="9"/>
  <c r="AG175" i="9"/>
  <c r="AG151" i="16"/>
  <c r="AG50" i="9"/>
  <c r="AJ103" i="16"/>
  <c r="AJ280" i="9"/>
  <c r="AJ74" i="16"/>
  <c r="AJ181" i="9"/>
  <c r="AJ75" i="16"/>
  <c r="AJ207" i="9"/>
  <c r="AJ31" i="16"/>
  <c r="AJ205" i="9"/>
  <c r="AJ168" i="16"/>
  <c r="AJ67" i="9"/>
  <c r="AJ28" i="16"/>
  <c r="AJ179" i="9"/>
  <c r="AJ248" i="16"/>
  <c r="AJ201" i="9"/>
  <c r="AJ241" i="16"/>
  <c r="AJ177" i="9"/>
  <c r="AJ54" i="16"/>
  <c r="AJ121" i="9"/>
  <c r="AJ40" i="16"/>
  <c r="AJ173" i="9"/>
  <c r="AJ247" i="16"/>
  <c r="AJ197" i="9"/>
  <c r="AJ239" i="16"/>
  <c r="AJ172" i="9"/>
  <c r="AJ66" i="16"/>
  <c r="AJ219" i="9"/>
  <c r="AJ114" i="16"/>
  <c r="AJ13" i="9"/>
  <c r="AJ177" i="16"/>
  <c r="AJ76" i="9"/>
  <c r="AJ39" i="16"/>
  <c r="AJ171" i="9"/>
  <c r="AJ181" i="16"/>
  <c r="AJ80" i="9"/>
  <c r="AJ237" i="16"/>
  <c r="AJ169" i="9"/>
  <c r="AJ146" i="16"/>
  <c r="AJ45" i="9"/>
  <c r="AJ206" i="16"/>
  <c r="AJ109" i="9"/>
  <c r="AJ244" i="16"/>
  <c r="AJ188" i="9"/>
  <c r="AJ167" i="16"/>
  <c r="AJ66" i="9"/>
  <c r="AJ182" i="16"/>
  <c r="AJ81" i="9"/>
  <c r="AJ19" i="16"/>
  <c r="AJ248" i="9"/>
  <c r="AJ130" i="9"/>
  <c r="AM106" i="9"/>
  <c r="AM235" i="9"/>
  <c r="AP87" i="9"/>
  <c r="AS233" i="16"/>
  <c r="AS164" i="9"/>
  <c r="AS162" i="16"/>
  <c r="AS61" i="9"/>
  <c r="AS130" i="16"/>
  <c r="AS29" i="9"/>
  <c r="AS266" i="16"/>
  <c r="AS244" i="9"/>
  <c r="AS281" i="16"/>
  <c r="AS281" i="9"/>
  <c r="AS261" i="16"/>
  <c r="AS230" i="9"/>
  <c r="AS9" i="16"/>
  <c r="AS183" i="9"/>
  <c r="AS188" i="16"/>
  <c r="AS87" i="9"/>
  <c r="AS122" i="16"/>
  <c r="AS21" i="9"/>
  <c r="AS250" i="16"/>
  <c r="AS206" i="9"/>
  <c r="AS108" i="16"/>
  <c r="AS7" i="9"/>
  <c r="AS216" i="16"/>
  <c r="AS131" i="9"/>
  <c r="AS30" i="16"/>
  <c r="AS202" i="9"/>
  <c r="AS184" i="16"/>
  <c r="AS83" i="9"/>
  <c r="AS212" i="16"/>
  <c r="AS125" i="9"/>
  <c r="AS258" i="16"/>
  <c r="AS224" i="9"/>
  <c r="AS34" i="16"/>
  <c r="AS122" i="9"/>
  <c r="AS156" i="16"/>
  <c r="AS55" i="9"/>
  <c r="AS264" i="16"/>
  <c r="AS236" i="9"/>
  <c r="AG245" i="9"/>
  <c r="AG109" i="9"/>
  <c r="AG158" i="9"/>
  <c r="AG180" i="9"/>
  <c r="AG279" i="9"/>
  <c r="AG184" i="9"/>
  <c r="AJ246" i="9"/>
  <c r="AM255" i="16"/>
  <c r="AM213" i="9"/>
  <c r="AM242" i="16"/>
  <c r="AM185" i="9"/>
  <c r="AM18" i="16"/>
  <c r="AM241" i="9"/>
  <c r="AM112" i="16"/>
  <c r="AM11" i="9"/>
  <c r="AM70" i="16"/>
  <c r="AM228" i="9"/>
  <c r="AM195" i="16"/>
  <c r="AM94" i="9"/>
  <c r="AM110" i="16"/>
  <c r="AM9" i="9"/>
  <c r="AM70" i="9"/>
  <c r="AM39" i="9"/>
  <c r="AM91" i="9"/>
  <c r="AM102" i="9"/>
  <c r="AM135" i="9"/>
  <c r="AM271" i="9"/>
  <c r="AG282" i="16"/>
  <c r="AG282" i="9"/>
  <c r="AG81" i="16"/>
  <c r="AG240" i="9"/>
  <c r="AG260" i="16"/>
  <c r="AG229" i="9"/>
  <c r="AG47" i="16"/>
  <c r="AG226" i="9"/>
  <c r="AG79" i="16"/>
  <c r="AG237" i="9"/>
  <c r="AG20" i="16"/>
  <c r="AG267" i="9"/>
  <c r="AG76" i="16"/>
  <c r="AG233" i="9"/>
  <c r="AG106" i="16"/>
  <c r="AG5" i="9"/>
  <c r="AG73" i="9"/>
  <c r="AG74" i="9"/>
  <c r="AG32" i="9"/>
  <c r="AG87" i="9"/>
  <c r="AG72" i="9"/>
  <c r="AG17" i="9"/>
  <c r="AG96" i="9"/>
  <c r="AG189" i="9"/>
  <c r="AG115" i="9"/>
  <c r="AG218" i="9"/>
  <c r="AG195" i="9"/>
  <c r="AG228" i="9"/>
  <c r="AJ98" i="9"/>
  <c r="AJ174" i="9"/>
  <c r="AM62" i="16"/>
  <c r="AM208" i="9"/>
  <c r="AM115" i="16"/>
  <c r="AM14" i="9"/>
  <c r="AM183" i="16"/>
  <c r="AM82" i="9"/>
  <c r="AM215" i="16"/>
  <c r="AM129" i="9"/>
  <c r="AM278" i="16"/>
  <c r="AM268" i="9"/>
  <c r="AM59" i="16"/>
  <c r="AM196" i="9"/>
  <c r="AM190" i="16"/>
  <c r="AM89" i="9"/>
  <c r="AM8" i="16"/>
  <c r="AM152" i="9"/>
  <c r="AM187" i="16"/>
  <c r="AM86" i="9"/>
  <c r="AM263" i="16"/>
  <c r="AM232" i="9"/>
  <c r="AM271" i="16"/>
  <c r="AM253" i="9"/>
  <c r="AM153" i="16"/>
  <c r="AM154" i="16"/>
  <c r="AM53" i="9"/>
  <c r="AM52" i="9"/>
  <c r="AM64" i="16"/>
  <c r="AM216" i="9"/>
  <c r="AM12" i="16"/>
  <c r="AM144" i="9"/>
  <c r="AM204" i="16"/>
  <c r="AM104" i="9"/>
  <c r="AM179" i="16"/>
  <c r="AM78" i="9"/>
  <c r="AM169" i="16"/>
  <c r="AM68" i="9"/>
  <c r="AM172" i="16"/>
  <c r="AM71" i="9"/>
  <c r="AM23" i="9"/>
  <c r="AM92" i="9"/>
  <c r="AM150" i="9"/>
  <c r="AM183" i="9"/>
  <c r="AM226" i="9"/>
  <c r="AM242" i="9"/>
  <c r="AM247" i="9"/>
  <c r="AM262" i="9"/>
  <c r="AM267" i="9"/>
  <c r="AG71" i="9"/>
  <c r="AG68" i="9"/>
  <c r="AG88" i="9"/>
  <c r="AG186" i="9"/>
  <c r="AG246" i="9"/>
  <c r="AG104" i="9"/>
  <c r="AG144" i="9"/>
  <c r="AG134" i="9"/>
  <c r="AM220" i="16"/>
  <c r="AM137" i="9"/>
  <c r="AM132" i="16"/>
  <c r="AM31" i="9"/>
  <c r="AM81" i="16"/>
  <c r="AM240" i="9"/>
  <c r="AM260" i="16"/>
  <c r="AM229" i="9"/>
  <c r="AM218" i="16"/>
  <c r="AM133" i="9"/>
  <c r="AM249" i="16"/>
  <c r="AM204" i="9"/>
  <c r="AM79" i="16"/>
  <c r="AM237" i="9"/>
  <c r="AM277" i="16"/>
  <c r="AM265" i="9"/>
  <c r="AM4" i="16"/>
  <c r="AM116" i="9"/>
  <c r="AM76" i="16"/>
  <c r="AM233" i="9"/>
  <c r="AM117" i="16"/>
  <c r="AM16" i="9"/>
  <c r="AM272" i="16"/>
  <c r="AM256" i="9"/>
  <c r="AM173" i="16"/>
  <c r="AM72" i="9"/>
  <c r="AM21" i="16"/>
  <c r="AM108" i="9"/>
  <c r="AM131" i="16"/>
  <c r="AM30" i="9"/>
  <c r="AM106" i="16"/>
  <c r="AM5" i="9"/>
  <c r="AM126" i="9"/>
  <c r="AM170" i="9"/>
  <c r="AM203" i="9"/>
  <c r="AM282" i="9"/>
  <c r="AP281" i="16"/>
  <c r="AP281" i="9"/>
  <c r="AP261" i="16"/>
  <c r="AP230" i="9"/>
  <c r="AP9" i="16"/>
  <c r="AP183" i="9"/>
  <c r="AP122" i="16"/>
  <c r="AP21" i="9"/>
  <c r="AP250" i="16"/>
  <c r="AP206" i="9"/>
  <c r="AP108" i="16"/>
  <c r="AP7" i="9"/>
  <c r="AP216" i="16"/>
  <c r="AP131" i="9"/>
  <c r="AP30" i="16"/>
  <c r="AP202" i="9"/>
  <c r="AP212" i="16"/>
  <c r="AP125" i="9"/>
  <c r="AP258" i="16"/>
  <c r="AP224" i="9"/>
  <c r="AP34" i="16"/>
  <c r="AP122" i="9"/>
  <c r="AP156" i="16"/>
  <c r="AP55" i="9"/>
  <c r="AP264" i="16"/>
  <c r="AP236" i="9"/>
  <c r="AP147" i="16"/>
  <c r="AP46" i="9"/>
  <c r="AP229" i="16"/>
  <c r="AP153" i="9"/>
  <c r="AP53" i="16"/>
  <c r="AP120" i="9"/>
  <c r="AP210" i="16"/>
  <c r="AP118" i="9"/>
  <c r="AP92" i="16"/>
  <c r="AP260" i="9"/>
  <c r="AP124" i="16"/>
  <c r="AP23" i="9"/>
  <c r="AP246" i="16"/>
  <c r="AP193" i="9"/>
  <c r="AP24" i="16"/>
  <c r="AP148" i="9"/>
  <c r="AP38" i="16"/>
  <c r="AP165" i="9"/>
  <c r="AP196" i="16"/>
  <c r="AP95" i="9"/>
  <c r="AP113" i="16"/>
  <c r="AP12" i="9"/>
  <c r="AP201" i="16"/>
  <c r="AP100" i="9"/>
  <c r="AP13" i="16"/>
  <c r="AP146" i="9"/>
  <c r="AP198" i="16"/>
  <c r="AP97" i="9"/>
  <c r="AP63" i="16"/>
  <c r="AP215" i="9"/>
  <c r="AP203" i="16"/>
  <c r="AP103" i="9"/>
  <c r="AP267" i="16"/>
  <c r="AP247" i="9"/>
  <c r="AP161" i="16"/>
  <c r="AP60" i="9"/>
  <c r="AG9" i="16"/>
  <c r="AG183" i="9"/>
  <c r="AG122" i="16"/>
  <c r="AG21" i="9"/>
  <c r="AG216" i="16"/>
  <c r="AG131" i="9"/>
  <c r="AG30" i="16"/>
  <c r="AG202" i="9"/>
  <c r="AG64" i="9"/>
  <c r="AG79" i="9"/>
  <c r="AG18" i="9"/>
  <c r="AG91" i="9"/>
  <c r="AG7" i="9"/>
  <c r="AG147" i="9"/>
  <c r="AG170" i="9"/>
  <c r="AG117" i="9"/>
  <c r="AG265" i="9"/>
  <c r="AG200" i="9"/>
  <c r="AG203" i="9"/>
  <c r="AG276" i="9"/>
  <c r="AG136" i="9"/>
  <c r="AG241" i="9"/>
  <c r="AJ254" i="16"/>
  <c r="AJ212" i="9"/>
  <c r="AJ253" i="16"/>
  <c r="AJ211" i="9"/>
  <c r="AJ251" i="16"/>
  <c r="AJ209" i="9"/>
  <c r="AJ232" i="16"/>
  <c r="AJ161" i="9"/>
  <c r="AJ148" i="16"/>
  <c r="AJ47" i="9"/>
  <c r="AJ69" i="16"/>
  <c r="AJ227" i="9"/>
  <c r="AJ259" i="16"/>
  <c r="AJ225" i="9"/>
  <c r="AJ73" i="16"/>
  <c r="AJ176" i="9"/>
  <c r="AJ279" i="16"/>
  <c r="AJ269" i="9"/>
  <c r="AJ27" i="16"/>
  <c r="AJ157" i="9"/>
  <c r="AJ84" i="16"/>
  <c r="AJ155" i="9"/>
  <c r="AJ94" i="16"/>
  <c r="AJ264" i="9"/>
  <c r="AJ25" i="16"/>
  <c r="AJ151" i="9"/>
  <c r="AJ275" i="16"/>
  <c r="AJ261" i="9"/>
  <c r="AJ158" i="16"/>
  <c r="AJ57" i="9"/>
  <c r="AJ236" i="16"/>
  <c r="AJ168" i="9"/>
  <c r="AJ111" i="16"/>
  <c r="AJ10" i="9"/>
  <c r="AJ83" i="16"/>
  <c r="AJ112" i="9"/>
  <c r="AJ270" i="16"/>
  <c r="AJ252" i="9"/>
  <c r="AJ135" i="16"/>
  <c r="AJ34" i="9"/>
  <c r="AJ51" i="16"/>
  <c r="AJ105" i="9"/>
  <c r="AJ233" i="16"/>
  <c r="AJ164" i="9"/>
  <c r="AJ162" i="16"/>
  <c r="AJ61" i="9"/>
  <c r="AJ266" i="16"/>
  <c r="AJ244" i="9"/>
  <c r="AJ65" i="9"/>
  <c r="AJ6" i="9"/>
  <c r="AJ62" i="9"/>
  <c r="AJ182" i="9"/>
  <c r="AJ206" i="9"/>
  <c r="AJ278" i="9"/>
  <c r="AM56" i="9"/>
  <c r="AM199" i="9"/>
  <c r="AM243" i="9"/>
  <c r="AP83" i="9"/>
  <c r="AG170" i="16"/>
  <c r="AG69" i="9"/>
  <c r="AG178" i="16"/>
  <c r="AG77" i="9"/>
  <c r="AG217" i="16"/>
  <c r="AG132" i="9"/>
  <c r="AG280" i="16"/>
  <c r="AG273" i="9"/>
  <c r="AG60" i="16"/>
  <c r="AG198" i="9"/>
  <c r="AG93" i="16"/>
  <c r="AG263" i="9"/>
  <c r="AG256" i="16"/>
  <c r="AG217" i="9"/>
  <c r="AG42" i="16"/>
  <c r="AG190" i="9"/>
  <c r="AG207" i="16"/>
  <c r="AG111" i="9"/>
  <c r="AG88" i="16"/>
  <c r="AG251" i="9"/>
  <c r="AG81" i="9"/>
  <c r="AG40" i="9"/>
  <c r="AG140" i="9"/>
  <c r="AG141" i="9"/>
  <c r="AG163" i="9"/>
  <c r="AG248" i="9"/>
  <c r="AG249" i="9"/>
  <c r="AG250" i="9"/>
  <c r="AG107" i="9"/>
  <c r="AG108" i="9"/>
  <c r="AG166" i="9"/>
  <c r="AG116" i="9"/>
  <c r="AG119" i="9"/>
  <c r="AG128" i="9"/>
  <c r="AG275" i="9"/>
  <c r="AG162" i="9"/>
  <c r="AG139" i="9"/>
  <c r="AJ281" i="16"/>
  <c r="AJ281" i="9"/>
  <c r="AJ9" i="16"/>
  <c r="AJ183" i="9"/>
  <c r="AJ188" i="16"/>
  <c r="AJ87" i="9"/>
  <c r="AJ122" i="16"/>
  <c r="AJ21" i="9"/>
  <c r="AJ108" i="16"/>
  <c r="AJ7" i="9"/>
  <c r="AJ216" i="16"/>
  <c r="AJ131" i="9"/>
  <c r="AJ212" i="16"/>
  <c r="AJ125" i="9"/>
  <c r="AJ258" i="16"/>
  <c r="AJ224" i="9"/>
  <c r="AJ264" i="16"/>
  <c r="AJ236" i="9"/>
  <c r="AJ147" i="16"/>
  <c r="AJ46" i="9"/>
  <c r="AJ229" i="16"/>
  <c r="AJ153" i="9"/>
  <c r="AJ53" i="16"/>
  <c r="AJ120" i="9"/>
  <c r="AJ92" i="16"/>
  <c r="AJ260" i="9"/>
  <c r="AJ246" i="16"/>
  <c r="AJ193" i="9"/>
  <c r="AJ24" i="16"/>
  <c r="AJ148" i="9"/>
  <c r="AJ38" i="16"/>
  <c r="AJ165" i="9"/>
  <c r="AJ196" i="16"/>
  <c r="AJ95" i="9"/>
  <c r="AJ201" i="16"/>
  <c r="AJ100" i="9"/>
  <c r="AJ63" i="16"/>
  <c r="AJ215" i="9"/>
  <c r="AJ203" i="16"/>
  <c r="AJ103" i="9"/>
  <c r="AJ267" i="16"/>
  <c r="AJ247" i="9"/>
  <c r="AJ161" i="16"/>
  <c r="AJ60" i="9"/>
  <c r="AJ63" i="9"/>
  <c r="AJ122" i="9"/>
  <c r="AJ146" i="9"/>
  <c r="AM281" i="16"/>
  <c r="AM281" i="9"/>
  <c r="AM188" i="16"/>
  <c r="AM87" i="9"/>
  <c r="AM184" i="16"/>
  <c r="AM83" i="9"/>
  <c r="AM212" i="16"/>
  <c r="AM125" i="9"/>
  <c r="AM258" i="16"/>
  <c r="AM224" i="9"/>
  <c r="AM156" i="16"/>
  <c r="AM55" i="9"/>
  <c r="AM264" i="16"/>
  <c r="AM236" i="9"/>
  <c r="AM147" i="16"/>
  <c r="AM46" i="9"/>
  <c r="AM229" i="16"/>
  <c r="AM153" i="9"/>
  <c r="AM53" i="16"/>
  <c r="AM120" i="9"/>
  <c r="AM92" i="16"/>
  <c r="AM260" i="9"/>
  <c r="AM149" i="16"/>
  <c r="AM48" i="9"/>
  <c r="AM246" i="16"/>
  <c r="AM193" i="9"/>
  <c r="AM24" i="16"/>
  <c r="AM148" i="9"/>
  <c r="AM38" i="16"/>
  <c r="AM165" i="9"/>
  <c r="AM196" i="16"/>
  <c r="AM95" i="9"/>
  <c r="AM201" i="16"/>
  <c r="AM100" i="9"/>
  <c r="AM198" i="16"/>
  <c r="AM97" i="9"/>
  <c r="AM199" i="16"/>
  <c r="AM98" i="9"/>
  <c r="AJ69" i="9"/>
  <c r="AM99" i="9"/>
  <c r="AM122" i="9"/>
  <c r="AM127" i="9"/>
  <c r="AM214" i="9"/>
  <c r="AM223" i="9"/>
  <c r="AP222" i="16"/>
  <c r="AP139" i="9"/>
  <c r="AP252" i="16"/>
  <c r="AP210" i="9"/>
  <c r="AP23" i="16"/>
  <c r="AP136" i="9"/>
  <c r="AP152" i="16"/>
  <c r="AP51" i="9"/>
  <c r="AP100" i="16"/>
  <c r="AP277" i="9"/>
  <c r="AP99" i="16"/>
  <c r="AP276" i="9"/>
  <c r="AP231" i="16"/>
  <c r="AP160" i="9"/>
  <c r="AP11" i="16"/>
  <c r="AP128" i="9"/>
  <c r="AP49" i="16"/>
  <c r="AP272" i="9"/>
  <c r="AP5" i="16"/>
  <c r="AP124" i="9"/>
  <c r="AP211" i="16"/>
  <c r="AP123" i="9"/>
  <c r="AP45" i="16"/>
  <c r="AP200" i="9"/>
  <c r="AP142" i="16"/>
  <c r="AP41" i="9"/>
  <c r="AP67" i="16"/>
  <c r="AP221" i="9"/>
  <c r="AP43" i="16"/>
  <c r="AP195" i="9"/>
  <c r="AP104" i="16"/>
  <c r="AP3" i="9"/>
  <c r="AP129" i="16"/>
  <c r="AP28" i="9"/>
  <c r="AP65" i="16"/>
  <c r="AP218" i="9"/>
  <c r="AP274" i="16"/>
  <c r="AP259" i="9"/>
  <c r="AP10" i="16"/>
  <c r="AP115" i="9"/>
  <c r="AP57" i="16"/>
  <c r="AP191" i="9"/>
  <c r="AP234" i="16"/>
  <c r="AP166" i="9"/>
  <c r="AP208" i="16"/>
  <c r="AP113" i="9"/>
  <c r="AP245" i="16"/>
  <c r="AP189" i="9"/>
  <c r="AP126" i="16"/>
  <c r="AP25" i="9"/>
  <c r="AP197" i="16"/>
  <c r="AP96" i="9"/>
  <c r="AP226" i="16"/>
  <c r="AP145" i="9"/>
  <c r="AP180" i="16"/>
  <c r="AP79" i="9"/>
  <c r="AP141" i="16"/>
  <c r="AP40" i="9"/>
  <c r="AP123" i="16"/>
  <c r="AP22" i="9"/>
  <c r="AP37" i="16"/>
  <c r="AP163" i="9"/>
  <c r="AP224" i="16"/>
  <c r="AP141" i="9"/>
  <c r="AP119" i="16"/>
  <c r="AP18" i="9"/>
  <c r="AP98" i="9"/>
  <c r="AG152" i="16"/>
  <c r="AG51" i="9"/>
  <c r="AG143" i="16"/>
  <c r="AG42" i="9"/>
  <c r="AG5" i="16"/>
  <c r="AG124" i="9"/>
  <c r="AG211" i="16"/>
  <c r="AG123" i="9"/>
  <c r="AG104" i="16"/>
  <c r="AG3" i="9"/>
  <c r="AG191" i="16"/>
  <c r="AG90" i="9"/>
  <c r="AG57" i="16"/>
  <c r="AG191" i="9"/>
  <c r="AG126" i="16"/>
  <c r="AG25" i="9"/>
  <c r="AG54" i="9"/>
  <c r="AG85" i="9"/>
  <c r="AG30" i="9"/>
  <c r="AG15" i="9"/>
  <c r="AG28" i="9"/>
  <c r="AG256" i="9"/>
  <c r="AG257" i="9"/>
  <c r="AG220" i="9"/>
  <c r="AG178" i="9"/>
  <c r="AG126" i="9"/>
  <c r="AG277" i="9"/>
  <c r="AG84" i="9"/>
  <c r="AG137" i="9"/>
  <c r="AJ41" i="16"/>
  <c r="AJ184" i="9"/>
  <c r="AJ178" i="16"/>
  <c r="AJ77" i="9"/>
  <c r="AJ16" i="16"/>
  <c r="AJ180" i="9"/>
  <c r="AJ125" i="16"/>
  <c r="AJ24" i="9"/>
  <c r="AJ217" i="16"/>
  <c r="AJ132" i="9"/>
  <c r="AJ98" i="16"/>
  <c r="AJ275" i="9"/>
  <c r="AJ80" i="16"/>
  <c r="AJ239" i="9"/>
  <c r="AJ280" i="16"/>
  <c r="AJ273" i="9"/>
  <c r="AJ240" i="16"/>
  <c r="AJ175" i="9"/>
  <c r="AJ160" i="16"/>
  <c r="AJ59" i="9"/>
  <c r="AJ72" i="16"/>
  <c r="AJ156" i="9"/>
  <c r="AJ93" i="16"/>
  <c r="AJ263" i="9"/>
  <c r="AJ209" i="16"/>
  <c r="AJ117" i="9"/>
  <c r="AJ227" i="16"/>
  <c r="AJ149" i="9"/>
  <c r="AJ256" i="16"/>
  <c r="AJ217" i="9"/>
  <c r="AJ58" i="16"/>
  <c r="AJ192" i="9"/>
  <c r="AJ35" i="16"/>
  <c r="AJ147" i="9"/>
  <c r="AJ207" i="16"/>
  <c r="AJ111" i="9"/>
  <c r="AJ88" i="16"/>
  <c r="AJ251" i="9"/>
  <c r="AJ71" i="16"/>
  <c r="AJ143" i="9"/>
  <c r="AJ268" i="16"/>
  <c r="AJ249" i="9"/>
  <c r="AJ139" i="16"/>
  <c r="AJ38" i="9"/>
  <c r="AJ262" i="16"/>
  <c r="AJ231" i="9"/>
  <c r="AJ243" i="16"/>
  <c r="AJ187" i="9"/>
  <c r="AJ223" i="16"/>
  <c r="AJ140" i="9"/>
  <c r="AJ83" i="9"/>
  <c r="AJ190" i="9"/>
  <c r="AJ202" i="9"/>
  <c r="AJ238" i="9"/>
  <c r="AM21" i="9"/>
  <c r="AM32" i="9"/>
  <c r="AM27" i="9"/>
  <c r="AM7" i="9"/>
  <c r="AM118" i="9"/>
  <c r="AM162" i="9"/>
  <c r="AM167" i="9"/>
  <c r="AM274" i="9"/>
  <c r="AJ119" i="16"/>
  <c r="AJ18" i="9"/>
  <c r="AS179" i="16"/>
  <c r="AS78" i="9"/>
  <c r="AS169" i="16"/>
  <c r="AS68" i="9"/>
  <c r="AS172" i="16"/>
  <c r="AS71" i="9"/>
  <c r="AS282" i="16"/>
  <c r="AS282" i="9"/>
  <c r="AS220" i="16"/>
  <c r="AS137" i="9"/>
  <c r="AS102" i="16"/>
  <c r="AS279" i="9"/>
  <c r="AS132" i="16"/>
  <c r="AS31" i="9"/>
  <c r="AS81" i="16"/>
  <c r="AS240" i="9"/>
  <c r="AS260" i="16"/>
  <c r="AS229" i="9"/>
  <c r="AS218" i="16"/>
  <c r="AS133" i="9"/>
  <c r="AS249" i="16"/>
  <c r="AS204" i="9"/>
  <c r="AS61" i="16"/>
  <c r="AS203" i="9"/>
  <c r="AS213" i="16"/>
  <c r="AS126" i="9"/>
  <c r="AS47" i="16"/>
  <c r="AS226" i="9"/>
  <c r="AS79" i="16"/>
  <c r="AS237" i="9"/>
  <c r="AS96" i="16"/>
  <c r="AS270" i="9"/>
  <c r="AS140" i="16"/>
  <c r="AS39" i="9"/>
  <c r="AM136" i="16"/>
  <c r="AM137" i="16"/>
  <c r="AM89" i="16"/>
  <c r="AM90" i="16"/>
  <c r="AM35" i="9"/>
  <c r="AM93" i="9"/>
  <c r="AM101" i="9"/>
  <c r="AM245" i="9"/>
  <c r="AM257" i="9"/>
  <c r="AP70" i="9"/>
  <c r="AP65" i="9"/>
  <c r="AP37" i="9"/>
  <c r="AP6" i="9"/>
  <c r="AS136" i="16"/>
  <c r="AS137" i="16"/>
  <c r="AS90" i="16"/>
  <c r="AS89" i="16"/>
  <c r="AS33" i="9"/>
  <c r="AS14" i="9"/>
  <c r="AS46" i="9"/>
  <c r="AS93" i="9"/>
  <c r="AS101" i="9"/>
  <c r="AS129" i="9"/>
  <c r="AS153" i="9"/>
  <c r="AS165" i="9"/>
  <c r="AS185" i="9"/>
  <c r="AS193" i="9"/>
  <c r="AS213" i="9"/>
  <c r="AS233" i="9"/>
  <c r="AS241" i="9"/>
  <c r="AS245" i="9"/>
  <c r="AS253" i="9"/>
  <c r="AS257" i="9"/>
  <c r="AS265" i="9"/>
  <c r="AP151" i="9"/>
  <c r="AP155" i="9"/>
  <c r="AP211" i="9"/>
  <c r="AP227" i="9"/>
  <c r="AP279" i="9"/>
  <c r="AS153" i="16"/>
  <c r="AS154" i="16"/>
  <c r="AS70" i="9"/>
  <c r="AS73" i="9"/>
  <c r="AS85" i="9"/>
  <c r="AS20" i="9"/>
  <c r="AS44" i="9"/>
  <c r="AS50" i="9"/>
  <c r="AS43" i="9"/>
  <c r="AS64" i="9"/>
  <c r="AS48" i="9"/>
  <c r="AS30" i="9"/>
  <c r="AS75" i="9"/>
  <c r="AS27" i="9"/>
  <c r="AS23" i="9"/>
  <c r="AS12" i="9"/>
  <c r="AS106" i="9"/>
  <c r="AS110" i="9"/>
  <c r="AS118" i="9"/>
  <c r="AS134" i="9"/>
  <c r="AS142" i="9"/>
  <c r="AS146" i="9"/>
  <c r="AS150" i="9"/>
  <c r="AS154" i="9"/>
  <c r="AS158" i="9"/>
  <c r="AS162" i="9"/>
  <c r="AS170" i="9"/>
  <c r="AS186" i="9"/>
  <c r="AS222" i="9"/>
  <c r="AS242" i="9"/>
  <c r="AS246" i="9"/>
  <c r="AS250" i="9"/>
  <c r="AS254" i="9"/>
  <c r="AS258" i="9"/>
  <c r="AS262" i="9"/>
  <c r="AS274" i="9"/>
  <c r="AJ3" i="9"/>
  <c r="AJ115" i="9"/>
  <c r="AJ123" i="9"/>
  <c r="AJ163" i="9"/>
  <c r="AJ191" i="9"/>
  <c r="AJ195" i="9"/>
  <c r="AJ259" i="9"/>
  <c r="AM65" i="9"/>
  <c r="AM33" i="9"/>
  <c r="AM37" i="9"/>
  <c r="AM75" i="9"/>
  <c r="AM40" i="9"/>
  <c r="AM28" i="9"/>
  <c r="AM6" i="9"/>
  <c r="AM84" i="9"/>
  <c r="AP80" i="9"/>
  <c r="AP66" i="9"/>
  <c r="AP61" i="9"/>
  <c r="AP34" i="9"/>
  <c r="AP5" i="9"/>
  <c r="AP72" i="9"/>
  <c r="AP16" i="9"/>
  <c r="AP10" i="9"/>
  <c r="AP104" i="9"/>
  <c r="AP108" i="9"/>
  <c r="AP112" i="9"/>
  <c r="AP116" i="9"/>
  <c r="AP132" i="9"/>
  <c r="AP140" i="9"/>
  <c r="AP144" i="9"/>
  <c r="AP152" i="9"/>
  <c r="AP156" i="9"/>
  <c r="AP164" i="9"/>
  <c r="AP168" i="9"/>
  <c r="AP172" i="9"/>
  <c r="AP176" i="9"/>
  <c r="AP180" i="9"/>
  <c r="AP184" i="9"/>
  <c r="AP188" i="9"/>
  <c r="AP192" i="9"/>
  <c r="AP196" i="9"/>
  <c r="AP204" i="9"/>
  <c r="AP208" i="9"/>
  <c r="AP212" i="9"/>
  <c r="AP216" i="9"/>
  <c r="AP220" i="9"/>
  <c r="AP228" i="9"/>
  <c r="AP232" i="9"/>
  <c r="AP240" i="9"/>
  <c r="AP244" i="9"/>
  <c r="AP248" i="9"/>
  <c r="AP252" i="9"/>
  <c r="AP256" i="9"/>
  <c r="AP264" i="9"/>
  <c r="AP268" i="9"/>
  <c r="AP280" i="9"/>
  <c r="AS52" i="9"/>
  <c r="AS76" i="9"/>
  <c r="AS25" i="9"/>
  <c r="AS66" i="9"/>
  <c r="AS34" i="9"/>
  <c r="AS60" i="9"/>
  <c r="AS3" i="9"/>
  <c r="AS40" i="9"/>
  <c r="AS28" i="9"/>
  <c r="AS6" i="9"/>
  <c r="AS97" i="9"/>
  <c r="AS84" i="9"/>
  <c r="AS82" i="9"/>
  <c r="AS88" i="9"/>
  <c r="AS99" i="9"/>
  <c r="AS107" i="9"/>
  <c r="AS119" i="9"/>
  <c r="AS127" i="9"/>
  <c r="AS135" i="9"/>
  <c r="AS159" i="9"/>
  <c r="AS167" i="9"/>
  <c r="AS199" i="9"/>
  <c r="AS215" i="9"/>
  <c r="AS223" i="9"/>
  <c r="AS235" i="9"/>
  <c r="AS243" i="9"/>
  <c r="AS255" i="9"/>
  <c r="AS267" i="9"/>
  <c r="AS271" i="9"/>
  <c r="AG83" i="9"/>
  <c r="AG95" i="9"/>
  <c r="AJ137" i="16"/>
  <c r="AJ136" i="16"/>
  <c r="AJ89" i="16"/>
  <c r="AJ90" i="16"/>
  <c r="AJ25" i="9"/>
  <c r="AJ5" i="9"/>
  <c r="AJ72" i="9"/>
  <c r="AJ16" i="9"/>
  <c r="AJ104" i="9"/>
  <c r="AJ108" i="9"/>
  <c r="AJ116" i="9"/>
  <c r="AJ124" i="9"/>
  <c r="AJ128" i="9"/>
  <c r="AJ136" i="9"/>
  <c r="AJ144" i="9"/>
  <c r="AJ152" i="9"/>
  <c r="AJ160" i="9"/>
  <c r="AJ196" i="9"/>
  <c r="AJ200" i="9"/>
  <c r="AJ204" i="9"/>
  <c r="AJ208" i="9"/>
  <c r="AJ216" i="9"/>
  <c r="AJ220" i="9"/>
  <c r="AJ228" i="9"/>
  <c r="AJ232" i="9"/>
  <c r="AJ240" i="9"/>
  <c r="AJ256" i="9"/>
  <c r="AJ268" i="9"/>
  <c r="AJ272" i="9"/>
  <c r="AJ276" i="9"/>
  <c r="AM51" i="9"/>
  <c r="AM64" i="9"/>
  <c r="AM26" i="9"/>
  <c r="AM88" i="9"/>
  <c r="AM63" i="9"/>
  <c r="AM42" i="9"/>
  <c r="AP19" i="9"/>
  <c r="AP56" i="9"/>
  <c r="AP81" i="9"/>
  <c r="AP67" i="9"/>
  <c r="AP86" i="9"/>
  <c r="AP38" i="9"/>
  <c r="AP93" i="9"/>
  <c r="AP31" i="9"/>
  <c r="AP101" i="9"/>
  <c r="AP105" i="9"/>
  <c r="AP109" i="9"/>
  <c r="AP117" i="9"/>
  <c r="AP121" i="9"/>
  <c r="AP129" i="9"/>
  <c r="AP133" i="9"/>
  <c r="AP137" i="9"/>
  <c r="AP149" i="9"/>
  <c r="AP157" i="9"/>
  <c r="AP161" i="9"/>
  <c r="AP169" i="9"/>
  <c r="AP173" i="9"/>
  <c r="AP177" i="9"/>
  <c r="AP181" i="9"/>
  <c r="AP185" i="9"/>
  <c r="AP197" i="9"/>
  <c r="AP201" i="9"/>
  <c r="AP205" i="9"/>
  <c r="AP209" i="9"/>
  <c r="AP213" i="9"/>
  <c r="AP217" i="9"/>
  <c r="AP225" i="9"/>
  <c r="AP229" i="9"/>
  <c r="AP233" i="9"/>
  <c r="AP237" i="9"/>
  <c r="AP241" i="9"/>
  <c r="AP245" i="9"/>
  <c r="AP249" i="9"/>
  <c r="AP253" i="9"/>
  <c r="AP257" i="9"/>
  <c r="AP261" i="9"/>
  <c r="AP265" i="9"/>
  <c r="AP269" i="9"/>
  <c r="AP273" i="9"/>
  <c r="AS47" i="9"/>
  <c r="AS57" i="9"/>
  <c r="AS81" i="9"/>
  <c r="AS67" i="9"/>
  <c r="AS86" i="9"/>
  <c r="AS35" i="9"/>
  <c r="AS38" i="9"/>
  <c r="AS5" i="9"/>
  <c r="AS63" i="9"/>
  <c r="AS42" i="9"/>
  <c r="AS9" i="9"/>
  <c r="AS98" i="9"/>
  <c r="AG260" i="9"/>
  <c r="AJ154" i="16"/>
  <c r="AJ153" i="16"/>
  <c r="AJ53" i="9"/>
  <c r="AJ82" i="9"/>
  <c r="AJ68" i="9"/>
  <c r="AJ89" i="9"/>
  <c r="AJ90" i="9"/>
  <c r="AJ11" i="9"/>
  <c r="AJ94" i="9"/>
  <c r="AM25" i="9"/>
  <c r="AM60" i="9"/>
  <c r="AM124" i="9"/>
  <c r="AM128" i="9"/>
  <c r="AM132" i="9"/>
  <c r="AM136" i="9"/>
  <c r="AM140" i="9"/>
  <c r="AM156" i="9"/>
  <c r="AM160" i="9"/>
  <c r="AM164" i="9"/>
  <c r="AM168" i="9"/>
  <c r="AM172" i="9"/>
  <c r="AM176" i="9"/>
  <c r="AM180" i="9"/>
  <c r="AM184" i="9"/>
  <c r="AM188" i="9"/>
  <c r="AM192" i="9"/>
  <c r="AM200" i="9"/>
  <c r="AM212" i="9"/>
  <c r="AM220" i="9"/>
  <c r="AM244" i="9"/>
  <c r="AM248" i="9"/>
  <c r="AM252" i="9"/>
  <c r="AM264" i="9"/>
  <c r="AM272" i="9"/>
  <c r="AM276" i="9"/>
  <c r="AM280" i="9"/>
  <c r="AP136" i="16"/>
  <c r="AP137" i="16"/>
  <c r="AP89" i="16"/>
  <c r="AP90" i="16"/>
  <c r="AP54" i="9"/>
  <c r="AP58" i="9"/>
  <c r="AP49" i="9"/>
  <c r="AP36" i="9"/>
  <c r="AP39" i="9"/>
  <c r="AP15" i="9"/>
  <c r="AP91" i="9"/>
  <c r="AP17" i="9"/>
  <c r="AP43" i="9"/>
  <c r="AP69" i="9"/>
  <c r="AS19" i="9"/>
  <c r="AS56" i="9"/>
  <c r="AS22" i="9"/>
  <c r="AS79" i="9"/>
  <c r="AS49" i="9"/>
  <c r="AS36" i="9"/>
  <c r="AS89" i="9"/>
  <c r="AS72" i="9"/>
  <c r="AS16" i="9"/>
  <c r="AS95" i="9"/>
  <c r="AS100" i="9"/>
  <c r="AS104" i="9"/>
  <c r="AS108" i="9"/>
  <c r="AS116" i="9"/>
  <c r="AS120" i="9"/>
  <c r="AS124" i="9"/>
  <c r="AS128" i="9"/>
  <c r="AS132" i="9"/>
  <c r="AS136" i="9"/>
  <c r="AS140" i="9"/>
  <c r="AS144" i="9"/>
  <c r="AS148" i="9"/>
  <c r="AS152" i="9"/>
  <c r="AS156" i="9"/>
  <c r="AS160" i="9"/>
  <c r="AS168" i="9"/>
  <c r="AS172" i="9"/>
  <c r="AS176" i="9"/>
  <c r="AS180" i="9"/>
  <c r="AS184" i="9"/>
  <c r="AS188" i="9"/>
  <c r="AS192" i="9"/>
  <c r="AS196" i="9"/>
  <c r="AS200" i="9"/>
  <c r="AS208" i="9"/>
  <c r="AS212" i="9"/>
  <c r="AS216" i="9"/>
  <c r="AS220" i="9"/>
  <c r="AS228" i="9"/>
  <c r="AS232" i="9"/>
  <c r="AS248" i="9"/>
  <c r="AS252" i="9"/>
  <c r="AS256" i="9"/>
  <c r="AS260" i="9"/>
  <c r="AS264" i="9"/>
  <c r="AS268" i="9"/>
  <c r="AS272" i="9"/>
  <c r="AS276" i="9"/>
  <c r="AS280" i="9"/>
  <c r="AG55" i="9"/>
  <c r="AJ86" i="9"/>
  <c r="AJ35" i="9"/>
  <c r="AJ41" i="9"/>
  <c r="AJ93" i="9"/>
  <c r="AJ31" i="9"/>
  <c r="AJ101" i="9"/>
  <c r="AJ113" i="9"/>
  <c r="AJ129" i="9"/>
  <c r="AJ133" i="9"/>
  <c r="AJ137" i="9"/>
  <c r="AJ141" i="9"/>
  <c r="AJ145" i="9"/>
  <c r="AJ185" i="9"/>
  <c r="AJ189" i="9"/>
  <c r="AJ213" i="9"/>
  <c r="AJ221" i="9"/>
  <c r="AJ229" i="9"/>
  <c r="AJ233" i="9"/>
  <c r="AJ237" i="9"/>
  <c r="AJ241" i="9"/>
  <c r="AJ245" i="9"/>
  <c r="AJ253" i="9"/>
  <c r="AJ257" i="9"/>
  <c r="AJ265" i="9"/>
  <c r="AJ277" i="9"/>
  <c r="AM80" i="9"/>
  <c r="AM77" i="9"/>
  <c r="AM59" i="9"/>
  <c r="AM90" i="9"/>
  <c r="AM13" i="9"/>
  <c r="AP154" i="16"/>
  <c r="AP153" i="16"/>
  <c r="AP29" i="9"/>
  <c r="AP4" i="9"/>
  <c r="AP74" i="9"/>
  <c r="AP32" i="9"/>
  <c r="AP50" i="9"/>
  <c r="AP27" i="9"/>
  <c r="AP8" i="9"/>
  <c r="AP62" i="9"/>
  <c r="AP102" i="9"/>
  <c r="AP106" i="9"/>
  <c r="AP110" i="9"/>
  <c r="AP114" i="9"/>
  <c r="AP126" i="9"/>
  <c r="AP130" i="9"/>
  <c r="AP134" i="9"/>
  <c r="AP138" i="9"/>
  <c r="AP142" i="9"/>
  <c r="AP150" i="9"/>
  <c r="AP154" i="9"/>
  <c r="AP158" i="9"/>
  <c r="AP162" i="9"/>
  <c r="AP170" i="9"/>
  <c r="AP174" i="9"/>
  <c r="AP178" i="9"/>
  <c r="AP182" i="9"/>
  <c r="AP186" i="9"/>
  <c r="AP190" i="9"/>
  <c r="AP194" i="9"/>
  <c r="AP198" i="9"/>
  <c r="AP214" i="9"/>
  <c r="AP222" i="9"/>
  <c r="AP226" i="9"/>
  <c r="AP234" i="9"/>
  <c r="AP238" i="9"/>
  <c r="AP242" i="9"/>
  <c r="AP246" i="9"/>
  <c r="AP250" i="9"/>
  <c r="AP254" i="9"/>
  <c r="AP258" i="9"/>
  <c r="AP262" i="9"/>
  <c r="AP266" i="9"/>
  <c r="AP270" i="9"/>
  <c r="AP274" i="9"/>
  <c r="AP278" i="9"/>
  <c r="AP282" i="9"/>
  <c r="AS69" i="9"/>
  <c r="AS54" i="9"/>
  <c r="AS58" i="9"/>
  <c r="AS4" i="9"/>
  <c r="AS74" i="9"/>
  <c r="AS32" i="9"/>
  <c r="AS18" i="9"/>
  <c r="AS90" i="9"/>
  <c r="AS13" i="9"/>
  <c r="AS11" i="9"/>
  <c r="AS94" i="9"/>
  <c r="AQ61" i="9"/>
  <c r="AQ16" i="9"/>
  <c r="AT10" i="9"/>
  <c r="AT22" i="9"/>
  <c r="AT37" i="9"/>
  <c r="AT78" i="9"/>
  <c r="CH87" i="2"/>
  <c r="AY88" i="9" s="1"/>
  <c r="CH71" i="2"/>
  <c r="AY48" i="9" s="1"/>
  <c r="CH55" i="2"/>
  <c r="AY23" i="9" s="1"/>
  <c r="AW13" i="9"/>
  <c r="AW76" i="9"/>
  <c r="AW75" i="9"/>
  <c r="AW53" i="9"/>
  <c r="AW50" i="9"/>
  <c r="AW65" i="9"/>
  <c r="AW61" i="9"/>
  <c r="AW60" i="9"/>
  <c r="AW91" i="9"/>
  <c r="AW8" i="9"/>
  <c r="AW10" i="9"/>
  <c r="AW93" i="9"/>
  <c r="AW92" i="9"/>
  <c r="AT63" i="9"/>
  <c r="AT65" i="9"/>
  <c r="AX47" i="9"/>
  <c r="AX33" i="9"/>
  <c r="AX53" i="9"/>
  <c r="AX67" i="9"/>
  <c r="AX4" i="9"/>
  <c r="AX35" i="9"/>
  <c r="AX31" i="9"/>
  <c r="AT15" i="9"/>
  <c r="AT6" i="9"/>
  <c r="AT73" i="9"/>
  <c r="CH96" i="2"/>
  <c r="AY22" i="9" s="1"/>
  <c r="CH91" i="2"/>
  <c r="AY38" i="9" s="1"/>
  <c r="CH80" i="2"/>
  <c r="AY58" i="9" s="1"/>
  <c r="CH64" i="2"/>
  <c r="AY29" i="9" s="1"/>
  <c r="CH59" i="2"/>
  <c r="CH48" i="2"/>
  <c r="AY55" i="9" s="1"/>
  <c r="CH66" i="2"/>
  <c r="AY68" i="9" s="1"/>
  <c r="CH50" i="2"/>
  <c r="CH45" i="2"/>
  <c r="AY28" i="9" s="1"/>
  <c r="AZ53" i="9"/>
  <c r="AZ35" i="9"/>
  <c r="AT80" i="9"/>
  <c r="AT50" i="9"/>
  <c r="X50" i="9"/>
  <c r="AQ5" i="9"/>
  <c r="AW66" i="9"/>
  <c r="AW40" i="9"/>
  <c r="CH86" i="2"/>
  <c r="AY95" i="9" s="1"/>
  <c r="CH70" i="2"/>
  <c r="AY71" i="9" s="1"/>
  <c r="CH54" i="2"/>
  <c r="AY56" i="9" s="1"/>
  <c r="CH36" i="2"/>
  <c r="AY73" i="9" s="1"/>
  <c r="CH34" i="2"/>
  <c r="AY37" i="9" s="1"/>
  <c r="CH30" i="2"/>
  <c r="AY94" i="9" s="1"/>
  <c r="CH20" i="2"/>
  <c r="AY6" i="9" s="1"/>
  <c r="CH18" i="2"/>
  <c r="AY21" i="9" s="1"/>
  <c r="AQ25" i="9"/>
  <c r="AQ40" i="9"/>
  <c r="AT56" i="9"/>
  <c r="CH88" i="2"/>
  <c r="AY30" i="9" s="1"/>
  <c r="CH72" i="2"/>
  <c r="AY16" i="9" s="1"/>
  <c r="CH56" i="2"/>
  <c r="AY12" i="9" s="1"/>
  <c r="F24" i="9"/>
  <c r="AQ14" i="9"/>
  <c r="AQ42" i="9"/>
  <c r="AT35" i="9"/>
  <c r="AT44" i="9"/>
  <c r="AT86" i="9"/>
  <c r="AT68" i="9"/>
  <c r="CH90" i="2"/>
  <c r="AY63" i="9" s="1"/>
  <c r="CH74" i="2"/>
  <c r="AY80" i="9" s="1"/>
  <c r="CH58" i="2"/>
  <c r="AY74" i="9" s="1"/>
  <c r="CH42" i="2"/>
  <c r="AY90" i="9" s="1"/>
  <c r="CA83" i="2"/>
  <c r="AH186" i="16" s="1"/>
  <c r="AQ30" i="9"/>
  <c r="AQ76" i="9"/>
  <c r="AQ37" i="9"/>
  <c r="AQ54" i="9"/>
  <c r="AQ81" i="9"/>
  <c r="AT30" i="9"/>
  <c r="AT32" i="9"/>
  <c r="AT5" i="9"/>
  <c r="AT59" i="9"/>
  <c r="AT4" i="9"/>
  <c r="AT8" i="9"/>
  <c r="AQ41" i="9"/>
  <c r="AT74" i="9"/>
  <c r="AT29" i="9"/>
  <c r="AQ86" i="9"/>
  <c r="AQ56" i="9"/>
  <c r="AQ4" i="9"/>
  <c r="AQ94" i="9"/>
  <c r="AT87" i="9"/>
  <c r="AT36" i="9"/>
  <c r="AT24" i="9"/>
  <c r="AT92" i="9"/>
  <c r="AT61" i="9"/>
  <c r="AN39" i="9"/>
  <c r="C15" i="4"/>
  <c r="AT42" i="9"/>
  <c r="AQ69" i="9"/>
  <c r="AQ45" i="9"/>
  <c r="AT76" i="9"/>
  <c r="AT60" i="9"/>
  <c r="AT97" i="9"/>
  <c r="AT3" i="9"/>
  <c r="AT62" i="9"/>
  <c r="AT70" i="9"/>
  <c r="AT72" i="9"/>
  <c r="AT21" i="9"/>
  <c r="AT67" i="9"/>
  <c r="AT12" i="9"/>
  <c r="F4" i="6"/>
  <c r="AT98" i="9"/>
  <c r="AT66" i="9"/>
  <c r="AT31" i="9"/>
  <c r="AT16" i="9"/>
  <c r="AQ27" i="9"/>
  <c r="AQ28" i="9"/>
  <c r="AQ75" i="9"/>
  <c r="AQ91" i="9"/>
  <c r="AQ13" i="9"/>
  <c r="AQ96" i="9"/>
  <c r="AT25" i="9"/>
  <c r="AT27" i="9"/>
  <c r="AT84" i="9"/>
  <c r="AT94" i="9"/>
  <c r="C20" i="9"/>
  <c r="AA79" i="9"/>
  <c r="AQ29" i="9"/>
  <c r="AQ55" i="9"/>
  <c r="AQ47" i="9"/>
  <c r="AQ87" i="9"/>
  <c r="C50" i="9"/>
  <c r="AQ7" i="9"/>
  <c r="AQ82" i="9"/>
  <c r="AQ83" i="9"/>
  <c r="AQ46" i="9"/>
  <c r="AQ71" i="9"/>
  <c r="AQ44" i="9"/>
  <c r="AT20" i="9"/>
  <c r="AT88" i="9"/>
  <c r="AT48" i="9"/>
  <c r="AT26" i="9"/>
  <c r="AT23" i="9"/>
  <c r="AT46" i="9"/>
  <c r="AT83" i="9"/>
  <c r="AT82" i="9"/>
  <c r="AT7" i="9"/>
  <c r="AT34" i="9"/>
  <c r="AT49" i="9"/>
  <c r="AQ93" i="9"/>
  <c r="AT13" i="9"/>
  <c r="AT91" i="9"/>
  <c r="AT75" i="9"/>
  <c r="AT28" i="9"/>
  <c r="AT54" i="9"/>
  <c r="AT79" i="9"/>
  <c r="AT45" i="9"/>
  <c r="AT43" i="9"/>
  <c r="AQ64" i="9"/>
  <c r="CA37" i="2"/>
  <c r="AH146" i="16" s="1"/>
  <c r="AN49" i="9"/>
  <c r="CA92" i="2"/>
  <c r="AH162" i="16" s="1"/>
  <c r="F27" i="4"/>
  <c r="AQ24" i="9"/>
  <c r="AQ19" i="9"/>
  <c r="AQ77" i="9"/>
  <c r="AQ92" i="9"/>
  <c r="AQ17" i="9"/>
  <c r="AQ39" i="9"/>
  <c r="AQ73" i="9"/>
  <c r="AQ49" i="9"/>
  <c r="AT53" i="9"/>
  <c r="AT77" i="9"/>
  <c r="AT9" i="9"/>
  <c r="AT95" i="9"/>
  <c r="AN58" i="9"/>
  <c r="AA24" i="9"/>
  <c r="AD24" i="9"/>
  <c r="F27" i="6"/>
  <c r="X27" i="4"/>
  <c r="AQ63" i="9"/>
  <c r="AQ6" i="9"/>
  <c r="AQ80" i="9"/>
  <c r="AQ68" i="9"/>
  <c r="AQ78" i="9"/>
  <c r="AQ35" i="9"/>
  <c r="AQ65" i="9"/>
  <c r="AQ67" i="9"/>
  <c r="CB10" i="2"/>
  <c r="AK151" i="16" s="1"/>
  <c r="F72" i="9"/>
  <c r="AN25" i="9"/>
  <c r="AA50" i="9"/>
  <c r="AQ26" i="9"/>
  <c r="AQ48" i="9"/>
  <c r="AQ57" i="9"/>
  <c r="AQ88" i="9"/>
  <c r="AQ20" i="9"/>
  <c r="AQ21" i="9"/>
  <c r="AQ36" i="9"/>
  <c r="AQ53" i="9"/>
  <c r="AQ85" i="9"/>
  <c r="AN43" i="9"/>
  <c r="CB56" i="2"/>
  <c r="AK113" i="16" s="1"/>
  <c r="X72" i="9"/>
  <c r="F22" i="4"/>
  <c r="AD50" i="9"/>
  <c r="AQ15" i="9"/>
  <c r="AQ23" i="9"/>
  <c r="AT52" i="9"/>
  <c r="AQ60" i="9"/>
  <c r="AQ18" i="9"/>
  <c r="AN21" i="9"/>
  <c r="AN6" i="9"/>
  <c r="C72" i="9"/>
  <c r="CA74" i="2"/>
  <c r="AH181" i="16" s="1"/>
  <c r="AN34" i="9"/>
  <c r="AN82" i="9"/>
  <c r="AN71" i="9"/>
  <c r="AA72" i="9"/>
  <c r="X22" i="4"/>
  <c r="AQ84" i="9"/>
  <c r="AQ43" i="9"/>
  <c r="AQ51" i="9"/>
  <c r="AQ9" i="9"/>
  <c r="AQ59" i="9"/>
  <c r="AQ98" i="9"/>
  <c r="AQ70" i="9"/>
  <c r="AQ32" i="9"/>
  <c r="AQ72" i="9"/>
  <c r="AQ97" i="9"/>
  <c r="AQ38" i="9"/>
  <c r="CB19" i="2"/>
  <c r="AK120" i="16" s="1"/>
  <c r="AQ74" i="9"/>
  <c r="X31" i="4"/>
  <c r="CB65" i="2"/>
  <c r="AN29" i="9"/>
  <c r="C24" i="9"/>
  <c r="AD72" i="9"/>
  <c r="AQ34" i="9"/>
  <c r="AQ52" i="9"/>
  <c r="CB2" i="2"/>
  <c r="AK69" i="9" s="1"/>
  <c r="AA15" i="4"/>
  <c r="F25" i="9"/>
  <c r="AA4" i="4"/>
  <c r="F22" i="6"/>
  <c r="C18" i="9"/>
  <c r="AD22" i="9"/>
  <c r="AN80" i="9"/>
  <c r="AN53" i="9"/>
  <c r="BR100" i="2"/>
  <c r="BS100" i="2"/>
  <c r="BT100" i="2"/>
  <c r="BV50" i="2"/>
  <c r="CB52" i="2"/>
  <c r="AK177" i="16" s="1"/>
  <c r="CA52" i="2"/>
  <c r="AH177" i="16" s="1"/>
  <c r="C60" i="9"/>
  <c r="C77" i="9"/>
  <c r="C59" i="9"/>
  <c r="F60" i="9"/>
  <c r="F98" i="9"/>
  <c r="F97" i="9"/>
  <c r="F12" i="9"/>
  <c r="F95" i="9"/>
  <c r="X48" i="9"/>
  <c r="X49" i="9"/>
  <c r="AA98" i="9"/>
  <c r="AA37" i="9"/>
  <c r="AA19" i="9"/>
  <c r="AA7" i="9"/>
  <c r="CA65" i="2"/>
  <c r="AD9" i="4"/>
  <c r="AD29" i="9"/>
  <c r="BS13" i="2"/>
  <c r="CB89" i="2"/>
  <c r="AK199" i="16" s="1"/>
  <c r="CA89" i="2"/>
  <c r="AH199" i="16" s="1"/>
  <c r="BS36" i="2"/>
  <c r="CB66" i="2"/>
  <c r="AK169" i="16" s="1"/>
  <c r="CA66" i="2"/>
  <c r="AH169" i="16" s="1"/>
  <c r="BV61" i="2"/>
  <c r="CB41" i="2"/>
  <c r="AK171" i="16" s="1"/>
  <c r="CA41" i="2"/>
  <c r="AH171" i="16" s="1"/>
  <c r="BV85" i="2"/>
  <c r="CB17" i="2"/>
  <c r="AK144" i="16" s="1"/>
  <c r="CA17" i="2"/>
  <c r="AH144" i="16" s="1"/>
  <c r="AA68" i="4"/>
  <c r="AA4" i="9"/>
  <c r="C3" i="9"/>
  <c r="C40" i="9"/>
  <c r="F29" i="9"/>
  <c r="F61" i="9"/>
  <c r="F10" i="9"/>
  <c r="F65" i="9"/>
  <c r="X74" i="9"/>
  <c r="X55" i="9"/>
  <c r="AA29" i="9"/>
  <c r="AA6" i="9"/>
  <c r="BS35" i="2"/>
  <c r="CB68" i="2"/>
  <c r="AK167" i="16" s="1"/>
  <c r="CA68" i="2"/>
  <c r="AH167" i="16" s="1"/>
  <c r="BV74" i="2"/>
  <c r="CB28" i="2"/>
  <c r="BS5" i="2"/>
  <c r="L125" i="16" s="1"/>
  <c r="CB97" i="2"/>
  <c r="AK126" i="16" s="1"/>
  <c r="CA97" i="2"/>
  <c r="AH126" i="16" s="1"/>
  <c r="BS20" i="2"/>
  <c r="CB82" i="2"/>
  <c r="AK116" i="16" s="1"/>
  <c r="CA82" i="2"/>
  <c r="AH116" i="16" s="1"/>
  <c r="BS29" i="2"/>
  <c r="CB73" i="2"/>
  <c r="AK128" i="16" s="1"/>
  <c r="CA73" i="2"/>
  <c r="AH128" i="16" s="1"/>
  <c r="CB57" i="2"/>
  <c r="AK106" i="16" s="1"/>
  <c r="CA57" i="2"/>
  <c r="AH106" i="16" s="1"/>
  <c r="CB50" i="2"/>
  <c r="CA50" i="2"/>
  <c r="BV69" i="2"/>
  <c r="CB33" i="2"/>
  <c r="AK110" i="16" s="1"/>
  <c r="CA33" i="2"/>
  <c r="AH110" i="16" s="1"/>
  <c r="BV77" i="2"/>
  <c r="CB25" i="2"/>
  <c r="AK152" i="16" s="1"/>
  <c r="CA25" i="2"/>
  <c r="AH152" i="16" s="1"/>
  <c r="BS93" i="2"/>
  <c r="CB9" i="2"/>
  <c r="AK185" i="16" s="1"/>
  <c r="CA9" i="2"/>
  <c r="AH185" i="16" s="1"/>
  <c r="AD48" i="4"/>
  <c r="AD92" i="9"/>
  <c r="AD65" i="4"/>
  <c r="AD17" i="9"/>
  <c r="X58" i="4"/>
  <c r="X76" i="9"/>
  <c r="AE254" i="9"/>
  <c r="AE255" i="9"/>
  <c r="BV99" i="2"/>
  <c r="CB3" i="2"/>
  <c r="AK173" i="16" s="1"/>
  <c r="CA3" i="2"/>
  <c r="AH173" i="16" s="1"/>
  <c r="BV98" i="2"/>
  <c r="CB4" i="2"/>
  <c r="AK163" i="16" s="1"/>
  <c r="CA4" i="2"/>
  <c r="AH163" i="16" s="1"/>
  <c r="BS4" i="2"/>
  <c r="CB98" i="2"/>
  <c r="AK180" i="16" s="1"/>
  <c r="CA98" i="2"/>
  <c r="AH180" i="16" s="1"/>
  <c r="CB90" i="2"/>
  <c r="AK164" i="16" s="1"/>
  <c r="CA90" i="2"/>
  <c r="AH164" i="16" s="1"/>
  <c r="BR21" i="2"/>
  <c r="CB81" i="2"/>
  <c r="AK133" i="16" s="1"/>
  <c r="CA81" i="2"/>
  <c r="AH133" i="16" s="1"/>
  <c r="BR28" i="2"/>
  <c r="CB74" i="2"/>
  <c r="AK181" i="16" s="1"/>
  <c r="BR44" i="2"/>
  <c r="CB58" i="2"/>
  <c r="AK175" i="16" s="1"/>
  <c r="CA58" i="2"/>
  <c r="AH175" i="16" s="1"/>
  <c r="BV53" i="2"/>
  <c r="CB49" i="2"/>
  <c r="AK160" i="16" s="1"/>
  <c r="CA49" i="2"/>
  <c r="AH160" i="16" s="1"/>
  <c r="BU60" i="2"/>
  <c r="CB42" i="2"/>
  <c r="AK191" i="16" s="1"/>
  <c r="CA42" i="2"/>
  <c r="AH191" i="16" s="1"/>
  <c r="BU68" i="2"/>
  <c r="CB34" i="2"/>
  <c r="AK138" i="16" s="1"/>
  <c r="CA34" i="2"/>
  <c r="AH138" i="16" s="1"/>
  <c r="CB26" i="2"/>
  <c r="AK168" i="16" s="1"/>
  <c r="CA26" i="2"/>
  <c r="AH168" i="16" s="1"/>
  <c r="BU84" i="2"/>
  <c r="CB18" i="2"/>
  <c r="AK122" i="16" s="1"/>
  <c r="CA18" i="2"/>
  <c r="AH122" i="16" s="1"/>
  <c r="AD77" i="4"/>
  <c r="AD49" i="9"/>
  <c r="AD79" i="4"/>
  <c r="AD82" i="9"/>
  <c r="X88" i="4"/>
  <c r="X31" i="9"/>
  <c r="AD61" i="4"/>
  <c r="AD89" i="9"/>
  <c r="AA58" i="4"/>
  <c r="AA76" i="9"/>
  <c r="AD49" i="4"/>
  <c r="AD23" i="9"/>
  <c r="AA31" i="4"/>
  <c r="AA88" i="9"/>
  <c r="C67" i="9"/>
  <c r="C36" i="9"/>
  <c r="C63" i="9"/>
  <c r="C66" i="9"/>
  <c r="F5" i="9"/>
  <c r="F30" i="9"/>
  <c r="F27" i="9"/>
  <c r="F32" i="9"/>
  <c r="F70" i="9"/>
  <c r="X38" i="9"/>
  <c r="X65" i="9"/>
  <c r="X3" i="9"/>
  <c r="X51" i="9"/>
  <c r="AA68" i="9"/>
  <c r="AA47" i="9"/>
  <c r="CA10" i="2"/>
  <c r="AH151" i="16" s="1"/>
  <c r="BU42" i="2"/>
  <c r="CB60" i="2"/>
  <c r="CA60" i="2"/>
  <c r="AB255" i="9"/>
  <c r="AB254" i="9"/>
  <c r="BV22" i="2"/>
  <c r="CB80" i="2"/>
  <c r="AK159" i="16" s="1"/>
  <c r="CA80" i="2"/>
  <c r="AH159" i="16" s="1"/>
  <c r="BS63" i="2"/>
  <c r="CB39" i="2"/>
  <c r="CA39" i="2"/>
  <c r="AH147" i="16" s="1"/>
  <c r="AD58" i="4"/>
  <c r="AD76" i="9"/>
  <c r="C75" i="9"/>
  <c r="C35" i="9"/>
  <c r="C53" i="9"/>
  <c r="C88" i="9"/>
  <c r="F68" i="9"/>
  <c r="F52" i="9"/>
  <c r="F56" i="9"/>
  <c r="F92" i="9"/>
  <c r="F49" i="9"/>
  <c r="X95" i="9"/>
  <c r="X56" i="9"/>
  <c r="X86" i="9"/>
  <c r="X28" i="9"/>
  <c r="X77" i="9"/>
  <c r="AA26" i="9"/>
  <c r="AA58" i="9"/>
  <c r="AA48" i="9"/>
  <c r="AA49" i="9"/>
  <c r="CA19" i="2"/>
  <c r="AH120" i="16" s="1"/>
  <c r="BS27" i="2"/>
  <c r="CB75" i="2"/>
  <c r="AK161" i="16" s="1"/>
  <c r="CA75" i="2"/>
  <c r="AH161" i="16" s="1"/>
  <c r="BV15" i="2"/>
  <c r="CB87" i="2"/>
  <c r="AK189" i="16" s="1"/>
  <c r="CA87" i="2"/>
  <c r="AH189" i="16" s="1"/>
  <c r="BS86" i="2"/>
  <c r="CB16" i="2"/>
  <c r="AK112" i="16" s="1"/>
  <c r="CA16" i="2"/>
  <c r="AH112" i="16" s="1"/>
  <c r="BU38" i="2"/>
  <c r="CB64" i="2"/>
  <c r="AK130" i="16" s="1"/>
  <c r="CA64" i="2"/>
  <c r="AH130" i="16" s="1"/>
  <c r="C74" i="9"/>
  <c r="C56" i="9"/>
  <c r="F74" i="9"/>
  <c r="F93" i="9"/>
  <c r="F35" i="9"/>
  <c r="F73" i="9"/>
  <c r="F85" i="9"/>
  <c r="F64" i="9"/>
  <c r="F11" i="9"/>
  <c r="X12" i="9"/>
  <c r="AA55" i="9"/>
  <c r="CA28" i="2"/>
  <c r="BS10" i="2"/>
  <c r="L151" i="16" s="1"/>
  <c r="CB92" i="2"/>
  <c r="AK162" i="16" s="1"/>
  <c r="CB36" i="2"/>
  <c r="AK174" i="16" s="1"/>
  <c r="CA36" i="2"/>
  <c r="AH174" i="16" s="1"/>
  <c r="BV6" i="2"/>
  <c r="CB96" i="2"/>
  <c r="AK123" i="16" s="1"/>
  <c r="CA96" i="2"/>
  <c r="AH123" i="16" s="1"/>
  <c r="BV39" i="2"/>
  <c r="CB63" i="2"/>
  <c r="AK127" i="16" s="1"/>
  <c r="CA63" i="2"/>
  <c r="AH127" i="16" s="1"/>
  <c r="BS71" i="2"/>
  <c r="CB31" i="2"/>
  <c r="AK184" i="16" s="1"/>
  <c r="CA31" i="2"/>
  <c r="AH184" i="16" s="1"/>
  <c r="AA27" i="4"/>
  <c r="AA93" i="9"/>
  <c r="BU23" i="2"/>
  <c r="CB79" i="2"/>
  <c r="AK158" i="16" s="1"/>
  <c r="CA79" i="2"/>
  <c r="AH158" i="16" s="1"/>
  <c r="CB47" i="2"/>
  <c r="AK190" i="16" s="1"/>
  <c r="CA47" i="2"/>
  <c r="BU70" i="2"/>
  <c r="CB32" i="2"/>
  <c r="AK148" i="16" s="1"/>
  <c r="CA32" i="2"/>
  <c r="AH148" i="16" s="1"/>
  <c r="AD71" i="4"/>
  <c r="AD55" i="9"/>
  <c r="AD19" i="4"/>
  <c r="AD81" i="9"/>
  <c r="BS98" i="2"/>
  <c r="CB77" i="2"/>
  <c r="AK182" i="16" s="1"/>
  <c r="CA77" i="2"/>
  <c r="AH182" i="16" s="1"/>
  <c r="BS40" i="2"/>
  <c r="CB62" i="2"/>
  <c r="AK111" i="16" s="1"/>
  <c r="CA62" i="2"/>
  <c r="AH111" i="16" s="1"/>
  <c r="CB53" i="2"/>
  <c r="AK176" i="16" s="1"/>
  <c r="CA53" i="2"/>
  <c r="AH176" i="16" s="1"/>
  <c r="CB45" i="2"/>
  <c r="AK129" i="16" s="1"/>
  <c r="CA45" i="2"/>
  <c r="AH129" i="16" s="1"/>
  <c r="BV81" i="2"/>
  <c r="CB21" i="2"/>
  <c r="AK143" i="16" s="1"/>
  <c r="CA21" i="2"/>
  <c r="AH143" i="16" s="1"/>
  <c r="X85" i="4"/>
  <c r="X11" i="9"/>
  <c r="AD56" i="4"/>
  <c r="AD64" i="9"/>
  <c r="AA36" i="9"/>
  <c r="AA35" i="9"/>
  <c r="AD44" i="4"/>
  <c r="AD16" i="9"/>
  <c r="X53" i="4"/>
  <c r="X80" i="9"/>
  <c r="AD37" i="4"/>
  <c r="AD58" i="9"/>
  <c r="X52" i="4"/>
  <c r="X85" i="9"/>
  <c r="AD8" i="4"/>
  <c r="AD98" i="9"/>
  <c r="AA42" i="4"/>
  <c r="AA8" i="9"/>
  <c r="BU98" i="2"/>
  <c r="C71" i="9"/>
  <c r="C39" i="9"/>
  <c r="C70" i="9"/>
  <c r="C32" i="9"/>
  <c r="C27" i="9"/>
  <c r="C30" i="9"/>
  <c r="C91" i="9"/>
  <c r="C5" i="9"/>
  <c r="F66" i="9"/>
  <c r="F63" i="9"/>
  <c r="F36" i="9"/>
  <c r="F80" i="9"/>
  <c r="X61" i="9"/>
  <c r="X19" i="9"/>
  <c r="X21" i="9"/>
  <c r="AA38" i="9"/>
  <c r="AA3" i="9"/>
  <c r="G255" i="9"/>
  <c r="BU3" i="2"/>
  <c r="CB99" i="2"/>
  <c r="AK119" i="16" s="1"/>
  <c r="CA99" i="2"/>
  <c r="AH119" i="16" s="1"/>
  <c r="AD13" i="4"/>
  <c r="AD78" i="9"/>
  <c r="BV31" i="2"/>
  <c r="CB71" i="2"/>
  <c r="AK149" i="16" s="1"/>
  <c r="CA71" i="2"/>
  <c r="AH149" i="16" s="1"/>
  <c r="BU54" i="2"/>
  <c r="CB48" i="2"/>
  <c r="AK156" i="16" s="1"/>
  <c r="CA48" i="2"/>
  <c r="AH156" i="16" s="1"/>
  <c r="BV94" i="2"/>
  <c r="CB8" i="2"/>
  <c r="AK188" i="16" s="1"/>
  <c r="CA8" i="2"/>
  <c r="AH188" i="16" s="1"/>
  <c r="CB88" i="2"/>
  <c r="AK131" i="16" s="1"/>
  <c r="CA88" i="2"/>
  <c r="AH131" i="16" s="1"/>
  <c r="BT47" i="2"/>
  <c r="CB55" i="2"/>
  <c r="AK124" i="16" s="1"/>
  <c r="CA55" i="2"/>
  <c r="AH124" i="16" s="1"/>
  <c r="BU79" i="2"/>
  <c r="CB23" i="2"/>
  <c r="CA23" i="2"/>
  <c r="AH183" i="16" s="1"/>
  <c r="AD89" i="4"/>
  <c r="AD43" i="9"/>
  <c r="AD32" i="4"/>
  <c r="AD12" i="9"/>
  <c r="X42" i="4"/>
  <c r="X8" i="9"/>
  <c r="BU95" i="2"/>
  <c r="CA7" i="2"/>
  <c r="AH135" i="16" s="1"/>
  <c r="CB7" i="2"/>
  <c r="AK135" i="16" s="1"/>
  <c r="BS9" i="2"/>
  <c r="CB93" i="2"/>
  <c r="AK197" i="16" s="1"/>
  <c r="CA93" i="2"/>
  <c r="AH197" i="16" s="1"/>
  <c r="BS16" i="2"/>
  <c r="CB86" i="2"/>
  <c r="AK196" i="16" s="1"/>
  <c r="CA86" i="2"/>
  <c r="AH196" i="16" s="1"/>
  <c r="CB69" i="2"/>
  <c r="AK114" i="16" s="1"/>
  <c r="CA69" i="2"/>
  <c r="AH114" i="16" s="1"/>
  <c r="BV64" i="2"/>
  <c r="CB38" i="2"/>
  <c r="AK105" i="16" s="1"/>
  <c r="CA38" i="2"/>
  <c r="AH105" i="16" s="1"/>
  <c r="BV73" i="2"/>
  <c r="CB29" i="2"/>
  <c r="AK155" i="16" s="1"/>
  <c r="CA29" i="2"/>
  <c r="AH155" i="16" s="1"/>
  <c r="BS88" i="2"/>
  <c r="CB14" i="2"/>
  <c r="AK150" i="16" s="1"/>
  <c r="CA14" i="2"/>
  <c r="AH150" i="16" s="1"/>
  <c r="AA3" i="4"/>
  <c r="X29" i="4"/>
  <c r="X53" i="9"/>
  <c r="BU8" i="2"/>
  <c r="CB94" i="2"/>
  <c r="AK109" i="16" s="1"/>
  <c r="CA94" i="2"/>
  <c r="AH109" i="16" s="1"/>
  <c r="BU17" i="2"/>
  <c r="CB85" i="2"/>
  <c r="AK194" i="16" s="1"/>
  <c r="CA85" i="2"/>
  <c r="AH194" i="16" s="1"/>
  <c r="CB78" i="2"/>
  <c r="AK187" i="16" s="1"/>
  <c r="CA78" i="2"/>
  <c r="AH187" i="16" s="1"/>
  <c r="CB70" i="2"/>
  <c r="AK172" i="16" s="1"/>
  <c r="CA70" i="2"/>
  <c r="AH172" i="16" s="1"/>
  <c r="CB61" i="2"/>
  <c r="AK192" i="16" s="1"/>
  <c r="CA61" i="2"/>
  <c r="AH192" i="16" s="1"/>
  <c r="BV48" i="2"/>
  <c r="CB54" i="2"/>
  <c r="AK157" i="16" s="1"/>
  <c r="CA54" i="2"/>
  <c r="AH157" i="16" s="1"/>
  <c r="BV56" i="2"/>
  <c r="U32" i="4" s="1"/>
  <c r="CB46" i="2"/>
  <c r="AK104" i="16" s="1"/>
  <c r="BU65" i="2"/>
  <c r="CB37" i="2"/>
  <c r="BV72" i="2"/>
  <c r="CB30" i="2"/>
  <c r="AK195" i="16" s="1"/>
  <c r="CA30" i="2"/>
  <c r="AH195" i="16" s="1"/>
  <c r="CB22" i="2"/>
  <c r="AK165" i="16" s="1"/>
  <c r="CA22" i="2"/>
  <c r="AH165" i="16" s="1"/>
  <c r="BT89" i="2"/>
  <c r="CB13" i="2"/>
  <c r="CA13" i="2"/>
  <c r="AA85" i="4"/>
  <c r="AA11" i="9"/>
  <c r="AD67" i="4"/>
  <c r="AD19" i="9"/>
  <c r="AA70" i="4"/>
  <c r="AA33" i="9"/>
  <c r="AD57" i="4"/>
  <c r="AD90" i="9"/>
  <c r="AD36" i="9"/>
  <c r="AD35" i="9"/>
  <c r="AA29" i="4"/>
  <c r="AA53" i="9"/>
  <c r="AD24" i="4"/>
  <c r="AD26" i="9"/>
  <c r="AD54" i="4"/>
  <c r="AD48" i="9"/>
  <c r="X39" i="4"/>
  <c r="X27" i="9"/>
  <c r="AA53" i="4"/>
  <c r="AA80" i="9"/>
  <c r="AD55" i="4"/>
  <c r="AD86" i="9"/>
  <c r="X51" i="4"/>
  <c r="X32" i="9"/>
  <c r="AD34" i="4"/>
  <c r="AD95" i="9"/>
  <c r="X25" i="4"/>
  <c r="X30" i="9"/>
  <c r="BU96" i="2"/>
  <c r="CB6" i="2"/>
  <c r="AK142" i="16" s="1"/>
  <c r="CA6" i="2"/>
  <c r="AH142" i="16" s="1"/>
  <c r="BU100" i="2"/>
  <c r="CA2" i="2"/>
  <c r="C6" i="9"/>
  <c r="C47" i="9"/>
  <c r="C57" i="9"/>
  <c r="C65" i="9"/>
  <c r="C10" i="9"/>
  <c r="C61" i="9"/>
  <c r="F40" i="9"/>
  <c r="F28" i="9"/>
  <c r="F42" i="9"/>
  <c r="X29" i="9"/>
  <c r="X40" i="9"/>
  <c r="AA56" i="9"/>
  <c r="AA23" i="9"/>
  <c r="CA46" i="2"/>
  <c r="AH104" i="16" s="1"/>
  <c r="BS19" i="2"/>
  <c r="CB83" i="2"/>
  <c r="AK186" i="16" s="1"/>
  <c r="BS59" i="2"/>
  <c r="CB43" i="2"/>
  <c r="AK193" i="16" s="1"/>
  <c r="CA43" i="2"/>
  <c r="AH193" i="16" s="1"/>
  <c r="BU91" i="2"/>
  <c r="CB11" i="2"/>
  <c r="CA11" i="2"/>
  <c r="BS78" i="2"/>
  <c r="CB24" i="2"/>
  <c r="AK132" i="16" s="1"/>
  <c r="CA24" i="2"/>
  <c r="AH132" i="16" s="1"/>
  <c r="BU7" i="2"/>
  <c r="CB95" i="2"/>
  <c r="AK121" i="16" s="1"/>
  <c r="CA95" i="2"/>
  <c r="AH121" i="16" s="1"/>
  <c r="BU30" i="2"/>
  <c r="CB72" i="2"/>
  <c r="AK117" i="16" s="1"/>
  <c r="CA72" i="2"/>
  <c r="AH117" i="16" s="1"/>
  <c r="CB40" i="2"/>
  <c r="AK134" i="16" s="1"/>
  <c r="CA40" i="2"/>
  <c r="AH134" i="16" s="1"/>
  <c r="BS87" i="2"/>
  <c r="CB15" i="2"/>
  <c r="AK108" i="16" s="1"/>
  <c r="CA15" i="2"/>
  <c r="AH108" i="16" s="1"/>
  <c r="AD88" i="4"/>
  <c r="AD31" i="9"/>
  <c r="X36" i="4"/>
  <c r="X36" i="9"/>
  <c r="X35" i="9"/>
  <c r="AD59" i="4"/>
  <c r="AD13" i="9"/>
  <c r="AA44" i="4"/>
  <c r="AA16" i="9"/>
  <c r="AD14" i="4"/>
  <c r="AD93" i="9"/>
  <c r="AD28" i="4"/>
  <c r="AD96" i="9"/>
  <c r="BV11" i="2"/>
  <c r="CB91" i="2"/>
  <c r="AK139" i="16" s="1"/>
  <c r="CA91" i="2"/>
  <c r="AH139" i="16" s="1"/>
  <c r="BV18" i="2"/>
  <c r="CB84" i="2"/>
  <c r="AK141" i="16" s="1"/>
  <c r="CA84" i="2"/>
  <c r="AH141" i="16" s="1"/>
  <c r="BV26" i="2"/>
  <c r="CB76" i="2"/>
  <c r="AK166" i="16" s="1"/>
  <c r="CA76" i="2"/>
  <c r="AH166" i="16" s="1"/>
  <c r="BV34" i="2"/>
  <c r="CB67" i="2"/>
  <c r="AK198" i="16" s="1"/>
  <c r="CA67" i="2"/>
  <c r="AH198" i="16" s="1"/>
  <c r="BV43" i="2"/>
  <c r="CB59" i="2"/>
  <c r="CA59" i="2"/>
  <c r="BT51" i="2"/>
  <c r="CB51" i="2"/>
  <c r="AK118" i="16" s="1"/>
  <c r="CA51" i="2"/>
  <c r="AH118" i="16" s="1"/>
  <c r="CB44" i="2"/>
  <c r="AK179" i="16" s="1"/>
  <c r="CA44" i="2"/>
  <c r="AH179" i="16" s="1"/>
  <c r="BU67" i="2"/>
  <c r="CB35" i="2"/>
  <c r="AK140" i="16" s="1"/>
  <c r="CA35" i="2"/>
  <c r="AH140" i="16" s="1"/>
  <c r="BV75" i="2"/>
  <c r="CB27" i="2"/>
  <c r="AK178" i="16" s="1"/>
  <c r="CA27" i="2"/>
  <c r="AH178" i="16" s="1"/>
  <c r="BU82" i="2"/>
  <c r="CB20" i="2"/>
  <c r="AK107" i="16" s="1"/>
  <c r="CA20" i="2"/>
  <c r="CB12" i="2"/>
  <c r="CA12" i="2"/>
  <c r="AH145" i="16" s="1"/>
  <c r="AD85" i="4"/>
  <c r="AD11" i="9"/>
  <c r="AD29" i="4"/>
  <c r="AD53" i="9"/>
  <c r="AD52" i="9"/>
  <c r="AD11" i="4"/>
  <c r="AD68" i="9"/>
  <c r="X21" i="4"/>
  <c r="X66" i="9"/>
  <c r="AA39" i="4"/>
  <c r="AA27" i="9"/>
  <c r="AD53" i="4"/>
  <c r="AD80" i="9"/>
  <c r="AA51" i="4"/>
  <c r="AA32" i="9"/>
  <c r="AA25" i="4"/>
  <c r="AA30" i="9"/>
  <c r="AD16" i="4"/>
  <c r="AD38" i="9"/>
  <c r="Y255" i="9"/>
  <c r="Y254" i="9"/>
  <c r="BV97" i="2"/>
  <c r="CB5" i="2"/>
  <c r="AK125" i="16" s="1"/>
  <c r="CA5" i="2"/>
  <c r="AH125" i="16" s="1"/>
  <c r="C21" i="9"/>
  <c r="C97" i="9"/>
  <c r="F38" i="9"/>
  <c r="F15" i="9"/>
  <c r="F59" i="9"/>
  <c r="X68" i="9"/>
  <c r="X78" i="9"/>
  <c r="X47" i="9"/>
  <c r="AA12" i="9"/>
  <c r="CA56" i="2"/>
  <c r="AH113" i="16" s="1"/>
  <c r="AD85" i="9"/>
  <c r="BR98" i="2"/>
  <c r="BE4" i="3"/>
  <c r="V120" i="9" s="1"/>
  <c r="BB101" i="3"/>
  <c r="M143" i="9" s="1"/>
  <c r="BD4" i="3"/>
  <c r="S120" i="9" s="1"/>
  <c r="BV95" i="2"/>
  <c r="D255" i="9"/>
  <c r="BA101" i="3"/>
  <c r="J143" i="9" s="1"/>
  <c r="BE101" i="3"/>
  <c r="V143" i="9" s="1"/>
  <c r="BC101" i="3"/>
  <c r="P143" i="9" s="1"/>
  <c r="BT98" i="2"/>
  <c r="BR97" i="2"/>
  <c r="BV96" i="2"/>
  <c r="BS95" i="2"/>
  <c r="BA99" i="3"/>
  <c r="J147" i="9" s="1"/>
  <c r="BE98" i="3"/>
  <c r="V266" i="9" s="1"/>
  <c r="BB97" i="3"/>
  <c r="M152" i="9" s="1"/>
  <c r="BT95" i="2"/>
  <c r="BA102" i="3"/>
  <c r="J186" i="9" s="1"/>
  <c r="BB102" i="3"/>
  <c r="M186" i="9" s="1"/>
  <c r="BD102" i="3"/>
  <c r="S186" i="9" s="1"/>
  <c r="BR99" i="2"/>
  <c r="BE102" i="3"/>
  <c r="V186" i="9" s="1"/>
  <c r="BS99" i="2"/>
  <c r="BR95" i="2"/>
  <c r="BA97" i="3"/>
  <c r="J152" i="9" s="1"/>
  <c r="BB4" i="3"/>
  <c r="M120" i="9" s="1"/>
  <c r="BB99" i="3"/>
  <c r="M147" i="9" s="1"/>
  <c r="BC99" i="3"/>
  <c r="P147" i="9" s="1"/>
  <c r="BD99" i="3"/>
  <c r="S147" i="9" s="1"/>
  <c r="BB98" i="3"/>
  <c r="M266" i="9" s="1"/>
  <c r="BC98" i="3"/>
  <c r="P266" i="9" s="1"/>
  <c r="X3" i="4"/>
  <c r="BS97" i="2"/>
  <c r="L126" i="16" s="1"/>
  <c r="BT97" i="2"/>
  <c r="BU97" i="2"/>
  <c r="BT99" i="2"/>
  <c r="O119" i="16" s="1"/>
  <c r="BS96" i="2"/>
  <c r="BU99" i="2"/>
  <c r="BT96" i="2"/>
  <c r="AD31" i="4"/>
  <c r="X4" i="4"/>
  <c r="C4" i="4"/>
  <c r="AD33" i="4"/>
  <c r="Q12" i="4"/>
  <c r="W14" i="4"/>
  <c r="Q19" i="4"/>
  <c r="K20" i="4"/>
  <c r="AC29" i="4"/>
  <c r="W34" i="4"/>
  <c r="Q35" i="4"/>
  <c r="W41" i="4"/>
  <c r="Q42" i="4"/>
  <c r="AC48" i="4"/>
  <c r="K51" i="4"/>
  <c r="Q89" i="4"/>
  <c r="N4" i="4"/>
  <c r="Z8" i="4"/>
  <c r="T9" i="4"/>
  <c r="N10" i="4"/>
  <c r="T12" i="4"/>
  <c r="H16" i="4"/>
  <c r="H29" i="4"/>
  <c r="N33" i="4"/>
  <c r="B34" i="6"/>
  <c r="Z34" i="4"/>
  <c r="T35" i="4"/>
  <c r="H40" i="4"/>
  <c r="Z41" i="4"/>
  <c r="T42" i="4"/>
  <c r="T46" i="4"/>
  <c r="Z47" i="4"/>
  <c r="H48" i="4"/>
  <c r="Z49" i="4"/>
  <c r="N51" i="4"/>
  <c r="T53" i="4"/>
  <c r="Z56" i="4"/>
  <c r="T58" i="4"/>
  <c r="N60" i="4"/>
  <c r="Z75" i="4"/>
  <c r="W17" i="4"/>
  <c r="W20" i="4"/>
  <c r="K23" i="4"/>
  <c r="W25" i="4"/>
  <c r="K27" i="4"/>
  <c r="W28" i="4"/>
  <c r="W39" i="4"/>
  <c r="W44" i="4"/>
  <c r="AC50" i="4"/>
  <c r="Q61" i="4"/>
  <c r="W63" i="4"/>
  <c r="AC64" i="4"/>
  <c r="K66" i="4"/>
  <c r="AC67" i="4"/>
  <c r="K68" i="4"/>
  <c r="K70" i="4"/>
  <c r="K71" i="4"/>
  <c r="Q73" i="4"/>
  <c r="K74" i="4"/>
  <c r="AC77" i="4"/>
  <c r="W78" i="4"/>
  <c r="K79" i="4"/>
  <c r="Q82" i="4"/>
  <c r="W84" i="4"/>
  <c r="AC85" i="4"/>
  <c r="Q86" i="4"/>
  <c r="K87" i="4"/>
  <c r="W85" i="4"/>
  <c r="N73" i="4"/>
  <c r="Q16" i="4"/>
  <c r="AC19" i="4"/>
  <c r="N14" i="4"/>
  <c r="B20" i="6"/>
  <c r="D20" i="6" s="1"/>
  <c r="Z39" i="4"/>
  <c r="H50" i="4"/>
  <c r="Z63" i="4"/>
  <c r="N70" i="4"/>
  <c r="T73" i="4"/>
  <c r="H85" i="4"/>
  <c r="T86" i="4"/>
  <c r="N87" i="4"/>
  <c r="K3" i="4"/>
  <c r="AC4" i="4"/>
  <c r="Q5" i="4"/>
  <c r="W6" i="4"/>
  <c r="Q8" i="4"/>
  <c r="K9" i="4"/>
  <c r="AC10" i="4"/>
  <c r="K12" i="4"/>
  <c r="Q14" i="4"/>
  <c r="W16" i="4"/>
  <c r="K19" i="4"/>
  <c r="E20" i="6"/>
  <c r="AC20" i="4"/>
  <c r="AC22" i="4"/>
  <c r="K24" i="4"/>
  <c r="W26" i="4"/>
  <c r="Q36" i="4"/>
  <c r="K38" i="4"/>
  <c r="AC39" i="4"/>
  <c r="W40" i="4"/>
  <c r="Q41" i="4"/>
  <c r="K42" i="4"/>
  <c r="AC44" i="4"/>
  <c r="Q45" i="4"/>
  <c r="K46" i="4"/>
  <c r="Q47" i="4"/>
  <c r="W48" i="4"/>
  <c r="Q49" i="4"/>
  <c r="K50" i="4"/>
  <c r="AC51" i="4"/>
  <c r="Q52" i="4"/>
  <c r="K53" i="4"/>
  <c r="Q54" i="4"/>
  <c r="W55" i="4"/>
  <c r="Q56" i="4"/>
  <c r="AC57" i="4"/>
  <c r="K58" i="4"/>
  <c r="AC60" i="4"/>
  <c r="Q62" i="4"/>
  <c r="AC63" i="4"/>
  <c r="W65" i="4"/>
  <c r="Q66" i="4"/>
  <c r="K67" i="4"/>
  <c r="Q70" i="4"/>
  <c r="Q71" i="4"/>
  <c r="Q74" i="4"/>
  <c r="Q75" i="4"/>
  <c r="Q76" i="4"/>
  <c r="K77" i="4"/>
  <c r="AC78" i="4"/>
  <c r="Q79" i="4"/>
  <c r="AC80" i="4"/>
  <c r="W82" i="4"/>
  <c r="AC84" i="4"/>
  <c r="AC34" i="4"/>
  <c r="H34" i="4"/>
  <c r="Z85" i="4"/>
  <c r="W15" i="4"/>
  <c r="K18" i="4"/>
  <c r="E19" i="6"/>
  <c r="T16" i="4"/>
  <c r="H19" i="4"/>
  <c r="Z20" i="4"/>
  <c r="N66" i="4"/>
  <c r="B78" i="6"/>
  <c r="D78" i="6" s="1"/>
  <c r="Z78" i="4"/>
  <c r="N3" i="4"/>
  <c r="H4" i="4"/>
  <c r="T5" i="4"/>
  <c r="Z6" i="4"/>
  <c r="T8" i="4"/>
  <c r="N9" i="4"/>
  <c r="H10" i="4"/>
  <c r="N12" i="4"/>
  <c r="T14" i="4"/>
  <c r="Z16" i="4"/>
  <c r="N19" i="4"/>
  <c r="H20" i="4"/>
  <c r="T36" i="4"/>
  <c r="N38" i="4"/>
  <c r="H39" i="4"/>
  <c r="B40" i="6"/>
  <c r="D40" i="6" s="1"/>
  <c r="Z40" i="4"/>
  <c r="H44" i="4"/>
  <c r="N46" i="4"/>
  <c r="T47" i="4"/>
  <c r="T49" i="4"/>
  <c r="N50" i="4"/>
  <c r="T52" i="4"/>
  <c r="N53" i="4"/>
  <c r="T54" i="4"/>
  <c r="Z55" i="4"/>
  <c r="T56" i="4"/>
  <c r="H57" i="4"/>
  <c r="N58" i="4"/>
  <c r="H60" i="4"/>
  <c r="H63" i="4"/>
  <c r="T66" i="4"/>
  <c r="N67" i="4"/>
  <c r="T70" i="4"/>
  <c r="T71" i="4"/>
  <c r="T74" i="4"/>
  <c r="T75" i="4"/>
  <c r="T76" i="4"/>
  <c r="N77" i="4"/>
  <c r="H78" i="4"/>
  <c r="T79" i="4"/>
  <c r="H80" i="4"/>
  <c r="Z82" i="4"/>
  <c r="H84" i="4"/>
  <c r="C42" i="4"/>
  <c r="K59" i="4"/>
  <c r="W72" i="4"/>
  <c r="AC83" i="4"/>
  <c r="AC89" i="4"/>
  <c r="B30" i="6"/>
  <c r="Z30" i="4"/>
  <c r="Z32" i="4"/>
  <c r="N59" i="4"/>
  <c r="H64" i="4"/>
  <c r="Z72" i="4"/>
  <c r="H81" i="4"/>
  <c r="H83" i="4"/>
  <c r="H89" i="4"/>
  <c r="AC21" i="4"/>
  <c r="K39" i="4"/>
  <c r="Q50" i="4"/>
  <c r="K57" i="4"/>
  <c r="Q68" i="4"/>
  <c r="W76" i="4"/>
  <c r="K81" i="4"/>
  <c r="K83" i="4"/>
  <c r="K89" i="4"/>
  <c r="K85" i="4"/>
  <c r="W86" i="4"/>
  <c r="Q87" i="4"/>
  <c r="AC6" i="4"/>
  <c r="AC17" i="4"/>
  <c r="Q23" i="4"/>
  <c r="Q38" i="4"/>
  <c r="W73" i="4"/>
  <c r="T27" i="4"/>
  <c r="T33" i="4"/>
  <c r="Z61" i="4"/>
  <c r="N64" i="4"/>
  <c r="T68" i="4"/>
  <c r="H69" i="4"/>
  <c r="H72" i="4"/>
  <c r="Z73" i="4"/>
  <c r="W30" i="4"/>
  <c r="E89" i="6"/>
  <c r="E89" i="4"/>
  <c r="Q3" i="4"/>
  <c r="K21" i="4"/>
  <c r="Q29" i="4"/>
  <c r="W54" i="4"/>
  <c r="B52" i="6"/>
  <c r="Q21" i="4"/>
  <c r="K22" i="4"/>
  <c r="W23" i="4"/>
  <c r="Q24" i="4"/>
  <c r="K25" i="4"/>
  <c r="AC26" i="4"/>
  <c r="W32" i="4"/>
  <c r="AC81" i="4"/>
  <c r="H21" i="4"/>
  <c r="Q18" i="4"/>
  <c r="Q27" i="4"/>
  <c r="AC32" i="4"/>
  <c r="W36" i="4"/>
  <c r="H6" i="4"/>
  <c r="H17" i="4"/>
  <c r="H32" i="4"/>
  <c r="N39" i="4"/>
  <c r="Z52" i="4"/>
  <c r="N6" i="4"/>
  <c r="Z9" i="4"/>
  <c r="N11" i="4"/>
  <c r="B12" i="6"/>
  <c r="D12" i="6" s="1"/>
  <c r="Z12" i="4"/>
  <c r="E6" i="6"/>
  <c r="AC25" i="4"/>
  <c r="AC30" i="4"/>
  <c r="W45" i="4"/>
  <c r="AC69" i="4"/>
  <c r="B5" i="6"/>
  <c r="N21" i="4"/>
  <c r="H25" i="4"/>
  <c r="T29" i="4"/>
  <c r="Z36" i="4"/>
  <c r="T38" i="4"/>
  <c r="Z45" i="4"/>
  <c r="H55" i="4"/>
  <c r="N57" i="4"/>
  <c r="B61" i="6"/>
  <c r="W3" i="4"/>
  <c r="K6" i="4"/>
  <c r="K11" i="4"/>
  <c r="W12" i="4"/>
  <c r="K15" i="4"/>
  <c r="K17" i="4"/>
  <c r="W18" i="4"/>
  <c r="Z3" i="4"/>
  <c r="H5" i="4"/>
  <c r="W4" i="4"/>
  <c r="K7" i="4"/>
  <c r="AC9" i="4"/>
  <c r="Q11" i="4"/>
  <c r="AC12" i="4"/>
  <c r="K13" i="4"/>
  <c r="E18" i="6"/>
  <c r="W19" i="4"/>
  <c r="W21" i="4"/>
  <c r="Q22" i="4"/>
  <c r="AC23" i="4"/>
  <c r="W24" i="4"/>
  <c r="Q25" i="4"/>
  <c r="K26" i="4"/>
  <c r="AC27" i="4"/>
  <c r="K28" i="4"/>
  <c r="Q30" i="4"/>
  <c r="K31" i="4"/>
  <c r="Q32" i="4"/>
  <c r="AC33" i="4"/>
  <c r="W5" i="4"/>
  <c r="AC15" i="4"/>
  <c r="Q33" i="4"/>
  <c r="K44" i="4"/>
  <c r="W52" i="4"/>
  <c r="AC55" i="4"/>
  <c r="W61" i="4"/>
  <c r="K64" i="4"/>
  <c r="AC72" i="4"/>
  <c r="T3" i="4"/>
  <c r="Z5" i="4"/>
  <c r="H15" i="4"/>
  <c r="T18" i="4"/>
  <c r="T23" i="4"/>
  <c r="H30" i="4"/>
  <c r="N44" i="4"/>
  <c r="T50" i="4"/>
  <c r="Z54" i="4"/>
  <c r="T59" i="4"/>
  <c r="AC5" i="4"/>
  <c r="W9" i="4"/>
  <c r="B3" i="6"/>
  <c r="AC3" i="4"/>
  <c r="K5" i="4"/>
  <c r="Q6" i="4"/>
  <c r="K8" i="4"/>
  <c r="W10" i="4"/>
  <c r="E12" i="6"/>
  <c r="AC14" i="4"/>
  <c r="Q15" i="4"/>
  <c r="Q17" i="4"/>
  <c r="AC18" i="4"/>
  <c r="Q20" i="4"/>
  <c r="H3" i="4"/>
  <c r="B4" i="6"/>
  <c r="D4" i="6" s="1"/>
  <c r="Z4" i="4"/>
  <c r="N5" i="4"/>
  <c r="T6" i="4"/>
  <c r="N7" i="4"/>
  <c r="N8" i="4"/>
  <c r="H9" i="4"/>
  <c r="Z10" i="4"/>
  <c r="T11" i="4"/>
  <c r="H12" i="4"/>
  <c r="N13" i="4"/>
  <c r="H14" i="4"/>
  <c r="T15" i="4"/>
  <c r="Z19" i="4"/>
  <c r="T20" i="4"/>
  <c r="B21" i="6"/>
  <c r="Z21" i="4"/>
  <c r="T22" i="4"/>
  <c r="B24" i="6"/>
  <c r="Z24" i="4"/>
  <c r="T25" i="4"/>
  <c r="N26" i="4"/>
  <c r="H27" i="4"/>
  <c r="N28" i="4"/>
  <c r="T30" i="4"/>
  <c r="N31" i="4"/>
  <c r="T32" i="4"/>
  <c r="H33" i="4"/>
  <c r="T34" i="4"/>
  <c r="N35" i="4"/>
  <c r="N36" i="4"/>
  <c r="H38" i="4"/>
  <c r="T40" i="4"/>
  <c r="N41" i="4"/>
  <c r="H42" i="4"/>
  <c r="B44" i="6"/>
  <c r="Z44" i="4"/>
  <c r="H46" i="4"/>
  <c r="N47" i="4"/>
  <c r="T48" i="4"/>
  <c r="N49" i="4"/>
  <c r="B51" i="6"/>
  <c r="Z51" i="4"/>
  <c r="N52" i="4"/>
  <c r="H53" i="4"/>
  <c r="N54" i="4"/>
  <c r="T55" i="4"/>
  <c r="N56" i="4"/>
  <c r="Z57" i="4"/>
  <c r="H58" i="4"/>
  <c r="H59" i="4"/>
  <c r="B60" i="6"/>
  <c r="Z60" i="4"/>
  <c r="H62" i="4"/>
  <c r="T63" i="4"/>
  <c r="Z64" i="4"/>
  <c r="N65" i="4"/>
  <c r="H66" i="4"/>
  <c r="Z67" i="4"/>
  <c r="H68" i="4"/>
  <c r="H70" i="4"/>
  <c r="H71" i="4"/>
  <c r="T72" i="4"/>
  <c r="H74" i="4"/>
  <c r="N75" i="4"/>
  <c r="N76" i="4"/>
  <c r="B77" i="6"/>
  <c r="Z77" i="4"/>
  <c r="T78" i="4"/>
  <c r="H79" i="4"/>
  <c r="T80" i="4"/>
  <c r="Z81" i="4"/>
  <c r="N82" i="4"/>
  <c r="Z83" i="4"/>
  <c r="T84" i="4"/>
  <c r="N86" i="4"/>
  <c r="H87" i="4"/>
  <c r="B89" i="4"/>
  <c r="B88" i="6"/>
  <c r="E88" i="6"/>
  <c r="Z76" i="4"/>
  <c r="N81" i="4"/>
  <c r="N83" i="4"/>
  <c r="N85" i="4"/>
  <c r="B86" i="6"/>
  <c r="Z86" i="4"/>
  <c r="T87" i="4"/>
  <c r="W27" i="4"/>
  <c r="AC28" i="4"/>
  <c r="W29" i="4"/>
  <c r="K30" i="4"/>
  <c r="AC31" i="4"/>
  <c r="K32" i="4"/>
  <c r="W33" i="4"/>
  <c r="K34" i="4"/>
  <c r="AC35" i="4"/>
  <c r="AC36" i="4"/>
  <c r="W38" i="4"/>
  <c r="Q39" i="4"/>
  <c r="K40" i="4"/>
  <c r="AC41" i="4"/>
  <c r="W42" i="4"/>
  <c r="Q44" i="4"/>
  <c r="AC45" i="4"/>
  <c r="W46" i="4"/>
  <c r="AC47" i="4"/>
  <c r="K48" i="4"/>
  <c r="AC49" i="4"/>
  <c r="W50" i="4"/>
  <c r="Q51" i="4"/>
  <c r="AC52" i="4"/>
  <c r="W53" i="4"/>
  <c r="AC54" i="4"/>
  <c r="K55" i="4"/>
  <c r="AC56" i="4"/>
  <c r="Q57" i="4"/>
  <c r="W58" i="4"/>
  <c r="W59" i="4"/>
  <c r="Q60" i="4"/>
  <c r="AC61" i="4"/>
  <c r="W62" i="4"/>
  <c r="K63" i="4"/>
  <c r="Q64" i="4"/>
  <c r="AC65" i="4"/>
  <c r="W66" i="4"/>
  <c r="Q67" i="4"/>
  <c r="W68" i="4"/>
  <c r="K69" i="4"/>
  <c r="W70" i="4"/>
  <c r="W71" i="4"/>
  <c r="K72" i="4"/>
  <c r="AC73" i="4"/>
  <c r="W74" i="4"/>
  <c r="AC75" i="4"/>
  <c r="AC76" i="4"/>
  <c r="Q77" i="4"/>
  <c r="K78" i="4"/>
  <c r="W79" i="4"/>
  <c r="K80" i="4"/>
  <c r="Q81" i="4"/>
  <c r="AC82" i="4"/>
  <c r="Q83" i="4"/>
  <c r="K84" i="4"/>
  <c r="Q85" i="4"/>
  <c r="AC86" i="4"/>
  <c r="W87" i="4"/>
  <c r="Z89" i="4"/>
  <c r="B14" i="6"/>
  <c r="Z14" i="4"/>
  <c r="N15" i="4"/>
  <c r="N17" i="4"/>
  <c r="Z18" i="4"/>
  <c r="T19" i="4"/>
  <c r="N20" i="4"/>
  <c r="T21" i="4"/>
  <c r="N22" i="4"/>
  <c r="Z23" i="4"/>
  <c r="T24" i="4"/>
  <c r="N25" i="4"/>
  <c r="H26" i="4"/>
  <c r="Z27" i="4"/>
  <c r="H28" i="4"/>
  <c r="B29" i="6"/>
  <c r="Z29" i="4"/>
  <c r="N30" i="4"/>
  <c r="H31" i="4"/>
  <c r="N32" i="4"/>
  <c r="B33" i="6"/>
  <c r="Z33" i="4"/>
  <c r="N34" i="4"/>
  <c r="H35" i="4"/>
  <c r="H36" i="4"/>
  <c r="Z38" i="4"/>
  <c r="T39" i="4"/>
  <c r="N40" i="4"/>
  <c r="H41" i="4"/>
  <c r="B42" i="6"/>
  <c r="Z42" i="4"/>
  <c r="T44" i="4"/>
  <c r="H45" i="4"/>
  <c r="H47" i="4"/>
  <c r="N48" i="4"/>
  <c r="H49" i="4"/>
  <c r="B50" i="6"/>
  <c r="D50" i="6" s="1"/>
  <c r="Z50" i="4"/>
  <c r="T51" i="4"/>
  <c r="H52" i="4"/>
  <c r="B53" i="6"/>
  <c r="Z53" i="4"/>
  <c r="H54" i="4"/>
  <c r="N55" i="4"/>
  <c r="H56" i="4"/>
  <c r="T57" i="4"/>
  <c r="Z58" i="4"/>
  <c r="B59" i="6"/>
  <c r="Z59" i="4"/>
  <c r="T60" i="4"/>
  <c r="H61" i="4"/>
  <c r="B62" i="6"/>
  <c r="Z62" i="4"/>
  <c r="N63" i="4"/>
  <c r="T64" i="4"/>
  <c r="H65" i="4"/>
  <c r="Z66" i="4"/>
  <c r="T67" i="4"/>
  <c r="B68" i="6"/>
  <c r="Z68" i="4"/>
  <c r="N69" i="4"/>
  <c r="B70" i="6"/>
  <c r="Z70" i="4"/>
  <c r="B71" i="6"/>
  <c r="Z71" i="4"/>
  <c r="N72" i="4"/>
  <c r="H73" i="4"/>
  <c r="Z74" i="4"/>
  <c r="H75" i="4"/>
  <c r="H76" i="4"/>
  <c r="T77" i="4"/>
  <c r="N78" i="4"/>
  <c r="B79" i="6"/>
  <c r="Z79" i="4"/>
  <c r="N80" i="4"/>
  <c r="T81" i="4"/>
  <c r="H82" i="4"/>
  <c r="T83" i="4"/>
  <c r="N84" i="4"/>
  <c r="T85" i="4"/>
  <c r="H86" i="4"/>
  <c r="B87" i="6"/>
  <c r="Z87" i="4"/>
  <c r="Q34" i="4"/>
  <c r="K35" i="4"/>
  <c r="K36" i="4"/>
  <c r="AC38" i="4"/>
  <c r="Q40" i="4"/>
  <c r="K41" i="4"/>
  <c r="AC42" i="4"/>
  <c r="AC46" i="4"/>
  <c r="K47" i="4"/>
  <c r="Q48" i="4"/>
  <c r="K49" i="4"/>
  <c r="W51" i="4"/>
  <c r="K52" i="4"/>
  <c r="AC53" i="4"/>
  <c r="K54" i="4"/>
  <c r="Q55" i="4"/>
  <c r="K56" i="4"/>
  <c r="W57" i="4"/>
  <c r="AC58" i="4"/>
  <c r="AC59" i="4"/>
  <c r="W60" i="4"/>
  <c r="AC62" i="4"/>
  <c r="Q63" i="4"/>
  <c r="W64" i="4"/>
  <c r="K65" i="4"/>
  <c r="AC66" i="4"/>
  <c r="W67" i="4"/>
  <c r="AC68" i="4"/>
  <c r="AC70" i="4"/>
  <c r="AC71" i="4"/>
  <c r="Q72" i="4"/>
  <c r="K73" i="4"/>
  <c r="AC74" i="4"/>
  <c r="K75" i="4"/>
  <c r="K76" i="4"/>
  <c r="W77" i="4"/>
  <c r="Q78" i="4"/>
  <c r="AC79" i="4"/>
  <c r="Q80" i="4"/>
  <c r="W81" i="4"/>
  <c r="K82" i="4"/>
  <c r="W83" i="4"/>
  <c r="Q84" i="4"/>
  <c r="K86" i="4"/>
  <c r="AC87" i="4"/>
  <c r="T89" i="4"/>
  <c r="AD42" i="4"/>
  <c r="BE71" i="3"/>
  <c r="V219" i="9" s="1"/>
  <c r="BC55" i="3"/>
  <c r="P146" i="9" s="1"/>
  <c r="BA15" i="3"/>
  <c r="J179" i="9" s="1"/>
  <c r="BE36" i="3"/>
  <c r="V180" i="9" s="1"/>
  <c r="L84" i="4"/>
  <c r="BC14" i="3"/>
  <c r="P221" i="9" s="1"/>
  <c r="BA71" i="3"/>
  <c r="J219" i="9" s="1"/>
  <c r="BE25" i="3"/>
  <c r="V239" i="9" s="1"/>
  <c r="BA14" i="3"/>
  <c r="J221" i="9" s="1"/>
  <c r="BE100" i="3"/>
  <c r="V258" i="9" s="1"/>
  <c r="BB22" i="3"/>
  <c r="M218" i="9" s="1"/>
  <c r="BD39" i="3"/>
  <c r="S148" i="9" s="1"/>
  <c r="BA63" i="3"/>
  <c r="J154" i="9" s="1"/>
  <c r="BA90" i="3"/>
  <c r="J216" i="9" s="1"/>
  <c r="BD95" i="3"/>
  <c r="S119" i="9" s="1"/>
  <c r="BD63" i="3"/>
  <c r="S154" i="9" s="1"/>
  <c r="BB90" i="3"/>
  <c r="M216" i="9" s="1"/>
  <c r="BA47" i="3"/>
  <c r="J277" i="9" s="1"/>
  <c r="BE48" i="3"/>
  <c r="V159" i="9" s="1"/>
  <c r="BE63" i="3"/>
  <c r="V154" i="9" s="1"/>
  <c r="BC71" i="3"/>
  <c r="P219" i="9" s="1"/>
  <c r="BD47" i="3"/>
  <c r="S277" i="9" s="1"/>
  <c r="BD86" i="3"/>
  <c r="S226" i="9" s="1"/>
  <c r="BA77" i="3"/>
  <c r="J155" i="9" s="1"/>
  <c r="BA89" i="3"/>
  <c r="J267" i="9" s="1"/>
  <c r="BC95" i="3"/>
  <c r="P119" i="9" s="1"/>
  <c r="BD100" i="3"/>
  <c r="S258" i="9" s="1"/>
  <c r="BA31" i="3"/>
  <c r="J207" i="9" s="1"/>
  <c r="BD61" i="3"/>
  <c r="S198" i="9" s="1"/>
  <c r="BE86" i="3"/>
  <c r="V226" i="9" s="1"/>
  <c r="BC31" i="3"/>
  <c r="P207" i="9" s="1"/>
  <c r="BA62" i="3"/>
  <c r="J237" i="9" s="1"/>
  <c r="BB73" i="3"/>
  <c r="M171" i="9" s="1"/>
  <c r="BC32" i="3"/>
  <c r="P151" i="9" s="1"/>
  <c r="BD31" i="3"/>
  <c r="S207" i="9" s="1"/>
  <c r="BD29" i="3"/>
  <c r="S240" i="9" s="1"/>
  <c r="BB47" i="3"/>
  <c r="M277" i="9" s="1"/>
  <c r="BA49" i="3"/>
  <c r="J181" i="9" s="1"/>
  <c r="BD62" i="3"/>
  <c r="S237" i="9" s="1"/>
  <c r="BD73" i="3"/>
  <c r="S171" i="9" s="1"/>
  <c r="BA72" i="3"/>
  <c r="J124" i="9" s="1"/>
  <c r="BA75" i="3"/>
  <c r="J215" i="9" s="1"/>
  <c r="BA76" i="3"/>
  <c r="J251" i="9" s="1"/>
  <c r="BD32" i="3"/>
  <c r="S151" i="9" s="1"/>
  <c r="BE31" i="3"/>
  <c r="V207" i="9" s="1"/>
  <c r="BA39" i="3"/>
  <c r="J148" i="9" s="1"/>
  <c r="BC47" i="3"/>
  <c r="P277" i="9" s="1"/>
  <c r="BB55" i="3"/>
  <c r="M146" i="9" s="1"/>
  <c r="BD71" i="3"/>
  <c r="S219" i="9" s="1"/>
  <c r="BE73" i="3"/>
  <c r="V171" i="9" s="1"/>
  <c r="BB72" i="3"/>
  <c r="M124" i="9" s="1"/>
  <c r="BA6" i="3"/>
  <c r="J246" i="9" s="1"/>
  <c r="BB6" i="3"/>
  <c r="M246" i="9" s="1"/>
  <c r="BE16" i="3"/>
  <c r="V136" i="9" s="1"/>
  <c r="BE39" i="3"/>
  <c r="V148" i="9" s="1"/>
  <c r="BD44" i="3"/>
  <c r="S162" i="9" s="1"/>
  <c r="BA86" i="3"/>
  <c r="J226" i="9" s="1"/>
  <c r="BD94" i="3"/>
  <c r="S233" i="9" s="1"/>
  <c r="BA95" i="3"/>
  <c r="J119" i="9" s="1"/>
  <c r="BA100" i="3"/>
  <c r="J258" i="9" s="1"/>
  <c r="BD84" i="3"/>
  <c r="S174" i="9" s="1"/>
  <c r="BC86" i="3"/>
  <c r="P226" i="9" s="1"/>
  <c r="BE94" i="3"/>
  <c r="V233" i="9" s="1"/>
  <c r="BB95" i="3"/>
  <c r="M119" i="9" s="1"/>
  <c r="BB100" i="3"/>
  <c r="M258" i="9" s="1"/>
  <c r="U66" i="4"/>
  <c r="L70" i="4"/>
  <c r="BU27" i="2"/>
  <c r="C26" i="4"/>
  <c r="AD81" i="4"/>
  <c r="AD84" i="4"/>
  <c r="X56" i="4"/>
  <c r="C86" i="6"/>
  <c r="AA88" i="4"/>
  <c r="F87" i="4"/>
  <c r="X62" i="4"/>
  <c r="C76" i="6"/>
  <c r="F78" i="6"/>
  <c r="AD64" i="4"/>
  <c r="BU36" i="2"/>
  <c r="AA46" i="4"/>
  <c r="AD70" i="4"/>
  <c r="X48" i="4"/>
  <c r="AA13" i="4"/>
  <c r="AD4" i="4"/>
  <c r="C26" i="6"/>
  <c r="C68" i="6"/>
  <c r="D68" i="6" s="1"/>
  <c r="C82" i="6"/>
  <c r="AA56" i="4"/>
  <c r="AA62" i="4"/>
  <c r="F76" i="4"/>
  <c r="AD75" i="4"/>
  <c r="BV36" i="2"/>
  <c r="AD46" i="4"/>
  <c r="X68" i="4"/>
  <c r="AA12" i="4"/>
  <c r="AD62" i="4"/>
  <c r="X76" i="4"/>
  <c r="X45" i="4"/>
  <c r="C66" i="6"/>
  <c r="BT67" i="2"/>
  <c r="C31" i="4"/>
  <c r="D31" i="4" s="1"/>
  <c r="X15" i="4"/>
  <c r="X75" i="4"/>
  <c r="C33" i="6"/>
  <c r="BV13" i="2"/>
  <c r="C89" i="6"/>
  <c r="D89" i="6" s="1"/>
  <c r="AA83" i="4"/>
  <c r="X82" i="4"/>
  <c r="C79" i="4"/>
  <c r="AA86" i="4"/>
  <c r="F80" i="6"/>
  <c r="AA87" i="4"/>
  <c r="AA76" i="4"/>
  <c r="F74" i="6"/>
  <c r="AD78" i="4"/>
  <c r="X72" i="4"/>
  <c r="AA45" i="4"/>
  <c r="F66" i="6"/>
  <c r="AD68" i="4"/>
  <c r="X69" i="4"/>
  <c r="C57" i="4"/>
  <c r="AA60" i="4"/>
  <c r="AD63" i="4"/>
  <c r="X73" i="4"/>
  <c r="C65" i="4"/>
  <c r="AA36" i="4"/>
  <c r="AD40" i="4"/>
  <c r="X10" i="4"/>
  <c r="AA7" i="4"/>
  <c r="F17" i="6"/>
  <c r="X35" i="4"/>
  <c r="X23" i="4"/>
  <c r="C59" i="4"/>
  <c r="AA21" i="4"/>
  <c r="F6" i="4"/>
  <c r="AD39" i="4"/>
  <c r="X5" i="4"/>
  <c r="C19" i="6"/>
  <c r="AA38" i="4"/>
  <c r="F50" i="6"/>
  <c r="AD51" i="4"/>
  <c r="X26" i="4"/>
  <c r="C14" i="6"/>
  <c r="AA20" i="4"/>
  <c r="F18" i="4"/>
  <c r="AD25" i="4"/>
  <c r="X30" i="4"/>
  <c r="C28" i="6"/>
  <c r="F47" i="4"/>
  <c r="C27" i="4"/>
  <c r="X8" i="4"/>
  <c r="C15" i="6"/>
  <c r="C31" i="6"/>
  <c r="D31" i="6" s="1"/>
  <c r="BT5" i="2"/>
  <c r="O125" i="16" s="1"/>
  <c r="AD83" i="4"/>
  <c r="BT20" i="2"/>
  <c r="AA82" i="4"/>
  <c r="F79" i="4"/>
  <c r="AD86" i="4"/>
  <c r="X80" i="4"/>
  <c r="AD87" i="4"/>
  <c r="AD76" i="4"/>
  <c r="X74" i="4"/>
  <c r="C64" i="4"/>
  <c r="AA72" i="4"/>
  <c r="AD45" i="4"/>
  <c r="X66" i="4"/>
  <c r="C70" i="6"/>
  <c r="AA69" i="4"/>
  <c r="F57" i="6"/>
  <c r="AD60" i="4"/>
  <c r="AA73" i="4"/>
  <c r="F65" i="6"/>
  <c r="AD36" i="4"/>
  <c r="X41" i="4"/>
  <c r="C49" i="4"/>
  <c r="AA10" i="4"/>
  <c r="F43" i="6"/>
  <c r="AD7" i="4"/>
  <c r="X17" i="4"/>
  <c r="C24" i="4"/>
  <c r="AA35" i="4"/>
  <c r="F59" i="6"/>
  <c r="AD21" i="4"/>
  <c r="X6" i="4"/>
  <c r="C44" i="6"/>
  <c r="AA5" i="4"/>
  <c r="F19" i="6"/>
  <c r="AD38" i="4"/>
  <c r="X50" i="4"/>
  <c r="C37" i="4"/>
  <c r="AA26" i="4"/>
  <c r="F14" i="4"/>
  <c r="AD20" i="4"/>
  <c r="X18" i="4"/>
  <c r="C8" i="4"/>
  <c r="AA30" i="4"/>
  <c r="F28" i="4"/>
  <c r="AD12" i="4"/>
  <c r="F15" i="4"/>
  <c r="F15" i="6"/>
  <c r="F31" i="6"/>
  <c r="X33" i="4"/>
  <c r="F81" i="6"/>
  <c r="X89" i="4"/>
  <c r="C67" i="4"/>
  <c r="BV20" i="2"/>
  <c r="AD82" i="4"/>
  <c r="X79" i="4"/>
  <c r="C88" i="4"/>
  <c r="D88" i="4" s="1"/>
  <c r="AA80" i="4"/>
  <c r="C62" i="6"/>
  <c r="AA74" i="4"/>
  <c r="AD72" i="4"/>
  <c r="C46" i="6"/>
  <c r="AA66" i="4"/>
  <c r="AD69" i="4"/>
  <c r="X57" i="4"/>
  <c r="F61" i="4"/>
  <c r="AD73" i="4"/>
  <c r="X65" i="4"/>
  <c r="AA41" i="4"/>
  <c r="F49" i="6"/>
  <c r="AD10" i="4"/>
  <c r="C29" i="4"/>
  <c r="F24" i="6"/>
  <c r="AD35" i="4"/>
  <c r="AD23" i="4"/>
  <c r="X59" i="4"/>
  <c r="C54" i="6"/>
  <c r="AA6" i="4"/>
  <c r="F44" i="4"/>
  <c r="AD5" i="4"/>
  <c r="X19" i="4"/>
  <c r="C55" i="4"/>
  <c r="AA50" i="4"/>
  <c r="F37" i="6"/>
  <c r="AD26" i="4"/>
  <c r="X14" i="4"/>
  <c r="C34" i="6"/>
  <c r="F8" i="6"/>
  <c r="AD30" i="4"/>
  <c r="X28" i="4"/>
  <c r="C42" i="6"/>
  <c r="C25" i="4"/>
  <c r="F4" i="4"/>
  <c r="AD27" i="4"/>
  <c r="C16" i="6"/>
  <c r="BT29" i="2"/>
  <c r="X46" i="4"/>
  <c r="AA33" i="4"/>
  <c r="X81" i="4"/>
  <c r="C85" i="6"/>
  <c r="AA89" i="4"/>
  <c r="F67" i="6"/>
  <c r="X84" i="4"/>
  <c r="AA79" i="4"/>
  <c r="AD80" i="4"/>
  <c r="F75" i="6"/>
  <c r="AD74" i="4"/>
  <c r="X64" i="4"/>
  <c r="C45" i="6"/>
  <c r="F46" i="4"/>
  <c r="AD66" i="4"/>
  <c r="X70" i="4"/>
  <c r="C48" i="4"/>
  <c r="F13" i="6"/>
  <c r="X61" i="4"/>
  <c r="C71" i="4"/>
  <c r="AA65" i="4"/>
  <c r="F58" i="6"/>
  <c r="AD41" i="4"/>
  <c r="X49" i="4"/>
  <c r="C32" i="4"/>
  <c r="F29" i="6"/>
  <c r="AD17" i="4"/>
  <c r="X24" i="4"/>
  <c r="C9" i="6"/>
  <c r="C11" i="6"/>
  <c r="D11" i="6" s="1"/>
  <c r="AA59" i="4"/>
  <c r="F54" i="6"/>
  <c r="AD6" i="4"/>
  <c r="X44" i="4"/>
  <c r="C53" i="6"/>
  <c r="AA19" i="4"/>
  <c r="F55" i="4"/>
  <c r="AD50" i="4"/>
  <c r="X37" i="4"/>
  <c r="C52" i="6"/>
  <c r="D52" i="6" s="1"/>
  <c r="F34" i="4"/>
  <c r="AD18" i="4"/>
  <c r="C16" i="4"/>
  <c r="F42" i="6"/>
  <c r="AD47" i="4"/>
  <c r="C22" i="4"/>
  <c r="X34" i="4"/>
  <c r="AD22" i="4"/>
  <c r="C22" i="6"/>
  <c r="D22" i="6" s="1"/>
  <c r="F86" i="6"/>
  <c r="F86" i="4"/>
  <c r="F71" i="4"/>
  <c r="F71" i="6"/>
  <c r="F84" i="4"/>
  <c r="F84" i="6"/>
  <c r="F63" i="4"/>
  <c r="F63" i="6"/>
  <c r="F68" i="4"/>
  <c r="F68" i="6"/>
  <c r="C60" i="6"/>
  <c r="D60" i="6" s="1"/>
  <c r="C60" i="4"/>
  <c r="C81" i="4"/>
  <c r="C81" i="6"/>
  <c r="F89" i="4"/>
  <c r="F89" i="6"/>
  <c r="C74" i="6"/>
  <c r="C74" i="4"/>
  <c r="F72" i="6"/>
  <c r="F72" i="4"/>
  <c r="F3" i="6"/>
  <c r="F3" i="4"/>
  <c r="F41" i="6"/>
  <c r="F41" i="4"/>
  <c r="BV52" i="2"/>
  <c r="BU52" i="2"/>
  <c r="BR52" i="2"/>
  <c r="BV66" i="2"/>
  <c r="BS66" i="2"/>
  <c r="BR66" i="2"/>
  <c r="BV83" i="2"/>
  <c r="BU83" i="2"/>
  <c r="BR4" i="2"/>
  <c r="U64" i="4"/>
  <c r="C56" i="4"/>
  <c r="C56" i="6"/>
  <c r="F88" i="6"/>
  <c r="F88" i="4"/>
  <c r="F62" i="6"/>
  <c r="F62" i="4"/>
  <c r="C75" i="4"/>
  <c r="C75" i="6"/>
  <c r="F64" i="6"/>
  <c r="F64" i="4"/>
  <c r="C61" i="6"/>
  <c r="C61" i="4"/>
  <c r="F70" i="6"/>
  <c r="F70" i="4"/>
  <c r="C13" i="4"/>
  <c r="C13" i="6"/>
  <c r="D13" i="6" s="1"/>
  <c r="C58" i="6"/>
  <c r="C58" i="4"/>
  <c r="F33" i="6"/>
  <c r="F33" i="4"/>
  <c r="BT4" i="2"/>
  <c r="BV4" i="2"/>
  <c r="BT12" i="2"/>
  <c r="BU12" i="2"/>
  <c r="BR12" i="2"/>
  <c r="BT21" i="2"/>
  <c r="BU21" i="2"/>
  <c r="BT28" i="2"/>
  <c r="BV28" i="2"/>
  <c r="BS28" i="2"/>
  <c r="BR37" i="2"/>
  <c r="BU37" i="2"/>
  <c r="BU46" i="2"/>
  <c r="BV46" i="2"/>
  <c r="BU92" i="2"/>
  <c r="BR92" i="2"/>
  <c r="C77" i="6"/>
  <c r="C77" i="4"/>
  <c r="F83" i="6"/>
  <c r="F83" i="4"/>
  <c r="BS37" i="2"/>
  <c r="C86" i="4"/>
  <c r="C78" i="4"/>
  <c r="C70" i="4"/>
  <c r="C62" i="4"/>
  <c r="C54" i="4"/>
  <c r="C45" i="4"/>
  <c r="C36" i="4"/>
  <c r="C28" i="4"/>
  <c r="C20" i="4"/>
  <c r="C12" i="4"/>
  <c r="F75" i="4"/>
  <c r="F67" i="4"/>
  <c r="F59" i="4"/>
  <c r="F51" i="4"/>
  <c r="F43" i="4"/>
  <c r="F35" i="4"/>
  <c r="F19" i="4"/>
  <c r="F11" i="4"/>
  <c r="F6" i="6"/>
  <c r="F10" i="6"/>
  <c r="F14" i="6"/>
  <c r="F18" i="6"/>
  <c r="F26" i="6"/>
  <c r="F30" i="6"/>
  <c r="F34" i="6"/>
  <c r="C38" i="6"/>
  <c r="F46" i="6"/>
  <c r="C51" i="6"/>
  <c r="C55" i="6"/>
  <c r="C59" i="6"/>
  <c r="C63" i="6"/>
  <c r="C67" i="6"/>
  <c r="C71" i="6"/>
  <c r="C79" i="6"/>
  <c r="C83" i="6"/>
  <c r="C87" i="6"/>
  <c r="BR51" i="2"/>
  <c r="C85" i="4"/>
  <c r="C69" i="4"/>
  <c r="C53" i="4"/>
  <c r="C44" i="4"/>
  <c r="C35" i="4"/>
  <c r="D35" i="4" s="1"/>
  <c r="C19" i="4"/>
  <c r="C11" i="4"/>
  <c r="F82" i="4"/>
  <c r="F74" i="4"/>
  <c r="F66" i="4"/>
  <c r="F58" i="4"/>
  <c r="F50" i="4"/>
  <c r="F42" i="4"/>
  <c r="C3" i="6"/>
  <c r="C7" i="6"/>
  <c r="C23" i="6"/>
  <c r="F38" i="6"/>
  <c r="F47" i="6"/>
  <c r="F55" i="6"/>
  <c r="F79" i="6"/>
  <c r="F87" i="6"/>
  <c r="BT10" i="2"/>
  <c r="O151" i="16" s="1"/>
  <c r="BV35" i="2"/>
  <c r="BU5" i="2"/>
  <c r="R125" i="16" s="1"/>
  <c r="BU29" i="2"/>
  <c r="C84" i="4"/>
  <c r="C76" i="4"/>
  <c r="C68" i="4"/>
  <c r="C52" i="4"/>
  <c r="C34" i="4"/>
  <c r="C18" i="4"/>
  <c r="C10" i="4"/>
  <c r="F81" i="4"/>
  <c r="F73" i="4"/>
  <c r="F65" i="4"/>
  <c r="F57" i="4"/>
  <c r="F49" i="4"/>
  <c r="F25" i="4"/>
  <c r="F17" i="4"/>
  <c r="F9" i="4"/>
  <c r="F7" i="6"/>
  <c r="F23" i="6"/>
  <c r="C39" i="6"/>
  <c r="C48" i="6"/>
  <c r="C64" i="6"/>
  <c r="C72" i="6"/>
  <c r="C80" i="6"/>
  <c r="D80" i="6" s="1"/>
  <c r="C41" i="4"/>
  <c r="C33" i="4"/>
  <c r="C17" i="4"/>
  <c r="C9" i="4"/>
  <c r="F80" i="4"/>
  <c r="F56" i="4"/>
  <c r="F48" i="4"/>
  <c r="F40" i="4"/>
  <c r="F32" i="4"/>
  <c r="F24" i="4"/>
  <c r="F16" i="4"/>
  <c r="F8" i="4"/>
  <c r="C8" i="6"/>
  <c r="C24" i="6"/>
  <c r="D24" i="6" s="1"/>
  <c r="C32" i="6"/>
  <c r="F39" i="6"/>
  <c r="F52" i="6"/>
  <c r="F60" i="6"/>
  <c r="F76" i="6"/>
  <c r="C88" i="6"/>
  <c r="C82" i="4"/>
  <c r="C66" i="4"/>
  <c r="C50" i="4"/>
  <c r="C40" i="4"/>
  <c r="F12" i="6"/>
  <c r="F20" i="6"/>
  <c r="F28" i="6"/>
  <c r="F44" i="6"/>
  <c r="C49" i="6"/>
  <c r="C57" i="6"/>
  <c r="C65" i="6"/>
  <c r="C73" i="6"/>
  <c r="R40" i="4"/>
  <c r="BT65" i="2"/>
  <c r="C89" i="4"/>
  <c r="D89" i="4" s="1"/>
  <c r="F78" i="4"/>
  <c r="F54" i="4"/>
  <c r="C5" i="6"/>
  <c r="C21" i="6"/>
  <c r="C29" i="6"/>
  <c r="F36" i="6"/>
  <c r="F53" i="6"/>
  <c r="F61" i="6"/>
  <c r="F69" i="6"/>
  <c r="F77" i="6"/>
  <c r="F85" i="6"/>
  <c r="L85" i="4"/>
  <c r="BT19" i="2"/>
  <c r="C30" i="4"/>
  <c r="C14" i="4"/>
  <c r="C6" i="4"/>
  <c r="F45" i="4"/>
  <c r="F37" i="4"/>
  <c r="F29" i="4"/>
  <c r="F21" i="4"/>
  <c r="F13" i="4"/>
  <c r="F5" i="4"/>
  <c r="C37" i="6"/>
  <c r="BT13" i="2"/>
  <c r="BT36" i="2"/>
  <c r="O174" i="16" s="1"/>
  <c r="BT50" i="2"/>
  <c r="C46" i="4"/>
  <c r="E8" i="6"/>
  <c r="E8" i="4"/>
  <c r="E11" i="6"/>
  <c r="E11" i="4"/>
  <c r="E15" i="6"/>
  <c r="E15" i="4"/>
  <c r="E17" i="6"/>
  <c r="E17" i="4"/>
  <c r="E22" i="6"/>
  <c r="E22" i="4"/>
  <c r="E25" i="6"/>
  <c r="E25" i="4"/>
  <c r="E30" i="6"/>
  <c r="E30" i="4"/>
  <c r="E34" i="6"/>
  <c r="E34" i="4"/>
  <c r="E40" i="4"/>
  <c r="E40" i="6"/>
  <c r="E48" i="6"/>
  <c r="E48" i="4"/>
  <c r="E55" i="6"/>
  <c r="E55" i="4"/>
  <c r="E63" i="6"/>
  <c r="E63" i="4"/>
  <c r="E69" i="6"/>
  <c r="E69" i="4"/>
  <c r="E72" i="6"/>
  <c r="E72" i="4"/>
  <c r="E78" i="6"/>
  <c r="E78" i="4"/>
  <c r="E80" i="6"/>
  <c r="E80" i="4"/>
  <c r="E84" i="6"/>
  <c r="E84" i="4"/>
  <c r="BU14" i="2"/>
  <c r="BV14" i="2"/>
  <c r="BU76" i="2"/>
  <c r="R166" i="16" s="1"/>
  <c r="BV76" i="2"/>
  <c r="BV23" i="2"/>
  <c r="BR27" i="2"/>
  <c r="BT35" i="2"/>
  <c r="BU63" i="2"/>
  <c r="BT72" i="2"/>
  <c r="BT78" i="2"/>
  <c r="BS79" i="2"/>
  <c r="BR89" i="2"/>
  <c r="I199" i="16" s="1"/>
  <c r="BB18" i="3"/>
  <c r="M203" i="9" s="1"/>
  <c r="BD18" i="3"/>
  <c r="S203" i="9" s="1"/>
  <c r="BE40" i="3"/>
  <c r="V192" i="9" s="1"/>
  <c r="BB40" i="3"/>
  <c r="M192" i="9" s="1"/>
  <c r="BA40" i="3"/>
  <c r="J192" i="9" s="1"/>
  <c r="BB51" i="3"/>
  <c r="M106" i="9" s="1"/>
  <c r="BD51" i="3"/>
  <c r="S106" i="9" s="1"/>
  <c r="B70" i="4"/>
  <c r="B52" i="4"/>
  <c r="B33" i="4"/>
  <c r="B13" i="4"/>
  <c r="E32" i="6"/>
  <c r="E32" i="4"/>
  <c r="E37" i="6"/>
  <c r="E37" i="4"/>
  <c r="B7" i="6"/>
  <c r="B7" i="4"/>
  <c r="D7" i="4" s="1"/>
  <c r="B8" i="6"/>
  <c r="B8" i="4"/>
  <c r="B16" i="6"/>
  <c r="B16" i="4"/>
  <c r="B26" i="6"/>
  <c r="B26" i="4"/>
  <c r="B28" i="6"/>
  <c r="B28" i="4"/>
  <c r="B36" i="6"/>
  <c r="D36" i="6" s="1"/>
  <c r="B36" i="4"/>
  <c r="B41" i="6"/>
  <c r="D41" i="6" s="1"/>
  <c r="B41" i="4"/>
  <c r="B45" i="6"/>
  <c r="B45" i="4"/>
  <c r="B47" i="6"/>
  <c r="D47" i="6" s="1"/>
  <c r="B47" i="4"/>
  <c r="D47" i="4" s="1"/>
  <c r="B49" i="6"/>
  <c r="B49" i="4"/>
  <c r="B54" i="6"/>
  <c r="B54" i="4"/>
  <c r="B56" i="6"/>
  <c r="B56" i="4"/>
  <c r="B65" i="6"/>
  <c r="B65" i="4"/>
  <c r="B73" i="6"/>
  <c r="B73" i="4"/>
  <c r="D73" i="4" s="1"/>
  <c r="B75" i="6"/>
  <c r="B75" i="4"/>
  <c r="B76" i="6"/>
  <c r="B76" i="4"/>
  <c r="B82" i="6"/>
  <c r="B82" i="4"/>
  <c r="BS25" i="2"/>
  <c r="L152" i="16" s="1"/>
  <c r="BU25" i="2"/>
  <c r="BS33" i="2"/>
  <c r="BT33" i="2"/>
  <c r="O110" i="16" s="1"/>
  <c r="BS47" i="2"/>
  <c r="BU47" i="2"/>
  <c r="BS55" i="2"/>
  <c r="BT55" i="2"/>
  <c r="BS94" i="2"/>
  <c r="BR94" i="2"/>
  <c r="BR10" i="2"/>
  <c r="I151" i="16" s="1"/>
  <c r="BR19" i="2"/>
  <c r="BT27" i="2"/>
  <c r="BU35" i="2"/>
  <c r="BV60" i="2"/>
  <c r="BU78" i="2"/>
  <c r="R187" i="16" s="1"/>
  <c r="BV79" i="2"/>
  <c r="BC50" i="3"/>
  <c r="P196" i="9" s="1"/>
  <c r="BE50" i="3"/>
  <c r="V196" i="9" s="1"/>
  <c r="B87" i="4"/>
  <c r="D87" i="4" s="1"/>
  <c r="B69" i="4"/>
  <c r="B51" i="4"/>
  <c r="D51" i="4" s="1"/>
  <c r="B30" i="4"/>
  <c r="B12" i="4"/>
  <c r="E20" i="4"/>
  <c r="E18" i="4"/>
  <c r="E24" i="4"/>
  <c r="E5" i="6"/>
  <c r="E5" i="4"/>
  <c r="E7" i="6"/>
  <c r="E7" i="4"/>
  <c r="E35" i="6"/>
  <c r="E35" i="4"/>
  <c r="E36" i="6"/>
  <c r="E36" i="4"/>
  <c r="E41" i="6"/>
  <c r="E41" i="4"/>
  <c r="E45" i="6"/>
  <c r="E45" i="4"/>
  <c r="E47" i="4"/>
  <c r="E47" i="6"/>
  <c r="E49" i="6"/>
  <c r="E49" i="4"/>
  <c r="E52" i="4"/>
  <c r="E52" i="6"/>
  <c r="E54" i="4"/>
  <c r="E54" i="6"/>
  <c r="E56" i="4"/>
  <c r="E56" i="6"/>
  <c r="E61" i="6"/>
  <c r="E61" i="4"/>
  <c r="E65" i="6"/>
  <c r="E65" i="4"/>
  <c r="E73" i="4"/>
  <c r="E73" i="6"/>
  <c r="E75" i="6"/>
  <c r="E75" i="4"/>
  <c r="E76" i="6"/>
  <c r="E76" i="4"/>
  <c r="E82" i="4"/>
  <c r="E82" i="6"/>
  <c r="E86" i="6"/>
  <c r="E86" i="4"/>
  <c r="BU24" i="2"/>
  <c r="BV24" i="2"/>
  <c r="BU32" i="2"/>
  <c r="BS32" i="2"/>
  <c r="BU41" i="2"/>
  <c r="BR41" i="2"/>
  <c r="BU49" i="2"/>
  <c r="BV49" i="2"/>
  <c r="BU57" i="2"/>
  <c r="BS57" i="2"/>
  <c r="BU62" i="2"/>
  <c r="BR62" i="2"/>
  <c r="BS41" i="2"/>
  <c r="BR57" i="2"/>
  <c r="BR70" i="2"/>
  <c r="BC17" i="3"/>
  <c r="P280" i="9" s="1"/>
  <c r="BE17" i="3"/>
  <c r="V280" i="9" s="1"/>
  <c r="BD17" i="3"/>
  <c r="S280" i="9" s="1"/>
  <c r="B86" i="4"/>
  <c r="B68" i="4"/>
  <c r="B50" i="4"/>
  <c r="B29" i="4"/>
  <c r="B11" i="4"/>
  <c r="E28" i="6"/>
  <c r="E28" i="4"/>
  <c r="B9" i="6"/>
  <c r="B9" i="4"/>
  <c r="B18" i="6"/>
  <c r="D18" i="6" s="1"/>
  <c r="B18" i="4"/>
  <c r="B23" i="6"/>
  <c r="B23" i="4"/>
  <c r="D23" i="4" s="1"/>
  <c r="B27" i="6"/>
  <c r="D27" i="6" s="1"/>
  <c r="B27" i="4"/>
  <c r="B38" i="6"/>
  <c r="B38" i="4"/>
  <c r="D38" i="4" s="1"/>
  <c r="B46" i="6"/>
  <c r="B46" i="4"/>
  <c r="B58" i="6"/>
  <c r="B58" i="4"/>
  <c r="B66" i="6"/>
  <c r="B66" i="4"/>
  <c r="B74" i="6"/>
  <c r="B74" i="4"/>
  <c r="BV88" i="2"/>
  <c r="U131" i="16" s="1"/>
  <c r="BR88" i="2"/>
  <c r="BV3" i="2"/>
  <c r="BV5" i="2"/>
  <c r="U125" i="16" s="1"/>
  <c r="BU4" i="2"/>
  <c r="R163" i="16" s="1"/>
  <c r="BU10" i="2"/>
  <c r="BU13" i="2"/>
  <c r="BS12" i="2"/>
  <c r="BU19" i="2"/>
  <c r="R120" i="16" s="1"/>
  <c r="BU20" i="2"/>
  <c r="BS21" i="2"/>
  <c r="BV27" i="2"/>
  <c r="BV29" i="2"/>
  <c r="BU28" i="2"/>
  <c r="BR32" i="2"/>
  <c r="I148" i="16" s="1"/>
  <c r="BT40" i="2"/>
  <c r="O134" i="16" s="1"/>
  <c r="BV41" i="2"/>
  <c r="BV57" i="2"/>
  <c r="BT71" i="2"/>
  <c r="BS70" i="2"/>
  <c r="BS83" i="2"/>
  <c r="BT87" i="2"/>
  <c r="O189" i="16" s="1"/>
  <c r="BA18" i="3"/>
  <c r="J203" i="9" s="1"/>
  <c r="BC26" i="3"/>
  <c r="P271" i="9" s="1"/>
  <c r="BE26" i="3"/>
  <c r="V271" i="9" s="1"/>
  <c r="BA50" i="3"/>
  <c r="J196" i="9" s="1"/>
  <c r="BA51" i="3"/>
  <c r="J106" i="9" s="1"/>
  <c r="BE70" i="3"/>
  <c r="V248" i="9" s="1"/>
  <c r="BD70" i="3"/>
  <c r="S248" i="9" s="1"/>
  <c r="BC70" i="3"/>
  <c r="P248" i="9" s="1"/>
  <c r="BB70" i="3"/>
  <c r="M248" i="9" s="1"/>
  <c r="BA85" i="3"/>
  <c r="J199" i="9" s="1"/>
  <c r="B80" i="4"/>
  <c r="D80" i="4" s="1"/>
  <c r="B62" i="4"/>
  <c r="B44" i="4"/>
  <c r="B24" i="4"/>
  <c r="B5" i="4"/>
  <c r="D5" i="4" s="1"/>
  <c r="E14" i="6"/>
  <c r="E14" i="4"/>
  <c r="E23" i="6"/>
  <c r="E23" i="4"/>
  <c r="E58" i="6"/>
  <c r="E58" i="4"/>
  <c r="E62" i="4"/>
  <c r="E62" i="6"/>
  <c r="E66" i="6"/>
  <c r="E66" i="4"/>
  <c r="E68" i="6"/>
  <c r="E68" i="4"/>
  <c r="E70" i="6"/>
  <c r="E70" i="4"/>
  <c r="E71" i="6"/>
  <c r="E71" i="4"/>
  <c r="E74" i="6"/>
  <c r="E74" i="4"/>
  <c r="E79" i="6"/>
  <c r="E79" i="4"/>
  <c r="E87" i="6"/>
  <c r="E87" i="4"/>
  <c r="BS42" i="2"/>
  <c r="BV42" i="2"/>
  <c r="BS51" i="2"/>
  <c r="BU51" i="2"/>
  <c r="R118" i="16" s="1"/>
  <c r="BS65" i="2"/>
  <c r="BV65" i="2"/>
  <c r="BR65" i="2"/>
  <c r="BS72" i="2"/>
  <c r="BU72" i="2"/>
  <c r="R117" i="16" s="1"/>
  <c r="BS80" i="2"/>
  <c r="BT80" i="2"/>
  <c r="BU89" i="2"/>
  <c r="R199" i="16" s="1"/>
  <c r="BS89" i="2"/>
  <c r="L199" i="16" s="1"/>
  <c r="BR8" i="2"/>
  <c r="I188" i="16" s="1"/>
  <c r="BV10" i="2"/>
  <c r="BR17" i="2"/>
  <c r="BV19" i="2"/>
  <c r="BR24" i="2"/>
  <c r="BV32" i="2"/>
  <c r="BU40" i="2"/>
  <c r="BV51" i="2"/>
  <c r="BU55" i="2"/>
  <c r="R124" i="16" s="1"/>
  <c r="BU71" i="2"/>
  <c r="R149" i="16" s="1"/>
  <c r="BV70" i="2"/>
  <c r="BR80" i="2"/>
  <c r="BU87" i="2"/>
  <c r="R189" i="16" s="1"/>
  <c r="BD8" i="3"/>
  <c r="S214" i="9" s="1"/>
  <c r="BE8" i="3"/>
  <c r="V214" i="9" s="1"/>
  <c r="BC18" i="3"/>
  <c r="P203" i="9" s="1"/>
  <c r="BE42" i="3"/>
  <c r="BA42" i="3"/>
  <c r="BC51" i="3"/>
  <c r="P106" i="9" s="1"/>
  <c r="BB85" i="3"/>
  <c r="M199" i="9" s="1"/>
  <c r="B79" i="4"/>
  <c r="B61" i="4"/>
  <c r="B43" i="4"/>
  <c r="D43" i="4" s="1"/>
  <c r="B22" i="4"/>
  <c r="B4" i="4"/>
  <c r="E6" i="4"/>
  <c r="E3" i="6"/>
  <c r="E3" i="4"/>
  <c r="E9" i="6"/>
  <c r="E9" i="4"/>
  <c r="E38" i="4"/>
  <c r="E38" i="6"/>
  <c r="E50" i="6"/>
  <c r="E50" i="4"/>
  <c r="E59" i="6"/>
  <c r="E59" i="4"/>
  <c r="B19" i="6"/>
  <c r="B19" i="4"/>
  <c r="B39" i="6"/>
  <c r="B39" i="4"/>
  <c r="D39" i="4" s="1"/>
  <c r="B57" i="6"/>
  <c r="B57" i="4"/>
  <c r="B64" i="6"/>
  <c r="B64" i="4"/>
  <c r="B67" i="6"/>
  <c r="B67" i="4"/>
  <c r="B81" i="6"/>
  <c r="B81" i="4"/>
  <c r="B83" i="6"/>
  <c r="B83" i="4"/>
  <c r="D83" i="4" s="1"/>
  <c r="B85" i="6"/>
  <c r="B85" i="4"/>
  <c r="BS45" i="2"/>
  <c r="BV45" i="2"/>
  <c r="BS50" i="2"/>
  <c r="BU50" i="2"/>
  <c r="BS58" i="2"/>
  <c r="L175" i="16" s="1"/>
  <c r="BT58" i="2"/>
  <c r="BS67" i="2"/>
  <c r="L198" i="16" s="1"/>
  <c r="BV67" i="2"/>
  <c r="BS75" i="2"/>
  <c r="L161" i="16" s="1"/>
  <c r="BU75" i="2"/>
  <c r="BS82" i="2"/>
  <c r="L116" i="16" s="1"/>
  <c r="BT82" i="2"/>
  <c r="BS90" i="2"/>
  <c r="L164" i="16" s="1"/>
  <c r="BT90" i="2"/>
  <c r="BT9" i="2"/>
  <c r="BS8" i="2"/>
  <c r="BV12" i="2"/>
  <c r="BT16" i="2"/>
  <c r="BS17" i="2"/>
  <c r="L144" i="16" s="1"/>
  <c r="BV21" i="2"/>
  <c r="BS24" i="2"/>
  <c r="BU33" i="2"/>
  <c r="BV38" i="2"/>
  <c r="BV68" i="2"/>
  <c r="BU80" i="2"/>
  <c r="BV82" i="2"/>
  <c r="U116" i="16" s="1"/>
  <c r="BV86" i="2"/>
  <c r="U196" i="16" s="1"/>
  <c r="BR91" i="2"/>
  <c r="BE3" i="3"/>
  <c r="V242" i="9" s="1"/>
  <c r="BA3" i="3"/>
  <c r="J242" i="9" s="1"/>
  <c r="BB15" i="3"/>
  <c r="M179" i="9" s="1"/>
  <c r="BA17" i="3"/>
  <c r="J280" i="9" s="1"/>
  <c r="BE22" i="3"/>
  <c r="V218" i="9" s="1"/>
  <c r="BD22" i="3"/>
  <c r="S218" i="9" s="1"/>
  <c r="BC22" i="3"/>
  <c r="P218" i="9" s="1"/>
  <c r="BA26" i="3"/>
  <c r="J271" i="9" s="1"/>
  <c r="BD50" i="3"/>
  <c r="S196" i="9" s="1"/>
  <c r="BC85" i="3"/>
  <c r="P199" i="9" s="1"/>
  <c r="BA87" i="3"/>
  <c r="J272" i="9" s="1"/>
  <c r="B78" i="4"/>
  <c r="B60" i="4"/>
  <c r="B42" i="4"/>
  <c r="B21" i="4"/>
  <c r="D21" i="4" s="1"/>
  <c r="B3" i="4"/>
  <c r="E19" i="4"/>
  <c r="E13" i="6"/>
  <c r="E13" i="4"/>
  <c r="E16" i="6"/>
  <c r="E16" i="4"/>
  <c r="E26" i="6"/>
  <c r="E26" i="4"/>
  <c r="E27" i="6"/>
  <c r="E27" i="4"/>
  <c r="E29" i="6"/>
  <c r="E29" i="4"/>
  <c r="E33" i="6"/>
  <c r="E33" i="4"/>
  <c r="E42" i="6"/>
  <c r="E42" i="4"/>
  <c r="E43" i="6"/>
  <c r="E43" i="4"/>
  <c r="E46" i="4"/>
  <c r="E46" i="6"/>
  <c r="E53" i="6"/>
  <c r="E53" i="4"/>
  <c r="E4" i="6"/>
  <c r="E4" i="4"/>
  <c r="E39" i="4"/>
  <c r="E39" i="6"/>
  <c r="E44" i="4"/>
  <c r="E44" i="6"/>
  <c r="E51" i="6"/>
  <c r="E51" i="4"/>
  <c r="E57" i="6"/>
  <c r="E57" i="4"/>
  <c r="E60" i="6"/>
  <c r="E60" i="4"/>
  <c r="E64" i="4"/>
  <c r="E64" i="6"/>
  <c r="E67" i="6"/>
  <c r="E67" i="4"/>
  <c r="E77" i="6"/>
  <c r="E77" i="4"/>
  <c r="E81" i="6"/>
  <c r="E81" i="4"/>
  <c r="E83" i="4"/>
  <c r="E83" i="6"/>
  <c r="E85" i="6"/>
  <c r="E85" i="4"/>
  <c r="BT37" i="2"/>
  <c r="BV37" i="2"/>
  <c r="BT44" i="2"/>
  <c r="BU44" i="2"/>
  <c r="BT52" i="2"/>
  <c r="BS52" i="2"/>
  <c r="BT59" i="2"/>
  <c r="BV59" i="2"/>
  <c r="BR59" i="2"/>
  <c r="BT66" i="2"/>
  <c r="BU66" i="2"/>
  <c r="R169" i="16" s="1"/>
  <c r="BT74" i="2"/>
  <c r="BS74" i="2"/>
  <c r="L181" i="16" s="1"/>
  <c r="BT83" i="2"/>
  <c r="BR83" i="2"/>
  <c r="BU9" i="2"/>
  <c r="BV8" i="2"/>
  <c r="BU16" i="2"/>
  <c r="BV17" i="2"/>
  <c r="BT25" i="2"/>
  <c r="BR42" i="2"/>
  <c r="BT45" i="2"/>
  <c r="BS44" i="2"/>
  <c r="BR49" i="2"/>
  <c r="BV54" i="2"/>
  <c r="BU58" i="2"/>
  <c r="BU59" i="2"/>
  <c r="BS62" i="2"/>
  <c r="BR74" i="2"/>
  <c r="BV80" i="2"/>
  <c r="BV91" i="2"/>
  <c r="BA8" i="3"/>
  <c r="J214" i="9" s="1"/>
  <c r="BC15" i="3"/>
  <c r="P179" i="9" s="1"/>
  <c r="BB17" i="3"/>
  <c r="M280" i="9" s="1"/>
  <c r="BB26" i="3"/>
  <c r="M271" i="9" s="1"/>
  <c r="BC41" i="3"/>
  <c r="P163" i="9" s="1"/>
  <c r="BA41" i="3"/>
  <c r="J163" i="9" s="1"/>
  <c r="BD85" i="3"/>
  <c r="S199" i="9" s="1"/>
  <c r="B77" i="4"/>
  <c r="B59" i="4"/>
  <c r="B40" i="4"/>
  <c r="B20" i="4"/>
  <c r="E31" i="6"/>
  <c r="E31" i="4"/>
  <c r="B10" i="6"/>
  <c r="D10" i="6" s="1"/>
  <c r="B10" i="4"/>
  <c r="E10" i="4"/>
  <c r="E10" i="6"/>
  <c r="E21" i="6"/>
  <c r="E21" i="4"/>
  <c r="B6" i="6"/>
  <c r="D6" i="6" s="1"/>
  <c r="B6" i="4"/>
  <c r="B15" i="6"/>
  <c r="B15" i="4"/>
  <c r="D15" i="4" s="1"/>
  <c r="B17" i="6"/>
  <c r="D17" i="6" s="1"/>
  <c r="B17" i="4"/>
  <c r="B25" i="6"/>
  <c r="D25" i="6" s="1"/>
  <c r="B25" i="4"/>
  <c r="B32" i="6"/>
  <c r="B32" i="4"/>
  <c r="B37" i="6"/>
  <c r="B37" i="4"/>
  <c r="B48" i="6"/>
  <c r="B48" i="4"/>
  <c r="B55" i="6"/>
  <c r="B55" i="4"/>
  <c r="B63" i="6"/>
  <c r="B63" i="4"/>
  <c r="D63" i="4" s="1"/>
  <c r="B72" i="6"/>
  <c r="B72" i="4"/>
  <c r="D72" i="4" s="1"/>
  <c r="B84" i="6"/>
  <c r="D84" i="6" s="1"/>
  <c r="B84" i="4"/>
  <c r="BV7" i="2"/>
  <c r="BV30" i="2"/>
  <c r="BR35" i="2"/>
  <c r="BT42" i="2"/>
  <c r="BU45" i="2"/>
  <c r="BV44" i="2"/>
  <c r="BS49" i="2"/>
  <c r="L160" i="16" s="1"/>
  <c r="BV58" i="2"/>
  <c r="BT63" i="2"/>
  <c r="BV62" i="2"/>
  <c r="U111" i="16" s="1"/>
  <c r="BR72" i="2"/>
  <c r="BT75" i="2"/>
  <c r="BU74" i="2"/>
  <c r="BR79" i="2"/>
  <c r="BR90" i="2"/>
  <c r="BU94" i="2"/>
  <c r="R109" i="16" s="1"/>
  <c r="BB8" i="3"/>
  <c r="M214" i="9" s="1"/>
  <c r="BD15" i="3"/>
  <c r="S179" i="9" s="1"/>
  <c r="BE19" i="3"/>
  <c r="V223" i="9" s="1"/>
  <c r="BD19" i="3"/>
  <c r="S223" i="9" s="1"/>
  <c r="BC19" i="3"/>
  <c r="P223" i="9" s="1"/>
  <c r="BD26" i="3"/>
  <c r="S271" i="9" s="1"/>
  <c r="BA70" i="3"/>
  <c r="J248" i="9" s="1"/>
  <c r="B71" i="4"/>
  <c r="B53" i="4"/>
  <c r="B34" i="4"/>
  <c r="B14" i="4"/>
  <c r="E12" i="4"/>
  <c r="BB39" i="3"/>
  <c r="M148" i="9" s="1"/>
  <c r="BB63" i="3"/>
  <c r="M154" i="9" s="1"/>
  <c r="BA84" i="3"/>
  <c r="J174" i="9" s="1"/>
  <c r="BA94" i="3"/>
  <c r="J233" i="9" s="1"/>
  <c r="BA32" i="3"/>
  <c r="J151" i="9" s="1"/>
  <c r="BA55" i="3"/>
  <c r="J146" i="9" s="1"/>
  <c r="BC62" i="3"/>
  <c r="P237" i="9" s="1"/>
  <c r="BA73" i="3"/>
  <c r="J171" i="9" s="1"/>
  <c r="BC94" i="3"/>
  <c r="P233" i="9" s="1"/>
  <c r="BT93" i="2"/>
  <c r="BE35" i="3"/>
  <c r="V135" i="9" s="1"/>
  <c r="BD35" i="3"/>
  <c r="S135" i="9" s="1"/>
  <c r="BC35" i="3"/>
  <c r="P135" i="9" s="1"/>
  <c r="BB58" i="3"/>
  <c r="M105" i="9" s="1"/>
  <c r="BA58" i="3"/>
  <c r="J105" i="9" s="1"/>
  <c r="BE69" i="3"/>
  <c r="V122" i="9" s="1"/>
  <c r="BA69" i="3"/>
  <c r="J122" i="9" s="1"/>
  <c r="BU93" i="2"/>
  <c r="BB37" i="3"/>
  <c r="M165" i="9" s="1"/>
  <c r="BD37" i="3"/>
  <c r="S165" i="9" s="1"/>
  <c r="BD56" i="3"/>
  <c r="S228" i="9" s="1"/>
  <c r="BE56" i="3"/>
  <c r="V228" i="9" s="1"/>
  <c r="BC57" i="3"/>
  <c r="P116" i="9" s="1"/>
  <c r="BB57" i="3"/>
  <c r="M116" i="9" s="1"/>
  <c r="BA57" i="3"/>
  <c r="J116" i="9" s="1"/>
  <c r="BS92" i="2"/>
  <c r="BA23" i="3"/>
  <c r="J191" i="9" s="1"/>
  <c r="BR6" i="2"/>
  <c r="BV9" i="2"/>
  <c r="BT8" i="2"/>
  <c r="O188" i="16" s="1"/>
  <c r="BR11" i="2"/>
  <c r="I24" i="9" s="1"/>
  <c r="BR15" i="2"/>
  <c r="BV16" i="2"/>
  <c r="BT17" i="2"/>
  <c r="BR18" i="2"/>
  <c r="BR22" i="2"/>
  <c r="BV25" i="2"/>
  <c r="BT24" i="2"/>
  <c r="BR26" i="2"/>
  <c r="BR31" i="2"/>
  <c r="BV33" i="2"/>
  <c r="BT32" i="2"/>
  <c r="BR34" i="2"/>
  <c r="BR39" i="2"/>
  <c r="BV40" i="2"/>
  <c r="U134" i="16" s="1"/>
  <c r="BT41" i="2"/>
  <c r="BR43" i="2"/>
  <c r="BV47" i="2"/>
  <c r="BT49" i="2"/>
  <c r="BR48" i="2"/>
  <c r="BR53" i="2"/>
  <c r="BV55" i="2"/>
  <c r="BT57" i="2"/>
  <c r="BR56" i="2"/>
  <c r="BR61" i="2"/>
  <c r="BV63" i="2"/>
  <c r="U127" i="16" s="1"/>
  <c r="BT62" i="2"/>
  <c r="BR64" i="2"/>
  <c r="BR69" i="2"/>
  <c r="BV71" i="2"/>
  <c r="BT70" i="2"/>
  <c r="BR73" i="2"/>
  <c r="BR77" i="2"/>
  <c r="BV78" i="2"/>
  <c r="BT79" i="2"/>
  <c r="BR81" i="2"/>
  <c r="BR85" i="2"/>
  <c r="I194" i="16" s="1"/>
  <c r="BV87" i="2"/>
  <c r="U189" i="16" s="1"/>
  <c r="BT88" i="2"/>
  <c r="BV93" i="2"/>
  <c r="U197" i="16" s="1"/>
  <c r="BT92" i="2"/>
  <c r="BT94" i="2"/>
  <c r="BB11" i="3"/>
  <c r="M182" i="9" s="1"/>
  <c r="BC11" i="3"/>
  <c r="P182" i="9" s="1"/>
  <c r="BE12" i="3"/>
  <c r="V190" i="9" s="1"/>
  <c r="BA12" i="3"/>
  <c r="J190" i="9" s="1"/>
  <c r="BC23" i="3"/>
  <c r="P191" i="9" s="1"/>
  <c r="BA27" i="3"/>
  <c r="J205" i="9" s="1"/>
  <c r="BB68" i="3"/>
  <c r="M235" i="9" s="1"/>
  <c r="BD68" i="3"/>
  <c r="S235" i="9" s="1"/>
  <c r="BB66" i="3"/>
  <c r="M110" i="9" s="1"/>
  <c r="BD66" i="3"/>
  <c r="S110" i="9" s="1"/>
  <c r="BC66" i="3"/>
  <c r="P110" i="9" s="1"/>
  <c r="BE93" i="3"/>
  <c r="V245" i="9" s="1"/>
  <c r="BA93" i="3"/>
  <c r="J245" i="9" s="1"/>
  <c r="BS6" i="2"/>
  <c r="BS11" i="2"/>
  <c r="BS15" i="2"/>
  <c r="BS18" i="2"/>
  <c r="BS22" i="2"/>
  <c r="BS26" i="2"/>
  <c r="BS31" i="2"/>
  <c r="BS34" i="2"/>
  <c r="BS39" i="2"/>
  <c r="BS43" i="2"/>
  <c r="BS48" i="2"/>
  <c r="BS53" i="2"/>
  <c r="BS56" i="2"/>
  <c r="BS61" i="2"/>
  <c r="BS64" i="2"/>
  <c r="BS69" i="2"/>
  <c r="BS73" i="2"/>
  <c r="BS77" i="2"/>
  <c r="L182" i="16" s="1"/>
  <c r="BS81" i="2"/>
  <c r="L133" i="16" s="1"/>
  <c r="BS85" i="2"/>
  <c r="L194" i="16" s="1"/>
  <c r="BU88" i="2"/>
  <c r="BV92" i="2"/>
  <c r="BD7" i="3"/>
  <c r="S227" i="9" s="1"/>
  <c r="BE7" i="3"/>
  <c r="V227" i="9" s="1"/>
  <c r="BD23" i="3"/>
  <c r="S191" i="9" s="1"/>
  <c r="BC27" i="3"/>
  <c r="P205" i="9" s="1"/>
  <c r="BC30" i="3"/>
  <c r="P208" i="9" s="1"/>
  <c r="BE30" i="3"/>
  <c r="V208" i="9" s="1"/>
  <c r="BD30" i="3"/>
  <c r="S208" i="9" s="1"/>
  <c r="BA52" i="3"/>
  <c r="J238" i="9" s="1"/>
  <c r="BD54" i="3"/>
  <c r="S194" i="9" s="1"/>
  <c r="BC54" i="3"/>
  <c r="P194" i="9" s="1"/>
  <c r="BC58" i="3"/>
  <c r="P105" i="9" s="1"/>
  <c r="BC67" i="3"/>
  <c r="P200" i="9" s="1"/>
  <c r="BE67" i="3"/>
  <c r="V200" i="9" s="1"/>
  <c r="BC78" i="3"/>
  <c r="P275" i="9" s="1"/>
  <c r="BB78" i="3"/>
  <c r="M275" i="9" s="1"/>
  <c r="BA78" i="3"/>
  <c r="J275" i="9" s="1"/>
  <c r="BR3" i="2"/>
  <c r="I173" i="16" s="1"/>
  <c r="BT6" i="2"/>
  <c r="BR7" i="2"/>
  <c r="BT11" i="2"/>
  <c r="BT15" i="2"/>
  <c r="BR14" i="2"/>
  <c r="BT18" i="2"/>
  <c r="BT22" i="2"/>
  <c r="BR23" i="2"/>
  <c r="BT26" i="2"/>
  <c r="BT31" i="2"/>
  <c r="BR30" i="2"/>
  <c r="BT34" i="2"/>
  <c r="BT39" i="2"/>
  <c r="BR38" i="2"/>
  <c r="BT43" i="2"/>
  <c r="BR46" i="2"/>
  <c r="BT48" i="2"/>
  <c r="BT53" i="2"/>
  <c r="BR54" i="2"/>
  <c r="BT56" i="2"/>
  <c r="BT61" i="2"/>
  <c r="BR60" i="2"/>
  <c r="BT64" i="2"/>
  <c r="BT69" i="2"/>
  <c r="BR68" i="2"/>
  <c r="BT73" i="2"/>
  <c r="BT77" i="2"/>
  <c r="BR76" i="2"/>
  <c r="BT81" i="2"/>
  <c r="BT85" i="2"/>
  <c r="O194" i="16" s="1"/>
  <c r="BR84" i="2"/>
  <c r="I141" i="16" s="1"/>
  <c r="BE2" i="3"/>
  <c r="V184" i="9" s="1"/>
  <c r="BC9" i="3"/>
  <c r="P274" i="9" s="1"/>
  <c r="BB9" i="3"/>
  <c r="M274" i="9" s="1"/>
  <c r="BE23" i="3"/>
  <c r="V191" i="9" s="1"/>
  <c r="BD27" i="3"/>
  <c r="S205" i="9" s="1"/>
  <c r="BA37" i="3"/>
  <c r="J165" i="9" s="1"/>
  <c r="BA35" i="3"/>
  <c r="J135" i="9" s="1"/>
  <c r="BE46" i="3"/>
  <c r="V121" i="9" s="1"/>
  <c r="BD46" i="3"/>
  <c r="S121" i="9" s="1"/>
  <c r="BC52" i="3"/>
  <c r="P238" i="9" s="1"/>
  <c r="BD57" i="3"/>
  <c r="S116" i="9" s="1"/>
  <c r="BA59" i="3"/>
  <c r="J112" i="9" s="1"/>
  <c r="BD58" i="3"/>
  <c r="S105" i="9" s="1"/>
  <c r="BE83" i="3"/>
  <c r="V130" i="9" s="1"/>
  <c r="BA83" i="3"/>
  <c r="J130" i="9" s="1"/>
  <c r="BE81" i="3"/>
  <c r="V173" i="9" s="1"/>
  <c r="BB81" i="3"/>
  <c r="M173" i="9" s="1"/>
  <c r="BA81" i="3"/>
  <c r="J173" i="9" s="1"/>
  <c r="BS3" i="2"/>
  <c r="L173" i="16" s="1"/>
  <c r="BU6" i="2"/>
  <c r="BS7" i="2"/>
  <c r="L135" i="16" s="1"/>
  <c r="BU11" i="2"/>
  <c r="BU15" i="2"/>
  <c r="R108" i="16" s="1"/>
  <c r="BS14" i="2"/>
  <c r="BU18" i="2"/>
  <c r="BU22" i="2"/>
  <c r="BS23" i="2"/>
  <c r="L183" i="16" s="1"/>
  <c r="BU26" i="2"/>
  <c r="BU31" i="2"/>
  <c r="BS30" i="2"/>
  <c r="BU34" i="2"/>
  <c r="BU39" i="2"/>
  <c r="BS38" i="2"/>
  <c r="BU43" i="2"/>
  <c r="BS46" i="2"/>
  <c r="BU48" i="2"/>
  <c r="BU53" i="2"/>
  <c r="BS54" i="2"/>
  <c r="BU56" i="2"/>
  <c r="BU61" i="2"/>
  <c r="BS60" i="2"/>
  <c r="BU64" i="2"/>
  <c r="BU69" i="2"/>
  <c r="BS68" i="2"/>
  <c r="BU73" i="2"/>
  <c r="BU77" i="2"/>
  <c r="BS76" i="2"/>
  <c r="BU81" i="2"/>
  <c r="BU85" i="2"/>
  <c r="R194" i="16" s="1"/>
  <c r="BS84" i="2"/>
  <c r="L141" i="16" s="1"/>
  <c r="BR86" i="2"/>
  <c r="I196" i="16" s="1"/>
  <c r="BV89" i="2"/>
  <c r="U199" i="16" s="1"/>
  <c r="BU90" i="2"/>
  <c r="BS91" i="2"/>
  <c r="BC3" i="3"/>
  <c r="P242" i="9" s="1"/>
  <c r="BC6" i="3"/>
  <c r="P246" i="9" s="1"/>
  <c r="BA11" i="3"/>
  <c r="J182" i="9" s="1"/>
  <c r="BC12" i="3"/>
  <c r="P190" i="9" s="1"/>
  <c r="BD14" i="3"/>
  <c r="S221" i="9" s="1"/>
  <c r="BA29" i="3"/>
  <c r="J240" i="9" s="1"/>
  <c r="BC37" i="3"/>
  <c r="P165" i="9" s="1"/>
  <c r="BB41" i="3"/>
  <c r="M163" i="9" s="1"/>
  <c r="BA43" i="3"/>
  <c r="J156" i="9" s="1"/>
  <c r="BD52" i="3"/>
  <c r="S238" i="9" s="1"/>
  <c r="BD55" i="3"/>
  <c r="S146" i="9" s="1"/>
  <c r="BA54" i="3"/>
  <c r="J194" i="9" s="1"/>
  <c r="BE57" i="3"/>
  <c r="V116" i="9" s="1"/>
  <c r="BA61" i="3"/>
  <c r="J198" i="9" s="1"/>
  <c r="BA67" i="3"/>
  <c r="J200" i="9" s="1"/>
  <c r="BA68" i="3"/>
  <c r="J235" i="9" s="1"/>
  <c r="BA66" i="3"/>
  <c r="J110" i="9" s="1"/>
  <c r="BE92" i="3"/>
  <c r="V101" i="9" s="1"/>
  <c r="BB92" i="3"/>
  <c r="M101" i="9" s="1"/>
  <c r="BT3" i="2"/>
  <c r="O173" i="16" s="1"/>
  <c r="BR5" i="2"/>
  <c r="I125" i="16" s="1"/>
  <c r="BT7" i="2"/>
  <c r="BR9" i="2"/>
  <c r="BR13" i="2"/>
  <c r="BT14" i="2"/>
  <c r="BR16" i="2"/>
  <c r="BR20" i="2"/>
  <c r="BT23" i="2"/>
  <c r="BR25" i="2"/>
  <c r="BR29" i="2"/>
  <c r="BT30" i="2"/>
  <c r="BR33" i="2"/>
  <c r="BR36" i="2"/>
  <c r="BT38" i="2"/>
  <c r="O105" i="16" s="1"/>
  <c r="BR40" i="2"/>
  <c r="BR45" i="2"/>
  <c r="BT46" i="2"/>
  <c r="BR47" i="2"/>
  <c r="BR50" i="2"/>
  <c r="BT54" i="2"/>
  <c r="BR55" i="2"/>
  <c r="BR58" i="2"/>
  <c r="BT60" i="2"/>
  <c r="BR63" i="2"/>
  <c r="BR67" i="2"/>
  <c r="BT68" i="2"/>
  <c r="BR71" i="2"/>
  <c r="BR75" i="2"/>
  <c r="BT76" i="2"/>
  <c r="O166" i="16" s="1"/>
  <c r="BR78" i="2"/>
  <c r="BR82" i="2"/>
  <c r="BT84" i="2"/>
  <c r="O141" i="16" s="1"/>
  <c r="BT86" i="2"/>
  <c r="O196" i="16" s="1"/>
  <c r="BR87" i="2"/>
  <c r="I189" i="16" s="1"/>
  <c r="BV90" i="2"/>
  <c r="BT91" i="2"/>
  <c r="BR93" i="2"/>
  <c r="BD3" i="3"/>
  <c r="S242" i="9" s="1"/>
  <c r="BD6" i="3"/>
  <c r="S246" i="9" s="1"/>
  <c r="BA9" i="3"/>
  <c r="J274" i="9" s="1"/>
  <c r="BD11" i="3"/>
  <c r="S182" i="9" s="1"/>
  <c r="BD12" i="3"/>
  <c r="S190" i="9" s="1"/>
  <c r="BE14" i="3"/>
  <c r="V221" i="9" s="1"/>
  <c r="BB29" i="3"/>
  <c r="M240" i="9" s="1"/>
  <c r="BA30" i="3"/>
  <c r="J208" i="9" s="1"/>
  <c r="BD41" i="3"/>
  <c r="S163" i="9" s="1"/>
  <c r="BC43" i="3"/>
  <c r="P156" i="9" s="1"/>
  <c r="BA44" i="3"/>
  <c r="J162" i="9" s="1"/>
  <c r="BA46" i="3"/>
  <c r="J121" i="9" s="1"/>
  <c r="BB54" i="3"/>
  <c r="M194" i="9" s="1"/>
  <c r="BB61" i="3"/>
  <c r="M198" i="9" s="1"/>
  <c r="BB67" i="3"/>
  <c r="M200" i="9" s="1"/>
  <c r="BA65" i="3"/>
  <c r="J270" i="9" s="1"/>
  <c r="BC68" i="3"/>
  <c r="P235" i="9" s="1"/>
  <c r="BE66" i="3"/>
  <c r="V110" i="9" s="1"/>
  <c r="BB75" i="3"/>
  <c r="M215" i="9" s="1"/>
  <c r="BD75" i="3"/>
  <c r="S215" i="9" s="1"/>
  <c r="BB76" i="3"/>
  <c r="M251" i="9" s="1"/>
  <c r="BD76" i="3"/>
  <c r="S251" i="9" s="1"/>
  <c r="BC76" i="3"/>
  <c r="P251" i="9" s="1"/>
  <c r="BD78" i="3"/>
  <c r="S275" i="9" s="1"/>
  <c r="BA80" i="3"/>
  <c r="J263" i="9" s="1"/>
  <c r="BA82" i="3"/>
  <c r="J128" i="9" s="1"/>
  <c r="BC90" i="3"/>
  <c r="P216" i="9" s="1"/>
  <c r="BE90" i="3"/>
  <c r="V216" i="9" s="1"/>
  <c r="BV84" i="2"/>
  <c r="U141" i="16" s="1"/>
  <c r="BU86" i="2"/>
  <c r="R196" i="16" s="1"/>
  <c r="BD9" i="3"/>
  <c r="S274" i="9" s="1"/>
  <c r="BC29" i="3"/>
  <c r="P240" i="9" s="1"/>
  <c r="BE33" i="3"/>
  <c r="V176" i="9" s="1"/>
  <c r="BB30" i="3"/>
  <c r="M208" i="9" s="1"/>
  <c r="BD40" i="3"/>
  <c r="S192" i="9" s="1"/>
  <c r="BC40" i="3"/>
  <c r="P192" i="9" s="1"/>
  <c r="BE41" i="3"/>
  <c r="V163" i="9" s="1"/>
  <c r="BD43" i="3"/>
  <c r="S156" i="9" s="1"/>
  <c r="BC44" i="3"/>
  <c r="P162" i="9" s="1"/>
  <c r="BA45" i="3"/>
  <c r="J278" i="9" s="1"/>
  <c r="BB46" i="3"/>
  <c r="M121" i="9" s="1"/>
  <c r="BE54" i="3"/>
  <c r="V194" i="9" s="1"/>
  <c r="BC61" i="3"/>
  <c r="P198" i="9" s="1"/>
  <c r="BD67" i="3"/>
  <c r="S200" i="9" s="1"/>
  <c r="BC81" i="3"/>
  <c r="P173" i="9" s="1"/>
  <c r="BE78" i="3"/>
  <c r="V275" i="9" s="1"/>
  <c r="BB80" i="3"/>
  <c r="M263" i="9" s="1"/>
  <c r="BD82" i="3"/>
  <c r="S128" i="9" s="1"/>
  <c r="BE87" i="3"/>
  <c r="V272" i="9" s="1"/>
  <c r="BD87" i="3"/>
  <c r="S272" i="9" s="1"/>
  <c r="BC87" i="3"/>
  <c r="P272" i="9" s="1"/>
  <c r="BE84" i="3"/>
  <c r="V174" i="9" s="1"/>
  <c r="BB84" i="3"/>
  <c r="M174" i="9" s="1"/>
  <c r="BC91" i="3"/>
  <c r="P220" i="9" s="1"/>
  <c r="BD91" i="3"/>
  <c r="S220" i="9" s="1"/>
  <c r="BC89" i="3"/>
  <c r="P267" i="9" s="1"/>
  <c r="BD89" i="3"/>
  <c r="S267" i="9" s="1"/>
  <c r="D30" i="6"/>
  <c r="D69" i="6"/>
  <c r="BE64" i="3"/>
  <c r="V157" i="9" s="1"/>
  <c r="BE74" i="3"/>
  <c r="V195" i="9" s="1"/>
  <c r="BE79" i="3"/>
  <c r="V108" i="9" s="1"/>
  <c r="BE88" i="3"/>
  <c r="V260" i="9" s="1"/>
  <c r="BE96" i="3"/>
  <c r="V114" i="9" s="1"/>
  <c r="BB3" i="3"/>
  <c r="M242" i="9" s="1"/>
  <c r="BE11" i="3"/>
  <c r="V182" i="9" s="1"/>
  <c r="BB12" i="3"/>
  <c r="M190" i="9" s="1"/>
  <c r="BE18" i="3"/>
  <c r="V203" i="9" s="1"/>
  <c r="BB19" i="3"/>
  <c r="M223" i="9" s="1"/>
  <c r="BE27" i="3"/>
  <c r="V205" i="9" s="1"/>
  <c r="BB32" i="3"/>
  <c r="M151" i="9" s="1"/>
  <c r="BE37" i="3"/>
  <c r="V165" i="9" s="1"/>
  <c r="BB35" i="3"/>
  <c r="M135" i="9" s="1"/>
  <c r="BE43" i="3"/>
  <c r="V156" i="9" s="1"/>
  <c r="BB44" i="3"/>
  <c r="M162" i="9" s="1"/>
  <c r="BE51" i="3"/>
  <c r="V106" i="9" s="1"/>
  <c r="BB52" i="3"/>
  <c r="M238" i="9" s="1"/>
  <c r="BE58" i="3"/>
  <c r="V105" i="9" s="1"/>
  <c r="BB62" i="3"/>
  <c r="M237" i="9" s="1"/>
  <c r="BE68" i="3"/>
  <c r="V235" i="9" s="1"/>
  <c r="BE75" i="3"/>
  <c r="V215" i="9" s="1"/>
  <c r="BE82" i="3"/>
  <c r="V128" i="9" s="1"/>
  <c r="BE91" i="3"/>
  <c r="V220" i="9" s="1"/>
  <c r="BB89" i="3"/>
  <c r="M267" i="9" s="1"/>
  <c r="BA24" i="3"/>
  <c r="J178" i="9" s="1"/>
  <c r="BA34" i="3"/>
  <c r="J115" i="9" s="1"/>
  <c r="BA10" i="3"/>
  <c r="J183" i="9" s="1"/>
  <c r="BA20" i="3"/>
  <c r="J144" i="9" s="1"/>
  <c r="BA53" i="3"/>
  <c r="J234" i="9" s="1"/>
  <c r="BA60" i="3"/>
  <c r="J202" i="9" s="1"/>
  <c r="BB65" i="3"/>
  <c r="M270" i="9" s="1"/>
  <c r="BA5" i="3"/>
  <c r="BA38" i="3"/>
  <c r="J264" i="9" s="1"/>
  <c r="BB42" i="3"/>
  <c r="BB5" i="3"/>
  <c r="BA7" i="3"/>
  <c r="J227" i="9" s="1"/>
  <c r="BB13" i="3"/>
  <c r="M279" i="9" s="1"/>
  <c r="BA16" i="3"/>
  <c r="J136" i="9" s="1"/>
  <c r="BB21" i="3"/>
  <c r="M241" i="9" s="1"/>
  <c r="BA33" i="3"/>
  <c r="J176" i="9" s="1"/>
  <c r="BB45" i="3"/>
  <c r="M278" i="9" s="1"/>
  <c r="BA48" i="3"/>
  <c r="J159" i="9" s="1"/>
  <c r="BC49" i="3"/>
  <c r="P181" i="9" s="1"/>
  <c r="BB53" i="3"/>
  <c r="M234" i="9" s="1"/>
  <c r="BB60" i="3"/>
  <c r="M202" i="9" s="1"/>
  <c r="BA64" i="3"/>
  <c r="J157" i="9" s="1"/>
  <c r="BB69" i="3"/>
  <c r="M122" i="9" s="1"/>
  <c r="BA74" i="3"/>
  <c r="J195" i="9" s="1"/>
  <c r="BC72" i="3"/>
  <c r="P124" i="9" s="1"/>
  <c r="BA79" i="3"/>
  <c r="J108" i="9" s="1"/>
  <c r="BB2" i="3"/>
  <c r="M184" i="9" s="1"/>
  <c r="BC5" i="3"/>
  <c r="BB7" i="3"/>
  <c r="M227" i="9" s="1"/>
  <c r="BD10" i="3"/>
  <c r="S183" i="9" s="1"/>
  <c r="BC13" i="3"/>
  <c r="P279" i="9" s="1"/>
  <c r="BB16" i="3"/>
  <c r="M136" i="9" s="1"/>
  <c r="BD20" i="3"/>
  <c r="S144" i="9" s="1"/>
  <c r="BC21" i="3"/>
  <c r="P241" i="9" s="1"/>
  <c r="BB25" i="3"/>
  <c r="M239" i="9" s="1"/>
  <c r="BD24" i="3"/>
  <c r="S178" i="9" s="1"/>
  <c r="BC28" i="3"/>
  <c r="P276" i="9" s="1"/>
  <c r="BB33" i="3"/>
  <c r="M176" i="9" s="1"/>
  <c r="BD34" i="3"/>
  <c r="S115" i="9" s="1"/>
  <c r="BC38" i="3"/>
  <c r="P264" i="9" s="1"/>
  <c r="BB36" i="3"/>
  <c r="M180" i="9" s="1"/>
  <c r="BD42" i="3"/>
  <c r="BC45" i="3"/>
  <c r="P278" i="9" s="1"/>
  <c r="BB48" i="3"/>
  <c r="M159" i="9" s="1"/>
  <c r="BD49" i="3"/>
  <c r="S181" i="9" s="1"/>
  <c r="BC53" i="3"/>
  <c r="P234" i="9" s="1"/>
  <c r="BB56" i="3"/>
  <c r="M228" i="9" s="1"/>
  <c r="BD59" i="3"/>
  <c r="S112" i="9" s="1"/>
  <c r="BC60" i="3"/>
  <c r="P202" i="9" s="1"/>
  <c r="BB64" i="3"/>
  <c r="M157" i="9" s="1"/>
  <c r="BD65" i="3"/>
  <c r="S270" i="9" s="1"/>
  <c r="BC69" i="3"/>
  <c r="P122" i="9" s="1"/>
  <c r="BB74" i="3"/>
  <c r="M195" i="9" s="1"/>
  <c r="BD72" i="3"/>
  <c r="S124" i="9" s="1"/>
  <c r="BC83" i="3"/>
  <c r="P130" i="9" s="1"/>
  <c r="BB79" i="3"/>
  <c r="M108" i="9" s="1"/>
  <c r="BD80" i="3"/>
  <c r="S263" i="9" s="1"/>
  <c r="BC77" i="3"/>
  <c r="P155" i="9" s="1"/>
  <c r="BB88" i="3"/>
  <c r="M260" i="9" s="1"/>
  <c r="BD92" i="3"/>
  <c r="S101" i="9" s="1"/>
  <c r="BC93" i="3"/>
  <c r="P245" i="9" s="1"/>
  <c r="BB96" i="3"/>
  <c r="M114" i="9" s="1"/>
  <c r="BA13" i="3"/>
  <c r="J279" i="9" s="1"/>
  <c r="BA21" i="3"/>
  <c r="J241" i="9" s="1"/>
  <c r="BB34" i="3"/>
  <c r="M115" i="9" s="1"/>
  <c r="BB49" i="3"/>
  <c r="M181" i="9" s="1"/>
  <c r="BB59" i="3"/>
  <c r="M112" i="9" s="1"/>
  <c r="BB28" i="3"/>
  <c r="M276" i="9" s="1"/>
  <c r="BC34" i="3"/>
  <c r="P115" i="9" s="1"/>
  <c r="BC42" i="3"/>
  <c r="BA56" i="3"/>
  <c r="J228" i="9" s="1"/>
  <c r="BC59" i="3"/>
  <c r="P112" i="9" s="1"/>
  <c r="BC65" i="3"/>
  <c r="P270" i="9" s="1"/>
  <c r="BB83" i="3"/>
  <c r="M130" i="9" s="1"/>
  <c r="BC92" i="3"/>
  <c r="P101" i="9" s="1"/>
  <c r="BB93" i="3"/>
  <c r="M245" i="9" s="1"/>
  <c r="BA96" i="3"/>
  <c r="J114" i="9" s="1"/>
  <c r="BC2" i="3"/>
  <c r="P184" i="9" s="1"/>
  <c r="BD5" i="3"/>
  <c r="BC7" i="3"/>
  <c r="P227" i="9" s="1"/>
  <c r="BE10" i="3"/>
  <c r="V183" i="9" s="1"/>
  <c r="BD13" i="3"/>
  <c r="S279" i="9" s="1"/>
  <c r="BC16" i="3"/>
  <c r="P136" i="9" s="1"/>
  <c r="BE20" i="3"/>
  <c r="V144" i="9" s="1"/>
  <c r="BD21" i="3"/>
  <c r="S241" i="9" s="1"/>
  <c r="BC25" i="3"/>
  <c r="P239" i="9" s="1"/>
  <c r="BE24" i="3"/>
  <c r="V178" i="9" s="1"/>
  <c r="BD28" i="3"/>
  <c r="S276" i="9" s="1"/>
  <c r="BC33" i="3"/>
  <c r="P176" i="9" s="1"/>
  <c r="BD38" i="3"/>
  <c r="S264" i="9" s="1"/>
  <c r="BC36" i="3"/>
  <c r="P180" i="9" s="1"/>
  <c r="BD45" i="3"/>
  <c r="S278" i="9" s="1"/>
  <c r="BC48" i="3"/>
  <c r="P159" i="9" s="1"/>
  <c r="BD53" i="3"/>
  <c r="S234" i="9" s="1"/>
  <c r="BC56" i="3"/>
  <c r="P228" i="9" s="1"/>
  <c r="BD60" i="3"/>
  <c r="S202" i="9" s="1"/>
  <c r="BC64" i="3"/>
  <c r="P157" i="9" s="1"/>
  <c r="BD69" i="3"/>
  <c r="S122" i="9" s="1"/>
  <c r="BC74" i="3"/>
  <c r="P195" i="9" s="1"/>
  <c r="BD83" i="3"/>
  <c r="S130" i="9" s="1"/>
  <c r="BC79" i="3"/>
  <c r="P108" i="9" s="1"/>
  <c r="BE80" i="3"/>
  <c r="V263" i="9" s="1"/>
  <c r="BB82" i="3"/>
  <c r="M128" i="9" s="1"/>
  <c r="BD77" i="3"/>
  <c r="S155" i="9" s="1"/>
  <c r="BC88" i="3"/>
  <c r="P260" i="9" s="1"/>
  <c r="BB91" i="3"/>
  <c r="M220" i="9" s="1"/>
  <c r="BD93" i="3"/>
  <c r="S245" i="9" s="1"/>
  <c r="BC96" i="3"/>
  <c r="P114" i="9" s="1"/>
  <c r="BB10" i="3"/>
  <c r="M183" i="9" s="1"/>
  <c r="BB20" i="3"/>
  <c r="M144" i="9" s="1"/>
  <c r="BB24" i="3"/>
  <c r="M178" i="9" s="1"/>
  <c r="BA28" i="3"/>
  <c r="J276" i="9" s="1"/>
  <c r="BA2" i="3"/>
  <c r="J184" i="9" s="1"/>
  <c r="BA25" i="3"/>
  <c r="J239" i="9" s="1"/>
  <c r="BB38" i="3"/>
  <c r="M264" i="9" s="1"/>
  <c r="BA36" i="3"/>
  <c r="J180" i="9" s="1"/>
  <c r="BB77" i="3"/>
  <c r="M155" i="9" s="1"/>
  <c r="BA88" i="3"/>
  <c r="J260" i="9" s="1"/>
  <c r="L66" i="9" l="1"/>
  <c r="L167" i="16"/>
  <c r="O15" i="9"/>
  <c r="O116" i="16"/>
  <c r="L136" i="16"/>
  <c r="L137" i="16"/>
  <c r="R14" i="9"/>
  <c r="R115" i="16"/>
  <c r="O38" i="9"/>
  <c r="O139" i="16"/>
  <c r="I9" i="9"/>
  <c r="I110" i="16"/>
  <c r="L94" i="9"/>
  <c r="L195" i="16"/>
  <c r="I49" i="9"/>
  <c r="I150" i="16"/>
  <c r="L75" i="9"/>
  <c r="L176" i="16"/>
  <c r="U9" i="9"/>
  <c r="U110" i="16"/>
  <c r="O63" i="9"/>
  <c r="O164" i="16"/>
  <c r="R49" i="9"/>
  <c r="R150" i="16"/>
  <c r="I17" i="9"/>
  <c r="I118" i="16"/>
  <c r="U62" i="9"/>
  <c r="U163" i="16"/>
  <c r="I62" i="9"/>
  <c r="I163" i="16"/>
  <c r="I18" i="9"/>
  <c r="I119" i="16"/>
  <c r="L79" i="9"/>
  <c r="L180" i="16"/>
  <c r="I89" i="9"/>
  <c r="I190" i="16"/>
  <c r="O81" i="9"/>
  <c r="O182" i="16"/>
  <c r="O61" i="9"/>
  <c r="O162" i="16"/>
  <c r="R47" i="9"/>
  <c r="R148" i="16"/>
  <c r="O39" i="9"/>
  <c r="O140" i="16"/>
  <c r="U92" i="9"/>
  <c r="U193" i="16"/>
  <c r="R20" i="9"/>
  <c r="R121" i="16"/>
  <c r="L73" i="9"/>
  <c r="L174" i="16"/>
  <c r="I51" i="9"/>
  <c r="I152" i="16"/>
  <c r="R13" i="9"/>
  <c r="R114" i="16"/>
  <c r="O83" i="9"/>
  <c r="O184" i="16"/>
  <c r="L46" i="9"/>
  <c r="L147" i="16"/>
  <c r="I12" i="9"/>
  <c r="I113" i="16"/>
  <c r="R74" i="9"/>
  <c r="R175" i="16"/>
  <c r="R33" i="9"/>
  <c r="R134" i="16"/>
  <c r="R42" i="9"/>
  <c r="R143" i="16"/>
  <c r="O79" i="9"/>
  <c r="O180" i="16"/>
  <c r="R57" i="9"/>
  <c r="R158" i="16"/>
  <c r="L26" i="9"/>
  <c r="L127" i="16"/>
  <c r="I60" i="9"/>
  <c r="I161" i="16"/>
  <c r="O56" i="9"/>
  <c r="O157" i="16"/>
  <c r="I14" i="9"/>
  <c r="I115" i="16"/>
  <c r="L38" i="9"/>
  <c r="L139" i="16"/>
  <c r="R81" i="9"/>
  <c r="R182" i="16"/>
  <c r="L56" i="9"/>
  <c r="L157" i="16"/>
  <c r="O32" i="9"/>
  <c r="O133" i="16"/>
  <c r="O91" i="9"/>
  <c r="O192" i="16"/>
  <c r="O46" i="9"/>
  <c r="O147" i="16"/>
  <c r="L21" i="9"/>
  <c r="L122" i="16"/>
  <c r="O57" i="9"/>
  <c r="O158" i="16"/>
  <c r="O10" i="9"/>
  <c r="O111" i="16"/>
  <c r="O59" i="9"/>
  <c r="O160" i="16"/>
  <c r="U11" i="9"/>
  <c r="U112" i="16"/>
  <c r="R80" i="9"/>
  <c r="R181" i="16"/>
  <c r="R28" i="9"/>
  <c r="R129" i="16"/>
  <c r="I80" i="9"/>
  <c r="I181" i="16"/>
  <c r="I90" i="9"/>
  <c r="I191" i="16"/>
  <c r="O76" i="9"/>
  <c r="O177" i="16"/>
  <c r="R9" i="9"/>
  <c r="R110" i="16"/>
  <c r="O74" i="9"/>
  <c r="O175" i="16"/>
  <c r="U50" i="9"/>
  <c r="U151" i="16"/>
  <c r="U5" i="9"/>
  <c r="U106" i="16"/>
  <c r="R6" i="9"/>
  <c r="R107" i="16"/>
  <c r="I30" i="9"/>
  <c r="I131" i="16"/>
  <c r="L70" i="9"/>
  <c r="L171" i="16"/>
  <c r="R70" i="9"/>
  <c r="R171" i="16"/>
  <c r="I19" i="9"/>
  <c r="I120" i="16"/>
  <c r="O16" i="9"/>
  <c r="O117" i="16"/>
  <c r="U76" i="9"/>
  <c r="U177" i="16"/>
  <c r="O6" i="9"/>
  <c r="O107" i="16"/>
  <c r="O97" i="9"/>
  <c r="O198" i="16"/>
  <c r="U73" i="9"/>
  <c r="U174" i="16"/>
  <c r="L22" i="9"/>
  <c r="L123" i="16"/>
  <c r="L20" i="9"/>
  <c r="L121" i="16"/>
  <c r="U20" i="9"/>
  <c r="U121" i="16"/>
  <c r="AH154" i="16"/>
  <c r="AH153" i="16"/>
  <c r="U67" i="9"/>
  <c r="U168" i="16"/>
  <c r="U16" i="9"/>
  <c r="U117" i="16"/>
  <c r="R43" i="9"/>
  <c r="R144" i="16"/>
  <c r="AH23" i="9"/>
  <c r="AH190" i="16"/>
  <c r="U7" i="9"/>
  <c r="U108" i="16"/>
  <c r="U81" i="9"/>
  <c r="U182" i="16"/>
  <c r="U63" i="9"/>
  <c r="U164" i="16"/>
  <c r="I48" i="9"/>
  <c r="I149" i="16"/>
  <c r="I137" i="16"/>
  <c r="I136" i="16"/>
  <c r="O94" i="9"/>
  <c r="O195" i="16"/>
  <c r="I84" i="9"/>
  <c r="I185" i="16"/>
  <c r="R63" i="9"/>
  <c r="R164" i="16"/>
  <c r="R27" i="9"/>
  <c r="R128" i="16"/>
  <c r="R75" i="9"/>
  <c r="R176" i="16"/>
  <c r="R83" i="9"/>
  <c r="R184" i="16"/>
  <c r="I65" i="9"/>
  <c r="I166" i="16"/>
  <c r="O12" i="9"/>
  <c r="O113" i="16"/>
  <c r="O37" i="9"/>
  <c r="O138" i="16"/>
  <c r="O7" i="9"/>
  <c r="O108" i="16"/>
  <c r="L55" i="9"/>
  <c r="L156" i="16"/>
  <c r="L7" i="9"/>
  <c r="L108" i="16"/>
  <c r="O8" i="9"/>
  <c r="O109" i="16"/>
  <c r="U86" i="9"/>
  <c r="U187" i="16"/>
  <c r="U89" i="9"/>
  <c r="U190" i="16"/>
  <c r="I83" i="9"/>
  <c r="I184" i="16"/>
  <c r="I7" i="9"/>
  <c r="I108" i="16"/>
  <c r="O60" i="9"/>
  <c r="O161" i="16"/>
  <c r="O90" i="9"/>
  <c r="O191" i="16"/>
  <c r="L10" i="9"/>
  <c r="L111" i="16"/>
  <c r="O51" i="9"/>
  <c r="O152" i="16"/>
  <c r="O80" i="9"/>
  <c r="O181" i="16"/>
  <c r="R78" i="9"/>
  <c r="R179" i="16"/>
  <c r="L31" i="9"/>
  <c r="L132" i="16"/>
  <c r="U70" i="9"/>
  <c r="U171" i="16"/>
  <c r="I10" i="9"/>
  <c r="I111" i="16"/>
  <c r="L47" i="9"/>
  <c r="L148" i="16"/>
  <c r="L9" i="9"/>
  <c r="L110" i="16"/>
  <c r="R26" i="9"/>
  <c r="R127" i="16"/>
  <c r="O19" i="9"/>
  <c r="O120" i="16"/>
  <c r="U39" i="9"/>
  <c r="U140" i="16"/>
  <c r="O62" i="9"/>
  <c r="O163" i="16"/>
  <c r="R85" i="9"/>
  <c r="R186" i="16"/>
  <c r="R77" i="9"/>
  <c r="R178" i="16"/>
  <c r="U22" i="9"/>
  <c r="U123" i="16"/>
  <c r="AK63" i="9"/>
  <c r="AK145" i="16"/>
  <c r="AK153" i="16"/>
  <c r="AK154" i="16"/>
  <c r="L86" i="9"/>
  <c r="L187" i="16"/>
  <c r="L19" i="9"/>
  <c r="L120" i="16"/>
  <c r="AH98" i="9"/>
  <c r="AH115" i="16"/>
  <c r="AK72" i="9"/>
  <c r="AK146" i="16"/>
  <c r="L30" i="9"/>
  <c r="L131" i="16"/>
  <c r="U83" i="9"/>
  <c r="U184" i="16"/>
  <c r="R79" i="9"/>
  <c r="R180" i="16"/>
  <c r="L48" i="9"/>
  <c r="L149" i="16"/>
  <c r="R66" i="9"/>
  <c r="R167" i="16"/>
  <c r="U35" i="9"/>
  <c r="U137" i="16"/>
  <c r="U136" i="16"/>
  <c r="I94" i="9"/>
  <c r="I195" i="16"/>
  <c r="I67" i="9"/>
  <c r="I168" i="16"/>
  <c r="U43" i="9"/>
  <c r="U144" i="16"/>
  <c r="L44" i="9"/>
  <c r="L145" i="16"/>
  <c r="AK57" i="9"/>
  <c r="AK183" i="16"/>
  <c r="L54" i="9"/>
  <c r="L155" i="16"/>
  <c r="I56" i="9"/>
  <c r="I157" i="16"/>
  <c r="U17" i="9"/>
  <c r="U118" i="16"/>
  <c r="U25" i="9"/>
  <c r="U126" i="16"/>
  <c r="U80" i="9"/>
  <c r="U181" i="16"/>
  <c r="U45" i="9"/>
  <c r="U146" i="16"/>
  <c r="U31" i="9"/>
  <c r="U132" i="16"/>
  <c r="I16" i="9"/>
  <c r="I117" i="16"/>
  <c r="O78" i="9"/>
  <c r="O179" i="16"/>
  <c r="AK98" i="9"/>
  <c r="AK115" i="16"/>
  <c r="I97" i="9"/>
  <c r="I198" i="16"/>
  <c r="O70" i="9"/>
  <c r="O171" i="16"/>
  <c r="I68" i="9"/>
  <c r="I169" i="16"/>
  <c r="R94" i="9"/>
  <c r="R195" i="16"/>
  <c r="O5" i="9"/>
  <c r="O106" i="16"/>
  <c r="R79" i="4"/>
  <c r="R151" i="16"/>
  <c r="O34" i="9"/>
  <c r="O135" i="16"/>
  <c r="R41" i="9"/>
  <c r="R142" i="16"/>
  <c r="L92" i="9"/>
  <c r="L193" i="16"/>
  <c r="I91" i="9"/>
  <c r="I192" i="16"/>
  <c r="I39" i="9"/>
  <c r="I140" i="16"/>
  <c r="I38" i="9"/>
  <c r="I139" i="16"/>
  <c r="R51" i="9"/>
  <c r="R152" i="16"/>
  <c r="U85" i="9"/>
  <c r="U186" i="16"/>
  <c r="R97" i="9"/>
  <c r="R198" i="16"/>
  <c r="AK26" i="9"/>
  <c r="AK147" i="16"/>
  <c r="I78" i="9"/>
  <c r="I179" i="16"/>
  <c r="U18" i="9"/>
  <c r="U119" i="16"/>
  <c r="O3" i="9"/>
  <c r="O104" i="16"/>
  <c r="O75" i="9"/>
  <c r="O176" i="16"/>
  <c r="I34" i="9"/>
  <c r="I135" i="16"/>
  <c r="L41" i="9"/>
  <c r="L142" i="16"/>
  <c r="I27" i="9"/>
  <c r="I128" i="16"/>
  <c r="O31" i="9"/>
  <c r="O132" i="16"/>
  <c r="L8" i="9"/>
  <c r="L109" i="16"/>
  <c r="O54" i="9"/>
  <c r="O155" i="16"/>
  <c r="O25" i="9"/>
  <c r="O126" i="16"/>
  <c r="U21" i="9"/>
  <c r="U122" i="16"/>
  <c r="O98" i="9"/>
  <c r="O199" i="16"/>
  <c r="R87" i="9"/>
  <c r="R188" i="16"/>
  <c r="U8" i="9"/>
  <c r="U109" i="16"/>
  <c r="R92" i="9"/>
  <c r="R193" i="16"/>
  <c r="O67" i="9"/>
  <c r="O168" i="16"/>
  <c r="L37" i="9"/>
  <c r="L138" i="16"/>
  <c r="U84" i="9"/>
  <c r="U185" i="16"/>
  <c r="O26" i="9"/>
  <c r="O127" i="16"/>
  <c r="O11" i="9"/>
  <c r="O112" i="16"/>
  <c r="U28" i="9"/>
  <c r="U129" i="16"/>
  <c r="U82" i="9"/>
  <c r="U183" i="16"/>
  <c r="O42" i="9"/>
  <c r="O143" i="16"/>
  <c r="R15" i="9"/>
  <c r="R116" i="16"/>
  <c r="R38" i="9"/>
  <c r="R139" i="16"/>
  <c r="R82" i="9"/>
  <c r="R183" i="16"/>
  <c r="AH137" i="16"/>
  <c r="AH136" i="16"/>
  <c r="I15" i="9"/>
  <c r="I116" i="16"/>
  <c r="I33" i="9"/>
  <c r="I134" i="16"/>
  <c r="I6" i="9"/>
  <c r="I107" i="16"/>
  <c r="L4" i="9"/>
  <c r="L105" i="16"/>
  <c r="R21" i="9"/>
  <c r="R122" i="16"/>
  <c r="O13" i="9"/>
  <c r="O114" i="16"/>
  <c r="I3" i="9"/>
  <c r="I104" i="16"/>
  <c r="I82" i="9"/>
  <c r="I183" i="16"/>
  <c r="L29" i="9"/>
  <c r="L130" i="16"/>
  <c r="L83" i="9"/>
  <c r="L184" i="16"/>
  <c r="U48" i="9"/>
  <c r="U149" i="16"/>
  <c r="U23" i="9"/>
  <c r="U124" i="16"/>
  <c r="I46" i="9"/>
  <c r="I147" i="16"/>
  <c r="I64" i="9"/>
  <c r="I165" i="16"/>
  <c r="I41" i="9"/>
  <c r="I142" i="16"/>
  <c r="U74" i="9"/>
  <c r="U175" i="16"/>
  <c r="I59" i="9"/>
  <c r="I160" i="16"/>
  <c r="R84" i="9"/>
  <c r="R185" i="16"/>
  <c r="U153" i="16"/>
  <c r="U154" i="16"/>
  <c r="R58" i="9"/>
  <c r="R159" i="16"/>
  <c r="U44" i="9"/>
  <c r="U145" i="16"/>
  <c r="L28" i="9"/>
  <c r="L129" i="16"/>
  <c r="I31" i="9"/>
  <c r="I132" i="16"/>
  <c r="L58" i="9"/>
  <c r="L159" i="16"/>
  <c r="U90" i="9"/>
  <c r="U191" i="16"/>
  <c r="L85" i="9"/>
  <c r="L186" i="16"/>
  <c r="U54" i="9"/>
  <c r="U155" i="16"/>
  <c r="U59" i="9"/>
  <c r="U160" i="16"/>
  <c r="L23" i="9"/>
  <c r="L124" i="16"/>
  <c r="U65" i="9"/>
  <c r="U166" i="16"/>
  <c r="L45" i="9"/>
  <c r="L146" i="16"/>
  <c r="R3" i="9"/>
  <c r="R104" i="16"/>
  <c r="I44" i="9"/>
  <c r="I145" i="16"/>
  <c r="U68" i="9"/>
  <c r="U169" i="16"/>
  <c r="U6" i="9"/>
  <c r="U107" i="16"/>
  <c r="R73" i="9"/>
  <c r="R174" i="16"/>
  <c r="I20" i="9"/>
  <c r="I121" i="16"/>
  <c r="U37" i="9"/>
  <c r="U138" i="16"/>
  <c r="L33" i="9"/>
  <c r="L134" i="16"/>
  <c r="L95" i="9"/>
  <c r="L196" i="16"/>
  <c r="L96" i="9"/>
  <c r="L197" i="16"/>
  <c r="AK137" i="16"/>
  <c r="AK136" i="16"/>
  <c r="L6" i="9"/>
  <c r="L107" i="16"/>
  <c r="L39" i="9"/>
  <c r="L140" i="16"/>
  <c r="L14" i="9"/>
  <c r="L115" i="16"/>
  <c r="I54" i="9"/>
  <c r="I155" i="16"/>
  <c r="R67" i="9"/>
  <c r="R168" i="16"/>
  <c r="I81" i="9"/>
  <c r="I182" i="16"/>
  <c r="R153" i="16"/>
  <c r="R154" i="16"/>
  <c r="R137" i="16"/>
  <c r="R136" i="16"/>
  <c r="I8" i="9"/>
  <c r="I109" i="16"/>
  <c r="I25" i="9"/>
  <c r="I126" i="16"/>
  <c r="R4" i="9"/>
  <c r="R105" i="16"/>
  <c r="O68" i="9"/>
  <c r="O169" i="16"/>
  <c r="I77" i="9"/>
  <c r="I178" i="16"/>
  <c r="R61" i="9"/>
  <c r="R162" i="16"/>
  <c r="U14" i="9"/>
  <c r="U115" i="16"/>
  <c r="L77" i="9"/>
  <c r="L178" i="16"/>
  <c r="I26" i="9"/>
  <c r="I127" i="16"/>
  <c r="O82" i="9"/>
  <c r="O183" i="16"/>
  <c r="R29" i="9"/>
  <c r="R130" i="16"/>
  <c r="I66" i="9"/>
  <c r="I167" i="16"/>
  <c r="O41" i="9"/>
  <c r="O142" i="16"/>
  <c r="O30" i="9"/>
  <c r="O131" i="16"/>
  <c r="U51" i="9"/>
  <c r="U152" i="16"/>
  <c r="U56" i="9"/>
  <c r="U157" i="16"/>
  <c r="I154" i="16"/>
  <c r="I153" i="16"/>
  <c r="O45" i="9"/>
  <c r="O146" i="16"/>
  <c r="U47" i="9"/>
  <c r="U148" i="16"/>
  <c r="O58" i="9"/>
  <c r="O159" i="16"/>
  <c r="L17" i="9"/>
  <c r="L118" i="16"/>
  <c r="R5" i="9"/>
  <c r="R106" i="16"/>
  <c r="O23" i="9"/>
  <c r="O124" i="16"/>
  <c r="O136" i="16"/>
  <c r="O137" i="16"/>
  <c r="I79" i="9"/>
  <c r="I180" i="16"/>
  <c r="U27" i="9"/>
  <c r="U128" i="16"/>
  <c r="R32" i="9"/>
  <c r="R133" i="16"/>
  <c r="R46" i="9"/>
  <c r="R147" i="16"/>
  <c r="L49" i="9"/>
  <c r="L150" i="16"/>
  <c r="O29" i="9"/>
  <c r="O130" i="16"/>
  <c r="O92" i="9"/>
  <c r="O193" i="16"/>
  <c r="O64" i="9"/>
  <c r="O165" i="16"/>
  <c r="U61" i="9"/>
  <c r="U162" i="16"/>
  <c r="L91" i="9"/>
  <c r="L192" i="16"/>
  <c r="L67" i="9"/>
  <c r="L168" i="16"/>
  <c r="I13" i="9"/>
  <c r="I114" i="16"/>
  <c r="I75" i="9"/>
  <c r="I176" i="16"/>
  <c r="I37" i="9"/>
  <c r="I138" i="16"/>
  <c r="I21" i="9"/>
  <c r="I122" i="16"/>
  <c r="I63" i="9"/>
  <c r="I164" i="16"/>
  <c r="U38" i="9"/>
  <c r="U139" i="16"/>
  <c r="L78" i="9"/>
  <c r="L179" i="16"/>
  <c r="I85" i="9"/>
  <c r="I186" i="16"/>
  <c r="O154" i="16"/>
  <c r="O153" i="16"/>
  <c r="U66" i="9"/>
  <c r="U167" i="16"/>
  <c r="L87" i="9"/>
  <c r="L188" i="16"/>
  <c r="U97" i="9"/>
  <c r="U198" i="16"/>
  <c r="I58" i="9"/>
  <c r="I159" i="16"/>
  <c r="U19" i="9"/>
  <c r="U120" i="16"/>
  <c r="L90" i="9"/>
  <c r="L191" i="16"/>
  <c r="L71" i="9"/>
  <c r="L172" i="16"/>
  <c r="U77" i="9"/>
  <c r="U178" i="16"/>
  <c r="I71" i="9"/>
  <c r="I172" i="16"/>
  <c r="R59" i="9"/>
  <c r="R160" i="16"/>
  <c r="R39" i="9"/>
  <c r="R140" i="16"/>
  <c r="R89" i="9"/>
  <c r="R190" i="16"/>
  <c r="L57" i="9"/>
  <c r="L158" i="16"/>
  <c r="O14" i="9"/>
  <c r="O115" i="16"/>
  <c r="R45" i="9"/>
  <c r="R146" i="16"/>
  <c r="R44" i="9"/>
  <c r="R145" i="16"/>
  <c r="I76" i="9"/>
  <c r="I177" i="16"/>
  <c r="U39" i="4"/>
  <c r="O22" i="9"/>
  <c r="O123" i="16"/>
  <c r="L18" i="9"/>
  <c r="L119" i="16"/>
  <c r="L88" i="9"/>
  <c r="L189" i="16"/>
  <c r="R34" i="9"/>
  <c r="R135" i="16"/>
  <c r="O89" i="9"/>
  <c r="O190" i="16"/>
  <c r="R56" i="9"/>
  <c r="R157" i="16"/>
  <c r="R33" i="4"/>
  <c r="R173" i="16"/>
  <c r="U32" i="9"/>
  <c r="U133" i="16"/>
  <c r="U64" i="9"/>
  <c r="U165" i="16"/>
  <c r="O66" i="9"/>
  <c r="O167" i="16"/>
  <c r="R55" i="9"/>
  <c r="R156" i="16"/>
  <c r="I92" i="9"/>
  <c r="I193" i="16"/>
  <c r="U42" i="9"/>
  <c r="U143" i="16"/>
  <c r="R10" i="9"/>
  <c r="R111" i="16"/>
  <c r="I61" i="9"/>
  <c r="I162" i="16"/>
  <c r="R25" i="9"/>
  <c r="R126" i="16"/>
  <c r="AH15" i="9"/>
  <c r="AH107" i="16"/>
  <c r="L3" i="9"/>
  <c r="L104" i="16"/>
  <c r="O27" i="9"/>
  <c r="O128" i="16"/>
  <c r="L27" i="9"/>
  <c r="L128" i="16"/>
  <c r="U94" i="9"/>
  <c r="U195" i="16"/>
  <c r="R11" i="9"/>
  <c r="R112" i="16"/>
  <c r="L5" i="9"/>
  <c r="L106" i="16"/>
  <c r="U57" i="9"/>
  <c r="U158" i="16"/>
  <c r="R90" i="9"/>
  <c r="R191" i="16"/>
  <c r="U13" i="9"/>
  <c r="U114" i="16"/>
  <c r="I28" i="9"/>
  <c r="I129" i="16"/>
  <c r="R64" i="9"/>
  <c r="R165" i="16"/>
  <c r="O55" i="9"/>
  <c r="O156" i="16"/>
  <c r="L13" i="9"/>
  <c r="L114" i="16"/>
  <c r="O71" i="9"/>
  <c r="O172" i="16"/>
  <c r="U34" i="9"/>
  <c r="U135" i="16"/>
  <c r="U87" i="9"/>
  <c r="U188" i="16"/>
  <c r="R60" i="9"/>
  <c r="R161" i="16"/>
  <c r="R31" i="9"/>
  <c r="R132" i="16"/>
  <c r="U3" i="9"/>
  <c r="U104" i="16"/>
  <c r="L68" i="9"/>
  <c r="L169" i="16"/>
  <c r="O20" i="9"/>
  <c r="O121" i="16"/>
  <c r="R22" i="9"/>
  <c r="R123" i="16"/>
  <c r="U12" i="9"/>
  <c r="U113" i="16"/>
  <c r="L11" i="9"/>
  <c r="L112" i="16"/>
  <c r="U46" i="9"/>
  <c r="U147" i="16"/>
  <c r="R40" i="9"/>
  <c r="R141" i="16"/>
  <c r="L62" i="9"/>
  <c r="L163" i="16"/>
  <c r="U93" i="9"/>
  <c r="U194" i="16"/>
  <c r="I86" i="9"/>
  <c r="I187" i="16"/>
  <c r="I74" i="9"/>
  <c r="I175" i="16"/>
  <c r="I11" i="9"/>
  <c r="I112" i="16"/>
  <c r="R91" i="9"/>
  <c r="R192" i="16"/>
  <c r="I96" i="9"/>
  <c r="I197" i="16"/>
  <c r="I23" i="9"/>
  <c r="I124" i="16"/>
  <c r="I73" i="9"/>
  <c r="I174" i="16"/>
  <c r="O49" i="9"/>
  <c r="O150" i="16"/>
  <c r="L65" i="9"/>
  <c r="L166" i="16"/>
  <c r="R12" i="9"/>
  <c r="R113" i="16"/>
  <c r="R37" i="9"/>
  <c r="R138" i="16"/>
  <c r="I4" i="9"/>
  <c r="I105" i="16"/>
  <c r="O21" i="9"/>
  <c r="O122" i="16"/>
  <c r="R30" i="9"/>
  <c r="R131" i="16"/>
  <c r="L12" i="9"/>
  <c r="L113" i="16"/>
  <c r="L64" i="9"/>
  <c r="L165" i="16"/>
  <c r="I32" i="9"/>
  <c r="I133" i="16"/>
  <c r="I29" i="9"/>
  <c r="I130" i="16"/>
  <c r="I55" i="9"/>
  <c r="I156" i="16"/>
  <c r="O47" i="9"/>
  <c r="O148" i="16"/>
  <c r="O43" i="9"/>
  <c r="O144" i="16"/>
  <c r="L61" i="9"/>
  <c r="L162" i="16"/>
  <c r="R96" i="9"/>
  <c r="R197" i="16"/>
  <c r="O96" i="9"/>
  <c r="O197" i="16"/>
  <c r="I57" i="9"/>
  <c r="I158" i="16"/>
  <c r="U78" i="9"/>
  <c r="U179" i="16"/>
  <c r="U58" i="9"/>
  <c r="U159" i="16"/>
  <c r="O28" i="9"/>
  <c r="O129" i="16"/>
  <c r="O85" i="9"/>
  <c r="O186" i="16"/>
  <c r="L76" i="9"/>
  <c r="L177" i="16"/>
  <c r="U4" i="9"/>
  <c r="U105" i="16"/>
  <c r="O84" i="9"/>
  <c r="O185" i="16"/>
  <c r="U71" i="9"/>
  <c r="U172" i="16"/>
  <c r="I43" i="9"/>
  <c r="I144" i="16"/>
  <c r="L16" i="9"/>
  <c r="L117" i="16"/>
  <c r="O48" i="9"/>
  <c r="O149" i="16"/>
  <c r="L42" i="9"/>
  <c r="L143" i="16"/>
  <c r="U81" i="4"/>
  <c r="U173" i="16"/>
  <c r="I5" i="9"/>
  <c r="I106" i="16"/>
  <c r="I70" i="9"/>
  <c r="I171" i="16"/>
  <c r="O77" i="9"/>
  <c r="O178" i="16"/>
  <c r="L89" i="9"/>
  <c r="L190" i="16"/>
  <c r="O86" i="9"/>
  <c r="O187" i="16"/>
  <c r="U49" i="9"/>
  <c r="U150" i="16"/>
  <c r="R54" i="9"/>
  <c r="R155" i="16"/>
  <c r="I45" i="9"/>
  <c r="I146" i="16"/>
  <c r="O44" i="9"/>
  <c r="O145" i="16"/>
  <c r="R76" i="9"/>
  <c r="R177" i="16"/>
  <c r="R68" i="4"/>
  <c r="R18" i="9"/>
  <c r="R119" i="16"/>
  <c r="U60" i="9"/>
  <c r="U161" i="16"/>
  <c r="O17" i="9"/>
  <c r="O118" i="16"/>
  <c r="L53" i="9"/>
  <c r="L154" i="16"/>
  <c r="L153" i="16"/>
  <c r="U55" i="9"/>
  <c r="U156" i="16"/>
  <c r="U29" i="9"/>
  <c r="U130" i="16"/>
  <c r="L84" i="9"/>
  <c r="L185" i="16"/>
  <c r="R71" i="9"/>
  <c r="R172" i="16"/>
  <c r="U41" i="9"/>
  <c r="U142" i="16"/>
  <c r="U75" i="9"/>
  <c r="U176" i="16"/>
  <c r="I42" i="9"/>
  <c r="I143" i="16"/>
  <c r="U79" i="9"/>
  <c r="U180" i="16"/>
  <c r="U91" i="9"/>
  <c r="U192" i="16"/>
  <c r="L24" i="9"/>
  <c r="AN15" i="9"/>
  <c r="AN3" i="9"/>
  <c r="AY52" i="9"/>
  <c r="AY53" i="9"/>
  <c r="AH47" i="9"/>
  <c r="AK59" i="9"/>
  <c r="AN97" i="9"/>
  <c r="U51" i="4"/>
  <c r="AH74" i="9"/>
  <c r="AH37" i="9"/>
  <c r="AK27" i="9"/>
  <c r="AN24" i="9"/>
  <c r="AN35" i="9"/>
  <c r="AN92" i="9"/>
  <c r="AY36" i="9"/>
  <c r="AY35" i="9"/>
  <c r="AH34" i="9"/>
  <c r="AN95" i="9"/>
  <c r="AN7" i="9"/>
  <c r="AN20" i="9"/>
  <c r="AN84" i="9"/>
  <c r="AN72" i="9"/>
  <c r="AN23" i="9"/>
  <c r="D51" i="6"/>
  <c r="AK86" i="9"/>
  <c r="AN19" i="9"/>
  <c r="AK55" i="9"/>
  <c r="U14" i="4"/>
  <c r="AH63" i="9"/>
  <c r="AK10" i="9"/>
  <c r="AK19" i="9"/>
  <c r="AK66" i="9"/>
  <c r="AN38" i="9"/>
  <c r="AK70" i="9"/>
  <c r="AH87" i="9"/>
  <c r="AH59" i="9"/>
  <c r="AN70" i="9"/>
  <c r="R15" i="4"/>
  <c r="AH27" i="9"/>
  <c r="AH11" i="9"/>
  <c r="AN77" i="9"/>
  <c r="AN90" i="9"/>
  <c r="AK89" i="9"/>
  <c r="D5" i="6"/>
  <c r="U19" i="4"/>
  <c r="L62" i="4"/>
  <c r="R21" i="4"/>
  <c r="D34" i="6"/>
  <c r="D70" i="6"/>
  <c r="U59" i="4"/>
  <c r="L22" i="4"/>
  <c r="D88" i="6"/>
  <c r="AK67" i="9"/>
  <c r="AK16" i="9"/>
  <c r="AK43" i="9"/>
  <c r="AH30" i="9"/>
  <c r="AK51" i="9"/>
  <c r="AK7" i="9"/>
  <c r="AH66" i="9"/>
  <c r="AN36" i="9"/>
  <c r="AN5" i="9"/>
  <c r="AN8" i="9"/>
  <c r="AN94" i="9"/>
  <c r="AK97" i="9"/>
  <c r="AK11" i="9"/>
  <c r="D21" i="6"/>
  <c r="D3" i="6"/>
  <c r="D44" i="6"/>
  <c r="AK74" i="9"/>
  <c r="AK37" i="9"/>
  <c r="AH31" i="9"/>
  <c r="AH80" i="9"/>
  <c r="AN32" i="9"/>
  <c r="AN56" i="9"/>
  <c r="AN91" i="9"/>
  <c r="AH25" i="9"/>
  <c r="AK25" i="9"/>
  <c r="AK92" i="9"/>
  <c r="AH21" i="9"/>
  <c r="AK50" i="9"/>
  <c r="AH70" i="9"/>
  <c r="AK30" i="9"/>
  <c r="AH9" i="9"/>
  <c r="AK20" i="9"/>
  <c r="AH4" i="9"/>
  <c r="AH18" i="9"/>
  <c r="AH45" i="9"/>
  <c r="AN27" i="9"/>
  <c r="AN52" i="9"/>
  <c r="AH22" i="9"/>
  <c r="AK12" i="9"/>
  <c r="AH96" i="9"/>
  <c r="U48" i="4"/>
  <c r="U17" i="4"/>
  <c r="AH17" i="9"/>
  <c r="AN9" i="9"/>
  <c r="AN57" i="9"/>
  <c r="AN65" i="9"/>
  <c r="AN64" i="9"/>
  <c r="U41" i="4"/>
  <c r="AK17" i="9"/>
  <c r="AN51" i="9"/>
  <c r="O24" i="9"/>
  <c r="U83" i="4"/>
  <c r="AK29" i="9"/>
  <c r="AK84" i="9"/>
  <c r="AN30" i="9"/>
  <c r="AN11" i="9"/>
  <c r="AN10" i="9"/>
  <c r="AN18" i="9"/>
  <c r="AH51" i="9"/>
  <c r="AN93" i="9"/>
  <c r="AH92" i="9"/>
  <c r="AH83" i="9"/>
  <c r="AH5" i="9"/>
  <c r="AH94" i="9"/>
  <c r="AK83" i="9"/>
  <c r="AK5" i="9"/>
  <c r="AH68" i="9"/>
  <c r="AN76" i="9"/>
  <c r="AK68" i="9"/>
  <c r="AN40" i="9"/>
  <c r="AK15" i="9"/>
  <c r="AK38" i="9"/>
  <c r="R72" i="9"/>
  <c r="AK87" i="9"/>
  <c r="AH82" i="9"/>
  <c r="AH46" i="9"/>
  <c r="AK77" i="9"/>
  <c r="AK90" i="9"/>
  <c r="AH62" i="9"/>
  <c r="AK13" i="9"/>
  <c r="AH93" i="9"/>
  <c r="AN79" i="9"/>
  <c r="AN89" i="9"/>
  <c r="AN13" i="9"/>
  <c r="U36" i="9"/>
  <c r="AH88" i="9"/>
  <c r="AK22" i="9"/>
  <c r="AK47" i="9"/>
  <c r="AH33" i="9"/>
  <c r="AK40" i="9"/>
  <c r="AK62" i="9"/>
  <c r="AN59" i="9"/>
  <c r="AN73" i="9"/>
  <c r="AN86" i="9"/>
  <c r="AN66" i="9"/>
  <c r="U76" i="4"/>
  <c r="AH60" i="9"/>
  <c r="AH58" i="9"/>
  <c r="AH56" i="9"/>
  <c r="AH32" i="9"/>
  <c r="AH85" i="9"/>
  <c r="AH61" i="9"/>
  <c r="AN33" i="9"/>
  <c r="AN48" i="9"/>
  <c r="AN78" i="9"/>
  <c r="R24" i="9"/>
  <c r="U56" i="4"/>
  <c r="AH3" i="9"/>
  <c r="AH67" i="9"/>
  <c r="AK58" i="9"/>
  <c r="AH55" i="9"/>
  <c r="AK32" i="9"/>
  <c r="AN22" i="9"/>
  <c r="AN45" i="9"/>
  <c r="AN14" i="9"/>
  <c r="AN88" i="9"/>
  <c r="AN26" i="9"/>
  <c r="AN44" i="9"/>
  <c r="AN17" i="9"/>
  <c r="AH97" i="9"/>
  <c r="AH50" i="9"/>
  <c r="AH69" i="9"/>
  <c r="AH49" i="9"/>
  <c r="AH48" i="9"/>
  <c r="AK81" i="9"/>
  <c r="AK28" i="9"/>
  <c r="AN28" i="9"/>
  <c r="AN75" i="9"/>
  <c r="AK61" i="9"/>
  <c r="AK49" i="9"/>
  <c r="AK48" i="9"/>
  <c r="AH78" i="9"/>
  <c r="AH44" i="9"/>
  <c r="AH54" i="9"/>
  <c r="AH73" i="9"/>
  <c r="AH19" i="9"/>
  <c r="AN54" i="9"/>
  <c r="AN42" i="9"/>
  <c r="D67" i="6"/>
  <c r="U44" i="4"/>
  <c r="U80" i="4"/>
  <c r="AK21" i="9"/>
  <c r="AK94" i="9"/>
  <c r="AH38" i="9"/>
  <c r="AH12" i="9"/>
  <c r="R50" i="9"/>
  <c r="AK9" i="9"/>
  <c r="AH20" i="9"/>
  <c r="AH57" i="9"/>
  <c r="AH8" i="9"/>
  <c r="AK23" i="9"/>
  <c r="AK4" i="9"/>
  <c r="AH77" i="9"/>
  <c r="AH26" i="9"/>
  <c r="AH90" i="9"/>
  <c r="AK78" i="9"/>
  <c r="AK44" i="9"/>
  <c r="AK18" i="9"/>
  <c r="AH13" i="9"/>
  <c r="AK54" i="9"/>
  <c r="AK80" i="9"/>
  <c r="AK73" i="9"/>
  <c r="AN85" i="9"/>
  <c r="AN4" i="9"/>
  <c r="AN60" i="9"/>
  <c r="AN41" i="9"/>
  <c r="AN96" i="9"/>
  <c r="AK8" i="9"/>
  <c r="AH40" i="9"/>
  <c r="O50" i="9"/>
  <c r="AK85" i="9"/>
  <c r="AN98" i="9"/>
  <c r="AN68" i="9"/>
  <c r="AH24" i="9"/>
  <c r="AK82" i="9"/>
  <c r="AK46" i="9"/>
  <c r="AH95" i="9"/>
  <c r="AH6" i="9"/>
  <c r="AH39" i="9"/>
  <c r="AK93" i="9"/>
  <c r="AH14" i="9"/>
  <c r="L50" i="9"/>
  <c r="AN61" i="9"/>
  <c r="AK45" i="9"/>
  <c r="AN12" i="9"/>
  <c r="I72" i="9"/>
  <c r="O72" i="9"/>
  <c r="U9" i="4"/>
  <c r="AK24" i="9"/>
  <c r="AK88" i="9"/>
  <c r="AK34" i="9"/>
  <c r="AH89" i="9"/>
  <c r="AK33" i="9"/>
  <c r="AK95" i="9"/>
  <c r="AH64" i="9"/>
  <c r="AK96" i="9"/>
  <c r="AH76" i="9"/>
  <c r="AK6" i="9"/>
  <c r="AK39" i="9"/>
  <c r="AK14" i="9"/>
  <c r="I50" i="9"/>
  <c r="AN50" i="9"/>
  <c r="AN69" i="9"/>
  <c r="AN62" i="9"/>
  <c r="AK3" i="9"/>
  <c r="AN63" i="9"/>
  <c r="AN47" i="9"/>
  <c r="AN67" i="9"/>
  <c r="D4" i="4"/>
  <c r="U72" i="9"/>
  <c r="R16" i="4"/>
  <c r="AK60" i="9"/>
  <c r="U24" i="9"/>
  <c r="AK31" i="9"/>
  <c r="AH29" i="9"/>
  <c r="AH84" i="9"/>
  <c r="AK56" i="9"/>
  <c r="AH71" i="9"/>
  <c r="AH41" i="9"/>
  <c r="AK64" i="9"/>
  <c r="AH65" i="9"/>
  <c r="AH75" i="9"/>
  <c r="AH42" i="9"/>
  <c r="AH79" i="9"/>
  <c r="AK76" i="9"/>
  <c r="AH91" i="9"/>
  <c r="AN74" i="9"/>
  <c r="AN31" i="9"/>
  <c r="AN16" i="9"/>
  <c r="AN46" i="9"/>
  <c r="AH72" i="9"/>
  <c r="L72" i="9"/>
  <c r="U71" i="4"/>
  <c r="AH10" i="9"/>
  <c r="AH86" i="9"/>
  <c r="AH16" i="9"/>
  <c r="AH43" i="9"/>
  <c r="AK71" i="9"/>
  <c r="AK41" i="9"/>
  <c r="AH7" i="9"/>
  <c r="AK65" i="9"/>
  <c r="AK75" i="9"/>
  <c r="AK42" i="9"/>
  <c r="AK79" i="9"/>
  <c r="AH81" i="9"/>
  <c r="AH28" i="9"/>
  <c r="AK91" i="9"/>
  <c r="AN81" i="9"/>
  <c r="AN55" i="9"/>
  <c r="AN83" i="9"/>
  <c r="AN37" i="9"/>
  <c r="AN87" i="9"/>
  <c r="R57" i="4"/>
  <c r="D53" i="6"/>
  <c r="AK53" i="9"/>
  <c r="AK52" i="9"/>
  <c r="AK35" i="9"/>
  <c r="AK36" i="9"/>
  <c r="D26" i="6"/>
  <c r="AH53" i="9"/>
  <c r="AH52" i="9"/>
  <c r="D61" i="6"/>
  <c r="AH36" i="9"/>
  <c r="AH35" i="9"/>
  <c r="L52" i="9"/>
  <c r="U22" i="4"/>
  <c r="U95" i="9"/>
  <c r="L89" i="4"/>
  <c r="L43" i="9"/>
  <c r="L26" i="4"/>
  <c r="L15" i="9"/>
  <c r="L24" i="4"/>
  <c r="L36" i="9"/>
  <c r="L35" i="9"/>
  <c r="R4" i="4"/>
  <c r="R98" i="9"/>
  <c r="R65" i="4"/>
  <c r="R17" i="9"/>
  <c r="I13" i="4"/>
  <c r="I47" i="9"/>
  <c r="L45" i="4"/>
  <c r="L51" i="9"/>
  <c r="L28" i="4"/>
  <c r="L32" i="9"/>
  <c r="I53" i="9"/>
  <c r="I52" i="9"/>
  <c r="U42" i="4"/>
  <c r="U15" i="9"/>
  <c r="O31" i="4"/>
  <c r="O88" i="9"/>
  <c r="R55" i="4"/>
  <c r="R86" i="9"/>
  <c r="O36" i="9"/>
  <c r="O35" i="9"/>
  <c r="R22" i="4"/>
  <c r="R95" i="9"/>
  <c r="R42" i="4"/>
  <c r="R8" i="9"/>
  <c r="U15" i="4"/>
  <c r="U40" i="9"/>
  <c r="L25" i="4"/>
  <c r="L81" i="9"/>
  <c r="U52" i="9"/>
  <c r="U53" i="9"/>
  <c r="R31" i="4"/>
  <c r="R88" i="9"/>
  <c r="I4" i="4"/>
  <c r="I98" i="9"/>
  <c r="O61" i="4"/>
  <c r="O73" i="9"/>
  <c r="I31" i="4"/>
  <c r="I88" i="9"/>
  <c r="U4" i="4"/>
  <c r="U98" i="9"/>
  <c r="L34" i="4"/>
  <c r="L60" i="9"/>
  <c r="R89" i="4"/>
  <c r="R62" i="9"/>
  <c r="O22" i="4"/>
  <c r="O95" i="9"/>
  <c r="I22" i="4"/>
  <c r="I95" i="9"/>
  <c r="L72" i="4"/>
  <c r="L82" i="9"/>
  <c r="U28" i="4"/>
  <c r="U96" i="9"/>
  <c r="O82" i="4"/>
  <c r="O87" i="9"/>
  <c r="L29" i="4"/>
  <c r="L59" i="9"/>
  <c r="O53" i="9"/>
  <c r="O52" i="9"/>
  <c r="R20" i="4"/>
  <c r="R16" i="9"/>
  <c r="R38" i="4"/>
  <c r="R65" i="9"/>
  <c r="L31" i="4"/>
  <c r="L25" i="9"/>
  <c r="U27" i="4"/>
  <c r="O15" i="4"/>
  <c r="O40" i="9"/>
  <c r="S255" i="9"/>
  <c r="S254" i="9"/>
  <c r="M255" i="9"/>
  <c r="M254" i="9"/>
  <c r="R27" i="4"/>
  <c r="R93" i="9"/>
  <c r="U31" i="4"/>
  <c r="U88" i="9"/>
  <c r="L18" i="4"/>
  <c r="L80" i="9"/>
  <c r="J255" i="9"/>
  <c r="J254" i="9"/>
  <c r="R26" i="4"/>
  <c r="R48" i="9"/>
  <c r="O74" i="4"/>
  <c r="O9" i="9"/>
  <c r="L27" i="4"/>
  <c r="L93" i="9"/>
  <c r="I36" i="9"/>
  <c r="I35" i="9"/>
  <c r="L67" i="4"/>
  <c r="L34" i="9"/>
  <c r="U5" i="4"/>
  <c r="U26" i="9"/>
  <c r="L15" i="4"/>
  <c r="L40" i="9"/>
  <c r="U36" i="4"/>
  <c r="U33" i="9"/>
  <c r="L55" i="4"/>
  <c r="L97" i="9"/>
  <c r="O65" i="4"/>
  <c r="O4" i="9"/>
  <c r="I15" i="4"/>
  <c r="I40" i="9"/>
  <c r="I27" i="4"/>
  <c r="I93" i="9"/>
  <c r="L3" i="4"/>
  <c r="L63" i="9"/>
  <c r="L54" i="4"/>
  <c r="L74" i="9"/>
  <c r="V255" i="9"/>
  <c r="V254" i="9"/>
  <c r="R23" i="4"/>
  <c r="R23" i="9"/>
  <c r="I82" i="4"/>
  <c r="I87" i="9"/>
  <c r="R75" i="4"/>
  <c r="R19" i="9"/>
  <c r="U25" i="4"/>
  <c r="U30" i="9"/>
  <c r="P255" i="9"/>
  <c r="P254" i="9"/>
  <c r="O8" i="4"/>
  <c r="O65" i="9"/>
  <c r="R81" i="4"/>
  <c r="R7" i="9"/>
  <c r="O27" i="4"/>
  <c r="O93" i="9"/>
  <c r="U53" i="4"/>
  <c r="U10" i="9"/>
  <c r="R6" i="4"/>
  <c r="R53" i="9"/>
  <c r="R52" i="9"/>
  <c r="R50" i="4"/>
  <c r="R68" i="9"/>
  <c r="R36" i="9"/>
  <c r="R35" i="9"/>
  <c r="L4" i="4"/>
  <c r="L98" i="9"/>
  <c r="O70" i="4"/>
  <c r="O33" i="9"/>
  <c r="O4" i="4"/>
  <c r="O18" i="9"/>
  <c r="D42" i="6"/>
  <c r="D62" i="6"/>
  <c r="D56" i="6"/>
  <c r="D74" i="4"/>
  <c r="D86" i="4"/>
  <c r="D45" i="6"/>
  <c r="D54" i="6"/>
  <c r="D25" i="4"/>
  <c r="D85" i="6"/>
  <c r="R84" i="4"/>
  <c r="D19" i="6"/>
  <c r="D42" i="4"/>
  <c r="D59" i="6"/>
  <c r="D77" i="6"/>
  <c r="D33" i="6"/>
  <c r="D79" i="6"/>
  <c r="D14" i="6"/>
  <c r="D75" i="6"/>
  <c r="D41" i="4"/>
  <c r="D67" i="4"/>
  <c r="AC91" i="4"/>
  <c r="O81" i="4"/>
  <c r="U84" i="4"/>
  <c r="O3" i="4"/>
  <c r="R10" i="4"/>
  <c r="U79" i="4"/>
  <c r="U38" i="4"/>
  <c r="D60" i="4"/>
  <c r="R12" i="4"/>
  <c r="D37" i="4"/>
  <c r="D78" i="4"/>
  <c r="D38" i="6"/>
  <c r="O49" i="4"/>
  <c r="D22" i="4"/>
  <c r="U11" i="4"/>
  <c r="D82" i="6"/>
  <c r="D15" i="6"/>
  <c r="D13" i="4"/>
  <c r="D29" i="6"/>
  <c r="D87" i="6"/>
  <c r="D34" i="4"/>
  <c r="D32" i="6"/>
  <c r="U57" i="4"/>
  <c r="O67" i="4"/>
  <c r="I65" i="4"/>
  <c r="U52" i="4"/>
  <c r="D71" i="6"/>
  <c r="U33" i="4"/>
  <c r="W91" i="4"/>
  <c r="K91" i="4"/>
  <c r="D57" i="4"/>
  <c r="O18" i="4"/>
  <c r="R28" i="4"/>
  <c r="D65" i="6"/>
  <c r="D70" i="4"/>
  <c r="D86" i="6"/>
  <c r="I8" i="4"/>
  <c r="U45" i="4"/>
  <c r="D28" i="6"/>
  <c r="Z91" i="4"/>
  <c r="D55" i="4"/>
  <c r="D66" i="6"/>
  <c r="D54" i="4"/>
  <c r="T91" i="4"/>
  <c r="Q91" i="4"/>
  <c r="H91" i="4"/>
  <c r="N91" i="4"/>
  <c r="L44" i="4"/>
  <c r="D6" i="4"/>
  <c r="D30" i="4"/>
  <c r="D74" i="6"/>
  <c r="O72" i="4"/>
  <c r="O44" i="4"/>
  <c r="D65" i="4"/>
  <c r="D75" i="4"/>
  <c r="D71" i="4"/>
  <c r="D48" i="4"/>
  <c r="R66" i="4"/>
  <c r="L53" i="4"/>
  <c r="D16" i="4"/>
  <c r="I67" i="4"/>
  <c r="D14" i="4"/>
  <c r="D64" i="6"/>
  <c r="D63" i="6"/>
  <c r="I29" i="4"/>
  <c r="D53" i="4"/>
  <c r="D46" i="6"/>
  <c r="R63" i="4"/>
  <c r="D26" i="4"/>
  <c r="U58" i="4"/>
  <c r="O37" i="4"/>
  <c r="L57" i="4"/>
  <c r="O46" i="4"/>
  <c r="O84" i="4"/>
  <c r="D79" i="4"/>
  <c r="D33" i="4"/>
  <c r="C91" i="4"/>
  <c r="D8" i="6"/>
  <c r="R3" i="4"/>
  <c r="D77" i="4"/>
  <c r="D76" i="6"/>
  <c r="I42" i="4"/>
  <c r="O23" i="4"/>
  <c r="D49" i="6"/>
  <c r="C91" i="6"/>
  <c r="O43" i="4"/>
  <c r="L37" i="4"/>
  <c r="F91" i="6"/>
  <c r="D49" i="4"/>
  <c r="D85" i="4"/>
  <c r="I16" i="4"/>
  <c r="U6" i="4"/>
  <c r="O62" i="4"/>
  <c r="D62" i="4"/>
  <c r="D46" i="4"/>
  <c r="D18" i="4"/>
  <c r="D50" i="4"/>
  <c r="I45" i="4"/>
  <c r="R17" i="4"/>
  <c r="I12" i="4"/>
  <c r="I37" i="4"/>
  <c r="L46" i="4"/>
  <c r="D45" i="4"/>
  <c r="D9" i="6"/>
  <c r="L11" i="4"/>
  <c r="D16" i="6"/>
  <c r="E91" i="6"/>
  <c r="D27" i="4"/>
  <c r="R45" i="4"/>
  <c r="D23" i="6"/>
  <c r="O28" i="4"/>
  <c r="I85" i="4"/>
  <c r="R48" i="4"/>
  <c r="E91" i="4"/>
  <c r="L10" i="4"/>
  <c r="I58" i="4"/>
  <c r="D8" i="4"/>
  <c r="AD91" i="4"/>
  <c r="AA91" i="4"/>
  <c r="I5" i="4"/>
  <c r="I3" i="4"/>
  <c r="R18" i="4"/>
  <c r="L39" i="4"/>
  <c r="L48" i="4"/>
  <c r="I43" i="4"/>
  <c r="R54" i="4"/>
  <c r="D73" i="6"/>
  <c r="B91" i="4"/>
  <c r="U3" i="4"/>
  <c r="D20" i="4"/>
  <c r="D9" i="4"/>
  <c r="B91" i="6"/>
  <c r="O59" i="4"/>
  <c r="L59" i="4"/>
  <c r="L66" i="4"/>
  <c r="O52" i="4"/>
  <c r="I33" i="4"/>
  <c r="D10" i="4"/>
  <c r="D28" i="4"/>
  <c r="I25" i="4"/>
  <c r="D32" i="4"/>
  <c r="U63" i="4"/>
  <c r="L65" i="4"/>
  <c r="D24" i="4"/>
  <c r="U7" i="4"/>
  <c r="D84" i="4"/>
  <c r="D17" i="4"/>
  <c r="D59" i="4"/>
  <c r="I6" i="4"/>
  <c r="D81" i="6"/>
  <c r="D39" i="6"/>
  <c r="D76" i="4"/>
  <c r="D82" i="4"/>
  <c r="R78" i="4"/>
  <c r="D36" i="4"/>
  <c r="D64" i="4"/>
  <c r="I49" i="4"/>
  <c r="R51" i="4"/>
  <c r="L43" i="4"/>
  <c r="R83" i="4"/>
  <c r="O25" i="4"/>
  <c r="O80" i="4"/>
  <c r="L9" i="4"/>
  <c r="L64" i="4"/>
  <c r="U23" i="4"/>
  <c r="D68" i="4"/>
  <c r="D37" i="6"/>
  <c r="L81" i="4"/>
  <c r="R86" i="4"/>
  <c r="F91" i="4"/>
  <c r="O29" i="4"/>
  <c r="O5" i="4"/>
  <c r="O57" i="4"/>
  <c r="U62" i="4"/>
  <c r="D55" i="6"/>
  <c r="R62" i="4"/>
  <c r="R24" i="4"/>
  <c r="D11" i="4"/>
  <c r="D12" i="4"/>
  <c r="D83" i="6"/>
  <c r="I7" i="4"/>
  <c r="I70" i="4"/>
  <c r="R14" i="4"/>
  <c r="R9" i="4"/>
  <c r="R56" i="4"/>
  <c r="O76" i="4"/>
  <c r="D29" i="4"/>
  <c r="I11" i="4"/>
  <c r="D7" i="6"/>
  <c r="D57" i="6"/>
  <c r="D66" i="4"/>
  <c r="I55" i="4"/>
  <c r="O71" i="4"/>
  <c r="I14" i="4"/>
  <c r="I59" i="4"/>
  <c r="I41" i="4"/>
  <c r="I66" i="4"/>
  <c r="I56" i="4"/>
  <c r="R74" i="4"/>
  <c r="L58" i="4"/>
  <c r="I51" i="4"/>
  <c r="I9" i="4"/>
  <c r="I71" i="4"/>
  <c r="I64" i="4"/>
  <c r="I83" i="4"/>
  <c r="O6" i="4"/>
  <c r="U88" i="4"/>
  <c r="L49" i="4"/>
  <c r="R36" i="4"/>
  <c r="D69" i="4"/>
  <c r="L7" i="4"/>
  <c r="X91" i="4"/>
  <c r="L82" i="4"/>
  <c r="I30" i="4"/>
  <c r="O51" i="4"/>
  <c r="R49" i="4"/>
  <c r="D72" i="6"/>
  <c r="L8" i="4"/>
  <c r="I72" i="4"/>
  <c r="I81" i="4"/>
  <c r="O53" i="4"/>
  <c r="O13" i="4"/>
  <c r="I20" i="4"/>
  <c r="O35" i="4"/>
  <c r="I46" i="4"/>
  <c r="I35" i="4"/>
  <c r="I26" i="4"/>
  <c r="I24" i="4"/>
  <c r="I84" i="4"/>
  <c r="R25" i="4"/>
  <c r="L33" i="4"/>
  <c r="O41" i="4"/>
  <c r="L19" i="4"/>
  <c r="U60" i="4"/>
  <c r="O45" i="4"/>
  <c r="R60" i="4"/>
  <c r="O54" i="4"/>
  <c r="R69" i="4"/>
  <c r="O39" i="4"/>
  <c r="O10" i="4"/>
  <c r="U40" i="4"/>
  <c r="U54" i="4"/>
  <c r="U67" i="4"/>
  <c r="U73" i="4"/>
  <c r="U78" i="4"/>
  <c r="O7" i="4"/>
  <c r="R88" i="4"/>
  <c r="U49" i="4"/>
  <c r="R29" i="4"/>
  <c r="R7" i="4"/>
  <c r="D40" i="4"/>
  <c r="D81" i="4"/>
  <c r="D58" i="4"/>
  <c r="D44" i="4"/>
  <c r="D58" i="6"/>
  <c r="D48" i="6"/>
  <c r="D19" i="4"/>
  <c r="D56" i="4"/>
  <c r="U30" i="4"/>
  <c r="U10" i="4"/>
  <c r="U12" i="4"/>
  <c r="I47" i="4"/>
  <c r="O21" i="4"/>
  <c r="O68" i="4"/>
  <c r="O30" i="4"/>
  <c r="U87" i="4"/>
  <c r="U77" i="4"/>
  <c r="L75" i="4"/>
  <c r="L36" i="4"/>
  <c r="R44" i="4"/>
  <c r="I73" i="4"/>
  <c r="O88" i="4"/>
  <c r="R47" i="4"/>
  <c r="R35" i="4"/>
  <c r="U34" i="4"/>
  <c r="I87" i="4"/>
  <c r="I77" i="4"/>
  <c r="I39" i="4"/>
  <c r="I32" i="4"/>
  <c r="I48" i="4"/>
  <c r="I80" i="4"/>
  <c r="O34" i="4"/>
  <c r="I18" i="4"/>
  <c r="O47" i="4"/>
  <c r="L35" i="4"/>
  <c r="U37" i="4"/>
  <c r="U55" i="4"/>
  <c r="D61" i="4"/>
  <c r="U13" i="4"/>
  <c r="O12" i="4"/>
  <c r="L21" i="4"/>
  <c r="O36" i="4"/>
  <c r="L88" i="4"/>
  <c r="R58" i="4"/>
  <c r="I75" i="4"/>
  <c r="O60" i="4"/>
  <c r="O20" i="4"/>
  <c r="R87" i="4"/>
  <c r="R77" i="4"/>
  <c r="L79" i="4"/>
  <c r="U61" i="4"/>
  <c r="L69" i="4"/>
  <c r="U89" i="4"/>
  <c r="U35" i="4"/>
  <c r="R61" i="4"/>
  <c r="O40" i="4"/>
  <c r="I40" i="4"/>
  <c r="U65" i="4"/>
  <c r="L12" i="4"/>
  <c r="I53" i="4"/>
  <c r="L13" i="4"/>
  <c r="I79" i="4"/>
  <c r="L60" i="4"/>
  <c r="R5" i="4"/>
  <c r="O75" i="4"/>
  <c r="U74" i="4"/>
  <c r="O38" i="4"/>
  <c r="R70" i="4"/>
  <c r="U69" i="4"/>
  <c r="O89" i="4"/>
  <c r="U18" i="4"/>
  <c r="I10" i="4"/>
  <c r="U86" i="4"/>
  <c r="R82" i="4"/>
  <c r="I36" i="4"/>
  <c r="I74" i="4"/>
  <c r="R19" i="4"/>
  <c r="R32" i="4"/>
  <c r="O14" i="4"/>
  <c r="O9" i="4"/>
  <c r="I57" i="4"/>
  <c r="O56" i="4"/>
  <c r="L17" i="4"/>
  <c r="L76" i="4"/>
  <c r="O11" i="4"/>
  <c r="O58" i="4"/>
  <c r="I63" i="4"/>
  <c r="U75" i="4"/>
  <c r="R53" i="4"/>
  <c r="R13" i="4"/>
  <c r="O63" i="4"/>
  <c r="U24" i="4"/>
  <c r="L68" i="4"/>
  <c r="U20" i="4"/>
  <c r="O55" i="4"/>
  <c r="R85" i="4"/>
  <c r="R43" i="4"/>
  <c r="O69" i="4"/>
  <c r="I50" i="4"/>
  <c r="I54" i="4"/>
  <c r="I62" i="4"/>
  <c r="R41" i="4"/>
  <c r="R64" i="4"/>
  <c r="O17" i="4"/>
  <c r="O48" i="4"/>
  <c r="L32" i="4"/>
  <c r="L80" i="4"/>
  <c r="U26" i="4"/>
  <c r="L20" i="4"/>
  <c r="L47" i="4"/>
  <c r="U70" i="4"/>
  <c r="U46" i="4"/>
  <c r="U16" i="4"/>
  <c r="I68" i="4"/>
  <c r="L61" i="4"/>
  <c r="L30" i="4"/>
  <c r="O79" i="4"/>
  <c r="O85" i="4"/>
  <c r="L50" i="4"/>
  <c r="I23" i="4"/>
  <c r="I61" i="4"/>
  <c r="O87" i="4"/>
  <c r="O77" i="4"/>
  <c r="R39" i="4"/>
  <c r="R76" i="4"/>
  <c r="O66" i="4"/>
  <c r="O83" i="4"/>
  <c r="L14" i="4"/>
  <c r="L41" i="4"/>
  <c r="L56" i="4"/>
  <c r="I21" i="4"/>
  <c r="O50" i="4"/>
  <c r="O42" i="4"/>
  <c r="I38" i="4"/>
  <c r="L40" i="4"/>
  <c r="L52" i="4"/>
  <c r="U68" i="4"/>
  <c r="U85" i="4"/>
  <c r="I52" i="4"/>
  <c r="R11" i="4"/>
  <c r="R46" i="4"/>
  <c r="R30" i="4"/>
  <c r="D52" i="4"/>
  <c r="U72" i="4"/>
  <c r="O24" i="4"/>
  <c r="L74" i="4"/>
  <c r="U21" i="4"/>
  <c r="R72" i="4"/>
  <c r="O78" i="4"/>
  <c r="U50" i="4"/>
  <c r="R52" i="4"/>
  <c r="I34" i="4"/>
  <c r="O33" i="4"/>
  <c r="I60" i="4"/>
  <c r="I86" i="4"/>
  <c r="R59" i="4"/>
  <c r="R71" i="4"/>
  <c r="L87" i="4"/>
  <c r="L77" i="4"/>
  <c r="O19" i="4"/>
  <c r="O32" i="4"/>
  <c r="L51" i="4"/>
  <c r="L71" i="4"/>
  <c r="L83" i="4"/>
  <c r="I28" i="4"/>
  <c r="I19" i="4"/>
  <c r="I17" i="4"/>
  <c r="I76" i="4"/>
  <c r="U82" i="4"/>
  <c r="O73" i="4"/>
  <c r="L42" i="4"/>
  <c r="O26" i="4"/>
  <c r="L78" i="4"/>
  <c r="U29" i="4"/>
  <c r="L23" i="4"/>
  <c r="U8" i="4"/>
  <c r="L86" i="4"/>
  <c r="L5" i="4"/>
  <c r="R67" i="4"/>
  <c r="I88" i="4"/>
  <c r="L6" i="4"/>
  <c r="I69" i="4"/>
  <c r="R80" i="4"/>
  <c r="I44" i="4"/>
  <c r="O64" i="4"/>
  <c r="O16" i="4"/>
  <c r="R34" i="4"/>
  <c r="L38" i="4"/>
  <c r="L16" i="4"/>
  <c r="R8" i="4"/>
  <c r="O86" i="4"/>
  <c r="L63" i="4"/>
  <c r="L73" i="4"/>
  <c r="R37" i="4"/>
  <c r="R73" i="4"/>
  <c r="I89" i="4"/>
  <c r="I78" i="4"/>
  <c r="D3" i="4"/>
  <c r="I91" i="4" l="1"/>
  <c r="D91" i="6"/>
  <c r="D91" i="4"/>
  <c r="R91" i="4"/>
  <c r="O91" i="4"/>
  <c r="L91" i="4"/>
  <c r="U91" i="4"/>
  <c r="AG16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tc={840A5900-F5C7-7149-A79A-454892DCD355}</author>
  </authors>
  <commentList>
    <comment ref="B1" authorId="0" shapeId="0" xr:uid="{840A5900-F5C7-7149-A79A-454892DCD355}">
      <text>
        <t>[Threaded comment]
Your version of Excel allows you to read this threaded comment; however, any edits to it will get removed if the file is opened in a newer version of Excel. Learn more: https://go.microsoft.com/fwlink/?linkid=870924
Comment:
    Control = 0
Tratamiento =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tc={69592D4E-9B4C-FC4F-9507-E08F813838F1}</author>
    <author>tc={5B9523FD-1A6F-B94B-9B04-BFB95328F50E}</author>
    <author>tc={57772703-A459-8B43-8944-7BFE93C0E2B1}</author>
    <author>tc={A3DB6EA3-C846-CF44-B3A1-FF7D5EF61AC3}</author>
    <author>tc={0A141021-5B57-7348-BF63-F4A6B7D7403E}</author>
    <author>tc={FBD9C00E-8BD8-E04F-89BD-DE65EAC7539D}</author>
    <author>tc={8EE31C5C-D5F8-804E-BF19-630026CB906E}</author>
    <author>tc={1D3032BA-976D-CA42-9BC2-AE0EC797C6B7}</author>
  </authors>
  <commentList>
    <comment ref="A1" authorId="0" shapeId="0" xr:uid="{69592D4E-9B4C-FC4F-9507-E08F813838F1}">
      <text>
        <t>[Threaded comment]
Your version of Excel allows you to read this threaded comment; however, any edits to it will get removed if the file is opened in a newer version of Excel. Learn more: https://go.microsoft.com/fwlink/?linkid=870924
Comment:
    Cuán a gusto te sentirías teniendo una pareja de tu partido - mínimo de los del outgroup</t>
      </text>
    </comment>
    <comment ref="B1" authorId="1" shapeId="0" xr:uid="{5B9523FD-1A6F-B94B-9B04-BFB95328F50E}">
      <text>
        <t>[Threaded comment]
Your version of Excel allows you to read this threaded comment; however, any edits to it will get removed if the file is opened in a newer version of Excel. Learn more: https://go.microsoft.com/fwlink/?linkid=870924
Comment:
    Cuán a gusto te sentirías teniendo una pareja de tu partido - mínimo de los del outgroup</t>
      </text>
    </comment>
    <comment ref="C1" authorId="2" shapeId="0" xr:uid="{57772703-A459-8B43-8944-7BFE93C0E2B1}">
      <text>
        <t xml:space="preserve">[Threaded comment]
Your version of Excel allows you to read this threaded comment; however, any edits to it will get removed if the file is opened in a newer version of Excel. Learn more: https://go.microsoft.com/fwlink/?linkid=870924
Comment:
    Si es K, valor de las tres preguntas de DS de M
Si es M, valor de las tres preguntas de DS de K, etc. </t>
      </text>
    </comment>
    <comment ref="D1" authorId="3" shapeId="0" xr:uid="{A3DB6EA3-C846-CF44-B3A1-FF7D5EF61AC3}">
      <text>
        <t xml:space="preserve">[Threaded comment]
Your version of Excel allows you to read this threaded comment; however, any edits to it will get removed if the file is opened in a newer version of Excel. Learn more: https://go.microsoft.com/fwlink/?linkid=870924
Comment:
    Si es K, valor de las tres preguntas de DS de M
Si es M, valor de las tres preguntas de DS de K, etc. </t>
      </text>
    </comment>
    <comment ref="E1" authorId="4" shapeId="0" xr:uid="{0A141021-5B57-7348-BF63-F4A6B7D7403E}">
      <text>
        <t>[Threaded comment]
Your version of Excel allows you to read this threaded comment; however, any edits to it will get removed if the file is opened in a newer version of Excel. Learn more: https://go.microsoft.com/fwlink/?linkid=870924
Comment:
    Cuan a gusto te sentirías teniendo una pareja de tu partido - del outgroup (K vs M, LLA vs FIT)</t>
      </text>
    </comment>
    <comment ref="F1" authorId="5" shapeId="0" xr:uid="{FBD9C00E-8BD8-E04F-89BD-DE65EAC7539D}">
      <text>
        <t>[Threaded comment]
Your version of Excel allows you to read this threaded comment; however, any edits to it will get removed if the file is opened in a newer version of Excel. Learn more: https://go.microsoft.com/fwlink/?linkid=870924
Comment:
    Cuan a gusto te sentirías teniendo una pareja de tu partido - del outgroup (K vs M, LLA vs FIT)</t>
      </text>
    </comment>
    <comment ref="G1" authorId="6" shapeId="0" xr:uid="{8EE31C5C-D5F8-804E-BF19-630026CB906E}">
      <text>
        <t>[Threaded comment]
Your version of Excel allows you to read this threaded comment; however, any edits to it will get removed if the file is opened in a newer version of Excel. Learn more: https://go.microsoft.com/fwlink/?linkid=870924
Comment:
    Cuán a gusto te sentis con los de tu partido - cuan a gusto te sentís con los del contrario para las 3 preguntas (para K es M, para LLA es FIT)</t>
      </text>
    </comment>
    <comment ref="H1" authorId="7" shapeId="0" xr:uid="{1D3032BA-976D-CA42-9BC2-AE0EC797C6B7}">
      <text>
        <t>[Threaded comment]
Your version of Excel allows you to read this threaded comment; however, any edits to it will get removed if the file is opened in a newer version of Excel. Learn more: https://go.microsoft.com/fwlink/?linkid=870924
Comment:
    Cuán a gusto te sentis con los de tu partido - cuan a gusto te sentís con los del contrario para las 3 preguntas (para K es M, para LLA es FIT)</t>
      </text>
    </comment>
  </commentList>
</comments>
</file>

<file path=xl/sharedStrings.xml><?xml version="1.0" encoding="utf-8"?>
<sst xmlns="http://schemas.openxmlformats.org/spreadsheetml/2006/main" count="16812" uniqueCount="856">
  <si>
    <t>respondent_id</t>
  </si>
  <si>
    <t>collector_id</t>
  </si>
  <si>
    <t>date_created</t>
  </si>
  <si>
    <t>date_modified</t>
  </si>
  <si>
    <t>ip_address</t>
  </si>
  <si>
    <t>email_address</t>
  </si>
  <si>
    <t>first_name</t>
  </si>
  <si>
    <t>last_name</t>
  </si>
  <si>
    <t>custom_1</t>
  </si>
  <si>
    <t xml:space="preserve">Número de participante: </t>
  </si>
  <si>
    <t>¿A qué partido votarías en las próximas elecciones presidenciales?</t>
  </si>
  <si>
    <t>¿Cuán convencido/a estás de tu decisión de voto?</t>
  </si>
  <si>
    <t>¿Cuánto dirías que te interesa la política argentina?</t>
  </si>
  <si>
    <t>Argentina va a estar mejor en los próximos 5 años</t>
  </si>
  <si>
    <t>Debería aumentarse el control y los impuestos a las importaciones</t>
  </si>
  <si>
    <t>Debería combatirse la delincuencia dando más poder a la policía</t>
  </si>
  <si>
    <t>Los propietarios de grandes fortunas deberían pagar más impuestos</t>
  </si>
  <si>
    <t>Deberían flexibilizarse las leyes laborales</t>
  </si>
  <si>
    <t>Informarte sobre política</t>
  </si>
  <si>
    <t>Participar en organizaciones voluntarias (civiles, sociales, políticas)</t>
  </si>
  <si>
    <t>Votar</t>
  </si>
  <si>
    <t>No importan los métodos que utilizan los políticos mientras logren hacer las cosas correctas</t>
  </si>
  <si>
    <t>Los poderes ejecutivo, legislativo y judicial deben balancearse y evitar que los otros tengan un poder desmedido</t>
  </si>
  <si>
    <t>Cuando el país está en peligro, es necesario que los líderes políticos actúen con valentía, incluso si esto significa sobrepasar las normas vigentes</t>
  </si>
  <si>
    <t>Es importante que el gobierno trate con respeto a otras instituciones, como medios de comunicación, comunidades religiosas, grupos científicos o asociaciones empresariales</t>
  </si>
  <si>
    <t>Me enoja mucho cuando en redes sociales atacan a alguien por ser macrista</t>
  </si>
  <si>
    <t>Si hubiera más personas macristas el país estaría mejor</t>
  </si>
  <si>
    <t>Los logros del macrismo no son lo suficientemente reconocidos</t>
  </si>
  <si>
    <t>Me enoja mucho cuando en redes sociales atacan a alguien por ser kirchnerista</t>
  </si>
  <si>
    <t>Si hubiera más personas kirchneristas el país estaría mejor</t>
  </si>
  <si>
    <t>Los logros del kirchnerismo no son lo suficientemente reconocidos</t>
  </si>
  <si>
    <t>Me enoja mucho cuando en redes sociales atacan a alguien por ser libertario/a</t>
  </si>
  <si>
    <t>Si hubiera más personas libertarias el país estaría mejor</t>
  </si>
  <si>
    <t>Los logros de los libertarios no son lo suficientemente reconocidos</t>
  </si>
  <si>
    <t>Me enoja mucho cuando en redes sociales atacan a alguien por ser de izquierda</t>
  </si>
  <si>
    <t>Si hubiera más personas de izquierda el país estaría mejor</t>
  </si>
  <si>
    <t>Los logros de la izquierda no son lo suficientemente reconocidos</t>
  </si>
  <si>
    <t>¿Cómo describirías tus sentimientos hacia esta persona?</t>
  </si>
  <si>
    <t>¿Cuán dispuesto/a estarías a tener una relación de pareja con esta persona?</t>
  </si>
  <si>
    <t>¿Cuán a gusto te sentirías teniendo de amiga a esta persona?</t>
  </si>
  <si>
    <t>190.220.151.82</t>
  </si>
  <si>
    <t>Voto en blanco / Nulo</t>
  </si>
  <si>
    <t>190.12.112.177</t>
  </si>
  <si>
    <t>Frente de Izquierda</t>
  </si>
  <si>
    <t>186.143.164.249</t>
  </si>
  <si>
    <t>NS/NC</t>
  </si>
  <si>
    <t>190.97.14.181</t>
  </si>
  <si>
    <t>Juntos por el Cambio</t>
  </si>
  <si>
    <t>190.192.201.145</t>
  </si>
  <si>
    <t>La Libertad Avanza</t>
  </si>
  <si>
    <t>163.116.225.114</t>
  </si>
  <si>
    <t>181.197.214.62</t>
  </si>
  <si>
    <t>181.44.116.99</t>
  </si>
  <si>
    <t>Unión por la Patria (Frente de Todos)</t>
  </si>
  <si>
    <t>190.246.197.163</t>
  </si>
  <si>
    <t>201.235.6.137</t>
  </si>
  <si>
    <t>181.170.73.73</t>
  </si>
  <si>
    <t>186.12.184.200</t>
  </si>
  <si>
    <t>181.9.199.121</t>
  </si>
  <si>
    <t>201.212.28.233</t>
  </si>
  <si>
    <t>192.100.254.11</t>
  </si>
  <si>
    <t>186.22.18.77</t>
  </si>
  <si>
    <t>186.22.245.182</t>
  </si>
  <si>
    <t>190.48.212.8</t>
  </si>
  <si>
    <t>170.51.181.26</t>
  </si>
  <si>
    <t>181.98.183.93</t>
  </si>
  <si>
    <t>181.197.228.138</t>
  </si>
  <si>
    <t>181.47.232.217</t>
  </si>
  <si>
    <t>181.117.220.30</t>
  </si>
  <si>
    <t>170.81.229.170</t>
  </si>
  <si>
    <t>181.47.47.36</t>
  </si>
  <si>
    <t>181.45.46.129</t>
  </si>
  <si>
    <t>200.69.204.61</t>
  </si>
  <si>
    <t>190.193.107.155</t>
  </si>
  <si>
    <t>186.22.54.12</t>
  </si>
  <si>
    <t>186.12.186.14</t>
  </si>
  <si>
    <t>186.123.136.247</t>
  </si>
  <si>
    <t>186.152.80.197</t>
  </si>
  <si>
    <t>181.29.187.137</t>
  </si>
  <si>
    <t>181.92.233.225</t>
  </si>
  <si>
    <t>181.164.0.154</t>
  </si>
  <si>
    <t>186.141.198.103</t>
  </si>
  <si>
    <t>190.245.26.53</t>
  </si>
  <si>
    <t>200.68.107.1</t>
  </si>
  <si>
    <t>190.1.24.226</t>
  </si>
  <si>
    <t>181.9.123.47</t>
  </si>
  <si>
    <t>136.228.237.32</t>
  </si>
  <si>
    <t>181.171.229.240</t>
  </si>
  <si>
    <t>181.166.219.219</t>
  </si>
  <si>
    <t>Ninguno de los anteriores</t>
  </si>
  <si>
    <t>201.216.219.154</t>
  </si>
  <si>
    <t>181.164.179.146</t>
  </si>
  <si>
    <t>186.143.133.210</t>
  </si>
  <si>
    <t>201.216.219.73</t>
  </si>
  <si>
    <t>181.239.44.153</t>
  </si>
  <si>
    <t>201.231.14.17</t>
  </si>
  <si>
    <t>190.111.209.100</t>
  </si>
  <si>
    <t>186.22.56.228</t>
  </si>
  <si>
    <t>186.22.245.84</t>
  </si>
  <si>
    <t>190.174.212.194</t>
  </si>
  <si>
    <t>186.22.54.65</t>
  </si>
  <si>
    <t>181.4.154.224</t>
  </si>
  <si>
    <t>190.7.16.182</t>
  </si>
  <si>
    <t>181.110.20.201</t>
  </si>
  <si>
    <t>190.224.59.43</t>
  </si>
  <si>
    <t>190.16.42.113</t>
  </si>
  <si>
    <t>134.238.231.86</t>
  </si>
  <si>
    <t>190.220.130.194</t>
  </si>
  <si>
    <t>152.170.246.139</t>
  </si>
  <si>
    <t>186.19.132.202</t>
  </si>
  <si>
    <t>200.127.71.138</t>
  </si>
  <si>
    <t>186.33.223.210</t>
  </si>
  <si>
    <t>152.170.117.31</t>
  </si>
  <si>
    <t>79.117.82.91</t>
  </si>
  <si>
    <t>186.158.236.32</t>
  </si>
  <si>
    <t>181.116.200.69</t>
  </si>
  <si>
    <t>190.173.128.89</t>
  </si>
  <si>
    <t>200.68.111.159</t>
  </si>
  <si>
    <t>181.47.14.107</t>
  </si>
  <si>
    <t>181.171.194.210</t>
  </si>
  <si>
    <t>181.167.225.133</t>
  </si>
  <si>
    <t>181.44.116.193</t>
  </si>
  <si>
    <t>168.194.234.167</t>
  </si>
  <si>
    <t>186.22.17.227</t>
  </si>
  <si>
    <t>181.229.3.15</t>
  </si>
  <si>
    <t>138.117.22.30</t>
  </si>
  <si>
    <t>181.98.67.38</t>
  </si>
  <si>
    <t>157.92.37.1</t>
  </si>
  <si>
    <t>181.46.20.227</t>
  </si>
  <si>
    <t>190.220.16.195</t>
  </si>
  <si>
    <t>170.51.110.107</t>
  </si>
  <si>
    <t>200.16.89.214</t>
  </si>
  <si>
    <t>200.89.140.141</t>
  </si>
  <si>
    <t>181.98.62.87</t>
  </si>
  <si>
    <t>190.210.32.86</t>
  </si>
  <si>
    <t>190.189.128.147</t>
  </si>
  <si>
    <t>181.164.226.5</t>
  </si>
  <si>
    <t>181.12.249.191</t>
  </si>
  <si>
    <t>191.83.208.124</t>
  </si>
  <si>
    <t>181.170.54.119</t>
  </si>
  <si>
    <t>181.46.160.8</t>
  </si>
  <si>
    <t>181.47.20.17</t>
  </si>
  <si>
    <t>186.132.194.12</t>
  </si>
  <si>
    <t>181.95.0.20</t>
  </si>
  <si>
    <t>190.210.238.108</t>
  </si>
  <si>
    <t>186.22.236.36</t>
  </si>
  <si>
    <t>186.18.24.95</t>
  </si>
  <si>
    <t>200.70.19.253</t>
  </si>
  <si>
    <t>157.92.6.47</t>
  </si>
  <si>
    <t>181.117.166.89</t>
  </si>
  <si>
    <t>186.136.179.108</t>
  </si>
  <si>
    <t>181.44.118.142</t>
  </si>
  <si>
    <t>201.216.219.1</t>
  </si>
  <si>
    <t>186.158.133.50</t>
  </si>
  <si>
    <t>181.46.139.62</t>
  </si>
  <si>
    <t>138.121.100.26</t>
  </si>
  <si>
    <t>181.44.129.17</t>
  </si>
  <si>
    <t>181.44.118.149</t>
  </si>
  <si>
    <t>186.182.88.113</t>
  </si>
  <si>
    <t>181.164.225.248</t>
  </si>
  <si>
    <t>186.138.99.15</t>
  </si>
  <si>
    <t>45.238.54.227</t>
  </si>
  <si>
    <t>181.26.48.23</t>
  </si>
  <si>
    <t>181.47.22.184</t>
  </si>
  <si>
    <t>181.167.34.57</t>
  </si>
  <si>
    <t>181.117.11.7</t>
  </si>
  <si>
    <t>190.188.222.162</t>
  </si>
  <si>
    <t>181.94.40.195</t>
  </si>
  <si>
    <t>181.117.166.74</t>
  </si>
  <si>
    <t>181.47.227.1</t>
  </si>
  <si>
    <t>190.183.15.59</t>
  </si>
  <si>
    <t>201.212.17.156</t>
  </si>
  <si>
    <t>157.92.6.58</t>
  </si>
  <si>
    <t>190.3.110.50</t>
  </si>
  <si>
    <t>186.158.133.2</t>
  </si>
  <si>
    <t>179.37.23.97</t>
  </si>
  <si>
    <t>181.165.85.120</t>
  </si>
  <si>
    <t>190.226.159.210</t>
  </si>
  <si>
    <t>191.97.78.94</t>
  </si>
  <si>
    <t>186.18.176.78</t>
  </si>
  <si>
    <t>179.61.81.236</t>
  </si>
  <si>
    <t>186.13.41.207</t>
  </si>
  <si>
    <t>190.210.32.92</t>
  </si>
  <si>
    <t>181.28.57.70</t>
  </si>
  <si>
    <t>190.247.115.129</t>
  </si>
  <si>
    <t>181.229.20.91</t>
  </si>
  <si>
    <t>181.167.191.83</t>
  </si>
  <si>
    <t>186.122.181.138</t>
  </si>
  <si>
    <t>181.44.118.1</t>
  </si>
  <si>
    <t>186.158.237.66</t>
  </si>
  <si>
    <t>201.179.87.74</t>
  </si>
  <si>
    <t>190.192.30.165</t>
  </si>
  <si>
    <t>186.23.28.155</t>
  </si>
  <si>
    <t>152.171.231.143</t>
  </si>
  <si>
    <t>152.168.250.121</t>
  </si>
  <si>
    <t>181.93.111.253</t>
  </si>
  <si>
    <t>201.231.0.193</t>
  </si>
  <si>
    <t>181.80.234.244</t>
  </si>
  <si>
    <t>201.216.219.9</t>
  </si>
  <si>
    <t>191.84.195.109</t>
  </si>
  <si>
    <t>181.117.228.9</t>
  </si>
  <si>
    <t>216.244.215.126</t>
  </si>
  <si>
    <t>201.216.219.83</t>
  </si>
  <si>
    <t>181.45.46.199</t>
  </si>
  <si>
    <t>181.10.3.210</t>
  </si>
  <si>
    <t>190.16.192.159</t>
  </si>
  <si>
    <t>181.45.22.139</t>
  </si>
  <si>
    <t>186.13.97.61</t>
  </si>
  <si>
    <t>181.23.84.212</t>
  </si>
  <si>
    <t>181.170.130.61</t>
  </si>
  <si>
    <t>190.122.240.181</t>
  </si>
  <si>
    <t>190.99.69.132</t>
  </si>
  <si>
    <t>190.48.1.229</t>
  </si>
  <si>
    <t>186.13.97.139</t>
  </si>
  <si>
    <t>190.210.146.233</t>
  </si>
  <si>
    <t>190.220.26.251</t>
  </si>
  <si>
    <t>186.23.219.83</t>
  </si>
  <si>
    <t>186.136.94.168</t>
  </si>
  <si>
    <t>200.127.24.25</t>
  </si>
  <si>
    <t>190.104.251.130</t>
  </si>
  <si>
    <t>170.51.109.4</t>
  </si>
  <si>
    <t>181.47.213.81</t>
  </si>
  <si>
    <t>190.247.182.139</t>
  </si>
  <si>
    <t>38.25.108.226</t>
  </si>
  <si>
    <t>181.170.53.62</t>
  </si>
  <si>
    <t>45.237.52.44</t>
  </si>
  <si>
    <t>147.161.128.208</t>
  </si>
  <si>
    <t>190.139.53.0</t>
  </si>
  <si>
    <t>207.248.125.88</t>
  </si>
  <si>
    <t>170.51.110.42</t>
  </si>
  <si>
    <t>181.117.162.26</t>
  </si>
  <si>
    <t>181.171.214.16</t>
  </si>
  <si>
    <t>190.245.163.120</t>
  </si>
  <si>
    <t>190.193.166.76</t>
  </si>
  <si>
    <t>94.189.3.178</t>
  </si>
  <si>
    <t>186.122.181.162</t>
  </si>
  <si>
    <t>201.231.59.190</t>
  </si>
  <si>
    <t>181.46.166.48</t>
  </si>
  <si>
    <t>181.9.171.91</t>
  </si>
  <si>
    <t>168.5.170.235</t>
  </si>
  <si>
    <t>181.167.28.201</t>
  </si>
  <si>
    <t>181.9.124.59</t>
  </si>
  <si>
    <t>157.92.6.23</t>
  </si>
  <si>
    <t>190.139.37.145</t>
  </si>
  <si>
    <t>157.166.143.62</t>
  </si>
  <si>
    <t>190.3.24.114</t>
  </si>
  <si>
    <t>190.113.224.58</t>
  </si>
  <si>
    <t>45.237.52.40</t>
  </si>
  <si>
    <t>190.17.225.115</t>
  </si>
  <si>
    <t>190.189.2.254</t>
  </si>
  <si>
    <t>190.210.32.159</t>
  </si>
  <si>
    <t>186.122.181.186</t>
  </si>
  <si>
    <t>170.79.181.218</t>
  </si>
  <si>
    <t>190.191.188.3</t>
  </si>
  <si>
    <t>200.105.55.211</t>
  </si>
  <si>
    <t>201.216.219.201</t>
  </si>
  <si>
    <t>186.19.190.176</t>
  </si>
  <si>
    <t>181.97.81.158</t>
  </si>
  <si>
    <t>186.152.134.82</t>
  </si>
  <si>
    <t>190.138.180.142</t>
  </si>
  <si>
    <t>181.229.232.234</t>
  </si>
  <si>
    <t>181.46.66.139</t>
  </si>
  <si>
    <t>170.231.36.4</t>
  </si>
  <si>
    <t>181.29.44.218</t>
  </si>
  <si>
    <t>181.228.69.18</t>
  </si>
  <si>
    <t>201.216.219.214</t>
  </si>
  <si>
    <t>186.22.67.41</t>
  </si>
  <si>
    <t>152.171.157.80</t>
  </si>
  <si>
    <t>181.46.138.70</t>
  </si>
  <si>
    <t>181.44.118.214</t>
  </si>
  <si>
    <t>186.23.180.229</t>
  </si>
  <si>
    <t>190.211.89.4</t>
  </si>
  <si>
    <t>200.105.14.215</t>
  </si>
  <si>
    <t>190.55.101.211</t>
  </si>
  <si>
    <t>191.97.157.22</t>
  </si>
  <si>
    <t>186.127.165.3</t>
  </si>
  <si>
    <t>190.139.39.61</t>
  </si>
  <si>
    <t>181.229.219.201</t>
  </si>
  <si>
    <t>181.170.168.232</t>
  </si>
  <si>
    <t>181.167.20.25</t>
  </si>
  <si>
    <t>201.216.219.247</t>
  </si>
  <si>
    <t>186.122.88.118</t>
  </si>
  <si>
    <t>181.44.118.14</t>
  </si>
  <si>
    <t>201.231.90.246</t>
  </si>
  <si>
    <t>8.243.4.11</t>
  </si>
  <si>
    <t>181.170.142.209</t>
  </si>
  <si>
    <t>200.68.111.227</t>
  </si>
  <si>
    <t>186.124.124.92</t>
  </si>
  <si>
    <t>168.194.235.168</t>
  </si>
  <si>
    <t>38.52.68.152</t>
  </si>
  <si>
    <t>181.230.73.31</t>
  </si>
  <si>
    <t>181.117.167.146</t>
  </si>
  <si>
    <t>186.12.187.59</t>
  </si>
  <si>
    <t>181.44.116.107</t>
  </si>
  <si>
    <t>190.210.255.130</t>
  </si>
  <si>
    <t>45.178.193.177</t>
  </si>
  <si>
    <t>Número de participante:</t>
  </si>
  <si>
    <t>Siento que esta interacción fue agradable</t>
  </si>
  <si>
    <t>Siento que esta interacción fue muy estresante</t>
  </si>
  <si>
    <t>Me sentí cómoda/o durante esta interacción</t>
  </si>
  <si>
    <t>Siento que fue difícil tener esta interacción</t>
  </si>
  <si>
    <t>Me sentí juzgada/o por la persona con la que tuve esta conversación</t>
  </si>
  <si>
    <t>Estaría dispuesta/o a tener otra conversación como esta en el futuro</t>
  </si>
  <si>
    <t>Considero valioso participar en interacciones como esta</t>
  </si>
  <si>
    <t>Creo que sus ideas fueron válidas</t>
  </si>
  <si>
    <t>Creo que sus ideas fueron convincentes</t>
  </si>
  <si>
    <t>Me cayó bien como persona</t>
  </si>
  <si>
    <t>Estaría dispuesta/o a volver a hablar con esta persona</t>
  </si>
  <si>
    <t>Sus argumentos tuvieron un impacto en mi propia opinión</t>
  </si>
  <si>
    <t>¿Te gustaría dejar algún comentario adicional acerca del encuentro con la otra persona en este contexto? (opcional)</t>
  </si>
  <si>
    <t>Para finalizar te hacemos una última pregunta: ¿Cuántas horas dormiste anoche?</t>
  </si>
  <si>
    <t>170.210.157.5</t>
  </si>
  <si>
    <t xml:space="preserve">Me pareció muy rica la experiencia </t>
  </si>
  <si>
    <t>181.4.82.160</t>
  </si>
  <si>
    <t>190.174.240.60</t>
  </si>
  <si>
    <t>190.55.172.169</t>
  </si>
  <si>
    <t>En los ítems de esta encuesta que dicen "Creo que sus ideas fueron válidas" y "Creo que sus ideas fueron convincentes" las califique de esa forma porque llegamos a hablar de dos de las tres preguntas, y una de ellas coincidíamos y en la otra no. En la que no coincidimos no creo que sus argumentos hayan sido ni válidos ni convincentes. No pasa por cerrarme en mis ideas, pero quizás con más tiempo para charlar y explayarnos en alguna de estos temas podríamos cambiar de parecer o entender a la otra persoa.</t>
  </si>
  <si>
    <t>181.167.91.97</t>
  </si>
  <si>
    <t>200.41.179.202</t>
  </si>
  <si>
    <t xml:space="preserve">Sentí que yo "lidere" la charla, puede que lo haya hecho para no sentirnos incomodos en el silencio. Pero me hubiera gustado debatir un poco mas. Fue mucho de "fit" y poco de debate  </t>
  </si>
  <si>
    <t>190.17.180.189</t>
  </si>
  <si>
    <t>Falto un poco mas de minutos para hablar</t>
  </si>
  <si>
    <t>190.245.102.141</t>
  </si>
  <si>
    <t>Se me hizo poco tiempo. Me hubiese gustado hablar mas y de todos los puntos, solo tocamos uno.</t>
  </si>
  <si>
    <t>186.141.226.56</t>
  </si>
  <si>
    <t>Me parece super valioso tener espacios de conversación de este tipo. El participante fue muy respetuoso y pudimos encontrar puntos intermedios de acuerdo que nos permitieron seguir conversando en forma amena.</t>
  </si>
  <si>
    <t>Me pareció un muy buen ejercicio, muy interesante. Creo que la sociedad argentina nos debemos más diálogos de este estilo, con argumentos y sin ataques a las personas en vez de a sus ideas. Una sociedad sin violencia, es una sociedad que se da la oportunidad de razonar.</t>
  </si>
  <si>
    <t>181.44.118.4</t>
  </si>
  <si>
    <t>gracias por el espacio. Me gustaría volver a participar con más tiempo</t>
  </si>
  <si>
    <t>190.191.101.170</t>
  </si>
  <si>
    <t>181.80.207.194</t>
  </si>
  <si>
    <t xml:space="preserve">Creo que para hablar de ciertos temas, el tiempo queda corto. Se entra en un periodo de mayor confianza cuando se está próximo a terminar.  </t>
  </si>
  <si>
    <t>186.12.9.160</t>
  </si>
  <si>
    <t>Es importante poder conversar con gente que piensa distinto</t>
  </si>
  <si>
    <t>186.111.140.79</t>
  </si>
  <si>
    <t>191.97.78.70</t>
  </si>
  <si>
    <t>179.37.17.91</t>
  </si>
  <si>
    <t>No</t>
  </si>
  <si>
    <t>216.151.27.100</t>
  </si>
  <si>
    <t xml:space="preserve">HUBIERA ESTADO BUENO TENER MÁS TIEMPO. </t>
  </si>
  <si>
    <t>186.132.163.104</t>
  </si>
  <si>
    <t>Fue una excelente idea este proyecto. Me hubiere gustado quizás tener un poco mas de tiempo para finalizar los puntos a discutir. Pero aún así, muy valioso.</t>
  </si>
  <si>
    <t xml:space="preserve">Fue más agradable de lo esperado, igual fue poco tiempo para profundizar o llegar a un intercambio más profundo.  </t>
  </si>
  <si>
    <t>190.48.5.72</t>
  </si>
  <si>
    <t>181.167.208.205</t>
  </si>
  <si>
    <t>Estaba para seguir charlando.</t>
  </si>
  <si>
    <t>18.228.83.72</t>
  </si>
  <si>
    <t>200.4.59.196</t>
  </si>
  <si>
    <t>186.141.136.23</t>
  </si>
  <si>
    <t>190.19.25.56</t>
  </si>
  <si>
    <t>Muy buen experimento, me gustó mucho, capaz agregaría 5 minutos más para poder redondear mejor las ideas.</t>
  </si>
  <si>
    <t>Fue agradable y dinámica la charla, dedicamos sobre todo tiempo a hablar de nosotros y luego al final hablamos un poco acerca de política y las preguntas en cuestión. Quizás para una conversación fluida 10 minutos son pocos ya que a mi parecer primero generamos un espacio de confianza para hablar</t>
  </si>
  <si>
    <t>Todo muy ameno y educado. Gracias</t>
  </si>
  <si>
    <t>191.84.21.166</t>
  </si>
  <si>
    <t>213.237.93.254</t>
  </si>
  <si>
    <t>186.12.48.92</t>
  </si>
  <si>
    <t xml:space="preserve">Fue muy ameno poder conversar de manera relajada con alguien sobre temas distintos que muchas veces llevan a diferencias muy grandes </t>
  </si>
  <si>
    <t>186.141.134.210</t>
  </si>
  <si>
    <t>Parecía saber más que yo de economía, al menos en el uso de ciertos términos</t>
  </si>
  <si>
    <t xml:space="preserve">Me pareció una buena conversación. respetuosa y ya partiendo de la base que tenemos distintas orientaciones politicas. </t>
  </si>
  <si>
    <t>181.167.184.83</t>
  </si>
  <si>
    <t>191.84.226.46</t>
  </si>
  <si>
    <t>me gusto la charla</t>
  </si>
  <si>
    <t>152.171.214.98</t>
  </si>
  <si>
    <t>Me gustaria saber las conclusiones a las que llegan con esta investigacion</t>
  </si>
  <si>
    <t>Estuve a gusto</t>
  </si>
  <si>
    <t>Fue super ameno y agradable</t>
  </si>
  <si>
    <t>190.210.32.242</t>
  </si>
  <si>
    <t>201.216.219.140</t>
  </si>
  <si>
    <t>136.226.63.25</t>
  </si>
  <si>
    <t>Me cayo bien</t>
  </si>
  <si>
    <t>190.139.38.117</t>
  </si>
  <si>
    <t>181.46.166.161</t>
  </si>
  <si>
    <t>200.81.152.6</t>
  </si>
  <si>
    <t>186.18.169.212</t>
  </si>
  <si>
    <t>Muy agradable</t>
  </si>
  <si>
    <t>fue muy amena la charla</t>
  </si>
  <si>
    <t>186.22.18.198</t>
  </si>
  <si>
    <t xml:space="preserve">Muy amable, se dió una charla amena y me sentí cercana, para nada en desacuerdo con ella. Pensé que iba a ser peor. </t>
  </si>
  <si>
    <t>190.210.32.88</t>
  </si>
  <si>
    <t>Estuvo bueno quizás nos falto un poco mas de contexto o saber de donde viene le otro para poder hacer mas fluida la conversación.</t>
  </si>
  <si>
    <t>186.12.184.59</t>
  </si>
  <si>
    <t xml:space="preserve">Para finalizar te hacemos una última pregunta: ¿Cuántas horas dormiste anoche? </t>
  </si>
  <si>
    <t>181.26.5.24</t>
  </si>
  <si>
    <t>191.97.28.95</t>
  </si>
  <si>
    <t>179.41.163.175</t>
  </si>
  <si>
    <t>190.224.50.155</t>
  </si>
  <si>
    <t>190.228.238.175</t>
  </si>
  <si>
    <t>186.141.202.226</t>
  </si>
  <si>
    <t>181.94.114.246</t>
  </si>
  <si>
    <t>181.10.200.197</t>
  </si>
  <si>
    <t>181.44.129.20</t>
  </si>
  <si>
    <t>168.196.25.1</t>
  </si>
  <si>
    <t>190.3.50.111</t>
  </si>
  <si>
    <t>181.117.11.123</t>
  </si>
  <si>
    <t>200.16.89.211</t>
  </si>
  <si>
    <t>181.46.138.95</t>
  </si>
  <si>
    <t>165.225.214.90</t>
  </si>
  <si>
    <t>186.22.56.189</t>
  </si>
  <si>
    <t>200.80.130.61</t>
  </si>
  <si>
    <t>186.111.133.147</t>
  </si>
  <si>
    <t>181.46.138.76</t>
  </si>
  <si>
    <t>190.210.32.43</t>
  </si>
  <si>
    <t>168.194.232.71</t>
  </si>
  <si>
    <t>134.238.231.87</t>
  </si>
  <si>
    <t>186.122.88.94</t>
  </si>
  <si>
    <t>45.225.214.74</t>
  </si>
  <si>
    <t>186.22.56.185</t>
  </si>
  <si>
    <t>181.46.9.160</t>
  </si>
  <si>
    <t>181.44.118.147</t>
  </si>
  <si>
    <t>181.117.162.37</t>
  </si>
  <si>
    <t>181.9.186.83</t>
  </si>
  <si>
    <t>216.244.251.3</t>
  </si>
  <si>
    <t>181.1.177.205</t>
  </si>
  <si>
    <t>181.44.105.141</t>
  </si>
  <si>
    <t>168.5.54.21</t>
  </si>
  <si>
    <t>190.210.32.180</t>
  </si>
  <si>
    <t>Participación</t>
  </si>
  <si>
    <t>Democracia</t>
  </si>
  <si>
    <t>Extremismo afectivo (más distancia más pol)</t>
  </si>
  <si>
    <t>DS sentiment</t>
  </si>
  <si>
    <t>DS pareja</t>
  </si>
  <si>
    <t>DS amigos</t>
  </si>
  <si>
    <t>Simpatía outgroup (menos valor más pol)</t>
  </si>
  <si>
    <t>Extremismo temas</t>
  </si>
  <si>
    <t>Narcicismo</t>
  </si>
  <si>
    <t>Polariz. Max - min</t>
  </si>
  <si>
    <t>ID partidaria</t>
  </si>
  <si>
    <t>Pre</t>
  </si>
  <si>
    <t>Post</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</si>
  <si>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</si>
  <si>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</si>
  <si>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</si>
  <si>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</si>
  <si>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</si>
  <si>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</si>
  <si>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</si>
  <si>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</si>
  <si>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</si>
  <si>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</si>
  <si>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</si>
  <si>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</si>
  <si>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</si>
  <si>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</si>
  <si>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Anova: Single Factor</t>
  </si>
  <si>
    <t>SUMMARY</t>
  </si>
  <si>
    <t>Groups</t>
  </si>
  <si>
    <t>Count</t>
  </si>
  <si>
    <t>Sum</t>
  </si>
  <si>
    <t>Average</t>
  </si>
  <si>
    <t>Column 1</t>
  </si>
  <si>
    <t>Column 2</t>
  </si>
  <si>
    <t>ANOVA</t>
  </si>
  <si>
    <t>Source of Variation</t>
  </si>
  <si>
    <t>SS</t>
  </si>
  <si>
    <t>MS</t>
  </si>
  <si>
    <t>F</t>
  </si>
  <si>
    <t>P-value</t>
  </si>
  <si>
    <t>F crit</t>
  </si>
  <si>
    <t>Between Groups</t>
  </si>
  <si>
    <t>Within Groups</t>
  </si>
  <si>
    <t>Total</t>
  </si>
  <si>
    <t>Narcicismo partidario</t>
  </si>
  <si>
    <t>Simpatía outgroup</t>
  </si>
  <si>
    <t>Extremismo</t>
  </si>
  <si>
    <t>181.46.160.110</t>
  </si>
  <si>
    <t>181.97.81.57</t>
  </si>
  <si>
    <t>181.9.131.147</t>
  </si>
  <si>
    <t>181.13.64.133</t>
  </si>
  <si>
    <t>190.210.194.133</t>
  </si>
  <si>
    <t>181.29.183.108</t>
  </si>
  <si>
    <t>190.192.21.11</t>
  </si>
  <si>
    <t>181.10.200.196</t>
  </si>
  <si>
    <t>186.141.197.152</t>
  </si>
  <si>
    <t>170.51.101.230</t>
  </si>
  <si>
    <t>186.22.136.131</t>
  </si>
  <si>
    <t>181.167.101.222</t>
  </si>
  <si>
    <t>190.189.247.238</t>
  </si>
  <si>
    <t>66.60.25.170</t>
  </si>
  <si>
    <t>186.22.17.100</t>
  </si>
  <si>
    <t>190.55.165.255</t>
  </si>
  <si>
    <t>190.49.21.122</t>
  </si>
  <si>
    <t>190.7.16.11</t>
  </si>
  <si>
    <t>190.191.41.201</t>
  </si>
  <si>
    <t>181.1.12.237</t>
  </si>
  <si>
    <t>200.16.16.13</t>
  </si>
  <si>
    <t>181.44.129.47</t>
  </si>
  <si>
    <t>186.22.54.20</t>
  </si>
  <si>
    <t>181.9.172.205</t>
  </si>
  <si>
    <t>190.49.114.247</t>
  </si>
  <si>
    <t>181.171.203.219</t>
  </si>
  <si>
    <t>Me gusto la experiencia. Creo que como pensamos tiene que ver con el contexto del que venimos.</t>
  </si>
  <si>
    <t xml:space="preserve">Gracias x esta actividad </t>
  </si>
  <si>
    <t>Fue muy breve el tiempo de charla y lo monopolicé haciendo un raconto de mi experiencia de vida de los últimos 25 años y de por qué creo que un gobierno nacional y popular (o de izquierda) es lo mejor que le puede pasar a un país en su conjunto</t>
  </si>
  <si>
    <t>190.122.199.196</t>
  </si>
  <si>
    <t>190.210.32.47</t>
  </si>
  <si>
    <t>200.59.2.88</t>
  </si>
  <si>
    <t>170.78.184.18</t>
  </si>
  <si>
    <t>190.194.223.10</t>
  </si>
  <si>
    <t>201.216.219.207</t>
  </si>
  <si>
    <t>186.124.164.239</t>
  </si>
  <si>
    <t>186.12.187.35</t>
  </si>
  <si>
    <t>181.170.204.70</t>
  </si>
  <si>
    <t>181.30.21.10</t>
  </si>
  <si>
    <t>186.12.186.38</t>
  </si>
  <si>
    <t>31.221.14.59</t>
  </si>
  <si>
    <t>186.22.245.51</t>
  </si>
  <si>
    <t>181.102.64.41</t>
  </si>
  <si>
    <t>200.69.245.117</t>
  </si>
  <si>
    <t>170.51.110.90</t>
  </si>
  <si>
    <t>190.138.90.90</t>
  </si>
  <si>
    <t>181.192.64.68</t>
  </si>
  <si>
    <t>163.116.225.115</t>
  </si>
  <si>
    <t>190.247.147.57</t>
  </si>
  <si>
    <t>201.179.88.6</t>
  </si>
  <si>
    <t>181.167.146.207</t>
  </si>
  <si>
    <t>181.170.143.200</t>
  </si>
  <si>
    <t>Post control</t>
  </si>
  <si>
    <t>N/A</t>
  </si>
  <si>
    <t>-</t>
  </si>
  <si>
    <t>Participación control</t>
  </si>
  <si>
    <t>Participación intervencion</t>
  </si>
  <si>
    <t>t-Test: Two-Sample Assuming Equal Variances</t>
  </si>
  <si>
    <t>Pooled Variance</t>
  </si>
  <si>
    <t>Pol. Max - min</t>
  </si>
  <si>
    <t>Simpatía outgroup todos (menos valor más pol)</t>
  </si>
  <si>
    <t>DS pareja todos</t>
  </si>
  <si>
    <t>DS parejas total</t>
  </si>
  <si>
    <t>DS parejas max - min</t>
  </si>
  <si>
    <t>DS pareja max-min</t>
  </si>
  <si>
    <t>DS pareja -min</t>
  </si>
  <si>
    <t>DS parejas -min</t>
  </si>
  <si>
    <t>DS parejas id - min</t>
  </si>
  <si>
    <t>DS pareja id-min</t>
  </si>
  <si>
    <t>DS pareja id -min</t>
  </si>
  <si>
    <t>Ext afectivo id - min</t>
  </si>
  <si>
    <t>Extremismo afectivo id - min</t>
  </si>
  <si>
    <t>temas personales</t>
  </si>
  <si>
    <t>temas politicos acuerdo</t>
  </si>
  <si>
    <t>temas politica desacuerdo</t>
  </si>
  <si>
    <t>otros</t>
  </si>
  <si>
    <t>politica de acuerdo</t>
  </si>
  <si>
    <t>politica desacuerdo</t>
  </si>
  <si>
    <t>personales</t>
  </si>
  <si>
    <t>politica</t>
  </si>
  <si>
    <t>DS total id - min</t>
  </si>
  <si>
    <t>DS parejas id- todos</t>
  </si>
  <si>
    <t>DS pareja id-todos</t>
  </si>
  <si>
    <t>Simpatía outgroup todos pre</t>
  </si>
  <si>
    <t>Simpatía outgroup todos post</t>
  </si>
  <si>
    <t>ds_pareja_id_min_pre</t>
  </si>
  <si>
    <t>ds_pareja_id_min_post</t>
  </si>
  <si>
    <t>simpatia_outgroup_pre</t>
  </si>
  <si>
    <t>simpatia_outgroup_post</t>
  </si>
  <si>
    <t>ds_pareja_pre</t>
  </si>
  <si>
    <t>ds_pareja_post</t>
  </si>
  <si>
    <t>extremismo_afectivo_pre</t>
  </si>
  <si>
    <t>extremismo_afectivo_post</t>
  </si>
  <si>
    <t>participacion_pre</t>
  </si>
  <si>
    <t>participacion_post</t>
  </si>
  <si>
    <t>narcicismo_pre</t>
  </si>
  <si>
    <t>narcicismo_post</t>
  </si>
  <si>
    <t>feelingt_pre</t>
  </si>
  <si>
    <t>feelingt_post</t>
  </si>
  <si>
    <t>democracia_pre</t>
  </si>
  <si>
    <t>democracia_post</t>
  </si>
  <si>
    <t>DS_pareja_id_todos_pre</t>
  </si>
  <si>
    <t>DS_pareja_id_todos_post</t>
  </si>
  <si>
    <t>DS pareja id - min</t>
  </si>
  <si>
    <t>DS pareja ID -min</t>
  </si>
  <si>
    <t>Interes politica</t>
  </si>
  <si>
    <t>Intres</t>
  </si>
  <si>
    <t>Interes</t>
  </si>
  <si>
    <t>Argentina va a estar mejor en los próximos 5 años Pre</t>
  </si>
  <si>
    <t>Debería aumentarse el control y los impuestos a las importaciones Pre</t>
  </si>
  <si>
    <t>Debería combatirse la delincuencia dando más poder a la policía Pre</t>
  </si>
  <si>
    <t>Los propietarios de grandes fortunas deberían pagar más impuestos Pre</t>
  </si>
  <si>
    <t>Deberían flexibilizarse las leyes laborales Pre</t>
  </si>
  <si>
    <t>Me enoja mucho cuando en redes sociales atacan a alguien por ser macrista Pre</t>
  </si>
  <si>
    <t>Si hubiera más personas macristas el país estaría mejor Pre</t>
  </si>
  <si>
    <t>Los logros del macrismo no son lo suficientemente reconocidos Pre</t>
  </si>
  <si>
    <t>Me enoja mucho cuando en redes sociales atacan a alguien por ser kirchnerista Pre</t>
  </si>
  <si>
    <t>Si hubiera más personas kirchneristas el país estaría mejor Pre</t>
  </si>
  <si>
    <t>Los logros del kirchnerismo no son lo suficientemente reconocidos Pre</t>
  </si>
  <si>
    <t>Me enoja mucho cuando en redes sociales atacan a alguien por ser libertario/a Pre</t>
  </si>
  <si>
    <t>Si hubiera más personas libertarias el país estaría mejor Pre</t>
  </si>
  <si>
    <t>Los logros de los libertarios no son lo suficientemente reconocidos Pre</t>
  </si>
  <si>
    <t>Me enoja mucho cuando en redes sociales atacan a alguien por ser de izquierda Pre</t>
  </si>
  <si>
    <t>Si hubiera más personas de izquierda el país estaría mejor Pre</t>
  </si>
  <si>
    <t>Los logros de la izquierda no son lo suficientemente reconocidos Pre</t>
  </si>
  <si>
    <t>¿Cómo describirías tus sentimientos hacia esta persona? Pre</t>
  </si>
  <si>
    <t>¿Cuán dispuesto/a estarías a tener una relación de pareja con esta persona? Pre</t>
  </si>
  <si>
    <t>¿Cuán a gusto te sentirías teniendo de amiga a esta persona? Pre</t>
  </si>
  <si>
    <t>Narcicismo Pre</t>
  </si>
  <si>
    <t>Tratamiento</t>
  </si>
  <si>
    <t>Argentina va a estar mejor en los próximos 5 años Post</t>
  </si>
  <si>
    <t>Debería aumentarse el control y los impuestos a las importaciones Post</t>
  </si>
  <si>
    <t>Debería combatirse la delincuencia dando más poder a la policía Post</t>
  </si>
  <si>
    <t>Los propietarios de grandes fortunas deberían pagar más impuestos Post</t>
  </si>
  <si>
    <t>Deberían flexibilizarse las leyes laborales Post</t>
  </si>
  <si>
    <t>Me enoja mucho cuando en redes sociales atacan a alguien por ser macrista Post</t>
  </si>
  <si>
    <t>Si hubiera más personas macristas el país estaría mejor Post</t>
  </si>
  <si>
    <t>Los logros del macrismo no son lo suficientemente reconocidos Post</t>
  </si>
  <si>
    <t>Me enoja mucho cuando en redes sociales atacan a alguien por ser kirchnerista Post</t>
  </si>
  <si>
    <t>Si hubiera más personas kirchneristas el país estaría mejor Post</t>
  </si>
  <si>
    <t>Los logros del kirchnerismo no son lo suficientemente reconocidos Post</t>
  </si>
  <si>
    <t>Me enoja mucho cuando en redes sociales atacan a alguien por ser libertario/a Post</t>
  </si>
  <si>
    <t>Si hubiera más personas libertarias el país estaría mejor Post</t>
  </si>
  <si>
    <t>Los logros de los libertarios no son lo suficientemente reconocidos Post</t>
  </si>
  <si>
    <t>Me enoja mucho cuando en redes sociales atacan a alguien por ser de izquierda Post</t>
  </si>
  <si>
    <t>Si hubiera más personas de izquierda el país estaría mejor Post</t>
  </si>
  <si>
    <t>Los logros de la izquierda no son lo suficientemente reconocidos Post</t>
  </si>
  <si>
    <t>¿Cómo describirías tus sentimientos hacia esta persona? Post</t>
  </si>
  <si>
    <t>¿Cuán dispuesto/a estarías a tener una relación de pareja con esta persona? Post</t>
  </si>
  <si>
    <t>¿Cuán a gusto te sentirías teniendo de amiga a esta persona? Post</t>
  </si>
  <si>
    <t>Para finalizar te hacemos una última pregunta: ¿Cuántas horas dormiste anoche?  Post</t>
  </si>
  <si>
    <t>Narcicismo Post</t>
  </si>
  <si>
    <t>si</t>
  </si>
  <si>
    <t>no</t>
  </si>
  <si>
    <t>Separador</t>
  </si>
  <si>
    <t>estebanaguilera99@gmail.com</t>
  </si>
  <si>
    <t>analiaweibel@gmail.com</t>
  </si>
  <si>
    <t>julygigut@gmail.com</t>
  </si>
  <si>
    <t>pedreirajulieta@gmail.com</t>
  </si>
  <si>
    <t>ilanitsj@gmail.com</t>
  </si>
  <si>
    <t>giannimascolo5@gmail.com</t>
  </si>
  <si>
    <t>karinavictoria@outlook.com.ar</t>
  </si>
  <si>
    <t>joaquinipuchol1997@gmail.com</t>
  </si>
  <si>
    <t>panchomessina@gmail.com</t>
  </si>
  <si>
    <t>tomisere@icloud.com</t>
  </si>
  <si>
    <t>pablosotomayor7@gmail.com</t>
  </si>
  <si>
    <t>yasgonzalezloli@hotmail.com</t>
  </si>
  <si>
    <t>fede.peitti@gmail.com</t>
  </si>
  <si>
    <t>agustinprinetti@gmail.com</t>
  </si>
  <si>
    <t>wandazeballos@gmail.com</t>
  </si>
  <si>
    <t>tomyrusso14@gmail.com</t>
  </si>
  <si>
    <t>lobostobias@gmail.com</t>
  </si>
  <si>
    <t>fanara.johanna@gmail.com</t>
  </si>
  <si>
    <t>jorgepm057@gmail.com</t>
  </si>
  <si>
    <t>santimaffi@gmail.com</t>
  </si>
  <si>
    <t>micacenturion2409@icloud.com</t>
  </si>
  <si>
    <t>cathetagliabue@gmail.com</t>
  </si>
  <si>
    <t>perazzonicolas@gmail.com</t>
  </si>
  <si>
    <t>juanpabloricapito@gmail.com</t>
  </si>
  <si>
    <t>julianeitor1@gmail.com</t>
  </si>
  <si>
    <t>lucasniederle02@gmail.com</t>
  </si>
  <si>
    <t>tomasmarco374@gmail.com</t>
  </si>
  <si>
    <t>malenazambrani@gmail.com</t>
  </si>
  <si>
    <t>rebecavivespastor@gmail.com</t>
  </si>
  <si>
    <t>fernandezestefania17@outlook.es</t>
  </si>
  <si>
    <t>luluf.goya@gmail.com</t>
  </si>
  <si>
    <t>mdconsultores@hotmail.com</t>
  </si>
  <si>
    <t>valentin.gallardo@hotmail.com</t>
  </si>
  <si>
    <t>valen.zm@hotmail.com</t>
  </si>
  <si>
    <t>facu.amari@gmail.com</t>
  </si>
  <si>
    <t>camilaluna0000@gmail.com</t>
  </si>
  <si>
    <t>carli.soza@gmail.com</t>
  </si>
  <si>
    <t>reginazasiekin@gmail.com</t>
  </si>
  <si>
    <t>maguscigana@gmail.com</t>
  </si>
  <si>
    <t>macajauge@gmail.com</t>
  </si>
  <si>
    <t>catalinajoaon@gmail.com</t>
  </si>
  <si>
    <t>marinarcastelli@uca.edu.ar</t>
  </si>
  <si>
    <t>maltieri97@gmail.com</t>
  </si>
  <si>
    <t>csanchez@udesa.edu.ar</t>
  </si>
  <si>
    <t>cata.raczkowskianaya@gmail.com</t>
  </si>
  <si>
    <t>julietdiaz_2015@hotmail.com</t>
  </si>
  <si>
    <t>marcarig@gmail.com</t>
  </si>
  <si>
    <t>marisabonafe@hotmail.com</t>
  </si>
  <si>
    <t>noelialdama@gmail.com</t>
  </si>
  <si>
    <t>vanesagonzalez@gmail.com</t>
  </si>
  <si>
    <t>sofiamurature@hotmail.com.ar</t>
  </si>
  <si>
    <t>mechiblanchard@gmail.com</t>
  </si>
  <si>
    <t>lopezlucasdaniel@gmail.com</t>
  </si>
  <si>
    <t>yaninasolmartinez@gmail.com</t>
  </si>
  <si>
    <t>nrosasmaruyama@gmail.com</t>
  </si>
  <si>
    <t>Agustin606Lucio@gmail.com</t>
  </si>
  <si>
    <t>agostinaargirof@gmail.com</t>
  </si>
  <si>
    <t>antonella.m.barone@gmail.com</t>
  </si>
  <si>
    <t>sarahsolivella@gmail.com</t>
  </si>
  <si>
    <t>candelariamacchi@gmail.com</t>
  </si>
  <si>
    <t>milihamwee@gmail.com</t>
  </si>
  <si>
    <t>sabrideclasico@gmail.com</t>
  </si>
  <si>
    <t>camilsolguerra@gmail.com</t>
  </si>
  <si>
    <t>tommyvanthienen@gmail.com</t>
  </si>
  <si>
    <t>vikyskapin@gmail.com</t>
  </si>
  <si>
    <t>dakesler@gmail.com</t>
  </si>
  <si>
    <t>nick98ar@hotmail.con</t>
  </si>
  <si>
    <t>lucasp149@gmail.com</t>
  </si>
  <si>
    <t>cotienrriz@hotmail.com</t>
  </si>
  <si>
    <t>milagros179891@gmail.com</t>
  </si>
  <si>
    <t>enrique.armeno@gmail.com</t>
  </si>
  <si>
    <t>joaquinmateoaguirre@hotmail.com</t>
  </si>
  <si>
    <t>noelia_gattero@hotmail.com</t>
  </si>
  <si>
    <t>lucia.rivero1983@gmail.com</t>
  </si>
  <si>
    <t>alejandronotari@gmail.com</t>
  </si>
  <si>
    <t>violebongiovanni@gmail.com</t>
  </si>
  <si>
    <t>mvictoriagk@gmail.com</t>
  </si>
  <si>
    <t>pierrot.4pm@gmail.com</t>
  </si>
  <si>
    <t>nicolasdnc95@gmail.com</t>
  </si>
  <si>
    <t>ine.catoni@gmail.com</t>
  </si>
  <si>
    <t>vegapaulacarolina@gmail.com</t>
  </si>
  <si>
    <t>cbelardo@mail.utdt.edu</t>
  </si>
  <si>
    <t>cecimarfia.sc@gmail.com</t>
  </si>
  <si>
    <t>agusluques@gmail.com</t>
  </si>
  <si>
    <t>julieta.gregori@gmail.com</t>
  </si>
  <si>
    <t>florencia.digiovanniarcuri@gmail.com</t>
  </si>
  <si>
    <t>claraob96gmail.com</t>
  </si>
  <si>
    <t>guille.mana98@gmail.com</t>
  </si>
  <si>
    <t>paulacostantini58@gmail.com</t>
  </si>
  <si>
    <t>ericsig@gmail.com</t>
  </si>
  <si>
    <t>caminach@hotmail.com</t>
  </si>
  <si>
    <t>juanfilidoro@gmail.com</t>
  </si>
  <si>
    <t>florencia.echezarreta1@gmail.com</t>
  </si>
  <si>
    <t>joaquingasparini@yahoo.com.ar</t>
  </si>
  <si>
    <t>Total participantes</t>
  </si>
  <si>
    <t>zoevillarrealok@gmail.com</t>
  </si>
  <si>
    <t>luchojaure98@gmail.com</t>
  </si>
  <si>
    <t>ionatan@gmail.com</t>
  </si>
  <si>
    <t>ezequiel.justet@gmail.com</t>
  </si>
  <si>
    <t>Camilaaccorinti42@gmail.com</t>
  </si>
  <si>
    <t>guadamd99@gmail.com</t>
  </si>
  <si>
    <t>goldcarolina1973@gmail.com</t>
  </si>
  <si>
    <t>andreanas1968@hotmail.com</t>
  </si>
  <si>
    <t>jessicaraquelnavarro@gmail.com</t>
  </si>
  <si>
    <t>leopatron@gmail.com</t>
  </si>
  <si>
    <t>emi_savio@hotmail.com</t>
  </si>
  <si>
    <t>ramirogibazeta@gmail.com</t>
  </si>
  <si>
    <t>nacho.soria.casella@gmail.com</t>
  </si>
  <si>
    <t>fransdanovichi4@gmail.com</t>
  </si>
  <si>
    <t>sergiotaxibola8@hotmail.com</t>
  </si>
  <si>
    <t>martinizarrualde20@gmail.com</t>
  </si>
  <si>
    <t>germanpablolop@gmail.com</t>
  </si>
  <si>
    <t>santomartinovalentin@gmail.com</t>
  </si>
  <si>
    <t>fliahaff@gmail.com</t>
  </si>
  <si>
    <t>alberto.patron@gmail.com</t>
  </si>
  <si>
    <t>sebastian.fernandezfranco7@gmail.com</t>
  </si>
  <si>
    <t>jusapapa23@gmail.com</t>
  </si>
  <si>
    <t>victoriacoscia22@gmail.com</t>
  </si>
  <si>
    <t>micabelen_94@hotmail.com</t>
  </si>
  <si>
    <t>camigots@gmail.com</t>
  </si>
  <si>
    <t>juanjosedepino@gmail.com</t>
  </si>
  <si>
    <t>veronica_meriano@hotmail.com</t>
  </si>
  <si>
    <t>fedelr03@gmail.com</t>
  </si>
  <si>
    <t>denisse_ar@yahoo.com</t>
  </si>
  <si>
    <t>matiasbritos67@gmail.com</t>
  </si>
  <si>
    <t>merlanfacundo@gmail.com</t>
  </si>
  <si>
    <t>kronofighter86@gmail.com</t>
  </si>
  <si>
    <t>gonzalodiazgf@gmail.com</t>
  </si>
  <si>
    <t>tere_mllobet@hotmail.com</t>
  </si>
  <si>
    <t>magali.fpisani@gmail.com</t>
  </si>
  <si>
    <t>melaniefanara@hotmail.com</t>
  </si>
  <si>
    <t>facufarfa@gmail.com</t>
  </si>
  <si>
    <t>marysolmainenti@gmail.com</t>
  </si>
  <si>
    <t>sanchezg@udesa.edu.ar</t>
  </si>
  <si>
    <t>anahirgerez0@gmail.com</t>
  </si>
  <si>
    <t>mai.pellegrino@gmail.com</t>
  </si>
  <si>
    <t>boris.hage@ingenieria.uner.edu.ar</t>
  </si>
  <si>
    <t>franco.nz.98@gmail.com</t>
  </si>
  <si>
    <t>batager@gmail.com</t>
  </si>
  <si>
    <t>cernadasbelu@yahoo.com.ar</t>
  </si>
  <si>
    <t>malumelida94@gmail.com</t>
  </si>
  <si>
    <t>juancruzhernandez2014@gmail.com</t>
  </si>
  <si>
    <t>Lucianoescobar38@gmail.com</t>
  </si>
  <si>
    <t>viacavaemilia@gmail.com</t>
  </si>
  <si>
    <t>Esperanza.Mongelos@cbsa.edu.ar</t>
  </si>
  <si>
    <t>santi_hardie@hotmail.com</t>
  </si>
  <si>
    <t>miguelmariadelapaz@gmail.com</t>
  </si>
  <si>
    <t>joaquincaporale@gmail.com</t>
  </si>
  <si>
    <t>jignacio.villegas@outlook.com</t>
  </si>
  <si>
    <t>sanveron@gmail.com</t>
  </si>
  <si>
    <t>loza.augusto19@gmail.com</t>
  </si>
  <si>
    <t>agusrodriguez1@gmail.com</t>
  </si>
  <si>
    <t>cmn85@hotmail.com</t>
  </si>
  <si>
    <t>aquinofranciscodamian@gmail.com</t>
  </si>
  <si>
    <t>julianabernatowiez@gmail.com</t>
  </si>
  <si>
    <t>fernandolima87@gmail.com</t>
  </si>
  <si>
    <t>sildiaz1104@gmail.com</t>
  </si>
  <si>
    <t>antonelladelvallepaladini33@gmail.com</t>
  </si>
  <si>
    <t>milagrosantonellaalizegui@gmail.com</t>
  </si>
  <si>
    <t>valentinadiazdelacruz@gmail.com</t>
  </si>
  <si>
    <t>juanlucarini@gmai.com</t>
  </si>
  <si>
    <t>ayluu160302@gmail.com</t>
  </si>
  <si>
    <t>tobiferreira32@gmail.com</t>
  </si>
  <si>
    <t>sarusa66@hotmail.com.ar</t>
  </si>
  <si>
    <t>maria.sancassani@hotmail.com</t>
  </si>
  <si>
    <t>marcela.paganini.94@gmail.com</t>
  </si>
  <si>
    <t>alonsoanabelen@hotmail.com</t>
  </si>
  <si>
    <t>joaquinbarreiros@gmail.com</t>
  </si>
  <si>
    <t>pdelfrari@hotmail.com</t>
  </si>
  <si>
    <t>jeanmanzano@gmail.com</t>
  </si>
  <si>
    <t>kiaracbarbato@gmail.com</t>
  </si>
  <si>
    <t>mateve485@gmail.com</t>
  </si>
  <si>
    <t>tomasaugustocastillo@gmail.com</t>
  </si>
  <si>
    <t>marianainespodetti@gmail.com</t>
  </si>
  <si>
    <t>franciscosiri13@gmail.com</t>
  </si>
  <si>
    <t>laurafelperin@gmail.com</t>
  </si>
  <si>
    <t>reussabrina@gmail.com</t>
  </si>
  <si>
    <t>hernanpustel@hotmail.com</t>
  </si>
  <si>
    <t>maria.julieta.aguirre@mi.unc.edu.ar</t>
  </si>
  <si>
    <t>juanitafuentes04@hotmail.com</t>
  </si>
  <si>
    <t>https://app-sorteos.com/w/W7259Q</t>
  </si>
  <si>
    <t>1. carli.soza@gmail.com</t>
  </si>
  <si>
    <t>2. pedreirajulieta@gmail.com</t>
  </si>
  <si>
    <t>3. cathetagliabue@gmail.com</t>
  </si>
  <si>
    <t>4. noelialdama@gmail.com</t>
  </si>
  <si>
    <t>5. enrique.armeno@gmail.com</t>
  </si>
  <si>
    <t>6. noelia_gattero@hotmail.com</t>
  </si>
  <si>
    <t>7. mvictoriagk@gmail.com</t>
  </si>
  <si>
    <t>8. alberto.patron@gmail.com</t>
  </si>
  <si>
    <t>9. franco.nz.98@gmail.com</t>
  </si>
  <si>
    <t>10. franciscosiri13@gmail.com</t>
  </si>
  <si>
    <t>ok</t>
  </si>
  <si>
    <t>Pagado</t>
  </si>
  <si>
    <t>Comunicado</t>
  </si>
  <si>
    <t>id</t>
  </si>
  <si>
    <t>tratamiento</t>
  </si>
  <si>
    <t>partido_pre</t>
  </si>
  <si>
    <t>convencimiento_voto_pre</t>
  </si>
  <si>
    <t>partido_post</t>
  </si>
  <si>
    <t>convencimiento_voto_post</t>
  </si>
  <si>
    <t>interes_politica_pre</t>
  </si>
  <si>
    <t>interes_politica_post</t>
  </si>
  <si>
    <t>extremismo_pre</t>
  </si>
  <si>
    <t>extremismo_post</t>
  </si>
  <si>
    <t>informarte_pre</t>
  </si>
  <si>
    <t>participar_pre</t>
  </si>
  <si>
    <t>votar_pre</t>
  </si>
  <si>
    <t>votar_post</t>
  </si>
  <si>
    <t>informarte_post</t>
  </si>
  <si>
    <t>participar_post</t>
  </si>
  <si>
    <t>n_metodos_pre</t>
  </si>
  <si>
    <t>p_instituciones_pre</t>
  </si>
  <si>
    <t>n_valentia_pre</t>
  </si>
  <si>
    <t>p_respeto_pre</t>
  </si>
  <si>
    <t>n_metodos_post</t>
  </si>
  <si>
    <t>p_instituciones_post</t>
  </si>
  <si>
    <t>n_valentia_post</t>
  </si>
  <si>
    <t>p_respeto_post</t>
  </si>
  <si>
    <t>ds_total_id_min_pre</t>
  </si>
  <si>
    <t>ds_total_id_min_post</t>
  </si>
  <si>
    <t>ds_total_max_min_pre</t>
  </si>
  <si>
    <t>ds_total_max_min_post</t>
  </si>
  <si>
    <t>ds_total_id _ avg_pre</t>
  </si>
  <si>
    <t>ds_term_id_min_pre</t>
  </si>
  <si>
    <t>ds_term_max _min_pre</t>
  </si>
  <si>
    <t>ds_term_id_avg_pre</t>
  </si>
  <si>
    <t>ds_pareja_max_min_pre</t>
  </si>
  <si>
    <t>ds_pareja_id_avg_pre</t>
  </si>
  <si>
    <t>simpatia_pre</t>
  </si>
  <si>
    <t>ds_total_id _ avg_post</t>
  </si>
  <si>
    <t>ds_term_id_min_post</t>
  </si>
  <si>
    <t>ds_term_max _min_post</t>
  </si>
  <si>
    <t>ds_term_id_avg_post</t>
  </si>
  <si>
    <t>ds_pareja_max_min_post</t>
  </si>
  <si>
    <t>ds_pareja_id_avg_post</t>
  </si>
  <si>
    <t>simpatia_post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</si>
</sst>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00"/>
    <numFmt numFmtId="166" formatCode="#,##0.000"/>
    <numFmt numFmtId="167" formatCode="0.0"/>
  </numFmts>
  <fonts count="15" x14ac:knownFonts="1">
    <font>
      <sz val="11"/>
      <color theme="1"/>
      <name val="Calibri"/>
      <family val="2"/>
      <scheme val="minor"/>
    </font>
    <font>
      <sz val="11"/>
      <color rgb="FF333333"/>
      <name val="Arial"/>
      <family val="2"/>
    </font>
    <font>
      <sz val="11"/>
      <color theme="1"/>
      <name val="Calibri"/>
      <family val="2"/>
    </font>
    <font>
      <b/>
      <sz val="11"/>
      <color theme="0"/>
      <name val="Arial"/>
      <family val="2"/>
    </font>
    <font>
      <i/>
      <sz val="11"/>
      <color theme="1"/>
      <name val="Calibri"/>
      <family val="2"/>
      <scheme val="minor"/>
    </font>
    <font>
      <b/>
      <sz val="11"/>
      <color theme="1"/>
      <name val="Calibri"/>
      <family val="2"/>
      <scheme val="minor"/>
    </font>
    <font>
      <b/>
      <sz val="11"/>
      <color theme="1"/>
      <name val="Arial"/>
      <family val="2"/>
    </font>
    <font>
      <b/>
      <sz val="11"/>
      <color theme="0"/>
      <name val="Calibri"/>
      <family val="2"/>
      <scheme val="minor"/>
    </font>
    <font>
      <sz val="10"/>
      <color rgb="FF000000"/>
      <name val="Tahoma"/>
      <family val="2"/>
    </font>
    <font>
      <u/>
      <sz val="11"/>
      <color theme="10"/>
      <name val="Calibri"/>
      <family val="2"/>
      <scheme val="minor"/>
    </font>
    <font>
      <b/>
      <sz val="11"/>
      <color rgb="FFFFFFFF"/>
      <name val="Arial"/>
      <family val="2"/>
    </font>
    <font>
      <sz val="11"/>
      <color rgb="FF000000"/>
      <name val="Calibri"/>
      <family val="2"/>
      <scheme val="minor"/>
    </font>
    <font>
      <sz val="11"/>
      <color theme="0"/>
      <name val="Arial"/>
      <family val="2"/>
    </font>
    <font>
      <sz val="14"/>
      <color rgb="FF111827"/>
      <name val="Arial"/>
      <family val="2"/>
    </font>
    <font>
      <sz val="10"/>
      <color theme="1"/>
      <name val="Arial"/>
      <family val="2"/>
    </font>
  </fonts>
  <fills count="22">
    <fill>
      <patternFill patternType="none"/>
    </fill>
    <fill>
      <patternFill patternType="gray125"/>
    </fill>
    <fill>
      <patternFill patternType="solid">
        <fgColor rgb="FFEAEAE8"/>
      </patternFill>
    </fill>
    <fill>
      <patternFill patternType="solid">
        <fgColor rgb="FFEAEAE8"/>
        <bgColor rgb="FF000000"/>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
      <patternFill patternType="solid">
        <fgColor theme="1"/>
        <bgColor indexed="64"/>
      </patternFill>
    </fill>
    <fill>
      <patternFill patternType="solid">
        <fgColor rgb="FF92D050"/>
        <bgColor indexed="64"/>
      </patternFill>
    </fill>
    <fill>
      <patternFill patternType="solid">
        <fgColor theme="4"/>
        <bgColor indexed="64"/>
      </patternFill>
    </fill>
    <fill>
      <patternFill patternType="solid">
        <fgColor theme="0" tint="-0.14999847407452621"/>
        <bgColor indexed="64"/>
      </patternFill>
    </fill>
    <fill>
      <patternFill patternType="solid">
        <fgColor theme="6"/>
        <bgColor indexed="64"/>
      </patternFill>
    </fill>
    <fill>
      <patternFill patternType="solid">
        <fgColor theme="1" tint="0.499984740745262"/>
        <bgColor indexed="64"/>
      </patternFill>
    </fill>
    <fill>
      <patternFill patternType="solid">
        <fgColor theme="6"/>
        <bgColor rgb="FF000000"/>
      </patternFill>
    </fill>
    <fill>
      <patternFill patternType="solid">
        <fgColor rgb="FFFFFF00"/>
        <bgColor rgb="FF000000"/>
      </patternFill>
    </fill>
    <fill>
      <patternFill patternType="solid">
        <fgColor rgb="FF00B0F0"/>
        <bgColor rgb="FF000000"/>
      </patternFill>
    </fill>
    <fill>
      <patternFill patternType="solid">
        <fgColor rgb="FF8064A2"/>
        <bgColor rgb="FF000000"/>
      </patternFill>
    </fill>
    <fill>
      <patternFill patternType="solid">
        <fgColor rgb="FFFF0000"/>
        <bgColor rgb="FF000000"/>
      </patternFill>
    </fill>
    <fill>
      <patternFill patternType="solid">
        <fgColor rgb="FF000000"/>
        <bgColor rgb="FF000000"/>
      </patternFill>
    </fill>
    <fill>
      <patternFill patternType="solid">
        <fgColor rgb="FF7030A0"/>
        <bgColor rgb="FF000000"/>
      </patternFill>
    </fill>
    <fill>
      <patternFill patternType="solid">
        <fgColor theme="1"/>
        <bgColor rgb="FF000000"/>
      </patternFill>
    </fill>
  </fills>
  <borders count="6">
    <border>
      <left/>
      <right/>
      <top/>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right/>
      <top/>
      <bottom style="medium">
        <color indexed="64"/>
      </bottom>
      <diagonal/>
    </border>
    <border>
      <left/>
      <right/>
      <top style="medium">
        <color indexed="64"/>
      </top>
      <bottom style="thin">
        <color indexed="64"/>
      </bottom>
      <diagonal/>
    </border>
    <border>
      <left style="thin">
        <color rgb="FFA6A6A6"/>
      </left>
      <right/>
      <top/>
      <bottom/>
      <diagonal/>
    </border>
  </borders>
  <cellStyleXfs count="2">
    <xf numFmtId="0" fontId="0" fillId="0" borderId="0"/>
    <xf numFmtId="0" fontId="9" fillId="0" borderId="0" applyNumberFormat="0" applyFill="0" applyBorder="0" applyAlignment="0" applyProtection="0"/>
  </cellStyleXfs>
  <cellXfs count="57">
    <xf numFmtId="0" fontId="0" fillId="0" borderId="0" xfId="0"/>
    <xf numFmtId="164" fontId="0" fillId="0" borderId="0" xfId="0" applyNumberFormat="1"/>
    <xf numFmtId="0" fontId="1" fillId="2" borderId="1" xfId="0" applyFont="1" applyFill="1" applyBorder="1"/>
    <xf numFmtId="0" fontId="1" fillId="3" borderId="1" xfId="0" applyFont="1" applyFill="1" applyBorder="1"/>
    <xf numFmtId="0" fontId="1" fillId="3" borderId="2"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3" fontId="2" fillId="0" borderId="0" xfId="0" applyNumberFormat="1" applyFont="1"/>
    <xf numFmtId="0" fontId="2" fillId="0" borderId="0" xfId="0" applyFont="1"/>
    <xf numFmtId="0" fontId="3" fillId="8" borderId="0" xfId="0" applyFont="1" applyFill="1"/>
    <xf numFmtId="0" fontId="3" fillId="8" borderId="1" xfId="0" applyFont="1" applyFill="1" applyBorder="1"/>
    <xf numFmtId="165" fontId="0" fillId="0" borderId="0" xfId="0" applyNumberFormat="1"/>
    <xf numFmtId="0" fontId="0" fillId="0" borderId="3" xfId="0" applyBorder="1"/>
    <xf numFmtId="0" fontId="4" fillId="0" borderId="4" xfId="0" applyFont="1" applyBorder="1" applyAlignment="1">
      <alignment horizontal="center"/>
    </xf>
    <xf numFmtId="0" fontId="5" fillId="0" borderId="0" xfId="0" applyFont="1"/>
    <xf numFmtId="0" fontId="3" fillId="9" borderId="0" xfId="0" applyFont="1" applyFill="1"/>
    <xf numFmtId="166" fontId="0" fillId="0" borderId="0" xfId="0" applyNumberFormat="1"/>
    <xf numFmtId="0" fontId="6" fillId="4" borderId="0" xfId="0" applyFont="1" applyFill="1"/>
    <xf numFmtId="0" fontId="0" fillId="0" borderId="1" xfId="0" applyBorder="1"/>
    <xf numFmtId="164" fontId="0" fillId="0" borderId="1" xfId="0" applyNumberFormat="1" applyBorder="1"/>
    <xf numFmtId="0" fontId="0" fillId="10" borderId="0" xfId="0" applyFill="1"/>
    <xf numFmtId="0" fontId="0" fillId="11" borderId="0" xfId="0" applyFill="1"/>
    <xf numFmtId="167" fontId="0" fillId="0" borderId="0" xfId="0" applyNumberFormat="1"/>
    <xf numFmtId="165" fontId="5" fillId="0" borderId="0" xfId="0" applyNumberFormat="1" applyFont="1"/>
    <xf numFmtId="165" fontId="5" fillId="9" borderId="0" xfId="0" applyNumberFormat="1" applyFont="1" applyFill="1"/>
    <xf numFmtId="165" fontId="5" fillId="4" borderId="0" xfId="0" applyNumberFormat="1" applyFont="1" applyFill="1"/>
    <xf numFmtId="0" fontId="0" fillId="9" borderId="0" xfId="0" applyFill="1"/>
    <xf numFmtId="166" fontId="0" fillId="9" borderId="0" xfId="0" applyNumberFormat="1" applyFill="1"/>
    <xf numFmtId="166" fontId="0" fillId="7" borderId="0" xfId="0" applyNumberFormat="1" applyFill="1"/>
    <xf numFmtId="0" fontId="0" fillId="12" borderId="0" xfId="0" applyFill="1"/>
    <xf numFmtId="0" fontId="4" fillId="12" borderId="4" xfId="0" applyFont="1" applyFill="1" applyBorder="1" applyAlignment="1">
      <alignment horizontal="center"/>
    </xf>
    <xf numFmtId="0" fontId="0" fillId="12" borderId="3" xfId="0" applyFill="1" applyBorder="1"/>
    <xf numFmtId="0" fontId="3" fillId="13" borderId="0" xfId="0" applyFont="1" applyFill="1"/>
    <xf numFmtId="0" fontId="7" fillId="7" borderId="0" xfId="0" applyFont="1" applyFill="1"/>
    <xf numFmtId="0" fontId="1" fillId="14" borderId="2" xfId="0" applyFont="1" applyFill="1" applyBorder="1"/>
    <xf numFmtId="0" fontId="1" fillId="2" borderId="5" xfId="0" applyFont="1" applyFill="1" applyBorder="1"/>
    <xf numFmtId="0" fontId="1" fillId="15" borderId="2" xfId="0" applyFont="1" applyFill="1" applyBorder="1"/>
    <xf numFmtId="0" fontId="1" fillId="16" borderId="2" xfId="0" applyFont="1" applyFill="1" applyBorder="1"/>
    <xf numFmtId="0" fontId="1" fillId="17" borderId="2" xfId="0" applyFont="1" applyFill="1" applyBorder="1"/>
    <xf numFmtId="0" fontId="1" fillId="18" borderId="2" xfId="0" applyFont="1" applyFill="1" applyBorder="1"/>
    <xf numFmtId="0" fontId="10" fillId="19" borderId="0" xfId="0" applyFont="1" applyFill="1"/>
    <xf numFmtId="0" fontId="10" fillId="19" borderId="1" xfId="0" applyFont="1" applyFill="1" applyBorder="1"/>
    <xf numFmtId="0" fontId="11" fillId="0" borderId="0" xfId="0" applyFont="1"/>
    <xf numFmtId="0" fontId="12" fillId="20" borderId="2" xfId="0" applyFont="1" applyFill="1" applyBorder="1"/>
    <xf numFmtId="0" fontId="3" fillId="21" borderId="2" xfId="0" applyFont="1" applyFill="1" applyBorder="1"/>
    <xf numFmtId="0" fontId="0" fillId="8" borderId="0" xfId="0" applyFill="1"/>
    <xf numFmtId="0" fontId="13" fillId="0" borderId="0" xfId="0" applyFont="1"/>
    <xf numFmtId="0" fontId="14" fillId="0" borderId="0" xfId="0" applyFont="1"/>
    <xf numFmtId="0" fontId="9" fillId="0" borderId="0" xfId="1"/>
    <xf numFmtId="0" fontId="0" fillId="0" borderId="0" xfId="0" applyFill="1" applyBorder="1" applyAlignment="1"/>
    <xf numFmtId="0" fontId="0" fillId="0" borderId="3" xfId="0" applyFill="1" applyBorder="1" applyAlignment="1"/>
    <xf numFmtId="0" fontId="4" fillId="0" borderId="4" xfId="0" applyFont="1" applyFill="1" applyBorder="1" applyAlignment="1">
      <alignment horizontal="center"/>
    </xf>
    <xf numFmtId="0" fontId="4" fillId="0" borderId="0" xfId="0" applyFont="1" applyFill="1" applyBorder="1" applyAlignment="1">
      <alignment horizontal="center"/>
    </xf>
    <xf numFmtId="0" fontId="0" fillId="0" borderId="4" xfId="0" applyBorder="1"/>
    <xf numFmtId="0" fontId="0" fillId="0" borderId="0"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ki Lescano" id="{AB098B6A-8CEB-D242-A97D-4C87C9A37909}" userId="fc47d2ce4d4ba52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3-08-25T18:02:53.97" personId="{AB098B6A-8CEB-D242-A97D-4C87C9A37909}" id="{840A5900-F5C7-7149-A79A-454892DCD355}">
    <text>Control = 0
Tratamiento =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8-17T17:06:49.81" personId="{AB098B6A-8CEB-D242-A97D-4C87C9A37909}" id="{69592D4E-9B4C-FC4F-9507-E08F813838F1}">
    <text>Cuán a gusto te sentirías teniendo una pareja de tu partido - mínimo de los del outgroup</text>
  </threadedComment>
  <threadedComment ref="B1" dT="2023-08-17T17:06:49.81" personId="{AB098B6A-8CEB-D242-A97D-4C87C9A37909}" id="{5B9523FD-1A6F-B94B-9B04-BFB95328F50E}">
    <text>Cuán a gusto te sentirías teniendo una pareja de tu partido - mínimo de los del outgroup</text>
  </threadedComment>
  <threadedComment ref="C1" dT="2023-08-17T16:59:23.00" personId="{AB098B6A-8CEB-D242-A97D-4C87C9A37909}" id="{57772703-A459-8B43-8944-7BFE93C0E2B1}">
    <text xml:space="preserve">Si es K, valor de las tres preguntas de DS de M
Si es M, valor de las tres preguntas de DS de K, etc. </text>
  </threadedComment>
  <threadedComment ref="D1" dT="2023-08-17T16:59:23.00" personId="{AB098B6A-8CEB-D242-A97D-4C87C9A37909}" id="{A3DB6EA3-C846-CF44-B3A1-FF7D5EF61AC3}">
    <text xml:space="preserve">Si es K, valor de las tres preguntas de DS de M
Si es M, valor de las tres preguntas de DS de K, etc. </text>
  </threadedComment>
  <threadedComment ref="E1" dT="2023-08-17T17:13:52.07" personId="{AB098B6A-8CEB-D242-A97D-4C87C9A37909}" id="{0A141021-5B57-7348-BF63-F4A6B7D7403E}">
    <text>Cuan a gusto te sentirías teniendo una pareja de tu partido - del outgroup (K vs M, LLA vs FIT)</text>
  </threadedComment>
  <threadedComment ref="F1" dT="2023-08-17T17:13:52.07" personId="{AB098B6A-8CEB-D242-A97D-4C87C9A37909}" id="{FBD9C00E-8BD8-E04F-89BD-DE65EAC7539D}">
    <text>Cuan a gusto te sentirías teniendo una pareja de tu partido - del outgroup (K vs M, LLA vs FIT)</text>
  </threadedComment>
  <threadedComment ref="G1" dT="2023-08-17T17:08:46.28" personId="{AB098B6A-8CEB-D242-A97D-4C87C9A37909}" id="{8EE31C5C-D5F8-804E-BF19-630026CB906E}">
    <text>Cuán a gusto te sentis con los de tu partido - cuan a gusto te sentís con los del contrario para las 3 preguntas (para K es M, para LLA es FIT)</text>
  </threadedComment>
  <threadedComment ref="H1" dT="2023-08-17T17:08:46.28" personId="{AB098B6A-8CEB-D242-A97D-4C87C9A37909}" id="{1D3032BA-976D-CA42-9BC2-AE0EC797C6B7}">
    <text>Cuán a gusto te sentis con los de tu partido - cuan a gusto te sentís con los del contrario para las 3 preguntas (para K es M, para LLA es FIT)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hyperlink" Target="http://claraob9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FDF56-B898-EC48-B8AD-582354A79275}">
  <dimension ref="A1:BG294"/>
  <sheetViews>
    <sheetView workbookViewId="0">
      <selection activeCell="C34" sqref="C34"/>
    </sheetView>
  </sheetViews>
  <sheetFormatPr baseColWidth="10" defaultColWidth="8.83203125" defaultRowHeight="15" x14ac:dyDescent="0.2"/>
  <cols>
    <col min="2" max="2" width="12.83203125" bestFit="1" customWidth="1"/>
    <col min="3" max="4" width="17.6640625" bestFit="1" customWidth="1"/>
    <col min="5" max="5" width="14.6640625" bestFit="1" customWidth="1"/>
    <col min="6" max="6" width="15.5" bestFit="1" customWidth="1"/>
    <col min="11" max="11" width="11.5" customWidth="1"/>
    <col min="50" max="50" width="12.6640625" bestFit="1" customWidth="1"/>
    <col min="52" max="52" width="12.6640625" bestFit="1" customWidth="1"/>
    <col min="56" max="56" width="12.6640625" bestFit="1" customWidth="1"/>
  </cols>
  <sheetData>
    <row r="1" spans="1:59" s="2" customFormat="1" ht="14"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5" t="s">
        <v>37</v>
      </c>
      <c r="AM1" s="5" t="s">
        <v>38</v>
      </c>
      <c r="AN1" s="5" t="s">
        <v>39</v>
      </c>
      <c r="AO1" s="6" t="s">
        <v>37</v>
      </c>
      <c r="AP1" s="6" t="s">
        <v>38</v>
      </c>
      <c r="AQ1" s="6" t="s">
        <v>39</v>
      </c>
      <c r="AR1" s="7" t="s">
        <v>37</v>
      </c>
      <c r="AS1" s="7" t="s">
        <v>38</v>
      </c>
      <c r="AT1" s="7" t="s">
        <v>39</v>
      </c>
      <c r="AU1" s="8" t="s">
        <v>37</v>
      </c>
      <c r="AV1" s="8" t="s">
        <v>38</v>
      </c>
      <c r="AW1" s="8" t="s">
        <v>39</v>
      </c>
      <c r="AX1" s="11" t="s">
        <v>417</v>
      </c>
      <c r="AY1" s="11" t="s">
        <v>418</v>
      </c>
      <c r="AZ1" s="11" t="s">
        <v>419</v>
      </c>
      <c r="BA1" s="11" t="s">
        <v>420</v>
      </c>
      <c r="BB1" s="11" t="s">
        <v>421</v>
      </c>
      <c r="BC1" s="11" t="s">
        <v>422</v>
      </c>
      <c r="BD1" s="11" t="s">
        <v>423</v>
      </c>
      <c r="BE1" s="11" t="s">
        <v>424</v>
      </c>
      <c r="BF1" s="11" t="s">
        <v>425</v>
      </c>
      <c r="BG1" s="12" t="s">
        <v>426</v>
      </c>
    </row>
    <row r="2" spans="1:59" x14ac:dyDescent="0.2">
      <c r="A2" s="20">
        <v>114359592079</v>
      </c>
      <c r="B2" s="20">
        <v>426449233</v>
      </c>
      <c r="C2" s="21">
        <v>45111.455000000002</v>
      </c>
      <c r="D2" s="21">
        <v>45111.459444444445</v>
      </c>
      <c r="E2" s="20" t="s">
        <v>147</v>
      </c>
      <c r="F2" s="20"/>
      <c r="G2" s="20"/>
      <c r="H2" s="20"/>
      <c r="I2" s="20"/>
      <c r="J2" s="20">
        <v>1</v>
      </c>
      <c r="K2" s="20" t="s">
        <v>47</v>
      </c>
      <c r="L2" s="20">
        <v>4</v>
      </c>
      <c r="M2" s="20">
        <v>3</v>
      </c>
      <c r="N2" s="20">
        <v>4</v>
      </c>
      <c r="O2" s="20">
        <v>1</v>
      </c>
      <c r="P2" s="20">
        <v>7</v>
      </c>
      <c r="Q2" s="20">
        <v>4</v>
      </c>
      <c r="R2" s="20">
        <v>7</v>
      </c>
      <c r="S2" s="20">
        <v>5</v>
      </c>
      <c r="T2" s="20">
        <v>2</v>
      </c>
      <c r="U2" s="20">
        <v>7</v>
      </c>
      <c r="V2" s="20">
        <v>7</v>
      </c>
      <c r="W2" s="20">
        <v>7</v>
      </c>
      <c r="X2" s="20">
        <v>5</v>
      </c>
      <c r="Y2" s="20">
        <v>7</v>
      </c>
      <c r="Z2" s="20">
        <v>3</v>
      </c>
      <c r="AA2" s="20">
        <v>1</v>
      </c>
      <c r="AB2" s="20">
        <v>3</v>
      </c>
      <c r="AC2" s="20"/>
      <c r="AD2" s="20"/>
      <c r="AE2" s="20"/>
      <c r="AF2" s="20"/>
      <c r="AG2" s="20"/>
      <c r="AH2" s="20"/>
      <c r="AI2" s="20"/>
      <c r="AJ2" s="20"/>
      <c r="AK2" s="20"/>
      <c r="AL2" s="20">
        <v>4</v>
      </c>
      <c r="AM2" s="20">
        <v>4</v>
      </c>
      <c r="AN2" s="20">
        <v>4</v>
      </c>
      <c r="AO2" s="20">
        <v>3</v>
      </c>
      <c r="AP2" s="20">
        <v>2</v>
      </c>
      <c r="AQ2" s="20">
        <v>3</v>
      </c>
      <c r="AR2" s="20">
        <v>4</v>
      </c>
      <c r="AS2" s="20">
        <v>4</v>
      </c>
      <c r="AT2" s="20">
        <v>4</v>
      </c>
      <c r="AU2" s="20">
        <v>1</v>
      </c>
      <c r="AV2" s="20">
        <v>1</v>
      </c>
      <c r="AW2" s="20">
        <v>2</v>
      </c>
      <c r="AX2" s="9">
        <f t="shared" ref="AX2" si="0">AVERAGE(S2:U2)</f>
        <v>4.666666666666667</v>
      </c>
      <c r="AY2" s="10">
        <f t="shared" ref="AY2" si="1">-V2+W2-X2+Y2</f>
        <v>2</v>
      </c>
      <c r="AZ2" s="9">
        <f t="shared" ref="AZ2" si="2">IF(K2="Unión por la Patria (Frente de Todos)",AVERAGE(AO2-AL2,AP2-AM2,AQ2-AN2),IF(K2="Juntos por el Cambio",AVERAGE(AL2-AO2,AM2-AP2,AN2-AQ2),IF(K2="La Libertad Avanza",AVERAGE(AR2-AU2,AS2-AV2,AT2-AW2),IF(K2="Frente de Izquierda",AVERAGE(AU2-AR2,AV2-AS2,AW2-AT2),"N/A"))))</f>
        <v>1.3333333333333333</v>
      </c>
      <c r="BA2" s="10">
        <f t="shared" ref="BA2" si="3">IF(K2="Unión por la Patria (Frente de Todos)",(AO2-AL2),IF(K2="Juntos por el Cambio",AVERAGE(AL2-AO2),IF(K2="La Libertad Avanza",AVERAGE(AR2-AU2),IF(K2="Frente de Izquierda",AVERAGE(AU2-AR2),"N/A"))))</f>
        <v>1</v>
      </c>
      <c r="BB2" s="10">
        <f t="shared" ref="BB2" si="4">IF(K2="Unión por la Patria (Frente de Todos)",AVERAGE(AP2-AM2),IF(K2="Juntos por el Cambio",AVERAGE(AM2-AP2),IF(K2="La Libertad Avanza",AVERAGE(AS2-AV2),IF(K2="Frente de Izquierda",AVERAGE(AV2-AS2),"N/A"))))</f>
        <v>2</v>
      </c>
      <c r="BC2" s="10">
        <f t="shared" ref="BC2" si="5">IF(K2="Unión por la Patria (Frente de Todos)",AVERAGE(AQ2-AN2),IF(K2="Juntos por el Cambio",AVERAGE(AN2-AQ2),IF(K2="La Libertad Avanza",AVERAGE(AT2-AW2),IF(K2="Frente de Izquierda",AVERAGE(AW2-AT2),"N/A"))))</f>
        <v>1</v>
      </c>
      <c r="BD2" s="9">
        <f t="shared" ref="BD2" si="6">IF(K2="Unión por la Patria (Frente de Todos)",AVERAGE(AL2:AN2),IF(K2="Juntos por el Cambio",AVERAGE(AO2:AQ2),IF(K2="La Libertad Avanza",AVERAGE(AU2:AW2),IF(K2="Frente de Izquierda",AVERAGE(AR2:AT2),"N/A"))))</f>
        <v>2.6666666666666665</v>
      </c>
      <c r="BE2" s="9">
        <f t="shared" ref="BE2" si="7">AVERAGE(N2:R2)</f>
        <v>4.5999999999999996</v>
      </c>
      <c r="BF2" s="10">
        <f t="shared" ref="BF2" si="8">AVERAGE(Z2:AL2)</f>
        <v>2.75</v>
      </c>
      <c r="BG2">
        <f t="shared" ref="BG2" si="9">MAX(SUM(AL2:AN2),SUM(AO2:AQ2),SUM(AR2:AT2),SUM(AU2:AW2))-MIN(SUM(AL2:AN2),SUM(AO2:AQ2),SUM(AR2:AT2),SUM(AU2:AW2))</f>
        <v>8</v>
      </c>
    </row>
    <row r="3" spans="1:59" x14ac:dyDescent="0.2">
      <c r="A3">
        <v>114351808894</v>
      </c>
      <c r="B3">
        <v>426449233</v>
      </c>
      <c r="C3" s="1">
        <v>45100.435868055552</v>
      </c>
      <c r="D3" s="1">
        <v>45100.439085648148</v>
      </c>
      <c r="E3" t="s">
        <v>131</v>
      </c>
      <c r="J3">
        <v>1</v>
      </c>
      <c r="K3" t="s">
        <v>89</v>
      </c>
      <c r="L3">
        <v>6</v>
      </c>
      <c r="M3">
        <v>7</v>
      </c>
      <c r="N3">
        <v>1</v>
      </c>
      <c r="O3">
        <v>4</v>
      </c>
      <c r="P3">
        <v>2</v>
      </c>
      <c r="Q3">
        <v>7</v>
      </c>
      <c r="R3">
        <v>3</v>
      </c>
      <c r="S3">
        <v>7</v>
      </c>
      <c r="T3">
        <v>7</v>
      </c>
      <c r="U3">
        <v>7</v>
      </c>
      <c r="V3">
        <v>1</v>
      </c>
      <c r="W3">
        <v>5</v>
      </c>
      <c r="X3">
        <v>2</v>
      </c>
      <c r="Y3">
        <v>4</v>
      </c>
      <c r="AL3">
        <v>3</v>
      </c>
      <c r="AM3">
        <v>3</v>
      </c>
      <c r="AN3">
        <v>3</v>
      </c>
      <c r="AO3">
        <v>3</v>
      </c>
      <c r="AP3">
        <v>3</v>
      </c>
      <c r="AQ3">
        <v>3</v>
      </c>
      <c r="AR3">
        <v>2</v>
      </c>
      <c r="AS3">
        <v>1</v>
      </c>
      <c r="AT3">
        <v>2</v>
      </c>
      <c r="AU3">
        <v>3</v>
      </c>
      <c r="AV3">
        <v>3</v>
      </c>
      <c r="AW3">
        <v>3</v>
      </c>
      <c r="AX3" s="9">
        <f>AVERAGE(S3:U3)</f>
        <v>7</v>
      </c>
      <c r="AY3" s="10">
        <f>-V3+W3-X3+Y3</f>
        <v>6</v>
      </c>
      <c r="AZ3" s="9" t="str">
        <f>IF(K3="Unión por la Patria (Frente de Todos)",AVERAGE(AO3-AL3,AP3-AM3,AQ3-AN3),IF(K3="Juntos por el Cambio",AVERAGE(AL3-AO3,AM3-AP3,AN3-AQ3),IF(K3="La Libertad Avanza",AVERAGE(AR3-AU3,AS3-AV3,AT3-AW3),IF(K3="Frente de Izquierda",AVERAGE(AU3-AR3,AV3-AS3,AW3-AT3),"N/A"))))</f>
        <v>N/A</v>
      </c>
      <c r="BA3" s="10" t="str">
        <f>IF(K3="Unión por la Patria (Frente de Todos)",(AO3-AL3),IF(K3="Juntos por el Cambio",AVERAGE(AL3-AO3),IF(K3="La Libertad Avanza",AVERAGE(AR3-AU3),IF(K3="Frente de Izquierda",AVERAGE(AU3-AR3),"N/A"))))</f>
        <v>N/A</v>
      </c>
      <c r="BB3" s="10" t="str">
        <f>IF(K3="Unión por la Patria (Frente de Todos)",AVERAGE(AP3-AM3),IF(K3="Juntos por el Cambio",AVERAGE(AM3-AP3),IF(K3="La Libertad Avanza",AVERAGE(AS3-AV3),IF(K3="Frente de Izquierda",AVERAGE(AV3-AS3),"N/A"))))</f>
        <v>N/A</v>
      </c>
      <c r="BC3" s="10" t="str">
        <f>IF(K3="Unión por la Patria (Frente de Todos)",AVERAGE(AQ3-AN3),IF(K3="Juntos por el Cambio",AVERAGE(AN3-AQ3),IF(K3="La Libertad Avanza",AVERAGE(AT3-AW3),IF(K3="Frente de Izquierda",AVERAGE(AW3-AT3),"N/A"))))</f>
        <v>N/A</v>
      </c>
      <c r="BD3" s="9" t="str">
        <f>IF(K3="Unión por la Patria (Frente de Todos)",AVERAGE(AL3:AN3),IF(K3="Juntos por el Cambio",AVERAGE(AO3:AQ3),IF(K3="La Libertad Avanza",AVERAGE(AU3:AW3),IF(K3="Frente de Izquierda",AVERAGE(AR3:AT3),"N/A"))))</f>
        <v>N/A</v>
      </c>
      <c r="BE3" s="9">
        <f>AVERAGE(N3:R3)</f>
        <v>3.4</v>
      </c>
      <c r="BF3" s="10">
        <f>AVERAGE(Z3:AL3)</f>
        <v>3</v>
      </c>
      <c r="BG3">
        <f>MAX(SUM(AL3:AN3),SUM(AO3:AQ3),SUM(AR3:AT3),SUM(AU3:AW3))-MIN(SUM(AL3:AN3),SUM(AO3:AQ3),SUM(AR3:AT3),SUM(AU3:AW3))</f>
        <v>4</v>
      </c>
    </row>
    <row r="4" spans="1:59" x14ac:dyDescent="0.2">
      <c r="A4">
        <v>114351180673</v>
      </c>
      <c r="B4">
        <v>426449233</v>
      </c>
      <c r="C4" s="1">
        <v>45099.679537037038</v>
      </c>
      <c r="D4" s="1">
        <v>45099.679942129631</v>
      </c>
      <c r="E4" t="s">
        <v>150</v>
      </c>
      <c r="J4">
        <v>14</v>
      </c>
      <c r="AX4" s="9" t="e">
        <f t="shared" ref="AX4:AX67" si="10">AVERAGE(S4:U4)</f>
        <v>#DIV/0!</v>
      </c>
      <c r="AY4" s="10">
        <f t="shared" ref="AY4:AY67" si="11">-V4+W4-X4+Y4</f>
        <v>0</v>
      </c>
      <c r="AZ4" s="9" t="str">
        <f t="shared" ref="AZ4:AZ67" si="12">IF(K4="Unión por la Patria (Frente de Todos)",AVERAGE(AO4-AL4,AP4-AM4,AQ4-AN4),IF(K4="Juntos por el Cambio",AVERAGE(AL4-AO4,AM4-AP4,AN4-AQ4),IF(K4="La Libertad Avanza",AVERAGE(AR4-AU4,AS4-AV4,AT4-AW4),IF(K4="Frente de Izquierda",AVERAGE(AU4-AR4,AV4-AS4,AW4-AT4),"N/A"))))</f>
        <v>N/A</v>
      </c>
      <c r="BA4" s="10" t="str">
        <f t="shared" ref="BA4:BA67" si="13">IF(K4="Unión por la Patria (Frente de Todos)",(AO4-AL4),IF(K4="Juntos por el Cambio",AVERAGE(AL4-AO4),IF(K4="La Libertad Avanza",AVERAGE(AR4-AU4),IF(K4="Frente de Izquierda",AVERAGE(AU4-AR4),"N/A"))))</f>
        <v>N/A</v>
      </c>
      <c r="BB4" s="10" t="str">
        <f t="shared" ref="BB4:BB67" si="14">IF(K4="Unión por la Patria (Frente de Todos)",AVERAGE(AP4-AM4),IF(K4="Juntos por el Cambio",AVERAGE(AM4-AP4),IF(K4="La Libertad Avanza",AVERAGE(AS4-AV4),IF(K4="Frente de Izquierda",AVERAGE(AV4-AS4),"N/A"))))</f>
        <v>N/A</v>
      </c>
      <c r="BC4" s="10" t="str">
        <f t="shared" ref="BC4:BC67" si="15">IF(K4="Unión por la Patria (Frente de Todos)",AVERAGE(AQ4-AN4),IF(K4="Juntos por el Cambio",AVERAGE(AN4-AQ4),IF(K4="La Libertad Avanza",AVERAGE(AT4-AW4),IF(K4="Frente de Izquierda",AVERAGE(AW4-AT4),"N/A"))))</f>
        <v>N/A</v>
      </c>
      <c r="BD4" s="9" t="str">
        <f t="shared" ref="BD4:BD67" si="16">IF(K4="Unión por la Patria (Frente de Todos)",AVERAGE(AL4:AN4),IF(K4="Juntos por el Cambio",AVERAGE(AO4:AQ4),IF(K4="La Libertad Avanza",AVERAGE(AU4:AW4),IF(K4="Frente de Izquierda",AVERAGE(AR4:AT4),"N/A"))))</f>
        <v>N/A</v>
      </c>
      <c r="BE4" s="9" t="e">
        <f t="shared" ref="BE4:BE67" si="17">AVERAGE(N4:R4)</f>
        <v>#DIV/0!</v>
      </c>
      <c r="BF4" s="10" t="e">
        <f t="shared" ref="BF4:BF67" si="18">AVERAGE(Z4:AL4)</f>
        <v>#DIV/0!</v>
      </c>
      <c r="BG4">
        <f t="shared" ref="BG4:BG67" si="19">MAX(SUM(AL4:AN4),SUM(AO4:AQ4),SUM(AR4:AT4),SUM(AU4:AW4))-MIN(SUM(AL4:AN4),SUM(AO4:AQ4),SUM(AR4:AT4),SUM(AU4:AW4))</f>
        <v>0</v>
      </c>
    </row>
    <row r="5" spans="1:59" x14ac:dyDescent="0.2">
      <c r="A5">
        <v>114346977975</v>
      </c>
      <c r="B5">
        <v>426449233</v>
      </c>
      <c r="C5" s="1">
        <v>45094.386087962965</v>
      </c>
      <c r="D5" s="1">
        <v>45094.388807870368</v>
      </c>
      <c r="E5" t="s">
        <v>289</v>
      </c>
      <c r="J5">
        <v>101</v>
      </c>
      <c r="K5" t="s">
        <v>43</v>
      </c>
      <c r="L5">
        <v>7</v>
      </c>
      <c r="M5">
        <v>5</v>
      </c>
      <c r="N5">
        <v>3</v>
      </c>
      <c r="O5">
        <v>4</v>
      </c>
      <c r="P5">
        <v>2</v>
      </c>
      <c r="Q5">
        <v>7</v>
      </c>
      <c r="R5">
        <v>2</v>
      </c>
      <c r="S5">
        <v>7</v>
      </c>
      <c r="T5">
        <v>7</v>
      </c>
      <c r="U5">
        <v>7</v>
      </c>
      <c r="V5">
        <v>2</v>
      </c>
      <c r="W5">
        <v>7</v>
      </c>
      <c r="X5">
        <v>1</v>
      </c>
      <c r="Y5">
        <v>3</v>
      </c>
      <c r="AI5">
        <v>6</v>
      </c>
      <c r="AJ5">
        <v>3</v>
      </c>
      <c r="AK5">
        <v>3</v>
      </c>
      <c r="AL5">
        <v>3</v>
      </c>
      <c r="AM5">
        <v>2</v>
      </c>
      <c r="AN5">
        <v>3</v>
      </c>
      <c r="AO5">
        <v>3</v>
      </c>
      <c r="AP5">
        <v>2</v>
      </c>
      <c r="AQ5">
        <v>3</v>
      </c>
      <c r="AR5">
        <v>3</v>
      </c>
      <c r="AS5">
        <v>1</v>
      </c>
      <c r="AT5">
        <v>1</v>
      </c>
      <c r="AU5">
        <v>3</v>
      </c>
      <c r="AV5">
        <v>3</v>
      </c>
      <c r="AW5">
        <v>3</v>
      </c>
      <c r="AX5" s="9">
        <f t="shared" si="10"/>
        <v>7</v>
      </c>
      <c r="AY5" s="10">
        <f t="shared" si="11"/>
        <v>7</v>
      </c>
      <c r="AZ5" s="9">
        <f t="shared" si="12"/>
        <v>1.3333333333333333</v>
      </c>
      <c r="BA5" s="10">
        <f t="shared" si="13"/>
        <v>0</v>
      </c>
      <c r="BB5" s="10">
        <f t="shared" si="14"/>
        <v>2</v>
      </c>
      <c r="BC5" s="10">
        <f t="shared" si="15"/>
        <v>2</v>
      </c>
      <c r="BD5" s="9">
        <f t="shared" si="16"/>
        <v>1.6666666666666667</v>
      </c>
      <c r="BE5" s="9">
        <f t="shared" si="17"/>
        <v>3.6</v>
      </c>
      <c r="BF5" s="10">
        <f t="shared" si="18"/>
        <v>3.75</v>
      </c>
      <c r="BG5">
        <f t="shared" si="19"/>
        <v>4</v>
      </c>
    </row>
    <row r="6" spans="1:59" x14ac:dyDescent="0.2">
      <c r="A6">
        <v>114346496853</v>
      </c>
      <c r="B6">
        <v>426449233</v>
      </c>
      <c r="C6" s="1">
        <v>45093.61309027778</v>
      </c>
      <c r="D6" s="1">
        <v>45093.615925925929</v>
      </c>
      <c r="E6" t="s">
        <v>295</v>
      </c>
      <c r="J6">
        <v>105</v>
      </c>
      <c r="K6" t="s">
        <v>47</v>
      </c>
      <c r="L6">
        <v>4</v>
      </c>
      <c r="M6">
        <v>7</v>
      </c>
      <c r="N6">
        <v>7</v>
      </c>
      <c r="O6">
        <v>1</v>
      </c>
      <c r="P6">
        <v>4</v>
      </c>
      <c r="Q6">
        <v>3</v>
      </c>
      <c r="R6">
        <v>5</v>
      </c>
      <c r="S6">
        <v>7</v>
      </c>
      <c r="T6">
        <v>3</v>
      </c>
      <c r="U6">
        <v>6</v>
      </c>
      <c r="V6">
        <v>5</v>
      </c>
      <c r="W6">
        <v>7</v>
      </c>
      <c r="X6">
        <v>4</v>
      </c>
      <c r="Y6">
        <v>7</v>
      </c>
      <c r="Z6">
        <v>1</v>
      </c>
      <c r="AA6">
        <v>1</v>
      </c>
      <c r="AB6">
        <v>1</v>
      </c>
      <c r="AL6">
        <v>3</v>
      </c>
      <c r="AM6">
        <v>3</v>
      </c>
      <c r="AN6">
        <v>6</v>
      </c>
      <c r="AO6">
        <v>3</v>
      </c>
      <c r="AP6">
        <v>3</v>
      </c>
      <c r="AQ6">
        <v>1</v>
      </c>
      <c r="AR6">
        <v>3</v>
      </c>
      <c r="AS6">
        <v>3</v>
      </c>
      <c r="AT6">
        <v>3</v>
      </c>
      <c r="AU6">
        <v>3</v>
      </c>
      <c r="AV6">
        <v>3</v>
      </c>
      <c r="AW6">
        <v>6</v>
      </c>
      <c r="AX6" s="9">
        <f t="shared" si="10"/>
        <v>5.333333333333333</v>
      </c>
      <c r="AY6" s="10">
        <f t="shared" si="11"/>
        <v>5</v>
      </c>
      <c r="AZ6" s="9">
        <f t="shared" si="12"/>
        <v>1.6666666666666667</v>
      </c>
      <c r="BA6" s="10">
        <f t="shared" si="13"/>
        <v>0</v>
      </c>
      <c r="BB6" s="10">
        <f t="shared" si="14"/>
        <v>0</v>
      </c>
      <c r="BC6" s="10">
        <f t="shared" si="15"/>
        <v>5</v>
      </c>
      <c r="BD6" s="9">
        <f t="shared" si="16"/>
        <v>2.3333333333333335</v>
      </c>
      <c r="BE6" s="9">
        <f t="shared" si="17"/>
        <v>4</v>
      </c>
      <c r="BF6" s="10">
        <f t="shared" si="18"/>
        <v>1.5</v>
      </c>
      <c r="BG6">
        <f t="shared" si="19"/>
        <v>5</v>
      </c>
    </row>
    <row r="7" spans="1:59" x14ac:dyDescent="0.2">
      <c r="A7">
        <v>114346506810</v>
      </c>
      <c r="B7">
        <v>426449233</v>
      </c>
      <c r="C7" s="1">
        <v>45093.622789351852</v>
      </c>
      <c r="D7" s="1">
        <v>45093.625358796293</v>
      </c>
      <c r="E7" t="s">
        <v>294</v>
      </c>
      <c r="J7">
        <v>109</v>
      </c>
      <c r="K7" t="s">
        <v>53</v>
      </c>
      <c r="L7">
        <v>7</v>
      </c>
      <c r="M7">
        <v>7</v>
      </c>
      <c r="N7">
        <v>6</v>
      </c>
      <c r="O7">
        <v>4</v>
      </c>
      <c r="P7">
        <v>3</v>
      </c>
      <c r="Q7">
        <v>7</v>
      </c>
      <c r="R7">
        <v>1</v>
      </c>
      <c r="S7">
        <v>6</v>
      </c>
      <c r="T7">
        <v>4</v>
      </c>
      <c r="U7">
        <v>7</v>
      </c>
      <c r="V7">
        <v>3</v>
      </c>
      <c r="W7">
        <v>7</v>
      </c>
      <c r="X7">
        <v>1</v>
      </c>
      <c r="Y7">
        <v>4</v>
      </c>
      <c r="AC7">
        <v>5</v>
      </c>
      <c r="AD7">
        <v>1</v>
      </c>
      <c r="AE7">
        <v>6</v>
      </c>
      <c r="AL7">
        <v>4</v>
      </c>
      <c r="AM7">
        <v>4</v>
      </c>
      <c r="AN7">
        <v>5</v>
      </c>
      <c r="AO7">
        <v>5</v>
      </c>
      <c r="AP7">
        <v>5</v>
      </c>
      <c r="AQ7">
        <v>5</v>
      </c>
      <c r="AR7">
        <v>5</v>
      </c>
      <c r="AS7">
        <v>5</v>
      </c>
      <c r="AT7">
        <v>5</v>
      </c>
      <c r="AU7">
        <v>4</v>
      </c>
      <c r="AV7">
        <v>4</v>
      </c>
      <c r="AW7">
        <v>5</v>
      </c>
      <c r="AX7" s="9">
        <f t="shared" si="10"/>
        <v>5.666666666666667</v>
      </c>
      <c r="AY7" s="10">
        <f t="shared" si="11"/>
        <v>7</v>
      </c>
      <c r="AZ7" s="9">
        <f t="shared" si="12"/>
        <v>0.66666666666666663</v>
      </c>
      <c r="BA7" s="10">
        <f t="shared" si="13"/>
        <v>1</v>
      </c>
      <c r="BB7" s="10">
        <f t="shared" si="14"/>
        <v>1</v>
      </c>
      <c r="BC7" s="10">
        <f t="shared" si="15"/>
        <v>0</v>
      </c>
      <c r="BD7" s="9">
        <f t="shared" si="16"/>
        <v>4.333333333333333</v>
      </c>
      <c r="BE7" s="9">
        <f t="shared" si="17"/>
        <v>4.2</v>
      </c>
      <c r="BF7" s="10">
        <f t="shared" si="18"/>
        <v>4</v>
      </c>
      <c r="BG7">
        <f t="shared" si="19"/>
        <v>2</v>
      </c>
    </row>
    <row r="8" spans="1:59" x14ac:dyDescent="0.2">
      <c r="A8">
        <v>114346753220</v>
      </c>
      <c r="B8">
        <v>426449233</v>
      </c>
      <c r="C8" s="1">
        <v>45093.905474537038</v>
      </c>
      <c r="D8" s="1">
        <v>45093.913194444445</v>
      </c>
      <c r="E8" t="s">
        <v>290</v>
      </c>
      <c r="J8">
        <v>113</v>
      </c>
      <c r="K8" t="s">
        <v>47</v>
      </c>
      <c r="L8">
        <v>1</v>
      </c>
      <c r="M8">
        <v>5</v>
      </c>
      <c r="N8">
        <v>3</v>
      </c>
      <c r="O8">
        <v>1</v>
      </c>
      <c r="P8">
        <v>3</v>
      </c>
      <c r="Q8">
        <v>2</v>
      </c>
      <c r="R8">
        <v>3</v>
      </c>
      <c r="S8">
        <v>6</v>
      </c>
      <c r="T8">
        <v>6</v>
      </c>
      <c r="U8">
        <v>5</v>
      </c>
      <c r="V8">
        <v>1</v>
      </c>
      <c r="W8">
        <v>7</v>
      </c>
      <c r="X8">
        <v>3</v>
      </c>
      <c r="Y8">
        <v>5</v>
      </c>
      <c r="Z8">
        <v>5</v>
      </c>
      <c r="AA8">
        <v>2</v>
      </c>
      <c r="AB8">
        <v>3</v>
      </c>
      <c r="AL8">
        <v>4</v>
      </c>
      <c r="AM8">
        <v>5</v>
      </c>
      <c r="AN8">
        <v>5</v>
      </c>
      <c r="AO8">
        <v>2</v>
      </c>
      <c r="AP8">
        <v>1</v>
      </c>
      <c r="AQ8">
        <v>3</v>
      </c>
      <c r="AR8">
        <v>4</v>
      </c>
      <c r="AS8">
        <v>4</v>
      </c>
      <c r="AT8">
        <v>5</v>
      </c>
      <c r="AU8">
        <v>4</v>
      </c>
      <c r="AV8">
        <v>2</v>
      </c>
      <c r="AW8">
        <v>4</v>
      </c>
      <c r="AX8" s="9">
        <f t="shared" si="10"/>
        <v>5.666666666666667</v>
      </c>
      <c r="AY8" s="10">
        <f t="shared" si="11"/>
        <v>8</v>
      </c>
      <c r="AZ8" s="9">
        <f t="shared" si="12"/>
        <v>2.6666666666666665</v>
      </c>
      <c r="BA8" s="10">
        <f t="shared" si="13"/>
        <v>2</v>
      </c>
      <c r="BB8" s="10">
        <f t="shared" si="14"/>
        <v>4</v>
      </c>
      <c r="BC8" s="10">
        <f t="shared" si="15"/>
        <v>2</v>
      </c>
      <c r="BD8" s="9">
        <f t="shared" si="16"/>
        <v>2</v>
      </c>
      <c r="BE8" s="9">
        <f t="shared" si="17"/>
        <v>2.4</v>
      </c>
      <c r="BF8" s="10">
        <f t="shared" si="18"/>
        <v>3.5</v>
      </c>
      <c r="BG8">
        <f t="shared" si="19"/>
        <v>8</v>
      </c>
    </row>
    <row r="9" spans="1:59" x14ac:dyDescent="0.2">
      <c r="A9">
        <v>114380341337</v>
      </c>
      <c r="B9">
        <v>426449233</v>
      </c>
      <c r="C9" s="1">
        <v>45139.742905092593</v>
      </c>
      <c r="D9" s="1">
        <v>45139.749120370368</v>
      </c>
      <c r="E9" t="s">
        <v>465</v>
      </c>
      <c r="J9">
        <v>117</v>
      </c>
      <c r="K9" t="s">
        <v>41</v>
      </c>
      <c r="L9">
        <v>6</v>
      </c>
      <c r="M9">
        <v>3</v>
      </c>
      <c r="N9">
        <v>3</v>
      </c>
      <c r="O9">
        <v>4</v>
      </c>
      <c r="P9">
        <v>2</v>
      </c>
      <c r="Q9">
        <v>6</v>
      </c>
      <c r="R9">
        <v>5</v>
      </c>
      <c r="S9">
        <v>5</v>
      </c>
      <c r="T9">
        <v>2</v>
      </c>
      <c r="U9">
        <v>6</v>
      </c>
      <c r="V9">
        <v>2</v>
      </c>
      <c r="W9">
        <v>7</v>
      </c>
      <c r="X9">
        <v>1</v>
      </c>
      <c r="Y9">
        <v>6</v>
      </c>
      <c r="AL9">
        <v>3</v>
      </c>
      <c r="AM9">
        <v>4</v>
      </c>
      <c r="AN9">
        <v>5</v>
      </c>
      <c r="AO9">
        <v>3</v>
      </c>
      <c r="AP9">
        <v>4</v>
      </c>
      <c r="AQ9">
        <v>5</v>
      </c>
      <c r="AR9">
        <v>3</v>
      </c>
      <c r="AS9">
        <v>3</v>
      </c>
      <c r="AT9">
        <v>5</v>
      </c>
      <c r="AU9">
        <v>3</v>
      </c>
      <c r="AV9">
        <v>5</v>
      </c>
      <c r="AW9">
        <v>5</v>
      </c>
      <c r="AX9" s="9">
        <f t="shared" si="10"/>
        <v>4.333333333333333</v>
      </c>
      <c r="AY9" s="10">
        <f t="shared" si="11"/>
        <v>10</v>
      </c>
      <c r="AZ9" s="9" t="str">
        <f t="shared" si="12"/>
        <v>N/A</v>
      </c>
      <c r="BA9" s="10" t="str">
        <f t="shared" si="13"/>
        <v>N/A</v>
      </c>
      <c r="BB9" s="10" t="str">
        <f t="shared" si="14"/>
        <v>N/A</v>
      </c>
      <c r="BC9" s="10" t="str">
        <f t="shared" si="15"/>
        <v>N/A</v>
      </c>
      <c r="BD9" s="9" t="str">
        <f t="shared" si="16"/>
        <v>N/A</v>
      </c>
      <c r="BE9" s="9">
        <f t="shared" si="17"/>
        <v>4</v>
      </c>
      <c r="BF9" s="10">
        <f t="shared" si="18"/>
        <v>3</v>
      </c>
      <c r="BG9">
        <f t="shared" si="19"/>
        <v>2</v>
      </c>
    </row>
    <row r="10" spans="1:59" x14ac:dyDescent="0.2">
      <c r="A10">
        <v>114346531300</v>
      </c>
      <c r="B10">
        <v>426449233</v>
      </c>
      <c r="C10" s="1">
        <v>45093.646134259259</v>
      </c>
      <c r="D10" s="1">
        <v>45093.651446759257</v>
      </c>
      <c r="E10" t="s">
        <v>292</v>
      </c>
      <c r="J10">
        <v>121</v>
      </c>
      <c r="K10" t="s">
        <v>43</v>
      </c>
      <c r="L10">
        <v>3</v>
      </c>
      <c r="M10">
        <v>6</v>
      </c>
      <c r="N10">
        <v>3</v>
      </c>
      <c r="O10">
        <v>5</v>
      </c>
      <c r="P10">
        <v>1</v>
      </c>
      <c r="Q10">
        <v>7</v>
      </c>
      <c r="R10">
        <v>1</v>
      </c>
      <c r="S10">
        <v>7</v>
      </c>
      <c r="T10">
        <v>4</v>
      </c>
      <c r="U10">
        <v>7</v>
      </c>
      <c r="V10">
        <v>1</v>
      </c>
      <c r="W10">
        <v>6</v>
      </c>
      <c r="X10">
        <v>5</v>
      </c>
      <c r="Y10">
        <v>3</v>
      </c>
      <c r="AI10">
        <v>6</v>
      </c>
      <c r="AJ10">
        <v>4</v>
      </c>
      <c r="AK10">
        <v>6</v>
      </c>
      <c r="AL10">
        <v>3</v>
      </c>
      <c r="AM10">
        <v>2</v>
      </c>
      <c r="AN10">
        <v>4</v>
      </c>
      <c r="AO10">
        <v>4</v>
      </c>
      <c r="AP10">
        <v>4</v>
      </c>
      <c r="AQ10">
        <v>5</v>
      </c>
      <c r="AR10">
        <v>1</v>
      </c>
      <c r="AS10">
        <v>1</v>
      </c>
      <c r="AT10">
        <v>3</v>
      </c>
      <c r="AU10">
        <v>5</v>
      </c>
      <c r="AV10">
        <v>5</v>
      </c>
      <c r="AW10">
        <v>5</v>
      </c>
      <c r="AX10" s="9">
        <f t="shared" si="10"/>
        <v>6</v>
      </c>
      <c r="AY10" s="10">
        <f t="shared" si="11"/>
        <v>3</v>
      </c>
      <c r="AZ10" s="9">
        <f t="shared" si="12"/>
        <v>3.3333333333333335</v>
      </c>
      <c r="BA10" s="10">
        <f t="shared" si="13"/>
        <v>4</v>
      </c>
      <c r="BB10" s="10">
        <f t="shared" si="14"/>
        <v>4</v>
      </c>
      <c r="BC10" s="10">
        <f t="shared" si="15"/>
        <v>2</v>
      </c>
      <c r="BD10" s="9">
        <f t="shared" si="16"/>
        <v>1.6666666666666667</v>
      </c>
      <c r="BE10" s="9">
        <f t="shared" si="17"/>
        <v>3.4</v>
      </c>
      <c r="BF10" s="10">
        <f t="shared" si="18"/>
        <v>4.75</v>
      </c>
      <c r="BG10">
        <f t="shared" si="19"/>
        <v>10</v>
      </c>
    </row>
    <row r="11" spans="1:59" x14ac:dyDescent="0.2">
      <c r="A11">
        <v>114346675626</v>
      </c>
      <c r="B11">
        <v>426449233</v>
      </c>
      <c r="C11" s="1">
        <v>45093.790752314817</v>
      </c>
      <c r="D11" s="1">
        <v>45093.79383101852</v>
      </c>
      <c r="E11" t="s">
        <v>291</v>
      </c>
      <c r="J11">
        <v>125</v>
      </c>
      <c r="K11" t="s">
        <v>43</v>
      </c>
      <c r="L11">
        <v>7</v>
      </c>
      <c r="M11">
        <v>5</v>
      </c>
      <c r="N11">
        <v>3</v>
      </c>
      <c r="O11">
        <v>5</v>
      </c>
      <c r="P11">
        <v>2</v>
      </c>
      <c r="Q11">
        <v>7</v>
      </c>
      <c r="R11">
        <v>1</v>
      </c>
      <c r="S11">
        <v>4</v>
      </c>
      <c r="T11">
        <v>4</v>
      </c>
      <c r="U11">
        <v>4</v>
      </c>
      <c r="V11">
        <v>4</v>
      </c>
      <c r="W11">
        <v>4</v>
      </c>
      <c r="X11">
        <v>5</v>
      </c>
      <c r="Y11">
        <v>5</v>
      </c>
      <c r="AI11">
        <v>3</v>
      </c>
      <c r="AJ11">
        <v>6</v>
      </c>
      <c r="AK11">
        <v>6</v>
      </c>
      <c r="AL11">
        <v>3</v>
      </c>
      <c r="AM11">
        <v>2</v>
      </c>
      <c r="AN11">
        <v>3</v>
      </c>
      <c r="AO11">
        <v>3</v>
      </c>
      <c r="AP11">
        <v>4</v>
      </c>
      <c r="AQ11">
        <v>4</v>
      </c>
      <c r="AR11">
        <v>1</v>
      </c>
      <c r="AS11">
        <v>1</v>
      </c>
      <c r="AT11">
        <v>1</v>
      </c>
      <c r="AU11">
        <v>5</v>
      </c>
      <c r="AV11">
        <v>5</v>
      </c>
      <c r="AW11">
        <v>5</v>
      </c>
      <c r="AX11" s="9">
        <f t="shared" si="10"/>
        <v>4</v>
      </c>
      <c r="AY11" s="10">
        <f t="shared" si="11"/>
        <v>0</v>
      </c>
      <c r="AZ11" s="9">
        <f t="shared" si="12"/>
        <v>4</v>
      </c>
      <c r="BA11" s="10">
        <f t="shared" si="13"/>
        <v>4</v>
      </c>
      <c r="BB11" s="10">
        <f t="shared" si="14"/>
        <v>4</v>
      </c>
      <c r="BC11" s="10">
        <f t="shared" si="15"/>
        <v>4</v>
      </c>
      <c r="BD11" s="9">
        <f t="shared" si="16"/>
        <v>1</v>
      </c>
      <c r="BE11" s="9">
        <f t="shared" si="17"/>
        <v>3.6</v>
      </c>
      <c r="BF11" s="10">
        <f t="shared" si="18"/>
        <v>4.5</v>
      </c>
      <c r="BG11">
        <f t="shared" si="19"/>
        <v>12</v>
      </c>
    </row>
    <row r="12" spans="1:59" x14ac:dyDescent="0.2">
      <c r="A12">
        <v>114347123507</v>
      </c>
      <c r="B12">
        <v>426449233</v>
      </c>
      <c r="C12" s="1">
        <v>45094.656099537038</v>
      </c>
      <c r="D12" s="1">
        <v>45094.659212962964</v>
      </c>
      <c r="E12" t="s">
        <v>288</v>
      </c>
      <c r="J12">
        <v>129</v>
      </c>
      <c r="K12" t="s">
        <v>53</v>
      </c>
      <c r="L12">
        <v>5</v>
      </c>
      <c r="M12">
        <v>6</v>
      </c>
      <c r="N12">
        <v>4</v>
      </c>
      <c r="O12">
        <v>3</v>
      </c>
      <c r="P12">
        <v>1</v>
      </c>
      <c r="Q12">
        <v>7</v>
      </c>
      <c r="R12">
        <v>1</v>
      </c>
      <c r="S12">
        <v>6</v>
      </c>
      <c r="T12">
        <v>6</v>
      </c>
      <c r="U12">
        <v>7</v>
      </c>
      <c r="V12">
        <v>2</v>
      </c>
      <c r="W12">
        <v>7</v>
      </c>
      <c r="X12">
        <v>1</v>
      </c>
      <c r="Y12">
        <v>7</v>
      </c>
      <c r="AC12">
        <v>6</v>
      </c>
      <c r="AD12">
        <v>3</v>
      </c>
      <c r="AE12">
        <v>4</v>
      </c>
      <c r="AL12">
        <v>1</v>
      </c>
      <c r="AM12">
        <v>2</v>
      </c>
      <c r="AN12">
        <v>4</v>
      </c>
      <c r="AO12">
        <v>4</v>
      </c>
      <c r="AP12">
        <v>4</v>
      </c>
      <c r="AQ12">
        <v>4</v>
      </c>
      <c r="AR12">
        <v>1</v>
      </c>
      <c r="AS12">
        <v>1</v>
      </c>
      <c r="AT12">
        <v>1</v>
      </c>
      <c r="AU12">
        <v>4</v>
      </c>
      <c r="AV12">
        <v>4</v>
      </c>
      <c r="AW12">
        <v>4</v>
      </c>
      <c r="AX12" s="9">
        <f t="shared" si="10"/>
        <v>6.333333333333333</v>
      </c>
      <c r="AY12" s="10">
        <f t="shared" si="11"/>
        <v>11</v>
      </c>
      <c r="AZ12" s="9">
        <f t="shared" si="12"/>
        <v>1.6666666666666667</v>
      </c>
      <c r="BA12" s="10">
        <f t="shared" si="13"/>
        <v>3</v>
      </c>
      <c r="BB12" s="10">
        <f t="shared" si="14"/>
        <v>2</v>
      </c>
      <c r="BC12" s="10">
        <f t="shared" si="15"/>
        <v>0</v>
      </c>
      <c r="BD12" s="9">
        <f t="shared" si="16"/>
        <v>2.3333333333333335</v>
      </c>
      <c r="BE12" s="9">
        <f t="shared" si="17"/>
        <v>3.2</v>
      </c>
      <c r="BF12" s="10">
        <f t="shared" si="18"/>
        <v>3.5</v>
      </c>
      <c r="BG12">
        <f t="shared" si="19"/>
        <v>9</v>
      </c>
    </row>
    <row r="13" spans="1:59" x14ac:dyDescent="0.2">
      <c r="A13">
        <v>114346524012</v>
      </c>
      <c r="B13">
        <v>426449233</v>
      </c>
      <c r="C13" s="1">
        <v>45093.639074074075</v>
      </c>
      <c r="D13" s="1">
        <v>45093.642962962964</v>
      </c>
      <c r="E13" t="s">
        <v>293</v>
      </c>
      <c r="J13">
        <v>133</v>
      </c>
      <c r="K13" t="s">
        <v>43</v>
      </c>
      <c r="L13">
        <v>2</v>
      </c>
      <c r="M13">
        <v>7</v>
      </c>
      <c r="N13">
        <v>3</v>
      </c>
      <c r="O13">
        <v>3</v>
      </c>
      <c r="P13">
        <v>3</v>
      </c>
      <c r="Q13">
        <v>7</v>
      </c>
      <c r="R13">
        <v>3</v>
      </c>
      <c r="S13">
        <v>7</v>
      </c>
      <c r="T13">
        <v>7</v>
      </c>
      <c r="U13">
        <v>7</v>
      </c>
      <c r="V13">
        <v>3</v>
      </c>
      <c r="W13">
        <v>7</v>
      </c>
      <c r="X13">
        <v>1</v>
      </c>
      <c r="Y13">
        <v>5</v>
      </c>
      <c r="AI13">
        <v>4</v>
      </c>
      <c r="AJ13">
        <v>4</v>
      </c>
      <c r="AK13">
        <v>4</v>
      </c>
      <c r="AL13">
        <v>2</v>
      </c>
      <c r="AM13">
        <v>2</v>
      </c>
      <c r="AN13">
        <v>3</v>
      </c>
      <c r="AO13">
        <v>2</v>
      </c>
      <c r="AP13">
        <v>2</v>
      </c>
      <c r="AQ13">
        <v>2</v>
      </c>
      <c r="AR13">
        <v>1</v>
      </c>
      <c r="AS13">
        <v>1</v>
      </c>
      <c r="AT13">
        <v>1</v>
      </c>
      <c r="AU13">
        <v>4</v>
      </c>
      <c r="AV13">
        <v>4</v>
      </c>
      <c r="AW13">
        <v>4</v>
      </c>
      <c r="AX13" s="9">
        <f t="shared" si="10"/>
        <v>7</v>
      </c>
      <c r="AY13" s="10">
        <f t="shared" si="11"/>
        <v>8</v>
      </c>
      <c r="AZ13" s="9">
        <f t="shared" si="12"/>
        <v>3</v>
      </c>
      <c r="BA13" s="10">
        <f t="shared" si="13"/>
        <v>3</v>
      </c>
      <c r="BB13" s="10">
        <f t="shared" si="14"/>
        <v>3</v>
      </c>
      <c r="BC13" s="10">
        <f t="shared" si="15"/>
        <v>3</v>
      </c>
      <c r="BD13" s="9">
        <f t="shared" si="16"/>
        <v>1</v>
      </c>
      <c r="BE13" s="9">
        <f t="shared" si="17"/>
        <v>3.8</v>
      </c>
      <c r="BF13" s="10">
        <f t="shared" si="18"/>
        <v>3.5</v>
      </c>
      <c r="BG13">
        <f t="shared" si="19"/>
        <v>9</v>
      </c>
    </row>
    <row r="14" spans="1:59" x14ac:dyDescent="0.2">
      <c r="A14">
        <v>114351431126</v>
      </c>
      <c r="B14">
        <v>426449233</v>
      </c>
      <c r="C14" s="1">
        <v>45099.956956018519</v>
      </c>
      <c r="D14" s="1">
        <v>45099.963495370372</v>
      </c>
      <c r="E14" t="s">
        <v>255</v>
      </c>
      <c r="J14">
        <v>137</v>
      </c>
      <c r="K14" t="s">
        <v>53</v>
      </c>
      <c r="L14">
        <v>6</v>
      </c>
      <c r="M14">
        <v>7</v>
      </c>
      <c r="N14">
        <v>4</v>
      </c>
      <c r="O14">
        <v>5</v>
      </c>
      <c r="P14">
        <v>2</v>
      </c>
      <c r="Q14">
        <v>7</v>
      </c>
      <c r="R14">
        <v>3</v>
      </c>
      <c r="S14">
        <v>5</v>
      </c>
      <c r="T14">
        <v>6</v>
      </c>
      <c r="U14">
        <v>6</v>
      </c>
      <c r="V14">
        <v>3</v>
      </c>
      <c r="W14">
        <v>7</v>
      </c>
      <c r="X14">
        <v>3</v>
      </c>
      <c r="Y14">
        <v>7</v>
      </c>
      <c r="AC14">
        <v>6</v>
      </c>
      <c r="AD14">
        <v>2</v>
      </c>
      <c r="AE14">
        <v>5</v>
      </c>
      <c r="AL14">
        <v>3</v>
      </c>
      <c r="AM14">
        <v>3</v>
      </c>
      <c r="AN14">
        <v>4</v>
      </c>
      <c r="AO14">
        <v>4</v>
      </c>
      <c r="AP14">
        <v>4</v>
      </c>
      <c r="AQ14">
        <v>6</v>
      </c>
      <c r="AR14">
        <v>2</v>
      </c>
      <c r="AS14">
        <v>1</v>
      </c>
      <c r="AT14">
        <v>1</v>
      </c>
      <c r="AU14">
        <v>4</v>
      </c>
      <c r="AV14">
        <v>4</v>
      </c>
      <c r="AW14">
        <v>5</v>
      </c>
      <c r="AX14" s="9">
        <f t="shared" si="10"/>
        <v>5.666666666666667</v>
      </c>
      <c r="AY14" s="10">
        <f t="shared" si="11"/>
        <v>8</v>
      </c>
      <c r="AZ14" s="9">
        <f t="shared" si="12"/>
        <v>1.3333333333333333</v>
      </c>
      <c r="BA14" s="10">
        <f t="shared" si="13"/>
        <v>1</v>
      </c>
      <c r="BB14" s="10">
        <f t="shared" si="14"/>
        <v>1</v>
      </c>
      <c r="BC14" s="10">
        <f t="shared" si="15"/>
        <v>2</v>
      </c>
      <c r="BD14" s="9">
        <f t="shared" si="16"/>
        <v>3.3333333333333335</v>
      </c>
      <c r="BE14" s="9">
        <f t="shared" si="17"/>
        <v>4.2</v>
      </c>
      <c r="BF14" s="10">
        <f t="shared" si="18"/>
        <v>4</v>
      </c>
      <c r="BG14">
        <f t="shared" si="19"/>
        <v>10</v>
      </c>
    </row>
    <row r="15" spans="1:59" x14ac:dyDescent="0.2">
      <c r="A15">
        <v>114359297590</v>
      </c>
      <c r="B15">
        <v>426449233</v>
      </c>
      <c r="C15" s="1">
        <v>45110.960451388892</v>
      </c>
      <c r="D15" s="1">
        <v>45110.974629629629</v>
      </c>
      <c r="E15" t="s">
        <v>150</v>
      </c>
      <c r="J15">
        <v>141</v>
      </c>
      <c r="K15" t="s">
        <v>47</v>
      </c>
      <c r="L15">
        <v>3</v>
      </c>
      <c r="M15">
        <v>4</v>
      </c>
      <c r="N15">
        <v>4</v>
      </c>
      <c r="O15">
        <v>2</v>
      </c>
      <c r="P15">
        <v>4</v>
      </c>
      <c r="Q15">
        <v>4</v>
      </c>
      <c r="R15">
        <v>6</v>
      </c>
      <c r="S15">
        <v>6</v>
      </c>
      <c r="T15">
        <v>4</v>
      </c>
      <c r="U15">
        <v>7</v>
      </c>
      <c r="V15">
        <v>1</v>
      </c>
      <c r="W15">
        <v>7</v>
      </c>
      <c r="X15">
        <v>4</v>
      </c>
      <c r="Y15">
        <v>7</v>
      </c>
      <c r="Z15">
        <v>2</v>
      </c>
      <c r="AA15">
        <v>2</v>
      </c>
      <c r="AB15">
        <v>3</v>
      </c>
      <c r="AL15">
        <v>4</v>
      </c>
      <c r="AM15">
        <v>4</v>
      </c>
      <c r="AN15">
        <v>4</v>
      </c>
      <c r="AO15">
        <v>1</v>
      </c>
      <c r="AP15">
        <v>1</v>
      </c>
      <c r="AQ15">
        <v>2</v>
      </c>
      <c r="AR15">
        <v>2</v>
      </c>
      <c r="AS15">
        <v>2</v>
      </c>
      <c r="AT15">
        <v>2</v>
      </c>
      <c r="AU15">
        <v>2</v>
      </c>
      <c r="AV15">
        <v>2</v>
      </c>
      <c r="AW15">
        <v>2</v>
      </c>
      <c r="AX15" s="9">
        <f t="shared" si="10"/>
        <v>5.666666666666667</v>
      </c>
      <c r="AY15" s="10">
        <f t="shared" si="11"/>
        <v>9</v>
      </c>
      <c r="AZ15" s="9">
        <f t="shared" si="12"/>
        <v>2.6666666666666665</v>
      </c>
      <c r="BA15" s="10">
        <f t="shared" si="13"/>
        <v>3</v>
      </c>
      <c r="BB15" s="10">
        <f t="shared" si="14"/>
        <v>3</v>
      </c>
      <c r="BC15" s="10">
        <f t="shared" si="15"/>
        <v>2</v>
      </c>
      <c r="BD15" s="9">
        <f t="shared" si="16"/>
        <v>1.3333333333333333</v>
      </c>
      <c r="BE15" s="9">
        <f t="shared" si="17"/>
        <v>4</v>
      </c>
      <c r="BF15" s="10">
        <f t="shared" si="18"/>
        <v>2.75</v>
      </c>
      <c r="BG15">
        <f t="shared" si="19"/>
        <v>8</v>
      </c>
    </row>
    <row r="16" spans="1:59" x14ac:dyDescent="0.2">
      <c r="A16">
        <v>114351262419</v>
      </c>
      <c r="B16">
        <v>426449233</v>
      </c>
      <c r="C16" s="1">
        <v>45099.749652777777</v>
      </c>
      <c r="D16" s="1">
        <v>45099.752870370372</v>
      </c>
      <c r="E16" t="s">
        <v>267</v>
      </c>
      <c r="J16">
        <v>145</v>
      </c>
      <c r="K16" t="s">
        <v>41</v>
      </c>
      <c r="L16">
        <v>2</v>
      </c>
      <c r="M16">
        <v>4</v>
      </c>
      <c r="N16">
        <v>4</v>
      </c>
      <c r="O16">
        <v>7</v>
      </c>
      <c r="P16">
        <v>2</v>
      </c>
      <c r="Q16">
        <v>7</v>
      </c>
      <c r="R16">
        <v>1</v>
      </c>
      <c r="S16">
        <v>7</v>
      </c>
      <c r="T16">
        <v>4</v>
      </c>
      <c r="U16">
        <v>4</v>
      </c>
      <c r="V16">
        <v>7</v>
      </c>
      <c r="W16">
        <v>7</v>
      </c>
      <c r="X16">
        <v>4</v>
      </c>
      <c r="Y16">
        <v>7</v>
      </c>
      <c r="AL16">
        <v>1</v>
      </c>
      <c r="AM16">
        <v>1</v>
      </c>
      <c r="AN16">
        <v>1</v>
      </c>
      <c r="AO16">
        <v>5</v>
      </c>
      <c r="AP16">
        <v>4</v>
      </c>
      <c r="AQ16">
        <v>5</v>
      </c>
      <c r="AR16">
        <v>1</v>
      </c>
      <c r="AS16">
        <v>1</v>
      </c>
      <c r="AT16">
        <v>1</v>
      </c>
      <c r="AU16">
        <v>6</v>
      </c>
      <c r="AV16">
        <v>6</v>
      </c>
      <c r="AW16">
        <v>6</v>
      </c>
      <c r="AX16" s="9">
        <f t="shared" si="10"/>
        <v>5</v>
      </c>
      <c r="AY16" s="10">
        <f t="shared" si="11"/>
        <v>3</v>
      </c>
      <c r="AZ16" s="9" t="str">
        <f t="shared" si="12"/>
        <v>N/A</v>
      </c>
      <c r="BA16" s="10" t="str">
        <f t="shared" si="13"/>
        <v>N/A</v>
      </c>
      <c r="BB16" s="10" t="str">
        <f t="shared" si="14"/>
        <v>N/A</v>
      </c>
      <c r="BC16" s="10" t="str">
        <f t="shared" si="15"/>
        <v>N/A</v>
      </c>
      <c r="BD16" s="9" t="str">
        <f t="shared" si="16"/>
        <v>N/A</v>
      </c>
      <c r="BE16" s="9">
        <f t="shared" si="17"/>
        <v>4.2</v>
      </c>
      <c r="BF16" s="10">
        <f t="shared" si="18"/>
        <v>1</v>
      </c>
      <c r="BG16">
        <f t="shared" si="19"/>
        <v>15</v>
      </c>
    </row>
    <row r="17" spans="1:59" x14ac:dyDescent="0.2">
      <c r="A17">
        <v>114352467576</v>
      </c>
      <c r="B17">
        <v>426449233</v>
      </c>
      <c r="C17" s="1">
        <v>45101.301446759258</v>
      </c>
      <c r="D17" s="1">
        <v>45101.3046412037</v>
      </c>
      <c r="E17" t="s">
        <v>234</v>
      </c>
      <c r="J17">
        <v>149</v>
      </c>
      <c r="K17" t="s">
        <v>53</v>
      </c>
      <c r="L17">
        <v>4</v>
      </c>
      <c r="M17">
        <v>3</v>
      </c>
      <c r="N17">
        <v>3</v>
      </c>
      <c r="O17">
        <v>6</v>
      </c>
      <c r="P17">
        <v>1</v>
      </c>
      <c r="Q17">
        <v>7</v>
      </c>
      <c r="R17">
        <v>1</v>
      </c>
      <c r="S17">
        <v>5</v>
      </c>
      <c r="T17">
        <v>3</v>
      </c>
      <c r="U17">
        <v>7</v>
      </c>
      <c r="V17">
        <v>1</v>
      </c>
      <c r="W17">
        <v>7</v>
      </c>
      <c r="X17">
        <v>1</v>
      </c>
      <c r="Y17">
        <v>7</v>
      </c>
      <c r="AC17">
        <v>5</v>
      </c>
      <c r="AD17">
        <v>1</v>
      </c>
      <c r="AE17">
        <v>3</v>
      </c>
      <c r="AL17">
        <v>3</v>
      </c>
      <c r="AM17">
        <v>1</v>
      </c>
      <c r="AN17">
        <v>4</v>
      </c>
      <c r="AO17">
        <v>3</v>
      </c>
      <c r="AP17">
        <v>4</v>
      </c>
      <c r="AQ17">
        <v>4</v>
      </c>
      <c r="AR17">
        <v>2</v>
      </c>
      <c r="AS17">
        <v>1</v>
      </c>
      <c r="AT17">
        <v>4</v>
      </c>
      <c r="AU17">
        <v>3</v>
      </c>
      <c r="AV17">
        <v>3</v>
      </c>
      <c r="AW17">
        <v>4</v>
      </c>
      <c r="AX17" s="9">
        <f t="shared" si="10"/>
        <v>5</v>
      </c>
      <c r="AY17" s="10">
        <f t="shared" si="11"/>
        <v>12</v>
      </c>
      <c r="AZ17" s="9">
        <f t="shared" si="12"/>
        <v>1</v>
      </c>
      <c r="BA17" s="10">
        <f t="shared" si="13"/>
        <v>0</v>
      </c>
      <c r="BB17" s="10">
        <f t="shared" si="14"/>
        <v>3</v>
      </c>
      <c r="BC17" s="10">
        <f t="shared" si="15"/>
        <v>0</v>
      </c>
      <c r="BD17" s="9">
        <f t="shared" si="16"/>
        <v>2.6666666666666665</v>
      </c>
      <c r="BE17" s="9">
        <f t="shared" si="17"/>
        <v>3.6</v>
      </c>
      <c r="BF17" s="10">
        <f t="shared" si="18"/>
        <v>3</v>
      </c>
      <c r="BG17">
        <f t="shared" si="19"/>
        <v>4</v>
      </c>
    </row>
    <row r="18" spans="1:59" x14ac:dyDescent="0.2">
      <c r="A18">
        <v>114351455189</v>
      </c>
      <c r="B18">
        <v>426449233</v>
      </c>
      <c r="C18" s="1">
        <v>45099.991805555554</v>
      </c>
      <c r="D18" s="1">
        <v>45099.995393518519</v>
      </c>
      <c r="E18" t="s">
        <v>254</v>
      </c>
      <c r="J18">
        <v>153</v>
      </c>
      <c r="K18" t="s">
        <v>47</v>
      </c>
      <c r="L18">
        <v>5</v>
      </c>
      <c r="M18">
        <v>6</v>
      </c>
      <c r="N18">
        <v>6</v>
      </c>
      <c r="O18">
        <v>2</v>
      </c>
      <c r="P18">
        <v>3</v>
      </c>
      <c r="Q18">
        <v>5</v>
      </c>
      <c r="R18">
        <v>5</v>
      </c>
      <c r="S18">
        <v>6</v>
      </c>
      <c r="T18">
        <v>7</v>
      </c>
      <c r="U18">
        <v>7</v>
      </c>
      <c r="V18">
        <v>3</v>
      </c>
      <c r="W18">
        <v>7</v>
      </c>
      <c r="X18">
        <v>2</v>
      </c>
      <c r="Y18">
        <v>7</v>
      </c>
      <c r="Z18">
        <v>2</v>
      </c>
      <c r="AA18">
        <v>3</v>
      </c>
      <c r="AB18">
        <v>3</v>
      </c>
      <c r="AL18">
        <v>4</v>
      </c>
      <c r="AM18">
        <v>3</v>
      </c>
      <c r="AN18">
        <v>3</v>
      </c>
      <c r="AO18">
        <v>3</v>
      </c>
      <c r="AP18">
        <v>3</v>
      </c>
      <c r="AQ18">
        <v>3</v>
      </c>
      <c r="AR18">
        <v>4</v>
      </c>
      <c r="AS18">
        <v>3</v>
      </c>
      <c r="AT18">
        <v>2</v>
      </c>
      <c r="AU18">
        <v>4</v>
      </c>
      <c r="AV18">
        <v>2</v>
      </c>
      <c r="AW18">
        <v>4</v>
      </c>
      <c r="AX18" s="9">
        <f t="shared" si="10"/>
        <v>6.666666666666667</v>
      </c>
      <c r="AY18" s="10">
        <f t="shared" si="11"/>
        <v>9</v>
      </c>
      <c r="AZ18" s="9">
        <f t="shared" si="12"/>
        <v>0.33333333333333331</v>
      </c>
      <c r="BA18" s="10">
        <f t="shared" si="13"/>
        <v>1</v>
      </c>
      <c r="BB18" s="10">
        <f t="shared" si="14"/>
        <v>0</v>
      </c>
      <c r="BC18" s="10">
        <f t="shared" si="15"/>
        <v>0</v>
      </c>
      <c r="BD18" s="9">
        <f t="shared" si="16"/>
        <v>3</v>
      </c>
      <c r="BE18" s="9">
        <f t="shared" si="17"/>
        <v>4.2</v>
      </c>
      <c r="BF18" s="10">
        <f t="shared" si="18"/>
        <v>3</v>
      </c>
      <c r="BG18">
        <f t="shared" si="19"/>
        <v>1</v>
      </c>
    </row>
    <row r="19" spans="1:59" x14ac:dyDescent="0.2">
      <c r="A19">
        <v>114351210937</v>
      </c>
      <c r="B19">
        <v>426449233</v>
      </c>
      <c r="C19" s="1">
        <v>45099.705671296295</v>
      </c>
      <c r="D19" s="1">
        <v>45099.710821759261</v>
      </c>
      <c r="E19" t="s">
        <v>275</v>
      </c>
      <c r="J19">
        <v>161</v>
      </c>
      <c r="K19" t="s">
        <v>43</v>
      </c>
      <c r="L19">
        <v>7</v>
      </c>
      <c r="M19">
        <v>6</v>
      </c>
      <c r="N19">
        <v>2</v>
      </c>
      <c r="O19">
        <v>7</v>
      </c>
      <c r="P19">
        <v>1</v>
      </c>
      <c r="Q19">
        <v>7</v>
      </c>
      <c r="R19">
        <v>1</v>
      </c>
      <c r="S19">
        <v>5</v>
      </c>
      <c r="T19">
        <v>6</v>
      </c>
      <c r="U19">
        <v>7</v>
      </c>
      <c r="V19">
        <v>4</v>
      </c>
      <c r="W19">
        <v>7</v>
      </c>
      <c r="X19">
        <v>4</v>
      </c>
      <c r="Y19">
        <v>4</v>
      </c>
      <c r="AI19">
        <v>4</v>
      </c>
      <c r="AJ19">
        <v>6</v>
      </c>
      <c r="AK19">
        <v>5</v>
      </c>
      <c r="AL19">
        <v>2</v>
      </c>
      <c r="AM19">
        <v>3</v>
      </c>
      <c r="AN19">
        <v>5</v>
      </c>
      <c r="AO19">
        <v>4</v>
      </c>
      <c r="AP19">
        <v>6</v>
      </c>
      <c r="AQ19">
        <v>6</v>
      </c>
      <c r="AR19">
        <v>1</v>
      </c>
      <c r="AS19">
        <v>1</v>
      </c>
      <c r="AT19">
        <v>1</v>
      </c>
      <c r="AU19">
        <v>4</v>
      </c>
      <c r="AV19">
        <v>5</v>
      </c>
      <c r="AW19">
        <v>6</v>
      </c>
      <c r="AX19" s="9">
        <f t="shared" si="10"/>
        <v>6</v>
      </c>
      <c r="AY19" s="10">
        <f t="shared" si="11"/>
        <v>3</v>
      </c>
      <c r="AZ19" s="9">
        <f t="shared" si="12"/>
        <v>4</v>
      </c>
      <c r="BA19" s="10">
        <f t="shared" si="13"/>
        <v>3</v>
      </c>
      <c r="BB19" s="10">
        <f t="shared" si="14"/>
        <v>4</v>
      </c>
      <c r="BC19" s="10">
        <f t="shared" si="15"/>
        <v>5</v>
      </c>
      <c r="BD19" s="9">
        <f t="shared" si="16"/>
        <v>1</v>
      </c>
      <c r="BE19" s="9">
        <f t="shared" si="17"/>
        <v>3.6</v>
      </c>
      <c r="BF19" s="10">
        <f t="shared" si="18"/>
        <v>4.25</v>
      </c>
      <c r="BG19">
        <f t="shared" si="19"/>
        <v>13</v>
      </c>
    </row>
    <row r="20" spans="1:59" x14ac:dyDescent="0.2">
      <c r="A20">
        <v>114351690382</v>
      </c>
      <c r="B20">
        <v>426449233</v>
      </c>
      <c r="C20" s="1">
        <v>45100.311273148145</v>
      </c>
      <c r="D20" s="1">
        <v>45100.314965277779</v>
      </c>
      <c r="E20" t="s">
        <v>248</v>
      </c>
      <c r="J20">
        <v>165</v>
      </c>
      <c r="K20" t="s">
        <v>41</v>
      </c>
      <c r="L20">
        <v>2</v>
      </c>
      <c r="M20">
        <v>2</v>
      </c>
      <c r="N20">
        <v>2</v>
      </c>
      <c r="O20">
        <v>1</v>
      </c>
      <c r="P20">
        <v>3</v>
      </c>
      <c r="Q20">
        <v>2</v>
      </c>
      <c r="R20">
        <v>5</v>
      </c>
      <c r="S20">
        <v>3</v>
      </c>
      <c r="T20">
        <v>4</v>
      </c>
      <c r="U20">
        <v>7</v>
      </c>
      <c r="V20">
        <v>2</v>
      </c>
      <c r="W20">
        <v>6</v>
      </c>
      <c r="X20">
        <v>5</v>
      </c>
      <c r="Y20">
        <v>4</v>
      </c>
      <c r="AL20">
        <v>3</v>
      </c>
      <c r="AM20">
        <v>5</v>
      </c>
      <c r="AN20">
        <v>6</v>
      </c>
      <c r="AO20">
        <v>3</v>
      </c>
      <c r="AP20">
        <v>5</v>
      </c>
      <c r="AQ20">
        <v>6</v>
      </c>
      <c r="AR20">
        <v>3</v>
      </c>
      <c r="AS20">
        <v>4</v>
      </c>
      <c r="AT20">
        <v>3</v>
      </c>
      <c r="AU20">
        <v>3</v>
      </c>
      <c r="AV20">
        <v>4</v>
      </c>
      <c r="AW20">
        <v>6</v>
      </c>
      <c r="AX20" s="9">
        <f t="shared" si="10"/>
        <v>4.666666666666667</v>
      </c>
      <c r="AY20" s="10">
        <f t="shared" si="11"/>
        <v>3</v>
      </c>
      <c r="AZ20" s="9" t="str">
        <f t="shared" si="12"/>
        <v>N/A</v>
      </c>
      <c r="BA20" s="10" t="str">
        <f t="shared" si="13"/>
        <v>N/A</v>
      </c>
      <c r="BB20" s="10" t="str">
        <f t="shared" si="14"/>
        <v>N/A</v>
      </c>
      <c r="BC20" s="10" t="str">
        <f t="shared" si="15"/>
        <v>N/A</v>
      </c>
      <c r="BD20" s="9" t="str">
        <f t="shared" si="16"/>
        <v>N/A</v>
      </c>
      <c r="BE20" s="9">
        <f t="shared" si="17"/>
        <v>2.6</v>
      </c>
      <c r="BF20" s="10">
        <f t="shared" si="18"/>
        <v>3</v>
      </c>
      <c r="BG20">
        <f t="shared" si="19"/>
        <v>4</v>
      </c>
    </row>
    <row r="21" spans="1:59" x14ac:dyDescent="0.2">
      <c r="A21">
        <v>114351203191</v>
      </c>
      <c r="B21">
        <v>426449233</v>
      </c>
      <c r="C21" s="1">
        <v>45099.698750000003</v>
      </c>
      <c r="D21" s="1">
        <v>45134.62903935185</v>
      </c>
      <c r="E21" t="s">
        <v>40</v>
      </c>
      <c r="J21">
        <v>169</v>
      </c>
      <c r="K21" t="s">
        <v>41</v>
      </c>
      <c r="L21">
        <v>1</v>
      </c>
      <c r="M21">
        <v>7</v>
      </c>
      <c r="N21">
        <v>4</v>
      </c>
      <c r="O21">
        <v>1</v>
      </c>
      <c r="P21">
        <v>2</v>
      </c>
      <c r="Q21">
        <v>1</v>
      </c>
      <c r="R21">
        <v>4</v>
      </c>
      <c r="S21">
        <v>7</v>
      </c>
      <c r="T21">
        <v>5</v>
      </c>
      <c r="U21">
        <v>7</v>
      </c>
      <c r="V21">
        <v>1</v>
      </c>
      <c r="W21">
        <v>7</v>
      </c>
      <c r="X21">
        <v>1</v>
      </c>
      <c r="Y21">
        <v>7</v>
      </c>
      <c r="AL21">
        <v>5</v>
      </c>
      <c r="AM21">
        <v>5</v>
      </c>
      <c r="AN21">
        <v>5</v>
      </c>
      <c r="AO21">
        <v>5</v>
      </c>
      <c r="AP21">
        <v>5</v>
      </c>
      <c r="AQ21">
        <v>5</v>
      </c>
      <c r="AR21">
        <v>5</v>
      </c>
      <c r="AS21">
        <v>5</v>
      </c>
      <c r="AT21">
        <v>5</v>
      </c>
      <c r="AU21">
        <v>5</v>
      </c>
      <c r="AV21">
        <v>1</v>
      </c>
      <c r="AW21">
        <v>3</v>
      </c>
      <c r="AX21" s="9">
        <f t="shared" si="10"/>
        <v>6.333333333333333</v>
      </c>
      <c r="AY21" s="10">
        <f t="shared" si="11"/>
        <v>12</v>
      </c>
      <c r="AZ21" s="9" t="str">
        <f t="shared" si="12"/>
        <v>N/A</v>
      </c>
      <c r="BA21" s="10" t="str">
        <f t="shared" si="13"/>
        <v>N/A</v>
      </c>
      <c r="BB21" s="10" t="str">
        <f t="shared" si="14"/>
        <v>N/A</v>
      </c>
      <c r="BC21" s="10" t="str">
        <f t="shared" si="15"/>
        <v>N/A</v>
      </c>
      <c r="BD21" s="9" t="str">
        <f t="shared" si="16"/>
        <v>N/A</v>
      </c>
      <c r="BE21" s="9">
        <f t="shared" si="17"/>
        <v>2.4</v>
      </c>
      <c r="BF21" s="10">
        <f t="shared" si="18"/>
        <v>5</v>
      </c>
      <c r="BG21">
        <f t="shared" si="19"/>
        <v>6</v>
      </c>
    </row>
    <row r="22" spans="1:59" x14ac:dyDescent="0.2">
      <c r="A22">
        <v>114351851946</v>
      </c>
      <c r="B22">
        <v>426449233</v>
      </c>
      <c r="C22" s="1">
        <v>45100.472881944443</v>
      </c>
      <c r="D22" s="1">
        <v>45100.4765625</v>
      </c>
      <c r="E22" t="s">
        <v>246</v>
      </c>
      <c r="J22">
        <v>173</v>
      </c>
      <c r="K22" t="s">
        <v>53</v>
      </c>
      <c r="L22">
        <v>5</v>
      </c>
      <c r="M22">
        <v>7</v>
      </c>
      <c r="N22">
        <v>5</v>
      </c>
      <c r="O22">
        <v>4</v>
      </c>
      <c r="P22">
        <v>2</v>
      </c>
      <c r="Q22">
        <v>6</v>
      </c>
      <c r="R22">
        <v>2</v>
      </c>
      <c r="S22">
        <v>6</v>
      </c>
      <c r="T22">
        <v>5</v>
      </c>
      <c r="U22">
        <v>7</v>
      </c>
      <c r="V22">
        <v>4</v>
      </c>
      <c r="W22">
        <v>6</v>
      </c>
      <c r="X22">
        <v>4</v>
      </c>
      <c r="Y22">
        <v>4</v>
      </c>
      <c r="AC22">
        <v>3</v>
      </c>
      <c r="AD22">
        <v>2</v>
      </c>
      <c r="AE22">
        <v>4</v>
      </c>
      <c r="AL22">
        <v>3</v>
      </c>
      <c r="AM22">
        <v>2</v>
      </c>
      <c r="AN22">
        <v>4</v>
      </c>
      <c r="AO22">
        <v>4</v>
      </c>
      <c r="AP22">
        <v>4</v>
      </c>
      <c r="AQ22">
        <v>4</v>
      </c>
      <c r="AR22">
        <v>1</v>
      </c>
      <c r="AS22">
        <v>1</v>
      </c>
      <c r="AT22">
        <v>2</v>
      </c>
      <c r="AU22">
        <v>4</v>
      </c>
      <c r="AV22">
        <v>4</v>
      </c>
      <c r="AW22">
        <v>4</v>
      </c>
      <c r="AX22" s="9">
        <f t="shared" si="10"/>
        <v>6</v>
      </c>
      <c r="AY22" s="10">
        <f t="shared" si="11"/>
        <v>2</v>
      </c>
      <c r="AZ22" s="9">
        <f t="shared" si="12"/>
        <v>1</v>
      </c>
      <c r="BA22" s="10">
        <f t="shared" si="13"/>
        <v>1</v>
      </c>
      <c r="BB22" s="10">
        <f t="shared" si="14"/>
        <v>2</v>
      </c>
      <c r="BC22" s="10">
        <f t="shared" si="15"/>
        <v>0</v>
      </c>
      <c r="BD22" s="9">
        <f t="shared" si="16"/>
        <v>3</v>
      </c>
      <c r="BE22" s="9">
        <f t="shared" si="17"/>
        <v>3.8</v>
      </c>
      <c r="BF22" s="10">
        <f t="shared" si="18"/>
        <v>3</v>
      </c>
      <c r="BG22">
        <f t="shared" si="19"/>
        <v>8</v>
      </c>
    </row>
    <row r="23" spans="1:59" x14ac:dyDescent="0.2">
      <c r="A23">
        <v>114380852371</v>
      </c>
      <c r="B23">
        <v>426449233</v>
      </c>
      <c r="C23" s="1">
        <v>45140.400567129633</v>
      </c>
      <c r="D23" s="1">
        <v>45140.405393518522</v>
      </c>
      <c r="E23" t="s">
        <v>466</v>
      </c>
      <c r="J23">
        <v>181</v>
      </c>
      <c r="K23" t="s">
        <v>43</v>
      </c>
      <c r="L23">
        <v>7</v>
      </c>
      <c r="M23">
        <v>7</v>
      </c>
      <c r="N23">
        <v>5</v>
      </c>
      <c r="O23">
        <v>3</v>
      </c>
      <c r="P23">
        <v>1</v>
      </c>
      <c r="Q23">
        <v>6</v>
      </c>
      <c r="R23">
        <v>2</v>
      </c>
      <c r="S23">
        <v>7</v>
      </c>
      <c r="T23">
        <v>6</v>
      </c>
      <c r="U23">
        <v>7</v>
      </c>
      <c r="V23">
        <v>2</v>
      </c>
      <c r="W23">
        <v>6</v>
      </c>
      <c r="X23">
        <v>3</v>
      </c>
      <c r="Y23">
        <v>5</v>
      </c>
      <c r="AI23">
        <v>6</v>
      </c>
      <c r="AJ23">
        <v>6</v>
      </c>
      <c r="AK23">
        <v>6</v>
      </c>
      <c r="AL23">
        <v>3</v>
      </c>
      <c r="AM23">
        <v>2</v>
      </c>
      <c r="AN23">
        <v>2</v>
      </c>
      <c r="AO23">
        <v>5</v>
      </c>
      <c r="AP23">
        <v>5</v>
      </c>
      <c r="AQ23">
        <v>5</v>
      </c>
      <c r="AR23">
        <v>1</v>
      </c>
      <c r="AS23">
        <v>1</v>
      </c>
      <c r="AT23">
        <v>1</v>
      </c>
      <c r="AU23">
        <v>6</v>
      </c>
      <c r="AV23">
        <v>6</v>
      </c>
      <c r="AW23">
        <v>6</v>
      </c>
      <c r="AX23" s="9">
        <f t="shared" si="10"/>
        <v>6.666666666666667</v>
      </c>
      <c r="AY23" s="10">
        <f t="shared" si="11"/>
        <v>6</v>
      </c>
      <c r="AZ23" s="9">
        <f t="shared" si="12"/>
        <v>5</v>
      </c>
      <c r="BA23" s="10">
        <f t="shared" si="13"/>
        <v>5</v>
      </c>
      <c r="BB23" s="10">
        <f t="shared" si="14"/>
        <v>5</v>
      </c>
      <c r="BC23" s="10">
        <f t="shared" si="15"/>
        <v>5</v>
      </c>
      <c r="BD23" s="9">
        <f t="shared" si="16"/>
        <v>1</v>
      </c>
      <c r="BE23" s="9">
        <f t="shared" si="17"/>
        <v>3.4</v>
      </c>
      <c r="BF23" s="10">
        <f t="shared" si="18"/>
        <v>5.25</v>
      </c>
      <c r="BG23">
        <f t="shared" si="19"/>
        <v>15</v>
      </c>
    </row>
    <row r="24" spans="1:59" x14ac:dyDescent="0.2">
      <c r="A24">
        <v>114351468333</v>
      </c>
      <c r="B24">
        <v>426449233</v>
      </c>
      <c r="C24" s="1">
        <v>45100.010104166664</v>
      </c>
      <c r="D24" s="1">
        <v>45100.014467592591</v>
      </c>
      <c r="E24" t="s">
        <v>252</v>
      </c>
      <c r="J24">
        <v>185</v>
      </c>
      <c r="K24" t="s">
        <v>41</v>
      </c>
      <c r="L24">
        <v>2</v>
      </c>
      <c r="M24">
        <v>7</v>
      </c>
      <c r="N24">
        <v>4</v>
      </c>
      <c r="O24">
        <v>1</v>
      </c>
      <c r="P24">
        <v>1</v>
      </c>
      <c r="Q24">
        <v>4</v>
      </c>
      <c r="R24">
        <v>4</v>
      </c>
      <c r="S24">
        <v>6</v>
      </c>
      <c r="T24">
        <v>4</v>
      </c>
      <c r="U24">
        <v>3</v>
      </c>
      <c r="V24">
        <v>1</v>
      </c>
      <c r="W24">
        <v>6</v>
      </c>
      <c r="X24">
        <v>1</v>
      </c>
      <c r="Y24">
        <v>7</v>
      </c>
      <c r="AL24">
        <v>6</v>
      </c>
      <c r="AM24">
        <v>6</v>
      </c>
      <c r="AN24">
        <v>6</v>
      </c>
      <c r="AO24">
        <v>6</v>
      </c>
      <c r="AP24">
        <v>6</v>
      </c>
      <c r="AQ24">
        <v>6</v>
      </c>
      <c r="AR24">
        <v>6</v>
      </c>
      <c r="AS24">
        <v>6</v>
      </c>
      <c r="AT24">
        <v>6</v>
      </c>
      <c r="AU24">
        <v>6</v>
      </c>
      <c r="AV24">
        <v>6</v>
      </c>
      <c r="AW24">
        <v>6</v>
      </c>
      <c r="AX24" s="9">
        <f t="shared" si="10"/>
        <v>4.333333333333333</v>
      </c>
      <c r="AY24" s="10">
        <f t="shared" si="11"/>
        <v>11</v>
      </c>
      <c r="AZ24" s="9" t="str">
        <f t="shared" si="12"/>
        <v>N/A</v>
      </c>
      <c r="BA24" s="10" t="str">
        <f t="shared" si="13"/>
        <v>N/A</v>
      </c>
      <c r="BB24" s="10" t="str">
        <f t="shared" si="14"/>
        <v>N/A</v>
      </c>
      <c r="BC24" s="10" t="str">
        <f t="shared" si="15"/>
        <v>N/A</v>
      </c>
      <c r="BD24" s="9" t="str">
        <f t="shared" si="16"/>
        <v>N/A</v>
      </c>
      <c r="BE24" s="9">
        <f t="shared" si="17"/>
        <v>2.8</v>
      </c>
      <c r="BF24" s="10">
        <f t="shared" si="18"/>
        <v>6</v>
      </c>
      <c r="BG24">
        <f t="shared" si="19"/>
        <v>0</v>
      </c>
    </row>
    <row r="25" spans="1:59" x14ac:dyDescent="0.2">
      <c r="A25">
        <v>114351187511</v>
      </c>
      <c r="B25">
        <v>426449233</v>
      </c>
      <c r="C25" s="1">
        <v>45099.685706018521</v>
      </c>
      <c r="D25" s="1">
        <v>45099.689062500001</v>
      </c>
      <c r="E25" t="s">
        <v>245</v>
      </c>
      <c r="J25">
        <v>189</v>
      </c>
      <c r="K25" t="s">
        <v>53</v>
      </c>
      <c r="L25">
        <v>4</v>
      </c>
      <c r="M25">
        <v>6</v>
      </c>
      <c r="N25">
        <v>6</v>
      </c>
      <c r="O25">
        <v>4</v>
      </c>
      <c r="P25">
        <v>2</v>
      </c>
      <c r="Q25">
        <v>6</v>
      </c>
      <c r="R25">
        <v>1</v>
      </c>
      <c r="S25">
        <v>7</v>
      </c>
      <c r="T25">
        <v>5</v>
      </c>
      <c r="U25">
        <v>7</v>
      </c>
      <c r="V25">
        <v>3</v>
      </c>
      <c r="W25">
        <v>7</v>
      </c>
      <c r="X25">
        <v>4</v>
      </c>
      <c r="Y25">
        <v>7</v>
      </c>
      <c r="AC25">
        <v>4</v>
      </c>
      <c r="AD25">
        <v>3</v>
      </c>
      <c r="AE25">
        <v>4</v>
      </c>
      <c r="AL25">
        <v>3</v>
      </c>
      <c r="AM25">
        <v>3</v>
      </c>
      <c r="AN25">
        <v>3</v>
      </c>
      <c r="AO25">
        <v>4</v>
      </c>
      <c r="AP25">
        <v>4</v>
      </c>
      <c r="AQ25">
        <v>4</v>
      </c>
      <c r="AR25">
        <v>2</v>
      </c>
      <c r="AS25">
        <v>2</v>
      </c>
      <c r="AT25">
        <v>2</v>
      </c>
      <c r="AU25">
        <v>5</v>
      </c>
      <c r="AV25">
        <v>4</v>
      </c>
      <c r="AW25">
        <v>4</v>
      </c>
      <c r="AX25" s="9">
        <f t="shared" si="10"/>
        <v>6.333333333333333</v>
      </c>
      <c r="AY25" s="10">
        <f t="shared" si="11"/>
        <v>7</v>
      </c>
      <c r="AZ25" s="9">
        <f t="shared" si="12"/>
        <v>1</v>
      </c>
      <c r="BA25" s="10">
        <f t="shared" si="13"/>
        <v>1</v>
      </c>
      <c r="BB25" s="10">
        <f t="shared" si="14"/>
        <v>1</v>
      </c>
      <c r="BC25" s="10">
        <f t="shared" si="15"/>
        <v>1</v>
      </c>
      <c r="BD25" s="9">
        <f t="shared" si="16"/>
        <v>3</v>
      </c>
      <c r="BE25" s="9">
        <f t="shared" si="17"/>
        <v>3.8</v>
      </c>
      <c r="BF25" s="10">
        <f t="shared" si="18"/>
        <v>3.5</v>
      </c>
      <c r="BG25">
        <f t="shared" si="19"/>
        <v>7</v>
      </c>
    </row>
    <row r="26" spans="1:59" x14ac:dyDescent="0.2">
      <c r="A26">
        <v>114351336190</v>
      </c>
      <c r="B26">
        <v>426449233</v>
      </c>
      <c r="C26" s="1">
        <v>45099.834467592591</v>
      </c>
      <c r="D26" s="1">
        <v>45099.83730324074</v>
      </c>
      <c r="E26" t="s">
        <v>259</v>
      </c>
      <c r="J26">
        <v>193</v>
      </c>
      <c r="K26" t="s">
        <v>49</v>
      </c>
      <c r="L26">
        <v>7</v>
      </c>
      <c r="M26">
        <v>7</v>
      </c>
      <c r="N26">
        <v>7</v>
      </c>
      <c r="O26">
        <v>1</v>
      </c>
      <c r="P26">
        <v>4</v>
      </c>
      <c r="Q26">
        <v>4</v>
      </c>
      <c r="R26">
        <v>4</v>
      </c>
      <c r="S26">
        <v>7</v>
      </c>
      <c r="T26">
        <v>6</v>
      </c>
      <c r="U26">
        <v>7</v>
      </c>
      <c r="V26">
        <v>1</v>
      </c>
      <c r="W26">
        <v>7</v>
      </c>
      <c r="X26">
        <v>4</v>
      </c>
      <c r="Y26">
        <v>7</v>
      </c>
      <c r="AF26">
        <v>1</v>
      </c>
      <c r="AG26">
        <v>1</v>
      </c>
      <c r="AH26">
        <v>3</v>
      </c>
      <c r="AL26">
        <v>4</v>
      </c>
      <c r="AM26">
        <v>3</v>
      </c>
      <c r="AN26">
        <v>3</v>
      </c>
      <c r="AO26">
        <v>3</v>
      </c>
      <c r="AP26">
        <v>3</v>
      </c>
      <c r="AQ26">
        <v>3</v>
      </c>
      <c r="AR26">
        <v>3</v>
      </c>
      <c r="AS26">
        <v>3</v>
      </c>
      <c r="AT26">
        <v>3</v>
      </c>
      <c r="AU26">
        <v>3</v>
      </c>
      <c r="AV26">
        <v>3</v>
      </c>
      <c r="AW26">
        <v>3</v>
      </c>
      <c r="AX26" s="9">
        <f t="shared" si="10"/>
        <v>6.666666666666667</v>
      </c>
      <c r="AY26" s="10">
        <f t="shared" si="11"/>
        <v>9</v>
      </c>
      <c r="AZ26" s="9">
        <f t="shared" si="12"/>
        <v>0</v>
      </c>
      <c r="BA26" s="10">
        <f t="shared" si="13"/>
        <v>0</v>
      </c>
      <c r="BB26" s="10">
        <f t="shared" si="14"/>
        <v>0</v>
      </c>
      <c r="BC26" s="10">
        <f t="shared" si="15"/>
        <v>0</v>
      </c>
      <c r="BD26" s="9">
        <f t="shared" si="16"/>
        <v>3</v>
      </c>
      <c r="BE26" s="9">
        <f t="shared" si="17"/>
        <v>4</v>
      </c>
      <c r="BF26" s="10">
        <f t="shared" si="18"/>
        <v>2.25</v>
      </c>
      <c r="BG26">
        <f t="shared" si="19"/>
        <v>1</v>
      </c>
    </row>
    <row r="27" spans="1:59" x14ac:dyDescent="0.2">
      <c r="A27">
        <v>114382840361</v>
      </c>
      <c r="B27">
        <v>426449233</v>
      </c>
      <c r="C27" s="1">
        <v>45142.567106481481</v>
      </c>
      <c r="D27" s="1">
        <v>45142.567199074074</v>
      </c>
      <c r="E27" t="s">
        <v>467</v>
      </c>
      <c r="J27">
        <v>200</v>
      </c>
      <c r="AX27" s="9" t="e">
        <f t="shared" si="10"/>
        <v>#DIV/0!</v>
      </c>
      <c r="AY27" s="10">
        <f t="shared" si="11"/>
        <v>0</v>
      </c>
      <c r="AZ27" s="9" t="str">
        <f t="shared" si="12"/>
        <v>N/A</v>
      </c>
      <c r="BA27" s="10" t="str">
        <f t="shared" si="13"/>
        <v>N/A</v>
      </c>
      <c r="BB27" s="10" t="str">
        <f t="shared" si="14"/>
        <v>N/A</v>
      </c>
      <c r="BC27" s="10" t="str">
        <f t="shared" si="15"/>
        <v>N/A</v>
      </c>
      <c r="BD27" s="9" t="str">
        <f t="shared" si="16"/>
        <v>N/A</v>
      </c>
      <c r="BE27" s="9" t="e">
        <f t="shared" si="17"/>
        <v>#DIV/0!</v>
      </c>
      <c r="BF27" s="10" t="e">
        <f t="shared" si="18"/>
        <v>#DIV/0!</v>
      </c>
      <c r="BG27">
        <f t="shared" si="19"/>
        <v>0</v>
      </c>
    </row>
    <row r="28" spans="1:59" x14ac:dyDescent="0.2">
      <c r="A28">
        <v>114351419095</v>
      </c>
      <c r="B28">
        <v>426449233</v>
      </c>
      <c r="C28" s="1">
        <v>45099.940925925926</v>
      </c>
      <c r="D28" s="1">
        <v>45099.944513888891</v>
      </c>
      <c r="E28" t="s">
        <v>256</v>
      </c>
      <c r="J28">
        <v>205</v>
      </c>
      <c r="K28" t="s">
        <v>47</v>
      </c>
      <c r="L28">
        <v>7</v>
      </c>
      <c r="M28">
        <v>5</v>
      </c>
      <c r="N28">
        <v>3</v>
      </c>
      <c r="O28">
        <v>1</v>
      </c>
      <c r="P28">
        <v>5</v>
      </c>
      <c r="Q28">
        <v>4</v>
      </c>
      <c r="R28">
        <v>5</v>
      </c>
      <c r="S28">
        <v>6</v>
      </c>
      <c r="T28">
        <v>5</v>
      </c>
      <c r="U28">
        <v>7</v>
      </c>
      <c r="V28">
        <v>2</v>
      </c>
      <c r="W28">
        <v>7</v>
      </c>
      <c r="X28">
        <v>3</v>
      </c>
      <c r="Y28">
        <v>7</v>
      </c>
      <c r="Z28">
        <v>4</v>
      </c>
      <c r="AA28">
        <v>4</v>
      </c>
      <c r="AB28">
        <v>4</v>
      </c>
      <c r="AL28">
        <v>4</v>
      </c>
      <c r="AM28">
        <v>6</v>
      </c>
      <c r="AN28">
        <v>6</v>
      </c>
      <c r="AO28">
        <v>3</v>
      </c>
      <c r="AP28">
        <v>2</v>
      </c>
      <c r="AQ28">
        <v>3</v>
      </c>
      <c r="AR28">
        <v>3</v>
      </c>
      <c r="AS28">
        <v>4</v>
      </c>
      <c r="AT28">
        <v>4</v>
      </c>
      <c r="AU28">
        <v>2</v>
      </c>
      <c r="AV28">
        <v>1</v>
      </c>
      <c r="AW28">
        <v>3</v>
      </c>
      <c r="AX28" s="9">
        <f t="shared" si="10"/>
        <v>6</v>
      </c>
      <c r="AY28" s="10">
        <f t="shared" si="11"/>
        <v>9</v>
      </c>
      <c r="AZ28" s="9">
        <f t="shared" si="12"/>
        <v>2.6666666666666665</v>
      </c>
      <c r="BA28" s="10">
        <f t="shared" si="13"/>
        <v>1</v>
      </c>
      <c r="BB28" s="10">
        <f t="shared" si="14"/>
        <v>4</v>
      </c>
      <c r="BC28" s="10">
        <f t="shared" si="15"/>
        <v>3</v>
      </c>
      <c r="BD28" s="9">
        <f t="shared" si="16"/>
        <v>2.6666666666666665</v>
      </c>
      <c r="BE28" s="9">
        <f t="shared" si="17"/>
        <v>3.6</v>
      </c>
      <c r="BF28" s="10">
        <f t="shared" si="18"/>
        <v>4</v>
      </c>
      <c r="BG28">
        <f t="shared" si="19"/>
        <v>10</v>
      </c>
    </row>
    <row r="29" spans="1:59" x14ac:dyDescent="0.2">
      <c r="A29">
        <v>114351200396</v>
      </c>
      <c r="B29">
        <v>426449233</v>
      </c>
      <c r="C29" s="1">
        <v>45099.696967592594</v>
      </c>
      <c r="D29" s="1">
        <v>45099.707870370374</v>
      </c>
      <c r="E29" t="s">
        <v>277</v>
      </c>
      <c r="J29">
        <v>209</v>
      </c>
      <c r="K29" t="s">
        <v>45</v>
      </c>
      <c r="L29">
        <v>7</v>
      </c>
      <c r="M29">
        <v>7</v>
      </c>
      <c r="N29">
        <v>1</v>
      </c>
      <c r="O29">
        <v>1</v>
      </c>
      <c r="P29">
        <v>1</v>
      </c>
      <c r="Q29">
        <v>1</v>
      </c>
      <c r="R29">
        <v>1</v>
      </c>
      <c r="S29">
        <v>7</v>
      </c>
      <c r="T29">
        <v>7</v>
      </c>
      <c r="U29">
        <v>1</v>
      </c>
      <c r="V29">
        <v>1</v>
      </c>
      <c r="W29">
        <v>7</v>
      </c>
      <c r="X29">
        <v>7</v>
      </c>
      <c r="Y29">
        <v>7</v>
      </c>
      <c r="AL29">
        <v>2</v>
      </c>
      <c r="AM29">
        <v>5</v>
      </c>
      <c r="AN29">
        <v>4</v>
      </c>
      <c r="AO29">
        <v>2</v>
      </c>
      <c r="AP29">
        <v>5</v>
      </c>
      <c r="AQ29">
        <v>4</v>
      </c>
      <c r="AR29">
        <v>1</v>
      </c>
      <c r="AS29">
        <v>5</v>
      </c>
      <c r="AT29">
        <v>5</v>
      </c>
      <c r="AU29">
        <v>3</v>
      </c>
      <c r="AV29">
        <v>5</v>
      </c>
      <c r="AW29">
        <v>3</v>
      </c>
      <c r="AX29" s="9">
        <f t="shared" si="10"/>
        <v>5</v>
      </c>
      <c r="AY29" s="10">
        <f t="shared" si="11"/>
        <v>6</v>
      </c>
      <c r="AZ29" s="9" t="str">
        <f t="shared" si="12"/>
        <v>N/A</v>
      </c>
      <c r="BA29" s="10" t="str">
        <f t="shared" si="13"/>
        <v>N/A</v>
      </c>
      <c r="BB29" s="10" t="str">
        <f t="shared" si="14"/>
        <v>N/A</v>
      </c>
      <c r="BC29" s="10" t="str">
        <f t="shared" si="15"/>
        <v>N/A</v>
      </c>
      <c r="BD29" s="9" t="str">
        <f t="shared" si="16"/>
        <v>N/A</v>
      </c>
      <c r="BE29" s="9">
        <f t="shared" si="17"/>
        <v>1</v>
      </c>
      <c r="BF29" s="10">
        <f t="shared" si="18"/>
        <v>2</v>
      </c>
      <c r="BG29">
        <f t="shared" si="19"/>
        <v>0</v>
      </c>
    </row>
    <row r="30" spans="1:59" x14ac:dyDescent="0.2">
      <c r="A30">
        <v>114352021826</v>
      </c>
      <c r="B30">
        <v>426449233</v>
      </c>
      <c r="C30" s="1">
        <v>45100.604247685187</v>
      </c>
      <c r="D30" s="1">
        <v>45100.607430555552</v>
      </c>
      <c r="E30" t="s">
        <v>245</v>
      </c>
      <c r="J30">
        <v>217</v>
      </c>
      <c r="K30" t="s">
        <v>41</v>
      </c>
      <c r="L30">
        <v>2</v>
      </c>
      <c r="M30">
        <v>2</v>
      </c>
      <c r="N30">
        <v>3</v>
      </c>
      <c r="O30">
        <v>4</v>
      </c>
      <c r="P30">
        <v>4</v>
      </c>
      <c r="Q30">
        <v>5</v>
      </c>
      <c r="R30">
        <v>5</v>
      </c>
      <c r="S30">
        <v>6</v>
      </c>
      <c r="T30">
        <v>1</v>
      </c>
      <c r="U30">
        <v>7</v>
      </c>
      <c r="V30">
        <v>4</v>
      </c>
      <c r="W30">
        <v>4</v>
      </c>
      <c r="X30">
        <v>3</v>
      </c>
      <c r="Y30">
        <v>5</v>
      </c>
      <c r="AL30">
        <v>3</v>
      </c>
      <c r="AM30">
        <v>5</v>
      </c>
      <c r="AN30">
        <v>5</v>
      </c>
      <c r="AO30">
        <v>3</v>
      </c>
      <c r="AP30">
        <v>2</v>
      </c>
      <c r="AQ30">
        <v>2</v>
      </c>
      <c r="AR30">
        <v>4</v>
      </c>
      <c r="AS30">
        <v>4</v>
      </c>
      <c r="AT30">
        <v>4</v>
      </c>
      <c r="AU30">
        <v>2</v>
      </c>
      <c r="AV30">
        <v>2</v>
      </c>
      <c r="AW30">
        <v>2</v>
      </c>
      <c r="AX30" s="9">
        <f t="shared" si="10"/>
        <v>4.666666666666667</v>
      </c>
      <c r="AY30" s="10">
        <f t="shared" si="11"/>
        <v>2</v>
      </c>
      <c r="AZ30" s="9" t="str">
        <f t="shared" si="12"/>
        <v>N/A</v>
      </c>
      <c r="BA30" s="10" t="str">
        <f t="shared" si="13"/>
        <v>N/A</v>
      </c>
      <c r="BB30" s="10" t="str">
        <f t="shared" si="14"/>
        <v>N/A</v>
      </c>
      <c r="BC30" s="10" t="str">
        <f t="shared" si="15"/>
        <v>N/A</v>
      </c>
      <c r="BD30" s="9" t="str">
        <f t="shared" si="16"/>
        <v>N/A</v>
      </c>
      <c r="BE30" s="9">
        <f t="shared" si="17"/>
        <v>4.2</v>
      </c>
      <c r="BF30" s="10">
        <f t="shared" si="18"/>
        <v>3</v>
      </c>
      <c r="BG30">
        <f t="shared" si="19"/>
        <v>7</v>
      </c>
    </row>
    <row r="31" spans="1:59" x14ac:dyDescent="0.2">
      <c r="A31">
        <v>114351193273</v>
      </c>
      <c r="B31">
        <v>426449233</v>
      </c>
      <c r="C31" s="1">
        <v>45099.690868055557</v>
      </c>
      <c r="D31" s="1">
        <v>45099.69253472222</v>
      </c>
      <c r="E31" t="s">
        <v>283</v>
      </c>
      <c r="J31">
        <v>221</v>
      </c>
      <c r="K31" t="s">
        <v>53</v>
      </c>
      <c r="L31">
        <v>4</v>
      </c>
      <c r="M31">
        <v>5</v>
      </c>
      <c r="N31">
        <v>7</v>
      </c>
      <c r="O31">
        <v>4</v>
      </c>
      <c r="P31">
        <v>3</v>
      </c>
      <c r="Q31">
        <v>7</v>
      </c>
      <c r="R31">
        <v>7</v>
      </c>
      <c r="S31">
        <v>5</v>
      </c>
      <c r="T31">
        <v>4</v>
      </c>
      <c r="U31">
        <v>7</v>
      </c>
      <c r="V31">
        <v>4</v>
      </c>
      <c r="W31">
        <v>7</v>
      </c>
      <c r="X31">
        <v>2</v>
      </c>
      <c r="Y31">
        <v>7</v>
      </c>
      <c r="AC31">
        <v>2</v>
      </c>
      <c r="AD31">
        <v>2</v>
      </c>
      <c r="AE31">
        <v>5</v>
      </c>
      <c r="AL31">
        <v>4</v>
      </c>
      <c r="AM31">
        <v>3</v>
      </c>
      <c r="AN31">
        <v>3</v>
      </c>
      <c r="AO31">
        <v>3</v>
      </c>
      <c r="AP31">
        <v>3</v>
      </c>
      <c r="AQ31">
        <v>4</v>
      </c>
      <c r="AR31">
        <v>2</v>
      </c>
      <c r="AS31">
        <v>2</v>
      </c>
      <c r="AT31">
        <v>4</v>
      </c>
      <c r="AU31">
        <v>4</v>
      </c>
      <c r="AV31">
        <v>3</v>
      </c>
      <c r="AW31">
        <v>4</v>
      </c>
      <c r="AX31" s="9">
        <f t="shared" si="10"/>
        <v>5.333333333333333</v>
      </c>
      <c r="AY31" s="10">
        <f t="shared" si="11"/>
        <v>8</v>
      </c>
      <c r="AZ31" s="9">
        <f t="shared" si="12"/>
        <v>0</v>
      </c>
      <c r="BA31" s="10">
        <f t="shared" si="13"/>
        <v>-1</v>
      </c>
      <c r="BB31" s="10">
        <f t="shared" si="14"/>
        <v>0</v>
      </c>
      <c r="BC31" s="10">
        <f t="shared" si="15"/>
        <v>1</v>
      </c>
      <c r="BD31" s="9">
        <f t="shared" si="16"/>
        <v>3.3333333333333335</v>
      </c>
      <c r="BE31" s="9">
        <f t="shared" si="17"/>
        <v>5.6</v>
      </c>
      <c r="BF31" s="10">
        <f t="shared" si="18"/>
        <v>3.25</v>
      </c>
      <c r="BG31">
        <f t="shared" si="19"/>
        <v>3</v>
      </c>
    </row>
    <row r="32" spans="1:59" x14ac:dyDescent="0.2">
      <c r="A32">
        <v>114351327089</v>
      </c>
      <c r="B32">
        <v>426449233</v>
      </c>
      <c r="C32" s="1">
        <v>45099.822141203702</v>
      </c>
      <c r="D32" s="1">
        <v>45099.82440972222</v>
      </c>
      <c r="E32" t="s">
        <v>261</v>
      </c>
      <c r="J32">
        <v>225</v>
      </c>
      <c r="K32" t="s">
        <v>49</v>
      </c>
      <c r="L32">
        <v>2</v>
      </c>
      <c r="M32">
        <v>6</v>
      </c>
      <c r="N32">
        <v>4</v>
      </c>
      <c r="O32">
        <v>1</v>
      </c>
      <c r="P32">
        <v>6</v>
      </c>
      <c r="Q32">
        <v>2</v>
      </c>
      <c r="R32">
        <v>7</v>
      </c>
      <c r="S32">
        <v>5</v>
      </c>
      <c r="T32">
        <v>5</v>
      </c>
      <c r="U32">
        <v>2</v>
      </c>
      <c r="V32">
        <v>2</v>
      </c>
      <c r="W32">
        <v>7</v>
      </c>
      <c r="X32">
        <v>2</v>
      </c>
      <c r="Y32">
        <v>7</v>
      </c>
      <c r="AF32">
        <v>6</v>
      </c>
      <c r="AG32">
        <v>6</v>
      </c>
      <c r="AH32">
        <v>3</v>
      </c>
      <c r="AL32">
        <v>4</v>
      </c>
      <c r="AM32">
        <v>5</v>
      </c>
      <c r="AN32">
        <v>5</v>
      </c>
      <c r="AO32">
        <v>3</v>
      </c>
      <c r="AP32">
        <v>3</v>
      </c>
      <c r="AQ32">
        <v>4</v>
      </c>
      <c r="AR32">
        <v>4</v>
      </c>
      <c r="AS32">
        <v>5</v>
      </c>
      <c r="AT32">
        <v>4</v>
      </c>
      <c r="AU32">
        <v>2</v>
      </c>
      <c r="AV32">
        <v>3</v>
      </c>
      <c r="AW32">
        <v>2</v>
      </c>
      <c r="AX32" s="9">
        <f t="shared" si="10"/>
        <v>4</v>
      </c>
      <c r="AY32" s="10">
        <f t="shared" si="11"/>
        <v>10</v>
      </c>
      <c r="AZ32" s="9">
        <f t="shared" si="12"/>
        <v>2</v>
      </c>
      <c r="BA32" s="10">
        <f t="shared" si="13"/>
        <v>2</v>
      </c>
      <c r="BB32" s="10">
        <f t="shared" si="14"/>
        <v>2</v>
      </c>
      <c r="BC32" s="10">
        <f t="shared" si="15"/>
        <v>2</v>
      </c>
      <c r="BD32" s="9">
        <f t="shared" si="16"/>
        <v>2.3333333333333335</v>
      </c>
      <c r="BE32" s="9">
        <f t="shared" si="17"/>
        <v>4</v>
      </c>
      <c r="BF32" s="10">
        <f t="shared" si="18"/>
        <v>4.75</v>
      </c>
      <c r="BG32">
        <f t="shared" si="19"/>
        <v>7</v>
      </c>
    </row>
    <row r="33" spans="1:59" x14ac:dyDescent="0.2">
      <c r="A33">
        <v>114351197370</v>
      </c>
      <c r="B33">
        <v>426449233</v>
      </c>
      <c r="C33" s="1">
        <v>45099.694074074076</v>
      </c>
      <c r="D33" s="1">
        <v>45099.698229166665</v>
      </c>
      <c r="E33" t="s">
        <v>280</v>
      </c>
      <c r="J33">
        <v>229</v>
      </c>
      <c r="K33" t="s">
        <v>47</v>
      </c>
      <c r="L33">
        <v>3</v>
      </c>
      <c r="M33">
        <v>3</v>
      </c>
      <c r="N33">
        <v>2</v>
      </c>
      <c r="O33">
        <v>1</v>
      </c>
      <c r="P33">
        <v>6</v>
      </c>
      <c r="Q33">
        <v>3</v>
      </c>
      <c r="R33">
        <v>6</v>
      </c>
      <c r="S33">
        <v>5</v>
      </c>
      <c r="T33">
        <v>1</v>
      </c>
      <c r="U33">
        <v>6</v>
      </c>
      <c r="V33">
        <v>4</v>
      </c>
      <c r="W33">
        <v>7</v>
      </c>
      <c r="X33">
        <v>5</v>
      </c>
      <c r="Y33">
        <v>7</v>
      </c>
      <c r="Z33">
        <v>5</v>
      </c>
      <c r="AA33">
        <v>3</v>
      </c>
      <c r="AB33">
        <v>3</v>
      </c>
      <c r="AL33">
        <v>4</v>
      </c>
      <c r="AM33">
        <v>1</v>
      </c>
      <c r="AN33">
        <v>4</v>
      </c>
      <c r="AO33">
        <v>1</v>
      </c>
      <c r="AP33">
        <v>1</v>
      </c>
      <c r="AQ33">
        <v>1</v>
      </c>
      <c r="AR33">
        <v>4</v>
      </c>
      <c r="AS33">
        <v>1</v>
      </c>
      <c r="AT33">
        <v>4</v>
      </c>
      <c r="AU33">
        <v>1</v>
      </c>
      <c r="AV33">
        <v>1</v>
      </c>
      <c r="AW33">
        <v>1</v>
      </c>
      <c r="AX33" s="9">
        <f t="shared" si="10"/>
        <v>4</v>
      </c>
      <c r="AY33" s="10">
        <f t="shared" si="11"/>
        <v>5</v>
      </c>
      <c r="AZ33" s="9">
        <f t="shared" si="12"/>
        <v>2</v>
      </c>
      <c r="BA33" s="10">
        <f t="shared" si="13"/>
        <v>3</v>
      </c>
      <c r="BB33" s="10">
        <f t="shared" si="14"/>
        <v>0</v>
      </c>
      <c r="BC33" s="10">
        <f t="shared" si="15"/>
        <v>3</v>
      </c>
      <c r="BD33" s="9">
        <f t="shared" si="16"/>
        <v>1</v>
      </c>
      <c r="BE33" s="9">
        <f t="shared" si="17"/>
        <v>3.6</v>
      </c>
      <c r="BF33" s="10">
        <f t="shared" si="18"/>
        <v>3.75</v>
      </c>
      <c r="BG33">
        <f t="shared" si="19"/>
        <v>6</v>
      </c>
    </row>
    <row r="34" spans="1:59" x14ac:dyDescent="0.2">
      <c r="A34">
        <v>114351187858</v>
      </c>
      <c r="B34">
        <v>426449233</v>
      </c>
      <c r="C34" s="1">
        <v>45099.686249999999</v>
      </c>
      <c r="D34" s="1">
        <v>45099.69027777778</v>
      </c>
      <c r="E34" t="s">
        <v>287</v>
      </c>
      <c r="J34">
        <v>237</v>
      </c>
      <c r="K34" t="s">
        <v>47</v>
      </c>
      <c r="L34">
        <v>2</v>
      </c>
      <c r="M34">
        <v>5</v>
      </c>
      <c r="N34">
        <v>3</v>
      </c>
      <c r="O34">
        <v>2</v>
      </c>
      <c r="P34">
        <v>5</v>
      </c>
      <c r="Q34">
        <v>3</v>
      </c>
      <c r="R34">
        <v>4</v>
      </c>
      <c r="S34">
        <v>6</v>
      </c>
      <c r="T34">
        <v>5</v>
      </c>
      <c r="U34">
        <v>7</v>
      </c>
      <c r="V34">
        <v>3</v>
      </c>
      <c r="W34">
        <v>7</v>
      </c>
      <c r="X34">
        <v>3</v>
      </c>
      <c r="Y34">
        <v>7</v>
      </c>
      <c r="Z34">
        <v>5</v>
      </c>
      <c r="AA34">
        <v>2</v>
      </c>
      <c r="AB34">
        <v>4</v>
      </c>
      <c r="AL34">
        <v>5</v>
      </c>
      <c r="AM34">
        <v>5</v>
      </c>
      <c r="AN34">
        <v>5</v>
      </c>
      <c r="AO34">
        <v>3</v>
      </c>
      <c r="AP34">
        <v>3</v>
      </c>
      <c r="AQ34">
        <v>3</v>
      </c>
      <c r="AR34">
        <v>3</v>
      </c>
      <c r="AS34">
        <v>3</v>
      </c>
      <c r="AT34">
        <v>3</v>
      </c>
      <c r="AU34">
        <v>4</v>
      </c>
      <c r="AV34">
        <v>4</v>
      </c>
      <c r="AW34">
        <v>4</v>
      </c>
      <c r="AX34" s="9">
        <f t="shared" si="10"/>
        <v>6</v>
      </c>
      <c r="AY34" s="10">
        <f t="shared" si="11"/>
        <v>8</v>
      </c>
      <c r="AZ34" s="9">
        <f t="shared" si="12"/>
        <v>2</v>
      </c>
      <c r="BA34" s="10">
        <f t="shared" si="13"/>
        <v>2</v>
      </c>
      <c r="BB34" s="10">
        <f t="shared" si="14"/>
        <v>2</v>
      </c>
      <c r="BC34" s="10">
        <f t="shared" si="15"/>
        <v>2</v>
      </c>
      <c r="BD34" s="9">
        <f t="shared" si="16"/>
        <v>3</v>
      </c>
      <c r="BE34" s="9">
        <f t="shared" si="17"/>
        <v>3.4</v>
      </c>
      <c r="BF34" s="10">
        <f t="shared" si="18"/>
        <v>4</v>
      </c>
      <c r="BG34">
        <f t="shared" si="19"/>
        <v>6</v>
      </c>
    </row>
    <row r="35" spans="1:59" x14ac:dyDescent="0.2">
      <c r="A35">
        <v>114351494839</v>
      </c>
      <c r="B35">
        <v>426449233</v>
      </c>
      <c r="C35" s="1">
        <v>45100.051446759258</v>
      </c>
      <c r="D35" s="1">
        <v>45100.055659722224</v>
      </c>
      <c r="E35" t="s">
        <v>251</v>
      </c>
      <c r="J35">
        <v>245</v>
      </c>
      <c r="K35" t="s">
        <v>49</v>
      </c>
      <c r="L35">
        <v>3</v>
      </c>
      <c r="M35">
        <v>4</v>
      </c>
      <c r="N35">
        <v>3</v>
      </c>
      <c r="O35">
        <v>1</v>
      </c>
      <c r="P35">
        <v>2</v>
      </c>
      <c r="Q35">
        <v>4</v>
      </c>
      <c r="R35">
        <v>6</v>
      </c>
      <c r="S35">
        <v>5</v>
      </c>
      <c r="T35">
        <v>1</v>
      </c>
      <c r="U35">
        <v>6</v>
      </c>
      <c r="V35">
        <v>1</v>
      </c>
      <c r="W35">
        <v>4</v>
      </c>
      <c r="X35">
        <v>2</v>
      </c>
      <c r="Y35">
        <v>7</v>
      </c>
      <c r="AF35">
        <v>3</v>
      </c>
      <c r="AG35">
        <v>2</v>
      </c>
      <c r="AH35">
        <v>2</v>
      </c>
      <c r="AL35">
        <v>3</v>
      </c>
      <c r="AM35">
        <v>3</v>
      </c>
      <c r="AN35">
        <v>3</v>
      </c>
      <c r="AO35">
        <v>3</v>
      </c>
      <c r="AP35">
        <v>3</v>
      </c>
      <c r="AQ35">
        <v>3</v>
      </c>
      <c r="AR35">
        <v>3</v>
      </c>
      <c r="AS35">
        <v>3</v>
      </c>
      <c r="AT35">
        <v>3</v>
      </c>
      <c r="AU35">
        <v>2</v>
      </c>
      <c r="AV35">
        <v>3</v>
      </c>
      <c r="AW35">
        <v>3</v>
      </c>
      <c r="AX35" s="9">
        <f t="shared" si="10"/>
        <v>4</v>
      </c>
      <c r="AY35" s="10">
        <f t="shared" si="11"/>
        <v>8</v>
      </c>
      <c r="AZ35" s="9">
        <f t="shared" si="12"/>
        <v>0.33333333333333331</v>
      </c>
      <c r="BA35" s="10">
        <f t="shared" si="13"/>
        <v>1</v>
      </c>
      <c r="BB35" s="10">
        <f t="shared" si="14"/>
        <v>0</v>
      </c>
      <c r="BC35" s="10">
        <f t="shared" si="15"/>
        <v>0</v>
      </c>
      <c r="BD35" s="9">
        <f t="shared" si="16"/>
        <v>2.6666666666666665</v>
      </c>
      <c r="BE35" s="9">
        <f t="shared" si="17"/>
        <v>3.2</v>
      </c>
      <c r="BF35" s="10">
        <f t="shared" si="18"/>
        <v>2.5</v>
      </c>
      <c r="BG35">
        <f t="shared" si="19"/>
        <v>1</v>
      </c>
    </row>
    <row r="36" spans="1:59" x14ac:dyDescent="0.2">
      <c r="A36">
        <v>114351220063</v>
      </c>
      <c r="B36">
        <v>426449233</v>
      </c>
      <c r="C36" s="1">
        <v>45099.712743055556</v>
      </c>
      <c r="D36" s="1">
        <v>45099.718495370369</v>
      </c>
      <c r="E36" t="s">
        <v>272</v>
      </c>
      <c r="J36">
        <v>253</v>
      </c>
      <c r="K36" t="s">
        <v>47</v>
      </c>
      <c r="L36">
        <v>6</v>
      </c>
      <c r="M36">
        <v>6</v>
      </c>
      <c r="N36">
        <v>2</v>
      </c>
      <c r="O36">
        <v>5</v>
      </c>
      <c r="P36">
        <v>7</v>
      </c>
      <c r="Q36">
        <v>7</v>
      </c>
      <c r="R36">
        <v>3</v>
      </c>
      <c r="S36">
        <v>6</v>
      </c>
      <c r="T36">
        <v>1</v>
      </c>
      <c r="U36">
        <v>7</v>
      </c>
      <c r="V36">
        <v>6</v>
      </c>
      <c r="W36">
        <v>7</v>
      </c>
      <c r="X36">
        <v>6</v>
      </c>
      <c r="Y36">
        <v>7</v>
      </c>
      <c r="Z36">
        <v>6</v>
      </c>
      <c r="AA36">
        <v>1</v>
      </c>
      <c r="AB36">
        <v>1</v>
      </c>
      <c r="AL36">
        <v>4</v>
      </c>
      <c r="AM36">
        <v>6</v>
      </c>
      <c r="AN36">
        <v>6</v>
      </c>
      <c r="AO36">
        <v>6</v>
      </c>
      <c r="AP36">
        <v>6</v>
      </c>
      <c r="AQ36">
        <v>6</v>
      </c>
      <c r="AR36">
        <v>6</v>
      </c>
      <c r="AS36">
        <v>6</v>
      </c>
      <c r="AT36">
        <v>6</v>
      </c>
      <c r="AU36">
        <v>6</v>
      </c>
      <c r="AV36">
        <v>6</v>
      </c>
      <c r="AW36">
        <v>6</v>
      </c>
      <c r="AX36" s="9">
        <f t="shared" si="10"/>
        <v>4.666666666666667</v>
      </c>
      <c r="AY36" s="10">
        <f t="shared" si="11"/>
        <v>2</v>
      </c>
      <c r="AZ36" s="9">
        <f t="shared" si="12"/>
        <v>-0.66666666666666663</v>
      </c>
      <c r="BA36" s="10">
        <f t="shared" si="13"/>
        <v>-2</v>
      </c>
      <c r="BB36" s="10">
        <f t="shared" si="14"/>
        <v>0</v>
      </c>
      <c r="BC36" s="10">
        <f t="shared" si="15"/>
        <v>0</v>
      </c>
      <c r="BD36" s="9">
        <f t="shared" si="16"/>
        <v>6</v>
      </c>
      <c r="BE36" s="9">
        <f t="shared" si="17"/>
        <v>4.8</v>
      </c>
      <c r="BF36" s="10">
        <f t="shared" si="18"/>
        <v>3</v>
      </c>
      <c r="BG36">
        <f t="shared" si="19"/>
        <v>2</v>
      </c>
    </row>
    <row r="37" spans="1:59" x14ac:dyDescent="0.2">
      <c r="A37">
        <v>114351689780</v>
      </c>
      <c r="B37">
        <v>426449233</v>
      </c>
      <c r="C37" s="1">
        <v>45100.310706018521</v>
      </c>
      <c r="D37" s="1">
        <v>45100.3127662037</v>
      </c>
      <c r="E37" t="s">
        <v>249</v>
      </c>
      <c r="J37">
        <v>257</v>
      </c>
      <c r="K37" t="s">
        <v>47</v>
      </c>
      <c r="L37">
        <v>1</v>
      </c>
      <c r="M37">
        <v>1</v>
      </c>
      <c r="N37">
        <v>1</v>
      </c>
      <c r="O37">
        <v>1</v>
      </c>
      <c r="P37">
        <v>3</v>
      </c>
      <c r="Q37">
        <v>7</v>
      </c>
      <c r="R37">
        <v>1</v>
      </c>
      <c r="S37">
        <v>7</v>
      </c>
      <c r="T37">
        <v>4</v>
      </c>
      <c r="U37">
        <v>7</v>
      </c>
      <c r="V37">
        <v>4</v>
      </c>
      <c r="W37">
        <v>6</v>
      </c>
      <c r="X37">
        <v>3</v>
      </c>
      <c r="Y37">
        <v>5</v>
      </c>
      <c r="Z37">
        <v>1</v>
      </c>
      <c r="AA37">
        <v>1</v>
      </c>
      <c r="AB37">
        <v>1</v>
      </c>
      <c r="AL37">
        <v>2</v>
      </c>
      <c r="AM37">
        <v>6</v>
      </c>
      <c r="AN37">
        <v>6</v>
      </c>
      <c r="AO37">
        <v>2</v>
      </c>
      <c r="AP37">
        <v>6</v>
      </c>
      <c r="AQ37">
        <v>6</v>
      </c>
      <c r="AR37">
        <v>1</v>
      </c>
      <c r="AS37">
        <v>1</v>
      </c>
      <c r="AT37">
        <v>1</v>
      </c>
      <c r="AU37">
        <v>6</v>
      </c>
      <c r="AV37">
        <v>6</v>
      </c>
      <c r="AW37">
        <v>6</v>
      </c>
      <c r="AX37" s="9">
        <f t="shared" si="10"/>
        <v>6</v>
      </c>
      <c r="AY37" s="10">
        <f t="shared" si="11"/>
        <v>4</v>
      </c>
      <c r="AZ37" s="9">
        <f t="shared" si="12"/>
        <v>0</v>
      </c>
      <c r="BA37" s="10">
        <f t="shared" si="13"/>
        <v>0</v>
      </c>
      <c r="BB37" s="10">
        <f t="shared" si="14"/>
        <v>0</v>
      </c>
      <c r="BC37" s="10">
        <f t="shared" si="15"/>
        <v>0</v>
      </c>
      <c r="BD37" s="9">
        <f t="shared" si="16"/>
        <v>4.666666666666667</v>
      </c>
      <c r="BE37" s="9">
        <f t="shared" si="17"/>
        <v>2.6</v>
      </c>
      <c r="BF37" s="10">
        <f t="shared" si="18"/>
        <v>1.25</v>
      </c>
      <c r="BG37">
        <f t="shared" si="19"/>
        <v>15</v>
      </c>
    </row>
    <row r="38" spans="1:59" x14ac:dyDescent="0.2">
      <c r="A38">
        <v>114351239484</v>
      </c>
      <c r="B38">
        <v>426449233</v>
      </c>
      <c r="C38" s="1">
        <v>45099.729479166665</v>
      </c>
      <c r="D38" s="1">
        <v>45099.73578703704</v>
      </c>
      <c r="E38" t="s">
        <v>269</v>
      </c>
      <c r="J38">
        <v>261</v>
      </c>
      <c r="K38" t="s">
        <v>47</v>
      </c>
      <c r="L38">
        <v>5</v>
      </c>
      <c r="M38">
        <v>5</v>
      </c>
      <c r="N38">
        <v>1</v>
      </c>
      <c r="O38">
        <v>4</v>
      </c>
      <c r="P38">
        <v>7</v>
      </c>
      <c r="Q38">
        <v>3</v>
      </c>
      <c r="R38">
        <v>7</v>
      </c>
      <c r="S38">
        <v>7</v>
      </c>
      <c r="T38">
        <v>5</v>
      </c>
      <c r="U38">
        <v>7</v>
      </c>
      <c r="V38">
        <v>4</v>
      </c>
      <c r="W38">
        <v>4</v>
      </c>
      <c r="X38">
        <v>7</v>
      </c>
      <c r="Y38">
        <v>7</v>
      </c>
      <c r="Z38">
        <v>3</v>
      </c>
      <c r="AA38">
        <v>4</v>
      </c>
      <c r="AB38">
        <v>4</v>
      </c>
      <c r="AL38">
        <v>5</v>
      </c>
      <c r="AM38">
        <v>6</v>
      </c>
      <c r="AN38">
        <v>6</v>
      </c>
      <c r="AO38">
        <v>1</v>
      </c>
      <c r="AP38">
        <v>2</v>
      </c>
      <c r="AQ38">
        <v>1</v>
      </c>
      <c r="AR38">
        <v>5</v>
      </c>
      <c r="AS38">
        <v>5</v>
      </c>
      <c r="AT38">
        <v>5</v>
      </c>
      <c r="AU38">
        <v>1</v>
      </c>
      <c r="AV38">
        <v>1</v>
      </c>
      <c r="AW38">
        <v>1</v>
      </c>
      <c r="AX38" s="9">
        <f t="shared" si="10"/>
        <v>6.333333333333333</v>
      </c>
      <c r="AY38" s="10">
        <f t="shared" si="11"/>
        <v>0</v>
      </c>
      <c r="AZ38" s="9">
        <f t="shared" si="12"/>
        <v>4.333333333333333</v>
      </c>
      <c r="BA38" s="10">
        <f t="shared" si="13"/>
        <v>4</v>
      </c>
      <c r="BB38" s="10">
        <f t="shared" si="14"/>
        <v>4</v>
      </c>
      <c r="BC38" s="10">
        <f t="shared" si="15"/>
        <v>5</v>
      </c>
      <c r="BD38" s="9">
        <f t="shared" si="16"/>
        <v>1.3333333333333333</v>
      </c>
      <c r="BE38" s="9">
        <f t="shared" si="17"/>
        <v>4.4000000000000004</v>
      </c>
      <c r="BF38" s="10">
        <f t="shared" si="18"/>
        <v>4</v>
      </c>
      <c r="BG38">
        <f t="shared" si="19"/>
        <v>14</v>
      </c>
    </row>
    <row r="39" spans="1:59" x14ac:dyDescent="0.2">
      <c r="A39">
        <v>114351206049</v>
      </c>
      <c r="B39">
        <v>426449233</v>
      </c>
      <c r="C39" s="1">
        <v>45099.70140046296</v>
      </c>
      <c r="D39" s="1">
        <v>45099.707916666666</v>
      </c>
      <c r="E39" t="s">
        <v>276</v>
      </c>
      <c r="J39">
        <v>265</v>
      </c>
      <c r="K39" t="s">
        <v>47</v>
      </c>
      <c r="L39">
        <v>4</v>
      </c>
      <c r="M39">
        <v>5</v>
      </c>
      <c r="N39">
        <v>6</v>
      </c>
      <c r="O39">
        <v>1</v>
      </c>
      <c r="P39">
        <v>5</v>
      </c>
      <c r="Q39">
        <v>6</v>
      </c>
      <c r="R39">
        <v>7</v>
      </c>
      <c r="S39">
        <v>6</v>
      </c>
      <c r="T39">
        <v>2</v>
      </c>
      <c r="U39">
        <v>6</v>
      </c>
      <c r="V39">
        <v>5</v>
      </c>
      <c r="W39">
        <v>7</v>
      </c>
      <c r="X39">
        <v>7</v>
      </c>
      <c r="Y39">
        <v>5</v>
      </c>
      <c r="Z39">
        <v>4</v>
      </c>
      <c r="AA39">
        <v>5</v>
      </c>
      <c r="AB39">
        <v>2</v>
      </c>
      <c r="AL39">
        <v>4</v>
      </c>
      <c r="AM39">
        <v>5</v>
      </c>
      <c r="AN39">
        <v>5</v>
      </c>
      <c r="AO39">
        <v>4</v>
      </c>
      <c r="AP39">
        <v>2</v>
      </c>
      <c r="AQ39">
        <v>3</v>
      </c>
      <c r="AR39">
        <v>4</v>
      </c>
      <c r="AS39">
        <v>4</v>
      </c>
      <c r="AT39">
        <v>4</v>
      </c>
      <c r="AU39">
        <v>4</v>
      </c>
      <c r="AV39">
        <v>1</v>
      </c>
      <c r="AW39">
        <v>2</v>
      </c>
      <c r="AX39" s="9">
        <f t="shared" si="10"/>
        <v>4.666666666666667</v>
      </c>
      <c r="AY39" s="10">
        <f t="shared" si="11"/>
        <v>0</v>
      </c>
      <c r="AZ39" s="9">
        <f t="shared" si="12"/>
        <v>1.6666666666666667</v>
      </c>
      <c r="BA39" s="10">
        <f t="shared" si="13"/>
        <v>0</v>
      </c>
      <c r="BB39" s="10">
        <f t="shared" si="14"/>
        <v>3</v>
      </c>
      <c r="BC39" s="10">
        <f t="shared" si="15"/>
        <v>2</v>
      </c>
      <c r="BD39" s="9">
        <f t="shared" si="16"/>
        <v>3</v>
      </c>
      <c r="BE39" s="9">
        <f t="shared" si="17"/>
        <v>5</v>
      </c>
      <c r="BF39" s="10">
        <f t="shared" si="18"/>
        <v>3.75</v>
      </c>
      <c r="BG39">
        <f t="shared" si="19"/>
        <v>7</v>
      </c>
    </row>
    <row r="40" spans="1:59" x14ac:dyDescent="0.2">
      <c r="A40">
        <v>114351193222</v>
      </c>
      <c r="B40">
        <v>426449233</v>
      </c>
      <c r="C40" s="1">
        <v>45099.69085648148</v>
      </c>
      <c r="D40" s="1">
        <v>45099.693460648145</v>
      </c>
      <c r="E40" t="s">
        <v>282</v>
      </c>
      <c r="J40">
        <v>269</v>
      </c>
      <c r="K40" t="s">
        <v>41</v>
      </c>
      <c r="L40">
        <v>6</v>
      </c>
      <c r="M40">
        <v>3</v>
      </c>
      <c r="N40">
        <v>3</v>
      </c>
      <c r="O40">
        <v>4</v>
      </c>
      <c r="P40">
        <v>4</v>
      </c>
      <c r="Q40">
        <v>3</v>
      </c>
      <c r="R40">
        <v>6</v>
      </c>
      <c r="S40">
        <v>3</v>
      </c>
      <c r="T40">
        <v>3</v>
      </c>
      <c r="U40">
        <v>4</v>
      </c>
      <c r="V40">
        <v>4</v>
      </c>
      <c r="W40">
        <v>4</v>
      </c>
      <c r="X40">
        <v>2</v>
      </c>
      <c r="Y40">
        <v>4</v>
      </c>
      <c r="AL40">
        <v>3</v>
      </c>
      <c r="AM40">
        <v>3</v>
      </c>
      <c r="AN40">
        <v>3</v>
      </c>
      <c r="AO40">
        <v>3</v>
      </c>
      <c r="AP40">
        <v>3</v>
      </c>
      <c r="AQ40">
        <v>3</v>
      </c>
      <c r="AR40">
        <v>3</v>
      </c>
      <c r="AS40">
        <v>3</v>
      </c>
      <c r="AT40">
        <v>3</v>
      </c>
      <c r="AU40">
        <v>3</v>
      </c>
      <c r="AV40">
        <v>3</v>
      </c>
      <c r="AW40">
        <v>3</v>
      </c>
      <c r="AX40" s="9">
        <f t="shared" si="10"/>
        <v>3.3333333333333335</v>
      </c>
      <c r="AY40" s="10">
        <f t="shared" si="11"/>
        <v>2</v>
      </c>
      <c r="AZ40" s="9" t="str">
        <f t="shared" si="12"/>
        <v>N/A</v>
      </c>
      <c r="BA40" s="10" t="str">
        <f t="shared" si="13"/>
        <v>N/A</v>
      </c>
      <c r="BB40" s="10" t="str">
        <f t="shared" si="14"/>
        <v>N/A</v>
      </c>
      <c r="BC40" s="10" t="str">
        <f t="shared" si="15"/>
        <v>N/A</v>
      </c>
      <c r="BD40" s="9" t="str">
        <f t="shared" si="16"/>
        <v>N/A</v>
      </c>
      <c r="BE40" s="9">
        <f t="shared" si="17"/>
        <v>4</v>
      </c>
      <c r="BF40" s="10">
        <f t="shared" si="18"/>
        <v>3</v>
      </c>
      <c r="BG40">
        <f t="shared" si="19"/>
        <v>0</v>
      </c>
    </row>
    <row r="41" spans="1:59" x14ac:dyDescent="0.2">
      <c r="A41">
        <v>114351848119</v>
      </c>
      <c r="B41">
        <v>426449233</v>
      </c>
      <c r="C41" s="1">
        <v>45100.469247685185</v>
      </c>
      <c r="D41" s="1">
        <v>45100.472696759258</v>
      </c>
      <c r="E41" t="s">
        <v>120</v>
      </c>
      <c r="J41">
        <v>273</v>
      </c>
      <c r="K41" t="s">
        <v>47</v>
      </c>
      <c r="L41">
        <v>5</v>
      </c>
      <c r="M41">
        <v>7</v>
      </c>
      <c r="N41">
        <v>5</v>
      </c>
      <c r="O41">
        <v>2</v>
      </c>
      <c r="P41">
        <v>2</v>
      </c>
      <c r="Q41">
        <v>5</v>
      </c>
      <c r="R41">
        <v>5</v>
      </c>
      <c r="S41">
        <v>7</v>
      </c>
      <c r="T41">
        <v>6</v>
      </c>
      <c r="U41">
        <v>7</v>
      </c>
      <c r="V41">
        <v>3</v>
      </c>
      <c r="W41">
        <v>7</v>
      </c>
      <c r="X41">
        <v>3</v>
      </c>
      <c r="Y41">
        <v>7</v>
      </c>
      <c r="Z41">
        <v>6</v>
      </c>
      <c r="AA41">
        <v>2</v>
      </c>
      <c r="AB41">
        <v>3</v>
      </c>
      <c r="AL41">
        <v>5</v>
      </c>
      <c r="AM41">
        <v>5</v>
      </c>
      <c r="AN41">
        <v>5</v>
      </c>
      <c r="AO41">
        <v>3</v>
      </c>
      <c r="AP41">
        <v>1</v>
      </c>
      <c r="AQ41">
        <v>3</v>
      </c>
      <c r="AR41">
        <v>3</v>
      </c>
      <c r="AS41">
        <v>1</v>
      </c>
      <c r="AT41">
        <v>2</v>
      </c>
      <c r="AU41">
        <v>3</v>
      </c>
      <c r="AV41">
        <v>3</v>
      </c>
      <c r="AW41">
        <v>3</v>
      </c>
      <c r="AX41" s="9">
        <f t="shared" si="10"/>
        <v>6.666666666666667</v>
      </c>
      <c r="AY41" s="10">
        <f t="shared" si="11"/>
        <v>8</v>
      </c>
      <c r="AZ41" s="9">
        <f t="shared" si="12"/>
        <v>2.6666666666666665</v>
      </c>
      <c r="BA41" s="10">
        <f t="shared" si="13"/>
        <v>2</v>
      </c>
      <c r="BB41" s="10">
        <f t="shared" si="14"/>
        <v>4</v>
      </c>
      <c r="BC41" s="10">
        <f t="shared" si="15"/>
        <v>2</v>
      </c>
      <c r="BD41" s="9">
        <f t="shared" si="16"/>
        <v>2.3333333333333335</v>
      </c>
      <c r="BE41" s="9">
        <f t="shared" si="17"/>
        <v>3.8</v>
      </c>
      <c r="BF41" s="10">
        <f t="shared" si="18"/>
        <v>4</v>
      </c>
      <c r="BG41">
        <f t="shared" si="19"/>
        <v>9</v>
      </c>
    </row>
    <row r="42" spans="1:59" x14ac:dyDescent="0.2">
      <c r="A42">
        <v>114351190068</v>
      </c>
      <c r="B42">
        <v>426449233</v>
      </c>
      <c r="C42" s="1">
        <v>45099.688136574077</v>
      </c>
      <c r="D42" s="1">
        <v>45099.692037037035</v>
      </c>
      <c r="E42" t="s">
        <v>284</v>
      </c>
      <c r="J42">
        <v>277</v>
      </c>
      <c r="K42" t="s">
        <v>47</v>
      </c>
      <c r="L42">
        <v>3</v>
      </c>
      <c r="M42">
        <v>7</v>
      </c>
      <c r="N42">
        <v>3</v>
      </c>
      <c r="O42">
        <v>2</v>
      </c>
      <c r="P42">
        <v>1</v>
      </c>
      <c r="Q42">
        <v>7</v>
      </c>
      <c r="R42">
        <v>4</v>
      </c>
      <c r="S42">
        <v>7</v>
      </c>
      <c r="T42">
        <v>5</v>
      </c>
      <c r="U42">
        <v>7</v>
      </c>
      <c r="V42">
        <v>1</v>
      </c>
      <c r="W42">
        <v>7</v>
      </c>
      <c r="X42">
        <v>1</v>
      </c>
      <c r="Y42">
        <v>7</v>
      </c>
      <c r="Z42">
        <v>2</v>
      </c>
      <c r="AA42">
        <v>4</v>
      </c>
      <c r="AB42">
        <v>2</v>
      </c>
      <c r="AL42">
        <v>4</v>
      </c>
      <c r="AM42">
        <v>6</v>
      </c>
      <c r="AN42">
        <v>5</v>
      </c>
      <c r="AO42">
        <v>4</v>
      </c>
      <c r="AP42">
        <v>6</v>
      </c>
      <c r="AQ42">
        <v>5</v>
      </c>
      <c r="AR42">
        <v>2</v>
      </c>
      <c r="AS42">
        <v>1</v>
      </c>
      <c r="AT42">
        <v>3</v>
      </c>
      <c r="AU42">
        <v>3</v>
      </c>
      <c r="AV42">
        <v>4</v>
      </c>
      <c r="AW42">
        <v>4</v>
      </c>
      <c r="AX42" s="9">
        <f t="shared" si="10"/>
        <v>6.333333333333333</v>
      </c>
      <c r="AY42" s="10">
        <f t="shared" si="11"/>
        <v>12</v>
      </c>
      <c r="AZ42" s="9">
        <f t="shared" si="12"/>
        <v>0</v>
      </c>
      <c r="BA42" s="10">
        <f t="shared" si="13"/>
        <v>0</v>
      </c>
      <c r="BB42" s="10">
        <f t="shared" si="14"/>
        <v>0</v>
      </c>
      <c r="BC42" s="10">
        <f t="shared" si="15"/>
        <v>0</v>
      </c>
      <c r="BD42" s="9">
        <f t="shared" si="16"/>
        <v>5</v>
      </c>
      <c r="BE42" s="9">
        <f t="shared" si="17"/>
        <v>3.4</v>
      </c>
      <c r="BF42" s="10">
        <f t="shared" si="18"/>
        <v>3</v>
      </c>
      <c r="BG42">
        <f t="shared" si="19"/>
        <v>9</v>
      </c>
    </row>
    <row r="43" spans="1:59" x14ac:dyDescent="0.2">
      <c r="A43">
        <v>114351271786</v>
      </c>
      <c r="B43">
        <v>426449233</v>
      </c>
      <c r="C43" s="1">
        <v>45099.758738425924</v>
      </c>
      <c r="D43" s="1">
        <v>45099.762800925928</v>
      </c>
      <c r="E43" t="s">
        <v>266</v>
      </c>
      <c r="J43">
        <v>281</v>
      </c>
      <c r="K43" t="s">
        <v>47</v>
      </c>
      <c r="L43">
        <v>7</v>
      </c>
      <c r="M43">
        <v>7</v>
      </c>
      <c r="N43">
        <v>6</v>
      </c>
      <c r="O43">
        <v>1</v>
      </c>
      <c r="P43">
        <v>5</v>
      </c>
      <c r="Q43">
        <v>5</v>
      </c>
      <c r="R43">
        <v>6</v>
      </c>
      <c r="S43">
        <v>6</v>
      </c>
      <c r="T43">
        <v>4</v>
      </c>
      <c r="U43">
        <v>7</v>
      </c>
      <c r="V43">
        <v>2</v>
      </c>
      <c r="W43">
        <v>7</v>
      </c>
      <c r="X43">
        <v>1</v>
      </c>
      <c r="Y43">
        <v>6</v>
      </c>
      <c r="Z43">
        <v>4</v>
      </c>
      <c r="AA43">
        <v>4</v>
      </c>
      <c r="AB43">
        <v>5</v>
      </c>
      <c r="AL43">
        <v>4</v>
      </c>
      <c r="AM43">
        <v>5</v>
      </c>
      <c r="AN43">
        <v>5</v>
      </c>
      <c r="AO43">
        <v>4</v>
      </c>
      <c r="AP43">
        <v>5</v>
      </c>
      <c r="AQ43">
        <v>5</v>
      </c>
      <c r="AR43">
        <v>3</v>
      </c>
      <c r="AS43">
        <v>3</v>
      </c>
      <c r="AT43">
        <v>5</v>
      </c>
      <c r="AU43">
        <v>3</v>
      </c>
      <c r="AV43">
        <v>3</v>
      </c>
      <c r="AW43">
        <v>5</v>
      </c>
      <c r="AX43" s="9">
        <f t="shared" si="10"/>
        <v>5.666666666666667</v>
      </c>
      <c r="AY43" s="10">
        <f t="shared" si="11"/>
        <v>10</v>
      </c>
      <c r="AZ43" s="9">
        <f t="shared" si="12"/>
        <v>0</v>
      </c>
      <c r="BA43" s="10">
        <f t="shared" si="13"/>
        <v>0</v>
      </c>
      <c r="BB43" s="10">
        <f t="shared" si="14"/>
        <v>0</v>
      </c>
      <c r="BC43" s="10">
        <f t="shared" si="15"/>
        <v>0</v>
      </c>
      <c r="BD43" s="9">
        <f t="shared" si="16"/>
        <v>4.666666666666667</v>
      </c>
      <c r="BE43" s="9">
        <f t="shared" si="17"/>
        <v>4.5999999999999996</v>
      </c>
      <c r="BF43" s="10">
        <f t="shared" si="18"/>
        <v>4.25</v>
      </c>
      <c r="BG43">
        <f t="shared" si="19"/>
        <v>3</v>
      </c>
    </row>
    <row r="44" spans="1:59" x14ac:dyDescent="0.2">
      <c r="A44">
        <v>114352198602</v>
      </c>
      <c r="B44">
        <v>426449233</v>
      </c>
      <c r="C44" s="1">
        <v>45100.77484953704</v>
      </c>
      <c r="D44" s="1">
        <v>45102.433425925927</v>
      </c>
      <c r="E44" t="s">
        <v>230</v>
      </c>
      <c r="J44">
        <v>285</v>
      </c>
      <c r="K44" t="s">
        <v>45</v>
      </c>
      <c r="L44">
        <v>1</v>
      </c>
      <c r="M44">
        <v>1</v>
      </c>
      <c r="N44">
        <v>1</v>
      </c>
      <c r="O44">
        <v>1</v>
      </c>
      <c r="P44">
        <v>1</v>
      </c>
      <c r="Q44">
        <v>1</v>
      </c>
      <c r="R44">
        <v>1</v>
      </c>
      <c r="S44">
        <v>1</v>
      </c>
      <c r="T44">
        <v>1</v>
      </c>
      <c r="U44">
        <v>1</v>
      </c>
      <c r="V44">
        <v>1</v>
      </c>
      <c r="W44">
        <v>1</v>
      </c>
      <c r="X44">
        <v>1</v>
      </c>
      <c r="Y44">
        <v>1</v>
      </c>
      <c r="AL44">
        <v>1</v>
      </c>
      <c r="AM44">
        <v>1</v>
      </c>
      <c r="AN44">
        <v>1</v>
      </c>
      <c r="AO44">
        <v>1</v>
      </c>
      <c r="AP44">
        <v>1</v>
      </c>
      <c r="AQ44">
        <v>1</v>
      </c>
      <c r="AR44">
        <v>1</v>
      </c>
      <c r="AS44">
        <v>1</v>
      </c>
      <c r="AT44">
        <v>1</v>
      </c>
      <c r="AU44">
        <v>1</v>
      </c>
      <c r="AV44">
        <v>1</v>
      </c>
      <c r="AW44">
        <v>1</v>
      </c>
      <c r="AX44" s="9">
        <f t="shared" si="10"/>
        <v>1</v>
      </c>
      <c r="AY44" s="10">
        <f t="shared" si="11"/>
        <v>0</v>
      </c>
      <c r="AZ44" s="9" t="str">
        <f t="shared" si="12"/>
        <v>N/A</v>
      </c>
      <c r="BA44" s="10" t="str">
        <f t="shared" si="13"/>
        <v>N/A</v>
      </c>
      <c r="BB44" s="10" t="str">
        <f t="shared" si="14"/>
        <v>N/A</v>
      </c>
      <c r="BC44" s="10" t="str">
        <f t="shared" si="15"/>
        <v>N/A</v>
      </c>
      <c r="BD44" s="9" t="str">
        <f t="shared" si="16"/>
        <v>N/A</v>
      </c>
      <c r="BE44" s="9">
        <f t="shared" si="17"/>
        <v>1</v>
      </c>
      <c r="BF44" s="10">
        <f t="shared" si="18"/>
        <v>1</v>
      </c>
      <c r="BG44">
        <f t="shared" si="19"/>
        <v>0</v>
      </c>
    </row>
    <row r="45" spans="1:59" x14ac:dyDescent="0.2">
      <c r="A45">
        <v>114351217431</v>
      </c>
      <c r="B45">
        <v>426449233</v>
      </c>
      <c r="C45" s="1">
        <v>45099.711331018516</v>
      </c>
      <c r="D45" s="1">
        <v>45099.713321759256</v>
      </c>
      <c r="E45" t="s">
        <v>274</v>
      </c>
      <c r="J45">
        <v>289</v>
      </c>
      <c r="K45" t="s">
        <v>53</v>
      </c>
      <c r="L45">
        <v>5</v>
      </c>
      <c r="M45">
        <v>5</v>
      </c>
      <c r="N45">
        <v>4</v>
      </c>
      <c r="O45">
        <v>1</v>
      </c>
      <c r="P45">
        <v>3</v>
      </c>
      <c r="Q45">
        <v>3</v>
      </c>
      <c r="R45">
        <v>4</v>
      </c>
      <c r="S45">
        <v>5</v>
      </c>
      <c r="T45">
        <v>4</v>
      </c>
      <c r="U45">
        <v>7</v>
      </c>
      <c r="V45">
        <v>3</v>
      </c>
      <c r="W45">
        <v>7</v>
      </c>
      <c r="X45">
        <v>3</v>
      </c>
      <c r="Y45">
        <v>5</v>
      </c>
      <c r="AC45">
        <v>3</v>
      </c>
      <c r="AD45">
        <v>3</v>
      </c>
      <c r="AE45">
        <v>5</v>
      </c>
      <c r="AL45">
        <v>4</v>
      </c>
      <c r="AM45">
        <v>5</v>
      </c>
      <c r="AN45">
        <v>4</v>
      </c>
      <c r="AO45">
        <v>5</v>
      </c>
      <c r="AP45">
        <v>6</v>
      </c>
      <c r="AQ45">
        <v>6</v>
      </c>
      <c r="AR45">
        <v>3</v>
      </c>
      <c r="AS45">
        <v>3</v>
      </c>
      <c r="AT45">
        <v>2</v>
      </c>
      <c r="AU45">
        <v>3</v>
      </c>
      <c r="AV45">
        <v>4</v>
      </c>
      <c r="AW45">
        <v>5</v>
      </c>
      <c r="AX45" s="9">
        <f t="shared" si="10"/>
        <v>5.333333333333333</v>
      </c>
      <c r="AY45" s="10">
        <f t="shared" si="11"/>
        <v>6</v>
      </c>
      <c r="AZ45" s="9">
        <f t="shared" si="12"/>
        <v>1.3333333333333333</v>
      </c>
      <c r="BA45" s="10">
        <f t="shared" si="13"/>
        <v>1</v>
      </c>
      <c r="BB45" s="10">
        <f t="shared" si="14"/>
        <v>1</v>
      </c>
      <c r="BC45" s="10">
        <f t="shared" si="15"/>
        <v>2</v>
      </c>
      <c r="BD45" s="9">
        <f t="shared" si="16"/>
        <v>4.333333333333333</v>
      </c>
      <c r="BE45" s="9">
        <f t="shared" si="17"/>
        <v>3</v>
      </c>
      <c r="BF45" s="10">
        <f t="shared" si="18"/>
        <v>3.75</v>
      </c>
      <c r="BG45">
        <f t="shared" si="19"/>
        <v>9</v>
      </c>
    </row>
    <row r="46" spans="1:59" x14ac:dyDescent="0.2">
      <c r="A46">
        <v>114351217227</v>
      </c>
      <c r="B46">
        <v>426449233</v>
      </c>
      <c r="C46" s="1">
        <v>45099.710995370369</v>
      </c>
      <c r="D46" s="1">
        <v>45099.713865740741</v>
      </c>
      <c r="E46" t="s">
        <v>273</v>
      </c>
      <c r="J46">
        <v>297</v>
      </c>
      <c r="K46" t="s">
        <v>53</v>
      </c>
      <c r="L46">
        <v>2</v>
      </c>
      <c r="M46">
        <v>4</v>
      </c>
      <c r="N46">
        <v>2</v>
      </c>
      <c r="O46">
        <v>4</v>
      </c>
      <c r="P46">
        <v>1</v>
      </c>
      <c r="Q46">
        <v>6</v>
      </c>
      <c r="R46">
        <v>3</v>
      </c>
      <c r="S46">
        <v>5</v>
      </c>
      <c r="T46">
        <v>3</v>
      </c>
      <c r="U46">
        <v>7</v>
      </c>
      <c r="V46">
        <v>2</v>
      </c>
      <c r="W46">
        <v>4</v>
      </c>
      <c r="X46">
        <v>2</v>
      </c>
      <c r="Y46">
        <v>4</v>
      </c>
      <c r="AC46">
        <v>5</v>
      </c>
      <c r="AD46">
        <v>3</v>
      </c>
      <c r="AE46">
        <v>5</v>
      </c>
      <c r="AL46">
        <v>3</v>
      </c>
      <c r="AM46">
        <v>1</v>
      </c>
      <c r="AN46">
        <v>2</v>
      </c>
      <c r="AO46">
        <v>4</v>
      </c>
      <c r="AP46">
        <v>5</v>
      </c>
      <c r="AQ46">
        <v>6</v>
      </c>
      <c r="AR46">
        <v>1</v>
      </c>
      <c r="AS46">
        <v>1</v>
      </c>
      <c r="AT46">
        <v>1</v>
      </c>
      <c r="AU46">
        <v>4</v>
      </c>
      <c r="AV46">
        <v>3</v>
      </c>
      <c r="AW46">
        <v>5</v>
      </c>
      <c r="AX46" s="9">
        <f t="shared" si="10"/>
        <v>5</v>
      </c>
      <c r="AY46" s="10">
        <f t="shared" si="11"/>
        <v>4</v>
      </c>
      <c r="AZ46" s="9">
        <f t="shared" si="12"/>
        <v>3</v>
      </c>
      <c r="BA46" s="10">
        <f t="shared" si="13"/>
        <v>1</v>
      </c>
      <c r="BB46" s="10">
        <f t="shared" si="14"/>
        <v>4</v>
      </c>
      <c r="BC46" s="10">
        <f t="shared" si="15"/>
        <v>4</v>
      </c>
      <c r="BD46" s="9">
        <f t="shared" si="16"/>
        <v>2</v>
      </c>
      <c r="BE46" s="9">
        <f t="shared" si="17"/>
        <v>3.2</v>
      </c>
      <c r="BF46" s="10">
        <f t="shared" si="18"/>
        <v>4</v>
      </c>
      <c r="BG46">
        <f t="shared" si="19"/>
        <v>12</v>
      </c>
    </row>
    <row r="47" spans="1:59" x14ac:dyDescent="0.2">
      <c r="A47">
        <v>114351306802</v>
      </c>
      <c r="B47">
        <v>426449233</v>
      </c>
      <c r="C47" s="1">
        <v>45099.796446759261</v>
      </c>
      <c r="D47" s="1">
        <v>45099.801782407405</v>
      </c>
      <c r="E47" t="s">
        <v>264</v>
      </c>
      <c r="J47">
        <v>301</v>
      </c>
      <c r="K47" t="s">
        <v>49</v>
      </c>
      <c r="L47">
        <v>7</v>
      </c>
      <c r="M47">
        <v>7</v>
      </c>
      <c r="N47">
        <v>5</v>
      </c>
      <c r="O47">
        <v>1</v>
      </c>
      <c r="P47">
        <v>6</v>
      </c>
      <c r="Q47">
        <v>1</v>
      </c>
      <c r="R47">
        <v>4</v>
      </c>
      <c r="S47">
        <v>6</v>
      </c>
      <c r="T47">
        <v>3</v>
      </c>
      <c r="U47">
        <v>6</v>
      </c>
      <c r="V47">
        <v>3</v>
      </c>
      <c r="W47">
        <v>7</v>
      </c>
      <c r="X47">
        <v>2</v>
      </c>
      <c r="Y47">
        <v>6</v>
      </c>
      <c r="AF47">
        <v>6</v>
      </c>
      <c r="AG47">
        <v>6</v>
      </c>
      <c r="AH47">
        <v>6</v>
      </c>
      <c r="AL47">
        <v>4</v>
      </c>
      <c r="AM47">
        <v>6</v>
      </c>
      <c r="AN47">
        <v>6</v>
      </c>
      <c r="AO47">
        <v>1</v>
      </c>
      <c r="AP47">
        <v>1</v>
      </c>
      <c r="AQ47">
        <v>2</v>
      </c>
      <c r="AR47">
        <v>6</v>
      </c>
      <c r="AS47">
        <v>6</v>
      </c>
      <c r="AT47">
        <v>6</v>
      </c>
      <c r="AU47">
        <v>2</v>
      </c>
      <c r="AV47">
        <v>1</v>
      </c>
      <c r="AW47">
        <v>3</v>
      </c>
      <c r="AX47" s="9">
        <f t="shared" si="10"/>
        <v>5</v>
      </c>
      <c r="AY47" s="10">
        <f t="shared" si="11"/>
        <v>8</v>
      </c>
      <c r="AZ47" s="9">
        <f t="shared" si="12"/>
        <v>4</v>
      </c>
      <c r="BA47" s="10">
        <f t="shared" si="13"/>
        <v>4</v>
      </c>
      <c r="BB47" s="10">
        <f t="shared" si="14"/>
        <v>5</v>
      </c>
      <c r="BC47" s="10">
        <f t="shared" si="15"/>
        <v>3</v>
      </c>
      <c r="BD47" s="9">
        <f t="shared" si="16"/>
        <v>2</v>
      </c>
      <c r="BE47" s="9">
        <f t="shared" si="17"/>
        <v>3.4</v>
      </c>
      <c r="BF47" s="10">
        <f t="shared" si="18"/>
        <v>5.5</v>
      </c>
      <c r="BG47">
        <f t="shared" si="19"/>
        <v>14</v>
      </c>
    </row>
    <row r="48" spans="1:59" x14ac:dyDescent="0.2">
      <c r="A48">
        <v>114351682713</v>
      </c>
      <c r="B48">
        <v>426449233</v>
      </c>
      <c r="C48" s="1">
        <v>45100.301435185182</v>
      </c>
      <c r="D48" s="1">
        <v>45100.303981481484</v>
      </c>
      <c r="E48" t="s">
        <v>250</v>
      </c>
      <c r="J48">
        <v>305</v>
      </c>
      <c r="K48" t="s">
        <v>53</v>
      </c>
      <c r="L48">
        <v>4</v>
      </c>
      <c r="M48">
        <v>4</v>
      </c>
      <c r="N48">
        <v>4</v>
      </c>
      <c r="O48">
        <v>2</v>
      </c>
      <c r="P48">
        <v>2</v>
      </c>
      <c r="Q48">
        <v>4</v>
      </c>
      <c r="R48">
        <v>2</v>
      </c>
      <c r="S48">
        <v>6</v>
      </c>
      <c r="T48">
        <v>5</v>
      </c>
      <c r="U48">
        <v>7</v>
      </c>
      <c r="V48">
        <v>6</v>
      </c>
      <c r="W48">
        <v>6</v>
      </c>
      <c r="X48">
        <v>7</v>
      </c>
      <c r="Y48">
        <v>6</v>
      </c>
      <c r="AC48">
        <v>6</v>
      </c>
      <c r="AD48">
        <v>4</v>
      </c>
      <c r="AE48">
        <v>4</v>
      </c>
      <c r="AL48">
        <v>2</v>
      </c>
      <c r="AM48">
        <v>5</v>
      </c>
      <c r="AN48">
        <v>5</v>
      </c>
      <c r="AO48">
        <v>5</v>
      </c>
      <c r="AP48">
        <v>6</v>
      </c>
      <c r="AQ48">
        <v>6</v>
      </c>
      <c r="AR48">
        <v>1</v>
      </c>
      <c r="AS48">
        <v>1</v>
      </c>
      <c r="AT48">
        <v>1</v>
      </c>
      <c r="AU48">
        <v>3</v>
      </c>
      <c r="AV48">
        <v>2</v>
      </c>
      <c r="AW48">
        <v>6</v>
      </c>
      <c r="AX48" s="9">
        <f t="shared" si="10"/>
        <v>6</v>
      </c>
      <c r="AY48" s="10">
        <f t="shared" si="11"/>
        <v>-1</v>
      </c>
      <c r="AZ48" s="9">
        <f t="shared" si="12"/>
        <v>1.6666666666666667</v>
      </c>
      <c r="BA48" s="10">
        <f t="shared" si="13"/>
        <v>3</v>
      </c>
      <c r="BB48" s="10">
        <f t="shared" si="14"/>
        <v>1</v>
      </c>
      <c r="BC48" s="10">
        <f t="shared" si="15"/>
        <v>1</v>
      </c>
      <c r="BD48" s="9">
        <f t="shared" si="16"/>
        <v>4</v>
      </c>
      <c r="BE48" s="9">
        <f t="shared" si="17"/>
        <v>2.8</v>
      </c>
      <c r="BF48" s="10">
        <f t="shared" si="18"/>
        <v>4</v>
      </c>
      <c r="BG48">
        <f t="shared" si="19"/>
        <v>14</v>
      </c>
    </row>
    <row r="49" spans="1:59" x14ac:dyDescent="0.2">
      <c r="A49">
        <v>114351465059</v>
      </c>
      <c r="B49">
        <v>426449233</v>
      </c>
      <c r="C49" s="1">
        <v>45100.005856481483</v>
      </c>
      <c r="D49" s="1">
        <v>45100.008900462963</v>
      </c>
      <c r="E49" t="s">
        <v>253</v>
      </c>
      <c r="J49">
        <v>309</v>
      </c>
      <c r="K49" t="s">
        <v>41</v>
      </c>
      <c r="L49">
        <v>4</v>
      </c>
      <c r="M49">
        <v>7</v>
      </c>
      <c r="N49">
        <v>3</v>
      </c>
      <c r="O49">
        <v>1</v>
      </c>
      <c r="P49">
        <v>4</v>
      </c>
      <c r="Q49">
        <v>3</v>
      </c>
      <c r="R49">
        <v>7</v>
      </c>
      <c r="S49">
        <v>4</v>
      </c>
      <c r="T49">
        <v>1</v>
      </c>
      <c r="U49">
        <v>1</v>
      </c>
      <c r="V49">
        <v>3</v>
      </c>
      <c r="W49">
        <v>7</v>
      </c>
      <c r="X49">
        <v>4</v>
      </c>
      <c r="Y49">
        <v>7</v>
      </c>
      <c r="AL49">
        <v>4</v>
      </c>
      <c r="AM49">
        <v>4</v>
      </c>
      <c r="AN49">
        <v>4</v>
      </c>
      <c r="AO49">
        <v>3</v>
      </c>
      <c r="AP49">
        <v>1</v>
      </c>
      <c r="AQ49">
        <v>4</v>
      </c>
      <c r="AR49">
        <v>3</v>
      </c>
      <c r="AS49">
        <v>2</v>
      </c>
      <c r="AT49">
        <v>4</v>
      </c>
      <c r="AU49">
        <v>2</v>
      </c>
      <c r="AV49">
        <v>1</v>
      </c>
      <c r="AW49">
        <v>3</v>
      </c>
      <c r="AX49" s="9">
        <f t="shared" si="10"/>
        <v>2</v>
      </c>
      <c r="AY49" s="10">
        <f t="shared" si="11"/>
        <v>7</v>
      </c>
      <c r="AZ49" s="9" t="str">
        <f t="shared" si="12"/>
        <v>N/A</v>
      </c>
      <c r="BA49" s="10" t="str">
        <f t="shared" si="13"/>
        <v>N/A</v>
      </c>
      <c r="BB49" s="10" t="str">
        <f t="shared" si="14"/>
        <v>N/A</v>
      </c>
      <c r="BC49" s="10" t="str">
        <f t="shared" si="15"/>
        <v>N/A</v>
      </c>
      <c r="BD49" s="9" t="str">
        <f t="shared" si="16"/>
        <v>N/A</v>
      </c>
      <c r="BE49" s="9">
        <f t="shared" si="17"/>
        <v>3.6</v>
      </c>
      <c r="BF49" s="10">
        <f t="shared" si="18"/>
        <v>4</v>
      </c>
      <c r="BG49">
        <f t="shared" si="19"/>
        <v>6</v>
      </c>
    </row>
    <row r="50" spans="1:59" x14ac:dyDescent="0.2">
      <c r="A50">
        <v>114351306312</v>
      </c>
      <c r="B50">
        <v>426449233</v>
      </c>
      <c r="C50" s="1">
        <v>45099.795798611114</v>
      </c>
      <c r="D50" s="1">
        <v>45099.802951388891</v>
      </c>
      <c r="E50" t="s">
        <v>263</v>
      </c>
      <c r="J50">
        <v>313</v>
      </c>
      <c r="K50" t="s">
        <v>47</v>
      </c>
      <c r="L50">
        <v>7</v>
      </c>
      <c r="M50">
        <v>6</v>
      </c>
      <c r="N50">
        <v>3</v>
      </c>
      <c r="O50">
        <v>2</v>
      </c>
      <c r="P50">
        <v>6</v>
      </c>
      <c r="Q50">
        <v>2</v>
      </c>
      <c r="R50">
        <v>7</v>
      </c>
      <c r="S50">
        <v>7</v>
      </c>
      <c r="T50">
        <v>5</v>
      </c>
      <c r="U50">
        <v>7</v>
      </c>
      <c r="V50">
        <v>2</v>
      </c>
      <c r="W50">
        <v>7</v>
      </c>
      <c r="X50">
        <v>2</v>
      </c>
      <c r="Y50">
        <v>7</v>
      </c>
      <c r="Z50">
        <v>4</v>
      </c>
      <c r="AA50">
        <v>3</v>
      </c>
      <c r="AB50">
        <v>5</v>
      </c>
      <c r="AL50">
        <v>5</v>
      </c>
      <c r="AM50">
        <v>5</v>
      </c>
      <c r="AN50">
        <v>6</v>
      </c>
      <c r="AO50">
        <v>4</v>
      </c>
      <c r="AP50">
        <v>2</v>
      </c>
      <c r="AQ50">
        <v>4</v>
      </c>
      <c r="AR50">
        <v>3</v>
      </c>
      <c r="AS50">
        <v>3</v>
      </c>
      <c r="AT50">
        <v>4</v>
      </c>
      <c r="AU50">
        <v>3</v>
      </c>
      <c r="AV50">
        <v>2</v>
      </c>
      <c r="AW50">
        <v>4</v>
      </c>
      <c r="AX50" s="9">
        <f t="shared" si="10"/>
        <v>6.333333333333333</v>
      </c>
      <c r="AY50" s="10">
        <f t="shared" si="11"/>
        <v>10</v>
      </c>
      <c r="AZ50" s="9">
        <f t="shared" si="12"/>
        <v>2</v>
      </c>
      <c r="BA50" s="10">
        <f t="shared" si="13"/>
        <v>1</v>
      </c>
      <c r="BB50" s="10">
        <f t="shared" si="14"/>
        <v>3</v>
      </c>
      <c r="BC50" s="10">
        <f t="shared" si="15"/>
        <v>2</v>
      </c>
      <c r="BD50" s="9">
        <f t="shared" si="16"/>
        <v>3.3333333333333335</v>
      </c>
      <c r="BE50" s="9">
        <f t="shared" si="17"/>
        <v>4</v>
      </c>
      <c r="BF50" s="10">
        <f t="shared" si="18"/>
        <v>4.25</v>
      </c>
      <c r="BG50">
        <f t="shared" si="19"/>
        <v>7</v>
      </c>
    </row>
    <row r="51" spans="1:59" x14ac:dyDescent="0.2">
      <c r="A51">
        <v>114351231517</v>
      </c>
      <c r="B51">
        <v>426449233</v>
      </c>
      <c r="C51" s="1">
        <v>45099.72252314815</v>
      </c>
      <c r="D51" s="1">
        <v>45099.735034722224</v>
      </c>
      <c r="E51" t="s">
        <v>271</v>
      </c>
      <c r="J51">
        <v>317</v>
      </c>
      <c r="K51" t="s">
        <v>49</v>
      </c>
      <c r="L51">
        <v>4</v>
      </c>
      <c r="M51">
        <v>3</v>
      </c>
      <c r="N51">
        <v>4</v>
      </c>
      <c r="O51">
        <v>2</v>
      </c>
      <c r="P51">
        <v>3</v>
      </c>
      <c r="Q51">
        <v>1</v>
      </c>
      <c r="R51">
        <v>5</v>
      </c>
      <c r="S51">
        <v>4</v>
      </c>
      <c r="T51">
        <v>1</v>
      </c>
      <c r="U51">
        <v>7</v>
      </c>
      <c r="V51">
        <v>5</v>
      </c>
      <c r="W51">
        <v>7</v>
      </c>
      <c r="X51">
        <v>7</v>
      </c>
      <c r="Y51">
        <v>7</v>
      </c>
      <c r="AF51">
        <v>2</v>
      </c>
      <c r="AG51">
        <v>5</v>
      </c>
      <c r="AH51">
        <v>5</v>
      </c>
      <c r="AL51">
        <v>5</v>
      </c>
      <c r="AM51">
        <v>5</v>
      </c>
      <c r="AN51">
        <v>5</v>
      </c>
      <c r="AO51">
        <v>1</v>
      </c>
      <c r="AP51">
        <v>1</v>
      </c>
      <c r="AQ51">
        <v>1</v>
      </c>
      <c r="AR51">
        <v>5</v>
      </c>
      <c r="AS51">
        <v>5</v>
      </c>
      <c r="AT51">
        <v>5</v>
      </c>
      <c r="AU51">
        <v>2</v>
      </c>
      <c r="AV51">
        <v>2</v>
      </c>
      <c r="AW51">
        <v>3</v>
      </c>
      <c r="AX51" s="9">
        <f t="shared" si="10"/>
        <v>4</v>
      </c>
      <c r="AY51" s="10">
        <f t="shared" si="11"/>
        <v>2</v>
      </c>
      <c r="AZ51" s="9">
        <f t="shared" si="12"/>
        <v>2.6666666666666665</v>
      </c>
      <c r="BA51" s="10">
        <f t="shared" si="13"/>
        <v>3</v>
      </c>
      <c r="BB51" s="10">
        <f t="shared" si="14"/>
        <v>3</v>
      </c>
      <c r="BC51" s="10">
        <f t="shared" si="15"/>
        <v>2</v>
      </c>
      <c r="BD51" s="9">
        <f t="shared" si="16"/>
        <v>2.3333333333333335</v>
      </c>
      <c r="BE51" s="9">
        <f t="shared" si="17"/>
        <v>3</v>
      </c>
      <c r="BF51" s="10">
        <f t="shared" si="18"/>
        <v>4.25</v>
      </c>
      <c r="BG51">
        <f t="shared" si="19"/>
        <v>12</v>
      </c>
    </row>
    <row r="52" spans="1:59" x14ac:dyDescent="0.2">
      <c r="A52">
        <v>114353131856</v>
      </c>
      <c r="B52">
        <v>426449233</v>
      </c>
      <c r="C52" s="1">
        <v>45102.742326388892</v>
      </c>
      <c r="D52" s="1">
        <v>45102.755624999998</v>
      </c>
      <c r="E52" t="s">
        <v>229</v>
      </c>
      <c r="J52">
        <v>321</v>
      </c>
      <c r="K52" t="s">
        <v>43</v>
      </c>
      <c r="L52">
        <v>4</v>
      </c>
      <c r="M52">
        <v>2</v>
      </c>
      <c r="N52">
        <v>5</v>
      </c>
      <c r="O52">
        <v>4</v>
      </c>
      <c r="P52">
        <v>1</v>
      </c>
      <c r="Q52">
        <v>4</v>
      </c>
      <c r="R52">
        <v>1</v>
      </c>
      <c r="S52">
        <v>7</v>
      </c>
      <c r="T52">
        <v>4</v>
      </c>
      <c r="U52">
        <v>7</v>
      </c>
      <c r="V52">
        <v>1</v>
      </c>
      <c r="W52">
        <v>1</v>
      </c>
      <c r="X52">
        <v>7</v>
      </c>
      <c r="Y52">
        <v>7</v>
      </c>
      <c r="AI52">
        <v>1</v>
      </c>
      <c r="AJ52">
        <v>1</v>
      </c>
      <c r="AK52">
        <v>1</v>
      </c>
      <c r="AL52">
        <v>3</v>
      </c>
      <c r="AM52">
        <v>3</v>
      </c>
      <c r="AN52">
        <v>4</v>
      </c>
      <c r="AO52">
        <v>4</v>
      </c>
      <c r="AP52">
        <v>4</v>
      </c>
      <c r="AQ52">
        <v>5</v>
      </c>
      <c r="AR52">
        <v>3</v>
      </c>
      <c r="AS52">
        <v>3</v>
      </c>
      <c r="AT52">
        <v>3</v>
      </c>
      <c r="AU52">
        <v>4</v>
      </c>
      <c r="AV52">
        <v>4</v>
      </c>
      <c r="AW52">
        <v>5</v>
      </c>
      <c r="AX52" s="9">
        <f t="shared" si="10"/>
        <v>6</v>
      </c>
      <c r="AY52" s="10">
        <f t="shared" si="11"/>
        <v>0</v>
      </c>
      <c r="AZ52" s="9">
        <f t="shared" si="12"/>
        <v>1.3333333333333333</v>
      </c>
      <c r="BA52" s="10">
        <f t="shared" si="13"/>
        <v>1</v>
      </c>
      <c r="BB52" s="10">
        <f t="shared" si="14"/>
        <v>1</v>
      </c>
      <c r="BC52" s="10">
        <f t="shared" si="15"/>
        <v>2</v>
      </c>
      <c r="BD52" s="9">
        <f t="shared" si="16"/>
        <v>3</v>
      </c>
      <c r="BE52" s="9">
        <f t="shared" si="17"/>
        <v>3</v>
      </c>
      <c r="BF52" s="10">
        <f t="shared" si="18"/>
        <v>1.5</v>
      </c>
      <c r="BG52">
        <f t="shared" si="19"/>
        <v>4</v>
      </c>
    </row>
    <row r="53" spans="1:59" x14ac:dyDescent="0.2">
      <c r="A53">
        <v>114382931313</v>
      </c>
      <c r="B53">
        <v>426449233</v>
      </c>
      <c r="C53" s="1">
        <v>45142.642418981479</v>
      </c>
      <c r="D53" s="1">
        <v>45142.646134259259</v>
      </c>
      <c r="E53" t="s">
        <v>468</v>
      </c>
      <c r="J53">
        <v>325</v>
      </c>
      <c r="K53" t="s">
        <v>53</v>
      </c>
      <c r="L53">
        <v>5</v>
      </c>
      <c r="M53">
        <v>3</v>
      </c>
      <c r="N53">
        <v>4</v>
      </c>
      <c r="O53">
        <v>2</v>
      </c>
      <c r="P53">
        <v>3</v>
      </c>
      <c r="Q53">
        <v>7</v>
      </c>
      <c r="R53">
        <v>7</v>
      </c>
      <c r="S53">
        <v>6</v>
      </c>
      <c r="T53">
        <v>7</v>
      </c>
      <c r="U53">
        <v>7</v>
      </c>
      <c r="V53">
        <v>5</v>
      </c>
      <c r="W53">
        <v>5</v>
      </c>
      <c r="X53">
        <v>5</v>
      </c>
      <c r="Y53">
        <v>7</v>
      </c>
      <c r="AC53">
        <v>6</v>
      </c>
      <c r="AD53">
        <v>1</v>
      </c>
      <c r="AE53">
        <v>6</v>
      </c>
      <c r="AL53">
        <v>5</v>
      </c>
      <c r="AM53">
        <v>6</v>
      </c>
      <c r="AN53">
        <v>6</v>
      </c>
      <c r="AO53">
        <v>6</v>
      </c>
      <c r="AP53">
        <v>6</v>
      </c>
      <c r="AQ53">
        <v>6</v>
      </c>
      <c r="AR53">
        <v>2</v>
      </c>
      <c r="AS53">
        <v>2</v>
      </c>
      <c r="AT53">
        <v>4</v>
      </c>
      <c r="AU53">
        <v>6</v>
      </c>
      <c r="AV53">
        <v>6</v>
      </c>
      <c r="AW53">
        <v>6</v>
      </c>
      <c r="AX53" s="9">
        <f t="shared" si="10"/>
        <v>6.666666666666667</v>
      </c>
      <c r="AY53" s="10">
        <f t="shared" si="11"/>
        <v>2</v>
      </c>
      <c r="AZ53" s="9">
        <f t="shared" si="12"/>
        <v>0.33333333333333331</v>
      </c>
      <c r="BA53" s="10">
        <f t="shared" si="13"/>
        <v>1</v>
      </c>
      <c r="BB53" s="10">
        <f t="shared" si="14"/>
        <v>0</v>
      </c>
      <c r="BC53" s="10">
        <f t="shared" si="15"/>
        <v>0</v>
      </c>
      <c r="BD53" s="9">
        <f t="shared" si="16"/>
        <v>5.666666666666667</v>
      </c>
      <c r="BE53" s="9">
        <f t="shared" si="17"/>
        <v>4.5999999999999996</v>
      </c>
      <c r="BF53" s="10">
        <f t="shared" si="18"/>
        <v>4.5</v>
      </c>
      <c r="BG53">
        <f t="shared" si="19"/>
        <v>10</v>
      </c>
    </row>
    <row r="54" spans="1:59" x14ac:dyDescent="0.2">
      <c r="A54">
        <v>114380207446</v>
      </c>
      <c r="B54">
        <v>426449233</v>
      </c>
      <c r="C54" s="1">
        <v>45139.628587962965</v>
      </c>
      <c r="D54" s="1">
        <v>45139.631539351853</v>
      </c>
      <c r="E54" t="s">
        <v>469</v>
      </c>
      <c r="J54">
        <v>329</v>
      </c>
      <c r="K54" t="s">
        <v>47</v>
      </c>
      <c r="L54">
        <v>3</v>
      </c>
      <c r="M54">
        <v>7</v>
      </c>
      <c r="N54">
        <v>6</v>
      </c>
      <c r="O54">
        <v>2</v>
      </c>
      <c r="P54">
        <v>2</v>
      </c>
      <c r="Q54">
        <v>5</v>
      </c>
      <c r="R54">
        <v>2</v>
      </c>
      <c r="S54">
        <v>7</v>
      </c>
      <c r="T54">
        <v>7</v>
      </c>
      <c r="U54">
        <v>7</v>
      </c>
      <c r="V54">
        <v>1</v>
      </c>
      <c r="W54">
        <v>7</v>
      </c>
      <c r="X54">
        <v>1</v>
      </c>
      <c r="Y54">
        <v>7</v>
      </c>
      <c r="Z54">
        <v>2</v>
      </c>
      <c r="AA54">
        <v>2</v>
      </c>
      <c r="AB54">
        <v>2</v>
      </c>
      <c r="AL54">
        <v>2</v>
      </c>
      <c r="AM54">
        <v>4</v>
      </c>
      <c r="AN54">
        <v>3</v>
      </c>
      <c r="AO54">
        <v>2</v>
      </c>
      <c r="AP54">
        <v>1</v>
      </c>
      <c r="AQ54">
        <v>3</v>
      </c>
      <c r="AR54">
        <v>3</v>
      </c>
      <c r="AS54">
        <v>3</v>
      </c>
      <c r="AT54">
        <v>3</v>
      </c>
      <c r="AU54">
        <v>1</v>
      </c>
      <c r="AV54">
        <v>1</v>
      </c>
      <c r="AW54">
        <v>1</v>
      </c>
      <c r="AX54" s="9">
        <f t="shared" si="10"/>
        <v>7</v>
      </c>
      <c r="AY54" s="10">
        <f t="shared" si="11"/>
        <v>12</v>
      </c>
      <c r="AZ54" s="9">
        <f t="shared" si="12"/>
        <v>1</v>
      </c>
      <c r="BA54" s="10">
        <f t="shared" si="13"/>
        <v>0</v>
      </c>
      <c r="BB54" s="10">
        <f t="shared" si="14"/>
        <v>3</v>
      </c>
      <c r="BC54" s="10">
        <f t="shared" si="15"/>
        <v>0</v>
      </c>
      <c r="BD54" s="9">
        <f t="shared" si="16"/>
        <v>2</v>
      </c>
      <c r="BE54" s="9">
        <f t="shared" si="17"/>
        <v>3.4</v>
      </c>
      <c r="BF54" s="10">
        <f t="shared" si="18"/>
        <v>2</v>
      </c>
      <c r="BG54">
        <f t="shared" si="19"/>
        <v>6</v>
      </c>
    </row>
    <row r="55" spans="1:59" x14ac:dyDescent="0.2">
      <c r="A55">
        <v>114351346240</v>
      </c>
      <c r="B55">
        <v>426449233</v>
      </c>
      <c r="C55" s="1">
        <v>45099.847881944443</v>
      </c>
      <c r="D55" s="1">
        <v>45099.85087962963</v>
      </c>
      <c r="E55" t="s">
        <v>257</v>
      </c>
      <c r="J55">
        <v>333</v>
      </c>
      <c r="K55" t="s">
        <v>47</v>
      </c>
      <c r="L55">
        <v>3</v>
      </c>
      <c r="M55">
        <v>6</v>
      </c>
      <c r="N55">
        <v>4</v>
      </c>
      <c r="O55">
        <v>1</v>
      </c>
      <c r="P55">
        <v>6</v>
      </c>
      <c r="Q55">
        <v>1</v>
      </c>
      <c r="R55">
        <v>4</v>
      </c>
      <c r="S55">
        <v>5</v>
      </c>
      <c r="T55">
        <v>4</v>
      </c>
      <c r="U55">
        <v>7</v>
      </c>
      <c r="V55">
        <v>1</v>
      </c>
      <c r="W55">
        <v>1</v>
      </c>
      <c r="X55">
        <v>2</v>
      </c>
      <c r="Y55">
        <v>7</v>
      </c>
      <c r="Z55">
        <v>5</v>
      </c>
      <c r="AA55">
        <v>1</v>
      </c>
      <c r="AB55">
        <v>3</v>
      </c>
      <c r="AL55">
        <v>4</v>
      </c>
      <c r="AM55">
        <v>4</v>
      </c>
      <c r="AN55">
        <v>4</v>
      </c>
      <c r="AO55">
        <v>4</v>
      </c>
      <c r="AP55">
        <v>3</v>
      </c>
      <c r="AQ55">
        <v>4</v>
      </c>
      <c r="AR55">
        <v>2</v>
      </c>
      <c r="AS55">
        <v>2</v>
      </c>
      <c r="AT55">
        <v>2</v>
      </c>
      <c r="AU55">
        <v>4</v>
      </c>
      <c r="AV55">
        <v>4</v>
      </c>
      <c r="AW55">
        <v>4</v>
      </c>
      <c r="AX55" s="9">
        <f t="shared" si="10"/>
        <v>5.333333333333333</v>
      </c>
      <c r="AY55" s="10">
        <f t="shared" si="11"/>
        <v>5</v>
      </c>
      <c r="AZ55" s="9">
        <f t="shared" si="12"/>
        <v>0.33333333333333331</v>
      </c>
      <c r="BA55" s="10">
        <f t="shared" si="13"/>
        <v>0</v>
      </c>
      <c r="BB55" s="10">
        <f t="shared" si="14"/>
        <v>1</v>
      </c>
      <c r="BC55" s="10">
        <f t="shared" si="15"/>
        <v>0</v>
      </c>
      <c r="BD55" s="9">
        <f t="shared" si="16"/>
        <v>3.6666666666666665</v>
      </c>
      <c r="BE55" s="9">
        <f t="shared" si="17"/>
        <v>3.2</v>
      </c>
      <c r="BF55" s="10">
        <f t="shared" si="18"/>
        <v>3.25</v>
      </c>
      <c r="BG55">
        <f t="shared" si="19"/>
        <v>6</v>
      </c>
    </row>
    <row r="56" spans="1:59" x14ac:dyDescent="0.2">
      <c r="A56">
        <v>114351306976</v>
      </c>
      <c r="B56">
        <v>426449233</v>
      </c>
      <c r="C56" s="1">
        <v>45099.796817129631</v>
      </c>
      <c r="D56" s="1">
        <v>45099.801180555558</v>
      </c>
      <c r="E56" t="s">
        <v>265</v>
      </c>
      <c r="J56">
        <v>337</v>
      </c>
      <c r="K56" t="s">
        <v>53</v>
      </c>
      <c r="L56">
        <v>5</v>
      </c>
      <c r="M56">
        <v>5</v>
      </c>
      <c r="N56">
        <v>2</v>
      </c>
      <c r="O56">
        <v>1</v>
      </c>
      <c r="P56">
        <v>3</v>
      </c>
      <c r="Q56">
        <v>3</v>
      </c>
      <c r="R56">
        <v>1</v>
      </c>
      <c r="S56">
        <v>4</v>
      </c>
      <c r="T56">
        <v>5</v>
      </c>
      <c r="U56">
        <v>7</v>
      </c>
      <c r="V56">
        <v>3</v>
      </c>
      <c r="W56">
        <v>7</v>
      </c>
      <c r="X56">
        <v>1</v>
      </c>
      <c r="Y56">
        <v>7</v>
      </c>
      <c r="AC56">
        <v>5</v>
      </c>
      <c r="AD56">
        <v>2</v>
      </c>
      <c r="AE56">
        <v>3</v>
      </c>
      <c r="AL56">
        <v>5</v>
      </c>
      <c r="AM56">
        <v>6</v>
      </c>
      <c r="AN56">
        <v>6</v>
      </c>
      <c r="AO56">
        <v>5</v>
      </c>
      <c r="AP56">
        <v>6</v>
      </c>
      <c r="AQ56">
        <v>6</v>
      </c>
      <c r="AR56">
        <v>4</v>
      </c>
      <c r="AS56">
        <v>2</v>
      </c>
      <c r="AT56">
        <v>5</v>
      </c>
      <c r="AU56">
        <v>5</v>
      </c>
      <c r="AV56">
        <v>3</v>
      </c>
      <c r="AW56">
        <v>6</v>
      </c>
      <c r="AX56" s="9">
        <f t="shared" si="10"/>
        <v>5.333333333333333</v>
      </c>
      <c r="AY56" s="10">
        <f t="shared" si="11"/>
        <v>10</v>
      </c>
      <c r="AZ56" s="9">
        <f t="shared" si="12"/>
        <v>0</v>
      </c>
      <c r="BA56" s="10">
        <f t="shared" si="13"/>
        <v>0</v>
      </c>
      <c r="BB56" s="10">
        <f t="shared" si="14"/>
        <v>0</v>
      </c>
      <c r="BC56" s="10">
        <f t="shared" si="15"/>
        <v>0</v>
      </c>
      <c r="BD56" s="9">
        <f t="shared" si="16"/>
        <v>5.666666666666667</v>
      </c>
      <c r="BE56" s="9">
        <f t="shared" si="17"/>
        <v>2</v>
      </c>
      <c r="BF56" s="10">
        <f t="shared" si="18"/>
        <v>3.75</v>
      </c>
      <c r="BG56">
        <f t="shared" si="19"/>
        <v>6</v>
      </c>
    </row>
    <row r="57" spans="1:59" x14ac:dyDescent="0.2">
      <c r="A57">
        <v>114351190934</v>
      </c>
      <c r="B57">
        <v>426449233</v>
      </c>
      <c r="C57" s="1">
        <v>45099.687986111108</v>
      </c>
      <c r="D57" s="1">
        <v>45099.702418981484</v>
      </c>
      <c r="E57" t="s">
        <v>278</v>
      </c>
      <c r="J57">
        <v>341</v>
      </c>
      <c r="K57" t="s">
        <v>47</v>
      </c>
      <c r="L57">
        <v>5</v>
      </c>
      <c r="M57">
        <v>6</v>
      </c>
      <c r="N57">
        <v>5</v>
      </c>
      <c r="O57">
        <v>2</v>
      </c>
      <c r="P57">
        <v>4</v>
      </c>
      <c r="Q57">
        <v>5</v>
      </c>
      <c r="R57">
        <v>6</v>
      </c>
      <c r="S57">
        <v>5</v>
      </c>
      <c r="T57">
        <v>3</v>
      </c>
      <c r="U57">
        <v>6</v>
      </c>
      <c r="V57">
        <v>2</v>
      </c>
      <c r="W57">
        <v>6</v>
      </c>
      <c r="X57">
        <v>3</v>
      </c>
      <c r="Y57">
        <v>6</v>
      </c>
      <c r="Z57">
        <v>2</v>
      </c>
      <c r="AA57">
        <v>5</v>
      </c>
      <c r="AB57">
        <v>4</v>
      </c>
      <c r="AL57">
        <v>4</v>
      </c>
      <c r="AM57">
        <v>4</v>
      </c>
      <c r="AN57">
        <v>4</v>
      </c>
      <c r="AO57">
        <v>3</v>
      </c>
      <c r="AP57">
        <v>3</v>
      </c>
      <c r="AQ57">
        <v>3</v>
      </c>
      <c r="AR57">
        <v>4</v>
      </c>
      <c r="AS57">
        <v>4</v>
      </c>
      <c r="AT57">
        <v>4</v>
      </c>
      <c r="AU57">
        <v>3</v>
      </c>
      <c r="AV57">
        <v>3</v>
      </c>
      <c r="AW57">
        <v>3</v>
      </c>
      <c r="AX57" s="9">
        <f t="shared" si="10"/>
        <v>4.666666666666667</v>
      </c>
      <c r="AY57" s="10">
        <f t="shared" si="11"/>
        <v>7</v>
      </c>
      <c r="AZ57" s="9">
        <f t="shared" si="12"/>
        <v>1</v>
      </c>
      <c r="BA57" s="10">
        <f t="shared" si="13"/>
        <v>1</v>
      </c>
      <c r="BB57" s="10">
        <f t="shared" si="14"/>
        <v>1</v>
      </c>
      <c r="BC57" s="10">
        <f t="shared" si="15"/>
        <v>1</v>
      </c>
      <c r="BD57" s="9">
        <f t="shared" si="16"/>
        <v>3</v>
      </c>
      <c r="BE57" s="9">
        <f t="shared" si="17"/>
        <v>4.4000000000000004</v>
      </c>
      <c r="BF57" s="10">
        <f t="shared" si="18"/>
        <v>3.75</v>
      </c>
      <c r="BG57">
        <f t="shared" si="19"/>
        <v>3</v>
      </c>
    </row>
    <row r="58" spans="1:59" x14ac:dyDescent="0.2">
      <c r="A58">
        <v>114380147698</v>
      </c>
      <c r="B58">
        <v>426449233</v>
      </c>
      <c r="C58" s="1">
        <v>45139.576122685183</v>
      </c>
      <c r="D58" s="1">
        <v>45139.579641203702</v>
      </c>
      <c r="E58" t="s">
        <v>470</v>
      </c>
      <c r="J58">
        <v>345</v>
      </c>
      <c r="K58" t="s">
        <v>47</v>
      </c>
      <c r="L58">
        <v>5</v>
      </c>
      <c r="M58">
        <v>7</v>
      </c>
      <c r="N58">
        <v>5</v>
      </c>
      <c r="O58">
        <v>1</v>
      </c>
      <c r="P58">
        <v>7</v>
      </c>
      <c r="Q58">
        <v>2</v>
      </c>
      <c r="R58">
        <v>7</v>
      </c>
      <c r="S58">
        <v>7</v>
      </c>
      <c r="T58">
        <v>1</v>
      </c>
      <c r="U58">
        <v>7</v>
      </c>
      <c r="V58">
        <v>6</v>
      </c>
      <c r="W58">
        <v>7</v>
      </c>
      <c r="X58">
        <v>7</v>
      </c>
      <c r="Y58">
        <v>3</v>
      </c>
      <c r="Z58">
        <v>1</v>
      </c>
      <c r="AA58">
        <v>1</v>
      </c>
      <c r="AB58">
        <v>5</v>
      </c>
      <c r="AL58">
        <v>4</v>
      </c>
      <c r="AM58">
        <v>6</v>
      </c>
      <c r="AN58">
        <v>6</v>
      </c>
      <c r="AO58">
        <v>1</v>
      </c>
      <c r="AP58">
        <v>1</v>
      </c>
      <c r="AQ58">
        <v>2</v>
      </c>
      <c r="AR58">
        <v>4</v>
      </c>
      <c r="AS58">
        <v>4</v>
      </c>
      <c r="AT58">
        <v>4</v>
      </c>
      <c r="AU58">
        <v>3</v>
      </c>
      <c r="AV58">
        <v>1</v>
      </c>
      <c r="AW58">
        <v>3</v>
      </c>
      <c r="AX58" s="9">
        <f t="shared" si="10"/>
        <v>5</v>
      </c>
      <c r="AY58" s="10">
        <f t="shared" si="11"/>
        <v>-3</v>
      </c>
      <c r="AZ58" s="9">
        <f t="shared" si="12"/>
        <v>4</v>
      </c>
      <c r="BA58" s="10">
        <f t="shared" si="13"/>
        <v>3</v>
      </c>
      <c r="BB58" s="10">
        <f t="shared" si="14"/>
        <v>5</v>
      </c>
      <c r="BC58" s="10">
        <f t="shared" si="15"/>
        <v>4</v>
      </c>
      <c r="BD58" s="9">
        <f t="shared" si="16"/>
        <v>1.3333333333333333</v>
      </c>
      <c r="BE58" s="9">
        <f t="shared" si="17"/>
        <v>4.4000000000000004</v>
      </c>
      <c r="BF58" s="10">
        <f t="shared" si="18"/>
        <v>2.75</v>
      </c>
      <c r="BG58">
        <f t="shared" si="19"/>
        <v>12</v>
      </c>
    </row>
    <row r="59" spans="1:59" x14ac:dyDescent="0.2">
      <c r="A59">
        <v>114351193673</v>
      </c>
      <c r="B59">
        <v>426449233</v>
      </c>
      <c r="C59" s="1">
        <v>45099.691168981481</v>
      </c>
      <c r="D59" s="1">
        <v>45099.695057870369</v>
      </c>
      <c r="E59" t="s">
        <v>281</v>
      </c>
      <c r="J59">
        <v>349</v>
      </c>
      <c r="K59" t="s">
        <v>47</v>
      </c>
      <c r="L59">
        <v>7</v>
      </c>
      <c r="M59">
        <v>7</v>
      </c>
      <c r="N59">
        <v>4</v>
      </c>
      <c r="O59">
        <v>1</v>
      </c>
      <c r="P59">
        <v>1</v>
      </c>
      <c r="Q59">
        <v>4</v>
      </c>
      <c r="R59">
        <v>2</v>
      </c>
      <c r="S59">
        <v>7</v>
      </c>
      <c r="T59">
        <v>4</v>
      </c>
      <c r="U59">
        <v>7</v>
      </c>
      <c r="V59">
        <v>2</v>
      </c>
      <c r="W59">
        <v>7</v>
      </c>
      <c r="X59">
        <v>2</v>
      </c>
      <c r="Y59">
        <v>7</v>
      </c>
      <c r="Z59">
        <v>1</v>
      </c>
      <c r="AA59">
        <v>1</v>
      </c>
      <c r="AB59">
        <v>1</v>
      </c>
      <c r="AL59">
        <v>3</v>
      </c>
      <c r="AM59">
        <v>5</v>
      </c>
      <c r="AN59">
        <v>5</v>
      </c>
      <c r="AO59">
        <v>3</v>
      </c>
      <c r="AP59">
        <v>5</v>
      </c>
      <c r="AQ59">
        <v>5</v>
      </c>
      <c r="AR59">
        <v>2</v>
      </c>
      <c r="AS59">
        <v>2</v>
      </c>
      <c r="AT59">
        <v>4</v>
      </c>
      <c r="AU59">
        <v>3</v>
      </c>
      <c r="AV59">
        <v>5</v>
      </c>
      <c r="AW59">
        <v>5</v>
      </c>
      <c r="AX59" s="9">
        <f t="shared" si="10"/>
        <v>6</v>
      </c>
      <c r="AY59" s="10">
        <f t="shared" si="11"/>
        <v>10</v>
      </c>
      <c r="AZ59" s="9">
        <f t="shared" si="12"/>
        <v>0</v>
      </c>
      <c r="BA59" s="10">
        <f t="shared" si="13"/>
        <v>0</v>
      </c>
      <c r="BB59" s="10">
        <f t="shared" si="14"/>
        <v>0</v>
      </c>
      <c r="BC59" s="10">
        <f t="shared" si="15"/>
        <v>0</v>
      </c>
      <c r="BD59" s="9">
        <f t="shared" si="16"/>
        <v>4.333333333333333</v>
      </c>
      <c r="BE59" s="9">
        <f t="shared" si="17"/>
        <v>2.4</v>
      </c>
      <c r="BF59" s="10">
        <f t="shared" si="18"/>
        <v>1.5</v>
      </c>
      <c r="BG59">
        <f t="shared" si="19"/>
        <v>5</v>
      </c>
    </row>
    <row r="60" spans="1:59" x14ac:dyDescent="0.2">
      <c r="A60">
        <v>114352636552</v>
      </c>
      <c r="B60">
        <v>426449233</v>
      </c>
      <c r="C60" s="1">
        <v>45101.570277777777</v>
      </c>
      <c r="D60" s="1">
        <v>45101.578333333331</v>
      </c>
      <c r="E60" t="s">
        <v>232</v>
      </c>
      <c r="J60">
        <v>353</v>
      </c>
      <c r="K60" t="s">
        <v>47</v>
      </c>
      <c r="L60">
        <v>5</v>
      </c>
      <c r="M60">
        <v>4</v>
      </c>
      <c r="N60">
        <v>3</v>
      </c>
      <c r="O60">
        <v>2</v>
      </c>
      <c r="P60">
        <v>4</v>
      </c>
      <c r="Q60">
        <v>4</v>
      </c>
      <c r="R60">
        <v>3</v>
      </c>
      <c r="S60">
        <v>5</v>
      </c>
      <c r="T60">
        <v>2</v>
      </c>
      <c r="U60">
        <v>7</v>
      </c>
      <c r="V60">
        <v>1</v>
      </c>
      <c r="W60">
        <v>7</v>
      </c>
      <c r="X60">
        <v>1</v>
      </c>
      <c r="Y60">
        <v>7</v>
      </c>
      <c r="Z60">
        <v>5</v>
      </c>
      <c r="AA60">
        <v>2</v>
      </c>
      <c r="AB60">
        <v>3</v>
      </c>
      <c r="AL60">
        <v>4</v>
      </c>
      <c r="AM60">
        <v>5</v>
      </c>
      <c r="AN60">
        <v>5</v>
      </c>
      <c r="AO60">
        <v>2</v>
      </c>
      <c r="AP60">
        <v>1</v>
      </c>
      <c r="AQ60">
        <v>3</v>
      </c>
      <c r="AR60">
        <v>3</v>
      </c>
      <c r="AS60">
        <v>2</v>
      </c>
      <c r="AT60">
        <v>3</v>
      </c>
      <c r="AU60">
        <v>2</v>
      </c>
      <c r="AV60">
        <v>1</v>
      </c>
      <c r="AW60">
        <v>3</v>
      </c>
      <c r="AX60" s="9">
        <f t="shared" si="10"/>
        <v>4.666666666666667</v>
      </c>
      <c r="AY60" s="10">
        <f t="shared" si="11"/>
        <v>12</v>
      </c>
      <c r="AZ60" s="9">
        <f t="shared" si="12"/>
        <v>2.6666666666666665</v>
      </c>
      <c r="BA60" s="10">
        <f t="shared" si="13"/>
        <v>2</v>
      </c>
      <c r="BB60" s="10">
        <f t="shared" si="14"/>
        <v>4</v>
      </c>
      <c r="BC60" s="10">
        <f t="shared" si="15"/>
        <v>2</v>
      </c>
      <c r="BD60" s="9">
        <f t="shared" si="16"/>
        <v>2</v>
      </c>
      <c r="BE60" s="9">
        <f t="shared" si="17"/>
        <v>3.2</v>
      </c>
      <c r="BF60" s="10">
        <f t="shared" si="18"/>
        <v>3.5</v>
      </c>
      <c r="BG60">
        <f t="shared" si="19"/>
        <v>8</v>
      </c>
    </row>
    <row r="61" spans="1:59" x14ac:dyDescent="0.2">
      <c r="A61">
        <v>114351194131</v>
      </c>
      <c r="B61">
        <v>426449233</v>
      </c>
      <c r="C61" s="1">
        <v>45099.691412037035</v>
      </c>
      <c r="D61" s="1">
        <v>45099.699548611112</v>
      </c>
      <c r="E61" t="s">
        <v>279</v>
      </c>
      <c r="J61">
        <v>357</v>
      </c>
      <c r="K61" t="s">
        <v>47</v>
      </c>
      <c r="L61">
        <v>4</v>
      </c>
      <c r="M61">
        <v>2</v>
      </c>
      <c r="N61">
        <v>2</v>
      </c>
      <c r="O61">
        <v>3</v>
      </c>
      <c r="P61">
        <v>5</v>
      </c>
      <c r="Q61">
        <v>4</v>
      </c>
      <c r="R61">
        <v>2</v>
      </c>
      <c r="S61">
        <v>6</v>
      </c>
      <c r="T61">
        <v>4</v>
      </c>
      <c r="U61">
        <v>6</v>
      </c>
      <c r="V61">
        <v>1</v>
      </c>
      <c r="W61">
        <v>7</v>
      </c>
      <c r="X61">
        <v>2</v>
      </c>
      <c r="Y61">
        <v>7</v>
      </c>
      <c r="Z61">
        <v>5</v>
      </c>
      <c r="AA61">
        <v>3</v>
      </c>
      <c r="AB61">
        <v>2</v>
      </c>
      <c r="AL61">
        <v>4</v>
      </c>
      <c r="AM61">
        <v>5</v>
      </c>
      <c r="AN61">
        <v>5</v>
      </c>
      <c r="AO61">
        <v>2</v>
      </c>
      <c r="AP61">
        <v>2</v>
      </c>
      <c r="AQ61">
        <v>4</v>
      </c>
      <c r="AR61">
        <v>3</v>
      </c>
      <c r="AS61">
        <v>3</v>
      </c>
      <c r="AT61">
        <v>4</v>
      </c>
      <c r="AU61">
        <v>3</v>
      </c>
      <c r="AV61">
        <v>3</v>
      </c>
      <c r="AW61">
        <v>4</v>
      </c>
      <c r="AX61" s="9">
        <f t="shared" si="10"/>
        <v>5.333333333333333</v>
      </c>
      <c r="AY61" s="10">
        <f t="shared" si="11"/>
        <v>11</v>
      </c>
      <c r="AZ61" s="9">
        <f t="shared" si="12"/>
        <v>2</v>
      </c>
      <c r="BA61" s="10">
        <f t="shared" si="13"/>
        <v>2</v>
      </c>
      <c r="BB61" s="10">
        <f t="shared" si="14"/>
        <v>3</v>
      </c>
      <c r="BC61" s="10">
        <f t="shared" si="15"/>
        <v>1</v>
      </c>
      <c r="BD61" s="9">
        <f t="shared" si="16"/>
        <v>2.6666666666666665</v>
      </c>
      <c r="BE61" s="9">
        <f t="shared" si="17"/>
        <v>3.2</v>
      </c>
      <c r="BF61" s="10">
        <f t="shared" si="18"/>
        <v>3.5</v>
      </c>
      <c r="BG61">
        <f t="shared" si="19"/>
        <v>6</v>
      </c>
    </row>
    <row r="62" spans="1:59" x14ac:dyDescent="0.2">
      <c r="A62">
        <v>114351188792</v>
      </c>
      <c r="B62">
        <v>426449233</v>
      </c>
      <c r="C62" s="1">
        <v>45099.686840277776</v>
      </c>
      <c r="D62" s="1">
        <v>45099.691689814812</v>
      </c>
      <c r="E62" t="s">
        <v>286</v>
      </c>
      <c r="J62">
        <v>361</v>
      </c>
      <c r="K62" t="s">
        <v>53</v>
      </c>
      <c r="L62">
        <v>4</v>
      </c>
      <c r="M62">
        <v>5</v>
      </c>
      <c r="N62">
        <v>7</v>
      </c>
      <c r="O62">
        <v>3</v>
      </c>
      <c r="P62">
        <v>1</v>
      </c>
      <c r="Q62">
        <v>6</v>
      </c>
      <c r="R62">
        <v>1</v>
      </c>
      <c r="S62">
        <v>6</v>
      </c>
      <c r="T62">
        <v>5</v>
      </c>
      <c r="U62">
        <v>7</v>
      </c>
      <c r="V62">
        <v>1</v>
      </c>
      <c r="W62">
        <v>7</v>
      </c>
      <c r="X62">
        <v>1</v>
      </c>
      <c r="Y62">
        <v>6</v>
      </c>
      <c r="AC62">
        <v>3</v>
      </c>
      <c r="AD62">
        <v>3</v>
      </c>
      <c r="AE62">
        <v>3</v>
      </c>
      <c r="AL62">
        <v>4</v>
      </c>
      <c r="AM62">
        <v>5</v>
      </c>
      <c r="AN62">
        <v>5</v>
      </c>
      <c r="AO62">
        <v>4</v>
      </c>
      <c r="AP62">
        <v>5</v>
      </c>
      <c r="AQ62">
        <v>5</v>
      </c>
      <c r="AR62">
        <v>2</v>
      </c>
      <c r="AS62">
        <v>2</v>
      </c>
      <c r="AT62">
        <v>4</v>
      </c>
      <c r="AU62">
        <v>3</v>
      </c>
      <c r="AV62">
        <v>3</v>
      </c>
      <c r="AW62">
        <v>3</v>
      </c>
      <c r="AX62" s="9">
        <f t="shared" si="10"/>
        <v>6</v>
      </c>
      <c r="AY62" s="10">
        <f t="shared" si="11"/>
        <v>11</v>
      </c>
      <c r="AZ62" s="9">
        <f t="shared" si="12"/>
        <v>0</v>
      </c>
      <c r="BA62" s="10">
        <f t="shared" si="13"/>
        <v>0</v>
      </c>
      <c r="BB62" s="10">
        <f t="shared" si="14"/>
        <v>0</v>
      </c>
      <c r="BC62" s="10">
        <f t="shared" si="15"/>
        <v>0</v>
      </c>
      <c r="BD62" s="9">
        <f t="shared" si="16"/>
        <v>4.666666666666667</v>
      </c>
      <c r="BE62" s="9">
        <f t="shared" si="17"/>
        <v>3.6</v>
      </c>
      <c r="BF62" s="10">
        <f t="shared" si="18"/>
        <v>3.25</v>
      </c>
      <c r="BG62">
        <f t="shared" si="19"/>
        <v>6</v>
      </c>
    </row>
    <row r="63" spans="1:59" x14ac:dyDescent="0.2">
      <c r="A63">
        <v>114351804177</v>
      </c>
      <c r="B63">
        <v>426449233</v>
      </c>
      <c r="C63" s="1">
        <v>45100.431909722225</v>
      </c>
      <c r="D63" s="1">
        <v>45100.432372685187</v>
      </c>
      <c r="E63" t="s">
        <v>247</v>
      </c>
      <c r="J63">
        <v>365</v>
      </c>
      <c r="AX63" s="9" t="e">
        <f t="shared" si="10"/>
        <v>#DIV/0!</v>
      </c>
      <c r="AY63" s="10">
        <f t="shared" si="11"/>
        <v>0</v>
      </c>
      <c r="AZ63" s="9" t="str">
        <f t="shared" si="12"/>
        <v>N/A</v>
      </c>
      <c r="BA63" s="10" t="str">
        <f t="shared" si="13"/>
        <v>N/A</v>
      </c>
      <c r="BB63" s="10" t="str">
        <f t="shared" si="14"/>
        <v>N/A</v>
      </c>
      <c r="BC63" s="10" t="str">
        <f t="shared" si="15"/>
        <v>N/A</v>
      </c>
      <c r="BD63" s="9" t="str">
        <f t="shared" si="16"/>
        <v>N/A</v>
      </c>
      <c r="BE63" s="9" t="e">
        <f t="shared" si="17"/>
        <v>#DIV/0!</v>
      </c>
      <c r="BF63" s="10" t="e">
        <f t="shared" si="18"/>
        <v>#DIV/0!</v>
      </c>
      <c r="BG63">
        <f t="shared" si="19"/>
        <v>0</v>
      </c>
    </row>
    <row r="64" spans="1:59" x14ac:dyDescent="0.2">
      <c r="A64">
        <v>114351188935</v>
      </c>
      <c r="B64">
        <v>426449233</v>
      </c>
      <c r="C64" s="1">
        <v>45099.687222222223</v>
      </c>
      <c r="D64" s="1">
        <v>45099.691979166666</v>
      </c>
      <c r="E64" t="s">
        <v>285</v>
      </c>
      <c r="J64">
        <v>369</v>
      </c>
      <c r="K64" t="s">
        <v>41</v>
      </c>
      <c r="L64">
        <v>3</v>
      </c>
      <c r="M64">
        <v>1</v>
      </c>
      <c r="N64">
        <v>2</v>
      </c>
      <c r="O64">
        <v>1</v>
      </c>
      <c r="P64">
        <v>5</v>
      </c>
      <c r="Q64">
        <v>1</v>
      </c>
      <c r="R64">
        <v>6</v>
      </c>
      <c r="S64">
        <v>5</v>
      </c>
      <c r="T64">
        <v>2</v>
      </c>
      <c r="U64">
        <v>4</v>
      </c>
      <c r="V64">
        <v>1</v>
      </c>
      <c r="W64">
        <v>6</v>
      </c>
      <c r="X64">
        <v>1</v>
      </c>
      <c r="Y64">
        <v>5</v>
      </c>
      <c r="AL64">
        <v>3</v>
      </c>
      <c r="AM64">
        <v>3</v>
      </c>
      <c r="AN64">
        <v>3</v>
      </c>
      <c r="AO64">
        <v>3</v>
      </c>
      <c r="AP64">
        <v>3</v>
      </c>
      <c r="AQ64">
        <v>3</v>
      </c>
      <c r="AR64">
        <v>3</v>
      </c>
      <c r="AS64">
        <v>3</v>
      </c>
      <c r="AT64">
        <v>3</v>
      </c>
      <c r="AU64">
        <v>3</v>
      </c>
      <c r="AV64">
        <v>3</v>
      </c>
      <c r="AW64">
        <v>3</v>
      </c>
      <c r="AX64" s="9">
        <f t="shared" si="10"/>
        <v>3.6666666666666665</v>
      </c>
      <c r="AY64" s="10">
        <f t="shared" si="11"/>
        <v>9</v>
      </c>
      <c r="AZ64" s="9" t="str">
        <f t="shared" si="12"/>
        <v>N/A</v>
      </c>
      <c r="BA64" s="10" t="str">
        <f t="shared" si="13"/>
        <v>N/A</v>
      </c>
      <c r="BB64" s="10" t="str">
        <f t="shared" si="14"/>
        <v>N/A</v>
      </c>
      <c r="BC64" s="10" t="str">
        <f t="shared" si="15"/>
        <v>N/A</v>
      </c>
      <c r="BD64" s="9" t="str">
        <f t="shared" si="16"/>
        <v>N/A</v>
      </c>
      <c r="BE64" s="9">
        <f t="shared" si="17"/>
        <v>3</v>
      </c>
      <c r="BF64" s="10">
        <f t="shared" si="18"/>
        <v>3</v>
      </c>
      <c r="BG64">
        <f t="shared" si="19"/>
        <v>0</v>
      </c>
    </row>
    <row r="65" spans="1:59" x14ac:dyDescent="0.2">
      <c r="A65">
        <v>114351338237</v>
      </c>
      <c r="B65">
        <v>426449233</v>
      </c>
      <c r="C65" s="1">
        <v>45099.836469907408</v>
      </c>
      <c r="D65" s="1">
        <v>45099.846678240741</v>
      </c>
      <c r="E65" t="s">
        <v>258</v>
      </c>
      <c r="J65">
        <v>373</v>
      </c>
      <c r="K65" t="s">
        <v>45</v>
      </c>
      <c r="L65">
        <v>6</v>
      </c>
      <c r="M65">
        <v>3</v>
      </c>
      <c r="N65">
        <v>3</v>
      </c>
      <c r="O65">
        <v>1</v>
      </c>
      <c r="P65">
        <v>4</v>
      </c>
      <c r="Q65">
        <v>4</v>
      </c>
      <c r="R65">
        <v>5</v>
      </c>
      <c r="S65">
        <v>6</v>
      </c>
      <c r="T65">
        <v>1</v>
      </c>
      <c r="U65">
        <v>3</v>
      </c>
      <c r="V65">
        <v>4</v>
      </c>
      <c r="W65">
        <v>7</v>
      </c>
      <c r="X65">
        <v>5</v>
      </c>
      <c r="Y65">
        <v>7</v>
      </c>
      <c r="AL65">
        <v>5</v>
      </c>
      <c r="AM65">
        <v>5</v>
      </c>
      <c r="AN65">
        <v>4</v>
      </c>
      <c r="AO65">
        <v>4</v>
      </c>
      <c r="AP65">
        <v>4</v>
      </c>
      <c r="AQ65">
        <v>4</v>
      </c>
      <c r="AR65">
        <v>4</v>
      </c>
      <c r="AS65">
        <v>2</v>
      </c>
      <c r="AT65">
        <v>3</v>
      </c>
      <c r="AU65">
        <v>3</v>
      </c>
      <c r="AV65">
        <v>2</v>
      </c>
      <c r="AW65">
        <v>4</v>
      </c>
      <c r="AX65" s="9">
        <f t="shared" si="10"/>
        <v>3.3333333333333335</v>
      </c>
      <c r="AY65" s="10">
        <f t="shared" si="11"/>
        <v>5</v>
      </c>
      <c r="AZ65" s="9" t="str">
        <f t="shared" si="12"/>
        <v>N/A</v>
      </c>
      <c r="BA65" s="10" t="str">
        <f t="shared" si="13"/>
        <v>N/A</v>
      </c>
      <c r="BB65" s="10" t="str">
        <f t="shared" si="14"/>
        <v>N/A</v>
      </c>
      <c r="BC65" s="10" t="str">
        <f t="shared" si="15"/>
        <v>N/A</v>
      </c>
      <c r="BD65" s="9" t="str">
        <f t="shared" si="16"/>
        <v>N/A</v>
      </c>
      <c r="BE65" s="9">
        <f t="shared" si="17"/>
        <v>3.4</v>
      </c>
      <c r="BF65" s="10">
        <f t="shared" si="18"/>
        <v>5</v>
      </c>
      <c r="BG65">
        <f t="shared" si="19"/>
        <v>5</v>
      </c>
    </row>
    <row r="66" spans="1:59" x14ac:dyDescent="0.2">
      <c r="A66">
        <v>114351329712</v>
      </c>
      <c r="B66">
        <v>426449233</v>
      </c>
      <c r="C66" s="1">
        <v>45099.825370370374</v>
      </c>
      <c r="D66" s="1">
        <v>45099.831817129627</v>
      </c>
      <c r="E66" t="s">
        <v>260</v>
      </c>
      <c r="J66">
        <v>377</v>
      </c>
      <c r="K66" t="s">
        <v>49</v>
      </c>
      <c r="L66">
        <v>5</v>
      </c>
      <c r="M66">
        <v>6</v>
      </c>
      <c r="N66">
        <v>5</v>
      </c>
      <c r="O66">
        <v>5</v>
      </c>
      <c r="P66">
        <v>5</v>
      </c>
      <c r="Q66">
        <v>7</v>
      </c>
      <c r="R66">
        <v>5</v>
      </c>
      <c r="S66">
        <v>5</v>
      </c>
      <c r="T66">
        <v>5</v>
      </c>
      <c r="U66">
        <v>3</v>
      </c>
      <c r="V66">
        <v>5</v>
      </c>
      <c r="W66">
        <v>5</v>
      </c>
      <c r="X66">
        <v>5</v>
      </c>
      <c r="Y66">
        <v>7</v>
      </c>
      <c r="AF66">
        <v>2</v>
      </c>
      <c r="AG66">
        <v>2</v>
      </c>
      <c r="AH66">
        <v>2</v>
      </c>
      <c r="AL66">
        <v>4</v>
      </c>
      <c r="AM66">
        <v>4</v>
      </c>
      <c r="AN66">
        <v>3</v>
      </c>
      <c r="AO66">
        <v>3</v>
      </c>
      <c r="AP66">
        <v>2</v>
      </c>
      <c r="AQ66">
        <v>2</v>
      </c>
      <c r="AR66">
        <v>3</v>
      </c>
      <c r="AS66">
        <v>3</v>
      </c>
      <c r="AT66">
        <v>3</v>
      </c>
      <c r="AU66">
        <v>4</v>
      </c>
      <c r="AV66">
        <v>4</v>
      </c>
      <c r="AW66">
        <v>3</v>
      </c>
      <c r="AX66" s="9">
        <f t="shared" si="10"/>
        <v>4.333333333333333</v>
      </c>
      <c r="AY66" s="10">
        <f t="shared" si="11"/>
        <v>2</v>
      </c>
      <c r="AZ66" s="9">
        <f t="shared" si="12"/>
        <v>-0.66666666666666663</v>
      </c>
      <c r="BA66" s="10">
        <f t="shared" si="13"/>
        <v>-1</v>
      </c>
      <c r="BB66" s="10">
        <f t="shared" si="14"/>
        <v>-1</v>
      </c>
      <c r="BC66" s="10">
        <f t="shared" si="15"/>
        <v>0</v>
      </c>
      <c r="BD66" s="9">
        <f t="shared" si="16"/>
        <v>3.6666666666666665</v>
      </c>
      <c r="BE66" s="9">
        <f t="shared" si="17"/>
        <v>5.4</v>
      </c>
      <c r="BF66" s="10">
        <f t="shared" si="18"/>
        <v>2.5</v>
      </c>
      <c r="BG66">
        <f t="shared" si="19"/>
        <v>4</v>
      </c>
    </row>
    <row r="67" spans="1:59" x14ac:dyDescent="0.2">
      <c r="A67">
        <v>114355199816</v>
      </c>
      <c r="B67">
        <v>426449233</v>
      </c>
      <c r="C67" s="1">
        <v>45105.06690972222</v>
      </c>
      <c r="D67" s="1">
        <v>45105.074930555558</v>
      </c>
      <c r="E67" t="s">
        <v>186</v>
      </c>
      <c r="J67">
        <v>381</v>
      </c>
      <c r="K67" t="s">
        <v>41</v>
      </c>
      <c r="L67">
        <v>2</v>
      </c>
      <c r="M67">
        <v>4</v>
      </c>
      <c r="N67">
        <v>2</v>
      </c>
      <c r="O67">
        <v>5</v>
      </c>
      <c r="P67">
        <v>5</v>
      </c>
      <c r="Q67">
        <v>5</v>
      </c>
      <c r="R67">
        <v>3</v>
      </c>
      <c r="S67">
        <v>5</v>
      </c>
      <c r="T67">
        <v>5</v>
      </c>
      <c r="U67">
        <v>6</v>
      </c>
      <c r="V67">
        <v>5</v>
      </c>
      <c r="W67">
        <v>5</v>
      </c>
      <c r="X67">
        <v>3</v>
      </c>
      <c r="Y67">
        <v>6</v>
      </c>
      <c r="AL67">
        <v>3</v>
      </c>
      <c r="AM67">
        <v>5</v>
      </c>
      <c r="AN67">
        <v>5</v>
      </c>
      <c r="AO67">
        <v>3</v>
      </c>
      <c r="AP67">
        <v>5</v>
      </c>
      <c r="AQ67">
        <v>5</v>
      </c>
      <c r="AR67">
        <v>2</v>
      </c>
      <c r="AS67">
        <v>4</v>
      </c>
      <c r="AT67">
        <v>4</v>
      </c>
      <c r="AU67">
        <v>3</v>
      </c>
      <c r="AV67">
        <v>5</v>
      </c>
      <c r="AW67">
        <v>5</v>
      </c>
      <c r="AX67" s="9">
        <f t="shared" si="10"/>
        <v>5.333333333333333</v>
      </c>
      <c r="AY67" s="10">
        <f t="shared" si="11"/>
        <v>3</v>
      </c>
      <c r="AZ67" s="9" t="str">
        <f t="shared" si="12"/>
        <v>N/A</v>
      </c>
      <c r="BA67" s="10" t="str">
        <f t="shared" si="13"/>
        <v>N/A</v>
      </c>
      <c r="BB67" s="10" t="str">
        <f t="shared" si="14"/>
        <v>N/A</v>
      </c>
      <c r="BC67" s="10" t="str">
        <f t="shared" si="15"/>
        <v>N/A</v>
      </c>
      <c r="BD67" s="9" t="str">
        <f t="shared" si="16"/>
        <v>N/A</v>
      </c>
      <c r="BE67" s="9">
        <f t="shared" si="17"/>
        <v>4</v>
      </c>
      <c r="BF67" s="10">
        <f t="shared" si="18"/>
        <v>3</v>
      </c>
      <c r="BG67">
        <f t="shared" si="19"/>
        <v>3</v>
      </c>
    </row>
    <row r="68" spans="1:59" x14ac:dyDescent="0.2">
      <c r="A68">
        <v>114351245323</v>
      </c>
      <c r="B68">
        <v>426449233</v>
      </c>
      <c r="C68" s="1">
        <v>45099.734444444446</v>
      </c>
      <c r="D68" s="1">
        <v>45099.737037037034</v>
      </c>
      <c r="E68" t="s">
        <v>268</v>
      </c>
      <c r="J68">
        <v>385</v>
      </c>
      <c r="K68" t="s">
        <v>47</v>
      </c>
      <c r="L68">
        <v>4</v>
      </c>
      <c r="M68">
        <v>6</v>
      </c>
      <c r="N68">
        <v>2</v>
      </c>
      <c r="O68">
        <v>1</v>
      </c>
      <c r="P68">
        <v>4</v>
      </c>
      <c r="Q68">
        <v>5</v>
      </c>
      <c r="R68">
        <v>5</v>
      </c>
      <c r="S68">
        <v>5</v>
      </c>
      <c r="T68">
        <v>3</v>
      </c>
      <c r="U68">
        <v>7</v>
      </c>
      <c r="V68">
        <v>3</v>
      </c>
      <c r="W68">
        <v>7</v>
      </c>
      <c r="X68">
        <v>2</v>
      </c>
      <c r="Y68">
        <v>7</v>
      </c>
      <c r="Z68">
        <v>3</v>
      </c>
      <c r="AA68">
        <v>2</v>
      </c>
      <c r="AB68">
        <v>2</v>
      </c>
      <c r="AL68">
        <v>4</v>
      </c>
      <c r="AM68">
        <v>4</v>
      </c>
      <c r="AN68">
        <v>4</v>
      </c>
      <c r="AO68">
        <v>4</v>
      </c>
      <c r="AP68">
        <v>4</v>
      </c>
      <c r="AQ68">
        <v>6</v>
      </c>
      <c r="AR68">
        <v>4</v>
      </c>
      <c r="AS68">
        <v>4</v>
      </c>
      <c r="AT68">
        <v>6</v>
      </c>
      <c r="AU68">
        <v>2</v>
      </c>
      <c r="AV68">
        <v>1</v>
      </c>
      <c r="AW68">
        <v>1</v>
      </c>
      <c r="AX68" s="9">
        <f t="shared" ref="AX68:AX131" si="20">AVERAGE(S68:U68)</f>
        <v>5</v>
      </c>
      <c r="AY68" s="10">
        <f t="shared" ref="AY68:AY131" si="21">-V68+W68-X68+Y68</f>
        <v>9</v>
      </c>
      <c r="AZ68" s="9">
        <f t="shared" ref="AZ68:AZ131" si="22">IF(K68="Unión por la Patria (Frente de Todos)",AVERAGE(AO68-AL68,AP68-AM68,AQ68-AN68),IF(K68="Juntos por el Cambio",AVERAGE(AL68-AO68,AM68-AP68,AN68-AQ68),IF(K68="La Libertad Avanza",AVERAGE(AR68-AU68,AS68-AV68,AT68-AW68),IF(K68="Frente de Izquierda",AVERAGE(AU68-AR68,AV68-AS68,AW68-AT68),"N/A"))))</f>
        <v>-0.66666666666666663</v>
      </c>
      <c r="BA68" s="10">
        <f t="shared" ref="BA68:BA131" si="23">IF(K68="Unión por la Patria (Frente de Todos)",(AO68-AL68),IF(K68="Juntos por el Cambio",AVERAGE(AL68-AO68),IF(K68="La Libertad Avanza",AVERAGE(AR68-AU68),IF(K68="Frente de Izquierda",AVERAGE(AU68-AR68),"N/A"))))</f>
        <v>0</v>
      </c>
      <c r="BB68" s="10">
        <f t="shared" ref="BB68:BB131" si="24">IF(K68="Unión por la Patria (Frente de Todos)",AVERAGE(AP68-AM68),IF(K68="Juntos por el Cambio",AVERAGE(AM68-AP68),IF(K68="La Libertad Avanza",AVERAGE(AS68-AV68),IF(K68="Frente de Izquierda",AVERAGE(AV68-AS68),"N/A"))))</f>
        <v>0</v>
      </c>
      <c r="BC68" s="10">
        <f t="shared" ref="BC68:BC131" si="25">IF(K68="Unión por la Patria (Frente de Todos)",AVERAGE(AQ68-AN68),IF(K68="Juntos por el Cambio",AVERAGE(AN68-AQ68),IF(K68="La Libertad Avanza",AVERAGE(AT68-AW68),IF(K68="Frente de Izquierda",AVERAGE(AW68-AT68),"N/A"))))</f>
        <v>-2</v>
      </c>
      <c r="BD68" s="9">
        <f t="shared" ref="BD68:BD131" si="26">IF(K68="Unión por la Patria (Frente de Todos)",AVERAGE(AL68:AN68),IF(K68="Juntos por el Cambio",AVERAGE(AO68:AQ68),IF(K68="La Libertad Avanza",AVERAGE(AU68:AW68),IF(K68="Frente de Izquierda",AVERAGE(AR68:AT68),"N/A"))))</f>
        <v>4.666666666666667</v>
      </c>
      <c r="BE68" s="9">
        <f t="shared" ref="BE68:BE131" si="27">AVERAGE(N68:R68)</f>
        <v>3.4</v>
      </c>
      <c r="BF68" s="10">
        <f t="shared" ref="BF68:BF131" si="28">AVERAGE(Z68:AL68)</f>
        <v>2.75</v>
      </c>
      <c r="BG68">
        <f t="shared" ref="BG68:BG131" si="29">MAX(SUM(AL68:AN68),SUM(AO68:AQ68),SUM(AR68:AT68),SUM(AU68:AW68))-MIN(SUM(AL68:AN68),SUM(AO68:AQ68),SUM(AR68:AT68),SUM(AU68:AW68))</f>
        <v>10</v>
      </c>
    </row>
    <row r="69" spans="1:59" x14ac:dyDescent="0.2">
      <c r="A69">
        <v>114355597017</v>
      </c>
      <c r="B69">
        <v>426449233</v>
      </c>
      <c r="C69" s="1">
        <v>45105.524189814816</v>
      </c>
      <c r="D69" s="1">
        <v>45105.533043981479</v>
      </c>
      <c r="E69" t="s">
        <v>185</v>
      </c>
      <c r="J69">
        <v>389</v>
      </c>
      <c r="K69" t="s">
        <v>49</v>
      </c>
      <c r="L69">
        <v>6</v>
      </c>
      <c r="M69">
        <v>5</v>
      </c>
      <c r="N69">
        <v>3</v>
      </c>
      <c r="O69">
        <v>2</v>
      </c>
      <c r="P69">
        <v>5</v>
      </c>
      <c r="Q69">
        <v>2</v>
      </c>
      <c r="R69">
        <v>5</v>
      </c>
      <c r="S69">
        <v>5</v>
      </c>
      <c r="T69">
        <v>3</v>
      </c>
      <c r="U69">
        <v>5</v>
      </c>
      <c r="V69">
        <v>3</v>
      </c>
      <c r="W69">
        <v>6</v>
      </c>
      <c r="X69">
        <v>3</v>
      </c>
      <c r="Y69">
        <v>4</v>
      </c>
      <c r="AF69">
        <v>3</v>
      </c>
      <c r="AG69">
        <v>4</v>
      </c>
      <c r="AH69">
        <v>4</v>
      </c>
      <c r="AL69">
        <v>3</v>
      </c>
      <c r="AM69">
        <v>3</v>
      </c>
      <c r="AN69">
        <v>3</v>
      </c>
      <c r="AO69">
        <v>2</v>
      </c>
      <c r="AP69">
        <v>2</v>
      </c>
      <c r="AQ69">
        <v>2</v>
      </c>
      <c r="AR69">
        <v>4</v>
      </c>
      <c r="AS69">
        <v>4</v>
      </c>
      <c r="AT69">
        <v>4</v>
      </c>
      <c r="AU69">
        <v>1</v>
      </c>
      <c r="AV69">
        <v>1</v>
      </c>
      <c r="AW69">
        <v>1</v>
      </c>
      <c r="AX69" s="9">
        <f t="shared" si="20"/>
        <v>4.333333333333333</v>
      </c>
      <c r="AY69" s="10">
        <f t="shared" si="21"/>
        <v>4</v>
      </c>
      <c r="AZ69" s="9">
        <f t="shared" si="22"/>
        <v>3</v>
      </c>
      <c r="BA69" s="10">
        <f t="shared" si="23"/>
        <v>3</v>
      </c>
      <c r="BB69" s="10">
        <f t="shared" si="24"/>
        <v>3</v>
      </c>
      <c r="BC69" s="10">
        <f t="shared" si="25"/>
        <v>3</v>
      </c>
      <c r="BD69" s="9">
        <f t="shared" si="26"/>
        <v>1</v>
      </c>
      <c r="BE69" s="9">
        <f t="shared" si="27"/>
        <v>3.4</v>
      </c>
      <c r="BF69" s="10">
        <f t="shared" si="28"/>
        <v>3.5</v>
      </c>
      <c r="BG69">
        <f t="shared" si="29"/>
        <v>9</v>
      </c>
    </row>
    <row r="70" spans="1:59" x14ac:dyDescent="0.2">
      <c r="A70">
        <v>114354699876</v>
      </c>
      <c r="B70">
        <v>426449233</v>
      </c>
      <c r="C70" s="1">
        <v>45104.528287037036</v>
      </c>
      <c r="D70" s="1">
        <v>45104.531504629631</v>
      </c>
      <c r="E70" t="s">
        <v>185</v>
      </c>
      <c r="J70">
        <v>389</v>
      </c>
      <c r="K70" t="s">
        <v>49</v>
      </c>
      <c r="L70">
        <v>5</v>
      </c>
      <c r="M70">
        <v>4</v>
      </c>
      <c r="N70">
        <v>3</v>
      </c>
      <c r="O70">
        <v>3</v>
      </c>
      <c r="P70">
        <v>5</v>
      </c>
      <c r="Q70">
        <v>1</v>
      </c>
      <c r="R70">
        <v>3</v>
      </c>
      <c r="S70">
        <v>5</v>
      </c>
      <c r="T70">
        <v>2</v>
      </c>
      <c r="U70">
        <v>5</v>
      </c>
      <c r="V70">
        <v>4</v>
      </c>
      <c r="W70">
        <v>6</v>
      </c>
      <c r="X70">
        <v>4</v>
      </c>
      <c r="Y70">
        <v>4</v>
      </c>
      <c r="AF70">
        <v>3</v>
      </c>
      <c r="AG70">
        <v>5</v>
      </c>
      <c r="AH70">
        <v>4</v>
      </c>
      <c r="AL70">
        <v>2</v>
      </c>
      <c r="AM70">
        <v>3</v>
      </c>
      <c r="AN70">
        <v>3</v>
      </c>
      <c r="AO70">
        <v>1</v>
      </c>
      <c r="AP70">
        <v>2</v>
      </c>
      <c r="AQ70">
        <v>2</v>
      </c>
      <c r="AR70">
        <v>4</v>
      </c>
      <c r="AS70">
        <v>4</v>
      </c>
      <c r="AT70">
        <v>4</v>
      </c>
      <c r="AU70">
        <v>1</v>
      </c>
      <c r="AV70">
        <v>1</v>
      </c>
      <c r="AW70">
        <v>1</v>
      </c>
      <c r="AX70" s="9">
        <f t="shared" si="20"/>
        <v>4</v>
      </c>
      <c r="AY70" s="10">
        <f t="shared" si="21"/>
        <v>2</v>
      </c>
      <c r="AZ70" s="9">
        <f t="shared" si="22"/>
        <v>3</v>
      </c>
      <c r="BA70" s="10">
        <f t="shared" si="23"/>
        <v>3</v>
      </c>
      <c r="BB70" s="10">
        <f t="shared" si="24"/>
        <v>3</v>
      </c>
      <c r="BC70" s="10">
        <f t="shared" si="25"/>
        <v>3</v>
      </c>
      <c r="BD70" s="9">
        <f t="shared" si="26"/>
        <v>1</v>
      </c>
      <c r="BE70" s="9">
        <f t="shared" si="27"/>
        <v>3</v>
      </c>
      <c r="BF70" s="10">
        <f t="shared" si="28"/>
        <v>3.5</v>
      </c>
      <c r="BG70">
        <f t="shared" si="29"/>
        <v>9</v>
      </c>
    </row>
    <row r="71" spans="1:59" x14ac:dyDescent="0.2">
      <c r="A71">
        <v>114351317107</v>
      </c>
      <c r="B71">
        <v>426449233</v>
      </c>
      <c r="C71" s="1">
        <v>45099.808946759258</v>
      </c>
      <c r="D71" s="1">
        <v>45099.812615740739</v>
      </c>
      <c r="E71" t="s">
        <v>262</v>
      </c>
      <c r="J71">
        <v>393</v>
      </c>
      <c r="K71" t="s">
        <v>43</v>
      </c>
      <c r="L71">
        <v>7</v>
      </c>
      <c r="M71">
        <v>7</v>
      </c>
      <c r="N71">
        <v>5</v>
      </c>
      <c r="O71">
        <v>7</v>
      </c>
      <c r="P71">
        <v>2</v>
      </c>
      <c r="Q71">
        <v>7</v>
      </c>
      <c r="R71">
        <v>2</v>
      </c>
      <c r="S71">
        <v>7</v>
      </c>
      <c r="T71">
        <v>5</v>
      </c>
      <c r="U71">
        <v>7</v>
      </c>
      <c r="V71">
        <v>2</v>
      </c>
      <c r="W71">
        <v>7</v>
      </c>
      <c r="X71">
        <v>2</v>
      </c>
      <c r="Y71">
        <v>7</v>
      </c>
      <c r="AI71">
        <v>4</v>
      </c>
      <c r="AJ71">
        <v>5</v>
      </c>
      <c r="AK71">
        <v>5</v>
      </c>
      <c r="AL71">
        <v>5</v>
      </c>
      <c r="AM71">
        <v>2</v>
      </c>
      <c r="AN71">
        <v>6</v>
      </c>
      <c r="AO71">
        <v>6</v>
      </c>
      <c r="AP71">
        <v>6</v>
      </c>
      <c r="AQ71">
        <v>6</v>
      </c>
      <c r="AR71">
        <v>5</v>
      </c>
      <c r="AS71">
        <v>2</v>
      </c>
      <c r="AT71">
        <v>6</v>
      </c>
      <c r="AU71">
        <v>6</v>
      </c>
      <c r="AV71">
        <v>6</v>
      </c>
      <c r="AW71">
        <v>6</v>
      </c>
      <c r="AX71" s="9">
        <f t="shared" si="20"/>
        <v>6.333333333333333</v>
      </c>
      <c r="AY71" s="10">
        <f t="shared" si="21"/>
        <v>10</v>
      </c>
      <c r="AZ71" s="9">
        <f t="shared" si="22"/>
        <v>1.6666666666666667</v>
      </c>
      <c r="BA71" s="10">
        <f t="shared" si="23"/>
        <v>1</v>
      </c>
      <c r="BB71" s="10">
        <f t="shared" si="24"/>
        <v>4</v>
      </c>
      <c r="BC71" s="10">
        <f t="shared" si="25"/>
        <v>0</v>
      </c>
      <c r="BD71" s="9">
        <f t="shared" si="26"/>
        <v>4.333333333333333</v>
      </c>
      <c r="BE71" s="9">
        <f t="shared" si="27"/>
        <v>4.5999999999999996</v>
      </c>
      <c r="BF71" s="10">
        <f t="shared" si="28"/>
        <v>4.75</v>
      </c>
      <c r="BG71">
        <f t="shared" si="29"/>
        <v>5</v>
      </c>
    </row>
    <row r="72" spans="1:59" x14ac:dyDescent="0.2">
      <c r="A72">
        <v>114354771560</v>
      </c>
      <c r="B72">
        <v>426449233</v>
      </c>
      <c r="C72" s="1">
        <v>45104.585243055553</v>
      </c>
      <c r="D72" s="1">
        <v>45104.585405092592</v>
      </c>
      <c r="E72" t="s">
        <v>193</v>
      </c>
      <c r="J72">
        <v>401</v>
      </c>
      <c r="AX72" s="9" t="e">
        <f t="shared" si="20"/>
        <v>#DIV/0!</v>
      </c>
      <c r="AY72" s="10">
        <f t="shared" si="21"/>
        <v>0</v>
      </c>
      <c r="AZ72" s="9" t="str">
        <f t="shared" si="22"/>
        <v>N/A</v>
      </c>
      <c r="BA72" s="10" t="str">
        <f t="shared" si="23"/>
        <v>N/A</v>
      </c>
      <c r="BB72" s="10" t="str">
        <f t="shared" si="24"/>
        <v>N/A</v>
      </c>
      <c r="BC72" s="10" t="str">
        <f t="shared" si="25"/>
        <v>N/A</v>
      </c>
      <c r="BD72" s="9" t="str">
        <f t="shared" si="26"/>
        <v>N/A</v>
      </c>
      <c r="BE72" s="9" t="e">
        <f t="shared" si="27"/>
        <v>#DIV/0!</v>
      </c>
      <c r="BF72" s="10" t="e">
        <f t="shared" si="28"/>
        <v>#DIV/0!</v>
      </c>
      <c r="BG72">
        <f t="shared" si="29"/>
        <v>0</v>
      </c>
    </row>
    <row r="73" spans="1:59" x14ac:dyDescent="0.2">
      <c r="A73">
        <v>114351291133</v>
      </c>
      <c r="B73">
        <v>426449233</v>
      </c>
      <c r="C73" s="1">
        <v>45099.778969907406</v>
      </c>
      <c r="D73" s="1">
        <v>45099.783634259256</v>
      </c>
      <c r="E73" t="s">
        <v>193</v>
      </c>
      <c r="J73">
        <v>401</v>
      </c>
      <c r="K73" t="s">
        <v>47</v>
      </c>
      <c r="L73">
        <v>5</v>
      </c>
      <c r="M73">
        <v>4</v>
      </c>
      <c r="N73">
        <v>3</v>
      </c>
      <c r="O73">
        <v>3</v>
      </c>
      <c r="P73">
        <v>3</v>
      </c>
      <c r="Q73">
        <v>5</v>
      </c>
      <c r="R73">
        <v>3</v>
      </c>
      <c r="S73">
        <v>5</v>
      </c>
      <c r="T73">
        <v>3</v>
      </c>
      <c r="U73">
        <v>7</v>
      </c>
      <c r="V73">
        <v>2</v>
      </c>
      <c r="W73">
        <v>6</v>
      </c>
      <c r="X73">
        <v>3</v>
      </c>
      <c r="Y73">
        <v>6</v>
      </c>
      <c r="Z73">
        <v>3</v>
      </c>
      <c r="AA73">
        <v>3</v>
      </c>
      <c r="AB73">
        <v>3</v>
      </c>
      <c r="AL73">
        <v>4</v>
      </c>
      <c r="AM73">
        <v>4</v>
      </c>
      <c r="AN73">
        <v>4</v>
      </c>
      <c r="AO73">
        <v>3</v>
      </c>
      <c r="AP73">
        <v>3</v>
      </c>
      <c r="AQ73">
        <v>4</v>
      </c>
      <c r="AR73">
        <v>2</v>
      </c>
      <c r="AS73">
        <v>2</v>
      </c>
      <c r="AT73">
        <v>4</v>
      </c>
      <c r="AU73">
        <v>3</v>
      </c>
      <c r="AV73">
        <v>1</v>
      </c>
      <c r="AW73">
        <v>4</v>
      </c>
      <c r="AX73" s="9">
        <f t="shared" si="20"/>
        <v>5</v>
      </c>
      <c r="AY73" s="10">
        <f t="shared" si="21"/>
        <v>7</v>
      </c>
      <c r="AZ73" s="9">
        <f t="shared" si="22"/>
        <v>0.66666666666666663</v>
      </c>
      <c r="BA73" s="10">
        <f t="shared" si="23"/>
        <v>1</v>
      </c>
      <c r="BB73" s="10">
        <f t="shared" si="24"/>
        <v>1</v>
      </c>
      <c r="BC73" s="10">
        <f t="shared" si="25"/>
        <v>0</v>
      </c>
      <c r="BD73" s="9">
        <f t="shared" si="26"/>
        <v>3.3333333333333335</v>
      </c>
      <c r="BE73" s="9">
        <f t="shared" si="27"/>
        <v>3.4</v>
      </c>
      <c r="BF73" s="10">
        <f t="shared" si="28"/>
        <v>3.25</v>
      </c>
      <c r="BG73">
        <f t="shared" si="29"/>
        <v>4</v>
      </c>
    </row>
    <row r="74" spans="1:59" x14ac:dyDescent="0.2">
      <c r="A74">
        <v>114351227982</v>
      </c>
      <c r="B74">
        <v>426449233</v>
      </c>
      <c r="C74" s="1">
        <v>45099.719629629632</v>
      </c>
      <c r="D74" s="1">
        <v>45099.735138888886</v>
      </c>
      <c r="E74" t="s">
        <v>270</v>
      </c>
      <c r="J74">
        <v>405</v>
      </c>
      <c r="K74" t="s">
        <v>47</v>
      </c>
      <c r="L74">
        <v>4</v>
      </c>
      <c r="M74">
        <v>1</v>
      </c>
      <c r="N74">
        <v>4</v>
      </c>
      <c r="O74">
        <v>6</v>
      </c>
      <c r="P74">
        <v>1</v>
      </c>
      <c r="Q74">
        <v>5</v>
      </c>
      <c r="R74">
        <v>6</v>
      </c>
      <c r="S74">
        <v>5</v>
      </c>
      <c r="T74">
        <v>6</v>
      </c>
      <c r="U74">
        <v>5</v>
      </c>
      <c r="V74">
        <v>1</v>
      </c>
      <c r="W74">
        <v>6</v>
      </c>
      <c r="X74">
        <v>4</v>
      </c>
      <c r="Y74">
        <v>6</v>
      </c>
      <c r="Z74">
        <v>1</v>
      </c>
      <c r="AA74">
        <v>1</v>
      </c>
      <c r="AB74">
        <v>1</v>
      </c>
      <c r="AL74">
        <v>3</v>
      </c>
      <c r="AM74">
        <v>3</v>
      </c>
      <c r="AN74">
        <v>3</v>
      </c>
      <c r="AO74">
        <v>3</v>
      </c>
      <c r="AP74">
        <v>3</v>
      </c>
      <c r="AQ74">
        <v>3</v>
      </c>
      <c r="AR74">
        <v>1</v>
      </c>
      <c r="AS74">
        <v>1</v>
      </c>
      <c r="AT74">
        <v>1</v>
      </c>
      <c r="AU74">
        <v>3</v>
      </c>
      <c r="AV74">
        <v>3</v>
      </c>
      <c r="AW74">
        <v>3</v>
      </c>
      <c r="AX74" s="9">
        <f t="shared" si="20"/>
        <v>5.333333333333333</v>
      </c>
      <c r="AY74" s="10">
        <f t="shared" si="21"/>
        <v>7</v>
      </c>
      <c r="AZ74" s="9">
        <f t="shared" si="22"/>
        <v>0</v>
      </c>
      <c r="BA74" s="10">
        <f t="shared" si="23"/>
        <v>0</v>
      </c>
      <c r="BB74" s="10">
        <f t="shared" si="24"/>
        <v>0</v>
      </c>
      <c r="BC74" s="10">
        <f t="shared" si="25"/>
        <v>0</v>
      </c>
      <c r="BD74" s="9">
        <f t="shared" si="26"/>
        <v>3</v>
      </c>
      <c r="BE74" s="9">
        <f t="shared" si="27"/>
        <v>4.4000000000000004</v>
      </c>
      <c r="BF74" s="10">
        <f t="shared" si="28"/>
        <v>1.5</v>
      </c>
      <c r="BG74">
        <f t="shared" si="29"/>
        <v>6</v>
      </c>
    </row>
    <row r="75" spans="1:59" x14ac:dyDescent="0.2">
      <c r="A75">
        <v>114352055007</v>
      </c>
      <c r="B75">
        <v>426449233</v>
      </c>
      <c r="C75" s="1">
        <v>45100.630671296298</v>
      </c>
      <c r="D75" s="1">
        <v>45100.633923611109</v>
      </c>
      <c r="E75" t="s">
        <v>244</v>
      </c>
      <c r="J75">
        <v>409</v>
      </c>
      <c r="K75" t="s">
        <v>45</v>
      </c>
      <c r="L75">
        <v>3</v>
      </c>
      <c r="M75">
        <v>6</v>
      </c>
      <c r="N75">
        <v>3</v>
      </c>
      <c r="O75">
        <v>4</v>
      </c>
      <c r="P75">
        <v>4</v>
      </c>
      <c r="Q75">
        <v>3</v>
      </c>
      <c r="R75">
        <v>3</v>
      </c>
      <c r="S75">
        <v>7</v>
      </c>
      <c r="T75">
        <v>5</v>
      </c>
      <c r="U75">
        <v>7</v>
      </c>
      <c r="V75">
        <v>2</v>
      </c>
      <c r="W75">
        <v>7</v>
      </c>
      <c r="X75">
        <v>4</v>
      </c>
      <c r="Y75">
        <v>7</v>
      </c>
      <c r="AL75">
        <v>4</v>
      </c>
      <c r="AM75">
        <v>4</v>
      </c>
      <c r="AN75">
        <v>4</v>
      </c>
      <c r="AO75">
        <v>4</v>
      </c>
      <c r="AP75">
        <v>4</v>
      </c>
      <c r="AQ75">
        <v>4</v>
      </c>
      <c r="AR75">
        <v>3</v>
      </c>
      <c r="AS75">
        <v>2</v>
      </c>
      <c r="AT75">
        <v>2</v>
      </c>
      <c r="AU75">
        <v>3</v>
      </c>
      <c r="AV75">
        <v>3</v>
      </c>
      <c r="AW75">
        <v>3</v>
      </c>
      <c r="AX75" s="9">
        <f t="shared" si="20"/>
        <v>6.333333333333333</v>
      </c>
      <c r="AY75" s="10">
        <f t="shared" si="21"/>
        <v>8</v>
      </c>
      <c r="AZ75" s="9" t="str">
        <f t="shared" si="22"/>
        <v>N/A</v>
      </c>
      <c r="BA75" s="10" t="str">
        <f t="shared" si="23"/>
        <v>N/A</v>
      </c>
      <c r="BB75" s="10" t="str">
        <f t="shared" si="24"/>
        <v>N/A</v>
      </c>
      <c r="BC75" s="10" t="str">
        <f t="shared" si="25"/>
        <v>N/A</v>
      </c>
      <c r="BD75" s="9" t="str">
        <f t="shared" si="26"/>
        <v>N/A</v>
      </c>
      <c r="BE75" s="9">
        <f t="shared" si="27"/>
        <v>3.4</v>
      </c>
      <c r="BF75" s="10">
        <f t="shared" si="28"/>
        <v>4</v>
      </c>
      <c r="BG75">
        <f t="shared" si="29"/>
        <v>5</v>
      </c>
    </row>
    <row r="76" spans="1:59" x14ac:dyDescent="0.2">
      <c r="A76">
        <v>114352172785</v>
      </c>
      <c r="B76">
        <v>426449233</v>
      </c>
      <c r="C76" s="1">
        <v>45100.743993055556</v>
      </c>
      <c r="D76" s="1">
        <v>45100.748333333337</v>
      </c>
      <c r="E76" t="s">
        <v>242</v>
      </c>
      <c r="J76">
        <v>413</v>
      </c>
      <c r="K76" t="s">
        <v>47</v>
      </c>
      <c r="L76">
        <v>3</v>
      </c>
      <c r="M76">
        <v>4</v>
      </c>
      <c r="N76">
        <v>3</v>
      </c>
      <c r="O76">
        <v>2</v>
      </c>
      <c r="P76">
        <v>2</v>
      </c>
      <c r="Q76">
        <v>5</v>
      </c>
      <c r="R76">
        <v>5</v>
      </c>
      <c r="S76">
        <v>5</v>
      </c>
      <c r="T76">
        <v>4</v>
      </c>
      <c r="U76">
        <v>7</v>
      </c>
      <c r="V76">
        <v>3</v>
      </c>
      <c r="W76">
        <v>7</v>
      </c>
      <c r="X76">
        <v>2</v>
      </c>
      <c r="Y76">
        <v>7</v>
      </c>
      <c r="Z76">
        <v>5</v>
      </c>
      <c r="AA76">
        <v>1</v>
      </c>
      <c r="AB76">
        <v>3</v>
      </c>
      <c r="AL76">
        <v>4</v>
      </c>
      <c r="AM76">
        <v>4</v>
      </c>
      <c r="AN76">
        <v>4</v>
      </c>
      <c r="AO76">
        <v>4</v>
      </c>
      <c r="AP76">
        <v>4</v>
      </c>
      <c r="AQ76">
        <v>4</v>
      </c>
      <c r="AR76">
        <v>3</v>
      </c>
      <c r="AS76">
        <v>3</v>
      </c>
      <c r="AT76">
        <v>3</v>
      </c>
      <c r="AU76">
        <v>4</v>
      </c>
      <c r="AV76">
        <v>4</v>
      </c>
      <c r="AW76">
        <v>4</v>
      </c>
      <c r="AX76" s="9">
        <f t="shared" si="20"/>
        <v>5.333333333333333</v>
      </c>
      <c r="AY76" s="10">
        <f t="shared" si="21"/>
        <v>9</v>
      </c>
      <c r="AZ76" s="9">
        <f t="shared" si="22"/>
        <v>0</v>
      </c>
      <c r="BA76" s="10">
        <f t="shared" si="23"/>
        <v>0</v>
      </c>
      <c r="BB76" s="10">
        <f t="shared" si="24"/>
        <v>0</v>
      </c>
      <c r="BC76" s="10">
        <f t="shared" si="25"/>
        <v>0</v>
      </c>
      <c r="BD76" s="9">
        <f t="shared" si="26"/>
        <v>4</v>
      </c>
      <c r="BE76" s="9">
        <f t="shared" si="27"/>
        <v>3.4</v>
      </c>
      <c r="BF76" s="10">
        <f t="shared" si="28"/>
        <v>3.25</v>
      </c>
      <c r="BG76">
        <f t="shared" si="29"/>
        <v>3</v>
      </c>
    </row>
    <row r="77" spans="1:59" x14ac:dyDescent="0.2">
      <c r="A77">
        <v>114352154549</v>
      </c>
      <c r="B77">
        <v>426449233</v>
      </c>
      <c r="C77" s="1">
        <v>45100.654849537037</v>
      </c>
      <c r="D77" s="1">
        <v>45100.734039351853</v>
      </c>
      <c r="E77" t="s">
        <v>243</v>
      </c>
      <c r="J77">
        <v>417</v>
      </c>
      <c r="K77" t="s">
        <v>47</v>
      </c>
      <c r="L77">
        <v>1</v>
      </c>
      <c r="M77">
        <v>7</v>
      </c>
      <c r="N77">
        <v>5</v>
      </c>
      <c r="O77">
        <v>2</v>
      </c>
      <c r="P77">
        <v>5</v>
      </c>
      <c r="Q77">
        <v>2</v>
      </c>
      <c r="R77">
        <v>6</v>
      </c>
      <c r="S77">
        <v>6</v>
      </c>
      <c r="T77">
        <v>5</v>
      </c>
      <c r="U77">
        <v>7</v>
      </c>
      <c r="V77">
        <v>5</v>
      </c>
      <c r="W77">
        <v>7</v>
      </c>
      <c r="X77">
        <v>1</v>
      </c>
      <c r="Y77">
        <v>5</v>
      </c>
      <c r="Z77">
        <v>1</v>
      </c>
      <c r="AA77">
        <v>1</v>
      </c>
      <c r="AB77">
        <v>1</v>
      </c>
      <c r="AL77">
        <v>4</v>
      </c>
      <c r="AM77">
        <v>4</v>
      </c>
      <c r="AN77">
        <v>4</v>
      </c>
      <c r="AO77">
        <v>4</v>
      </c>
      <c r="AP77">
        <v>4</v>
      </c>
      <c r="AQ77">
        <v>4</v>
      </c>
      <c r="AR77">
        <v>4</v>
      </c>
      <c r="AS77">
        <v>4</v>
      </c>
      <c r="AT77">
        <v>4</v>
      </c>
      <c r="AU77">
        <v>4</v>
      </c>
      <c r="AV77">
        <v>4</v>
      </c>
      <c r="AW77">
        <v>4</v>
      </c>
      <c r="AX77" s="9">
        <f t="shared" si="20"/>
        <v>6</v>
      </c>
      <c r="AY77" s="10">
        <f t="shared" si="21"/>
        <v>6</v>
      </c>
      <c r="AZ77" s="9">
        <f t="shared" si="22"/>
        <v>0</v>
      </c>
      <c r="BA77" s="10">
        <f t="shared" si="23"/>
        <v>0</v>
      </c>
      <c r="BB77" s="10">
        <f t="shared" si="24"/>
        <v>0</v>
      </c>
      <c r="BC77" s="10">
        <f t="shared" si="25"/>
        <v>0</v>
      </c>
      <c r="BD77" s="9">
        <f t="shared" si="26"/>
        <v>4</v>
      </c>
      <c r="BE77" s="9">
        <f t="shared" si="27"/>
        <v>4</v>
      </c>
      <c r="BF77" s="10">
        <f t="shared" si="28"/>
        <v>1.75</v>
      </c>
      <c r="BG77">
        <f t="shared" si="29"/>
        <v>0</v>
      </c>
    </row>
    <row r="78" spans="1:59" x14ac:dyDescent="0.2">
      <c r="A78">
        <v>114362585902</v>
      </c>
      <c r="B78">
        <v>426449233</v>
      </c>
      <c r="C78" s="1">
        <v>45115.405150462961</v>
      </c>
      <c r="D78" s="1">
        <v>45115.411608796298</v>
      </c>
      <c r="E78" t="s">
        <v>92</v>
      </c>
      <c r="J78">
        <v>425</v>
      </c>
      <c r="K78" t="s">
        <v>41</v>
      </c>
      <c r="L78">
        <v>7</v>
      </c>
      <c r="M78">
        <v>1</v>
      </c>
      <c r="N78">
        <v>5</v>
      </c>
      <c r="O78">
        <v>5</v>
      </c>
      <c r="P78">
        <v>3</v>
      </c>
      <c r="Q78">
        <v>5</v>
      </c>
      <c r="R78">
        <v>5</v>
      </c>
      <c r="S78">
        <v>3</v>
      </c>
      <c r="T78">
        <v>5</v>
      </c>
      <c r="U78">
        <v>3</v>
      </c>
      <c r="V78">
        <v>3</v>
      </c>
      <c r="W78">
        <v>5</v>
      </c>
      <c r="X78">
        <v>4</v>
      </c>
      <c r="Y78">
        <v>5</v>
      </c>
      <c r="AX78" s="9">
        <f t="shared" si="20"/>
        <v>3.6666666666666665</v>
      </c>
      <c r="AY78" s="10">
        <f t="shared" si="21"/>
        <v>3</v>
      </c>
      <c r="AZ78" s="9" t="str">
        <f t="shared" si="22"/>
        <v>N/A</v>
      </c>
      <c r="BA78" s="10" t="str">
        <f t="shared" si="23"/>
        <v>N/A</v>
      </c>
      <c r="BB78" s="10" t="str">
        <f t="shared" si="24"/>
        <v>N/A</v>
      </c>
      <c r="BC78" s="10" t="str">
        <f t="shared" si="25"/>
        <v>N/A</v>
      </c>
      <c r="BD78" s="9" t="str">
        <f t="shared" si="26"/>
        <v>N/A</v>
      </c>
      <c r="BE78" s="9">
        <f t="shared" si="27"/>
        <v>4.5999999999999996</v>
      </c>
      <c r="BF78" s="10" t="e">
        <f t="shared" si="28"/>
        <v>#DIV/0!</v>
      </c>
      <c r="BG78">
        <f t="shared" si="29"/>
        <v>0</v>
      </c>
    </row>
    <row r="79" spans="1:59" x14ac:dyDescent="0.2">
      <c r="A79">
        <v>114372797819</v>
      </c>
      <c r="B79">
        <v>426449233</v>
      </c>
      <c r="C79" s="1">
        <v>45128.744583333333</v>
      </c>
      <c r="D79" s="1">
        <v>45128.745972222219</v>
      </c>
      <c r="E79" t="s">
        <v>51</v>
      </c>
      <c r="J79">
        <v>426</v>
      </c>
      <c r="K79" t="s">
        <v>41</v>
      </c>
      <c r="L79">
        <v>3</v>
      </c>
      <c r="M79">
        <v>3</v>
      </c>
      <c r="N79">
        <v>2</v>
      </c>
      <c r="O79">
        <v>3</v>
      </c>
      <c r="P79">
        <v>3</v>
      </c>
      <c r="Q79">
        <v>2</v>
      </c>
      <c r="R79">
        <v>4</v>
      </c>
      <c r="S79">
        <v>6</v>
      </c>
      <c r="T79">
        <v>2</v>
      </c>
      <c r="U79">
        <v>5</v>
      </c>
      <c r="V79">
        <v>2</v>
      </c>
      <c r="W79">
        <v>2</v>
      </c>
      <c r="X79">
        <v>2</v>
      </c>
      <c r="Y79">
        <v>2</v>
      </c>
      <c r="AL79">
        <v>2</v>
      </c>
      <c r="AM79">
        <v>2</v>
      </c>
      <c r="AN79">
        <v>2</v>
      </c>
      <c r="AO79">
        <v>1</v>
      </c>
      <c r="AP79">
        <v>1</v>
      </c>
      <c r="AQ79">
        <v>1</v>
      </c>
      <c r="AR79">
        <v>3</v>
      </c>
      <c r="AS79">
        <v>2</v>
      </c>
      <c r="AT79">
        <v>1</v>
      </c>
      <c r="AU79">
        <v>2</v>
      </c>
      <c r="AV79">
        <v>3</v>
      </c>
      <c r="AW79">
        <v>3</v>
      </c>
      <c r="AX79" s="9">
        <f t="shared" si="20"/>
        <v>4.333333333333333</v>
      </c>
      <c r="AY79" s="10">
        <f t="shared" si="21"/>
        <v>0</v>
      </c>
      <c r="AZ79" s="9" t="str">
        <f t="shared" si="22"/>
        <v>N/A</v>
      </c>
      <c r="BA79" s="10" t="str">
        <f t="shared" si="23"/>
        <v>N/A</v>
      </c>
      <c r="BB79" s="10" t="str">
        <f t="shared" si="24"/>
        <v>N/A</v>
      </c>
      <c r="BC79" s="10" t="str">
        <f t="shared" si="25"/>
        <v>N/A</v>
      </c>
      <c r="BD79" s="9" t="str">
        <f t="shared" si="26"/>
        <v>N/A</v>
      </c>
      <c r="BE79" s="9">
        <f t="shared" si="27"/>
        <v>2.8</v>
      </c>
      <c r="BF79" s="10">
        <f t="shared" si="28"/>
        <v>2</v>
      </c>
      <c r="BG79">
        <f t="shared" si="29"/>
        <v>5</v>
      </c>
    </row>
    <row r="80" spans="1:59" x14ac:dyDescent="0.2">
      <c r="A80">
        <v>114363802958</v>
      </c>
      <c r="B80">
        <v>426449233</v>
      </c>
      <c r="C80" s="1">
        <v>45117.615486111114</v>
      </c>
      <c r="D80" s="1">
        <v>45117.628599537034</v>
      </c>
      <c r="E80" t="s">
        <v>51</v>
      </c>
      <c r="J80">
        <v>426</v>
      </c>
      <c r="K80" t="s">
        <v>45</v>
      </c>
      <c r="L80">
        <v>3</v>
      </c>
      <c r="M80">
        <v>3</v>
      </c>
      <c r="N80">
        <v>3</v>
      </c>
      <c r="O80">
        <v>3</v>
      </c>
      <c r="P80">
        <v>3</v>
      </c>
      <c r="Q80">
        <v>3</v>
      </c>
      <c r="R80">
        <v>3</v>
      </c>
      <c r="S80">
        <v>3</v>
      </c>
      <c r="T80">
        <v>3</v>
      </c>
      <c r="U80">
        <v>3</v>
      </c>
      <c r="V80">
        <v>3</v>
      </c>
      <c r="W80">
        <v>3</v>
      </c>
      <c r="X80">
        <v>3</v>
      </c>
      <c r="Y80">
        <v>3</v>
      </c>
      <c r="AL80">
        <v>3</v>
      </c>
      <c r="AM80">
        <v>3</v>
      </c>
      <c r="AN80">
        <v>3</v>
      </c>
      <c r="AO80">
        <v>3</v>
      </c>
      <c r="AP80">
        <v>3</v>
      </c>
      <c r="AQ80">
        <v>3</v>
      </c>
      <c r="AR80">
        <v>3</v>
      </c>
      <c r="AS80">
        <v>3</v>
      </c>
      <c r="AT80">
        <v>3</v>
      </c>
      <c r="AU80">
        <v>3</v>
      </c>
      <c r="AV80">
        <v>3</v>
      </c>
      <c r="AW80">
        <v>3</v>
      </c>
      <c r="AX80" s="9">
        <f t="shared" si="20"/>
        <v>3</v>
      </c>
      <c r="AY80" s="10">
        <f t="shared" si="21"/>
        <v>0</v>
      </c>
      <c r="AZ80" s="9" t="str">
        <f t="shared" si="22"/>
        <v>N/A</v>
      </c>
      <c r="BA80" s="10" t="str">
        <f t="shared" si="23"/>
        <v>N/A</v>
      </c>
      <c r="BB80" s="10" t="str">
        <f t="shared" si="24"/>
        <v>N/A</v>
      </c>
      <c r="BC80" s="10" t="str">
        <f t="shared" si="25"/>
        <v>N/A</v>
      </c>
      <c r="BD80" s="9" t="str">
        <f t="shared" si="26"/>
        <v>N/A</v>
      </c>
      <c r="BE80" s="9">
        <f t="shared" si="27"/>
        <v>3</v>
      </c>
      <c r="BF80" s="10">
        <f t="shared" si="28"/>
        <v>3</v>
      </c>
      <c r="BG80">
        <f t="shared" si="29"/>
        <v>0</v>
      </c>
    </row>
    <row r="81" spans="1:59" x14ac:dyDescent="0.2">
      <c r="A81">
        <v>114352373433</v>
      </c>
      <c r="B81">
        <v>426449233</v>
      </c>
      <c r="C81" s="1">
        <v>45101.086759259262</v>
      </c>
      <c r="D81" s="1">
        <v>45101.093946759262</v>
      </c>
      <c r="E81" t="s">
        <v>235</v>
      </c>
      <c r="J81">
        <v>429</v>
      </c>
      <c r="K81" t="s">
        <v>47</v>
      </c>
      <c r="L81">
        <v>7</v>
      </c>
      <c r="M81">
        <v>5</v>
      </c>
      <c r="N81">
        <v>3</v>
      </c>
      <c r="O81">
        <v>1</v>
      </c>
      <c r="P81">
        <v>7</v>
      </c>
      <c r="Q81">
        <v>5</v>
      </c>
      <c r="R81">
        <v>6</v>
      </c>
      <c r="S81">
        <v>6</v>
      </c>
      <c r="T81">
        <v>3</v>
      </c>
      <c r="U81">
        <v>7</v>
      </c>
      <c r="V81">
        <v>2</v>
      </c>
      <c r="W81">
        <v>7</v>
      </c>
      <c r="X81">
        <v>3</v>
      </c>
      <c r="Y81">
        <v>6</v>
      </c>
      <c r="Z81">
        <v>6</v>
      </c>
      <c r="AA81">
        <v>5</v>
      </c>
      <c r="AB81">
        <v>6</v>
      </c>
      <c r="AL81">
        <v>5</v>
      </c>
      <c r="AM81">
        <v>4</v>
      </c>
      <c r="AN81">
        <v>4</v>
      </c>
      <c r="AO81">
        <v>1</v>
      </c>
      <c r="AP81">
        <v>1</v>
      </c>
      <c r="AQ81">
        <v>1</v>
      </c>
      <c r="AR81">
        <v>1</v>
      </c>
      <c r="AS81">
        <v>1</v>
      </c>
      <c r="AT81">
        <v>1</v>
      </c>
      <c r="AU81">
        <v>1</v>
      </c>
      <c r="AV81">
        <v>1</v>
      </c>
      <c r="AW81">
        <v>1</v>
      </c>
      <c r="AX81" s="9">
        <f t="shared" si="20"/>
        <v>5.333333333333333</v>
      </c>
      <c r="AY81" s="10">
        <f t="shared" si="21"/>
        <v>8</v>
      </c>
      <c r="AZ81" s="9">
        <f t="shared" si="22"/>
        <v>3.3333333333333335</v>
      </c>
      <c r="BA81" s="10">
        <f t="shared" si="23"/>
        <v>4</v>
      </c>
      <c r="BB81" s="10">
        <f t="shared" si="24"/>
        <v>3</v>
      </c>
      <c r="BC81" s="10">
        <f t="shared" si="25"/>
        <v>3</v>
      </c>
      <c r="BD81" s="9">
        <f t="shared" si="26"/>
        <v>1</v>
      </c>
      <c r="BE81" s="9">
        <f t="shared" si="27"/>
        <v>4.4000000000000004</v>
      </c>
      <c r="BF81" s="10">
        <f t="shared" si="28"/>
        <v>5.5</v>
      </c>
      <c r="BG81">
        <f t="shared" si="29"/>
        <v>10</v>
      </c>
    </row>
    <row r="82" spans="1:59" x14ac:dyDescent="0.2">
      <c r="A82">
        <v>114352206969</v>
      </c>
      <c r="B82">
        <v>426449233</v>
      </c>
      <c r="C82" s="1">
        <v>45100.785937499997</v>
      </c>
      <c r="D82" s="1">
        <v>45100.790347222224</v>
      </c>
      <c r="E82" t="s">
        <v>239</v>
      </c>
      <c r="J82">
        <v>433</v>
      </c>
      <c r="K82" t="s">
        <v>47</v>
      </c>
      <c r="L82">
        <v>6</v>
      </c>
      <c r="M82">
        <v>7</v>
      </c>
      <c r="N82">
        <v>5</v>
      </c>
      <c r="O82">
        <v>2</v>
      </c>
      <c r="P82">
        <v>4</v>
      </c>
      <c r="Q82">
        <v>4</v>
      </c>
      <c r="R82">
        <v>6</v>
      </c>
      <c r="S82">
        <v>6</v>
      </c>
      <c r="T82">
        <v>5</v>
      </c>
      <c r="U82">
        <v>7</v>
      </c>
      <c r="V82">
        <v>3</v>
      </c>
      <c r="W82">
        <v>6</v>
      </c>
      <c r="X82">
        <v>2</v>
      </c>
      <c r="Y82">
        <v>6</v>
      </c>
      <c r="Z82">
        <v>3</v>
      </c>
      <c r="AA82">
        <v>3</v>
      </c>
      <c r="AB82">
        <v>2</v>
      </c>
      <c r="AL82">
        <v>4</v>
      </c>
      <c r="AM82">
        <v>4</v>
      </c>
      <c r="AN82">
        <v>4</v>
      </c>
      <c r="AO82">
        <v>3</v>
      </c>
      <c r="AP82">
        <v>3</v>
      </c>
      <c r="AQ82">
        <v>3</v>
      </c>
      <c r="AR82">
        <v>2</v>
      </c>
      <c r="AS82">
        <v>1</v>
      </c>
      <c r="AT82">
        <v>1</v>
      </c>
      <c r="AU82">
        <v>2</v>
      </c>
      <c r="AV82">
        <v>2</v>
      </c>
      <c r="AW82">
        <v>2</v>
      </c>
      <c r="AX82" s="9">
        <f t="shared" si="20"/>
        <v>6</v>
      </c>
      <c r="AY82" s="10">
        <f t="shared" si="21"/>
        <v>7</v>
      </c>
      <c r="AZ82" s="9">
        <f t="shared" si="22"/>
        <v>1</v>
      </c>
      <c r="BA82" s="10">
        <f t="shared" si="23"/>
        <v>1</v>
      </c>
      <c r="BB82" s="10">
        <f t="shared" si="24"/>
        <v>1</v>
      </c>
      <c r="BC82" s="10">
        <f t="shared" si="25"/>
        <v>1</v>
      </c>
      <c r="BD82" s="9">
        <f t="shared" si="26"/>
        <v>3</v>
      </c>
      <c r="BE82" s="9">
        <f t="shared" si="27"/>
        <v>4.2</v>
      </c>
      <c r="BF82" s="10">
        <f t="shared" si="28"/>
        <v>3</v>
      </c>
      <c r="BG82">
        <f t="shared" si="29"/>
        <v>8</v>
      </c>
    </row>
    <row r="83" spans="1:59" x14ac:dyDescent="0.2">
      <c r="A83">
        <v>114352263486</v>
      </c>
      <c r="B83">
        <v>426449233</v>
      </c>
      <c r="C83" s="1">
        <v>45100.870717592596</v>
      </c>
      <c r="D83" s="1">
        <v>45100.873136574075</v>
      </c>
      <c r="E83" t="s">
        <v>237</v>
      </c>
      <c r="J83">
        <v>437</v>
      </c>
      <c r="K83" t="s">
        <v>41</v>
      </c>
      <c r="L83">
        <v>3</v>
      </c>
      <c r="M83">
        <v>2</v>
      </c>
      <c r="N83">
        <v>3</v>
      </c>
      <c r="O83">
        <v>1</v>
      </c>
      <c r="P83">
        <v>5</v>
      </c>
      <c r="Q83">
        <v>2</v>
      </c>
      <c r="R83">
        <v>5</v>
      </c>
      <c r="S83">
        <v>7</v>
      </c>
      <c r="T83">
        <v>5</v>
      </c>
      <c r="U83">
        <v>7</v>
      </c>
      <c r="V83">
        <v>5</v>
      </c>
      <c r="W83">
        <v>7</v>
      </c>
      <c r="X83">
        <v>5</v>
      </c>
      <c r="Y83">
        <v>7</v>
      </c>
      <c r="AL83">
        <v>4</v>
      </c>
      <c r="AM83">
        <v>5</v>
      </c>
      <c r="AN83">
        <v>5</v>
      </c>
      <c r="AO83">
        <v>3</v>
      </c>
      <c r="AP83">
        <v>4</v>
      </c>
      <c r="AQ83">
        <v>4</v>
      </c>
      <c r="AR83">
        <v>4</v>
      </c>
      <c r="AS83">
        <v>5</v>
      </c>
      <c r="AT83">
        <v>5</v>
      </c>
      <c r="AU83">
        <v>3</v>
      </c>
      <c r="AV83">
        <v>3</v>
      </c>
      <c r="AW83">
        <v>3</v>
      </c>
      <c r="AX83" s="9">
        <f t="shared" si="20"/>
        <v>6.333333333333333</v>
      </c>
      <c r="AY83" s="10">
        <f t="shared" si="21"/>
        <v>4</v>
      </c>
      <c r="AZ83" s="9" t="str">
        <f t="shared" si="22"/>
        <v>N/A</v>
      </c>
      <c r="BA83" s="10" t="str">
        <f t="shared" si="23"/>
        <v>N/A</v>
      </c>
      <c r="BB83" s="10" t="str">
        <f t="shared" si="24"/>
        <v>N/A</v>
      </c>
      <c r="BC83" s="10" t="str">
        <f t="shared" si="25"/>
        <v>N/A</v>
      </c>
      <c r="BD83" s="9" t="str">
        <f t="shared" si="26"/>
        <v>N/A</v>
      </c>
      <c r="BE83" s="9">
        <f t="shared" si="27"/>
        <v>3.2</v>
      </c>
      <c r="BF83" s="10">
        <f t="shared" si="28"/>
        <v>4</v>
      </c>
      <c r="BG83">
        <f t="shared" si="29"/>
        <v>5</v>
      </c>
    </row>
    <row r="84" spans="1:59" x14ac:dyDescent="0.2">
      <c r="A84">
        <v>114354771490</v>
      </c>
      <c r="B84">
        <v>426449233</v>
      </c>
      <c r="C84" s="1">
        <v>45104.585127314815</v>
      </c>
      <c r="D84" s="1">
        <v>45104.585358796299</v>
      </c>
      <c r="E84" t="s">
        <v>194</v>
      </c>
      <c r="J84">
        <v>441</v>
      </c>
      <c r="AX84" s="9" t="e">
        <f t="shared" si="20"/>
        <v>#DIV/0!</v>
      </c>
      <c r="AY84" s="10">
        <f t="shared" si="21"/>
        <v>0</v>
      </c>
      <c r="AZ84" s="9" t="str">
        <f t="shared" si="22"/>
        <v>N/A</v>
      </c>
      <c r="BA84" s="10" t="str">
        <f t="shared" si="23"/>
        <v>N/A</v>
      </c>
      <c r="BB84" s="10" t="str">
        <f t="shared" si="24"/>
        <v>N/A</v>
      </c>
      <c r="BC84" s="10" t="str">
        <f t="shared" si="25"/>
        <v>N/A</v>
      </c>
      <c r="BD84" s="9" t="str">
        <f t="shared" si="26"/>
        <v>N/A</v>
      </c>
      <c r="BE84" s="9" t="e">
        <f t="shared" si="27"/>
        <v>#DIV/0!</v>
      </c>
      <c r="BF84" s="10" t="e">
        <f t="shared" si="28"/>
        <v>#DIV/0!</v>
      </c>
      <c r="BG84">
        <f t="shared" si="29"/>
        <v>0</v>
      </c>
    </row>
    <row r="85" spans="1:59" x14ac:dyDescent="0.2">
      <c r="A85">
        <v>114352853385</v>
      </c>
      <c r="B85">
        <v>426449233</v>
      </c>
      <c r="C85" s="1">
        <v>45102.087361111109</v>
      </c>
      <c r="D85" s="1">
        <v>45102.092997685184</v>
      </c>
      <c r="E85" t="s">
        <v>231</v>
      </c>
      <c r="J85">
        <v>441</v>
      </c>
      <c r="K85" t="s">
        <v>53</v>
      </c>
      <c r="L85">
        <v>6</v>
      </c>
      <c r="M85">
        <v>5</v>
      </c>
      <c r="N85">
        <v>6</v>
      </c>
      <c r="O85">
        <v>4</v>
      </c>
      <c r="P85">
        <v>1</v>
      </c>
      <c r="Q85">
        <v>5</v>
      </c>
      <c r="R85">
        <v>4</v>
      </c>
      <c r="S85">
        <v>6</v>
      </c>
      <c r="T85">
        <v>6</v>
      </c>
      <c r="U85">
        <v>6</v>
      </c>
      <c r="V85">
        <v>4</v>
      </c>
      <c r="W85">
        <v>7</v>
      </c>
      <c r="X85">
        <v>1</v>
      </c>
      <c r="Y85">
        <v>7</v>
      </c>
      <c r="AC85">
        <v>6</v>
      </c>
      <c r="AD85">
        <v>2</v>
      </c>
      <c r="AE85">
        <v>3</v>
      </c>
      <c r="AL85">
        <v>4</v>
      </c>
      <c r="AM85">
        <v>5</v>
      </c>
      <c r="AN85">
        <v>5</v>
      </c>
      <c r="AO85">
        <v>6</v>
      </c>
      <c r="AP85">
        <v>5</v>
      </c>
      <c r="AQ85">
        <v>6</v>
      </c>
      <c r="AR85">
        <v>4</v>
      </c>
      <c r="AS85">
        <v>4</v>
      </c>
      <c r="AT85">
        <v>3</v>
      </c>
      <c r="AU85">
        <v>5</v>
      </c>
      <c r="AV85">
        <v>5</v>
      </c>
      <c r="AW85">
        <v>5</v>
      </c>
      <c r="AX85" s="9">
        <f t="shared" si="20"/>
        <v>6</v>
      </c>
      <c r="AY85" s="10">
        <f t="shared" si="21"/>
        <v>9</v>
      </c>
      <c r="AZ85" s="9">
        <f t="shared" si="22"/>
        <v>1</v>
      </c>
      <c r="BA85" s="10">
        <f t="shared" si="23"/>
        <v>2</v>
      </c>
      <c r="BB85" s="10">
        <f t="shared" si="24"/>
        <v>0</v>
      </c>
      <c r="BC85" s="10">
        <f t="shared" si="25"/>
        <v>1</v>
      </c>
      <c r="BD85" s="9">
        <f t="shared" si="26"/>
        <v>4.666666666666667</v>
      </c>
      <c r="BE85" s="9">
        <f t="shared" si="27"/>
        <v>4</v>
      </c>
      <c r="BF85" s="10">
        <f t="shared" si="28"/>
        <v>3.75</v>
      </c>
      <c r="BG85">
        <f t="shared" si="29"/>
        <v>6</v>
      </c>
    </row>
    <row r="86" spans="1:59" x14ac:dyDescent="0.2">
      <c r="A86">
        <v>114352356551</v>
      </c>
      <c r="B86">
        <v>426449233</v>
      </c>
      <c r="C86" s="1">
        <v>45101.046180555553</v>
      </c>
      <c r="D86" s="1">
        <v>45101.055451388886</v>
      </c>
      <c r="E86" t="s">
        <v>236</v>
      </c>
      <c r="J86">
        <v>445</v>
      </c>
      <c r="K86" t="s">
        <v>45</v>
      </c>
      <c r="L86">
        <v>1</v>
      </c>
      <c r="M86">
        <v>3</v>
      </c>
      <c r="N86">
        <v>4</v>
      </c>
      <c r="O86">
        <v>2</v>
      </c>
      <c r="P86">
        <v>2</v>
      </c>
      <c r="Q86">
        <v>2</v>
      </c>
      <c r="R86">
        <v>4</v>
      </c>
      <c r="S86">
        <v>4</v>
      </c>
      <c r="T86">
        <v>5</v>
      </c>
      <c r="U86">
        <v>6</v>
      </c>
      <c r="V86">
        <v>2</v>
      </c>
      <c r="W86">
        <v>6</v>
      </c>
      <c r="X86">
        <v>2</v>
      </c>
      <c r="Y86">
        <v>6</v>
      </c>
      <c r="AL86">
        <v>3</v>
      </c>
      <c r="AM86">
        <v>2</v>
      </c>
      <c r="AN86">
        <v>3</v>
      </c>
      <c r="AO86">
        <v>1</v>
      </c>
      <c r="AP86">
        <v>1</v>
      </c>
      <c r="AQ86">
        <v>3</v>
      </c>
      <c r="AR86">
        <v>3</v>
      </c>
      <c r="AS86">
        <v>2</v>
      </c>
      <c r="AT86">
        <v>3</v>
      </c>
      <c r="AU86">
        <v>3</v>
      </c>
      <c r="AV86">
        <v>2</v>
      </c>
      <c r="AW86">
        <v>3</v>
      </c>
      <c r="AX86" s="9">
        <f t="shared" si="20"/>
        <v>5</v>
      </c>
      <c r="AY86" s="10">
        <f t="shared" si="21"/>
        <v>8</v>
      </c>
      <c r="AZ86" s="9" t="str">
        <f t="shared" si="22"/>
        <v>N/A</v>
      </c>
      <c r="BA86" s="10" t="str">
        <f t="shared" si="23"/>
        <v>N/A</v>
      </c>
      <c r="BB86" s="10" t="str">
        <f t="shared" si="24"/>
        <v>N/A</v>
      </c>
      <c r="BC86" s="10" t="str">
        <f t="shared" si="25"/>
        <v>N/A</v>
      </c>
      <c r="BD86" s="9" t="str">
        <f t="shared" si="26"/>
        <v>N/A</v>
      </c>
      <c r="BE86" s="9">
        <f t="shared" si="27"/>
        <v>2.8</v>
      </c>
      <c r="BF86" s="10">
        <f t="shared" si="28"/>
        <v>3</v>
      </c>
      <c r="BG86">
        <f t="shared" si="29"/>
        <v>3</v>
      </c>
    </row>
    <row r="87" spans="1:59" x14ac:dyDescent="0.2">
      <c r="A87">
        <v>114352193779</v>
      </c>
      <c r="B87">
        <v>426449233</v>
      </c>
      <c r="C87" s="1">
        <v>45100.768622685187</v>
      </c>
      <c r="D87" s="1">
        <v>45100.772129629629</v>
      </c>
      <c r="E87" t="s">
        <v>241</v>
      </c>
      <c r="J87">
        <v>449</v>
      </c>
      <c r="K87" t="s">
        <v>47</v>
      </c>
      <c r="L87">
        <v>4</v>
      </c>
      <c r="M87">
        <v>3</v>
      </c>
      <c r="N87">
        <v>1</v>
      </c>
      <c r="O87">
        <v>1</v>
      </c>
      <c r="P87">
        <v>4</v>
      </c>
      <c r="Q87">
        <v>1</v>
      </c>
      <c r="R87">
        <v>5</v>
      </c>
      <c r="S87">
        <v>6</v>
      </c>
      <c r="T87">
        <v>3</v>
      </c>
      <c r="U87">
        <v>6</v>
      </c>
      <c r="V87">
        <v>4</v>
      </c>
      <c r="W87">
        <v>7</v>
      </c>
      <c r="X87">
        <v>5</v>
      </c>
      <c r="Y87">
        <v>6</v>
      </c>
      <c r="Z87">
        <v>2</v>
      </c>
      <c r="AA87">
        <v>2</v>
      </c>
      <c r="AB87">
        <v>3</v>
      </c>
      <c r="AL87">
        <v>5</v>
      </c>
      <c r="AM87">
        <v>6</v>
      </c>
      <c r="AN87">
        <v>6</v>
      </c>
      <c r="AO87">
        <v>1</v>
      </c>
      <c r="AP87">
        <v>1</v>
      </c>
      <c r="AQ87">
        <v>1</v>
      </c>
      <c r="AR87">
        <v>2</v>
      </c>
      <c r="AS87">
        <v>2</v>
      </c>
      <c r="AT87">
        <v>2</v>
      </c>
      <c r="AU87">
        <v>1</v>
      </c>
      <c r="AV87">
        <v>1</v>
      </c>
      <c r="AW87">
        <v>1</v>
      </c>
      <c r="AX87" s="9">
        <f t="shared" si="20"/>
        <v>5</v>
      </c>
      <c r="AY87" s="10">
        <f t="shared" si="21"/>
        <v>4</v>
      </c>
      <c r="AZ87" s="9">
        <f t="shared" si="22"/>
        <v>4.666666666666667</v>
      </c>
      <c r="BA87" s="10">
        <f t="shared" si="23"/>
        <v>4</v>
      </c>
      <c r="BB87" s="10">
        <f t="shared" si="24"/>
        <v>5</v>
      </c>
      <c r="BC87" s="10">
        <f t="shared" si="25"/>
        <v>5</v>
      </c>
      <c r="BD87" s="9">
        <f t="shared" si="26"/>
        <v>1</v>
      </c>
      <c r="BE87" s="9">
        <f t="shared" si="27"/>
        <v>2.4</v>
      </c>
      <c r="BF87" s="10">
        <f t="shared" si="28"/>
        <v>3</v>
      </c>
      <c r="BG87">
        <f t="shared" si="29"/>
        <v>14</v>
      </c>
    </row>
    <row r="88" spans="1:59" x14ac:dyDescent="0.2">
      <c r="A88">
        <v>114354836098</v>
      </c>
      <c r="B88">
        <v>426449233</v>
      </c>
      <c r="C88" s="1">
        <v>45104.636180555557</v>
      </c>
      <c r="D88" s="1">
        <v>45104.639143518521</v>
      </c>
      <c r="E88" t="s">
        <v>191</v>
      </c>
      <c r="J88">
        <v>457</v>
      </c>
      <c r="K88" t="s">
        <v>43</v>
      </c>
      <c r="L88">
        <v>7</v>
      </c>
      <c r="M88">
        <v>6</v>
      </c>
      <c r="N88">
        <v>4</v>
      </c>
      <c r="O88">
        <v>5</v>
      </c>
      <c r="P88">
        <v>1</v>
      </c>
      <c r="Q88">
        <v>7</v>
      </c>
      <c r="R88">
        <v>1</v>
      </c>
      <c r="S88">
        <v>5</v>
      </c>
      <c r="T88">
        <v>3</v>
      </c>
      <c r="U88">
        <v>7</v>
      </c>
      <c r="V88">
        <v>1</v>
      </c>
      <c r="W88">
        <v>6</v>
      </c>
      <c r="X88">
        <v>1</v>
      </c>
      <c r="Y88">
        <v>6</v>
      </c>
      <c r="AI88">
        <v>3</v>
      </c>
      <c r="AJ88">
        <v>3</v>
      </c>
      <c r="AK88">
        <v>4</v>
      </c>
      <c r="AL88">
        <v>4</v>
      </c>
      <c r="AM88">
        <v>1</v>
      </c>
      <c r="AN88">
        <v>4</v>
      </c>
      <c r="AO88">
        <v>4</v>
      </c>
      <c r="AP88">
        <v>6</v>
      </c>
      <c r="AQ88">
        <v>5</v>
      </c>
      <c r="AR88">
        <v>1</v>
      </c>
      <c r="AS88">
        <v>1</v>
      </c>
      <c r="AT88">
        <v>2</v>
      </c>
      <c r="AU88">
        <v>4</v>
      </c>
      <c r="AV88">
        <v>2</v>
      </c>
      <c r="AW88">
        <v>3</v>
      </c>
      <c r="AX88" s="9">
        <f t="shared" si="20"/>
        <v>5</v>
      </c>
      <c r="AY88" s="10">
        <f t="shared" si="21"/>
        <v>10</v>
      </c>
      <c r="AZ88" s="9">
        <f t="shared" si="22"/>
        <v>1.6666666666666667</v>
      </c>
      <c r="BA88" s="10">
        <f t="shared" si="23"/>
        <v>3</v>
      </c>
      <c r="BB88" s="10">
        <f t="shared" si="24"/>
        <v>1</v>
      </c>
      <c r="BC88" s="10">
        <f t="shared" si="25"/>
        <v>1</v>
      </c>
      <c r="BD88" s="9">
        <f t="shared" si="26"/>
        <v>1.3333333333333333</v>
      </c>
      <c r="BE88" s="9">
        <f t="shared" si="27"/>
        <v>3.6</v>
      </c>
      <c r="BF88" s="10">
        <f t="shared" si="28"/>
        <v>3.5</v>
      </c>
      <c r="BG88">
        <f t="shared" si="29"/>
        <v>11</v>
      </c>
    </row>
    <row r="89" spans="1:59" x14ac:dyDescent="0.2">
      <c r="A89">
        <v>114352192244</v>
      </c>
      <c r="B89">
        <v>426449233</v>
      </c>
      <c r="C89" s="1">
        <v>45100.766689814816</v>
      </c>
      <c r="D89" s="1">
        <v>45100.771458333336</v>
      </c>
      <c r="E89" t="s">
        <v>191</v>
      </c>
      <c r="J89">
        <v>457</v>
      </c>
      <c r="K89" t="s">
        <v>43</v>
      </c>
      <c r="L89">
        <v>7</v>
      </c>
      <c r="M89">
        <v>7</v>
      </c>
      <c r="N89">
        <v>4</v>
      </c>
      <c r="O89">
        <v>6</v>
      </c>
      <c r="P89">
        <v>1</v>
      </c>
      <c r="Q89">
        <v>7</v>
      </c>
      <c r="R89">
        <v>1</v>
      </c>
      <c r="S89">
        <v>6</v>
      </c>
      <c r="T89">
        <v>5</v>
      </c>
      <c r="U89">
        <v>7</v>
      </c>
      <c r="V89">
        <v>1</v>
      </c>
      <c r="W89">
        <v>6</v>
      </c>
      <c r="X89">
        <v>1</v>
      </c>
      <c r="Y89">
        <v>6</v>
      </c>
      <c r="AI89">
        <v>3</v>
      </c>
      <c r="AJ89">
        <v>5</v>
      </c>
      <c r="AK89">
        <v>4</v>
      </c>
      <c r="AL89">
        <v>3</v>
      </c>
      <c r="AM89">
        <v>1</v>
      </c>
      <c r="AN89">
        <v>5</v>
      </c>
      <c r="AO89">
        <v>4</v>
      </c>
      <c r="AP89">
        <v>5</v>
      </c>
      <c r="AQ89">
        <v>6</v>
      </c>
      <c r="AR89">
        <v>2</v>
      </c>
      <c r="AS89">
        <v>1</v>
      </c>
      <c r="AT89">
        <v>2</v>
      </c>
      <c r="AU89">
        <v>3</v>
      </c>
      <c r="AV89">
        <v>2</v>
      </c>
      <c r="AW89">
        <v>5</v>
      </c>
      <c r="AX89" s="9">
        <f t="shared" si="20"/>
        <v>6</v>
      </c>
      <c r="AY89" s="10">
        <f t="shared" si="21"/>
        <v>10</v>
      </c>
      <c r="AZ89" s="9">
        <f t="shared" si="22"/>
        <v>1.6666666666666667</v>
      </c>
      <c r="BA89" s="10">
        <f t="shared" si="23"/>
        <v>1</v>
      </c>
      <c r="BB89" s="10">
        <f t="shared" si="24"/>
        <v>1</v>
      </c>
      <c r="BC89" s="10">
        <f t="shared" si="25"/>
        <v>3</v>
      </c>
      <c r="BD89" s="9">
        <f t="shared" si="26"/>
        <v>1.6666666666666667</v>
      </c>
      <c r="BE89" s="9">
        <f t="shared" si="27"/>
        <v>3.8</v>
      </c>
      <c r="BF89" s="10">
        <f t="shared" si="28"/>
        <v>3.75</v>
      </c>
      <c r="BG89">
        <f t="shared" si="29"/>
        <v>10</v>
      </c>
    </row>
    <row r="90" spans="1:59" x14ac:dyDescent="0.2">
      <c r="A90">
        <v>114352188788</v>
      </c>
      <c r="B90">
        <v>426449233</v>
      </c>
      <c r="C90" s="1">
        <v>45100.762546296297</v>
      </c>
      <c r="D90" s="1">
        <v>45100.776423611111</v>
      </c>
      <c r="E90" t="s">
        <v>240</v>
      </c>
      <c r="J90">
        <v>461</v>
      </c>
      <c r="K90" t="s">
        <v>47</v>
      </c>
      <c r="L90">
        <v>3</v>
      </c>
      <c r="M90">
        <v>7</v>
      </c>
      <c r="N90">
        <v>4</v>
      </c>
      <c r="O90">
        <v>1</v>
      </c>
      <c r="P90">
        <v>2</v>
      </c>
      <c r="Q90">
        <v>6</v>
      </c>
      <c r="R90">
        <v>3</v>
      </c>
      <c r="S90">
        <v>5</v>
      </c>
      <c r="T90">
        <v>4</v>
      </c>
      <c r="U90">
        <v>7</v>
      </c>
      <c r="V90">
        <v>5</v>
      </c>
      <c r="W90">
        <v>7</v>
      </c>
      <c r="X90">
        <v>2</v>
      </c>
      <c r="Y90">
        <v>7</v>
      </c>
      <c r="Z90">
        <v>3</v>
      </c>
      <c r="AA90">
        <v>1</v>
      </c>
      <c r="AB90">
        <v>2</v>
      </c>
      <c r="AL90">
        <v>3</v>
      </c>
      <c r="AM90">
        <v>3</v>
      </c>
      <c r="AN90">
        <v>3</v>
      </c>
      <c r="AO90">
        <v>3</v>
      </c>
      <c r="AP90">
        <v>3</v>
      </c>
      <c r="AQ90">
        <v>3</v>
      </c>
      <c r="AR90">
        <v>3</v>
      </c>
      <c r="AS90">
        <v>3</v>
      </c>
      <c r="AT90">
        <v>3</v>
      </c>
      <c r="AU90">
        <v>3</v>
      </c>
      <c r="AV90">
        <v>3</v>
      </c>
      <c r="AW90">
        <v>3</v>
      </c>
      <c r="AX90" s="9">
        <f t="shared" si="20"/>
        <v>5.333333333333333</v>
      </c>
      <c r="AY90" s="10">
        <f t="shared" si="21"/>
        <v>7</v>
      </c>
      <c r="AZ90" s="9">
        <f t="shared" si="22"/>
        <v>0</v>
      </c>
      <c r="BA90" s="10">
        <f t="shared" si="23"/>
        <v>0</v>
      </c>
      <c r="BB90" s="10">
        <f t="shared" si="24"/>
        <v>0</v>
      </c>
      <c r="BC90" s="10">
        <f t="shared" si="25"/>
        <v>0</v>
      </c>
      <c r="BD90" s="9">
        <f t="shared" si="26"/>
        <v>3</v>
      </c>
      <c r="BE90" s="9">
        <f t="shared" si="27"/>
        <v>3.2</v>
      </c>
      <c r="BF90" s="10">
        <f t="shared" si="28"/>
        <v>2.25</v>
      </c>
      <c r="BG90">
        <f t="shared" si="29"/>
        <v>0</v>
      </c>
    </row>
    <row r="91" spans="1:59" x14ac:dyDescent="0.2">
      <c r="A91">
        <v>114353970564</v>
      </c>
      <c r="B91">
        <v>426449233</v>
      </c>
      <c r="C91" s="1">
        <v>45103.693171296298</v>
      </c>
      <c r="D91" s="1">
        <v>45103.698125000003</v>
      </c>
      <c r="E91" t="s">
        <v>203</v>
      </c>
      <c r="J91">
        <v>465</v>
      </c>
      <c r="K91" t="s">
        <v>49</v>
      </c>
      <c r="L91">
        <v>6</v>
      </c>
      <c r="M91">
        <v>5</v>
      </c>
      <c r="N91">
        <v>2</v>
      </c>
      <c r="O91">
        <v>1</v>
      </c>
      <c r="P91">
        <v>6</v>
      </c>
      <c r="Q91">
        <v>4</v>
      </c>
      <c r="R91">
        <v>6</v>
      </c>
      <c r="S91">
        <v>5</v>
      </c>
      <c r="T91">
        <v>2</v>
      </c>
      <c r="U91">
        <v>6</v>
      </c>
      <c r="V91">
        <v>5</v>
      </c>
      <c r="W91">
        <v>6</v>
      </c>
      <c r="X91">
        <v>6</v>
      </c>
      <c r="Y91">
        <v>7</v>
      </c>
      <c r="AF91">
        <v>3</v>
      </c>
      <c r="AG91">
        <v>4</v>
      </c>
      <c r="AH91">
        <v>5</v>
      </c>
      <c r="AL91">
        <v>4</v>
      </c>
      <c r="AM91">
        <v>5</v>
      </c>
      <c r="AN91">
        <v>5</v>
      </c>
      <c r="AO91">
        <v>2</v>
      </c>
      <c r="AP91">
        <v>1</v>
      </c>
      <c r="AQ91">
        <v>3</v>
      </c>
      <c r="AR91">
        <v>4</v>
      </c>
      <c r="AS91">
        <v>5</v>
      </c>
      <c r="AT91">
        <v>5</v>
      </c>
      <c r="AU91">
        <v>2</v>
      </c>
      <c r="AV91">
        <v>1</v>
      </c>
      <c r="AW91">
        <v>2</v>
      </c>
      <c r="AX91" s="9">
        <f t="shared" si="20"/>
        <v>4.333333333333333</v>
      </c>
      <c r="AY91" s="10">
        <f t="shared" si="21"/>
        <v>2</v>
      </c>
      <c r="AZ91" s="9">
        <f t="shared" si="22"/>
        <v>3</v>
      </c>
      <c r="BA91" s="10">
        <f t="shared" si="23"/>
        <v>2</v>
      </c>
      <c r="BB91" s="10">
        <f t="shared" si="24"/>
        <v>4</v>
      </c>
      <c r="BC91" s="10">
        <f t="shared" si="25"/>
        <v>3</v>
      </c>
      <c r="BD91" s="9">
        <f t="shared" si="26"/>
        <v>1.6666666666666667</v>
      </c>
      <c r="BE91" s="9">
        <f t="shared" si="27"/>
        <v>3.8</v>
      </c>
      <c r="BF91" s="10">
        <f t="shared" si="28"/>
        <v>4</v>
      </c>
      <c r="BG91">
        <f t="shared" si="29"/>
        <v>9</v>
      </c>
    </row>
    <row r="92" spans="1:59" x14ac:dyDescent="0.2">
      <c r="A92">
        <v>114352229848</v>
      </c>
      <c r="B92">
        <v>426449233</v>
      </c>
      <c r="C92" s="1">
        <v>45100.81925925926</v>
      </c>
      <c r="D92" s="1">
        <v>45100.821319444447</v>
      </c>
      <c r="E92" t="s">
        <v>238</v>
      </c>
      <c r="J92">
        <v>469</v>
      </c>
      <c r="K92" t="s">
        <v>47</v>
      </c>
      <c r="L92">
        <v>7</v>
      </c>
      <c r="M92">
        <v>7</v>
      </c>
      <c r="N92">
        <v>4</v>
      </c>
      <c r="O92">
        <v>1</v>
      </c>
      <c r="P92">
        <v>1</v>
      </c>
      <c r="Q92">
        <v>7</v>
      </c>
      <c r="R92">
        <v>7</v>
      </c>
      <c r="S92">
        <v>7</v>
      </c>
      <c r="T92">
        <v>7</v>
      </c>
      <c r="U92">
        <v>7</v>
      </c>
      <c r="V92">
        <v>7</v>
      </c>
      <c r="W92">
        <v>7</v>
      </c>
      <c r="X92">
        <v>2</v>
      </c>
      <c r="Y92">
        <v>7</v>
      </c>
      <c r="Z92">
        <v>1</v>
      </c>
      <c r="AA92">
        <v>4</v>
      </c>
      <c r="AB92">
        <v>4</v>
      </c>
      <c r="AL92">
        <v>5</v>
      </c>
      <c r="AM92">
        <v>5</v>
      </c>
      <c r="AN92">
        <v>6</v>
      </c>
      <c r="AO92">
        <v>4</v>
      </c>
      <c r="AP92">
        <v>3</v>
      </c>
      <c r="AQ92">
        <v>2</v>
      </c>
      <c r="AR92">
        <v>1</v>
      </c>
      <c r="AS92">
        <v>1</v>
      </c>
      <c r="AT92">
        <v>1</v>
      </c>
      <c r="AU92">
        <v>4</v>
      </c>
      <c r="AV92">
        <v>5</v>
      </c>
      <c r="AW92">
        <v>6</v>
      </c>
      <c r="AX92" s="9">
        <f t="shared" si="20"/>
        <v>7</v>
      </c>
      <c r="AY92" s="10">
        <f t="shared" si="21"/>
        <v>5</v>
      </c>
      <c r="AZ92" s="9">
        <f t="shared" si="22"/>
        <v>2.3333333333333335</v>
      </c>
      <c r="BA92" s="10">
        <f t="shared" si="23"/>
        <v>1</v>
      </c>
      <c r="BB92" s="10">
        <f t="shared" si="24"/>
        <v>2</v>
      </c>
      <c r="BC92" s="10">
        <f t="shared" si="25"/>
        <v>4</v>
      </c>
      <c r="BD92" s="9">
        <f t="shared" si="26"/>
        <v>3</v>
      </c>
      <c r="BE92" s="9">
        <f t="shared" si="27"/>
        <v>4</v>
      </c>
      <c r="BF92" s="10">
        <f t="shared" si="28"/>
        <v>3.5</v>
      </c>
      <c r="BG92">
        <f t="shared" si="29"/>
        <v>13</v>
      </c>
    </row>
    <row r="93" spans="1:59" x14ac:dyDescent="0.2">
      <c r="A93">
        <v>114352557143</v>
      </c>
      <c r="B93">
        <v>426449233</v>
      </c>
      <c r="C93" s="1">
        <v>45101.449803240743</v>
      </c>
      <c r="D93" s="1">
        <v>45101.461631944447</v>
      </c>
      <c r="E93" t="s">
        <v>233</v>
      </c>
      <c r="J93">
        <v>473</v>
      </c>
      <c r="K93" t="s">
        <v>53</v>
      </c>
      <c r="L93">
        <v>7</v>
      </c>
      <c r="M93">
        <v>5</v>
      </c>
      <c r="N93">
        <v>6</v>
      </c>
      <c r="O93">
        <v>4</v>
      </c>
      <c r="P93">
        <v>1</v>
      </c>
      <c r="Q93">
        <v>7</v>
      </c>
      <c r="R93">
        <v>1</v>
      </c>
      <c r="S93">
        <v>6</v>
      </c>
      <c r="T93">
        <v>7</v>
      </c>
      <c r="U93">
        <v>7</v>
      </c>
      <c r="V93">
        <v>6</v>
      </c>
      <c r="W93">
        <v>7</v>
      </c>
      <c r="X93">
        <v>7</v>
      </c>
      <c r="Y93">
        <v>7</v>
      </c>
      <c r="AC93">
        <v>5</v>
      </c>
      <c r="AD93">
        <v>5</v>
      </c>
      <c r="AE93">
        <v>6</v>
      </c>
      <c r="AL93">
        <v>1</v>
      </c>
      <c r="AM93">
        <v>1</v>
      </c>
      <c r="AN93">
        <v>1</v>
      </c>
      <c r="AO93">
        <v>6</v>
      </c>
      <c r="AP93">
        <v>4</v>
      </c>
      <c r="AQ93">
        <v>6</v>
      </c>
      <c r="AR93">
        <v>1</v>
      </c>
      <c r="AS93">
        <v>1</v>
      </c>
      <c r="AT93">
        <v>1</v>
      </c>
      <c r="AU93">
        <v>6</v>
      </c>
      <c r="AV93">
        <v>4</v>
      </c>
      <c r="AW93">
        <v>6</v>
      </c>
      <c r="AX93" s="9">
        <f t="shared" si="20"/>
        <v>6.666666666666667</v>
      </c>
      <c r="AY93" s="10">
        <f t="shared" si="21"/>
        <v>1</v>
      </c>
      <c r="AZ93" s="9">
        <f t="shared" si="22"/>
        <v>4.333333333333333</v>
      </c>
      <c r="BA93" s="10">
        <f t="shared" si="23"/>
        <v>5</v>
      </c>
      <c r="BB93" s="10">
        <f t="shared" si="24"/>
        <v>3</v>
      </c>
      <c r="BC93" s="10">
        <f t="shared" si="25"/>
        <v>5</v>
      </c>
      <c r="BD93" s="9">
        <f t="shared" si="26"/>
        <v>1</v>
      </c>
      <c r="BE93" s="9">
        <f t="shared" si="27"/>
        <v>3.8</v>
      </c>
      <c r="BF93" s="10">
        <f t="shared" si="28"/>
        <v>4.25</v>
      </c>
      <c r="BG93">
        <f t="shared" si="29"/>
        <v>13</v>
      </c>
    </row>
    <row r="94" spans="1:59" x14ac:dyDescent="0.2">
      <c r="A94">
        <v>114353914750</v>
      </c>
      <c r="B94">
        <v>426449233</v>
      </c>
      <c r="C94" s="1">
        <v>45103.646053240744</v>
      </c>
      <c r="D94" s="1">
        <v>45103.650081018517</v>
      </c>
      <c r="E94" t="s">
        <v>208</v>
      </c>
      <c r="J94">
        <v>477</v>
      </c>
      <c r="K94" t="s">
        <v>47</v>
      </c>
      <c r="L94">
        <v>6</v>
      </c>
      <c r="M94">
        <v>4</v>
      </c>
      <c r="N94">
        <v>4</v>
      </c>
      <c r="O94">
        <v>1</v>
      </c>
      <c r="P94">
        <v>7</v>
      </c>
      <c r="Q94">
        <v>5</v>
      </c>
      <c r="R94">
        <v>7</v>
      </c>
      <c r="S94">
        <v>5</v>
      </c>
      <c r="T94">
        <v>5</v>
      </c>
      <c r="U94">
        <v>7</v>
      </c>
      <c r="V94">
        <v>1</v>
      </c>
      <c r="W94">
        <v>7</v>
      </c>
      <c r="X94">
        <v>1</v>
      </c>
      <c r="Y94">
        <v>7</v>
      </c>
      <c r="Z94">
        <v>4</v>
      </c>
      <c r="AA94">
        <v>1</v>
      </c>
      <c r="AB94">
        <v>4</v>
      </c>
      <c r="AL94">
        <v>5</v>
      </c>
      <c r="AM94">
        <v>5</v>
      </c>
      <c r="AN94">
        <v>5</v>
      </c>
      <c r="AO94">
        <v>3</v>
      </c>
      <c r="AP94">
        <v>3</v>
      </c>
      <c r="AQ94">
        <v>3</v>
      </c>
      <c r="AR94">
        <v>4</v>
      </c>
      <c r="AS94">
        <v>4</v>
      </c>
      <c r="AT94">
        <v>4</v>
      </c>
      <c r="AU94">
        <v>3</v>
      </c>
      <c r="AV94">
        <v>3</v>
      </c>
      <c r="AW94">
        <v>3</v>
      </c>
      <c r="AX94" s="9">
        <f t="shared" si="20"/>
        <v>5.666666666666667</v>
      </c>
      <c r="AY94" s="10">
        <f t="shared" si="21"/>
        <v>12</v>
      </c>
      <c r="AZ94" s="9">
        <f t="shared" si="22"/>
        <v>2</v>
      </c>
      <c r="BA94" s="10">
        <f t="shared" si="23"/>
        <v>2</v>
      </c>
      <c r="BB94" s="10">
        <f t="shared" si="24"/>
        <v>2</v>
      </c>
      <c r="BC94" s="10">
        <f t="shared" si="25"/>
        <v>2</v>
      </c>
      <c r="BD94" s="9">
        <f t="shared" si="26"/>
        <v>3</v>
      </c>
      <c r="BE94" s="9">
        <f t="shared" si="27"/>
        <v>4.8</v>
      </c>
      <c r="BF94" s="10">
        <f t="shared" si="28"/>
        <v>3.5</v>
      </c>
      <c r="BG94">
        <f t="shared" si="29"/>
        <v>6</v>
      </c>
    </row>
    <row r="95" spans="1:59" x14ac:dyDescent="0.2">
      <c r="A95">
        <v>114353903729</v>
      </c>
      <c r="B95">
        <v>426449233</v>
      </c>
      <c r="C95" s="1">
        <v>45103.635231481479</v>
      </c>
      <c r="D95" s="1">
        <v>45103.639490740738</v>
      </c>
      <c r="E95" t="s">
        <v>212</v>
      </c>
      <c r="J95">
        <v>481</v>
      </c>
      <c r="K95" t="s">
        <v>53</v>
      </c>
      <c r="L95">
        <v>7</v>
      </c>
      <c r="M95">
        <v>5</v>
      </c>
      <c r="N95">
        <v>3</v>
      </c>
      <c r="O95">
        <v>3</v>
      </c>
      <c r="P95">
        <v>1</v>
      </c>
      <c r="Q95">
        <v>7</v>
      </c>
      <c r="R95">
        <v>1</v>
      </c>
      <c r="S95">
        <v>5</v>
      </c>
      <c r="T95">
        <v>5</v>
      </c>
      <c r="U95">
        <v>7</v>
      </c>
      <c r="V95">
        <v>5</v>
      </c>
      <c r="W95">
        <v>5</v>
      </c>
      <c r="X95">
        <v>3</v>
      </c>
      <c r="Y95">
        <v>4</v>
      </c>
      <c r="AC95">
        <v>4</v>
      </c>
      <c r="AD95">
        <v>2</v>
      </c>
      <c r="AE95">
        <v>5</v>
      </c>
      <c r="AL95">
        <v>3</v>
      </c>
      <c r="AM95">
        <v>3</v>
      </c>
      <c r="AN95">
        <v>5</v>
      </c>
      <c r="AO95">
        <v>4</v>
      </c>
      <c r="AP95">
        <v>4</v>
      </c>
      <c r="AQ95">
        <v>5</v>
      </c>
      <c r="AR95">
        <v>2</v>
      </c>
      <c r="AS95">
        <v>1</v>
      </c>
      <c r="AT95">
        <v>3</v>
      </c>
      <c r="AU95">
        <v>3</v>
      </c>
      <c r="AV95">
        <v>1</v>
      </c>
      <c r="AW95">
        <v>4</v>
      </c>
      <c r="AX95" s="9">
        <f t="shared" si="20"/>
        <v>5.666666666666667</v>
      </c>
      <c r="AY95" s="10">
        <f t="shared" si="21"/>
        <v>1</v>
      </c>
      <c r="AZ95" s="9">
        <f t="shared" si="22"/>
        <v>0.66666666666666663</v>
      </c>
      <c r="BA95" s="10">
        <f t="shared" si="23"/>
        <v>1</v>
      </c>
      <c r="BB95" s="10">
        <f t="shared" si="24"/>
        <v>1</v>
      </c>
      <c r="BC95" s="10">
        <f t="shared" si="25"/>
        <v>0</v>
      </c>
      <c r="BD95" s="9">
        <f t="shared" si="26"/>
        <v>3.6666666666666665</v>
      </c>
      <c r="BE95" s="9">
        <f t="shared" si="27"/>
        <v>3</v>
      </c>
      <c r="BF95" s="10">
        <f t="shared" si="28"/>
        <v>3.5</v>
      </c>
      <c r="BG95">
        <f t="shared" si="29"/>
        <v>7</v>
      </c>
    </row>
    <row r="96" spans="1:59" x14ac:dyDescent="0.2">
      <c r="A96">
        <v>114353966248</v>
      </c>
      <c r="B96">
        <v>426449233</v>
      </c>
      <c r="C96" s="1">
        <v>45103.689606481479</v>
      </c>
      <c r="D96" s="1">
        <v>45103.701666666668</v>
      </c>
      <c r="E96" t="s">
        <v>202</v>
      </c>
      <c r="J96">
        <v>485</v>
      </c>
      <c r="K96" t="s">
        <v>49</v>
      </c>
      <c r="L96">
        <v>7</v>
      </c>
      <c r="M96">
        <v>5</v>
      </c>
      <c r="N96">
        <v>4</v>
      </c>
      <c r="O96">
        <v>1</v>
      </c>
      <c r="P96">
        <v>2</v>
      </c>
      <c r="Q96">
        <v>2</v>
      </c>
      <c r="R96">
        <v>5</v>
      </c>
      <c r="S96">
        <v>5</v>
      </c>
      <c r="T96">
        <v>6</v>
      </c>
      <c r="U96">
        <v>4</v>
      </c>
      <c r="V96">
        <v>2</v>
      </c>
      <c r="W96">
        <v>7</v>
      </c>
      <c r="X96">
        <v>2</v>
      </c>
      <c r="Y96">
        <v>7</v>
      </c>
      <c r="AF96">
        <v>2</v>
      </c>
      <c r="AG96">
        <v>3</v>
      </c>
      <c r="AH96">
        <v>3</v>
      </c>
      <c r="AL96">
        <v>3</v>
      </c>
      <c r="AM96">
        <v>5</v>
      </c>
      <c r="AN96">
        <v>5</v>
      </c>
      <c r="AO96">
        <v>1</v>
      </c>
      <c r="AP96">
        <v>2</v>
      </c>
      <c r="AQ96">
        <v>3</v>
      </c>
      <c r="AR96">
        <v>6</v>
      </c>
      <c r="AS96">
        <v>6</v>
      </c>
      <c r="AT96">
        <v>6</v>
      </c>
      <c r="AU96">
        <v>5</v>
      </c>
      <c r="AV96">
        <v>4</v>
      </c>
      <c r="AW96">
        <v>4</v>
      </c>
      <c r="AX96" s="9">
        <f t="shared" si="20"/>
        <v>5</v>
      </c>
      <c r="AY96" s="10">
        <f t="shared" si="21"/>
        <v>10</v>
      </c>
      <c r="AZ96" s="9">
        <f t="shared" si="22"/>
        <v>1.6666666666666667</v>
      </c>
      <c r="BA96" s="10">
        <f t="shared" si="23"/>
        <v>1</v>
      </c>
      <c r="BB96" s="10">
        <f t="shared" si="24"/>
        <v>2</v>
      </c>
      <c r="BC96" s="10">
        <f t="shared" si="25"/>
        <v>2</v>
      </c>
      <c r="BD96" s="9">
        <f t="shared" si="26"/>
        <v>4.333333333333333</v>
      </c>
      <c r="BE96" s="9">
        <f t="shared" si="27"/>
        <v>2.8</v>
      </c>
      <c r="BF96" s="10">
        <f t="shared" si="28"/>
        <v>2.75</v>
      </c>
      <c r="BG96">
        <f t="shared" si="29"/>
        <v>12</v>
      </c>
    </row>
    <row r="97" spans="1:59" x14ac:dyDescent="0.2">
      <c r="A97">
        <v>114353906921</v>
      </c>
      <c r="B97">
        <v>426449233</v>
      </c>
      <c r="C97" s="1">
        <v>45103.639016203706</v>
      </c>
      <c r="D97" s="1">
        <v>45103.645636574074</v>
      </c>
      <c r="E97" t="s">
        <v>211</v>
      </c>
      <c r="J97">
        <v>489</v>
      </c>
      <c r="K97" t="s">
        <v>47</v>
      </c>
      <c r="L97">
        <v>5</v>
      </c>
      <c r="M97">
        <v>4</v>
      </c>
      <c r="N97">
        <v>5</v>
      </c>
      <c r="O97">
        <v>2</v>
      </c>
      <c r="P97">
        <v>5</v>
      </c>
      <c r="Q97">
        <v>4</v>
      </c>
      <c r="R97">
        <v>5</v>
      </c>
      <c r="S97">
        <v>6</v>
      </c>
      <c r="T97">
        <v>3</v>
      </c>
      <c r="U97">
        <v>7</v>
      </c>
      <c r="V97">
        <v>3</v>
      </c>
      <c r="W97">
        <v>7</v>
      </c>
      <c r="X97">
        <v>5</v>
      </c>
      <c r="Y97">
        <v>7</v>
      </c>
      <c r="Z97">
        <v>6</v>
      </c>
      <c r="AA97">
        <v>1</v>
      </c>
      <c r="AB97">
        <v>4</v>
      </c>
      <c r="AL97">
        <v>5</v>
      </c>
      <c r="AM97">
        <v>5</v>
      </c>
      <c r="AN97">
        <v>5</v>
      </c>
      <c r="AO97">
        <v>4</v>
      </c>
      <c r="AP97">
        <v>5</v>
      </c>
      <c r="AQ97">
        <v>5</v>
      </c>
      <c r="AR97">
        <v>4</v>
      </c>
      <c r="AS97">
        <v>5</v>
      </c>
      <c r="AT97">
        <v>5</v>
      </c>
      <c r="AU97">
        <v>4</v>
      </c>
      <c r="AV97">
        <v>5</v>
      </c>
      <c r="AW97">
        <v>5</v>
      </c>
      <c r="AX97" s="9">
        <f t="shared" si="20"/>
        <v>5.333333333333333</v>
      </c>
      <c r="AY97" s="10">
        <f t="shared" si="21"/>
        <v>6</v>
      </c>
      <c r="AZ97" s="9">
        <f t="shared" si="22"/>
        <v>0.33333333333333331</v>
      </c>
      <c r="BA97" s="10">
        <f t="shared" si="23"/>
        <v>1</v>
      </c>
      <c r="BB97" s="10">
        <f t="shared" si="24"/>
        <v>0</v>
      </c>
      <c r="BC97" s="10">
        <f t="shared" si="25"/>
        <v>0</v>
      </c>
      <c r="BD97" s="9">
        <f t="shared" si="26"/>
        <v>4.666666666666667</v>
      </c>
      <c r="BE97" s="9">
        <f t="shared" si="27"/>
        <v>4.2</v>
      </c>
      <c r="BF97" s="10">
        <f t="shared" si="28"/>
        <v>4</v>
      </c>
      <c r="BG97">
        <f t="shared" si="29"/>
        <v>1</v>
      </c>
    </row>
    <row r="98" spans="1:59" x14ac:dyDescent="0.2">
      <c r="A98">
        <v>114354102274</v>
      </c>
      <c r="B98">
        <v>426449233</v>
      </c>
      <c r="C98" s="1">
        <v>45103.8203587963</v>
      </c>
      <c r="D98" s="1">
        <v>45103.822974537034</v>
      </c>
      <c r="E98" t="s">
        <v>199</v>
      </c>
      <c r="J98">
        <v>493</v>
      </c>
      <c r="K98" t="s">
        <v>53</v>
      </c>
      <c r="L98">
        <v>7</v>
      </c>
      <c r="M98">
        <v>5</v>
      </c>
      <c r="N98">
        <v>4</v>
      </c>
      <c r="O98">
        <v>2</v>
      </c>
      <c r="P98">
        <v>2</v>
      </c>
      <c r="Q98">
        <v>7</v>
      </c>
      <c r="R98">
        <v>6</v>
      </c>
      <c r="S98">
        <v>6</v>
      </c>
      <c r="T98">
        <v>2</v>
      </c>
      <c r="U98">
        <v>7</v>
      </c>
      <c r="V98">
        <v>6</v>
      </c>
      <c r="W98">
        <v>7</v>
      </c>
      <c r="X98">
        <v>3</v>
      </c>
      <c r="Y98">
        <v>7</v>
      </c>
      <c r="AC98">
        <v>5</v>
      </c>
      <c r="AD98">
        <v>1</v>
      </c>
      <c r="AE98">
        <v>6</v>
      </c>
      <c r="AL98">
        <v>3</v>
      </c>
      <c r="AM98">
        <v>3</v>
      </c>
      <c r="AN98">
        <v>3</v>
      </c>
      <c r="AO98">
        <v>5</v>
      </c>
      <c r="AP98">
        <v>5</v>
      </c>
      <c r="AQ98">
        <v>5</v>
      </c>
      <c r="AR98">
        <v>1</v>
      </c>
      <c r="AS98">
        <v>1</v>
      </c>
      <c r="AT98">
        <v>1</v>
      </c>
      <c r="AU98">
        <v>2</v>
      </c>
      <c r="AV98">
        <v>2</v>
      </c>
      <c r="AW98">
        <v>3</v>
      </c>
      <c r="AX98" s="9">
        <f t="shared" si="20"/>
        <v>5</v>
      </c>
      <c r="AY98" s="10">
        <f t="shared" si="21"/>
        <v>5</v>
      </c>
      <c r="AZ98" s="9">
        <f t="shared" si="22"/>
        <v>2</v>
      </c>
      <c r="BA98" s="10">
        <f t="shared" si="23"/>
        <v>2</v>
      </c>
      <c r="BB98" s="10">
        <f t="shared" si="24"/>
        <v>2</v>
      </c>
      <c r="BC98" s="10">
        <f t="shared" si="25"/>
        <v>2</v>
      </c>
      <c r="BD98" s="9">
        <f t="shared" si="26"/>
        <v>3</v>
      </c>
      <c r="BE98" s="9">
        <f t="shared" si="27"/>
        <v>4.2</v>
      </c>
      <c r="BF98" s="10">
        <f t="shared" si="28"/>
        <v>3.75</v>
      </c>
      <c r="BG98">
        <f t="shared" si="29"/>
        <v>12</v>
      </c>
    </row>
    <row r="99" spans="1:59" x14ac:dyDescent="0.2">
      <c r="A99">
        <v>114353900281</v>
      </c>
      <c r="B99">
        <v>426449233</v>
      </c>
      <c r="C99" s="1">
        <v>45103.633055555554</v>
      </c>
      <c r="D99" s="1">
        <v>45103.635011574072</v>
      </c>
      <c r="E99" t="s">
        <v>213</v>
      </c>
      <c r="J99">
        <v>497</v>
      </c>
      <c r="K99" t="s">
        <v>49</v>
      </c>
      <c r="L99">
        <v>5</v>
      </c>
      <c r="M99">
        <v>6</v>
      </c>
      <c r="N99">
        <v>5</v>
      </c>
      <c r="O99">
        <v>3</v>
      </c>
      <c r="P99">
        <v>6</v>
      </c>
      <c r="Q99">
        <v>4</v>
      </c>
      <c r="R99">
        <v>4</v>
      </c>
      <c r="S99">
        <v>5</v>
      </c>
      <c r="T99">
        <v>3</v>
      </c>
      <c r="U99">
        <v>7</v>
      </c>
      <c r="V99">
        <v>6</v>
      </c>
      <c r="W99">
        <v>7</v>
      </c>
      <c r="X99">
        <v>4</v>
      </c>
      <c r="Y99">
        <v>5</v>
      </c>
      <c r="AF99">
        <v>5</v>
      </c>
      <c r="AG99">
        <v>4</v>
      </c>
      <c r="AH99">
        <v>4</v>
      </c>
      <c r="AL99">
        <v>4</v>
      </c>
      <c r="AM99">
        <v>5</v>
      </c>
      <c r="AN99">
        <v>5</v>
      </c>
      <c r="AO99">
        <v>4</v>
      </c>
      <c r="AP99">
        <v>5</v>
      </c>
      <c r="AQ99">
        <v>5</v>
      </c>
      <c r="AR99">
        <v>5</v>
      </c>
      <c r="AS99">
        <v>5</v>
      </c>
      <c r="AT99">
        <v>5</v>
      </c>
      <c r="AU99">
        <v>2</v>
      </c>
      <c r="AV99">
        <v>2</v>
      </c>
      <c r="AW99">
        <v>3</v>
      </c>
      <c r="AX99" s="9">
        <f t="shared" si="20"/>
        <v>5</v>
      </c>
      <c r="AY99" s="10">
        <f t="shared" si="21"/>
        <v>2</v>
      </c>
      <c r="AZ99" s="9">
        <f t="shared" si="22"/>
        <v>2.6666666666666665</v>
      </c>
      <c r="BA99" s="10">
        <f t="shared" si="23"/>
        <v>3</v>
      </c>
      <c r="BB99" s="10">
        <f t="shared" si="24"/>
        <v>3</v>
      </c>
      <c r="BC99" s="10">
        <f t="shared" si="25"/>
        <v>2</v>
      </c>
      <c r="BD99" s="9">
        <f t="shared" si="26"/>
        <v>2.3333333333333335</v>
      </c>
      <c r="BE99" s="9">
        <f t="shared" si="27"/>
        <v>4.4000000000000004</v>
      </c>
      <c r="BF99" s="10">
        <f t="shared" si="28"/>
        <v>4.25</v>
      </c>
      <c r="BG99">
        <f t="shared" si="29"/>
        <v>8</v>
      </c>
    </row>
    <row r="100" spans="1:59" x14ac:dyDescent="0.2">
      <c r="A100">
        <v>114355811580</v>
      </c>
      <c r="B100">
        <v>426449233</v>
      </c>
      <c r="C100" s="1">
        <v>45105.680011574077</v>
      </c>
      <c r="D100" s="1">
        <v>45105.682083333333</v>
      </c>
      <c r="E100" t="s">
        <v>173</v>
      </c>
      <c r="J100">
        <v>501</v>
      </c>
      <c r="K100" t="s">
        <v>47</v>
      </c>
      <c r="L100">
        <v>7</v>
      </c>
      <c r="M100">
        <v>6</v>
      </c>
      <c r="N100">
        <v>6</v>
      </c>
      <c r="O100">
        <v>2</v>
      </c>
      <c r="P100">
        <v>3</v>
      </c>
      <c r="Q100">
        <v>4</v>
      </c>
      <c r="R100">
        <v>7</v>
      </c>
      <c r="S100">
        <v>6</v>
      </c>
      <c r="T100">
        <v>5</v>
      </c>
      <c r="U100">
        <v>6</v>
      </c>
      <c r="V100">
        <v>2</v>
      </c>
      <c r="W100">
        <v>6</v>
      </c>
      <c r="X100">
        <v>2</v>
      </c>
      <c r="Y100">
        <v>7</v>
      </c>
      <c r="Z100">
        <v>3</v>
      </c>
      <c r="AA100">
        <v>4</v>
      </c>
      <c r="AB100">
        <v>3</v>
      </c>
      <c r="AL100">
        <v>4</v>
      </c>
      <c r="AM100">
        <v>5</v>
      </c>
      <c r="AN100">
        <v>4</v>
      </c>
      <c r="AO100">
        <v>4</v>
      </c>
      <c r="AP100">
        <v>4</v>
      </c>
      <c r="AQ100">
        <v>5</v>
      </c>
      <c r="AR100">
        <v>3</v>
      </c>
      <c r="AS100">
        <v>3</v>
      </c>
      <c r="AT100">
        <v>5</v>
      </c>
      <c r="AU100">
        <v>3</v>
      </c>
      <c r="AV100">
        <v>4</v>
      </c>
      <c r="AW100">
        <v>5</v>
      </c>
      <c r="AX100" s="9">
        <f t="shared" si="20"/>
        <v>5.666666666666667</v>
      </c>
      <c r="AY100" s="10">
        <f t="shared" si="21"/>
        <v>9</v>
      </c>
      <c r="AZ100" s="9">
        <f t="shared" si="22"/>
        <v>0</v>
      </c>
      <c r="BA100" s="10">
        <f t="shared" si="23"/>
        <v>0</v>
      </c>
      <c r="BB100" s="10">
        <f t="shared" si="24"/>
        <v>1</v>
      </c>
      <c r="BC100" s="10">
        <f t="shared" si="25"/>
        <v>-1</v>
      </c>
      <c r="BD100" s="9">
        <f t="shared" si="26"/>
        <v>4.333333333333333</v>
      </c>
      <c r="BE100" s="9">
        <f t="shared" si="27"/>
        <v>4.4000000000000004</v>
      </c>
      <c r="BF100" s="10">
        <f t="shared" si="28"/>
        <v>3.5</v>
      </c>
      <c r="BG100">
        <f t="shared" si="29"/>
        <v>2</v>
      </c>
    </row>
    <row r="101" spans="1:59" x14ac:dyDescent="0.2">
      <c r="A101">
        <v>114354234203</v>
      </c>
      <c r="B101">
        <v>426449233</v>
      </c>
      <c r="C101" s="1">
        <v>45103.990405092591</v>
      </c>
      <c r="D101" s="1">
        <v>45103.998993055553</v>
      </c>
      <c r="E101" t="s">
        <v>197</v>
      </c>
      <c r="J101">
        <v>505</v>
      </c>
      <c r="K101" t="s">
        <v>47</v>
      </c>
      <c r="L101">
        <v>4</v>
      </c>
      <c r="M101">
        <v>6</v>
      </c>
      <c r="N101">
        <v>5</v>
      </c>
      <c r="O101">
        <v>3</v>
      </c>
      <c r="P101">
        <v>2</v>
      </c>
      <c r="Q101">
        <v>7</v>
      </c>
      <c r="R101">
        <v>3</v>
      </c>
      <c r="S101">
        <v>4</v>
      </c>
      <c r="T101">
        <v>4</v>
      </c>
      <c r="U101">
        <v>7</v>
      </c>
      <c r="V101">
        <v>3</v>
      </c>
      <c r="W101">
        <v>7</v>
      </c>
      <c r="X101">
        <v>5</v>
      </c>
      <c r="Y101">
        <v>2</v>
      </c>
      <c r="Z101">
        <v>2</v>
      </c>
      <c r="AA101">
        <v>2</v>
      </c>
      <c r="AB101">
        <v>2</v>
      </c>
      <c r="AL101">
        <v>5</v>
      </c>
      <c r="AM101">
        <v>5</v>
      </c>
      <c r="AN101">
        <v>5</v>
      </c>
      <c r="AO101">
        <v>5</v>
      </c>
      <c r="AP101">
        <v>5</v>
      </c>
      <c r="AQ101">
        <v>5</v>
      </c>
      <c r="AR101">
        <v>1</v>
      </c>
      <c r="AS101">
        <v>1</v>
      </c>
      <c r="AT101">
        <v>1</v>
      </c>
      <c r="AU101">
        <v>5</v>
      </c>
      <c r="AV101">
        <v>5</v>
      </c>
      <c r="AW101">
        <v>5</v>
      </c>
      <c r="AX101" s="9">
        <f t="shared" si="20"/>
        <v>5</v>
      </c>
      <c r="AY101" s="10">
        <f t="shared" si="21"/>
        <v>1</v>
      </c>
      <c r="AZ101" s="9">
        <f t="shared" si="22"/>
        <v>0</v>
      </c>
      <c r="BA101" s="10">
        <f t="shared" si="23"/>
        <v>0</v>
      </c>
      <c r="BB101" s="10">
        <f t="shared" si="24"/>
        <v>0</v>
      </c>
      <c r="BC101" s="10">
        <f t="shared" si="25"/>
        <v>0</v>
      </c>
      <c r="BD101" s="9">
        <f t="shared" si="26"/>
        <v>5</v>
      </c>
      <c r="BE101" s="9">
        <f t="shared" si="27"/>
        <v>4</v>
      </c>
      <c r="BF101" s="10">
        <f t="shared" si="28"/>
        <v>2.75</v>
      </c>
      <c r="BG101">
        <f t="shared" si="29"/>
        <v>12</v>
      </c>
    </row>
    <row r="102" spans="1:59" x14ac:dyDescent="0.2">
      <c r="A102">
        <v>114353867168</v>
      </c>
      <c r="B102">
        <v>426449233</v>
      </c>
      <c r="C102" s="1">
        <v>45103.605671296296</v>
      </c>
      <c r="D102" s="1">
        <v>45103.610034722224</v>
      </c>
      <c r="E102" t="s">
        <v>216</v>
      </c>
      <c r="J102">
        <v>509</v>
      </c>
      <c r="K102" t="s">
        <v>47</v>
      </c>
      <c r="L102">
        <v>7</v>
      </c>
      <c r="M102">
        <v>5</v>
      </c>
      <c r="N102">
        <v>5</v>
      </c>
      <c r="O102">
        <v>4</v>
      </c>
      <c r="P102">
        <v>7</v>
      </c>
      <c r="Q102">
        <v>7</v>
      </c>
      <c r="R102">
        <v>3</v>
      </c>
      <c r="S102">
        <v>5</v>
      </c>
      <c r="T102">
        <v>5</v>
      </c>
      <c r="U102">
        <v>6</v>
      </c>
      <c r="V102">
        <v>4</v>
      </c>
      <c r="W102">
        <v>6</v>
      </c>
      <c r="X102">
        <v>7</v>
      </c>
      <c r="Y102">
        <v>7</v>
      </c>
      <c r="Z102">
        <v>4</v>
      </c>
      <c r="AA102">
        <v>4</v>
      </c>
      <c r="AB102">
        <v>3</v>
      </c>
      <c r="AL102">
        <v>5</v>
      </c>
      <c r="AM102">
        <v>4</v>
      </c>
      <c r="AN102">
        <v>5</v>
      </c>
      <c r="AO102">
        <v>4</v>
      </c>
      <c r="AP102">
        <v>4</v>
      </c>
      <c r="AQ102">
        <v>5</v>
      </c>
      <c r="AR102">
        <v>4</v>
      </c>
      <c r="AS102">
        <v>4</v>
      </c>
      <c r="AT102">
        <v>4</v>
      </c>
      <c r="AU102">
        <v>4</v>
      </c>
      <c r="AV102">
        <v>4</v>
      </c>
      <c r="AW102">
        <v>4</v>
      </c>
      <c r="AX102" s="9">
        <f t="shared" si="20"/>
        <v>5.333333333333333</v>
      </c>
      <c r="AY102" s="10">
        <f t="shared" si="21"/>
        <v>2</v>
      </c>
      <c r="AZ102" s="9">
        <f t="shared" si="22"/>
        <v>0.33333333333333331</v>
      </c>
      <c r="BA102" s="10">
        <f t="shared" si="23"/>
        <v>1</v>
      </c>
      <c r="BB102" s="10">
        <f t="shared" si="24"/>
        <v>0</v>
      </c>
      <c r="BC102" s="10">
        <f t="shared" si="25"/>
        <v>0</v>
      </c>
      <c r="BD102" s="9">
        <f t="shared" si="26"/>
        <v>4.333333333333333</v>
      </c>
      <c r="BE102" s="9">
        <f t="shared" si="27"/>
        <v>5.2</v>
      </c>
      <c r="BF102" s="10">
        <f t="shared" si="28"/>
        <v>4</v>
      </c>
      <c r="BG102">
        <f t="shared" si="29"/>
        <v>2</v>
      </c>
    </row>
    <row r="103" spans="1:59" x14ac:dyDescent="0.2">
      <c r="A103">
        <v>114353938061</v>
      </c>
      <c r="B103">
        <v>426449233</v>
      </c>
      <c r="C103" s="1">
        <v>45103.665127314816</v>
      </c>
      <c r="D103" s="1">
        <v>45103.668657407405</v>
      </c>
      <c r="E103" t="s">
        <v>207</v>
      </c>
      <c r="J103">
        <v>513</v>
      </c>
      <c r="K103" t="s">
        <v>47</v>
      </c>
      <c r="L103">
        <v>1</v>
      </c>
      <c r="M103">
        <v>6</v>
      </c>
      <c r="N103">
        <v>2</v>
      </c>
      <c r="O103">
        <v>1</v>
      </c>
      <c r="P103">
        <v>6</v>
      </c>
      <c r="Q103">
        <v>2</v>
      </c>
      <c r="R103">
        <v>7</v>
      </c>
      <c r="S103">
        <v>5</v>
      </c>
      <c r="T103">
        <v>2</v>
      </c>
      <c r="U103">
        <v>7</v>
      </c>
      <c r="V103">
        <v>3</v>
      </c>
      <c r="W103">
        <v>7</v>
      </c>
      <c r="X103">
        <v>3</v>
      </c>
      <c r="Y103">
        <v>7</v>
      </c>
      <c r="Z103">
        <v>2</v>
      </c>
      <c r="AA103">
        <v>1</v>
      </c>
      <c r="AB103">
        <v>2</v>
      </c>
      <c r="AL103">
        <v>3</v>
      </c>
      <c r="AM103">
        <v>5</v>
      </c>
      <c r="AN103">
        <v>5</v>
      </c>
      <c r="AO103">
        <v>2</v>
      </c>
      <c r="AP103">
        <v>3</v>
      </c>
      <c r="AQ103">
        <v>3</v>
      </c>
      <c r="AR103">
        <v>2</v>
      </c>
      <c r="AS103">
        <v>3</v>
      </c>
      <c r="AT103">
        <v>3</v>
      </c>
      <c r="AU103">
        <v>1</v>
      </c>
      <c r="AV103">
        <v>1</v>
      </c>
      <c r="AW103">
        <v>1</v>
      </c>
      <c r="AX103" s="9">
        <f t="shared" si="20"/>
        <v>4.666666666666667</v>
      </c>
      <c r="AY103" s="10">
        <f t="shared" si="21"/>
        <v>8</v>
      </c>
      <c r="AZ103" s="9">
        <f t="shared" si="22"/>
        <v>1.6666666666666667</v>
      </c>
      <c r="BA103" s="10">
        <f t="shared" si="23"/>
        <v>1</v>
      </c>
      <c r="BB103" s="10">
        <f t="shared" si="24"/>
        <v>2</v>
      </c>
      <c r="BC103" s="10">
        <f t="shared" si="25"/>
        <v>2</v>
      </c>
      <c r="BD103" s="9">
        <f t="shared" si="26"/>
        <v>2.6666666666666665</v>
      </c>
      <c r="BE103" s="9">
        <f t="shared" si="27"/>
        <v>3.6</v>
      </c>
      <c r="BF103" s="10">
        <f t="shared" si="28"/>
        <v>2</v>
      </c>
      <c r="BG103">
        <f t="shared" si="29"/>
        <v>10</v>
      </c>
    </row>
    <row r="104" spans="1:59" x14ac:dyDescent="0.2">
      <c r="A104">
        <v>114355092561</v>
      </c>
      <c r="B104">
        <v>426449233</v>
      </c>
      <c r="C104" s="1">
        <v>45104.906585648147</v>
      </c>
      <c r="D104" s="1">
        <v>45104.910243055558</v>
      </c>
      <c r="E104" t="s">
        <v>188</v>
      </c>
      <c r="J104">
        <v>517</v>
      </c>
      <c r="K104" t="s">
        <v>53</v>
      </c>
      <c r="L104">
        <v>6</v>
      </c>
      <c r="M104">
        <v>6</v>
      </c>
      <c r="N104">
        <v>5</v>
      </c>
      <c r="O104">
        <v>5</v>
      </c>
      <c r="P104">
        <v>2</v>
      </c>
      <c r="Q104">
        <v>7</v>
      </c>
      <c r="R104">
        <v>3</v>
      </c>
      <c r="S104">
        <v>7</v>
      </c>
      <c r="T104">
        <v>4</v>
      </c>
      <c r="U104">
        <v>7</v>
      </c>
      <c r="V104">
        <v>4</v>
      </c>
      <c r="W104">
        <v>5</v>
      </c>
      <c r="X104">
        <v>3</v>
      </c>
      <c r="Y104">
        <v>4</v>
      </c>
      <c r="AC104">
        <v>5</v>
      </c>
      <c r="AD104">
        <v>4</v>
      </c>
      <c r="AE104">
        <v>4</v>
      </c>
      <c r="AL104">
        <v>1</v>
      </c>
      <c r="AM104">
        <v>3</v>
      </c>
      <c r="AN104">
        <v>3</v>
      </c>
      <c r="AO104">
        <v>6</v>
      </c>
      <c r="AP104">
        <v>6</v>
      </c>
      <c r="AQ104">
        <v>6</v>
      </c>
      <c r="AR104">
        <v>1</v>
      </c>
      <c r="AS104">
        <v>1</v>
      </c>
      <c r="AT104">
        <v>1</v>
      </c>
      <c r="AU104">
        <v>6</v>
      </c>
      <c r="AV104">
        <v>6</v>
      </c>
      <c r="AW104">
        <v>6</v>
      </c>
      <c r="AX104" s="9">
        <f t="shared" si="20"/>
        <v>6</v>
      </c>
      <c r="AY104" s="10">
        <f t="shared" si="21"/>
        <v>2</v>
      </c>
      <c r="AZ104" s="9">
        <f t="shared" si="22"/>
        <v>3.6666666666666665</v>
      </c>
      <c r="BA104" s="10">
        <f t="shared" si="23"/>
        <v>5</v>
      </c>
      <c r="BB104" s="10">
        <f t="shared" si="24"/>
        <v>3</v>
      </c>
      <c r="BC104" s="10">
        <f t="shared" si="25"/>
        <v>3</v>
      </c>
      <c r="BD104" s="9">
        <f t="shared" si="26"/>
        <v>2.3333333333333335</v>
      </c>
      <c r="BE104" s="9">
        <f t="shared" si="27"/>
        <v>4.4000000000000004</v>
      </c>
      <c r="BF104" s="10">
        <f t="shared" si="28"/>
        <v>3.5</v>
      </c>
      <c r="BG104">
        <f t="shared" si="29"/>
        <v>15</v>
      </c>
    </row>
    <row r="105" spans="1:59" x14ac:dyDescent="0.2">
      <c r="A105">
        <v>114354994183</v>
      </c>
      <c r="B105">
        <v>426449233</v>
      </c>
      <c r="C105" s="1">
        <v>45104.781284722223</v>
      </c>
      <c r="D105" s="1">
        <v>45104.785682870373</v>
      </c>
      <c r="E105" t="s">
        <v>189</v>
      </c>
      <c r="J105">
        <v>525</v>
      </c>
      <c r="K105" t="s">
        <v>47</v>
      </c>
      <c r="L105">
        <v>4</v>
      </c>
      <c r="M105">
        <v>7</v>
      </c>
      <c r="N105">
        <v>4</v>
      </c>
      <c r="O105">
        <v>2</v>
      </c>
      <c r="P105">
        <v>5</v>
      </c>
      <c r="Q105">
        <v>3</v>
      </c>
      <c r="R105">
        <v>6</v>
      </c>
      <c r="S105">
        <v>7</v>
      </c>
      <c r="T105">
        <v>2</v>
      </c>
      <c r="U105">
        <v>7</v>
      </c>
      <c r="V105">
        <v>5</v>
      </c>
      <c r="W105">
        <v>6</v>
      </c>
      <c r="X105">
        <v>3</v>
      </c>
      <c r="Y105">
        <v>6</v>
      </c>
      <c r="Z105">
        <v>3</v>
      </c>
      <c r="AA105">
        <v>3</v>
      </c>
      <c r="AB105">
        <v>3</v>
      </c>
      <c r="AL105">
        <v>5</v>
      </c>
      <c r="AM105">
        <v>5</v>
      </c>
      <c r="AN105">
        <v>5</v>
      </c>
      <c r="AO105">
        <v>4</v>
      </c>
      <c r="AP105">
        <v>3</v>
      </c>
      <c r="AQ105">
        <v>3</v>
      </c>
      <c r="AR105">
        <v>5</v>
      </c>
      <c r="AS105">
        <v>5</v>
      </c>
      <c r="AT105">
        <v>5</v>
      </c>
      <c r="AU105">
        <v>4</v>
      </c>
      <c r="AV105">
        <v>3</v>
      </c>
      <c r="AW105">
        <v>4</v>
      </c>
      <c r="AX105" s="9">
        <f t="shared" si="20"/>
        <v>5.333333333333333</v>
      </c>
      <c r="AY105" s="10">
        <f t="shared" si="21"/>
        <v>4</v>
      </c>
      <c r="AZ105" s="9">
        <f t="shared" si="22"/>
        <v>1.6666666666666667</v>
      </c>
      <c r="BA105" s="10">
        <f t="shared" si="23"/>
        <v>1</v>
      </c>
      <c r="BB105" s="10">
        <f t="shared" si="24"/>
        <v>2</v>
      </c>
      <c r="BC105" s="10">
        <f t="shared" si="25"/>
        <v>2</v>
      </c>
      <c r="BD105" s="9">
        <f t="shared" si="26"/>
        <v>3.3333333333333335</v>
      </c>
      <c r="BE105" s="9">
        <f t="shared" si="27"/>
        <v>4</v>
      </c>
      <c r="BF105" s="10">
        <f t="shared" si="28"/>
        <v>3.5</v>
      </c>
      <c r="BG105">
        <f t="shared" si="29"/>
        <v>5</v>
      </c>
    </row>
    <row r="106" spans="1:59" x14ac:dyDescent="0.2">
      <c r="A106">
        <v>114354884704</v>
      </c>
      <c r="B106">
        <v>426449233</v>
      </c>
      <c r="C106" s="1">
        <v>45104.678935185184</v>
      </c>
      <c r="D106" s="1">
        <v>45104.680798611109</v>
      </c>
      <c r="E106" t="s">
        <v>190</v>
      </c>
      <c r="J106">
        <v>533</v>
      </c>
      <c r="K106" t="s">
        <v>43</v>
      </c>
      <c r="L106">
        <v>1</v>
      </c>
      <c r="M106">
        <v>3</v>
      </c>
      <c r="N106">
        <v>3</v>
      </c>
      <c r="O106">
        <v>4</v>
      </c>
      <c r="P106">
        <v>7</v>
      </c>
      <c r="Q106">
        <v>7</v>
      </c>
      <c r="R106">
        <v>7</v>
      </c>
      <c r="S106">
        <v>7</v>
      </c>
      <c r="T106">
        <v>7</v>
      </c>
      <c r="U106">
        <v>7</v>
      </c>
      <c r="V106">
        <v>1</v>
      </c>
      <c r="W106">
        <v>7</v>
      </c>
      <c r="X106">
        <v>7</v>
      </c>
      <c r="Y106">
        <v>7</v>
      </c>
      <c r="AI106">
        <v>6</v>
      </c>
      <c r="AJ106">
        <v>6</v>
      </c>
      <c r="AK106">
        <v>6</v>
      </c>
      <c r="AL106">
        <v>1</v>
      </c>
      <c r="AM106">
        <v>2</v>
      </c>
      <c r="AN106">
        <v>3</v>
      </c>
      <c r="AO106">
        <v>1</v>
      </c>
      <c r="AP106">
        <v>3</v>
      </c>
      <c r="AQ106">
        <v>3</v>
      </c>
      <c r="AR106">
        <v>1</v>
      </c>
      <c r="AS106">
        <v>1</v>
      </c>
      <c r="AT106">
        <v>1</v>
      </c>
      <c r="AU106">
        <v>6</v>
      </c>
      <c r="AV106">
        <v>4</v>
      </c>
      <c r="AW106">
        <v>5</v>
      </c>
      <c r="AX106" s="9">
        <f t="shared" si="20"/>
        <v>7</v>
      </c>
      <c r="AY106" s="10">
        <f t="shared" si="21"/>
        <v>6</v>
      </c>
      <c r="AZ106" s="9">
        <f t="shared" si="22"/>
        <v>4</v>
      </c>
      <c r="BA106" s="10">
        <f t="shared" si="23"/>
        <v>5</v>
      </c>
      <c r="BB106" s="10">
        <f t="shared" si="24"/>
        <v>3</v>
      </c>
      <c r="BC106" s="10">
        <f t="shared" si="25"/>
        <v>4</v>
      </c>
      <c r="BD106" s="9">
        <f t="shared" si="26"/>
        <v>1</v>
      </c>
      <c r="BE106" s="9">
        <f t="shared" si="27"/>
        <v>5.6</v>
      </c>
      <c r="BF106" s="10">
        <f t="shared" si="28"/>
        <v>4.75</v>
      </c>
      <c r="BG106">
        <f t="shared" si="29"/>
        <v>12</v>
      </c>
    </row>
    <row r="107" spans="1:59" x14ac:dyDescent="0.2">
      <c r="A107">
        <v>114353852923</v>
      </c>
      <c r="B107">
        <v>426449233</v>
      </c>
      <c r="C107" s="1">
        <v>45103.59337962963</v>
      </c>
      <c r="D107" s="1">
        <v>45103.598645833335</v>
      </c>
      <c r="E107" t="s">
        <v>221</v>
      </c>
      <c r="J107">
        <v>537</v>
      </c>
      <c r="K107" t="s">
        <v>53</v>
      </c>
      <c r="L107">
        <v>7</v>
      </c>
      <c r="M107">
        <v>6</v>
      </c>
      <c r="N107">
        <v>4</v>
      </c>
      <c r="O107">
        <v>5</v>
      </c>
      <c r="P107">
        <v>1</v>
      </c>
      <c r="Q107">
        <v>7</v>
      </c>
      <c r="R107">
        <v>2</v>
      </c>
      <c r="S107">
        <v>6</v>
      </c>
      <c r="T107">
        <v>4</v>
      </c>
      <c r="U107">
        <v>5</v>
      </c>
      <c r="V107">
        <v>2</v>
      </c>
      <c r="W107">
        <v>6</v>
      </c>
      <c r="X107">
        <v>3</v>
      </c>
      <c r="Y107">
        <v>6</v>
      </c>
      <c r="AC107">
        <v>3</v>
      </c>
      <c r="AD107">
        <v>4</v>
      </c>
      <c r="AE107">
        <v>5</v>
      </c>
      <c r="AL107">
        <v>3</v>
      </c>
      <c r="AM107">
        <v>2</v>
      </c>
      <c r="AN107">
        <v>4</v>
      </c>
      <c r="AO107">
        <v>4</v>
      </c>
      <c r="AP107">
        <v>5</v>
      </c>
      <c r="AQ107">
        <v>5</v>
      </c>
      <c r="AR107">
        <v>1</v>
      </c>
      <c r="AS107">
        <v>1</v>
      </c>
      <c r="AT107">
        <v>1</v>
      </c>
      <c r="AU107">
        <v>4</v>
      </c>
      <c r="AV107">
        <v>4</v>
      </c>
      <c r="AW107">
        <v>5</v>
      </c>
      <c r="AX107" s="9">
        <f t="shared" si="20"/>
        <v>5</v>
      </c>
      <c r="AY107" s="10">
        <f t="shared" si="21"/>
        <v>7</v>
      </c>
      <c r="AZ107" s="9">
        <f t="shared" si="22"/>
        <v>1.6666666666666667</v>
      </c>
      <c r="BA107" s="10">
        <f t="shared" si="23"/>
        <v>1</v>
      </c>
      <c r="BB107" s="10">
        <f t="shared" si="24"/>
        <v>3</v>
      </c>
      <c r="BC107" s="10">
        <f t="shared" si="25"/>
        <v>1</v>
      </c>
      <c r="BD107" s="9">
        <f t="shared" si="26"/>
        <v>3</v>
      </c>
      <c r="BE107" s="9">
        <f t="shared" si="27"/>
        <v>3.8</v>
      </c>
      <c r="BF107" s="10">
        <f t="shared" si="28"/>
        <v>3.75</v>
      </c>
      <c r="BG107">
        <f t="shared" si="29"/>
        <v>11</v>
      </c>
    </row>
    <row r="108" spans="1:59" x14ac:dyDescent="0.2">
      <c r="A108">
        <v>114353883943</v>
      </c>
      <c r="B108">
        <v>426449233</v>
      </c>
      <c r="C108" s="1">
        <v>45103.619513888887</v>
      </c>
      <c r="D108" s="1">
        <v>45103.624664351853</v>
      </c>
      <c r="E108" t="s">
        <v>215</v>
      </c>
      <c r="J108">
        <v>545</v>
      </c>
      <c r="K108" t="s">
        <v>43</v>
      </c>
      <c r="L108">
        <v>7</v>
      </c>
      <c r="M108">
        <v>5</v>
      </c>
      <c r="N108">
        <v>3</v>
      </c>
      <c r="O108">
        <v>2</v>
      </c>
      <c r="P108">
        <v>1</v>
      </c>
      <c r="Q108">
        <v>7</v>
      </c>
      <c r="R108">
        <v>1</v>
      </c>
      <c r="S108">
        <v>6</v>
      </c>
      <c r="T108">
        <v>6</v>
      </c>
      <c r="U108">
        <v>5</v>
      </c>
      <c r="V108">
        <v>3</v>
      </c>
      <c r="W108">
        <v>7</v>
      </c>
      <c r="X108">
        <v>2</v>
      </c>
      <c r="Y108">
        <v>6</v>
      </c>
      <c r="AI108">
        <v>5</v>
      </c>
      <c r="AJ108">
        <v>6</v>
      </c>
      <c r="AK108">
        <v>4</v>
      </c>
      <c r="AL108">
        <v>3</v>
      </c>
      <c r="AM108">
        <v>2</v>
      </c>
      <c r="AN108">
        <v>2</v>
      </c>
      <c r="AO108">
        <v>3</v>
      </c>
      <c r="AP108">
        <v>2</v>
      </c>
      <c r="AQ108">
        <v>2</v>
      </c>
      <c r="AR108">
        <v>3</v>
      </c>
      <c r="AS108">
        <v>2</v>
      </c>
      <c r="AT108">
        <v>2</v>
      </c>
      <c r="AU108">
        <v>4</v>
      </c>
      <c r="AV108">
        <v>5</v>
      </c>
      <c r="AW108">
        <v>6</v>
      </c>
      <c r="AX108" s="9">
        <f t="shared" si="20"/>
        <v>5.666666666666667</v>
      </c>
      <c r="AY108" s="10">
        <f t="shared" si="21"/>
        <v>8</v>
      </c>
      <c r="AZ108" s="9">
        <f t="shared" si="22"/>
        <v>2.6666666666666665</v>
      </c>
      <c r="BA108" s="10">
        <f t="shared" si="23"/>
        <v>1</v>
      </c>
      <c r="BB108" s="10">
        <f t="shared" si="24"/>
        <v>3</v>
      </c>
      <c r="BC108" s="10">
        <f t="shared" si="25"/>
        <v>4</v>
      </c>
      <c r="BD108" s="9">
        <f t="shared" si="26"/>
        <v>2.3333333333333335</v>
      </c>
      <c r="BE108" s="9">
        <f t="shared" si="27"/>
        <v>2.8</v>
      </c>
      <c r="BF108" s="10">
        <f t="shared" si="28"/>
        <v>4.5</v>
      </c>
      <c r="BG108">
        <f t="shared" si="29"/>
        <v>8</v>
      </c>
    </row>
    <row r="109" spans="1:59" x14ac:dyDescent="0.2">
      <c r="A109">
        <v>114353850753</v>
      </c>
      <c r="B109">
        <v>426449233</v>
      </c>
      <c r="C109" s="1">
        <v>45103.591620370367</v>
      </c>
      <c r="D109" s="1">
        <v>45103.598645833335</v>
      </c>
      <c r="E109" t="s">
        <v>222</v>
      </c>
      <c r="J109">
        <v>548</v>
      </c>
      <c r="K109" t="s">
        <v>53</v>
      </c>
      <c r="L109">
        <v>7</v>
      </c>
      <c r="M109">
        <v>5</v>
      </c>
      <c r="N109">
        <v>5</v>
      </c>
      <c r="O109">
        <v>5</v>
      </c>
      <c r="P109">
        <v>5</v>
      </c>
      <c r="Q109">
        <v>7</v>
      </c>
      <c r="R109">
        <v>3</v>
      </c>
      <c r="S109">
        <v>5</v>
      </c>
      <c r="T109">
        <v>5</v>
      </c>
      <c r="U109">
        <v>7</v>
      </c>
      <c r="V109">
        <v>5</v>
      </c>
      <c r="W109">
        <v>7</v>
      </c>
      <c r="X109">
        <v>3</v>
      </c>
      <c r="Y109">
        <v>7</v>
      </c>
      <c r="AC109">
        <v>6</v>
      </c>
      <c r="AD109">
        <v>4</v>
      </c>
      <c r="AE109">
        <v>5</v>
      </c>
      <c r="AL109">
        <v>4</v>
      </c>
      <c r="AM109">
        <v>4</v>
      </c>
      <c r="AN109">
        <v>4</v>
      </c>
      <c r="AO109">
        <v>6</v>
      </c>
      <c r="AP109">
        <v>6</v>
      </c>
      <c r="AQ109">
        <v>6</v>
      </c>
      <c r="AR109">
        <v>4</v>
      </c>
      <c r="AS109">
        <v>3</v>
      </c>
      <c r="AT109">
        <v>4</v>
      </c>
      <c r="AU109">
        <v>6</v>
      </c>
      <c r="AV109">
        <v>6</v>
      </c>
      <c r="AW109">
        <v>6</v>
      </c>
      <c r="AX109" s="9">
        <f t="shared" si="20"/>
        <v>5.666666666666667</v>
      </c>
      <c r="AY109" s="10">
        <f t="shared" si="21"/>
        <v>6</v>
      </c>
      <c r="AZ109" s="9">
        <f t="shared" si="22"/>
        <v>2</v>
      </c>
      <c r="BA109" s="10">
        <f t="shared" si="23"/>
        <v>2</v>
      </c>
      <c r="BB109" s="10">
        <f t="shared" si="24"/>
        <v>2</v>
      </c>
      <c r="BC109" s="10">
        <f t="shared" si="25"/>
        <v>2</v>
      </c>
      <c r="BD109" s="9">
        <f t="shared" si="26"/>
        <v>4</v>
      </c>
      <c r="BE109" s="9">
        <f t="shared" si="27"/>
        <v>5</v>
      </c>
      <c r="BF109" s="10">
        <f t="shared" si="28"/>
        <v>4.75</v>
      </c>
      <c r="BG109">
        <f t="shared" si="29"/>
        <v>7</v>
      </c>
    </row>
    <row r="110" spans="1:59" x14ac:dyDescent="0.2">
      <c r="A110">
        <v>114353967948</v>
      </c>
      <c r="B110">
        <v>426449233</v>
      </c>
      <c r="C110" s="1">
        <v>45103.691180555557</v>
      </c>
      <c r="D110" s="1">
        <v>45103.695428240739</v>
      </c>
      <c r="E110" t="s">
        <v>204</v>
      </c>
      <c r="J110">
        <v>553</v>
      </c>
      <c r="K110" t="s">
        <v>47</v>
      </c>
      <c r="L110">
        <v>6</v>
      </c>
      <c r="M110">
        <v>6</v>
      </c>
      <c r="N110">
        <v>5</v>
      </c>
      <c r="O110">
        <v>1</v>
      </c>
      <c r="P110">
        <v>4</v>
      </c>
      <c r="Q110">
        <v>4</v>
      </c>
      <c r="R110">
        <v>6</v>
      </c>
      <c r="S110">
        <v>6</v>
      </c>
      <c r="T110">
        <v>5</v>
      </c>
      <c r="U110">
        <v>7</v>
      </c>
      <c r="V110">
        <v>5</v>
      </c>
      <c r="W110">
        <v>7</v>
      </c>
      <c r="X110">
        <v>5</v>
      </c>
      <c r="Y110">
        <v>7</v>
      </c>
      <c r="Z110">
        <v>4</v>
      </c>
      <c r="AA110">
        <v>5</v>
      </c>
      <c r="AB110">
        <v>4</v>
      </c>
      <c r="AL110">
        <v>5</v>
      </c>
      <c r="AM110">
        <v>6</v>
      </c>
      <c r="AN110">
        <v>6</v>
      </c>
      <c r="AO110">
        <v>2</v>
      </c>
      <c r="AP110">
        <v>1</v>
      </c>
      <c r="AQ110">
        <v>2</v>
      </c>
      <c r="AR110">
        <v>3</v>
      </c>
      <c r="AS110">
        <v>3</v>
      </c>
      <c r="AT110">
        <v>3</v>
      </c>
      <c r="AU110">
        <v>3</v>
      </c>
      <c r="AV110">
        <v>1</v>
      </c>
      <c r="AW110">
        <v>2</v>
      </c>
      <c r="AX110" s="9">
        <f t="shared" si="20"/>
        <v>6</v>
      </c>
      <c r="AY110" s="10">
        <f t="shared" si="21"/>
        <v>4</v>
      </c>
      <c r="AZ110" s="9">
        <f t="shared" si="22"/>
        <v>4</v>
      </c>
      <c r="BA110" s="10">
        <f t="shared" si="23"/>
        <v>3</v>
      </c>
      <c r="BB110" s="10">
        <f t="shared" si="24"/>
        <v>5</v>
      </c>
      <c r="BC110" s="10">
        <f t="shared" si="25"/>
        <v>4</v>
      </c>
      <c r="BD110" s="9">
        <f t="shared" si="26"/>
        <v>1.6666666666666667</v>
      </c>
      <c r="BE110" s="9">
        <f t="shared" si="27"/>
        <v>4</v>
      </c>
      <c r="BF110" s="10">
        <f t="shared" si="28"/>
        <v>4.5</v>
      </c>
      <c r="BG110">
        <f t="shared" si="29"/>
        <v>12</v>
      </c>
    </row>
    <row r="111" spans="1:59" x14ac:dyDescent="0.2">
      <c r="A111">
        <v>114353850028</v>
      </c>
      <c r="B111">
        <v>426449233</v>
      </c>
      <c r="C111" s="1">
        <v>45103.591238425928</v>
      </c>
      <c r="D111" s="1">
        <v>45103.594166666669</v>
      </c>
      <c r="E111" t="s">
        <v>228</v>
      </c>
      <c r="J111">
        <v>557</v>
      </c>
      <c r="K111" t="s">
        <v>41</v>
      </c>
      <c r="L111">
        <v>7</v>
      </c>
      <c r="M111">
        <v>1</v>
      </c>
      <c r="N111">
        <v>1</v>
      </c>
      <c r="O111">
        <v>5</v>
      </c>
      <c r="P111">
        <v>2</v>
      </c>
      <c r="Q111">
        <v>3</v>
      </c>
      <c r="R111">
        <v>1</v>
      </c>
      <c r="S111">
        <v>1</v>
      </c>
      <c r="T111">
        <v>3</v>
      </c>
      <c r="U111">
        <v>7</v>
      </c>
      <c r="V111">
        <v>2</v>
      </c>
      <c r="W111">
        <v>2</v>
      </c>
      <c r="X111">
        <v>1</v>
      </c>
      <c r="Y111">
        <v>7</v>
      </c>
      <c r="AL111">
        <v>3</v>
      </c>
      <c r="AM111">
        <v>3</v>
      </c>
      <c r="AN111">
        <v>3</v>
      </c>
      <c r="AO111">
        <v>3</v>
      </c>
      <c r="AP111">
        <v>3</v>
      </c>
      <c r="AQ111">
        <v>3</v>
      </c>
      <c r="AR111">
        <v>3</v>
      </c>
      <c r="AS111">
        <v>3</v>
      </c>
      <c r="AT111">
        <v>3</v>
      </c>
      <c r="AU111">
        <v>2</v>
      </c>
      <c r="AV111">
        <v>2</v>
      </c>
      <c r="AW111">
        <v>3</v>
      </c>
      <c r="AX111" s="9">
        <f t="shared" si="20"/>
        <v>3.6666666666666665</v>
      </c>
      <c r="AY111" s="10">
        <f t="shared" si="21"/>
        <v>6</v>
      </c>
      <c r="AZ111" s="9" t="str">
        <f t="shared" si="22"/>
        <v>N/A</v>
      </c>
      <c r="BA111" s="10" t="str">
        <f t="shared" si="23"/>
        <v>N/A</v>
      </c>
      <c r="BB111" s="10" t="str">
        <f t="shared" si="24"/>
        <v>N/A</v>
      </c>
      <c r="BC111" s="10" t="str">
        <f t="shared" si="25"/>
        <v>N/A</v>
      </c>
      <c r="BD111" s="9" t="str">
        <f t="shared" si="26"/>
        <v>N/A</v>
      </c>
      <c r="BE111" s="9">
        <f t="shared" si="27"/>
        <v>2.4</v>
      </c>
      <c r="BF111" s="10">
        <f t="shared" si="28"/>
        <v>3</v>
      </c>
      <c r="BG111">
        <f t="shared" si="29"/>
        <v>2</v>
      </c>
    </row>
    <row r="112" spans="1:59" x14ac:dyDescent="0.2">
      <c r="A112">
        <v>114354197326</v>
      </c>
      <c r="B112">
        <v>426449233</v>
      </c>
      <c r="C112" s="1">
        <v>45103.940532407411</v>
      </c>
      <c r="D112" s="1">
        <v>45103.946956018517</v>
      </c>
      <c r="E112" t="s">
        <v>183</v>
      </c>
      <c r="J112">
        <v>561</v>
      </c>
      <c r="K112" t="s">
        <v>45</v>
      </c>
      <c r="L112">
        <v>4</v>
      </c>
      <c r="M112">
        <v>3</v>
      </c>
      <c r="N112">
        <v>4</v>
      </c>
      <c r="O112">
        <v>4</v>
      </c>
      <c r="P112">
        <v>6</v>
      </c>
      <c r="Q112">
        <v>4</v>
      </c>
      <c r="R112">
        <v>5</v>
      </c>
      <c r="S112">
        <v>4</v>
      </c>
      <c r="T112">
        <v>3</v>
      </c>
      <c r="U112">
        <v>7</v>
      </c>
      <c r="V112">
        <v>2</v>
      </c>
      <c r="W112">
        <v>7</v>
      </c>
      <c r="X112">
        <v>2</v>
      </c>
      <c r="Y112">
        <v>6</v>
      </c>
      <c r="AL112">
        <v>4</v>
      </c>
      <c r="AM112">
        <v>4</v>
      </c>
      <c r="AN112">
        <v>4</v>
      </c>
      <c r="AO112">
        <v>3</v>
      </c>
      <c r="AP112">
        <v>1</v>
      </c>
      <c r="AQ112">
        <v>3</v>
      </c>
      <c r="AR112">
        <v>3</v>
      </c>
      <c r="AS112">
        <v>3</v>
      </c>
      <c r="AT112">
        <v>3</v>
      </c>
      <c r="AU112">
        <v>3</v>
      </c>
      <c r="AV112">
        <v>1</v>
      </c>
      <c r="AW112">
        <v>3</v>
      </c>
      <c r="AX112" s="9">
        <f t="shared" si="20"/>
        <v>4.666666666666667</v>
      </c>
      <c r="AY112" s="10">
        <f t="shared" si="21"/>
        <v>9</v>
      </c>
      <c r="AZ112" s="9" t="str">
        <f t="shared" si="22"/>
        <v>N/A</v>
      </c>
      <c r="BA112" s="10" t="str">
        <f t="shared" si="23"/>
        <v>N/A</v>
      </c>
      <c r="BB112" s="10" t="str">
        <f t="shared" si="24"/>
        <v>N/A</v>
      </c>
      <c r="BC112" s="10" t="str">
        <f t="shared" si="25"/>
        <v>N/A</v>
      </c>
      <c r="BD112" s="9" t="str">
        <f t="shared" si="26"/>
        <v>N/A</v>
      </c>
      <c r="BE112" s="9">
        <f t="shared" si="27"/>
        <v>4.5999999999999996</v>
      </c>
      <c r="BF112" s="10">
        <f t="shared" si="28"/>
        <v>4</v>
      </c>
      <c r="BG112">
        <f t="shared" si="29"/>
        <v>5</v>
      </c>
    </row>
    <row r="113" spans="1:59" x14ac:dyDescent="0.2">
      <c r="A113">
        <v>114353851899</v>
      </c>
      <c r="B113">
        <v>426449233</v>
      </c>
      <c r="C113" s="1">
        <v>45103.592812499999</v>
      </c>
      <c r="D113" s="1">
        <v>45103.597881944443</v>
      </c>
      <c r="E113" t="s">
        <v>223</v>
      </c>
      <c r="J113">
        <v>565</v>
      </c>
      <c r="K113" t="s">
        <v>47</v>
      </c>
      <c r="L113">
        <v>7</v>
      </c>
      <c r="M113">
        <v>5</v>
      </c>
      <c r="N113">
        <v>5</v>
      </c>
      <c r="O113">
        <v>3</v>
      </c>
      <c r="P113">
        <v>3</v>
      </c>
      <c r="Q113">
        <v>5</v>
      </c>
      <c r="R113">
        <v>6</v>
      </c>
      <c r="S113">
        <v>6</v>
      </c>
      <c r="T113">
        <v>6</v>
      </c>
      <c r="U113">
        <v>6</v>
      </c>
      <c r="V113">
        <v>3</v>
      </c>
      <c r="W113">
        <v>6</v>
      </c>
      <c r="X113">
        <v>6</v>
      </c>
      <c r="Y113">
        <v>6</v>
      </c>
      <c r="Z113">
        <v>3</v>
      </c>
      <c r="AA113">
        <v>3</v>
      </c>
      <c r="AB113">
        <v>4</v>
      </c>
      <c r="AL113">
        <v>5</v>
      </c>
      <c r="AM113">
        <v>5</v>
      </c>
      <c r="AN113">
        <v>5</v>
      </c>
      <c r="AO113">
        <v>3</v>
      </c>
      <c r="AP113">
        <v>3</v>
      </c>
      <c r="AQ113">
        <v>3</v>
      </c>
      <c r="AR113">
        <v>3</v>
      </c>
      <c r="AS113">
        <v>3</v>
      </c>
      <c r="AT113">
        <v>3</v>
      </c>
      <c r="AU113">
        <v>3</v>
      </c>
      <c r="AV113">
        <v>3</v>
      </c>
      <c r="AW113">
        <v>3</v>
      </c>
      <c r="AX113" s="9">
        <f t="shared" si="20"/>
        <v>6</v>
      </c>
      <c r="AY113" s="10">
        <f t="shared" si="21"/>
        <v>3</v>
      </c>
      <c r="AZ113" s="9">
        <f t="shared" si="22"/>
        <v>2</v>
      </c>
      <c r="BA113" s="10">
        <f t="shared" si="23"/>
        <v>2</v>
      </c>
      <c r="BB113" s="10">
        <f t="shared" si="24"/>
        <v>2</v>
      </c>
      <c r="BC113" s="10">
        <f t="shared" si="25"/>
        <v>2</v>
      </c>
      <c r="BD113" s="9">
        <f t="shared" si="26"/>
        <v>3</v>
      </c>
      <c r="BE113" s="9">
        <f t="shared" si="27"/>
        <v>4.4000000000000004</v>
      </c>
      <c r="BF113" s="10">
        <f t="shared" si="28"/>
        <v>3.75</v>
      </c>
      <c r="BG113">
        <f t="shared" si="29"/>
        <v>6</v>
      </c>
    </row>
    <row r="114" spans="1:59" x14ac:dyDescent="0.2">
      <c r="A114">
        <v>114353854245</v>
      </c>
      <c r="B114">
        <v>426449233</v>
      </c>
      <c r="C114" s="1">
        <v>45103.594351851854</v>
      </c>
      <c r="D114" s="1">
        <v>45103.601354166669</v>
      </c>
      <c r="E114" t="s">
        <v>220</v>
      </c>
      <c r="J114">
        <v>569</v>
      </c>
      <c r="K114" t="s">
        <v>47</v>
      </c>
      <c r="L114">
        <v>5</v>
      </c>
      <c r="M114">
        <v>5</v>
      </c>
      <c r="N114">
        <v>4</v>
      </c>
      <c r="O114">
        <v>4</v>
      </c>
      <c r="P114">
        <v>6</v>
      </c>
      <c r="Q114">
        <v>6</v>
      </c>
      <c r="R114">
        <v>5</v>
      </c>
      <c r="S114">
        <v>6</v>
      </c>
      <c r="T114">
        <v>5</v>
      </c>
      <c r="U114">
        <v>6</v>
      </c>
      <c r="V114">
        <v>5</v>
      </c>
      <c r="W114">
        <v>6</v>
      </c>
      <c r="X114">
        <v>4</v>
      </c>
      <c r="Y114">
        <v>6</v>
      </c>
      <c r="Z114">
        <v>4</v>
      </c>
      <c r="AA114">
        <v>4</v>
      </c>
      <c r="AB114">
        <v>5</v>
      </c>
      <c r="AL114">
        <v>4</v>
      </c>
      <c r="AM114">
        <v>4</v>
      </c>
      <c r="AN114">
        <v>4</v>
      </c>
      <c r="AO114">
        <v>4</v>
      </c>
      <c r="AP114">
        <v>4</v>
      </c>
      <c r="AQ114">
        <v>4</v>
      </c>
      <c r="AR114">
        <v>3</v>
      </c>
      <c r="AS114">
        <v>3</v>
      </c>
      <c r="AT114">
        <v>3</v>
      </c>
      <c r="AU114">
        <v>4</v>
      </c>
      <c r="AV114">
        <v>4</v>
      </c>
      <c r="AW114">
        <v>4</v>
      </c>
      <c r="AX114" s="9">
        <f t="shared" si="20"/>
        <v>5.666666666666667</v>
      </c>
      <c r="AY114" s="10">
        <f t="shared" si="21"/>
        <v>3</v>
      </c>
      <c r="AZ114" s="9">
        <f t="shared" si="22"/>
        <v>0</v>
      </c>
      <c r="BA114" s="10">
        <f t="shared" si="23"/>
        <v>0</v>
      </c>
      <c r="BB114" s="10">
        <f t="shared" si="24"/>
        <v>0</v>
      </c>
      <c r="BC114" s="10">
        <f t="shared" si="25"/>
        <v>0</v>
      </c>
      <c r="BD114" s="9">
        <f t="shared" si="26"/>
        <v>4</v>
      </c>
      <c r="BE114" s="9">
        <f t="shared" si="27"/>
        <v>5</v>
      </c>
      <c r="BF114" s="10">
        <f t="shared" si="28"/>
        <v>4.25</v>
      </c>
      <c r="BG114">
        <f t="shared" si="29"/>
        <v>3</v>
      </c>
    </row>
    <row r="115" spans="1:59" x14ac:dyDescent="0.2">
      <c r="A115">
        <v>114353995607</v>
      </c>
      <c r="B115">
        <v>426449233</v>
      </c>
      <c r="C115" s="1">
        <v>45103.71603009259</v>
      </c>
      <c r="D115" s="1">
        <v>45103.720648148148</v>
      </c>
      <c r="E115" t="s">
        <v>200</v>
      </c>
      <c r="J115">
        <v>573</v>
      </c>
      <c r="K115" t="s">
        <v>53</v>
      </c>
      <c r="L115">
        <v>5</v>
      </c>
      <c r="M115">
        <v>6</v>
      </c>
      <c r="N115">
        <v>4</v>
      </c>
      <c r="O115">
        <v>4</v>
      </c>
      <c r="P115">
        <v>1</v>
      </c>
      <c r="Q115">
        <v>7</v>
      </c>
      <c r="R115">
        <v>7</v>
      </c>
      <c r="S115">
        <v>6</v>
      </c>
      <c r="T115">
        <v>7</v>
      </c>
      <c r="U115">
        <v>7</v>
      </c>
      <c r="V115">
        <v>1</v>
      </c>
      <c r="W115">
        <v>7</v>
      </c>
      <c r="X115">
        <v>1</v>
      </c>
      <c r="Y115">
        <v>7</v>
      </c>
      <c r="AC115">
        <v>4</v>
      </c>
      <c r="AD115">
        <v>3</v>
      </c>
      <c r="AE115">
        <v>5</v>
      </c>
      <c r="AL115">
        <v>1</v>
      </c>
      <c r="AM115">
        <v>1</v>
      </c>
      <c r="AN115">
        <v>1</v>
      </c>
      <c r="AO115">
        <v>5</v>
      </c>
      <c r="AP115">
        <v>5</v>
      </c>
      <c r="AQ115">
        <v>5</v>
      </c>
      <c r="AR115">
        <v>2</v>
      </c>
      <c r="AS115">
        <v>2</v>
      </c>
      <c r="AT115">
        <v>2</v>
      </c>
      <c r="AU115">
        <v>5</v>
      </c>
      <c r="AV115">
        <v>5</v>
      </c>
      <c r="AW115">
        <v>5</v>
      </c>
      <c r="AX115" s="9">
        <f t="shared" si="20"/>
        <v>6.666666666666667</v>
      </c>
      <c r="AY115" s="10">
        <f t="shared" si="21"/>
        <v>12</v>
      </c>
      <c r="AZ115" s="9">
        <f t="shared" si="22"/>
        <v>4</v>
      </c>
      <c r="BA115" s="10">
        <f t="shared" si="23"/>
        <v>4</v>
      </c>
      <c r="BB115" s="10">
        <f t="shared" si="24"/>
        <v>4</v>
      </c>
      <c r="BC115" s="10">
        <f t="shared" si="25"/>
        <v>4</v>
      </c>
      <c r="BD115" s="9">
        <f t="shared" si="26"/>
        <v>1</v>
      </c>
      <c r="BE115" s="9">
        <f t="shared" si="27"/>
        <v>4.5999999999999996</v>
      </c>
      <c r="BF115" s="10">
        <f t="shared" si="28"/>
        <v>3.25</v>
      </c>
      <c r="BG115">
        <f t="shared" si="29"/>
        <v>12</v>
      </c>
    </row>
    <row r="116" spans="1:59" x14ac:dyDescent="0.2">
      <c r="A116">
        <v>114353851090</v>
      </c>
      <c r="B116">
        <v>426449233</v>
      </c>
      <c r="C116" s="1">
        <v>45103.592199074075</v>
      </c>
      <c r="D116" s="1">
        <v>45103.595879629633</v>
      </c>
      <c r="E116" t="s">
        <v>224</v>
      </c>
      <c r="J116">
        <v>577</v>
      </c>
      <c r="K116" t="s">
        <v>47</v>
      </c>
      <c r="L116">
        <v>7</v>
      </c>
      <c r="M116">
        <v>7</v>
      </c>
      <c r="N116">
        <v>3</v>
      </c>
      <c r="O116">
        <v>1</v>
      </c>
      <c r="P116">
        <v>7</v>
      </c>
      <c r="Q116">
        <v>3</v>
      </c>
      <c r="R116">
        <v>7</v>
      </c>
      <c r="S116">
        <v>7</v>
      </c>
      <c r="T116">
        <v>5</v>
      </c>
      <c r="U116">
        <v>7</v>
      </c>
      <c r="V116">
        <v>3</v>
      </c>
      <c r="W116">
        <v>7</v>
      </c>
      <c r="X116">
        <v>7</v>
      </c>
      <c r="Y116">
        <v>7</v>
      </c>
      <c r="Z116">
        <v>4</v>
      </c>
      <c r="AA116">
        <v>4</v>
      </c>
      <c r="AB116">
        <v>4</v>
      </c>
      <c r="AL116">
        <v>5</v>
      </c>
      <c r="AM116">
        <v>5</v>
      </c>
      <c r="AN116">
        <v>5</v>
      </c>
      <c r="AO116">
        <v>4</v>
      </c>
      <c r="AP116">
        <v>3</v>
      </c>
      <c r="AQ116">
        <v>5</v>
      </c>
      <c r="AR116">
        <v>4</v>
      </c>
      <c r="AS116">
        <v>4</v>
      </c>
      <c r="AT116">
        <v>4</v>
      </c>
      <c r="AU116">
        <v>4</v>
      </c>
      <c r="AV116">
        <v>2</v>
      </c>
      <c r="AW116">
        <v>4</v>
      </c>
      <c r="AX116" s="9">
        <f t="shared" si="20"/>
        <v>6.333333333333333</v>
      </c>
      <c r="AY116" s="10">
        <f t="shared" si="21"/>
        <v>4</v>
      </c>
      <c r="AZ116" s="9">
        <f t="shared" si="22"/>
        <v>1</v>
      </c>
      <c r="BA116" s="10">
        <f t="shared" si="23"/>
        <v>1</v>
      </c>
      <c r="BB116" s="10">
        <f t="shared" si="24"/>
        <v>2</v>
      </c>
      <c r="BC116" s="10">
        <f t="shared" si="25"/>
        <v>0</v>
      </c>
      <c r="BD116" s="9">
        <f t="shared" si="26"/>
        <v>4</v>
      </c>
      <c r="BE116" s="9">
        <f t="shared" si="27"/>
        <v>4.2</v>
      </c>
      <c r="BF116" s="10">
        <f t="shared" si="28"/>
        <v>4.25</v>
      </c>
      <c r="BG116">
        <f t="shared" si="29"/>
        <v>5</v>
      </c>
    </row>
    <row r="117" spans="1:59" x14ac:dyDescent="0.2">
      <c r="A117">
        <v>114354226955</v>
      </c>
      <c r="B117">
        <v>426449233</v>
      </c>
      <c r="C117" s="1">
        <v>45103.981122685182</v>
      </c>
      <c r="D117" s="1">
        <v>45103.984027777777</v>
      </c>
      <c r="E117" t="s">
        <v>198</v>
      </c>
      <c r="J117">
        <v>581</v>
      </c>
      <c r="K117" t="s">
        <v>47</v>
      </c>
      <c r="L117">
        <v>1</v>
      </c>
      <c r="M117">
        <v>7</v>
      </c>
      <c r="N117">
        <v>1</v>
      </c>
      <c r="O117">
        <v>1</v>
      </c>
      <c r="P117">
        <v>7</v>
      </c>
      <c r="Q117">
        <v>1</v>
      </c>
      <c r="R117">
        <v>4</v>
      </c>
      <c r="S117">
        <v>7</v>
      </c>
      <c r="T117">
        <v>4</v>
      </c>
      <c r="U117">
        <v>7</v>
      </c>
      <c r="V117">
        <v>3</v>
      </c>
      <c r="W117">
        <v>7</v>
      </c>
      <c r="X117">
        <v>1</v>
      </c>
      <c r="Y117">
        <v>7</v>
      </c>
      <c r="Z117">
        <v>1</v>
      </c>
      <c r="AA117">
        <v>3</v>
      </c>
      <c r="AB117">
        <v>4</v>
      </c>
      <c r="AL117">
        <v>4</v>
      </c>
      <c r="AM117">
        <v>4</v>
      </c>
      <c r="AN117">
        <v>4</v>
      </c>
      <c r="AO117">
        <v>3</v>
      </c>
      <c r="AP117">
        <v>2</v>
      </c>
      <c r="AQ117">
        <v>3</v>
      </c>
      <c r="AR117">
        <v>4</v>
      </c>
      <c r="AS117">
        <v>4</v>
      </c>
      <c r="AT117">
        <v>4</v>
      </c>
      <c r="AU117">
        <v>2</v>
      </c>
      <c r="AV117">
        <v>2</v>
      </c>
      <c r="AW117">
        <v>2</v>
      </c>
      <c r="AX117" s="9">
        <f t="shared" si="20"/>
        <v>6</v>
      </c>
      <c r="AY117" s="10">
        <f t="shared" si="21"/>
        <v>10</v>
      </c>
      <c r="AZ117" s="9">
        <f t="shared" si="22"/>
        <v>1.3333333333333333</v>
      </c>
      <c r="BA117" s="10">
        <f t="shared" si="23"/>
        <v>1</v>
      </c>
      <c r="BB117" s="10">
        <f t="shared" si="24"/>
        <v>2</v>
      </c>
      <c r="BC117" s="10">
        <f t="shared" si="25"/>
        <v>1</v>
      </c>
      <c r="BD117" s="9">
        <f t="shared" si="26"/>
        <v>2.6666666666666665</v>
      </c>
      <c r="BE117" s="9">
        <f t="shared" si="27"/>
        <v>2.8</v>
      </c>
      <c r="BF117" s="10">
        <f t="shared" si="28"/>
        <v>3</v>
      </c>
      <c r="BG117">
        <f t="shared" si="29"/>
        <v>6</v>
      </c>
    </row>
    <row r="118" spans="1:59" x14ac:dyDescent="0.2">
      <c r="A118">
        <v>114354626667</v>
      </c>
      <c r="B118">
        <v>426449233</v>
      </c>
      <c r="C118" s="1">
        <v>45104.47315972222</v>
      </c>
      <c r="D118" s="1">
        <v>45104.477592592593</v>
      </c>
      <c r="E118" t="s">
        <v>195</v>
      </c>
      <c r="J118">
        <v>585</v>
      </c>
      <c r="K118" t="s">
        <v>53</v>
      </c>
      <c r="L118">
        <v>7</v>
      </c>
      <c r="M118">
        <v>6</v>
      </c>
      <c r="N118">
        <v>5</v>
      </c>
      <c r="O118">
        <v>5</v>
      </c>
      <c r="P118">
        <v>2</v>
      </c>
      <c r="Q118">
        <v>6</v>
      </c>
      <c r="R118">
        <v>6</v>
      </c>
      <c r="S118">
        <v>4</v>
      </c>
      <c r="T118">
        <v>4</v>
      </c>
      <c r="U118">
        <v>6</v>
      </c>
      <c r="V118">
        <v>3</v>
      </c>
      <c r="W118">
        <v>6</v>
      </c>
      <c r="X118">
        <v>3</v>
      </c>
      <c r="Y118">
        <v>5</v>
      </c>
      <c r="AC118">
        <v>4</v>
      </c>
      <c r="AD118">
        <v>3</v>
      </c>
      <c r="AE118">
        <v>3</v>
      </c>
      <c r="AL118">
        <v>3</v>
      </c>
      <c r="AM118">
        <v>4</v>
      </c>
      <c r="AN118">
        <v>3</v>
      </c>
      <c r="AO118">
        <v>5</v>
      </c>
      <c r="AP118">
        <v>5</v>
      </c>
      <c r="AQ118">
        <v>5</v>
      </c>
      <c r="AR118">
        <v>2</v>
      </c>
      <c r="AS118">
        <v>2</v>
      </c>
      <c r="AT118">
        <v>1</v>
      </c>
      <c r="AU118">
        <v>4</v>
      </c>
      <c r="AV118">
        <v>5</v>
      </c>
      <c r="AW118">
        <v>5</v>
      </c>
      <c r="AX118" s="9">
        <f t="shared" si="20"/>
        <v>4.666666666666667</v>
      </c>
      <c r="AY118" s="10">
        <f t="shared" si="21"/>
        <v>5</v>
      </c>
      <c r="AZ118" s="9">
        <f t="shared" si="22"/>
        <v>1.6666666666666667</v>
      </c>
      <c r="BA118" s="10">
        <f t="shared" si="23"/>
        <v>2</v>
      </c>
      <c r="BB118" s="10">
        <f t="shared" si="24"/>
        <v>1</v>
      </c>
      <c r="BC118" s="10">
        <f t="shared" si="25"/>
        <v>2</v>
      </c>
      <c r="BD118" s="9">
        <f t="shared" si="26"/>
        <v>3.3333333333333335</v>
      </c>
      <c r="BE118" s="9">
        <f t="shared" si="27"/>
        <v>4.8</v>
      </c>
      <c r="BF118" s="10">
        <f t="shared" si="28"/>
        <v>3.25</v>
      </c>
      <c r="BG118">
        <f t="shared" si="29"/>
        <v>10</v>
      </c>
    </row>
    <row r="119" spans="1:59" x14ac:dyDescent="0.2">
      <c r="A119">
        <v>114353952116</v>
      </c>
      <c r="B119">
        <v>426449233</v>
      </c>
      <c r="C119" s="1">
        <v>45103.677199074074</v>
      </c>
      <c r="D119" s="1">
        <v>45103.680659722224</v>
      </c>
      <c r="E119" t="s">
        <v>205</v>
      </c>
      <c r="J119">
        <v>593</v>
      </c>
      <c r="K119" t="s">
        <v>45</v>
      </c>
      <c r="L119">
        <v>5</v>
      </c>
      <c r="M119">
        <v>1</v>
      </c>
      <c r="N119">
        <v>5</v>
      </c>
      <c r="O119">
        <v>2</v>
      </c>
      <c r="P119">
        <v>2</v>
      </c>
      <c r="Q119">
        <v>4</v>
      </c>
      <c r="R119">
        <v>4</v>
      </c>
      <c r="S119">
        <v>6</v>
      </c>
      <c r="T119">
        <v>1</v>
      </c>
      <c r="U119">
        <v>7</v>
      </c>
      <c r="V119">
        <v>5</v>
      </c>
      <c r="W119">
        <v>6</v>
      </c>
      <c r="X119">
        <v>4</v>
      </c>
      <c r="Y119">
        <v>7</v>
      </c>
      <c r="AL119">
        <v>3</v>
      </c>
      <c r="AM119">
        <v>2</v>
      </c>
      <c r="AN119">
        <v>5</v>
      </c>
      <c r="AO119">
        <v>4</v>
      </c>
      <c r="AP119">
        <v>2</v>
      </c>
      <c r="AQ119">
        <v>4</v>
      </c>
      <c r="AR119">
        <v>1</v>
      </c>
      <c r="AS119">
        <v>1</v>
      </c>
      <c r="AT119">
        <v>1</v>
      </c>
      <c r="AU119">
        <v>6</v>
      </c>
      <c r="AV119">
        <v>2</v>
      </c>
      <c r="AW119">
        <v>5</v>
      </c>
      <c r="AX119" s="9">
        <f t="shared" si="20"/>
        <v>4.666666666666667</v>
      </c>
      <c r="AY119" s="10">
        <f t="shared" si="21"/>
        <v>4</v>
      </c>
      <c r="AZ119" s="9" t="str">
        <f t="shared" si="22"/>
        <v>N/A</v>
      </c>
      <c r="BA119" s="10" t="str">
        <f t="shared" si="23"/>
        <v>N/A</v>
      </c>
      <c r="BB119" s="10" t="str">
        <f t="shared" si="24"/>
        <v>N/A</v>
      </c>
      <c r="BC119" s="10" t="str">
        <f t="shared" si="25"/>
        <v>N/A</v>
      </c>
      <c r="BD119" s="9" t="str">
        <f t="shared" si="26"/>
        <v>N/A</v>
      </c>
      <c r="BE119" s="9">
        <f t="shared" si="27"/>
        <v>3.4</v>
      </c>
      <c r="BF119" s="10">
        <f t="shared" si="28"/>
        <v>3</v>
      </c>
      <c r="BG119">
        <f t="shared" si="29"/>
        <v>10</v>
      </c>
    </row>
    <row r="120" spans="1:59" x14ac:dyDescent="0.2">
      <c r="A120">
        <v>114353910714</v>
      </c>
      <c r="B120">
        <v>426449233</v>
      </c>
      <c r="C120" s="1">
        <v>45103.642442129632</v>
      </c>
      <c r="D120" s="1">
        <v>45103.646226851852</v>
      </c>
      <c r="E120" t="s">
        <v>210</v>
      </c>
      <c r="J120">
        <v>597</v>
      </c>
      <c r="K120" t="s">
        <v>53</v>
      </c>
      <c r="L120">
        <v>2</v>
      </c>
      <c r="M120">
        <v>7</v>
      </c>
      <c r="N120">
        <v>4</v>
      </c>
      <c r="O120">
        <v>2</v>
      </c>
      <c r="P120">
        <v>5</v>
      </c>
      <c r="Q120">
        <v>5</v>
      </c>
      <c r="R120">
        <v>5</v>
      </c>
      <c r="S120">
        <v>7</v>
      </c>
      <c r="T120">
        <v>7</v>
      </c>
      <c r="U120">
        <v>7</v>
      </c>
      <c r="V120">
        <v>1</v>
      </c>
      <c r="W120">
        <v>7</v>
      </c>
      <c r="X120">
        <v>5</v>
      </c>
      <c r="Y120">
        <v>7</v>
      </c>
      <c r="AC120">
        <v>3</v>
      </c>
      <c r="AD120">
        <v>1</v>
      </c>
      <c r="AE120">
        <v>3</v>
      </c>
      <c r="AL120">
        <v>4</v>
      </c>
      <c r="AM120">
        <v>5</v>
      </c>
      <c r="AN120">
        <v>5</v>
      </c>
      <c r="AO120">
        <v>4</v>
      </c>
      <c r="AP120">
        <v>5</v>
      </c>
      <c r="AQ120">
        <v>5</v>
      </c>
      <c r="AR120">
        <v>3</v>
      </c>
      <c r="AS120">
        <v>2</v>
      </c>
      <c r="AT120">
        <v>2</v>
      </c>
      <c r="AU120">
        <v>3</v>
      </c>
      <c r="AV120">
        <v>2</v>
      </c>
      <c r="AW120">
        <v>2</v>
      </c>
      <c r="AX120" s="9">
        <f t="shared" si="20"/>
        <v>7</v>
      </c>
      <c r="AY120" s="10">
        <f t="shared" si="21"/>
        <v>8</v>
      </c>
      <c r="AZ120" s="9">
        <f t="shared" si="22"/>
        <v>0</v>
      </c>
      <c r="BA120" s="10">
        <f t="shared" si="23"/>
        <v>0</v>
      </c>
      <c r="BB120" s="10">
        <f t="shared" si="24"/>
        <v>0</v>
      </c>
      <c r="BC120" s="10">
        <f t="shared" si="25"/>
        <v>0</v>
      </c>
      <c r="BD120" s="9">
        <f t="shared" si="26"/>
        <v>4.666666666666667</v>
      </c>
      <c r="BE120" s="9">
        <f t="shared" si="27"/>
        <v>4.2</v>
      </c>
      <c r="BF120" s="10">
        <f t="shared" si="28"/>
        <v>2.75</v>
      </c>
      <c r="BG120">
        <f t="shared" si="29"/>
        <v>7</v>
      </c>
    </row>
    <row r="121" spans="1:59" x14ac:dyDescent="0.2">
      <c r="A121">
        <v>114353866716</v>
      </c>
      <c r="B121">
        <v>426449233</v>
      </c>
      <c r="C121" s="1">
        <v>45103.605185185188</v>
      </c>
      <c r="D121" s="1">
        <v>45103.60837962963</v>
      </c>
      <c r="E121" t="s">
        <v>217</v>
      </c>
      <c r="J121">
        <v>601</v>
      </c>
      <c r="K121" t="s">
        <v>47</v>
      </c>
      <c r="L121">
        <v>7</v>
      </c>
      <c r="M121">
        <v>7</v>
      </c>
      <c r="N121">
        <v>4</v>
      </c>
      <c r="O121">
        <v>1</v>
      </c>
      <c r="P121">
        <v>7</v>
      </c>
      <c r="Q121">
        <v>7</v>
      </c>
      <c r="R121">
        <v>7</v>
      </c>
      <c r="S121">
        <v>7</v>
      </c>
      <c r="T121">
        <v>4</v>
      </c>
      <c r="U121">
        <v>7</v>
      </c>
      <c r="V121">
        <v>1</v>
      </c>
      <c r="W121">
        <v>1</v>
      </c>
      <c r="X121">
        <v>1</v>
      </c>
      <c r="Y121">
        <v>7</v>
      </c>
      <c r="Z121">
        <v>6</v>
      </c>
      <c r="AA121">
        <v>4</v>
      </c>
      <c r="AB121">
        <v>6</v>
      </c>
      <c r="AL121">
        <v>6</v>
      </c>
      <c r="AM121">
        <v>6</v>
      </c>
      <c r="AN121">
        <v>6</v>
      </c>
      <c r="AO121">
        <v>1</v>
      </c>
      <c r="AP121">
        <v>1</v>
      </c>
      <c r="AQ121">
        <v>1</v>
      </c>
      <c r="AR121">
        <v>6</v>
      </c>
      <c r="AS121">
        <v>6</v>
      </c>
      <c r="AT121">
        <v>6</v>
      </c>
      <c r="AU121">
        <v>1</v>
      </c>
      <c r="AV121">
        <v>1</v>
      </c>
      <c r="AW121">
        <v>1</v>
      </c>
      <c r="AX121" s="9">
        <f t="shared" si="20"/>
        <v>6</v>
      </c>
      <c r="AY121" s="10">
        <f t="shared" si="21"/>
        <v>6</v>
      </c>
      <c r="AZ121" s="9">
        <f t="shared" si="22"/>
        <v>5</v>
      </c>
      <c r="BA121" s="10">
        <f t="shared" si="23"/>
        <v>5</v>
      </c>
      <c r="BB121" s="10">
        <f t="shared" si="24"/>
        <v>5</v>
      </c>
      <c r="BC121" s="10">
        <f t="shared" si="25"/>
        <v>5</v>
      </c>
      <c r="BD121" s="9">
        <f t="shared" si="26"/>
        <v>1</v>
      </c>
      <c r="BE121" s="9">
        <f t="shared" si="27"/>
        <v>5.2</v>
      </c>
      <c r="BF121" s="10">
        <f t="shared" si="28"/>
        <v>5.5</v>
      </c>
      <c r="BG121">
        <f t="shared" si="29"/>
        <v>15</v>
      </c>
    </row>
    <row r="122" spans="1:59" x14ac:dyDescent="0.2">
      <c r="A122">
        <v>114353865589</v>
      </c>
      <c r="B122">
        <v>426449233</v>
      </c>
      <c r="C122" s="1">
        <v>45103.603506944448</v>
      </c>
      <c r="D122" s="1">
        <v>45103.608356481483</v>
      </c>
      <c r="E122" t="s">
        <v>218</v>
      </c>
      <c r="J122">
        <v>605</v>
      </c>
      <c r="K122" t="s">
        <v>45</v>
      </c>
      <c r="L122">
        <v>2</v>
      </c>
      <c r="M122">
        <v>5</v>
      </c>
      <c r="N122">
        <v>4</v>
      </c>
      <c r="O122">
        <v>4</v>
      </c>
      <c r="P122">
        <v>5</v>
      </c>
      <c r="Q122">
        <v>4</v>
      </c>
      <c r="R122">
        <v>2</v>
      </c>
      <c r="S122">
        <v>5</v>
      </c>
      <c r="T122">
        <v>3</v>
      </c>
      <c r="U122">
        <v>6</v>
      </c>
      <c r="V122">
        <v>3</v>
      </c>
      <c r="W122">
        <v>5</v>
      </c>
      <c r="X122">
        <v>1</v>
      </c>
      <c r="Y122">
        <v>6</v>
      </c>
      <c r="AL122">
        <v>4</v>
      </c>
      <c r="AM122">
        <v>4</v>
      </c>
      <c r="AN122">
        <v>4</v>
      </c>
      <c r="AO122">
        <v>4</v>
      </c>
      <c r="AP122">
        <v>4</v>
      </c>
      <c r="AQ122">
        <v>4</v>
      </c>
      <c r="AR122">
        <v>2</v>
      </c>
      <c r="AS122">
        <v>2</v>
      </c>
      <c r="AT122">
        <v>2</v>
      </c>
      <c r="AU122">
        <v>3</v>
      </c>
      <c r="AV122">
        <v>3</v>
      </c>
      <c r="AW122">
        <v>4</v>
      </c>
      <c r="AX122" s="9">
        <f t="shared" si="20"/>
        <v>4.666666666666667</v>
      </c>
      <c r="AY122" s="10">
        <f t="shared" si="21"/>
        <v>7</v>
      </c>
      <c r="AZ122" s="9" t="str">
        <f t="shared" si="22"/>
        <v>N/A</v>
      </c>
      <c r="BA122" s="10" t="str">
        <f t="shared" si="23"/>
        <v>N/A</v>
      </c>
      <c r="BB122" s="10" t="str">
        <f t="shared" si="24"/>
        <v>N/A</v>
      </c>
      <c r="BC122" s="10" t="str">
        <f t="shared" si="25"/>
        <v>N/A</v>
      </c>
      <c r="BD122" s="9" t="str">
        <f t="shared" si="26"/>
        <v>N/A</v>
      </c>
      <c r="BE122" s="9">
        <f t="shared" si="27"/>
        <v>3.8</v>
      </c>
      <c r="BF122" s="10">
        <f t="shared" si="28"/>
        <v>4</v>
      </c>
      <c r="BG122">
        <f t="shared" si="29"/>
        <v>6</v>
      </c>
    </row>
    <row r="123" spans="1:59" x14ac:dyDescent="0.2">
      <c r="A123">
        <v>114353851111</v>
      </c>
      <c r="B123">
        <v>426449233</v>
      </c>
      <c r="C123" s="1">
        <v>45103.592233796298</v>
      </c>
      <c r="D123" s="1">
        <v>45103.595648148148</v>
      </c>
      <c r="E123" t="s">
        <v>225</v>
      </c>
      <c r="J123">
        <v>609</v>
      </c>
      <c r="K123" t="s">
        <v>53</v>
      </c>
      <c r="L123">
        <v>4</v>
      </c>
      <c r="M123">
        <v>4</v>
      </c>
      <c r="N123">
        <v>4</v>
      </c>
      <c r="O123">
        <v>4</v>
      </c>
      <c r="P123">
        <v>4</v>
      </c>
      <c r="Q123">
        <v>6</v>
      </c>
      <c r="R123">
        <v>3</v>
      </c>
      <c r="S123">
        <v>5</v>
      </c>
      <c r="T123">
        <v>6</v>
      </c>
      <c r="U123">
        <v>5</v>
      </c>
      <c r="V123">
        <v>1</v>
      </c>
      <c r="W123">
        <v>4</v>
      </c>
      <c r="X123">
        <v>4</v>
      </c>
      <c r="Y123">
        <v>6</v>
      </c>
      <c r="AC123">
        <v>6</v>
      </c>
      <c r="AD123">
        <v>1</v>
      </c>
      <c r="AE123">
        <v>3</v>
      </c>
      <c r="AL123">
        <v>3</v>
      </c>
      <c r="AM123">
        <v>2</v>
      </c>
      <c r="AN123">
        <v>2</v>
      </c>
      <c r="AO123">
        <v>3</v>
      </c>
      <c r="AP123">
        <v>3</v>
      </c>
      <c r="AQ123">
        <v>3</v>
      </c>
      <c r="AR123">
        <v>1</v>
      </c>
      <c r="AS123">
        <v>1</v>
      </c>
      <c r="AT123">
        <v>1</v>
      </c>
      <c r="AU123">
        <v>5</v>
      </c>
      <c r="AV123">
        <v>5</v>
      </c>
      <c r="AW123">
        <v>5</v>
      </c>
      <c r="AX123" s="9">
        <f t="shared" si="20"/>
        <v>5.333333333333333</v>
      </c>
      <c r="AY123" s="10">
        <f t="shared" si="21"/>
        <v>5</v>
      </c>
      <c r="AZ123" s="9">
        <f t="shared" si="22"/>
        <v>0.66666666666666663</v>
      </c>
      <c r="BA123" s="10">
        <f t="shared" si="23"/>
        <v>0</v>
      </c>
      <c r="BB123" s="10">
        <f t="shared" si="24"/>
        <v>1</v>
      </c>
      <c r="BC123" s="10">
        <f t="shared" si="25"/>
        <v>1</v>
      </c>
      <c r="BD123" s="9">
        <f t="shared" si="26"/>
        <v>2.3333333333333335</v>
      </c>
      <c r="BE123" s="9">
        <f t="shared" si="27"/>
        <v>4.2</v>
      </c>
      <c r="BF123" s="10">
        <f t="shared" si="28"/>
        <v>3.25</v>
      </c>
      <c r="BG123">
        <f t="shared" si="29"/>
        <v>12</v>
      </c>
    </row>
    <row r="124" spans="1:59" x14ac:dyDescent="0.2">
      <c r="A124">
        <v>114353885981</v>
      </c>
      <c r="B124">
        <v>426449233</v>
      </c>
      <c r="C124" s="1">
        <v>45103.621087962965</v>
      </c>
      <c r="D124" s="1">
        <v>45103.626458333332</v>
      </c>
      <c r="E124" t="s">
        <v>214</v>
      </c>
      <c r="J124">
        <v>613</v>
      </c>
      <c r="K124" t="s">
        <v>47</v>
      </c>
      <c r="L124">
        <v>7</v>
      </c>
      <c r="M124">
        <v>6</v>
      </c>
      <c r="N124">
        <v>5</v>
      </c>
      <c r="O124">
        <v>3</v>
      </c>
      <c r="P124">
        <v>5</v>
      </c>
      <c r="Q124">
        <v>5</v>
      </c>
      <c r="R124">
        <v>6</v>
      </c>
      <c r="S124">
        <v>6</v>
      </c>
      <c r="T124">
        <v>4</v>
      </c>
      <c r="U124">
        <v>7</v>
      </c>
      <c r="V124">
        <v>5</v>
      </c>
      <c r="W124">
        <v>6</v>
      </c>
      <c r="X124">
        <v>4</v>
      </c>
      <c r="Y124">
        <v>6</v>
      </c>
      <c r="Z124">
        <v>4</v>
      </c>
      <c r="AA124">
        <v>4</v>
      </c>
      <c r="AB124">
        <v>4</v>
      </c>
      <c r="AL124">
        <v>5</v>
      </c>
      <c r="AM124">
        <v>5</v>
      </c>
      <c r="AN124">
        <v>5</v>
      </c>
      <c r="AO124">
        <v>3</v>
      </c>
      <c r="AP124">
        <v>2</v>
      </c>
      <c r="AQ124">
        <v>3</v>
      </c>
      <c r="AR124">
        <v>4</v>
      </c>
      <c r="AS124">
        <v>3</v>
      </c>
      <c r="AT124">
        <v>4</v>
      </c>
      <c r="AU124">
        <v>3</v>
      </c>
      <c r="AV124">
        <v>2</v>
      </c>
      <c r="AW124">
        <v>3</v>
      </c>
      <c r="AX124" s="9">
        <f t="shared" si="20"/>
        <v>5.666666666666667</v>
      </c>
      <c r="AY124" s="10">
        <f t="shared" si="21"/>
        <v>3</v>
      </c>
      <c r="AZ124" s="9">
        <f t="shared" si="22"/>
        <v>2.3333333333333335</v>
      </c>
      <c r="BA124" s="10">
        <f t="shared" si="23"/>
        <v>2</v>
      </c>
      <c r="BB124" s="10">
        <f t="shared" si="24"/>
        <v>3</v>
      </c>
      <c r="BC124" s="10">
        <f t="shared" si="25"/>
        <v>2</v>
      </c>
      <c r="BD124" s="9">
        <f t="shared" si="26"/>
        <v>2.6666666666666665</v>
      </c>
      <c r="BE124" s="9">
        <f t="shared" si="27"/>
        <v>4.8</v>
      </c>
      <c r="BF124" s="10">
        <f t="shared" si="28"/>
        <v>4.25</v>
      </c>
      <c r="BG124">
        <f t="shared" si="29"/>
        <v>7</v>
      </c>
    </row>
    <row r="125" spans="1:59" x14ac:dyDescent="0.2">
      <c r="A125">
        <v>114353983268</v>
      </c>
      <c r="B125">
        <v>426449233</v>
      </c>
      <c r="C125" s="1">
        <v>45103.704398148147</v>
      </c>
      <c r="D125" s="1">
        <v>45103.71434027778</v>
      </c>
      <c r="E125" t="s">
        <v>201</v>
      </c>
      <c r="J125">
        <v>617</v>
      </c>
      <c r="K125" t="s">
        <v>47</v>
      </c>
      <c r="L125">
        <v>2</v>
      </c>
      <c r="M125">
        <v>3</v>
      </c>
      <c r="N125">
        <v>3</v>
      </c>
      <c r="O125">
        <v>2</v>
      </c>
      <c r="P125">
        <v>4</v>
      </c>
      <c r="Q125">
        <v>4</v>
      </c>
      <c r="R125">
        <v>5</v>
      </c>
      <c r="S125">
        <v>4</v>
      </c>
      <c r="T125">
        <v>5</v>
      </c>
      <c r="U125">
        <v>6</v>
      </c>
      <c r="V125">
        <v>3</v>
      </c>
      <c r="W125">
        <v>5</v>
      </c>
      <c r="X125">
        <v>3</v>
      </c>
      <c r="Y125">
        <v>6</v>
      </c>
      <c r="Z125">
        <v>4</v>
      </c>
      <c r="AA125">
        <v>1</v>
      </c>
      <c r="AB125">
        <v>3</v>
      </c>
      <c r="AL125">
        <v>4</v>
      </c>
      <c r="AM125">
        <v>4</v>
      </c>
      <c r="AN125">
        <v>4</v>
      </c>
      <c r="AO125">
        <v>2</v>
      </c>
      <c r="AP125">
        <v>1</v>
      </c>
      <c r="AQ125">
        <v>3</v>
      </c>
      <c r="AR125">
        <v>4</v>
      </c>
      <c r="AS125">
        <v>4</v>
      </c>
      <c r="AT125">
        <v>4</v>
      </c>
      <c r="AU125">
        <v>2</v>
      </c>
      <c r="AV125">
        <v>1</v>
      </c>
      <c r="AW125">
        <v>2</v>
      </c>
      <c r="AX125" s="9">
        <f t="shared" si="20"/>
        <v>5</v>
      </c>
      <c r="AY125" s="10">
        <f t="shared" si="21"/>
        <v>5</v>
      </c>
      <c r="AZ125" s="9">
        <f t="shared" si="22"/>
        <v>2</v>
      </c>
      <c r="BA125" s="10">
        <f t="shared" si="23"/>
        <v>2</v>
      </c>
      <c r="BB125" s="10">
        <f t="shared" si="24"/>
        <v>3</v>
      </c>
      <c r="BC125" s="10">
        <f t="shared" si="25"/>
        <v>1</v>
      </c>
      <c r="BD125" s="9">
        <f t="shared" si="26"/>
        <v>2</v>
      </c>
      <c r="BE125" s="9">
        <f t="shared" si="27"/>
        <v>3.6</v>
      </c>
      <c r="BF125" s="10">
        <f t="shared" si="28"/>
        <v>3</v>
      </c>
      <c r="BG125">
        <f t="shared" si="29"/>
        <v>7</v>
      </c>
    </row>
    <row r="126" spans="1:59" x14ac:dyDescent="0.2">
      <c r="A126">
        <v>114353866760</v>
      </c>
      <c r="B126">
        <v>426449233</v>
      </c>
      <c r="C126" s="1">
        <v>45103.605393518519</v>
      </c>
      <c r="D126" s="1">
        <v>45103.606990740744</v>
      </c>
      <c r="E126" t="s">
        <v>158</v>
      </c>
      <c r="J126">
        <v>621</v>
      </c>
      <c r="K126" t="s">
        <v>47</v>
      </c>
      <c r="L126">
        <v>5</v>
      </c>
      <c r="M126">
        <v>5</v>
      </c>
      <c r="N126">
        <v>4</v>
      </c>
      <c r="O126">
        <v>5</v>
      </c>
      <c r="P126">
        <v>4</v>
      </c>
      <c r="Q126">
        <v>4</v>
      </c>
      <c r="R126">
        <v>5</v>
      </c>
      <c r="S126">
        <v>5</v>
      </c>
      <c r="T126">
        <v>5</v>
      </c>
      <c r="U126">
        <v>6</v>
      </c>
      <c r="V126">
        <v>7</v>
      </c>
      <c r="W126">
        <v>6</v>
      </c>
      <c r="X126">
        <v>5</v>
      </c>
      <c r="Y126">
        <v>4</v>
      </c>
      <c r="Z126">
        <v>4</v>
      </c>
      <c r="AA126">
        <v>5</v>
      </c>
      <c r="AB126">
        <v>5</v>
      </c>
      <c r="AL126">
        <v>4</v>
      </c>
      <c r="AM126">
        <v>5</v>
      </c>
      <c r="AN126">
        <v>4</v>
      </c>
      <c r="AO126">
        <v>2</v>
      </c>
      <c r="AP126">
        <v>3</v>
      </c>
      <c r="AQ126">
        <v>4</v>
      </c>
      <c r="AR126">
        <v>3</v>
      </c>
      <c r="AS126">
        <v>4</v>
      </c>
      <c r="AT126">
        <v>4</v>
      </c>
      <c r="AU126">
        <v>3</v>
      </c>
      <c r="AV126">
        <v>4</v>
      </c>
      <c r="AW126">
        <v>3</v>
      </c>
      <c r="AX126" s="9">
        <f t="shared" si="20"/>
        <v>5.333333333333333</v>
      </c>
      <c r="AY126" s="10">
        <f t="shared" si="21"/>
        <v>-2</v>
      </c>
      <c r="AZ126" s="9">
        <f t="shared" si="22"/>
        <v>1.3333333333333333</v>
      </c>
      <c r="BA126" s="10">
        <f t="shared" si="23"/>
        <v>2</v>
      </c>
      <c r="BB126" s="10">
        <f t="shared" si="24"/>
        <v>2</v>
      </c>
      <c r="BC126" s="10">
        <f t="shared" si="25"/>
        <v>0</v>
      </c>
      <c r="BD126" s="9">
        <f t="shared" si="26"/>
        <v>3</v>
      </c>
      <c r="BE126" s="9">
        <f t="shared" si="27"/>
        <v>4.4000000000000004</v>
      </c>
      <c r="BF126" s="10">
        <f t="shared" si="28"/>
        <v>4.5</v>
      </c>
      <c r="BG126">
        <f t="shared" si="29"/>
        <v>4</v>
      </c>
    </row>
    <row r="127" spans="1:59" x14ac:dyDescent="0.2">
      <c r="A127">
        <v>114353933436</v>
      </c>
      <c r="B127">
        <v>426449233</v>
      </c>
      <c r="C127" s="1">
        <v>45103.661111111112</v>
      </c>
      <c r="D127" s="1">
        <v>45103.669131944444</v>
      </c>
      <c r="E127" t="s">
        <v>206</v>
      </c>
      <c r="J127">
        <v>633</v>
      </c>
      <c r="K127" t="s">
        <v>53</v>
      </c>
      <c r="L127">
        <v>4</v>
      </c>
      <c r="M127">
        <v>7</v>
      </c>
      <c r="N127">
        <v>5</v>
      </c>
      <c r="O127">
        <v>5</v>
      </c>
      <c r="P127">
        <v>4</v>
      </c>
      <c r="Q127">
        <v>7</v>
      </c>
      <c r="R127">
        <v>4</v>
      </c>
      <c r="S127">
        <v>7</v>
      </c>
      <c r="T127">
        <v>4</v>
      </c>
      <c r="U127">
        <v>7</v>
      </c>
      <c r="V127">
        <v>5</v>
      </c>
      <c r="W127">
        <v>6</v>
      </c>
      <c r="X127">
        <v>5</v>
      </c>
      <c r="Y127">
        <v>5</v>
      </c>
      <c r="AC127">
        <v>6</v>
      </c>
      <c r="AD127">
        <v>3</v>
      </c>
      <c r="AE127">
        <v>4</v>
      </c>
      <c r="AL127">
        <v>3</v>
      </c>
      <c r="AM127">
        <v>2</v>
      </c>
      <c r="AN127">
        <v>4</v>
      </c>
      <c r="AO127">
        <v>5</v>
      </c>
      <c r="AP127">
        <v>5</v>
      </c>
      <c r="AQ127">
        <v>6</v>
      </c>
      <c r="AR127">
        <v>4</v>
      </c>
      <c r="AS127">
        <v>4</v>
      </c>
      <c r="AT127">
        <v>5</v>
      </c>
      <c r="AU127">
        <v>4</v>
      </c>
      <c r="AV127">
        <v>4</v>
      </c>
      <c r="AW127">
        <v>5</v>
      </c>
      <c r="AX127" s="9">
        <f t="shared" si="20"/>
        <v>6</v>
      </c>
      <c r="AY127" s="10">
        <f t="shared" si="21"/>
        <v>1</v>
      </c>
      <c r="AZ127" s="9">
        <f t="shared" si="22"/>
        <v>2.3333333333333335</v>
      </c>
      <c r="BA127" s="10">
        <f t="shared" si="23"/>
        <v>2</v>
      </c>
      <c r="BB127" s="10">
        <f t="shared" si="24"/>
        <v>3</v>
      </c>
      <c r="BC127" s="10">
        <f t="shared" si="25"/>
        <v>2</v>
      </c>
      <c r="BD127" s="9">
        <f t="shared" si="26"/>
        <v>3</v>
      </c>
      <c r="BE127" s="9">
        <f t="shared" si="27"/>
        <v>5</v>
      </c>
      <c r="BF127" s="10">
        <f t="shared" si="28"/>
        <v>4</v>
      </c>
      <c r="BG127">
        <f t="shared" si="29"/>
        <v>7</v>
      </c>
    </row>
    <row r="128" spans="1:59" x14ac:dyDescent="0.2">
      <c r="A128">
        <v>114354552365</v>
      </c>
      <c r="B128">
        <v>426449233</v>
      </c>
      <c r="C128" s="1">
        <v>45104.41574074074</v>
      </c>
      <c r="D128" s="1">
        <v>45104.428599537037</v>
      </c>
      <c r="E128" t="s">
        <v>196</v>
      </c>
      <c r="J128">
        <v>637</v>
      </c>
      <c r="K128" t="s">
        <v>53</v>
      </c>
      <c r="L128">
        <v>6</v>
      </c>
      <c r="M128">
        <v>6</v>
      </c>
      <c r="N128">
        <v>6</v>
      </c>
      <c r="O128">
        <v>4</v>
      </c>
      <c r="P128">
        <v>3</v>
      </c>
      <c r="Q128">
        <v>7</v>
      </c>
      <c r="R128">
        <v>2</v>
      </c>
      <c r="S128">
        <v>6</v>
      </c>
      <c r="T128">
        <v>6</v>
      </c>
      <c r="U128">
        <v>7</v>
      </c>
      <c r="V128">
        <v>5</v>
      </c>
      <c r="W128">
        <v>7</v>
      </c>
      <c r="X128">
        <v>5</v>
      </c>
      <c r="Y128">
        <v>6</v>
      </c>
      <c r="AC128">
        <v>6</v>
      </c>
      <c r="AD128">
        <v>4</v>
      </c>
      <c r="AE128">
        <v>5</v>
      </c>
      <c r="AL128">
        <v>2</v>
      </c>
      <c r="AM128">
        <v>2</v>
      </c>
      <c r="AN128">
        <v>3</v>
      </c>
      <c r="AO128">
        <v>4</v>
      </c>
      <c r="AP128">
        <v>3</v>
      </c>
      <c r="AQ128">
        <v>4</v>
      </c>
      <c r="AR128">
        <v>1</v>
      </c>
      <c r="AS128">
        <v>1</v>
      </c>
      <c r="AT128">
        <v>1</v>
      </c>
      <c r="AU128">
        <v>5</v>
      </c>
      <c r="AV128">
        <v>4</v>
      </c>
      <c r="AW128">
        <v>4</v>
      </c>
      <c r="AX128" s="9">
        <f t="shared" si="20"/>
        <v>6.333333333333333</v>
      </c>
      <c r="AY128" s="10">
        <f t="shared" si="21"/>
        <v>3</v>
      </c>
      <c r="AZ128" s="9">
        <f t="shared" si="22"/>
        <v>1.3333333333333333</v>
      </c>
      <c r="BA128" s="10">
        <f t="shared" si="23"/>
        <v>2</v>
      </c>
      <c r="BB128" s="10">
        <f t="shared" si="24"/>
        <v>1</v>
      </c>
      <c r="BC128" s="10">
        <f t="shared" si="25"/>
        <v>1</v>
      </c>
      <c r="BD128" s="9">
        <f t="shared" si="26"/>
        <v>2.3333333333333335</v>
      </c>
      <c r="BE128" s="9">
        <f t="shared" si="27"/>
        <v>4.4000000000000004</v>
      </c>
      <c r="BF128" s="10">
        <f t="shared" si="28"/>
        <v>4.25</v>
      </c>
      <c r="BG128">
        <f t="shared" si="29"/>
        <v>10</v>
      </c>
    </row>
    <row r="129" spans="1:59" x14ac:dyDescent="0.2">
      <c r="A129">
        <v>114353851673</v>
      </c>
      <c r="B129">
        <v>426449233</v>
      </c>
      <c r="C129" s="1">
        <v>45103.592453703706</v>
      </c>
      <c r="D129" s="1">
        <v>45103.594768518517</v>
      </c>
      <c r="E129" t="s">
        <v>227</v>
      </c>
      <c r="J129">
        <v>641</v>
      </c>
      <c r="K129" t="s">
        <v>47</v>
      </c>
      <c r="L129">
        <v>5</v>
      </c>
      <c r="M129">
        <v>4</v>
      </c>
      <c r="N129">
        <v>3</v>
      </c>
      <c r="O129">
        <v>4</v>
      </c>
      <c r="P129">
        <v>7</v>
      </c>
      <c r="Q129">
        <v>6</v>
      </c>
      <c r="R129">
        <v>6</v>
      </c>
      <c r="S129">
        <v>7</v>
      </c>
      <c r="T129">
        <v>6</v>
      </c>
      <c r="U129">
        <v>7</v>
      </c>
      <c r="V129">
        <v>5</v>
      </c>
      <c r="W129">
        <v>7</v>
      </c>
      <c r="X129">
        <v>7</v>
      </c>
      <c r="Y129">
        <v>7</v>
      </c>
      <c r="Z129">
        <v>6</v>
      </c>
      <c r="AA129">
        <v>4</v>
      </c>
      <c r="AB129">
        <v>5</v>
      </c>
      <c r="AL129">
        <v>5</v>
      </c>
      <c r="AM129">
        <v>6</v>
      </c>
      <c r="AN129">
        <v>6</v>
      </c>
      <c r="AO129">
        <v>4</v>
      </c>
      <c r="AP129">
        <v>4</v>
      </c>
      <c r="AQ129">
        <v>5</v>
      </c>
      <c r="AR129">
        <v>3</v>
      </c>
      <c r="AS129">
        <v>3</v>
      </c>
      <c r="AT129">
        <v>6</v>
      </c>
      <c r="AU129">
        <v>4</v>
      </c>
      <c r="AV129">
        <v>5</v>
      </c>
      <c r="AW129">
        <v>5</v>
      </c>
      <c r="AX129" s="9">
        <f t="shared" si="20"/>
        <v>6.666666666666667</v>
      </c>
      <c r="AY129" s="10">
        <f t="shared" si="21"/>
        <v>2</v>
      </c>
      <c r="AZ129" s="9">
        <f t="shared" si="22"/>
        <v>1.3333333333333333</v>
      </c>
      <c r="BA129" s="10">
        <f t="shared" si="23"/>
        <v>1</v>
      </c>
      <c r="BB129" s="10">
        <f t="shared" si="24"/>
        <v>2</v>
      </c>
      <c r="BC129" s="10">
        <f t="shared" si="25"/>
        <v>1</v>
      </c>
      <c r="BD129" s="9">
        <f t="shared" si="26"/>
        <v>4.333333333333333</v>
      </c>
      <c r="BE129" s="9">
        <f t="shared" si="27"/>
        <v>5.2</v>
      </c>
      <c r="BF129" s="10">
        <f t="shared" si="28"/>
        <v>5</v>
      </c>
      <c r="BG129">
        <f t="shared" si="29"/>
        <v>5</v>
      </c>
    </row>
    <row r="130" spans="1:59" x14ac:dyDescent="0.2">
      <c r="A130">
        <v>114353851658</v>
      </c>
      <c r="B130">
        <v>426449233</v>
      </c>
      <c r="C130" s="1">
        <v>45103.592685185184</v>
      </c>
      <c r="D130" s="1">
        <v>45103.594849537039</v>
      </c>
      <c r="E130" t="s">
        <v>226</v>
      </c>
      <c r="J130">
        <v>645</v>
      </c>
      <c r="K130" t="s">
        <v>43</v>
      </c>
      <c r="L130">
        <v>5</v>
      </c>
      <c r="M130">
        <v>2</v>
      </c>
      <c r="N130">
        <v>4</v>
      </c>
      <c r="O130">
        <v>1</v>
      </c>
      <c r="P130">
        <v>7</v>
      </c>
      <c r="Q130">
        <v>7</v>
      </c>
      <c r="R130">
        <v>4</v>
      </c>
      <c r="S130">
        <v>7</v>
      </c>
      <c r="T130">
        <v>7</v>
      </c>
      <c r="U130">
        <v>7</v>
      </c>
      <c r="V130">
        <v>4</v>
      </c>
      <c r="W130">
        <v>7</v>
      </c>
      <c r="X130">
        <v>4</v>
      </c>
      <c r="Y130">
        <v>7</v>
      </c>
      <c r="AI130">
        <v>6</v>
      </c>
      <c r="AJ130">
        <v>6</v>
      </c>
      <c r="AK130">
        <v>6</v>
      </c>
      <c r="AL130">
        <v>4</v>
      </c>
      <c r="AM130">
        <v>4</v>
      </c>
      <c r="AN130">
        <v>4</v>
      </c>
      <c r="AO130">
        <v>4</v>
      </c>
      <c r="AP130">
        <v>4</v>
      </c>
      <c r="AQ130">
        <v>4</v>
      </c>
      <c r="AR130">
        <v>4</v>
      </c>
      <c r="AS130">
        <v>4</v>
      </c>
      <c r="AT130">
        <v>4</v>
      </c>
      <c r="AU130">
        <v>4</v>
      </c>
      <c r="AV130">
        <v>4</v>
      </c>
      <c r="AW130">
        <v>4</v>
      </c>
      <c r="AX130" s="9">
        <f t="shared" si="20"/>
        <v>7</v>
      </c>
      <c r="AY130" s="10">
        <f t="shared" si="21"/>
        <v>6</v>
      </c>
      <c r="AZ130" s="9">
        <f t="shared" si="22"/>
        <v>0</v>
      </c>
      <c r="BA130" s="10">
        <f t="shared" si="23"/>
        <v>0</v>
      </c>
      <c r="BB130" s="10">
        <f t="shared" si="24"/>
        <v>0</v>
      </c>
      <c r="BC130" s="10">
        <f t="shared" si="25"/>
        <v>0</v>
      </c>
      <c r="BD130" s="9">
        <f t="shared" si="26"/>
        <v>4</v>
      </c>
      <c r="BE130" s="9">
        <f t="shared" si="27"/>
        <v>4.5999999999999996</v>
      </c>
      <c r="BF130" s="10">
        <f t="shared" si="28"/>
        <v>5.5</v>
      </c>
      <c r="BG130">
        <f t="shared" si="29"/>
        <v>0</v>
      </c>
    </row>
    <row r="131" spans="1:59" x14ac:dyDescent="0.2">
      <c r="A131">
        <v>114359766406</v>
      </c>
      <c r="B131">
        <v>426449233</v>
      </c>
      <c r="C131" s="1">
        <v>45111.690520833334</v>
      </c>
      <c r="D131" s="1">
        <v>45111.695069444446</v>
      </c>
      <c r="E131" t="s">
        <v>100</v>
      </c>
      <c r="J131">
        <v>649</v>
      </c>
      <c r="K131" t="s">
        <v>53</v>
      </c>
      <c r="L131">
        <v>7</v>
      </c>
      <c r="M131">
        <v>7</v>
      </c>
      <c r="N131">
        <v>3</v>
      </c>
      <c r="O131">
        <v>7</v>
      </c>
      <c r="P131">
        <v>1</v>
      </c>
      <c r="Q131">
        <v>7</v>
      </c>
      <c r="R131">
        <v>1</v>
      </c>
      <c r="S131">
        <v>7</v>
      </c>
      <c r="T131">
        <v>7</v>
      </c>
      <c r="U131">
        <v>7</v>
      </c>
      <c r="V131">
        <v>2</v>
      </c>
      <c r="W131">
        <v>6</v>
      </c>
      <c r="X131">
        <v>5</v>
      </c>
      <c r="Y131">
        <v>6</v>
      </c>
      <c r="AC131">
        <v>5</v>
      </c>
      <c r="AD131">
        <v>5</v>
      </c>
      <c r="AE131">
        <v>6</v>
      </c>
      <c r="AL131">
        <v>2</v>
      </c>
      <c r="AM131">
        <v>1</v>
      </c>
      <c r="AN131">
        <v>2</v>
      </c>
      <c r="AO131">
        <v>6</v>
      </c>
      <c r="AP131">
        <v>6</v>
      </c>
      <c r="AQ131">
        <v>6</v>
      </c>
      <c r="AR131">
        <v>1</v>
      </c>
      <c r="AS131">
        <v>1</v>
      </c>
      <c r="AT131">
        <v>1</v>
      </c>
      <c r="AU131">
        <v>5</v>
      </c>
      <c r="AV131">
        <v>5</v>
      </c>
      <c r="AW131">
        <v>6</v>
      </c>
      <c r="AX131" s="9">
        <f t="shared" si="20"/>
        <v>7</v>
      </c>
      <c r="AY131" s="10">
        <f t="shared" si="21"/>
        <v>5</v>
      </c>
      <c r="AZ131" s="9">
        <f t="shared" si="22"/>
        <v>4.333333333333333</v>
      </c>
      <c r="BA131" s="10">
        <f t="shared" si="23"/>
        <v>4</v>
      </c>
      <c r="BB131" s="10">
        <f t="shared" si="24"/>
        <v>5</v>
      </c>
      <c r="BC131" s="10">
        <f t="shared" si="25"/>
        <v>4</v>
      </c>
      <c r="BD131" s="9">
        <f t="shared" si="26"/>
        <v>1.6666666666666667</v>
      </c>
      <c r="BE131" s="9">
        <f t="shared" si="27"/>
        <v>3.8</v>
      </c>
      <c r="BF131" s="10">
        <f t="shared" si="28"/>
        <v>4.5</v>
      </c>
      <c r="BG131">
        <f t="shared" si="29"/>
        <v>15</v>
      </c>
    </row>
    <row r="132" spans="1:59" x14ac:dyDescent="0.2">
      <c r="A132">
        <v>114354771972</v>
      </c>
      <c r="B132">
        <v>426449233</v>
      </c>
      <c r="C132" s="1">
        <v>45104.585451388892</v>
      </c>
      <c r="D132" s="1">
        <v>45104.592581018522</v>
      </c>
      <c r="E132" t="s">
        <v>192</v>
      </c>
      <c r="J132">
        <v>653</v>
      </c>
      <c r="K132" t="s">
        <v>45</v>
      </c>
      <c r="L132">
        <v>1</v>
      </c>
      <c r="M132">
        <v>2</v>
      </c>
      <c r="N132">
        <v>3</v>
      </c>
      <c r="O132">
        <v>1</v>
      </c>
      <c r="P132">
        <v>1</v>
      </c>
      <c r="Q132">
        <v>5</v>
      </c>
      <c r="R132">
        <v>7</v>
      </c>
      <c r="S132">
        <v>7</v>
      </c>
      <c r="T132">
        <v>5</v>
      </c>
      <c r="U132">
        <v>7</v>
      </c>
      <c r="V132">
        <v>3</v>
      </c>
      <c r="W132">
        <v>6</v>
      </c>
      <c r="X132">
        <v>6</v>
      </c>
      <c r="Y132">
        <v>7</v>
      </c>
      <c r="AL132">
        <v>4</v>
      </c>
      <c r="AM132">
        <v>2</v>
      </c>
      <c r="AN132">
        <v>2</v>
      </c>
      <c r="AO132">
        <v>1</v>
      </c>
      <c r="AP132">
        <v>1</v>
      </c>
      <c r="AQ132">
        <v>1</v>
      </c>
      <c r="AR132">
        <v>4</v>
      </c>
      <c r="AS132">
        <v>4</v>
      </c>
      <c r="AT132">
        <v>4</v>
      </c>
      <c r="AU132">
        <v>3</v>
      </c>
      <c r="AV132">
        <v>3</v>
      </c>
      <c r="AW132">
        <v>3</v>
      </c>
      <c r="AX132" s="9">
        <f t="shared" ref="AX132:AX195" si="30">AVERAGE(S132:U132)</f>
        <v>6.333333333333333</v>
      </c>
      <c r="AY132" s="10">
        <f t="shared" ref="AY132:AY195" si="31">-V132+W132-X132+Y132</f>
        <v>4</v>
      </c>
      <c r="AZ132" s="9" t="str">
        <f t="shared" ref="AZ132:AZ195" si="32">IF(K132="Unión por la Patria (Frente de Todos)",AVERAGE(AO132-AL132,AP132-AM132,AQ132-AN132),IF(K132="Juntos por el Cambio",AVERAGE(AL132-AO132,AM132-AP132,AN132-AQ132),IF(K132="La Libertad Avanza",AVERAGE(AR132-AU132,AS132-AV132,AT132-AW132),IF(K132="Frente de Izquierda",AVERAGE(AU132-AR132,AV132-AS132,AW132-AT132),"N/A"))))</f>
        <v>N/A</v>
      </c>
      <c r="BA132" s="10" t="str">
        <f t="shared" ref="BA132:BA195" si="33">IF(K132="Unión por la Patria (Frente de Todos)",(AO132-AL132),IF(K132="Juntos por el Cambio",AVERAGE(AL132-AO132),IF(K132="La Libertad Avanza",AVERAGE(AR132-AU132),IF(K132="Frente de Izquierda",AVERAGE(AU132-AR132),"N/A"))))</f>
        <v>N/A</v>
      </c>
      <c r="BB132" s="10" t="str">
        <f t="shared" ref="BB132:BB195" si="34">IF(K132="Unión por la Patria (Frente de Todos)",AVERAGE(AP132-AM132),IF(K132="Juntos por el Cambio",AVERAGE(AM132-AP132),IF(K132="La Libertad Avanza",AVERAGE(AS132-AV132),IF(K132="Frente de Izquierda",AVERAGE(AV132-AS132),"N/A"))))</f>
        <v>N/A</v>
      </c>
      <c r="BC132" s="10" t="str">
        <f t="shared" ref="BC132:BC195" si="35">IF(K132="Unión por la Patria (Frente de Todos)",AVERAGE(AQ132-AN132),IF(K132="Juntos por el Cambio",AVERAGE(AN132-AQ132),IF(K132="La Libertad Avanza",AVERAGE(AT132-AW132),IF(K132="Frente de Izquierda",AVERAGE(AW132-AT132),"N/A"))))</f>
        <v>N/A</v>
      </c>
      <c r="BD132" s="9" t="str">
        <f t="shared" ref="BD132:BD195" si="36">IF(K132="Unión por la Patria (Frente de Todos)",AVERAGE(AL132:AN132),IF(K132="Juntos por el Cambio",AVERAGE(AO132:AQ132),IF(K132="La Libertad Avanza",AVERAGE(AU132:AW132),IF(K132="Frente de Izquierda",AVERAGE(AR132:AT132),"N/A"))))</f>
        <v>N/A</v>
      </c>
      <c r="BE132" s="9">
        <f t="shared" ref="BE132:BE195" si="37">AVERAGE(N132:R132)</f>
        <v>3.4</v>
      </c>
      <c r="BF132" s="10">
        <f t="shared" ref="BF132:BF195" si="38">AVERAGE(Z132:AL132)</f>
        <v>4</v>
      </c>
      <c r="BG132">
        <f t="shared" ref="BG132:BG195" si="39">MAX(SUM(AL132:AN132),SUM(AO132:AQ132),SUM(AR132:AT132),SUM(AU132:AW132))-MIN(SUM(AL132:AN132),SUM(AO132:AQ132),SUM(AR132:AT132),SUM(AU132:AW132))</f>
        <v>9</v>
      </c>
    </row>
    <row r="133" spans="1:59" x14ac:dyDescent="0.2">
      <c r="A133">
        <v>114355194744</v>
      </c>
      <c r="B133">
        <v>426449233</v>
      </c>
      <c r="C133" s="1">
        <v>45105.06045138889</v>
      </c>
      <c r="D133" s="1">
        <v>45105.063379629632</v>
      </c>
      <c r="E133" t="s">
        <v>187</v>
      </c>
      <c r="J133">
        <v>657</v>
      </c>
      <c r="K133" t="s">
        <v>41</v>
      </c>
      <c r="L133">
        <v>3</v>
      </c>
      <c r="M133">
        <v>5</v>
      </c>
      <c r="N133">
        <v>3</v>
      </c>
      <c r="O133">
        <v>4</v>
      </c>
      <c r="P133">
        <v>2</v>
      </c>
      <c r="Q133">
        <v>6</v>
      </c>
      <c r="R133">
        <v>4</v>
      </c>
      <c r="S133">
        <v>6</v>
      </c>
      <c r="T133">
        <v>3</v>
      </c>
      <c r="U133">
        <v>7</v>
      </c>
      <c r="V133">
        <v>3</v>
      </c>
      <c r="W133">
        <v>6</v>
      </c>
      <c r="X133">
        <v>4</v>
      </c>
      <c r="Y133">
        <v>5</v>
      </c>
      <c r="AL133">
        <v>3</v>
      </c>
      <c r="AM133">
        <v>2</v>
      </c>
      <c r="AN133">
        <v>3</v>
      </c>
      <c r="AO133">
        <v>4</v>
      </c>
      <c r="AP133">
        <v>4</v>
      </c>
      <c r="AQ133">
        <v>4</v>
      </c>
      <c r="AR133">
        <v>3</v>
      </c>
      <c r="AS133">
        <v>3</v>
      </c>
      <c r="AT133">
        <v>3</v>
      </c>
      <c r="AU133">
        <v>4</v>
      </c>
      <c r="AV133">
        <v>3</v>
      </c>
      <c r="AW133">
        <v>3</v>
      </c>
      <c r="AX133" s="9">
        <f t="shared" si="30"/>
        <v>5.333333333333333</v>
      </c>
      <c r="AY133" s="10">
        <f t="shared" si="31"/>
        <v>4</v>
      </c>
      <c r="AZ133" s="9" t="str">
        <f t="shared" si="32"/>
        <v>N/A</v>
      </c>
      <c r="BA133" s="10" t="str">
        <f t="shared" si="33"/>
        <v>N/A</v>
      </c>
      <c r="BB133" s="10" t="str">
        <f t="shared" si="34"/>
        <v>N/A</v>
      </c>
      <c r="BC133" s="10" t="str">
        <f t="shared" si="35"/>
        <v>N/A</v>
      </c>
      <c r="BD133" s="9" t="str">
        <f t="shared" si="36"/>
        <v>N/A</v>
      </c>
      <c r="BE133" s="9">
        <f t="shared" si="37"/>
        <v>3.8</v>
      </c>
      <c r="BF133" s="10">
        <f t="shared" si="38"/>
        <v>3</v>
      </c>
      <c r="BG133">
        <f t="shared" si="39"/>
        <v>4</v>
      </c>
    </row>
    <row r="134" spans="1:59" x14ac:dyDescent="0.2">
      <c r="A134">
        <v>114353912332</v>
      </c>
      <c r="B134">
        <v>426449233</v>
      </c>
      <c r="C134" s="1">
        <v>45103.643576388888</v>
      </c>
      <c r="D134" s="1">
        <v>45103.647418981483</v>
      </c>
      <c r="E134" t="s">
        <v>209</v>
      </c>
      <c r="J134">
        <v>661</v>
      </c>
      <c r="K134" t="s">
        <v>47</v>
      </c>
      <c r="L134">
        <v>2</v>
      </c>
      <c r="M134">
        <v>4</v>
      </c>
      <c r="N134">
        <v>4</v>
      </c>
      <c r="O134">
        <v>2</v>
      </c>
      <c r="P134">
        <v>4</v>
      </c>
      <c r="Q134">
        <v>5</v>
      </c>
      <c r="R134">
        <v>4</v>
      </c>
      <c r="S134">
        <v>6</v>
      </c>
      <c r="T134">
        <v>7</v>
      </c>
      <c r="U134">
        <v>6</v>
      </c>
      <c r="V134">
        <v>1</v>
      </c>
      <c r="W134">
        <v>7</v>
      </c>
      <c r="X134">
        <v>2</v>
      </c>
      <c r="Y134">
        <v>6</v>
      </c>
      <c r="Z134">
        <v>2</v>
      </c>
      <c r="AA134">
        <v>1</v>
      </c>
      <c r="AB134">
        <v>2</v>
      </c>
      <c r="AL134">
        <v>4</v>
      </c>
      <c r="AM134">
        <v>4</v>
      </c>
      <c r="AN134">
        <v>4</v>
      </c>
      <c r="AO134">
        <v>4</v>
      </c>
      <c r="AP134">
        <v>4</v>
      </c>
      <c r="AQ134">
        <v>4</v>
      </c>
      <c r="AR134">
        <v>4</v>
      </c>
      <c r="AS134">
        <v>4</v>
      </c>
      <c r="AT134">
        <v>4</v>
      </c>
      <c r="AU134">
        <v>4</v>
      </c>
      <c r="AV134">
        <v>4</v>
      </c>
      <c r="AW134">
        <v>4</v>
      </c>
      <c r="AX134" s="9">
        <f t="shared" si="30"/>
        <v>6.333333333333333</v>
      </c>
      <c r="AY134" s="10">
        <f t="shared" si="31"/>
        <v>10</v>
      </c>
      <c r="AZ134" s="9">
        <f t="shared" si="32"/>
        <v>0</v>
      </c>
      <c r="BA134" s="10">
        <f t="shared" si="33"/>
        <v>0</v>
      </c>
      <c r="BB134" s="10">
        <f t="shared" si="34"/>
        <v>0</v>
      </c>
      <c r="BC134" s="10">
        <f t="shared" si="35"/>
        <v>0</v>
      </c>
      <c r="BD134" s="9">
        <f t="shared" si="36"/>
        <v>4</v>
      </c>
      <c r="BE134" s="9">
        <f t="shared" si="37"/>
        <v>3.8</v>
      </c>
      <c r="BF134" s="10">
        <f t="shared" si="38"/>
        <v>2.25</v>
      </c>
      <c r="BG134">
        <f t="shared" si="39"/>
        <v>0</v>
      </c>
    </row>
    <row r="135" spans="1:59" x14ac:dyDescent="0.2">
      <c r="A135">
        <v>114381737959</v>
      </c>
      <c r="B135">
        <v>426449233</v>
      </c>
      <c r="C135" s="1">
        <v>45141.357881944445</v>
      </c>
      <c r="D135" s="1">
        <v>45141.360879629632</v>
      </c>
      <c r="E135" t="s">
        <v>471</v>
      </c>
      <c r="J135">
        <v>665</v>
      </c>
      <c r="K135" t="s">
        <v>53</v>
      </c>
      <c r="L135">
        <v>5</v>
      </c>
      <c r="M135">
        <v>7</v>
      </c>
      <c r="N135">
        <v>3</v>
      </c>
      <c r="O135">
        <v>2</v>
      </c>
      <c r="P135">
        <v>1</v>
      </c>
      <c r="Q135">
        <v>6</v>
      </c>
      <c r="R135">
        <v>3</v>
      </c>
      <c r="S135">
        <v>6</v>
      </c>
      <c r="T135">
        <v>5</v>
      </c>
      <c r="U135">
        <v>7</v>
      </c>
      <c r="V135">
        <v>5</v>
      </c>
      <c r="W135">
        <v>2</v>
      </c>
      <c r="X135">
        <v>1</v>
      </c>
      <c r="Y135">
        <v>3</v>
      </c>
      <c r="AC135">
        <v>4</v>
      </c>
      <c r="AD135">
        <v>4</v>
      </c>
      <c r="AE135">
        <v>5</v>
      </c>
      <c r="AL135">
        <v>3</v>
      </c>
      <c r="AM135">
        <v>5</v>
      </c>
      <c r="AN135">
        <v>5</v>
      </c>
      <c r="AO135">
        <v>4</v>
      </c>
      <c r="AP135">
        <v>6</v>
      </c>
      <c r="AQ135">
        <v>6</v>
      </c>
      <c r="AR135">
        <v>1</v>
      </c>
      <c r="AS135">
        <v>1</v>
      </c>
      <c r="AT135">
        <v>1</v>
      </c>
      <c r="AU135">
        <v>3</v>
      </c>
      <c r="AV135">
        <v>2</v>
      </c>
      <c r="AW135">
        <v>5</v>
      </c>
      <c r="AX135" s="9">
        <f t="shared" si="30"/>
        <v>6</v>
      </c>
      <c r="AY135" s="10">
        <f t="shared" si="31"/>
        <v>-1</v>
      </c>
      <c r="AZ135" s="9">
        <f t="shared" si="32"/>
        <v>1</v>
      </c>
      <c r="BA135" s="10">
        <f t="shared" si="33"/>
        <v>1</v>
      </c>
      <c r="BB135" s="10">
        <f t="shared" si="34"/>
        <v>1</v>
      </c>
      <c r="BC135" s="10">
        <f t="shared" si="35"/>
        <v>1</v>
      </c>
      <c r="BD135" s="9">
        <f t="shared" si="36"/>
        <v>4.333333333333333</v>
      </c>
      <c r="BE135" s="9">
        <f t="shared" si="37"/>
        <v>3</v>
      </c>
      <c r="BF135" s="10">
        <f t="shared" si="38"/>
        <v>4</v>
      </c>
      <c r="BG135">
        <f t="shared" si="39"/>
        <v>13</v>
      </c>
    </row>
    <row r="136" spans="1:59" x14ac:dyDescent="0.2">
      <c r="A136">
        <v>114353858671</v>
      </c>
      <c r="B136">
        <v>426449233</v>
      </c>
      <c r="C136" s="1">
        <v>45103.598101851851</v>
      </c>
      <c r="D136" s="1">
        <v>45103.604745370372</v>
      </c>
      <c r="E136" t="s">
        <v>219</v>
      </c>
      <c r="J136">
        <v>669</v>
      </c>
      <c r="K136" t="s">
        <v>47</v>
      </c>
      <c r="L136">
        <v>3</v>
      </c>
      <c r="M136">
        <v>3</v>
      </c>
      <c r="N136">
        <v>2</v>
      </c>
      <c r="O136">
        <v>4</v>
      </c>
      <c r="P136">
        <v>7</v>
      </c>
      <c r="Q136">
        <v>4</v>
      </c>
      <c r="R136">
        <v>5</v>
      </c>
      <c r="S136">
        <v>7</v>
      </c>
      <c r="T136">
        <v>1</v>
      </c>
      <c r="U136">
        <v>7</v>
      </c>
      <c r="V136">
        <v>5</v>
      </c>
      <c r="W136">
        <v>7</v>
      </c>
      <c r="X136">
        <v>7</v>
      </c>
      <c r="Y136">
        <v>7</v>
      </c>
      <c r="Z136">
        <v>4</v>
      </c>
      <c r="AA136">
        <v>2</v>
      </c>
      <c r="AB136">
        <v>3</v>
      </c>
      <c r="AL136">
        <v>3</v>
      </c>
      <c r="AM136">
        <v>1</v>
      </c>
      <c r="AN136">
        <v>4</v>
      </c>
      <c r="AO136">
        <v>3</v>
      </c>
      <c r="AP136">
        <v>2</v>
      </c>
      <c r="AQ136">
        <v>3</v>
      </c>
      <c r="AR136">
        <v>3</v>
      </c>
      <c r="AS136">
        <v>2</v>
      </c>
      <c r="AT136">
        <v>2</v>
      </c>
      <c r="AU136">
        <v>3</v>
      </c>
      <c r="AV136">
        <v>2</v>
      </c>
      <c r="AW136">
        <v>3</v>
      </c>
      <c r="AX136" s="9">
        <f t="shared" si="30"/>
        <v>5</v>
      </c>
      <c r="AY136" s="10">
        <f t="shared" si="31"/>
        <v>2</v>
      </c>
      <c r="AZ136" s="9">
        <f t="shared" si="32"/>
        <v>0</v>
      </c>
      <c r="BA136" s="10">
        <f t="shared" si="33"/>
        <v>0</v>
      </c>
      <c r="BB136" s="10">
        <f t="shared" si="34"/>
        <v>-1</v>
      </c>
      <c r="BC136" s="10">
        <f t="shared" si="35"/>
        <v>1</v>
      </c>
      <c r="BD136" s="9">
        <f t="shared" si="36"/>
        <v>2.6666666666666665</v>
      </c>
      <c r="BE136" s="9">
        <f t="shared" si="37"/>
        <v>4.4000000000000004</v>
      </c>
      <c r="BF136" s="10">
        <f t="shared" si="38"/>
        <v>3</v>
      </c>
      <c r="BG136">
        <f t="shared" si="39"/>
        <v>1</v>
      </c>
    </row>
    <row r="137" spans="1:59" x14ac:dyDescent="0.2">
      <c r="A137">
        <v>114356065749</v>
      </c>
      <c r="B137">
        <v>426449233</v>
      </c>
      <c r="C137" s="1">
        <v>45105.936469907407</v>
      </c>
      <c r="D137" s="1">
        <v>45105.950856481482</v>
      </c>
      <c r="E137" t="s">
        <v>165</v>
      </c>
      <c r="J137">
        <v>673</v>
      </c>
      <c r="K137" t="s">
        <v>53</v>
      </c>
      <c r="L137">
        <v>5</v>
      </c>
      <c r="M137">
        <v>7</v>
      </c>
      <c r="N137">
        <v>5</v>
      </c>
      <c r="O137">
        <v>7</v>
      </c>
      <c r="P137">
        <v>4</v>
      </c>
      <c r="Q137">
        <v>7</v>
      </c>
      <c r="R137">
        <v>1</v>
      </c>
      <c r="S137">
        <v>6</v>
      </c>
      <c r="T137">
        <v>4</v>
      </c>
      <c r="U137">
        <v>7</v>
      </c>
      <c r="V137">
        <v>1</v>
      </c>
      <c r="W137">
        <v>5</v>
      </c>
      <c r="X137">
        <v>3</v>
      </c>
      <c r="Y137">
        <v>7</v>
      </c>
      <c r="AC137">
        <v>6</v>
      </c>
      <c r="AD137">
        <v>6</v>
      </c>
      <c r="AE137">
        <v>6</v>
      </c>
      <c r="AL137">
        <v>2</v>
      </c>
      <c r="AM137">
        <v>1</v>
      </c>
      <c r="AN137">
        <v>2</v>
      </c>
      <c r="AO137">
        <v>2</v>
      </c>
      <c r="AP137">
        <v>1</v>
      </c>
      <c r="AQ137">
        <v>1</v>
      </c>
      <c r="AR137">
        <v>1</v>
      </c>
      <c r="AS137">
        <v>1</v>
      </c>
      <c r="AT137">
        <v>1</v>
      </c>
      <c r="AU137">
        <v>5</v>
      </c>
      <c r="AV137">
        <v>5</v>
      </c>
      <c r="AW137">
        <v>5</v>
      </c>
      <c r="AX137" s="9">
        <f t="shared" si="30"/>
        <v>5.666666666666667</v>
      </c>
      <c r="AY137" s="10">
        <f t="shared" si="31"/>
        <v>8</v>
      </c>
      <c r="AZ137" s="9">
        <f t="shared" si="32"/>
        <v>-0.33333333333333331</v>
      </c>
      <c r="BA137" s="10">
        <f t="shared" si="33"/>
        <v>0</v>
      </c>
      <c r="BB137" s="10">
        <f t="shared" si="34"/>
        <v>0</v>
      </c>
      <c r="BC137" s="10">
        <f t="shared" si="35"/>
        <v>-1</v>
      </c>
      <c r="BD137" s="9">
        <f t="shared" si="36"/>
        <v>1.6666666666666667</v>
      </c>
      <c r="BE137" s="9">
        <f t="shared" si="37"/>
        <v>4.8</v>
      </c>
      <c r="BF137" s="10">
        <f t="shared" si="38"/>
        <v>5</v>
      </c>
      <c r="BG137">
        <f t="shared" si="39"/>
        <v>12</v>
      </c>
    </row>
    <row r="138" spans="1:59" x14ac:dyDescent="0.2">
      <c r="A138">
        <v>114355819380</v>
      </c>
      <c r="B138">
        <v>426449233</v>
      </c>
      <c r="C138" s="1">
        <v>45105.686203703706</v>
      </c>
      <c r="D138" s="1">
        <v>45105.689201388886</v>
      </c>
      <c r="E138" t="s">
        <v>172</v>
      </c>
      <c r="J138">
        <v>677</v>
      </c>
      <c r="K138" t="s">
        <v>43</v>
      </c>
      <c r="L138">
        <v>5</v>
      </c>
      <c r="M138">
        <v>6</v>
      </c>
      <c r="N138">
        <v>4</v>
      </c>
      <c r="O138">
        <v>5</v>
      </c>
      <c r="P138">
        <v>3</v>
      </c>
      <c r="Q138">
        <v>6</v>
      </c>
      <c r="R138">
        <v>2</v>
      </c>
      <c r="S138">
        <v>5</v>
      </c>
      <c r="T138">
        <v>6</v>
      </c>
      <c r="U138">
        <v>7</v>
      </c>
      <c r="V138">
        <v>1</v>
      </c>
      <c r="W138">
        <v>7</v>
      </c>
      <c r="X138">
        <v>3</v>
      </c>
      <c r="Y138">
        <v>7</v>
      </c>
      <c r="AI138">
        <v>3</v>
      </c>
      <c r="AJ138">
        <v>4</v>
      </c>
      <c r="AK138">
        <v>3</v>
      </c>
      <c r="AL138">
        <v>3</v>
      </c>
      <c r="AM138">
        <v>3</v>
      </c>
      <c r="AN138">
        <v>4</v>
      </c>
      <c r="AO138">
        <v>3</v>
      </c>
      <c r="AP138">
        <v>3</v>
      </c>
      <c r="AQ138">
        <v>3</v>
      </c>
      <c r="AR138">
        <v>1</v>
      </c>
      <c r="AS138">
        <v>1</v>
      </c>
      <c r="AT138">
        <v>1</v>
      </c>
      <c r="AU138">
        <v>5</v>
      </c>
      <c r="AV138">
        <v>5</v>
      </c>
      <c r="AW138">
        <v>6</v>
      </c>
      <c r="AX138" s="9">
        <f t="shared" si="30"/>
        <v>6</v>
      </c>
      <c r="AY138" s="10">
        <f t="shared" si="31"/>
        <v>10</v>
      </c>
      <c r="AZ138" s="9">
        <f t="shared" si="32"/>
        <v>4.333333333333333</v>
      </c>
      <c r="BA138" s="10">
        <f t="shared" si="33"/>
        <v>4</v>
      </c>
      <c r="BB138" s="10">
        <f t="shared" si="34"/>
        <v>4</v>
      </c>
      <c r="BC138" s="10">
        <f t="shared" si="35"/>
        <v>5</v>
      </c>
      <c r="BD138" s="9">
        <f t="shared" si="36"/>
        <v>1</v>
      </c>
      <c r="BE138" s="9">
        <f t="shared" si="37"/>
        <v>4</v>
      </c>
      <c r="BF138" s="10">
        <f t="shared" si="38"/>
        <v>3.25</v>
      </c>
      <c r="BG138">
        <f t="shared" si="39"/>
        <v>13</v>
      </c>
    </row>
    <row r="139" spans="1:59" x14ac:dyDescent="0.2">
      <c r="A139">
        <v>114355832804</v>
      </c>
      <c r="B139">
        <v>426449233</v>
      </c>
      <c r="C139" s="1">
        <v>45105.69699074074</v>
      </c>
      <c r="D139" s="1">
        <v>45105.700104166666</v>
      </c>
      <c r="E139" t="s">
        <v>171</v>
      </c>
      <c r="J139">
        <v>685</v>
      </c>
      <c r="K139" t="s">
        <v>53</v>
      </c>
      <c r="L139">
        <v>7</v>
      </c>
      <c r="M139">
        <v>5</v>
      </c>
      <c r="N139">
        <v>7</v>
      </c>
      <c r="O139">
        <v>4</v>
      </c>
      <c r="P139">
        <v>1</v>
      </c>
      <c r="Q139">
        <v>7</v>
      </c>
      <c r="R139">
        <v>5</v>
      </c>
      <c r="S139">
        <v>7</v>
      </c>
      <c r="T139">
        <v>1</v>
      </c>
      <c r="U139">
        <v>7</v>
      </c>
      <c r="V139">
        <v>1</v>
      </c>
      <c r="W139">
        <v>7</v>
      </c>
      <c r="X139">
        <v>1</v>
      </c>
      <c r="Y139">
        <v>7</v>
      </c>
      <c r="AC139">
        <v>1</v>
      </c>
      <c r="AD139">
        <v>1</v>
      </c>
      <c r="AE139">
        <v>1</v>
      </c>
      <c r="AL139">
        <v>3</v>
      </c>
      <c r="AM139">
        <v>3</v>
      </c>
      <c r="AN139">
        <v>3</v>
      </c>
      <c r="AO139">
        <v>3</v>
      </c>
      <c r="AP139">
        <v>3</v>
      </c>
      <c r="AQ139">
        <v>3</v>
      </c>
      <c r="AR139">
        <v>3</v>
      </c>
      <c r="AS139">
        <v>3</v>
      </c>
      <c r="AT139">
        <v>3</v>
      </c>
      <c r="AU139">
        <v>3</v>
      </c>
      <c r="AV139">
        <v>3</v>
      </c>
      <c r="AW139">
        <v>3</v>
      </c>
      <c r="AX139" s="9">
        <f t="shared" si="30"/>
        <v>5</v>
      </c>
      <c r="AY139" s="10">
        <f t="shared" si="31"/>
        <v>12</v>
      </c>
      <c r="AZ139" s="9">
        <f t="shared" si="32"/>
        <v>0</v>
      </c>
      <c r="BA139" s="10">
        <f t="shared" si="33"/>
        <v>0</v>
      </c>
      <c r="BB139" s="10">
        <f t="shared" si="34"/>
        <v>0</v>
      </c>
      <c r="BC139" s="10">
        <f t="shared" si="35"/>
        <v>0</v>
      </c>
      <c r="BD139" s="9">
        <f t="shared" si="36"/>
        <v>3</v>
      </c>
      <c r="BE139" s="9">
        <f t="shared" si="37"/>
        <v>4.8</v>
      </c>
      <c r="BF139" s="10">
        <f t="shared" si="38"/>
        <v>1.5</v>
      </c>
      <c r="BG139">
        <f t="shared" si="39"/>
        <v>0</v>
      </c>
    </row>
    <row r="140" spans="1:59" x14ac:dyDescent="0.2">
      <c r="A140">
        <v>114355662891</v>
      </c>
      <c r="B140">
        <v>426449233</v>
      </c>
      <c r="C140" s="1">
        <v>45105.572233796294</v>
      </c>
      <c r="D140" s="1">
        <v>45105.584733796299</v>
      </c>
      <c r="E140" t="s">
        <v>177</v>
      </c>
      <c r="J140">
        <v>689</v>
      </c>
      <c r="K140" t="s">
        <v>47</v>
      </c>
      <c r="L140">
        <v>5</v>
      </c>
      <c r="M140">
        <v>5</v>
      </c>
      <c r="N140">
        <v>5</v>
      </c>
      <c r="O140">
        <v>2</v>
      </c>
      <c r="P140">
        <v>7</v>
      </c>
      <c r="Q140">
        <v>5</v>
      </c>
      <c r="R140">
        <v>6</v>
      </c>
      <c r="S140">
        <v>5</v>
      </c>
      <c r="T140">
        <v>5</v>
      </c>
      <c r="U140">
        <v>6</v>
      </c>
      <c r="V140">
        <v>5</v>
      </c>
      <c r="W140">
        <v>7</v>
      </c>
      <c r="X140">
        <v>5</v>
      </c>
      <c r="Y140">
        <v>5</v>
      </c>
      <c r="Z140">
        <v>4</v>
      </c>
      <c r="AA140">
        <v>4</v>
      </c>
      <c r="AB140">
        <v>5</v>
      </c>
      <c r="AL140">
        <v>5</v>
      </c>
      <c r="AM140">
        <v>4</v>
      </c>
      <c r="AN140">
        <v>4</v>
      </c>
      <c r="AO140">
        <v>3</v>
      </c>
      <c r="AP140">
        <v>4</v>
      </c>
      <c r="AQ140">
        <v>4</v>
      </c>
      <c r="AR140">
        <v>4</v>
      </c>
      <c r="AS140">
        <v>4</v>
      </c>
      <c r="AT140">
        <v>4</v>
      </c>
      <c r="AU140">
        <v>2</v>
      </c>
      <c r="AV140">
        <v>3</v>
      </c>
      <c r="AW140">
        <v>4</v>
      </c>
      <c r="AX140" s="9">
        <f t="shared" si="30"/>
        <v>5.333333333333333</v>
      </c>
      <c r="AY140" s="10">
        <f t="shared" si="31"/>
        <v>2</v>
      </c>
      <c r="AZ140" s="9">
        <f t="shared" si="32"/>
        <v>0.66666666666666663</v>
      </c>
      <c r="BA140" s="10">
        <f t="shared" si="33"/>
        <v>2</v>
      </c>
      <c r="BB140" s="10">
        <f t="shared" si="34"/>
        <v>0</v>
      </c>
      <c r="BC140" s="10">
        <f t="shared" si="35"/>
        <v>0</v>
      </c>
      <c r="BD140" s="9">
        <f t="shared" si="36"/>
        <v>3.6666666666666665</v>
      </c>
      <c r="BE140" s="9">
        <f t="shared" si="37"/>
        <v>5</v>
      </c>
      <c r="BF140" s="10">
        <f t="shared" si="38"/>
        <v>4.5</v>
      </c>
      <c r="BG140">
        <f t="shared" si="39"/>
        <v>4</v>
      </c>
    </row>
    <row r="141" spans="1:59" x14ac:dyDescent="0.2">
      <c r="A141">
        <v>114356383009</v>
      </c>
      <c r="B141">
        <v>426449233</v>
      </c>
      <c r="C141" s="1">
        <v>45106.380474537036</v>
      </c>
      <c r="D141" s="1">
        <v>45106.386400462965</v>
      </c>
      <c r="E141" t="s">
        <v>162</v>
      </c>
      <c r="J141">
        <v>693</v>
      </c>
      <c r="K141" t="s">
        <v>53</v>
      </c>
      <c r="L141">
        <v>4</v>
      </c>
      <c r="M141">
        <v>4</v>
      </c>
      <c r="N141">
        <v>6</v>
      </c>
      <c r="O141">
        <v>3</v>
      </c>
      <c r="P141">
        <v>1</v>
      </c>
      <c r="Q141">
        <v>7</v>
      </c>
      <c r="R141">
        <v>1</v>
      </c>
      <c r="S141">
        <v>6</v>
      </c>
      <c r="T141">
        <v>6</v>
      </c>
      <c r="U141">
        <v>6</v>
      </c>
      <c r="V141">
        <v>2</v>
      </c>
      <c r="W141">
        <v>7</v>
      </c>
      <c r="X141">
        <v>1</v>
      </c>
      <c r="Y141">
        <v>7</v>
      </c>
      <c r="AC141">
        <v>5</v>
      </c>
      <c r="AD141">
        <v>3</v>
      </c>
      <c r="AE141">
        <v>4</v>
      </c>
      <c r="AL141">
        <v>2</v>
      </c>
      <c r="AM141">
        <v>3</v>
      </c>
      <c r="AN141">
        <v>3</v>
      </c>
      <c r="AO141">
        <v>3</v>
      </c>
      <c r="AP141">
        <v>4</v>
      </c>
      <c r="AQ141">
        <v>4</v>
      </c>
      <c r="AR141">
        <v>3</v>
      </c>
      <c r="AS141">
        <v>3</v>
      </c>
      <c r="AT141">
        <v>4</v>
      </c>
      <c r="AU141">
        <v>3</v>
      </c>
      <c r="AV141">
        <v>3</v>
      </c>
      <c r="AW141">
        <v>4</v>
      </c>
      <c r="AX141" s="9">
        <f t="shared" si="30"/>
        <v>6</v>
      </c>
      <c r="AY141" s="10">
        <f t="shared" si="31"/>
        <v>11</v>
      </c>
      <c r="AZ141" s="9">
        <f t="shared" si="32"/>
        <v>1</v>
      </c>
      <c r="BA141" s="10">
        <f t="shared" si="33"/>
        <v>1</v>
      </c>
      <c r="BB141" s="10">
        <f t="shared" si="34"/>
        <v>1</v>
      </c>
      <c r="BC141" s="10">
        <f t="shared" si="35"/>
        <v>1</v>
      </c>
      <c r="BD141" s="9">
        <f t="shared" si="36"/>
        <v>2.6666666666666665</v>
      </c>
      <c r="BE141" s="9">
        <f t="shared" si="37"/>
        <v>3.6</v>
      </c>
      <c r="BF141" s="10">
        <f t="shared" si="38"/>
        <v>3.5</v>
      </c>
      <c r="BG141">
        <f t="shared" si="39"/>
        <v>3</v>
      </c>
    </row>
    <row r="142" spans="1:59" x14ac:dyDescent="0.2">
      <c r="A142">
        <v>114356018585</v>
      </c>
      <c r="B142">
        <v>426449233</v>
      </c>
      <c r="C142" s="1">
        <v>45105.879155092596</v>
      </c>
      <c r="D142" s="1">
        <v>45105.885949074072</v>
      </c>
      <c r="E142" t="s">
        <v>167</v>
      </c>
      <c r="J142">
        <v>697</v>
      </c>
      <c r="K142" t="s">
        <v>45</v>
      </c>
      <c r="L142">
        <v>7</v>
      </c>
      <c r="M142">
        <v>5</v>
      </c>
      <c r="N142">
        <v>4</v>
      </c>
      <c r="O142">
        <v>2</v>
      </c>
      <c r="P142">
        <v>6</v>
      </c>
      <c r="Q142">
        <v>5</v>
      </c>
      <c r="R142">
        <v>6</v>
      </c>
      <c r="S142">
        <v>5</v>
      </c>
      <c r="T142">
        <v>3</v>
      </c>
      <c r="U142">
        <v>5</v>
      </c>
      <c r="V142">
        <v>1</v>
      </c>
      <c r="W142">
        <v>7</v>
      </c>
      <c r="X142">
        <v>2</v>
      </c>
      <c r="Y142">
        <v>7</v>
      </c>
      <c r="AL142">
        <v>5</v>
      </c>
      <c r="AM142">
        <v>5</v>
      </c>
      <c r="AN142">
        <v>5</v>
      </c>
      <c r="AO142">
        <v>3</v>
      </c>
      <c r="AP142">
        <v>3</v>
      </c>
      <c r="AQ142">
        <v>3</v>
      </c>
      <c r="AR142">
        <v>4</v>
      </c>
      <c r="AS142">
        <v>4</v>
      </c>
      <c r="AT142">
        <v>4</v>
      </c>
      <c r="AU142">
        <v>3</v>
      </c>
      <c r="AV142">
        <v>3</v>
      </c>
      <c r="AW142">
        <v>3</v>
      </c>
      <c r="AX142" s="9">
        <f t="shared" si="30"/>
        <v>4.333333333333333</v>
      </c>
      <c r="AY142" s="10">
        <f t="shared" si="31"/>
        <v>11</v>
      </c>
      <c r="AZ142" s="9" t="str">
        <f t="shared" si="32"/>
        <v>N/A</v>
      </c>
      <c r="BA142" s="10" t="str">
        <f t="shared" si="33"/>
        <v>N/A</v>
      </c>
      <c r="BB142" s="10" t="str">
        <f t="shared" si="34"/>
        <v>N/A</v>
      </c>
      <c r="BC142" s="10" t="str">
        <f t="shared" si="35"/>
        <v>N/A</v>
      </c>
      <c r="BD142" s="9" t="str">
        <f t="shared" si="36"/>
        <v>N/A</v>
      </c>
      <c r="BE142" s="9">
        <f t="shared" si="37"/>
        <v>4.5999999999999996</v>
      </c>
      <c r="BF142" s="10">
        <f t="shared" si="38"/>
        <v>5</v>
      </c>
      <c r="BG142">
        <f t="shared" si="39"/>
        <v>6</v>
      </c>
    </row>
    <row r="143" spans="1:59" x14ac:dyDescent="0.2">
      <c r="A143">
        <v>114355844192</v>
      </c>
      <c r="B143">
        <v>426449233</v>
      </c>
      <c r="C143" s="1">
        <v>45105.706909722219</v>
      </c>
      <c r="D143" s="1">
        <v>45105.712060185186</v>
      </c>
      <c r="E143" t="s">
        <v>170</v>
      </c>
      <c r="J143">
        <v>701</v>
      </c>
      <c r="K143" t="s">
        <v>47</v>
      </c>
      <c r="L143">
        <v>6</v>
      </c>
      <c r="M143">
        <v>5</v>
      </c>
      <c r="N143">
        <v>5</v>
      </c>
      <c r="O143">
        <v>3</v>
      </c>
      <c r="P143">
        <v>6</v>
      </c>
      <c r="Q143">
        <v>6</v>
      </c>
      <c r="R143">
        <v>5</v>
      </c>
      <c r="S143">
        <v>5</v>
      </c>
      <c r="T143">
        <v>4</v>
      </c>
      <c r="U143">
        <v>5</v>
      </c>
      <c r="V143">
        <v>4</v>
      </c>
      <c r="W143">
        <v>7</v>
      </c>
      <c r="X143">
        <v>7</v>
      </c>
      <c r="Y143">
        <v>7</v>
      </c>
      <c r="Z143">
        <v>1</v>
      </c>
      <c r="AA143">
        <v>1</v>
      </c>
      <c r="AB143">
        <v>4</v>
      </c>
      <c r="AL143">
        <v>5</v>
      </c>
      <c r="AM143">
        <v>5</v>
      </c>
      <c r="AN143">
        <v>4</v>
      </c>
      <c r="AO143">
        <v>3</v>
      </c>
      <c r="AP143">
        <v>4</v>
      </c>
      <c r="AQ143">
        <v>5</v>
      </c>
      <c r="AR143">
        <v>3</v>
      </c>
      <c r="AS143">
        <v>5</v>
      </c>
      <c r="AT143">
        <v>5</v>
      </c>
      <c r="AU143">
        <v>3</v>
      </c>
      <c r="AV143">
        <v>4</v>
      </c>
      <c r="AW143">
        <v>3</v>
      </c>
      <c r="AX143" s="9">
        <f t="shared" si="30"/>
        <v>4.666666666666667</v>
      </c>
      <c r="AY143" s="10">
        <f t="shared" si="31"/>
        <v>3</v>
      </c>
      <c r="AZ143" s="9">
        <f t="shared" si="32"/>
        <v>0.66666666666666663</v>
      </c>
      <c r="BA143" s="10">
        <f t="shared" si="33"/>
        <v>2</v>
      </c>
      <c r="BB143" s="10">
        <f t="shared" si="34"/>
        <v>1</v>
      </c>
      <c r="BC143" s="10">
        <f t="shared" si="35"/>
        <v>-1</v>
      </c>
      <c r="BD143" s="9">
        <f t="shared" si="36"/>
        <v>4</v>
      </c>
      <c r="BE143" s="9">
        <f t="shared" si="37"/>
        <v>5</v>
      </c>
      <c r="BF143" s="10">
        <f t="shared" si="38"/>
        <v>2.75</v>
      </c>
      <c r="BG143">
        <f t="shared" si="39"/>
        <v>4</v>
      </c>
    </row>
    <row r="144" spans="1:59" x14ac:dyDescent="0.2">
      <c r="A144">
        <v>114355639000</v>
      </c>
      <c r="B144">
        <v>426449233</v>
      </c>
      <c r="C144" s="1">
        <v>45105.555856481478</v>
      </c>
      <c r="D144" s="1">
        <v>45105.558564814812</v>
      </c>
      <c r="E144" t="s">
        <v>180</v>
      </c>
      <c r="J144">
        <v>705</v>
      </c>
      <c r="K144" t="s">
        <v>53</v>
      </c>
      <c r="L144">
        <v>3</v>
      </c>
      <c r="M144">
        <v>7</v>
      </c>
      <c r="N144">
        <v>4</v>
      </c>
      <c r="O144">
        <v>2</v>
      </c>
      <c r="P144">
        <v>4</v>
      </c>
      <c r="Q144">
        <v>3</v>
      </c>
      <c r="R144">
        <v>3</v>
      </c>
      <c r="S144">
        <v>7</v>
      </c>
      <c r="T144">
        <v>7</v>
      </c>
      <c r="U144">
        <v>5</v>
      </c>
      <c r="V144">
        <v>1</v>
      </c>
      <c r="W144">
        <v>7</v>
      </c>
      <c r="X144">
        <v>1</v>
      </c>
      <c r="Y144">
        <v>7</v>
      </c>
      <c r="AC144">
        <v>3</v>
      </c>
      <c r="AD144">
        <v>1</v>
      </c>
      <c r="AE144">
        <v>1</v>
      </c>
      <c r="AL144">
        <v>3</v>
      </c>
      <c r="AM144">
        <v>3</v>
      </c>
      <c r="AN144">
        <v>3</v>
      </c>
      <c r="AO144">
        <v>3</v>
      </c>
      <c r="AP144">
        <v>3</v>
      </c>
      <c r="AQ144">
        <v>3</v>
      </c>
      <c r="AR144">
        <v>1</v>
      </c>
      <c r="AS144">
        <v>1</v>
      </c>
      <c r="AT144">
        <v>1</v>
      </c>
      <c r="AU144">
        <v>1</v>
      </c>
      <c r="AV144">
        <v>1</v>
      </c>
      <c r="AW144">
        <v>1</v>
      </c>
      <c r="AX144" s="9">
        <f t="shared" si="30"/>
        <v>6.333333333333333</v>
      </c>
      <c r="AY144" s="10">
        <f t="shared" si="31"/>
        <v>12</v>
      </c>
      <c r="AZ144" s="9">
        <f t="shared" si="32"/>
        <v>0</v>
      </c>
      <c r="BA144" s="10">
        <f t="shared" si="33"/>
        <v>0</v>
      </c>
      <c r="BB144" s="10">
        <f t="shared" si="34"/>
        <v>0</v>
      </c>
      <c r="BC144" s="10">
        <f t="shared" si="35"/>
        <v>0</v>
      </c>
      <c r="BD144" s="9">
        <f t="shared" si="36"/>
        <v>3</v>
      </c>
      <c r="BE144" s="9">
        <f t="shared" si="37"/>
        <v>3.2</v>
      </c>
      <c r="BF144" s="10">
        <f t="shared" si="38"/>
        <v>2</v>
      </c>
      <c r="BG144">
        <f t="shared" si="39"/>
        <v>6</v>
      </c>
    </row>
    <row r="145" spans="1:59" x14ac:dyDescent="0.2">
      <c r="A145">
        <v>114355883555</v>
      </c>
      <c r="B145">
        <v>426449233</v>
      </c>
      <c r="C145" s="1">
        <v>45105.643634259257</v>
      </c>
      <c r="D145" s="1">
        <v>45105.74417824074</v>
      </c>
      <c r="E145" t="s">
        <v>168</v>
      </c>
      <c r="J145">
        <v>709</v>
      </c>
      <c r="K145" t="s">
        <v>47</v>
      </c>
      <c r="L145">
        <v>4</v>
      </c>
      <c r="M145">
        <v>5</v>
      </c>
      <c r="N145">
        <v>5</v>
      </c>
      <c r="O145">
        <v>3</v>
      </c>
      <c r="P145">
        <v>5</v>
      </c>
      <c r="Q145">
        <v>5</v>
      </c>
      <c r="R145">
        <v>5</v>
      </c>
      <c r="S145">
        <v>5</v>
      </c>
      <c r="T145">
        <v>3</v>
      </c>
      <c r="U145">
        <v>7</v>
      </c>
      <c r="V145">
        <v>3</v>
      </c>
      <c r="W145">
        <v>7</v>
      </c>
      <c r="X145">
        <v>4</v>
      </c>
      <c r="Y145">
        <v>7</v>
      </c>
      <c r="Z145">
        <v>5</v>
      </c>
      <c r="AA145">
        <v>1</v>
      </c>
      <c r="AB145">
        <v>4</v>
      </c>
      <c r="AL145">
        <v>5</v>
      </c>
      <c r="AM145">
        <v>6</v>
      </c>
      <c r="AN145">
        <v>6</v>
      </c>
      <c r="AO145">
        <v>3</v>
      </c>
      <c r="AP145">
        <v>3</v>
      </c>
      <c r="AQ145">
        <v>6</v>
      </c>
      <c r="AR145">
        <v>4</v>
      </c>
      <c r="AS145">
        <v>3</v>
      </c>
      <c r="AT145">
        <v>6</v>
      </c>
      <c r="AU145">
        <v>4</v>
      </c>
      <c r="AV145">
        <v>3</v>
      </c>
      <c r="AW145">
        <v>6</v>
      </c>
      <c r="AX145" s="9">
        <f t="shared" si="30"/>
        <v>5</v>
      </c>
      <c r="AY145" s="10">
        <f t="shared" si="31"/>
        <v>7</v>
      </c>
      <c r="AZ145" s="9">
        <f t="shared" si="32"/>
        <v>1.6666666666666667</v>
      </c>
      <c r="BA145" s="10">
        <f t="shared" si="33"/>
        <v>2</v>
      </c>
      <c r="BB145" s="10">
        <f t="shared" si="34"/>
        <v>3</v>
      </c>
      <c r="BC145" s="10">
        <f t="shared" si="35"/>
        <v>0</v>
      </c>
      <c r="BD145" s="9">
        <f t="shared" si="36"/>
        <v>4</v>
      </c>
      <c r="BE145" s="9">
        <f t="shared" si="37"/>
        <v>4.5999999999999996</v>
      </c>
      <c r="BF145" s="10">
        <f t="shared" si="38"/>
        <v>3.75</v>
      </c>
      <c r="BG145">
        <f t="shared" si="39"/>
        <v>5</v>
      </c>
    </row>
    <row r="146" spans="1:59" x14ac:dyDescent="0.2">
      <c r="A146">
        <v>114355637517</v>
      </c>
      <c r="B146">
        <v>426449233</v>
      </c>
      <c r="C146" s="1">
        <v>45105.554930555554</v>
      </c>
      <c r="D146" s="1">
        <v>45105.583553240744</v>
      </c>
      <c r="E146" t="s">
        <v>178</v>
      </c>
      <c r="J146">
        <v>713</v>
      </c>
      <c r="K146" t="s">
        <v>53</v>
      </c>
      <c r="L146">
        <v>7</v>
      </c>
      <c r="M146">
        <v>7</v>
      </c>
      <c r="N146">
        <v>5</v>
      </c>
      <c r="O146">
        <v>7</v>
      </c>
      <c r="P146">
        <v>1</v>
      </c>
      <c r="Q146">
        <v>7</v>
      </c>
      <c r="R146">
        <v>1</v>
      </c>
      <c r="S146">
        <v>5</v>
      </c>
      <c r="T146">
        <v>4</v>
      </c>
      <c r="U146">
        <v>7</v>
      </c>
      <c r="V146">
        <v>7</v>
      </c>
      <c r="W146">
        <v>7</v>
      </c>
      <c r="X146">
        <v>3</v>
      </c>
      <c r="Y146">
        <v>7</v>
      </c>
      <c r="AC146">
        <v>4</v>
      </c>
      <c r="AD146">
        <v>6</v>
      </c>
      <c r="AE146">
        <v>6</v>
      </c>
      <c r="AL146">
        <v>4</v>
      </c>
      <c r="AM146">
        <v>4</v>
      </c>
      <c r="AN146">
        <v>4</v>
      </c>
      <c r="AO146">
        <v>4</v>
      </c>
      <c r="AP146">
        <v>4</v>
      </c>
      <c r="AQ146">
        <v>4</v>
      </c>
      <c r="AR146">
        <v>4</v>
      </c>
      <c r="AS146">
        <v>4</v>
      </c>
      <c r="AT146">
        <v>4</v>
      </c>
      <c r="AU146">
        <v>4</v>
      </c>
      <c r="AV146">
        <v>4</v>
      </c>
      <c r="AW146">
        <v>4</v>
      </c>
      <c r="AX146" s="9">
        <f t="shared" si="30"/>
        <v>5.333333333333333</v>
      </c>
      <c r="AY146" s="10">
        <f t="shared" si="31"/>
        <v>4</v>
      </c>
      <c r="AZ146" s="9">
        <f t="shared" si="32"/>
        <v>0</v>
      </c>
      <c r="BA146" s="10">
        <f t="shared" si="33"/>
        <v>0</v>
      </c>
      <c r="BB146" s="10">
        <f t="shared" si="34"/>
        <v>0</v>
      </c>
      <c r="BC146" s="10">
        <f t="shared" si="35"/>
        <v>0</v>
      </c>
      <c r="BD146" s="9">
        <f t="shared" si="36"/>
        <v>4</v>
      </c>
      <c r="BE146" s="9">
        <f t="shared" si="37"/>
        <v>4.2</v>
      </c>
      <c r="BF146" s="10">
        <f t="shared" si="38"/>
        <v>5</v>
      </c>
      <c r="BG146">
        <f t="shared" si="39"/>
        <v>0</v>
      </c>
    </row>
    <row r="147" spans="1:59" x14ac:dyDescent="0.2">
      <c r="A147">
        <v>114357730586</v>
      </c>
      <c r="B147">
        <v>426449233</v>
      </c>
      <c r="C147" s="1">
        <v>45107.879421296297</v>
      </c>
      <c r="D147" s="1">
        <v>45107.879594907405</v>
      </c>
      <c r="E147" t="s">
        <v>154</v>
      </c>
      <c r="J147">
        <v>717</v>
      </c>
      <c r="AX147" s="9" t="e">
        <f t="shared" si="30"/>
        <v>#DIV/0!</v>
      </c>
      <c r="AY147" s="10">
        <f t="shared" si="31"/>
        <v>0</v>
      </c>
      <c r="AZ147" s="9" t="str">
        <f t="shared" si="32"/>
        <v>N/A</v>
      </c>
      <c r="BA147" s="10" t="str">
        <f t="shared" si="33"/>
        <v>N/A</v>
      </c>
      <c r="BB147" s="10" t="str">
        <f t="shared" si="34"/>
        <v>N/A</v>
      </c>
      <c r="BC147" s="10" t="str">
        <f t="shared" si="35"/>
        <v>N/A</v>
      </c>
      <c r="BD147" s="9" t="str">
        <f t="shared" si="36"/>
        <v>N/A</v>
      </c>
      <c r="BE147" s="9" t="e">
        <f t="shared" si="37"/>
        <v>#DIV/0!</v>
      </c>
      <c r="BF147" s="10" t="e">
        <f t="shared" si="38"/>
        <v>#DIV/0!</v>
      </c>
      <c r="BG147">
        <f t="shared" si="39"/>
        <v>0</v>
      </c>
    </row>
    <row r="148" spans="1:59" x14ac:dyDescent="0.2">
      <c r="A148">
        <v>114355634354</v>
      </c>
      <c r="B148">
        <v>426449233</v>
      </c>
      <c r="C148" s="1">
        <v>45105.552812499998</v>
      </c>
      <c r="D148" s="1">
        <v>45105.558298611111</v>
      </c>
      <c r="E148" t="s">
        <v>181</v>
      </c>
      <c r="J148">
        <v>721</v>
      </c>
      <c r="K148" t="s">
        <v>41</v>
      </c>
      <c r="L148">
        <v>6</v>
      </c>
      <c r="M148">
        <v>7</v>
      </c>
      <c r="N148">
        <v>6</v>
      </c>
      <c r="O148">
        <v>2</v>
      </c>
      <c r="P148">
        <v>6</v>
      </c>
      <c r="Q148">
        <v>4</v>
      </c>
      <c r="R148">
        <v>5</v>
      </c>
      <c r="S148">
        <v>6</v>
      </c>
      <c r="T148">
        <v>7</v>
      </c>
      <c r="U148">
        <v>7</v>
      </c>
      <c r="V148">
        <v>2</v>
      </c>
      <c r="W148">
        <v>7</v>
      </c>
      <c r="X148">
        <v>2</v>
      </c>
      <c r="Y148">
        <v>6</v>
      </c>
      <c r="AL148">
        <v>4</v>
      </c>
      <c r="AM148">
        <v>4</v>
      </c>
      <c r="AN148">
        <v>4</v>
      </c>
      <c r="AO148">
        <v>4</v>
      </c>
      <c r="AP148">
        <v>4</v>
      </c>
      <c r="AQ148">
        <v>4</v>
      </c>
      <c r="AR148">
        <v>4</v>
      </c>
      <c r="AS148">
        <v>4</v>
      </c>
      <c r="AT148">
        <v>4</v>
      </c>
      <c r="AU148">
        <v>3</v>
      </c>
      <c r="AV148">
        <v>3</v>
      </c>
      <c r="AW148">
        <v>3</v>
      </c>
      <c r="AX148" s="9">
        <f t="shared" si="30"/>
        <v>6.666666666666667</v>
      </c>
      <c r="AY148" s="10">
        <f t="shared" si="31"/>
        <v>9</v>
      </c>
      <c r="AZ148" s="9" t="str">
        <f t="shared" si="32"/>
        <v>N/A</v>
      </c>
      <c r="BA148" s="10" t="str">
        <f t="shared" si="33"/>
        <v>N/A</v>
      </c>
      <c r="BB148" s="10" t="str">
        <f t="shared" si="34"/>
        <v>N/A</v>
      </c>
      <c r="BC148" s="10" t="str">
        <f t="shared" si="35"/>
        <v>N/A</v>
      </c>
      <c r="BD148" s="9" t="str">
        <f t="shared" si="36"/>
        <v>N/A</v>
      </c>
      <c r="BE148" s="9">
        <f t="shared" si="37"/>
        <v>4.5999999999999996</v>
      </c>
      <c r="BF148" s="10">
        <f t="shared" si="38"/>
        <v>4</v>
      </c>
      <c r="BG148">
        <f t="shared" si="39"/>
        <v>3</v>
      </c>
    </row>
    <row r="149" spans="1:59" x14ac:dyDescent="0.2">
      <c r="A149">
        <v>114355628396</v>
      </c>
      <c r="B149">
        <v>426449233</v>
      </c>
      <c r="C149" s="1">
        <v>45105.548715277779</v>
      </c>
      <c r="D149" s="1">
        <v>45105.552627314813</v>
      </c>
      <c r="E149" t="s">
        <v>182</v>
      </c>
      <c r="J149">
        <v>725</v>
      </c>
      <c r="K149" t="s">
        <v>53</v>
      </c>
      <c r="L149">
        <v>6</v>
      </c>
      <c r="M149">
        <v>7</v>
      </c>
      <c r="N149">
        <v>5</v>
      </c>
      <c r="O149">
        <v>3</v>
      </c>
      <c r="P149">
        <v>1</v>
      </c>
      <c r="Q149">
        <v>7</v>
      </c>
      <c r="R149">
        <v>3</v>
      </c>
      <c r="S149">
        <v>7</v>
      </c>
      <c r="T149">
        <v>6</v>
      </c>
      <c r="U149">
        <v>7</v>
      </c>
      <c r="V149">
        <v>1</v>
      </c>
      <c r="W149">
        <v>6</v>
      </c>
      <c r="X149">
        <v>1</v>
      </c>
      <c r="Y149">
        <v>5</v>
      </c>
      <c r="AC149">
        <v>2</v>
      </c>
      <c r="AD149">
        <v>3</v>
      </c>
      <c r="AE149">
        <v>4</v>
      </c>
      <c r="AL149">
        <v>3</v>
      </c>
      <c r="AM149">
        <v>5</v>
      </c>
      <c r="AN149">
        <v>6</v>
      </c>
      <c r="AO149">
        <v>4</v>
      </c>
      <c r="AP149">
        <v>5</v>
      </c>
      <c r="AQ149">
        <v>6</v>
      </c>
      <c r="AR149">
        <v>1</v>
      </c>
      <c r="AS149">
        <v>1</v>
      </c>
      <c r="AT149">
        <v>1</v>
      </c>
      <c r="AU149">
        <v>4</v>
      </c>
      <c r="AV149">
        <v>2</v>
      </c>
      <c r="AW149">
        <v>6</v>
      </c>
      <c r="AX149" s="9">
        <f t="shared" si="30"/>
        <v>6.666666666666667</v>
      </c>
      <c r="AY149" s="10">
        <f t="shared" si="31"/>
        <v>9</v>
      </c>
      <c r="AZ149" s="9">
        <f t="shared" si="32"/>
        <v>0.33333333333333331</v>
      </c>
      <c r="BA149" s="10">
        <f t="shared" si="33"/>
        <v>1</v>
      </c>
      <c r="BB149" s="10">
        <f t="shared" si="34"/>
        <v>0</v>
      </c>
      <c r="BC149" s="10">
        <f t="shared" si="35"/>
        <v>0</v>
      </c>
      <c r="BD149" s="9">
        <f t="shared" si="36"/>
        <v>4.666666666666667</v>
      </c>
      <c r="BE149" s="9">
        <f t="shared" si="37"/>
        <v>3.8</v>
      </c>
      <c r="BF149" s="10">
        <f t="shared" si="38"/>
        <v>3</v>
      </c>
      <c r="BG149">
        <f t="shared" si="39"/>
        <v>12</v>
      </c>
    </row>
    <row r="150" spans="1:59" x14ac:dyDescent="0.2">
      <c r="A150">
        <v>114356866812</v>
      </c>
      <c r="B150">
        <v>426449233</v>
      </c>
      <c r="C150" s="1">
        <v>45106.828113425923</v>
      </c>
      <c r="D150" s="1">
        <v>45106.832233796296</v>
      </c>
      <c r="E150" t="s">
        <v>159</v>
      </c>
      <c r="J150">
        <v>733</v>
      </c>
      <c r="K150" t="s">
        <v>89</v>
      </c>
      <c r="L150">
        <v>3</v>
      </c>
      <c r="M150">
        <v>4</v>
      </c>
      <c r="N150">
        <v>1</v>
      </c>
      <c r="O150">
        <v>3</v>
      </c>
      <c r="P150">
        <v>2</v>
      </c>
      <c r="Q150">
        <v>6</v>
      </c>
      <c r="R150">
        <v>6</v>
      </c>
      <c r="S150">
        <v>7</v>
      </c>
      <c r="T150">
        <v>5</v>
      </c>
      <c r="U150">
        <v>7</v>
      </c>
      <c r="V150">
        <v>1</v>
      </c>
      <c r="W150">
        <v>6</v>
      </c>
      <c r="X150">
        <v>4</v>
      </c>
      <c r="Y150">
        <v>7</v>
      </c>
      <c r="AL150">
        <v>3</v>
      </c>
      <c r="AM150">
        <v>1</v>
      </c>
      <c r="AN150">
        <v>3</v>
      </c>
      <c r="AO150">
        <v>3</v>
      </c>
      <c r="AP150">
        <v>2</v>
      </c>
      <c r="AQ150">
        <v>4</v>
      </c>
      <c r="AR150">
        <v>3</v>
      </c>
      <c r="AS150">
        <v>2</v>
      </c>
      <c r="AT150">
        <v>5</v>
      </c>
      <c r="AU150">
        <v>3</v>
      </c>
      <c r="AV150">
        <v>4</v>
      </c>
      <c r="AW150">
        <v>5</v>
      </c>
      <c r="AX150" s="9">
        <f t="shared" si="30"/>
        <v>6.333333333333333</v>
      </c>
      <c r="AY150" s="10">
        <f t="shared" si="31"/>
        <v>8</v>
      </c>
      <c r="AZ150" s="9" t="str">
        <f t="shared" si="32"/>
        <v>N/A</v>
      </c>
      <c r="BA150" s="10" t="str">
        <f t="shared" si="33"/>
        <v>N/A</v>
      </c>
      <c r="BB150" s="10" t="str">
        <f t="shared" si="34"/>
        <v>N/A</v>
      </c>
      <c r="BC150" s="10" t="str">
        <f t="shared" si="35"/>
        <v>N/A</v>
      </c>
      <c r="BD150" s="9" t="str">
        <f t="shared" si="36"/>
        <v>N/A</v>
      </c>
      <c r="BE150" s="9">
        <f t="shared" si="37"/>
        <v>3.6</v>
      </c>
      <c r="BF150" s="10">
        <f t="shared" si="38"/>
        <v>3</v>
      </c>
      <c r="BG150">
        <f t="shared" si="39"/>
        <v>5</v>
      </c>
    </row>
    <row r="151" spans="1:59" x14ac:dyDescent="0.2">
      <c r="A151">
        <v>114380517220</v>
      </c>
      <c r="B151">
        <v>426449233</v>
      </c>
      <c r="C151" s="1">
        <v>45139.954432870371</v>
      </c>
      <c r="D151" s="1">
        <v>45139.958749999998</v>
      </c>
      <c r="E151" t="s">
        <v>472</v>
      </c>
      <c r="J151">
        <v>737</v>
      </c>
      <c r="K151" t="s">
        <v>45</v>
      </c>
      <c r="L151">
        <v>1</v>
      </c>
      <c r="M151">
        <v>6</v>
      </c>
      <c r="N151">
        <v>2</v>
      </c>
      <c r="O151">
        <v>2</v>
      </c>
      <c r="P151">
        <v>1</v>
      </c>
      <c r="Q151">
        <v>7</v>
      </c>
      <c r="R151">
        <v>6</v>
      </c>
      <c r="S151">
        <v>6</v>
      </c>
      <c r="T151">
        <v>4</v>
      </c>
      <c r="U151">
        <v>4</v>
      </c>
      <c r="V151">
        <v>6</v>
      </c>
      <c r="W151">
        <v>5</v>
      </c>
      <c r="X151">
        <v>2</v>
      </c>
      <c r="Y151">
        <v>7</v>
      </c>
      <c r="AL151">
        <v>3</v>
      </c>
      <c r="AM151">
        <v>2</v>
      </c>
      <c r="AN151">
        <v>5</v>
      </c>
      <c r="AO151">
        <v>4</v>
      </c>
      <c r="AP151">
        <v>3</v>
      </c>
      <c r="AQ151">
        <v>5</v>
      </c>
      <c r="AR151">
        <v>2</v>
      </c>
      <c r="AS151">
        <v>1</v>
      </c>
      <c r="AT151">
        <v>5</v>
      </c>
      <c r="AU151">
        <v>5</v>
      </c>
      <c r="AV151">
        <v>2</v>
      </c>
      <c r="AW151">
        <v>5</v>
      </c>
      <c r="AX151" s="9">
        <f t="shared" si="30"/>
        <v>4.666666666666667</v>
      </c>
      <c r="AY151" s="10">
        <f t="shared" si="31"/>
        <v>4</v>
      </c>
      <c r="AZ151" s="9" t="str">
        <f t="shared" si="32"/>
        <v>N/A</v>
      </c>
      <c r="BA151" s="10" t="str">
        <f t="shared" si="33"/>
        <v>N/A</v>
      </c>
      <c r="BB151" s="10" t="str">
        <f t="shared" si="34"/>
        <v>N/A</v>
      </c>
      <c r="BC151" s="10" t="str">
        <f t="shared" si="35"/>
        <v>N/A</v>
      </c>
      <c r="BD151" s="9" t="str">
        <f t="shared" si="36"/>
        <v>N/A</v>
      </c>
      <c r="BE151" s="9">
        <f t="shared" si="37"/>
        <v>3.6</v>
      </c>
      <c r="BF151" s="10">
        <f t="shared" si="38"/>
        <v>3</v>
      </c>
      <c r="BG151">
        <f t="shared" si="39"/>
        <v>4</v>
      </c>
    </row>
    <row r="152" spans="1:59" x14ac:dyDescent="0.2">
      <c r="A152">
        <v>114356814638</v>
      </c>
      <c r="B152">
        <v>426449233</v>
      </c>
      <c r="C152" s="1">
        <v>45106.764780092592</v>
      </c>
      <c r="D152" s="1">
        <v>45106.794502314813</v>
      </c>
      <c r="E152" t="s">
        <v>160</v>
      </c>
      <c r="J152">
        <v>741</v>
      </c>
      <c r="K152" t="s">
        <v>43</v>
      </c>
      <c r="L152">
        <v>2</v>
      </c>
      <c r="M152">
        <v>5</v>
      </c>
      <c r="N152">
        <v>5</v>
      </c>
      <c r="O152">
        <v>2</v>
      </c>
      <c r="P152">
        <v>2</v>
      </c>
      <c r="Q152">
        <v>3</v>
      </c>
      <c r="R152">
        <v>6</v>
      </c>
      <c r="S152">
        <v>5</v>
      </c>
      <c r="T152">
        <v>3</v>
      </c>
      <c r="U152">
        <v>6</v>
      </c>
      <c r="V152">
        <v>1</v>
      </c>
      <c r="W152">
        <v>7</v>
      </c>
      <c r="X152">
        <v>3</v>
      </c>
      <c r="Y152">
        <v>7</v>
      </c>
      <c r="AI152">
        <v>1</v>
      </c>
      <c r="AJ152">
        <v>1</v>
      </c>
      <c r="AK152">
        <v>4</v>
      </c>
      <c r="AL152">
        <v>3</v>
      </c>
      <c r="AM152">
        <v>5</v>
      </c>
      <c r="AN152">
        <v>5</v>
      </c>
      <c r="AO152">
        <v>3</v>
      </c>
      <c r="AP152">
        <v>5</v>
      </c>
      <c r="AQ152">
        <v>5</v>
      </c>
      <c r="AR152">
        <v>3</v>
      </c>
      <c r="AS152">
        <v>2</v>
      </c>
      <c r="AT152">
        <v>3</v>
      </c>
      <c r="AU152">
        <v>3</v>
      </c>
      <c r="AV152">
        <v>4</v>
      </c>
      <c r="AW152">
        <v>4</v>
      </c>
      <c r="AX152" s="9">
        <f t="shared" si="30"/>
        <v>4.666666666666667</v>
      </c>
      <c r="AY152" s="10">
        <f t="shared" si="31"/>
        <v>10</v>
      </c>
      <c r="AZ152" s="9">
        <f t="shared" si="32"/>
        <v>1</v>
      </c>
      <c r="BA152" s="10">
        <f t="shared" si="33"/>
        <v>0</v>
      </c>
      <c r="BB152" s="10">
        <f t="shared" si="34"/>
        <v>2</v>
      </c>
      <c r="BC152" s="10">
        <f t="shared" si="35"/>
        <v>1</v>
      </c>
      <c r="BD152" s="9">
        <f t="shared" si="36"/>
        <v>2.6666666666666665</v>
      </c>
      <c r="BE152" s="9">
        <f t="shared" si="37"/>
        <v>3.6</v>
      </c>
      <c r="BF152" s="10">
        <f t="shared" si="38"/>
        <v>2.25</v>
      </c>
      <c r="BG152">
        <f t="shared" si="39"/>
        <v>5</v>
      </c>
    </row>
    <row r="153" spans="1:59" x14ac:dyDescent="0.2">
      <c r="A153">
        <v>114355685348</v>
      </c>
      <c r="B153">
        <v>426449233</v>
      </c>
      <c r="C153" s="1">
        <v>45105.586967592593</v>
      </c>
      <c r="D153" s="1">
        <v>45105.593518518515</v>
      </c>
      <c r="E153" t="s">
        <v>176</v>
      </c>
      <c r="J153">
        <v>745</v>
      </c>
      <c r="K153" t="s">
        <v>47</v>
      </c>
      <c r="L153">
        <v>6</v>
      </c>
      <c r="M153">
        <v>7</v>
      </c>
      <c r="N153">
        <v>4</v>
      </c>
      <c r="O153">
        <v>2</v>
      </c>
      <c r="P153">
        <v>6</v>
      </c>
      <c r="Q153">
        <v>2</v>
      </c>
      <c r="R153">
        <v>7</v>
      </c>
      <c r="S153">
        <v>6</v>
      </c>
      <c r="T153">
        <v>2</v>
      </c>
      <c r="U153">
        <v>7</v>
      </c>
      <c r="V153">
        <v>2</v>
      </c>
      <c r="W153">
        <v>6</v>
      </c>
      <c r="X153">
        <v>5</v>
      </c>
      <c r="Y153">
        <v>7</v>
      </c>
      <c r="Z153">
        <v>4</v>
      </c>
      <c r="AA153">
        <v>3</v>
      </c>
      <c r="AB153">
        <v>5</v>
      </c>
      <c r="AL153">
        <v>5</v>
      </c>
      <c r="AM153">
        <v>5</v>
      </c>
      <c r="AN153">
        <v>5</v>
      </c>
      <c r="AO153">
        <v>2</v>
      </c>
      <c r="AP153">
        <v>2</v>
      </c>
      <c r="AQ153">
        <v>3</v>
      </c>
      <c r="AR153">
        <v>3</v>
      </c>
      <c r="AS153">
        <v>4</v>
      </c>
      <c r="AT153">
        <v>4</v>
      </c>
      <c r="AU153">
        <v>3</v>
      </c>
      <c r="AV153">
        <v>3</v>
      </c>
      <c r="AW153">
        <v>3</v>
      </c>
      <c r="AX153" s="9">
        <f t="shared" si="30"/>
        <v>5</v>
      </c>
      <c r="AY153" s="10">
        <f t="shared" si="31"/>
        <v>6</v>
      </c>
      <c r="AZ153" s="9">
        <f t="shared" si="32"/>
        <v>2.6666666666666665</v>
      </c>
      <c r="BA153" s="10">
        <f t="shared" si="33"/>
        <v>3</v>
      </c>
      <c r="BB153" s="10">
        <f t="shared" si="34"/>
        <v>3</v>
      </c>
      <c r="BC153" s="10">
        <f t="shared" si="35"/>
        <v>2</v>
      </c>
      <c r="BD153" s="9">
        <f t="shared" si="36"/>
        <v>2.3333333333333335</v>
      </c>
      <c r="BE153" s="9">
        <f t="shared" si="37"/>
        <v>4.2</v>
      </c>
      <c r="BF153" s="10">
        <f t="shared" si="38"/>
        <v>4.25</v>
      </c>
      <c r="BG153">
        <f t="shared" si="39"/>
        <v>8</v>
      </c>
    </row>
    <row r="154" spans="1:59" x14ac:dyDescent="0.2">
      <c r="A154">
        <v>114355624787</v>
      </c>
      <c r="B154">
        <v>426449233</v>
      </c>
      <c r="C154" s="1">
        <v>45105.54583333333</v>
      </c>
      <c r="D154" s="1">
        <v>45105.551192129627</v>
      </c>
      <c r="E154" t="s">
        <v>183</v>
      </c>
      <c r="J154">
        <v>749</v>
      </c>
      <c r="K154" t="s">
        <v>47</v>
      </c>
      <c r="L154">
        <v>1</v>
      </c>
      <c r="M154">
        <v>2</v>
      </c>
      <c r="N154">
        <v>3</v>
      </c>
      <c r="O154">
        <v>2</v>
      </c>
      <c r="P154">
        <v>3</v>
      </c>
      <c r="Q154">
        <v>1</v>
      </c>
      <c r="R154">
        <v>5</v>
      </c>
      <c r="S154">
        <v>7</v>
      </c>
      <c r="T154">
        <v>7</v>
      </c>
      <c r="U154">
        <v>7</v>
      </c>
      <c r="V154">
        <v>4</v>
      </c>
      <c r="W154">
        <v>7</v>
      </c>
      <c r="X154">
        <v>4</v>
      </c>
      <c r="Y154">
        <v>7</v>
      </c>
      <c r="Z154">
        <v>6</v>
      </c>
      <c r="AA154">
        <v>1</v>
      </c>
      <c r="AB154">
        <v>3</v>
      </c>
      <c r="AL154">
        <v>5</v>
      </c>
      <c r="AM154">
        <v>6</v>
      </c>
      <c r="AN154">
        <v>6</v>
      </c>
      <c r="AO154">
        <v>3</v>
      </c>
      <c r="AP154">
        <v>2</v>
      </c>
      <c r="AQ154">
        <v>6</v>
      </c>
      <c r="AR154">
        <v>3</v>
      </c>
      <c r="AS154">
        <v>1</v>
      </c>
      <c r="AT154">
        <v>5</v>
      </c>
      <c r="AU154">
        <v>4</v>
      </c>
      <c r="AV154">
        <v>2</v>
      </c>
      <c r="AW154">
        <v>5</v>
      </c>
      <c r="AX154" s="9">
        <f t="shared" si="30"/>
        <v>7</v>
      </c>
      <c r="AY154" s="10">
        <f t="shared" si="31"/>
        <v>6</v>
      </c>
      <c r="AZ154" s="9">
        <f t="shared" si="32"/>
        <v>2</v>
      </c>
      <c r="BA154" s="10">
        <f t="shared" si="33"/>
        <v>2</v>
      </c>
      <c r="BB154" s="10">
        <f t="shared" si="34"/>
        <v>4</v>
      </c>
      <c r="BC154" s="10">
        <f t="shared" si="35"/>
        <v>0</v>
      </c>
      <c r="BD154" s="9">
        <f t="shared" si="36"/>
        <v>3.6666666666666665</v>
      </c>
      <c r="BE154" s="9">
        <f t="shared" si="37"/>
        <v>2.8</v>
      </c>
      <c r="BF154" s="10">
        <f t="shared" si="38"/>
        <v>3.75</v>
      </c>
      <c r="BG154">
        <f t="shared" si="39"/>
        <v>8</v>
      </c>
    </row>
    <row r="155" spans="1:59" x14ac:dyDescent="0.2">
      <c r="A155">
        <v>114355691913</v>
      </c>
      <c r="B155">
        <v>426449233</v>
      </c>
      <c r="C155" s="1">
        <v>45105.591412037036</v>
      </c>
      <c r="D155" s="1">
        <v>45105.595231481479</v>
      </c>
      <c r="E155" t="s">
        <v>175</v>
      </c>
      <c r="J155">
        <v>753</v>
      </c>
      <c r="K155" t="s">
        <v>53</v>
      </c>
      <c r="L155">
        <v>4</v>
      </c>
      <c r="M155">
        <v>6</v>
      </c>
      <c r="N155">
        <v>5</v>
      </c>
      <c r="O155">
        <v>4</v>
      </c>
      <c r="P155">
        <v>6</v>
      </c>
      <c r="Q155">
        <v>5</v>
      </c>
      <c r="R155">
        <v>1</v>
      </c>
      <c r="S155">
        <v>7</v>
      </c>
      <c r="T155">
        <v>5</v>
      </c>
      <c r="U155">
        <v>7</v>
      </c>
      <c r="V155">
        <v>5</v>
      </c>
      <c r="W155">
        <v>4</v>
      </c>
      <c r="X155">
        <v>3</v>
      </c>
      <c r="Y155">
        <v>6</v>
      </c>
      <c r="AC155">
        <v>6</v>
      </c>
      <c r="AD155">
        <v>3</v>
      </c>
      <c r="AE155">
        <v>5</v>
      </c>
      <c r="AL155">
        <v>4</v>
      </c>
      <c r="AM155">
        <v>4</v>
      </c>
      <c r="AN155">
        <v>3</v>
      </c>
      <c r="AO155">
        <v>4</v>
      </c>
      <c r="AP155">
        <v>4</v>
      </c>
      <c r="AQ155">
        <v>4</v>
      </c>
      <c r="AR155">
        <v>3</v>
      </c>
      <c r="AS155">
        <v>3</v>
      </c>
      <c r="AT155">
        <v>3</v>
      </c>
      <c r="AU155">
        <v>5</v>
      </c>
      <c r="AV155">
        <v>5</v>
      </c>
      <c r="AW155">
        <v>5</v>
      </c>
      <c r="AX155" s="9">
        <f t="shared" si="30"/>
        <v>6.333333333333333</v>
      </c>
      <c r="AY155" s="10">
        <f t="shared" si="31"/>
        <v>2</v>
      </c>
      <c r="AZ155" s="9">
        <f t="shared" si="32"/>
        <v>0.33333333333333331</v>
      </c>
      <c r="BA155" s="10">
        <f t="shared" si="33"/>
        <v>0</v>
      </c>
      <c r="BB155" s="10">
        <f t="shared" si="34"/>
        <v>0</v>
      </c>
      <c r="BC155" s="10">
        <f t="shared" si="35"/>
        <v>1</v>
      </c>
      <c r="BD155" s="9">
        <f t="shared" si="36"/>
        <v>3.6666666666666665</v>
      </c>
      <c r="BE155" s="9">
        <f t="shared" si="37"/>
        <v>4.2</v>
      </c>
      <c r="BF155" s="10">
        <f t="shared" si="38"/>
        <v>4.5</v>
      </c>
      <c r="BG155">
        <f t="shared" si="39"/>
        <v>6</v>
      </c>
    </row>
    <row r="156" spans="1:59" x14ac:dyDescent="0.2">
      <c r="A156">
        <v>114355650592</v>
      </c>
      <c r="B156">
        <v>426449233</v>
      </c>
      <c r="C156" s="1">
        <v>45105.563333333332</v>
      </c>
      <c r="D156" s="1">
        <v>45105.567673611113</v>
      </c>
      <c r="E156" t="s">
        <v>179</v>
      </c>
      <c r="J156">
        <v>757</v>
      </c>
      <c r="K156" t="s">
        <v>41</v>
      </c>
      <c r="L156">
        <v>3</v>
      </c>
      <c r="M156">
        <v>5</v>
      </c>
      <c r="N156">
        <v>1</v>
      </c>
      <c r="O156">
        <v>2</v>
      </c>
      <c r="P156">
        <v>4</v>
      </c>
      <c r="Q156">
        <v>6</v>
      </c>
      <c r="R156">
        <v>2</v>
      </c>
      <c r="S156">
        <v>6</v>
      </c>
      <c r="T156">
        <v>4</v>
      </c>
      <c r="U156">
        <v>7</v>
      </c>
      <c r="V156">
        <v>4</v>
      </c>
      <c r="W156">
        <v>7</v>
      </c>
      <c r="X156">
        <v>5</v>
      </c>
      <c r="Y156">
        <v>6</v>
      </c>
      <c r="AL156">
        <v>4</v>
      </c>
      <c r="AM156">
        <v>4</v>
      </c>
      <c r="AN156">
        <v>4</v>
      </c>
      <c r="AO156">
        <v>3</v>
      </c>
      <c r="AP156">
        <v>3</v>
      </c>
      <c r="AQ156">
        <v>4</v>
      </c>
      <c r="AR156">
        <v>3</v>
      </c>
      <c r="AS156">
        <v>2</v>
      </c>
      <c r="AT156">
        <v>4</v>
      </c>
      <c r="AU156">
        <v>3</v>
      </c>
      <c r="AV156">
        <v>2</v>
      </c>
      <c r="AW156">
        <v>4</v>
      </c>
      <c r="AX156" s="9">
        <f t="shared" si="30"/>
        <v>5.666666666666667</v>
      </c>
      <c r="AY156" s="10">
        <f t="shared" si="31"/>
        <v>4</v>
      </c>
      <c r="AZ156" s="9" t="str">
        <f t="shared" si="32"/>
        <v>N/A</v>
      </c>
      <c r="BA156" s="10" t="str">
        <f t="shared" si="33"/>
        <v>N/A</v>
      </c>
      <c r="BB156" s="10" t="str">
        <f t="shared" si="34"/>
        <v>N/A</v>
      </c>
      <c r="BC156" s="10" t="str">
        <f t="shared" si="35"/>
        <v>N/A</v>
      </c>
      <c r="BD156" s="9" t="str">
        <f t="shared" si="36"/>
        <v>N/A</v>
      </c>
      <c r="BE156" s="9">
        <f t="shared" si="37"/>
        <v>3</v>
      </c>
      <c r="BF156" s="10">
        <f t="shared" si="38"/>
        <v>4</v>
      </c>
      <c r="BG156">
        <f t="shared" si="39"/>
        <v>3</v>
      </c>
    </row>
    <row r="157" spans="1:59" x14ac:dyDescent="0.2">
      <c r="A157">
        <v>114357648626</v>
      </c>
      <c r="B157">
        <v>426449233</v>
      </c>
      <c r="C157" s="1">
        <v>45107.759282407409</v>
      </c>
      <c r="D157" s="1">
        <v>45107.763703703706</v>
      </c>
      <c r="E157" t="s">
        <v>155</v>
      </c>
      <c r="J157">
        <v>761</v>
      </c>
      <c r="K157" t="s">
        <v>49</v>
      </c>
      <c r="L157">
        <v>3</v>
      </c>
      <c r="M157">
        <v>4</v>
      </c>
      <c r="N157">
        <v>1</v>
      </c>
      <c r="O157">
        <v>2</v>
      </c>
      <c r="P157">
        <v>5</v>
      </c>
      <c r="Q157">
        <v>7</v>
      </c>
      <c r="R157">
        <v>7</v>
      </c>
      <c r="S157">
        <v>6</v>
      </c>
      <c r="T157">
        <v>7</v>
      </c>
      <c r="U157">
        <v>3</v>
      </c>
      <c r="V157">
        <v>1</v>
      </c>
      <c r="W157">
        <v>7</v>
      </c>
      <c r="X157">
        <v>3</v>
      </c>
      <c r="Y157">
        <v>7</v>
      </c>
      <c r="AF157">
        <v>5</v>
      </c>
      <c r="AG157">
        <v>4</v>
      </c>
      <c r="AH157">
        <v>4</v>
      </c>
      <c r="AL157">
        <v>4</v>
      </c>
      <c r="AM157">
        <v>6</v>
      </c>
      <c r="AN157">
        <v>6</v>
      </c>
      <c r="AO157">
        <v>3</v>
      </c>
      <c r="AP157">
        <v>6</v>
      </c>
      <c r="AQ157">
        <v>5</v>
      </c>
      <c r="AR157">
        <v>4</v>
      </c>
      <c r="AS157">
        <v>6</v>
      </c>
      <c r="AT157">
        <v>6</v>
      </c>
      <c r="AU157">
        <v>2</v>
      </c>
      <c r="AV157">
        <v>5</v>
      </c>
      <c r="AW157">
        <v>4</v>
      </c>
      <c r="AX157" s="9">
        <f t="shared" si="30"/>
        <v>5.333333333333333</v>
      </c>
      <c r="AY157" s="10">
        <f t="shared" si="31"/>
        <v>10</v>
      </c>
      <c r="AZ157" s="9">
        <f t="shared" si="32"/>
        <v>1.6666666666666667</v>
      </c>
      <c r="BA157" s="10">
        <f t="shared" si="33"/>
        <v>2</v>
      </c>
      <c r="BB157" s="10">
        <f t="shared" si="34"/>
        <v>1</v>
      </c>
      <c r="BC157" s="10">
        <f t="shared" si="35"/>
        <v>2</v>
      </c>
      <c r="BD157" s="9">
        <f t="shared" si="36"/>
        <v>3.6666666666666665</v>
      </c>
      <c r="BE157" s="9">
        <f t="shared" si="37"/>
        <v>4.4000000000000004</v>
      </c>
      <c r="BF157" s="10">
        <f t="shared" si="38"/>
        <v>4.25</v>
      </c>
      <c r="BG157">
        <f t="shared" si="39"/>
        <v>5</v>
      </c>
    </row>
    <row r="158" spans="1:59" x14ac:dyDescent="0.2">
      <c r="A158">
        <v>114359073549</v>
      </c>
      <c r="B158">
        <v>426449233</v>
      </c>
      <c r="C158" s="1">
        <v>45110.600231481483</v>
      </c>
      <c r="D158" s="1">
        <v>45110.601956018516</v>
      </c>
      <c r="E158" t="s">
        <v>153</v>
      </c>
      <c r="J158">
        <v>765</v>
      </c>
      <c r="K158" t="s">
        <v>53</v>
      </c>
      <c r="L158">
        <v>1</v>
      </c>
      <c r="M158">
        <v>5</v>
      </c>
      <c r="N158">
        <v>4</v>
      </c>
      <c r="O158">
        <v>2</v>
      </c>
      <c r="P158">
        <v>1</v>
      </c>
      <c r="Q158">
        <v>7</v>
      </c>
      <c r="R158">
        <v>3</v>
      </c>
      <c r="S158">
        <v>7</v>
      </c>
      <c r="T158">
        <v>7</v>
      </c>
      <c r="U158">
        <v>7</v>
      </c>
      <c r="V158">
        <v>1</v>
      </c>
      <c r="W158">
        <v>5</v>
      </c>
      <c r="X158">
        <v>2</v>
      </c>
      <c r="Y158">
        <v>6</v>
      </c>
      <c r="AC158">
        <v>5</v>
      </c>
      <c r="AD158">
        <v>3</v>
      </c>
      <c r="AE158">
        <v>4</v>
      </c>
      <c r="AL158">
        <v>2</v>
      </c>
      <c r="AM158">
        <v>1</v>
      </c>
      <c r="AN158">
        <v>5</v>
      </c>
      <c r="AO158">
        <v>4</v>
      </c>
      <c r="AP158">
        <v>3</v>
      </c>
      <c r="AQ158">
        <v>6</v>
      </c>
      <c r="AR158">
        <v>1</v>
      </c>
      <c r="AS158">
        <v>1</v>
      </c>
      <c r="AT158">
        <v>1</v>
      </c>
      <c r="AU158">
        <v>4</v>
      </c>
      <c r="AV158">
        <v>4</v>
      </c>
      <c r="AW158">
        <v>5</v>
      </c>
      <c r="AX158" s="9">
        <f t="shared" si="30"/>
        <v>7</v>
      </c>
      <c r="AY158" s="10">
        <f t="shared" si="31"/>
        <v>8</v>
      </c>
      <c r="AZ158" s="9">
        <f t="shared" si="32"/>
        <v>1.6666666666666667</v>
      </c>
      <c r="BA158" s="10">
        <f t="shared" si="33"/>
        <v>2</v>
      </c>
      <c r="BB158" s="10">
        <f t="shared" si="34"/>
        <v>2</v>
      </c>
      <c r="BC158" s="10">
        <f t="shared" si="35"/>
        <v>1</v>
      </c>
      <c r="BD158" s="9">
        <f t="shared" si="36"/>
        <v>2.6666666666666665</v>
      </c>
      <c r="BE158" s="9">
        <f t="shared" si="37"/>
        <v>3.4</v>
      </c>
      <c r="BF158" s="10">
        <f t="shared" si="38"/>
        <v>3.5</v>
      </c>
      <c r="BG158">
        <f t="shared" si="39"/>
        <v>10</v>
      </c>
    </row>
    <row r="159" spans="1:59" x14ac:dyDescent="0.2">
      <c r="A159">
        <v>114355787057</v>
      </c>
      <c r="B159">
        <v>426449233</v>
      </c>
      <c r="C159" s="1">
        <v>45105.661550925928</v>
      </c>
      <c r="D159" s="1">
        <v>45105.665891203702</v>
      </c>
      <c r="E159" t="s">
        <v>174</v>
      </c>
      <c r="J159">
        <v>769</v>
      </c>
      <c r="K159" t="s">
        <v>43</v>
      </c>
      <c r="L159">
        <v>4</v>
      </c>
      <c r="M159">
        <v>5</v>
      </c>
      <c r="N159">
        <v>2</v>
      </c>
      <c r="O159">
        <v>1</v>
      </c>
      <c r="P159">
        <v>1</v>
      </c>
      <c r="Q159">
        <v>7</v>
      </c>
      <c r="R159">
        <v>1</v>
      </c>
      <c r="S159">
        <v>5</v>
      </c>
      <c r="T159">
        <v>6</v>
      </c>
      <c r="U159">
        <v>7</v>
      </c>
      <c r="V159">
        <v>3</v>
      </c>
      <c r="W159">
        <v>7</v>
      </c>
      <c r="X159">
        <v>1</v>
      </c>
      <c r="Y159">
        <v>2</v>
      </c>
      <c r="AI159">
        <v>5</v>
      </c>
      <c r="AJ159">
        <v>5</v>
      </c>
      <c r="AK159">
        <v>6</v>
      </c>
      <c r="AL159">
        <v>3</v>
      </c>
      <c r="AM159">
        <v>1</v>
      </c>
      <c r="AN159">
        <v>4</v>
      </c>
      <c r="AO159">
        <v>5</v>
      </c>
      <c r="AP159">
        <v>5</v>
      </c>
      <c r="AQ159">
        <v>5</v>
      </c>
      <c r="AR159">
        <v>1</v>
      </c>
      <c r="AS159">
        <v>1</v>
      </c>
      <c r="AT159">
        <v>1</v>
      </c>
      <c r="AU159">
        <v>6</v>
      </c>
      <c r="AV159">
        <v>6</v>
      </c>
      <c r="AW159">
        <v>6</v>
      </c>
      <c r="AX159" s="9">
        <f t="shared" si="30"/>
        <v>6</v>
      </c>
      <c r="AY159" s="10">
        <f t="shared" si="31"/>
        <v>5</v>
      </c>
      <c r="AZ159" s="9">
        <f t="shared" si="32"/>
        <v>5</v>
      </c>
      <c r="BA159" s="10">
        <f t="shared" si="33"/>
        <v>5</v>
      </c>
      <c r="BB159" s="10">
        <f t="shared" si="34"/>
        <v>5</v>
      </c>
      <c r="BC159" s="10">
        <f t="shared" si="35"/>
        <v>5</v>
      </c>
      <c r="BD159" s="9">
        <f t="shared" si="36"/>
        <v>1</v>
      </c>
      <c r="BE159" s="9">
        <f t="shared" si="37"/>
        <v>2.4</v>
      </c>
      <c r="BF159" s="10">
        <f t="shared" si="38"/>
        <v>4.75</v>
      </c>
      <c r="BG159">
        <f t="shared" si="39"/>
        <v>15</v>
      </c>
    </row>
    <row r="160" spans="1:59" x14ac:dyDescent="0.2">
      <c r="A160">
        <v>114357632519</v>
      </c>
      <c r="B160">
        <v>426449233</v>
      </c>
      <c r="C160" s="1">
        <v>45107.738483796296</v>
      </c>
      <c r="D160" s="1">
        <v>45107.744664351849</v>
      </c>
      <c r="E160" t="s">
        <v>156</v>
      </c>
      <c r="J160">
        <v>773</v>
      </c>
      <c r="K160" t="s">
        <v>47</v>
      </c>
      <c r="L160">
        <v>6</v>
      </c>
      <c r="M160">
        <v>3</v>
      </c>
      <c r="N160">
        <v>4</v>
      </c>
      <c r="O160">
        <v>5</v>
      </c>
      <c r="P160">
        <v>5</v>
      </c>
      <c r="Q160">
        <v>7</v>
      </c>
      <c r="R160">
        <v>1</v>
      </c>
      <c r="S160">
        <v>5</v>
      </c>
      <c r="T160">
        <v>4</v>
      </c>
      <c r="U160">
        <v>7</v>
      </c>
      <c r="V160">
        <v>1</v>
      </c>
      <c r="W160">
        <v>7</v>
      </c>
      <c r="X160">
        <v>3</v>
      </c>
      <c r="Y160">
        <v>5</v>
      </c>
      <c r="Z160">
        <v>6</v>
      </c>
      <c r="AA160">
        <v>4</v>
      </c>
      <c r="AB160">
        <v>4</v>
      </c>
      <c r="AL160">
        <v>4</v>
      </c>
      <c r="AM160">
        <v>6</v>
      </c>
      <c r="AN160">
        <v>6</v>
      </c>
      <c r="AO160">
        <v>3</v>
      </c>
      <c r="AP160">
        <v>5</v>
      </c>
      <c r="AQ160">
        <v>5</v>
      </c>
      <c r="AR160">
        <v>3</v>
      </c>
      <c r="AS160">
        <v>4</v>
      </c>
      <c r="AT160">
        <v>6</v>
      </c>
      <c r="AU160">
        <v>4</v>
      </c>
      <c r="AV160">
        <v>4</v>
      </c>
      <c r="AW160">
        <v>6</v>
      </c>
      <c r="AX160" s="9">
        <f t="shared" si="30"/>
        <v>5.333333333333333</v>
      </c>
      <c r="AY160" s="10">
        <f t="shared" si="31"/>
        <v>8</v>
      </c>
      <c r="AZ160" s="9">
        <f t="shared" si="32"/>
        <v>1</v>
      </c>
      <c r="BA160" s="10">
        <f t="shared" si="33"/>
        <v>1</v>
      </c>
      <c r="BB160" s="10">
        <f t="shared" si="34"/>
        <v>1</v>
      </c>
      <c r="BC160" s="10">
        <f t="shared" si="35"/>
        <v>1</v>
      </c>
      <c r="BD160" s="9">
        <f t="shared" si="36"/>
        <v>4.333333333333333</v>
      </c>
      <c r="BE160" s="9">
        <f t="shared" si="37"/>
        <v>4.4000000000000004</v>
      </c>
      <c r="BF160" s="10">
        <f t="shared" si="38"/>
        <v>4.5</v>
      </c>
      <c r="BG160">
        <f t="shared" si="39"/>
        <v>3</v>
      </c>
    </row>
    <row r="161" spans="1:59" x14ac:dyDescent="0.2">
      <c r="A161">
        <v>114356084766</v>
      </c>
      <c r="B161">
        <v>426449233</v>
      </c>
      <c r="C161" s="1">
        <v>45105.960509259261</v>
      </c>
      <c r="D161" s="1">
        <v>45105.968344907407</v>
      </c>
      <c r="E161" t="s">
        <v>164</v>
      </c>
      <c r="J161">
        <v>781</v>
      </c>
      <c r="K161" t="s">
        <v>47</v>
      </c>
      <c r="L161">
        <v>3</v>
      </c>
      <c r="M161">
        <v>3</v>
      </c>
      <c r="N161">
        <v>2</v>
      </c>
      <c r="O161">
        <v>4</v>
      </c>
      <c r="P161">
        <v>7</v>
      </c>
      <c r="Q161">
        <v>4</v>
      </c>
      <c r="R161">
        <v>5</v>
      </c>
      <c r="S161">
        <v>5</v>
      </c>
      <c r="T161">
        <v>4</v>
      </c>
      <c r="U161">
        <v>7</v>
      </c>
      <c r="V161">
        <v>1</v>
      </c>
      <c r="W161">
        <v>7</v>
      </c>
      <c r="X161">
        <v>1</v>
      </c>
      <c r="Y161">
        <v>7</v>
      </c>
      <c r="Z161">
        <v>2</v>
      </c>
      <c r="AA161">
        <v>3</v>
      </c>
      <c r="AB161">
        <v>2</v>
      </c>
      <c r="AL161">
        <v>5</v>
      </c>
      <c r="AM161">
        <v>6</v>
      </c>
      <c r="AN161">
        <v>6</v>
      </c>
      <c r="AO161">
        <v>3</v>
      </c>
      <c r="AP161">
        <v>2</v>
      </c>
      <c r="AQ161">
        <v>5</v>
      </c>
      <c r="AR161">
        <v>4</v>
      </c>
      <c r="AS161">
        <v>5</v>
      </c>
      <c r="AT161">
        <v>5</v>
      </c>
      <c r="AU161">
        <v>4</v>
      </c>
      <c r="AV161">
        <v>3</v>
      </c>
      <c r="AW161">
        <v>4</v>
      </c>
      <c r="AX161" s="9">
        <f t="shared" si="30"/>
        <v>5.333333333333333</v>
      </c>
      <c r="AY161" s="10">
        <f t="shared" si="31"/>
        <v>12</v>
      </c>
      <c r="AZ161" s="9">
        <f t="shared" si="32"/>
        <v>2.3333333333333335</v>
      </c>
      <c r="BA161" s="10">
        <f t="shared" si="33"/>
        <v>2</v>
      </c>
      <c r="BB161" s="10">
        <f t="shared" si="34"/>
        <v>4</v>
      </c>
      <c r="BC161" s="10">
        <f t="shared" si="35"/>
        <v>1</v>
      </c>
      <c r="BD161" s="9">
        <f t="shared" si="36"/>
        <v>3.3333333333333335</v>
      </c>
      <c r="BE161" s="9">
        <f t="shared" si="37"/>
        <v>4.4000000000000004</v>
      </c>
      <c r="BF161" s="10">
        <f t="shared" si="38"/>
        <v>3</v>
      </c>
      <c r="BG161">
        <f t="shared" si="39"/>
        <v>7</v>
      </c>
    </row>
    <row r="162" spans="1:59" x14ac:dyDescent="0.2">
      <c r="A162">
        <v>114355616651</v>
      </c>
      <c r="B162">
        <v>426449233</v>
      </c>
      <c r="C162" s="1">
        <v>45105.540324074071</v>
      </c>
      <c r="D162" s="1">
        <v>45105.54314814815</v>
      </c>
      <c r="E162" t="s">
        <v>184</v>
      </c>
      <c r="J162">
        <v>785</v>
      </c>
      <c r="K162" t="s">
        <v>47</v>
      </c>
      <c r="L162">
        <v>4</v>
      </c>
      <c r="M162">
        <v>6</v>
      </c>
      <c r="N162">
        <v>3</v>
      </c>
      <c r="O162">
        <v>3</v>
      </c>
      <c r="P162">
        <v>4</v>
      </c>
      <c r="Q162">
        <v>6</v>
      </c>
      <c r="R162">
        <v>4</v>
      </c>
      <c r="S162">
        <v>7</v>
      </c>
      <c r="T162">
        <v>6</v>
      </c>
      <c r="U162">
        <v>7</v>
      </c>
      <c r="V162">
        <v>4</v>
      </c>
      <c r="W162">
        <v>6</v>
      </c>
      <c r="X162">
        <v>2</v>
      </c>
      <c r="Y162">
        <v>7</v>
      </c>
      <c r="Z162">
        <v>4</v>
      </c>
      <c r="AA162">
        <v>5</v>
      </c>
      <c r="AB162">
        <v>5</v>
      </c>
      <c r="AL162">
        <v>5</v>
      </c>
      <c r="AM162">
        <v>5</v>
      </c>
      <c r="AN162">
        <v>5</v>
      </c>
      <c r="AO162">
        <v>3</v>
      </c>
      <c r="AP162">
        <v>3</v>
      </c>
      <c r="AQ162">
        <v>5</v>
      </c>
      <c r="AR162">
        <v>3</v>
      </c>
      <c r="AS162">
        <v>3</v>
      </c>
      <c r="AT162">
        <v>5</v>
      </c>
      <c r="AU162">
        <v>3</v>
      </c>
      <c r="AV162">
        <v>3</v>
      </c>
      <c r="AW162">
        <v>5</v>
      </c>
      <c r="AX162" s="9">
        <f t="shared" si="30"/>
        <v>6.666666666666667</v>
      </c>
      <c r="AY162" s="10">
        <f t="shared" si="31"/>
        <v>7</v>
      </c>
      <c r="AZ162" s="9">
        <f t="shared" si="32"/>
        <v>1.3333333333333333</v>
      </c>
      <c r="BA162" s="10">
        <f t="shared" si="33"/>
        <v>2</v>
      </c>
      <c r="BB162" s="10">
        <f t="shared" si="34"/>
        <v>2</v>
      </c>
      <c r="BC162" s="10">
        <f t="shared" si="35"/>
        <v>0</v>
      </c>
      <c r="BD162" s="9">
        <f t="shared" si="36"/>
        <v>3.6666666666666665</v>
      </c>
      <c r="BE162" s="9">
        <f t="shared" si="37"/>
        <v>4</v>
      </c>
      <c r="BF162" s="10">
        <f t="shared" si="38"/>
        <v>4.75</v>
      </c>
      <c r="BG162">
        <f t="shared" si="39"/>
        <v>4</v>
      </c>
    </row>
    <row r="163" spans="1:59" x14ac:dyDescent="0.2">
      <c r="A163">
        <v>114357001767</v>
      </c>
      <c r="B163">
        <v>426449233</v>
      </c>
      <c r="C163" s="1">
        <v>45107.025636574072</v>
      </c>
      <c r="D163" s="1">
        <v>45107.029328703706</v>
      </c>
      <c r="E163" t="s">
        <v>158</v>
      </c>
      <c r="J163">
        <v>789</v>
      </c>
      <c r="K163" t="s">
        <v>43</v>
      </c>
      <c r="L163">
        <v>5</v>
      </c>
      <c r="M163">
        <v>6</v>
      </c>
      <c r="N163">
        <v>3</v>
      </c>
      <c r="O163">
        <v>7</v>
      </c>
      <c r="P163">
        <v>3</v>
      </c>
      <c r="Q163">
        <v>7</v>
      </c>
      <c r="R163">
        <v>5</v>
      </c>
      <c r="S163">
        <v>6</v>
      </c>
      <c r="T163">
        <v>6</v>
      </c>
      <c r="U163">
        <v>7</v>
      </c>
      <c r="V163">
        <v>3</v>
      </c>
      <c r="W163">
        <v>7</v>
      </c>
      <c r="X163">
        <v>4</v>
      </c>
      <c r="Y163">
        <v>6</v>
      </c>
      <c r="AI163">
        <v>6</v>
      </c>
      <c r="AJ163">
        <v>4</v>
      </c>
      <c r="AK163">
        <v>5</v>
      </c>
      <c r="AL163">
        <v>3</v>
      </c>
      <c r="AM163">
        <v>3</v>
      </c>
      <c r="AN163">
        <v>5</v>
      </c>
      <c r="AO163">
        <v>4</v>
      </c>
      <c r="AP163">
        <v>4</v>
      </c>
      <c r="AQ163">
        <v>5</v>
      </c>
      <c r="AR163">
        <v>2</v>
      </c>
      <c r="AS163">
        <v>2</v>
      </c>
      <c r="AT163">
        <v>2</v>
      </c>
      <c r="AU163">
        <v>5</v>
      </c>
      <c r="AV163">
        <v>5</v>
      </c>
      <c r="AW163">
        <v>5</v>
      </c>
      <c r="AX163" s="9">
        <f t="shared" si="30"/>
        <v>6.333333333333333</v>
      </c>
      <c r="AY163" s="10">
        <f t="shared" si="31"/>
        <v>6</v>
      </c>
      <c r="AZ163" s="9">
        <f t="shared" si="32"/>
        <v>3</v>
      </c>
      <c r="BA163" s="10">
        <f t="shared" si="33"/>
        <v>3</v>
      </c>
      <c r="BB163" s="10">
        <f t="shared" si="34"/>
        <v>3</v>
      </c>
      <c r="BC163" s="10">
        <f t="shared" si="35"/>
        <v>3</v>
      </c>
      <c r="BD163" s="9">
        <f t="shared" si="36"/>
        <v>2</v>
      </c>
      <c r="BE163" s="9">
        <f t="shared" si="37"/>
        <v>5</v>
      </c>
      <c r="BF163" s="10">
        <f t="shared" si="38"/>
        <v>4.5</v>
      </c>
      <c r="BG163">
        <f t="shared" si="39"/>
        <v>9</v>
      </c>
    </row>
    <row r="164" spans="1:59" x14ac:dyDescent="0.2">
      <c r="A164">
        <v>114357616161</v>
      </c>
      <c r="B164">
        <v>426449233</v>
      </c>
      <c r="C164" s="1">
        <v>45107.720567129632</v>
      </c>
      <c r="D164" s="1">
        <v>45107.723043981481</v>
      </c>
      <c r="E164" t="s">
        <v>157</v>
      </c>
      <c r="J164">
        <v>793</v>
      </c>
      <c r="K164" t="s">
        <v>49</v>
      </c>
      <c r="L164">
        <v>6</v>
      </c>
      <c r="M164">
        <v>7</v>
      </c>
      <c r="N164">
        <v>4</v>
      </c>
      <c r="O164">
        <v>1</v>
      </c>
      <c r="P164">
        <v>5</v>
      </c>
      <c r="Q164">
        <v>2</v>
      </c>
      <c r="R164">
        <v>6</v>
      </c>
      <c r="S164">
        <v>4</v>
      </c>
      <c r="T164">
        <v>4</v>
      </c>
      <c r="U164">
        <v>7</v>
      </c>
      <c r="V164">
        <v>2</v>
      </c>
      <c r="W164">
        <v>7</v>
      </c>
      <c r="X164">
        <v>7</v>
      </c>
      <c r="Y164">
        <v>7</v>
      </c>
      <c r="AF164">
        <v>1</v>
      </c>
      <c r="AG164">
        <v>3</v>
      </c>
      <c r="AH164">
        <v>3</v>
      </c>
      <c r="AL164">
        <v>3</v>
      </c>
      <c r="AM164">
        <v>6</v>
      </c>
      <c r="AN164">
        <v>6</v>
      </c>
      <c r="AO164">
        <v>2</v>
      </c>
      <c r="AP164">
        <v>6</v>
      </c>
      <c r="AQ164">
        <v>6</v>
      </c>
      <c r="AR164">
        <v>3</v>
      </c>
      <c r="AS164">
        <v>6</v>
      </c>
      <c r="AT164">
        <v>6</v>
      </c>
      <c r="AU164">
        <v>2</v>
      </c>
      <c r="AV164">
        <v>1</v>
      </c>
      <c r="AW164">
        <v>6</v>
      </c>
      <c r="AX164" s="9">
        <f t="shared" si="30"/>
        <v>5</v>
      </c>
      <c r="AY164" s="10">
        <f t="shared" si="31"/>
        <v>5</v>
      </c>
      <c r="AZ164" s="9">
        <f t="shared" si="32"/>
        <v>2</v>
      </c>
      <c r="BA164" s="10">
        <f t="shared" si="33"/>
        <v>1</v>
      </c>
      <c r="BB164" s="10">
        <f t="shared" si="34"/>
        <v>5</v>
      </c>
      <c r="BC164" s="10">
        <f t="shared" si="35"/>
        <v>0</v>
      </c>
      <c r="BD164" s="9">
        <f t="shared" si="36"/>
        <v>3</v>
      </c>
      <c r="BE164" s="9">
        <f t="shared" si="37"/>
        <v>3.6</v>
      </c>
      <c r="BF164" s="10">
        <f t="shared" si="38"/>
        <v>2.5</v>
      </c>
      <c r="BG164">
        <f t="shared" si="39"/>
        <v>6</v>
      </c>
    </row>
    <row r="165" spans="1:59" x14ac:dyDescent="0.2">
      <c r="A165">
        <v>114356425267</v>
      </c>
      <c r="B165">
        <v>426449233</v>
      </c>
      <c r="C165" s="1">
        <v>45106.420590277776</v>
      </c>
      <c r="D165" s="1">
        <v>45106.424016203702</v>
      </c>
      <c r="E165" t="s">
        <v>161</v>
      </c>
      <c r="J165">
        <v>797</v>
      </c>
      <c r="K165" t="s">
        <v>53</v>
      </c>
      <c r="L165">
        <v>7</v>
      </c>
      <c r="M165">
        <v>7</v>
      </c>
      <c r="N165">
        <v>5</v>
      </c>
      <c r="O165">
        <v>5</v>
      </c>
      <c r="P165">
        <v>3</v>
      </c>
      <c r="Q165">
        <v>5</v>
      </c>
      <c r="R165">
        <v>2</v>
      </c>
      <c r="S165">
        <v>6</v>
      </c>
      <c r="T165">
        <v>7</v>
      </c>
      <c r="U165">
        <v>7</v>
      </c>
      <c r="V165">
        <v>5</v>
      </c>
      <c r="W165">
        <v>7</v>
      </c>
      <c r="X165">
        <v>4</v>
      </c>
      <c r="Y165">
        <v>7</v>
      </c>
      <c r="AC165">
        <v>6</v>
      </c>
      <c r="AD165">
        <v>3</v>
      </c>
      <c r="AE165">
        <v>5</v>
      </c>
      <c r="AL165">
        <v>4</v>
      </c>
      <c r="AM165">
        <v>5</v>
      </c>
      <c r="AN165">
        <v>6</v>
      </c>
      <c r="AO165">
        <v>6</v>
      </c>
      <c r="AP165">
        <v>6</v>
      </c>
      <c r="AQ165">
        <v>6</v>
      </c>
      <c r="AR165">
        <v>5</v>
      </c>
      <c r="AS165">
        <v>4</v>
      </c>
      <c r="AT165">
        <v>4</v>
      </c>
      <c r="AU165">
        <v>5</v>
      </c>
      <c r="AV165">
        <v>5</v>
      </c>
      <c r="AW165">
        <v>5</v>
      </c>
      <c r="AX165" s="9">
        <f t="shared" si="30"/>
        <v>6.666666666666667</v>
      </c>
      <c r="AY165" s="10">
        <f t="shared" si="31"/>
        <v>5</v>
      </c>
      <c r="AZ165" s="9">
        <f t="shared" si="32"/>
        <v>1</v>
      </c>
      <c r="BA165" s="10">
        <f t="shared" si="33"/>
        <v>2</v>
      </c>
      <c r="BB165" s="10">
        <f t="shared" si="34"/>
        <v>1</v>
      </c>
      <c r="BC165" s="10">
        <f t="shared" si="35"/>
        <v>0</v>
      </c>
      <c r="BD165" s="9">
        <f t="shared" si="36"/>
        <v>5</v>
      </c>
      <c r="BE165" s="9">
        <f t="shared" si="37"/>
        <v>4</v>
      </c>
      <c r="BF165" s="10">
        <f t="shared" si="38"/>
        <v>4.5</v>
      </c>
      <c r="BG165">
        <f t="shared" si="39"/>
        <v>5</v>
      </c>
    </row>
    <row r="166" spans="1:59" x14ac:dyDescent="0.2">
      <c r="A166">
        <v>114360971360</v>
      </c>
      <c r="B166">
        <v>426449233</v>
      </c>
      <c r="C166" s="1">
        <v>45113.387094907404</v>
      </c>
      <c r="D166" s="1">
        <v>45113.391145833331</v>
      </c>
      <c r="E166" t="s">
        <v>133</v>
      </c>
      <c r="J166">
        <v>801</v>
      </c>
      <c r="K166" t="s">
        <v>47</v>
      </c>
      <c r="L166">
        <v>2</v>
      </c>
      <c r="M166">
        <v>5</v>
      </c>
      <c r="N166">
        <v>3</v>
      </c>
      <c r="O166">
        <v>2</v>
      </c>
      <c r="P166">
        <v>4</v>
      </c>
      <c r="Q166">
        <v>2</v>
      </c>
      <c r="R166">
        <v>6</v>
      </c>
      <c r="S166">
        <v>5</v>
      </c>
      <c r="T166">
        <v>7</v>
      </c>
      <c r="U166">
        <v>7</v>
      </c>
      <c r="V166">
        <v>2</v>
      </c>
      <c r="W166">
        <v>7</v>
      </c>
      <c r="X166">
        <v>3</v>
      </c>
      <c r="Y166">
        <v>6</v>
      </c>
      <c r="Z166">
        <v>2</v>
      </c>
      <c r="AA166">
        <v>2</v>
      </c>
      <c r="AB166">
        <v>2</v>
      </c>
      <c r="AL166">
        <v>3</v>
      </c>
      <c r="AM166">
        <v>5</v>
      </c>
      <c r="AN166">
        <v>3</v>
      </c>
      <c r="AO166">
        <v>3</v>
      </c>
      <c r="AP166">
        <v>4</v>
      </c>
      <c r="AQ166">
        <v>5</v>
      </c>
      <c r="AR166">
        <v>3</v>
      </c>
      <c r="AS166">
        <v>2</v>
      </c>
      <c r="AT166">
        <v>2</v>
      </c>
      <c r="AU166">
        <v>2</v>
      </c>
      <c r="AV166">
        <v>2</v>
      </c>
      <c r="AW166">
        <v>2</v>
      </c>
      <c r="AX166" s="9">
        <f t="shared" si="30"/>
        <v>6.333333333333333</v>
      </c>
      <c r="AY166" s="10">
        <f t="shared" si="31"/>
        <v>8</v>
      </c>
      <c r="AZ166" s="9">
        <f t="shared" si="32"/>
        <v>-0.33333333333333331</v>
      </c>
      <c r="BA166" s="10">
        <f t="shared" si="33"/>
        <v>0</v>
      </c>
      <c r="BB166" s="10">
        <f t="shared" si="34"/>
        <v>1</v>
      </c>
      <c r="BC166" s="10">
        <f t="shared" si="35"/>
        <v>-2</v>
      </c>
      <c r="BD166" s="9">
        <f t="shared" si="36"/>
        <v>4</v>
      </c>
      <c r="BE166" s="9">
        <f t="shared" si="37"/>
        <v>3.4</v>
      </c>
      <c r="BF166" s="10">
        <f t="shared" si="38"/>
        <v>2.25</v>
      </c>
      <c r="BG166">
        <f t="shared" si="39"/>
        <v>6</v>
      </c>
    </row>
    <row r="167" spans="1:59" x14ac:dyDescent="0.2">
      <c r="A167">
        <v>114355860027</v>
      </c>
      <c r="B167">
        <v>426449233</v>
      </c>
      <c r="C167" s="1">
        <v>45105.720138888886</v>
      </c>
      <c r="D167" s="1">
        <v>45105.723414351851</v>
      </c>
      <c r="E167" t="s">
        <v>169</v>
      </c>
      <c r="J167">
        <v>805</v>
      </c>
      <c r="K167" t="s">
        <v>41</v>
      </c>
      <c r="L167">
        <v>4</v>
      </c>
      <c r="M167">
        <v>2</v>
      </c>
      <c r="N167">
        <v>2</v>
      </c>
      <c r="O167">
        <v>4</v>
      </c>
      <c r="P167">
        <v>2</v>
      </c>
      <c r="Q167">
        <v>7</v>
      </c>
      <c r="R167">
        <v>7</v>
      </c>
      <c r="S167">
        <v>4</v>
      </c>
      <c r="T167">
        <v>3</v>
      </c>
      <c r="U167">
        <v>6</v>
      </c>
      <c r="V167">
        <v>1</v>
      </c>
      <c r="W167">
        <v>5</v>
      </c>
      <c r="X167">
        <v>4</v>
      </c>
      <c r="Y167">
        <v>3</v>
      </c>
      <c r="AL167">
        <v>3</v>
      </c>
      <c r="AM167">
        <v>3</v>
      </c>
      <c r="AN167">
        <v>3</v>
      </c>
      <c r="AO167">
        <v>3</v>
      </c>
      <c r="AP167">
        <v>3</v>
      </c>
      <c r="AQ167">
        <v>3</v>
      </c>
      <c r="AR167">
        <v>2</v>
      </c>
      <c r="AS167">
        <v>3</v>
      </c>
      <c r="AT167">
        <v>1</v>
      </c>
      <c r="AU167">
        <v>4</v>
      </c>
      <c r="AV167">
        <v>3</v>
      </c>
      <c r="AW167">
        <v>3</v>
      </c>
      <c r="AX167" s="9">
        <f t="shared" si="30"/>
        <v>4.333333333333333</v>
      </c>
      <c r="AY167" s="10">
        <f t="shared" si="31"/>
        <v>3</v>
      </c>
      <c r="AZ167" s="9" t="str">
        <f t="shared" si="32"/>
        <v>N/A</v>
      </c>
      <c r="BA167" s="10" t="str">
        <f t="shared" si="33"/>
        <v>N/A</v>
      </c>
      <c r="BB167" s="10" t="str">
        <f t="shared" si="34"/>
        <v>N/A</v>
      </c>
      <c r="BC167" s="10" t="str">
        <f t="shared" si="35"/>
        <v>N/A</v>
      </c>
      <c r="BD167" s="9" t="str">
        <f t="shared" si="36"/>
        <v>N/A</v>
      </c>
      <c r="BE167" s="9">
        <f t="shared" si="37"/>
        <v>4.4000000000000004</v>
      </c>
      <c r="BF167" s="10">
        <f t="shared" si="38"/>
        <v>3</v>
      </c>
      <c r="BG167">
        <f t="shared" si="39"/>
        <v>4</v>
      </c>
    </row>
    <row r="168" spans="1:59" x14ac:dyDescent="0.2">
      <c r="A168">
        <v>114356043551</v>
      </c>
      <c r="B168">
        <v>426449233</v>
      </c>
      <c r="C168" s="1">
        <v>45105.909502314818</v>
      </c>
      <c r="D168" s="1">
        <v>45105.913657407407</v>
      </c>
      <c r="E168" t="s">
        <v>166</v>
      </c>
      <c r="J168">
        <v>809</v>
      </c>
      <c r="K168" t="s">
        <v>53</v>
      </c>
      <c r="L168">
        <v>5</v>
      </c>
      <c r="M168">
        <v>2</v>
      </c>
      <c r="N168">
        <v>4</v>
      </c>
      <c r="O168">
        <v>6</v>
      </c>
      <c r="P168">
        <v>2</v>
      </c>
      <c r="Q168">
        <v>7</v>
      </c>
      <c r="R168">
        <v>7</v>
      </c>
      <c r="S168">
        <v>7</v>
      </c>
      <c r="T168">
        <v>5</v>
      </c>
      <c r="U168">
        <v>7</v>
      </c>
      <c r="V168">
        <v>1</v>
      </c>
      <c r="W168">
        <v>6</v>
      </c>
      <c r="X168">
        <v>3</v>
      </c>
      <c r="Y168">
        <v>5</v>
      </c>
      <c r="AC168">
        <v>4</v>
      </c>
      <c r="AD168">
        <v>3</v>
      </c>
      <c r="AE168">
        <v>5</v>
      </c>
      <c r="AL168">
        <v>2</v>
      </c>
      <c r="AM168">
        <v>2</v>
      </c>
      <c r="AN168">
        <v>2</v>
      </c>
      <c r="AO168">
        <v>5</v>
      </c>
      <c r="AP168">
        <v>5</v>
      </c>
      <c r="AQ168">
        <v>5</v>
      </c>
      <c r="AR168">
        <v>1</v>
      </c>
      <c r="AS168">
        <v>1</v>
      </c>
      <c r="AT168">
        <v>1</v>
      </c>
      <c r="AU168">
        <v>5</v>
      </c>
      <c r="AV168">
        <v>5</v>
      </c>
      <c r="AW168">
        <v>5</v>
      </c>
      <c r="AX168" s="9">
        <f t="shared" si="30"/>
        <v>6.333333333333333</v>
      </c>
      <c r="AY168" s="10">
        <f t="shared" si="31"/>
        <v>7</v>
      </c>
      <c r="AZ168" s="9">
        <f t="shared" si="32"/>
        <v>3</v>
      </c>
      <c r="BA168" s="10">
        <f t="shared" si="33"/>
        <v>3</v>
      </c>
      <c r="BB168" s="10">
        <f t="shared" si="34"/>
        <v>3</v>
      </c>
      <c r="BC168" s="10">
        <f t="shared" si="35"/>
        <v>3</v>
      </c>
      <c r="BD168" s="9">
        <f t="shared" si="36"/>
        <v>2</v>
      </c>
      <c r="BE168" s="9">
        <f t="shared" si="37"/>
        <v>5.2</v>
      </c>
      <c r="BF168" s="10">
        <f t="shared" si="38"/>
        <v>3.5</v>
      </c>
      <c r="BG168">
        <f t="shared" si="39"/>
        <v>12</v>
      </c>
    </row>
    <row r="169" spans="1:59" x14ac:dyDescent="0.2">
      <c r="A169">
        <v>114356347327</v>
      </c>
      <c r="B169">
        <v>426449233</v>
      </c>
      <c r="C169" s="1">
        <v>45106.339513888888</v>
      </c>
      <c r="D169" s="1">
        <v>45106.342719907407</v>
      </c>
      <c r="E169" t="s">
        <v>163</v>
      </c>
      <c r="J169">
        <v>821</v>
      </c>
      <c r="K169" t="s">
        <v>47</v>
      </c>
      <c r="L169">
        <v>6</v>
      </c>
      <c r="M169">
        <v>3</v>
      </c>
      <c r="N169">
        <v>3</v>
      </c>
      <c r="O169">
        <v>1</v>
      </c>
      <c r="P169">
        <v>3</v>
      </c>
      <c r="Q169">
        <v>1</v>
      </c>
      <c r="R169">
        <v>7</v>
      </c>
      <c r="S169">
        <v>7</v>
      </c>
      <c r="T169">
        <v>4</v>
      </c>
      <c r="U169">
        <v>7</v>
      </c>
      <c r="V169">
        <v>1</v>
      </c>
      <c r="W169">
        <v>7</v>
      </c>
      <c r="X169">
        <v>1</v>
      </c>
      <c r="Y169">
        <v>7</v>
      </c>
      <c r="Z169">
        <v>6</v>
      </c>
      <c r="AA169">
        <v>6</v>
      </c>
      <c r="AB169">
        <v>4</v>
      </c>
      <c r="AL169">
        <v>3</v>
      </c>
      <c r="AM169">
        <v>4</v>
      </c>
      <c r="AN169">
        <v>4</v>
      </c>
      <c r="AO169">
        <v>3</v>
      </c>
      <c r="AP169">
        <v>4</v>
      </c>
      <c r="AQ169">
        <v>4</v>
      </c>
      <c r="AR169">
        <v>4</v>
      </c>
      <c r="AS169">
        <v>4</v>
      </c>
      <c r="AT169">
        <v>4</v>
      </c>
      <c r="AU169">
        <v>4</v>
      </c>
      <c r="AV169">
        <v>4</v>
      </c>
      <c r="AW169">
        <v>4</v>
      </c>
      <c r="AX169" s="9">
        <f t="shared" si="30"/>
        <v>6</v>
      </c>
      <c r="AY169" s="10">
        <f t="shared" si="31"/>
        <v>12</v>
      </c>
      <c r="AZ169" s="9">
        <f t="shared" si="32"/>
        <v>0</v>
      </c>
      <c r="BA169" s="10">
        <f t="shared" si="33"/>
        <v>0</v>
      </c>
      <c r="BB169" s="10">
        <f t="shared" si="34"/>
        <v>0</v>
      </c>
      <c r="BC169" s="10">
        <f t="shared" si="35"/>
        <v>0</v>
      </c>
      <c r="BD169" s="9">
        <f t="shared" si="36"/>
        <v>3.6666666666666665</v>
      </c>
      <c r="BE169" s="9">
        <f t="shared" si="37"/>
        <v>3</v>
      </c>
      <c r="BF169" s="10">
        <f t="shared" si="38"/>
        <v>4.75</v>
      </c>
      <c r="BG169">
        <f t="shared" si="39"/>
        <v>1</v>
      </c>
    </row>
    <row r="170" spans="1:59" x14ac:dyDescent="0.2">
      <c r="A170">
        <v>114383508463</v>
      </c>
      <c r="B170">
        <v>426449233</v>
      </c>
      <c r="C170" s="1">
        <v>45143.592858796299</v>
      </c>
      <c r="D170" s="1">
        <v>45143.600347222222</v>
      </c>
      <c r="E170" t="s">
        <v>473</v>
      </c>
      <c r="J170">
        <v>829</v>
      </c>
      <c r="K170" t="s">
        <v>53</v>
      </c>
      <c r="L170">
        <v>5</v>
      </c>
      <c r="M170">
        <v>5</v>
      </c>
      <c r="N170">
        <v>3</v>
      </c>
      <c r="O170">
        <v>2</v>
      </c>
      <c r="P170">
        <v>7</v>
      </c>
      <c r="Q170">
        <v>7</v>
      </c>
      <c r="R170">
        <v>6</v>
      </c>
      <c r="S170">
        <v>6</v>
      </c>
      <c r="T170">
        <v>5</v>
      </c>
      <c r="U170">
        <v>7</v>
      </c>
      <c r="V170">
        <v>2</v>
      </c>
      <c r="W170">
        <v>6</v>
      </c>
      <c r="X170">
        <v>3</v>
      </c>
      <c r="Y170">
        <v>7</v>
      </c>
      <c r="AC170">
        <v>5</v>
      </c>
      <c r="AD170">
        <v>2</v>
      </c>
      <c r="AE170">
        <v>4</v>
      </c>
      <c r="AL170">
        <v>4</v>
      </c>
      <c r="AM170">
        <v>1</v>
      </c>
      <c r="AN170">
        <v>5</v>
      </c>
      <c r="AO170">
        <v>4</v>
      </c>
      <c r="AP170">
        <v>4</v>
      </c>
      <c r="AQ170">
        <v>4</v>
      </c>
      <c r="AR170">
        <v>2</v>
      </c>
      <c r="AS170">
        <v>1</v>
      </c>
      <c r="AT170">
        <v>2</v>
      </c>
      <c r="AU170">
        <v>4</v>
      </c>
      <c r="AV170">
        <v>4</v>
      </c>
      <c r="AW170">
        <v>5</v>
      </c>
      <c r="AX170" s="9">
        <f t="shared" si="30"/>
        <v>6</v>
      </c>
      <c r="AY170" s="10">
        <f t="shared" si="31"/>
        <v>8</v>
      </c>
      <c r="AZ170" s="9">
        <f t="shared" si="32"/>
        <v>0.66666666666666663</v>
      </c>
      <c r="BA170" s="10">
        <f t="shared" si="33"/>
        <v>0</v>
      </c>
      <c r="BB170" s="10">
        <f t="shared" si="34"/>
        <v>3</v>
      </c>
      <c r="BC170" s="10">
        <f t="shared" si="35"/>
        <v>-1</v>
      </c>
      <c r="BD170" s="9">
        <f t="shared" si="36"/>
        <v>3.3333333333333335</v>
      </c>
      <c r="BE170" s="9">
        <f t="shared" si="37"/>
        <v>5</v>
      </c>
      <c r="BF170" s="10">
        <f t="shared" si="38"/>
        <v>3.75</v>
      </c>
      <c r="BG170">
        <f t="shared" si="39"/>
        <v>8</v>
      </c>
    </row>
    <row r="171" spans="1:59" x14ac:dyDescent="0.2">
      <c r="A171">
        <v>114359847846</v>
      </c>
      <c r="B171">
        <v>426449233</v>
      </c>
      <c r="C171" s="1">
        <v>45111.846018518518</v>
      </c>
      <c r="D171" s="1">
        <v>45111.850983796299</v>
      </c>
      <c r="E171" t="s">
        <v>143</v>
      </c>
      <c r="J171">
        <v>837</v>
      </c>
      <c r="K171" t="s">
        <v>53</v>
      </c>
      <c r="L171">
        <v>7</v>
      </c>
      <c r="M171">
        <v>5</v>
      </c>
      <c r="N171">
        <v>4</v>
      </c>
      <c r="O171">
        <v>4</v>
      </c>
      <c r="P171">
        <v>1</v>
      </c>
      <c r="Q171">
        <v>1</v>
      </c>
      <c r="R171">
        <v>5</v>
      </c>
      <c r="S171">
        <v>7</v>
      </c>
      <c r="T171">
        <v>7</v>
      </c>
      <c r="U171">
        <v>7</v>
      </c>
      <c r="V171">
        <v>5</v>
      </c>
      <c r="W171">
        <v>4</v>
      </c>
      <c r="X171">
        <v>6</v>
      </c>
      <c r="Y171">
        <v>5</v>
      </c>
      <c r="AC171">
        <v>6</v>
      </c>
      <c r="AD171">
        <v>5</v>
      </c>
      <c r="AE171">
        <v>4</v>
      </c>
      <c r="AL171">
        <v>1</v>
      </c>
      <c r="AM171">
        <v>1</v>
      </c>
      <c r="AN171">
        <v>2</v>
      </c>
      <c r="AO171">
        <v>3</v>
      </c>
      <c r="AP171">
        <v>5</v>
      </c>
      <c r="AQ171">
        <v>6</v>
      </c>
      <c r="AR171">
        <v>1</v>
      </c>
      <c r="AS171">
        <v>1</v>
      </c>
      <c r="AT171">
        <v>1</v>
      </c>
      <c r="AU171">
        <v>5</v>
      </c>
      <c r="AV171">
        <v>5</v>
      </c>
      <c r="AW171">
        <v>6</v>
      </c>
      <c r="AX171" s="9">
        <f t="shared" si="30"/>
        <v>7</v>
      </c>
      <c r="AY171" s="10">
        <f t="shared" si="31"/>
        <v>-2</v>
      </c>
      <c r="AZ171" s="9">
        <f t="shared" si="32"/>
        <v>3.3333333333333335</v>
      </c>
      <c r="BA171" s="10">
        <f t="shared" si="33"/>
        <v>2</v>
      </c>
      <c r="BB171" s="10">
        <f t="shared" si="34"/>
        <v>4</v>
      </c>
      <c r="BC171" s="10">
        <f t="shared" si="35"/>
        <v>4</v>
      </c>
      <c r="BD171" s="9">
        <f t="shared" si="36"/>
        <v>1.3333333333333333</v>
      </c>
      <c r="BE171" s="9">
        <f t="shared" si="37"/>
        <v>3</v>
      </c>
      <c r="BF171" s="10">
        <f t="shared" si="38"/>
        <v>4</v>
      </c>
      <c r="BG171">
        <f t="shared" si="39"/>
        <v>13</v>
      </c>
    </row>
    <row r="172" spans="1:59" x14ac:dyDescent="0.2">
      <c r="A172">
        <v>114359637874</v>
      </c>
      <c r="B172">
        <v>426449233</v>
      </c>
      <c r="C172" s="1">
        <v>45111.509236111109</v>
      </c>
      <c r="D172" s="1">
        <v>45111.512291666666</v>
      </c>
      <c r="E172" t="s">
        <v>146</v>
      </c>
      <c r="J172">
        <v>841</v>
      </c>
      <c r="K172" t="s">
        <v>47</v>
      </c>
      <c r="L172">
        <v>6</v>
      </c>
      <c r="M172">
        <v>6</v>
      </c>
      <c r="N172">
        <v>2</v>
      </c>
      <c r="O172">
        <v>2</v>
      </c>
      <c r="P172">
        <v>6</v>
      </c>
      <c r="Q172">
        <v>2</v>
      </c>
      <c r="R172">
        <v>4</v>
      </c>
      <c r="S172">
        <v>4</v>
      </c>
      <c r="T172">
        <v>5</v>
      </c>
      <c r="U172">
        <v>6</v>
      </c>
      <c r="V172">
        <v>2</v>
      </c>
      <c r="W172">
        <v>6</v>
      </c>
      <c r="X172">
        <v>2</v>
      </c>
      <c r="Y172">
        <v>6</v>
      </c>
      <c r="Z172">
        <v>5</v>
      </c>
      <c r="AA172">
        <v>4</v>
      </c>
      <c r="AB172">
        <v>5</v>
      </c>
      <c r="AL172">
        <v>4</v>
      </c>
      <c r="AM172">
        <v>5</v>
      </c>
      <c r="AN172">
        <v>4</v>
      </c>
      <c r="AO172">
        <v>4</v>
      </c>
      <c r="AP172">
        <v>2</v>
      </c>
      <c r="AQ172">
        <v>3</v>
      </c>
      <c r="AR172">
        <v>3</v>
      </c>
      <c r="AS172">
        <v>2</v>
      </c>
      <c r="AT172">
        <v>3</v>
      </c>
      <c r="AU172">
        <v>3</v>
      </c>
      <c r="AV172">
        <v>1</v>
      </c>
      <c r="AW172">
        <v>2</v>
      </c>
      <c r="AX172" s="9">
        <f t="shared" si="30"/>
        <v>5</v>
      </c>
      <c r="AY172" s="10">
        <f t="shared" si="31"/>
        <v>8</v>
      </c>
      <c r="AZ172" s="9">
        <f t="shared" si="32"/>
        <v>1.3333333333333333</v>
      </c>
      <c r="BA172" s="10">
        <f t="shared" si="33"/>
        <v>0</v>
      </c>
      <c r="BB172" s="10">
        <f t="shared" si="34"/>
        <v>3</v>
      </c>
      <c r="BC172" s="10">
        <f t="shared" si="35"/>
        <v>1</v>
      </c>
      <c r="BD172" s="9">
        <f t="shared" si="36"/>
        <v>3</v>
      </c>
      <c r="BE172" s="9">
        <f t="shared" si="37"/>
        <v>3.2</v>
      </c>
      <c r="BF172" s="10">
        <f t="shared" si="38"/>
        <v>4.5</v>
      </c>
      <c r="BG172">
        <f t="shared" si="39"/>
        <v>7</v>
      </c>
    </row>
    <row r="173" spans="1:59" x14ac:dyDescent="0.2">
      <c r="A173">
        <v>114359216452</v>
      </c>
      <c r="B173">
        <v>426449233</v>
      </c>
      <c r="C173" s="1">
        <v>45110.798796296294</v>
      </c>
      <c r="D173" s="1">
        <v>45110.801701388889</v>
      </c>
      <c r="E173" t="s">
        <v>152</v>
      </c>
      <c r="J173">
        <v>853</v>
      </c>
      <c r="K173" t="s">
        <v>43</v>
      </c>
      <c r="L173">
        <v>5</v>
      </c>
      <c r="M173">
        <v>6</v>
      </c>
      <c r="N173">
        <v>4</v>
      </c>
      <c r="O173">
        <v>5</v>
      </c>
      <c r="P173">
        <v>1</v>
      </c>
      <c r="Q173">
        <v>7</v>
      </c>
      <c r="R173">
        <v>1</v>
      </c>
      <c r="S173">
        <v>7</v>
      </c>
      <c r="T173">
        <v>6</v>
      </c>
      <c r="U173">
        <v>4</v>
      </c>
      <c r="V173">
        <v>3</v>
      </c>
      <c r="W173">
        <v>5</v>
      </c>
      <c r="X173">
        <v>2</v>
      </c>
      <c r="Y173">
        <v>6</v>
      </c>
      <c r="AI173">
        <v>3</v>
      </c>
      <c r="AJ173">
        <v>5</v>
      </c>
      <c r="AK173">
        <v>6</v>
      </c>
      <c r="AL173">
        <v>2</v>
      </c>
      <c r="AM173">
        <v>1</v>
      </c>
      <c r="AN173">
        <v>2</v>
      </c>
      <c r="AO173">
        <v>3</v>
      </c>
      <c r="AP173">
        <v>2</v>
      </c>
      <c r="AQ173">
        <v>4</v>
      </c>
      <c r="AR173">
        <v>1</v>
      </c>
      <c r="AS173">
        <v>1</v>
      </c>
      <c r="AT173">
        <v>1</v>
      </c>
      <c r="AU173">
        <v>5</v>
      </c>
      <c r="AV173">
        <v>6</v>
      </c>
      <c r="AW173">
        <v>6</v>
      </c>
      <c r="AX173" s="9">
        <f t="shared" si="30"/>
        <v>5.666666666666667</v>
      </c>
      <c r="AY173" s="10">
        <f t="shared" si="31"/>
        <v>6</v>
      </c>
      <c r="AZ173" s="9">
        <f t="shared" si="32"/>
        <v>4.666666666666667</v>
      </c>
      <c r="BA173" s="10">
        <f t="shared" si="33"/>
        <v>4</v>
      </c>
      <c r="BB173" s="10">
        <f t="shared" si="34"/>
        <v>5</v>
      </c>
      <c r="BC173" s="10">
        <f t="shared" si="35"/>
        <v>5</v>
      </c>
      <c r="BD173" s="9">
        <f t="shared" si="36"/>
        <v>1</v>
      </c>
      <c r="BE173" s="9">
        <f t="shared" si="37"/>
        <v>3.6</v>
      </c>
      <c r="BF173" s="10">
        <f t="shared" si="38"/>
        <v>4</v>
      </c>
      <c r="BG173">
        <f t="shared" si="39"/>
        <v>14</v>
      </c>
    </row>
    <row r="174" spans="1:59" x14ac:dyDescent="0.2">
      <c r="A174">
        <v>114359824850</v>
      </c>
      <c r="B174">
        <v>426449233</v>
      </c>
      <c r="C174" s="1">
        <v>45111.793599537035</v>
      </c>
      <c r="D174" s="1">
        <v>45111.799444444441</v>
      </c>
      <c r="E174" t="s">
        <v>144</v>
      </c>
      <c r="J174">
        <v>857</v>
      </c>
      <c r="K174" t="s">
        <v>47</v>
      </c>
      <c r="L174">
        <v>2</v>
      </c>
      <c r="M174">
        <v>7</v>
      </c>
      <c r="N174">
        <v>2</v>
      </c>
      <c r="O174">
        <v>1</v>
      </c>
      <c r="P174">
        <v>2</v>
      </c>
      <c r="Q174">
        <v>4</v>
      </c>
      <c r="R174">
        <v>5</v>
      </c>
      <c r="S174">
        <v>6</v>
      </c>
      <c r="T174">
        <v>2</v>
      </c>
      <c r="U174">
        <v>5</v>
      </c>
      <c r="V174">
        <v>2</v>
      </c>
      <c r="W174">
        <v>7</v>
      </c>
      <c r="X174">
        <v>2</v>
      </c>
      <c r="Y174">
        <v>7</v>
      </c>
      <c r="Z174">
        <v>1</v>
      </c>
      <c r="AA174">
        <v>4</v>
      </c>
      <c r="AB174">
        <v>2</v>
      </c>
      <c r="AL174">
        <v>5</v>
      </c>
      <c r="AM174">
        <v>6</v>
      </c>
      <c r="AN174">
        <v>6</v>
      </c>
      <c r="AO174">
        <v>4</v>
      </c>
      <c r="AP174">
        <v>5</v>
      </c>
      <c r="AQ174">
        <v>6</v>
      </c>
      <c r="AR174">
        <v>2</v>
      </c>
      <c r="AS174">
        <v>1</v>
      </c>
      <c r="AT174">
        <v>6</v>
      </c>
      <c r="AU174">
        <v>4</v>
      </c>
      <c r="AV174">
        <v>6</v>
      </c>
      <c r="AW174">
        <v>6</v>
      </c>
      <c r="AX174" s="9">
        <f t="shared" si="30"/>
        <v>4.333333333333333</v>
      </c>
      <c r="AY174" s="10">
        <f t="shared" si="31"/>
        <v>10</v>
      </c>
      <c r="AZ174" s="9">
        <f t="shared" si="32"/>
        <v>0.66666666666666663</v>
      </c>
      <c r="BA174" s="10">
        <f t="shared" si="33"/>
        <v>1</v>
      </c>
      <c r="BB174" s="10">
        <f t="shared" si="34"/>
        <v>1</v>
      </c>
      <c r="BC174" s="10">
        <f t="shared" si="35"/>
        <v>0</v>
      </c>
      <c r="BD174" s="9">
        <f t="shared" si="36"/>
        <v>5</v>
      </c>
      <c r="BE174" s="9">
        <f t="shared" si="37"/>
        <v>2.8</v>
      </c>
      <c r="BF174" s="10">
        <f t="shared" si="38"/>
        <v>3</v>
      </c>
      <c r="BG174">
        <f t="shared" si="39"/>
        <v>8</v>
      </c>
    </row>
    <row r="175" spans="1:59" x14ac:dyDescent="0.2">
      <c r="A175">
        <v>114359576006</v>
      </c>
      <c r="B175">
        <v>426449233</v>
      </c>
      <c r="C175" s="1">
        <v>45111.434537037036</v>
      </c>
      <c r="D175" s="1">
        <v>45111.443726851852</v>
      </c>
      <c r="E175" t="s">
        <v>149</v>
      </c>
      <c r="J175">
        <v>861</v>
      </c>
      <c r="K175" t="s">
        <v>47</v>
      </c>
      <c r="L175">
        <v>7</v>
      </c>
      <c r="M175">
        <v>7</v>
      </c>
      <c r="N175">
        <v>5</v>
      </c>
      <c r="O175">
        <v>2</v>
      </c>
      <c r="P175">
        <v>6</v>
      </c>
      <c r="Q175">
        <v>5</v>
      </c>
      <c r="R175">
        <v>7</v>
      </c>
      <c r="S175">
        <v>5</v>
      </c>
      <c r="T175">
        <v>6</v>
      </c>
      <c r="U175">
        <v>6</v>
      </c>
      <c r="V175">
        <v>2</v>
      </c>
      <c r="W175">
        <v>6</v>
      </c>
      <c r="X175">
        <v>2</v>
      </c>
      <c r="Y175">
        <v>7</v>
      </c>
      <c r="Z175">
        <v>2</v>
      </c>
      <c r="AA175">
        <v>4</v>
      </c>
      <c r="AB175">
        <v>6</v>
      </c>
      <c r="AL175">
        <v>6</v>
      </c>
      <c r="AM175">
        <v>6</v>
      </c>
      <c r="AN175">
        <v>6</v>
      </c>
      <c r="AO175">
        <v>3</v>
      </c>
      <c r="AP175">
        <v>3</v>
      </c>
      <c r="AQ175">
        <v>4</v>
      </c>
      <c r="AR175">
        <v>4</v>
      </c>
      <c r="AS175">
        <v>3</v>
      </c>
      <c r="AT175">
        <v>3</v>
      </c>
      <c r="AU175">
        <v>2</v>
      </c>
      <c r="AV175">
        <v>1</v>
      </c>
      <c r="AW175">
        <v>2</v>
      </c>
      <c r="AX175" s="9">
        <f t="shared" si="30"/>
        <v>5.666666666666667</v>
      </c>
      <c r="AY175" s="10">
        <f t="shared" si="31"/>
        <v>9</v>
      </c>
      <c r="AZ175" s="9">
        <f t="shared" si="32"/>
        <v>2.6666666666666665</v>
      </c>
      <c r="BA175" s="10">
        <f t="shared" si="33"/>
        <v>3</v>
      </c>
      <c r="BB175" s="10">
        <f t="shared" si="34"/>
        <v>3</v>
      </c>
      <c r="BC175" s="10">
        <f t="shared" si="35"/>
        <v>2</v>
      </c>
      <c r="BD175" s="9">
        <f t="shared" si="36"/>
        <v>3.3333333333333335</v>
      </c>
      <c r="BE175" s="9">
        <f t="shared" si="37"/>
        <v>5</v>
      </c>
      <c r="BF175" s="10">
        <f t="shared" si="38"/>
        <v>4.5</v>
      </c>
      <c r="BG175">
        <f t="shared" si="39"/>
        <v>13</v>
      </c>
    </row>
    <row r="176" spans="1:59" x14ac:dyDescent="0.2">
      <c r="A176">
        <v>114359651493</v>
      </c>
      <c r="B176">
        <v>426449233</v>
      </c>
      <c r="C176" s="1">
        <v>45111.525914351849</v>
      </c>
      <c r="D176" s="1">
        <v>45111.541805555556</v>
      </c>
      <c r="E176" t="s">
        <v>145</v>
      </c>
      <c r="J176">
        <v>869</v>
      </c>
      <c r="K176" t="s">
        <v>43</v>
      </c>
      <c r="L176">
        <v>3</v>
      </c>
      <c r="M176">
        <v>3</v>
      </c>
      <c r="N176">
        <v>2</v>
      </c>
      <c r="O176">
        <v>3</v>
      </c>
      <c r="P176">
        <v>2</v>
      </c>
      <c r="Q176">
        <v>4</v>
      </c>
      <c r="R176">
        <v>5</v>
      </c>
      <c r="S176">
        <v>5</v>
      </c>
      <c r="T176">
        <v>5</v>
      </c>
      <c r="U176">
        <v>5</v>
      </c>
      <c r="V176">
        <v>2</v>
      </c>
      <c r="W176">
        <v>3</v>
      </c>
      <c r="X176">
        <v>2</v>
      </c>
      <c r="Y176">
        <v>5</v>
      </c>
      <c r="AI176">
        <v>3</v>
      </c>
      <c r="AJ176">
        <v>5</v>
      </c>
      <c r="AK176">
        <v>5</v>
      </c>
      <c r="AL176">
        <v>3</v>
      </c>
      <c r="AM176">
        <v>3</v>
      </c>
      <c r="AN176">
        <v>2</v>
      </c>
      <c r="AO176">
        <v>3</v>
      </c>
      <c r="AP176">
        <v>3</v>
      </c>
      <c r="AQ176">
        <v>3</v>
      </c>
      <c r="AR176">
        <v>2</v>
      </c>
      <c r="AS176">
        <v>1</v>
      </c>
      <c r="AT176">
        <v>2</v>
      </c>
      <c r="AU176">
        <v>6</v>
      </c>
      <c r="AV176">
        <v>4</v>
      </c>
      <c r="AW176">
        <v>4</v>
      </c>
      <c r="AX176" s="9">
        <f t="shared" si="30"/>
        <v>5</v>
      </c>
      <c r="AY176" s="10">
        <f t="shared" si="31"/>
        <v>4</v>
      </c>
      <c r="AZ176" s="9">
        <f t="shared" si="32"/>
        <v>3</v>
      </c>
      <c r="BA176" s="10">
        <f t="shared" si="33"/>
        <v>4</v>
      </c>
      <c r="BB176" s="10">
        <f t="shared" si="34"/>
        <v>3</v>
      </c>
      <c r="BC176" s="10">
        <f t="shared" si="35"/>
        <v>2</v>
      </c>
      <c r="BD176" s="9">
        <f t="shared" si="36"/>
        <v>1.6666666666666667</v>
      </c>
      <c r="BE176" s="9">
        <f t="shared" si="37"/>
        <v>3.2</v>
      </c>
      <c r="BF176" s="10">
        <f t="shared" si="38"/>
        <v>4</v>
      </c>
      <c r="BG176">
        <f t="shared" si="39"/>
        <v>9</v>
      </c>
    </row>
    <row r="177" spans="1:59" x14ac:dyDescent="0.2">
      <c r="A177">
        <v>114359581424</v>
      </c>
      <c r="B177">
        <v>426449233</v>
      </c>
      <c r="C177" s="1">
        <v>45111.440868055557</v>
      </c>
      <c r="D177" s="1">
        <v>45111.446840277778</v>
      </c>
      <c r="E177" t="s">
        <v>148</v>
      </c>
      <c r="J177">
        <v>873</v>
      </c>
      <c r="K177" t="s">
        <v>43</v>
      </c>
      <c r="L177">
        <v>4</v>
      </c>
      <c r="M177">
        <v>6</v>
      </c>
      <c r="N177">
        <v>2</v>
      </c>
      <c r="O177">
        <v>4</v>
      </c>
      <c r="P177">
        <v>1</v>
      </c>
      <c r="Q177">
        <v>6</v>
      </c>
      <c r="R177">
        <v>2</v>
      </c>
      <c r="S177">
        <v>7</v>
      </c>
      <c r="T177">
        <v>5</v>
      </c>
      <c r="U177">
        <v>5</v>
      </c>
      <c r="V177">
        <v>4</v>
      </c>
      <c r="W177">
        <v>6</v>
      </c>
      <c r="X177">
        <v>6</v>
      </c>
      <c r="Y177">
        <v>7</v>
      </c>
      <c r="AI177">
        <v>3</v>
      </c>
      <c r="AJ177">
        <v>3</v>
      </c>
      <c r="AK177">
        <v>4</v>
      </c>
      <c r="AL177">
        <v>3</v>
      </c>
      <c r="AM177">
        <v>3</v>
      </c>
      <c r="AN177">
        <v>4</v>
      </c>
      <c r="AO177">
        <v>4</v>
      </c>
      <c r="AP177">
        <v>4</v>
      </c>
      <c r="AQ177">
        <v>4</v>
      </c>
      <c r="AR177">
        <v>2</v>
      </c>
      <c r="AS177">
        <v>1</v>
      </c>
      <c r="AT177">
        <v>2</v>
      </c>
      <c r="AU177">
        <v>4</v>
      </c>
      <c r="AV177">
        <v>3</v>
      </c>
      <c r="AW177">
        <v>4</v>
      </c>
      <c r="AX177" s="9">
        <f t="shared" si="30"/>
        <v>5.666666666666667</v>
      </c>
      <c r="AY177" s="10">
        <f t="shared" si="31"/>
        <v>3</v>
      </c>
      <c r="AZ177" s="9">
        <f t="shared" si="32"/>
        <v>2</v>
      </c>
      <c r="BA177" s="10">
        <f t="shared" si="33"/>
        <v>2</v>
      </c>
      <c r="BB177" s="10">
        <f t="shared" si="34"/>
        <v>2</v>
      </c>
      <c r="BC177" s="10">
        <f t="shared" si="35"/>
        <v>2</v>
      </c>
      <c r="BD177" s="9">
        <f t="shared" si="36"/>
        <v>1.6666666666666667</v>
      </c>
      <c r="BE177" s="9">
        <f t="shared" si="37"/>
        <v>3</v>
      </c>
      <c r="BF177" s="10">
        <f t="shared" si="38"/>
        <v>3.25</v>
      </c>
      <c r="BG177">
        <f t="shared" si="39"/>
        <v>7</v>
      </c>
    </row>
    <row r="178" spans="1:59" x14ac:dyDescent="0.2">
      <c r="A178">
        <v>114359218208</v>
      </c>
      <c r="B178">
        <v>426449233</v>
      </c>
      <c r="C178" s="1">
        <v>45110.802164351851</v>
      </c>
      <c r="D178" s="1">
        <v>45110.807905092595</v>
      </c>
      <c r="E178" t="s">
        <v>151</v>
      </c>
      <c r="J178">
        <v>877</v>
      </c>
      <c r="K178" t="s">
        <v>43</v>
      </c>
      <c r="L178">
        <v>2</v>
      </c>
      <c r="M178">
        <v>4</v>
      </c>
      <c r="N178">
        <v>3</v>
      </c>
      <c r="O178">
        <v>3</v>
      </c>
      <c r="P178">
        <v>1</v>
      </c>
      <c r="Q178">
        <v>5</v>
      </c>
      <c r="R178">
        <v>3</v>
      </c>
      <c r="S178">
        <v>4</v>
      </c>
      <c r="T178">
        <v>5</v>
      </c>
      <c r="U178">
        <v>6</v>
      </c>
      <c r="V178">
        <v>1</v>
      </c>
      <c r="W178">
        <v>6</v>
      </c>
      <c r="X178">
        <v>4</v>
      </c>
      <c r="Y178">
        <v>4</v>
      </c>
      <c r="AI178">
        <v>3</v>
      </c>
      <c r="AJ178">
        <v>4</v>
      </c>
      <c r="AK178">
        <v>4</v>
      </c>
      <c r="AL178">
        <v>3</v>
      </c>
      <c r="AM178">
        <v>3</v>
      </c>
      <c r="AN178">
        <v>3</v>
      </c>
      <c r="AO178">
        <v>3</v>
      </c>
      <c r="AP178">
        <v>3</v>
      </c>
      <c r="AQ178">
        <v>3</v>
      </c>
      <c r="AR178">
        <v>2</v>
      </c>
      <c r="AS178">
        <v>2</v>
      </c>
      <c r="AT178">
        <v>2</v>
      </c>
      <c r="AU178">
        <v>4</v>
      </c>
      <c r="AV178">
        <v>4</v>
      </c>
      <c r="AW178">
        <v>4</v>
      </c>
      <c r="AX178" s="9">
        <f t="shared" si="30"/>
        <v>5</v>
      </c>
      <c r="AY178" s="10">
        <f t="shared" si="31"/>
        <v>5</v>
      </c>
      <c r="AZ178" s="9">
        <f t="shared" si="32"/>
        <v>2</v>
      </c>
      <c r="BA178" s="10">
        <f t="shared" si="33"/>
        <v>2</v>
      </c>
      <c r="BB178" s="10">
        <f t="shared" si="34"/>
        <v>2</v>
      </c>
      <c r="BC178" s="10">
        <f t="shared" si="35"/>
        <v>2</v>
      </c>
      <c r="BD178" s="9">
        <f t="shared" si="36"/>
        <v>2</v>
      </c>
      <c r="BE178" s="9">
        <f t="shared" si="37"/>
        <v>3</v>
      </c>
      <c r="BF178" s="10">
        <f t="shared" si="38"/>
        <v>3.5</v>
      </c>
      <c r="BG178">
        <f t="shared" si="39"/>
        <v>6</v>
      </c>
    </row>
    <row r="179" spans="1:59" x14ac:dyDescent="0.2">
      <c r="A179">
        <v>114380175016</v>
      </c>
      <c r="B179">
        <v>426449233</v>
      </c>
      <c r="C179" s="1">
        <v>45139.599502314813</v>
      </c>
      <c r="D179" s="1">
        <v>45139.603946759256</v>
      </c>
      <c r="E179" t="s">
        <v>474</v>
      </c>
      <c r="J179">
        <v>881</v>
      </c>
      <c r="K179" t="s">
        <v>47</v>
      </c>
      <c r="L179">
        <v>5</v>
      </c>
      <c r="M179">
        <v>5</v>
      </c>
      <c r="N179">
        <v>4</v>
      </c>
      <c r="O179">
        <v>6</v>
      </c>
      <c r="P179">
        <v>7</v>
      </c>
      <c r="Q179">
        <v>5</v>
      </c>
      <c r="R179">
        <v>2</v>
      </c>
      <c r="S179">
        <v>6</v>
      </c>
      <c r="T179">
        <v>4</v>
      </c>
      <c r="U179">
        <v>7</v>
      </c>
      <c r="V179">
        <v>1</v>
      </c>
      <c r="W179">
        <v>6</v>
      </c>
      <c r="X179">
        <v>5</v>
      </c>
      <c r="Y179">
        <v>7</v>
      </c>
      <c r="Z179">
        <v>4</v>
      </c>
      <c r="AA179">
        <v>3</v>
      </c>
      <c r="AB179">
        <v>5</v>
      </c>
      <c r="AL179">
        <v>3</v>
      </c>
      <c r="AM179">
        <v>6</v>
      </c>
      <c r="AN179">
        <v>5</v>
      </c>
      <c r="AO179">
        <v>3</v>
      </c>
      <c r="AP179">
        <v>1</v>
      </c>
      <c r="AQ179">
        <v>5</v>
      </c>
      <c r="AR179">
        <v>6</v>
      </c>
      <c r="AS179">
        <v>6</v>
      </c>
      <c r="AT179">
        <v>5</v>
      </c>
      <c r="AU179">
        <v>6</v>
      </c>
      <c r="AV179">
        <v>6</v>
      </c>
      <c r="AW179">
        <v>6</v>
      </c>
      <c r="AX179" s="9">
        <f t="shared" si="30"/>
        <v>5.666666666666667</v>
      </c>
      <c r="AY179" s="10">
        <f t="shared" si="31"/>
        <v>7</v>
      </c>
      <c r="AZ179" s="9">
        <f t="shared" si="32"/>
        <v>1.6666666666666667</v>
      </c>
      <c r="BA179" s="10">
        <f t="shared" si="33"/>
        <v>0</v>
      </c>
      <c r="BB179" s="10">
        <f t="shared" si="34"/>
        <v>5</v>
      </c>
      <c r="BC179" s="10">
        <f t="shared" si="35"/>
        <v>0</v>
      </c>
      <c r="BD179" s="9">
        <f t="shared" si="36"/>
        <v>3</v>
      </c>
      <c r="BE179" s="9">
        <f t="shared" si="37"/>
        <v>4.8</v>
      </c>
      <c r="BF179" s="10">
        <f t="shared" si="38"/>
        <v>3.75</v>
      </c>
      <c r="BG179">
        <f t="shared" si="39"/>
        <v>9</v>
      </c>
    </row>
    <row r="180" spans="1:59" x14ac:dyDescent="0.2">
      <c r="A180">
        <v>114360324709</v>
      </c>
      <c r="B180">
        <v>426449233</v>
      </c>
      <c r="C180" s="1">
        <v>45112.539675925924</v>
      </c>
      <c r="D180" s="1">
        <v>45112.543865740743</v>
      </c>
      <c r="E180" t="s">
        <v>140</v>
      </c>
      <c r="J180">
        <v>885</v>
      </c>
      <c r="K180" t="s">
        <v>53</v>
      </c>
      <c r="L180">
        <v>6</v>
      </c>
      <c r="M180">
        <v>6</v>
      </c>
      <c r="N180">
        <v>4</v>
      </c>
      <c r="O180">
        <v>6</v>
      </c>
      <c r="P180">
        <v>2</v>
      </c>
      <c r="Q180">
        <v>7</v>
      </c>
      <c r="R180">
        <v>7</v>
      </c>
      <c r="S180">
        <v>7</v>
      </c>
      <c r="T180">
        <v>4</v>
      </c>
      <c r="U180">
        <v>7</v>
      </c>
      <c r="V180">
        <v>4</v>
      </c>
      <c r="W180">
        <v>5</v>
      </c>
      <c r="X180">
        <v>7</v>
      </c>
      <c r="Y180">
        <v>3</v>
      </c>
      <c r="AC180">
        <v>6</v>
      </c>
      <c r="AD180">
        <v>5</v>
      </c>
      <c r="AE180">
        <v>6</v>
      </c>
      <c r="AL180">
        <v>3</v>
      </c>
      <c r="AM180">
        <v>4</v>
      </c>
      <c r="AN180">
        <v>3</v>
      </c>
      <c r="AO180">
        <v>6</v>
      </c>
      <c r="AP180">
        <v>5</v>
      </c>
      <c r="AQ180">
        <v>6</v>
      </c>
      <c r="AR180">
        <v>1</v>
      </c>
      <c r="AS180">
        <v>1</v>
      </c>
      <c r="AT180">
        <v>1</v>
      </c>
      <c r="AU180">
        <v>6</v>
      </c>
      <c r="AV180">
        <v>5</v>
      </c>
      <c r="AW180">
        <v>6</v>
      </c>
      <c r="AX180" s="9">
        <f t="shared" si="30"/>
        <v>6</v>
      </c>
      <c r="AY180" s="10">
        <f t="shared" si="31"/>
        <v>-3</v>
      </c>
      <c r="AZ180" s="9">
        <f t="shared" si="32"/>
        <v>2.3333333333333335</v>
      </c>
      <c r="BA180" s="10">
        <f t="shared" si="33"/>
        <v>3</v>
      </c>
      <c r="BB180" s="10">
        <f t="shared" si="34"/>
        <v>1</v>
      </c>
      <c r="BC180" s="10">
        <f t="shared" si="35"/>
        <v>3</v>
      </c>
      <c r="BD180" s="9">
        <f t="shared" si="36"/>
        <v>3.3333333333333335</v>
      </c>
      <c r="BE180" s="9">
        <f t="shared" si="37"/>
        <v>5.2</v>
      </c>
      <c r="BF180" s="10">
        <f t="shared" si="38"/>
        <v>5</v>
      </c>
      <c r="BG180">
        <f t="shared" si="39"/>
        <v>14</v>
      </c>
    </row>
    <row r="181" spans="1:59" x14ac:dyDescent="0.2">
      <c r="A181">
        <v>114360288450</v>
      </c>
      <c r="B181">
        <v>426449233</v>
      </c>
      <c r="C181" s="1">
        <v>45112.510335648149</v>
      </c>
      <c r="D181" s="1">
        <v>45112.519675925927</v>
      </c>
      <c r="E181" t="s">
        <v>142</v>
      </c>
      <c r="J181">
        <v>889</v>
      </c>
      <c r="K181" t="s">
        <v>43</v>
      </c>
      <c r="L181">
        <v>5</v>
      </c>
      <c r="M181">
        <v>6</v>
      </c>
      <c r="N181">
        <v>5</v>
      </c>
      <c r="O181">
        <v>5</v>
      </c>
      <c r="P181">
        <v>1</v>
      </c>
      <c r="Q181">
        <v>7</v>
      </c>
      <c r="R181">
        <v>2</v>
      </c>
      <c r="S181">
        <v>6</v>
      </c>
      <c r="T181">
        <v>5</v>
      </c>
      <c r="U181">
        <v>7</v>
      </c>
      <c r="V181">
        <v>2</v>
      </c>
      <c r="W181">
        <v>7</v>
      </c>
      <c r="X181">
        <v>1</v>
      </c>
      <c r="Y181">
        <v>7</v>
      </c>
      <c r="AI181">
        <v>5</v>
      </c>
      <c r="AJ181">
        <v>6</v>
      </c>
      <c r="AK181">
        <v>4</v>
      </c>
      <c r="AL181">
        <v>3</v>
      </c>
      <c r="AM181">
        <v>2</v>
      </c>
      <c r="AN181">
        <v>2</v>
      </c>
      <c r="AO181">
        <v>5</v>
      </c>
      <c r="AP181">
        <v>4</v>
      </c>
      <c r="AQ181">
        <v>5</v>
      </c>
      <c r="AR181">
        <v>1</v>
      </c>
      <c r="AS181">
        <v>1</v>
      </c>
      <c r="AT181">
        <v>1</v>
      </c>
      <c r="AU181">
        <v>5</v>
      </c>
      <c r="AV181">
        <v>5</v>
      </c>
      <c r="AW181">
        <v>5</v>
      </c>
      <c r="AX181" s="9">
        <f t="shared" si="30"/>
        <v>6</v>
      </c>
      <c r="AY181" s="10">
        <f t="shared" si="31"/>
        <v>11</v>
      </c>
      <c r="AZ181" s="9">
        <f t="shared" si="32"/>
        <v>4</v>
      </c>
      <c r="BA181" s="10">
        <f t="shared" si="33"/>
        <v>4</v>
      </c>
      <c r="BB181" s="10">
        <f t="shared" si="34"/>
        <v>4</v>
      </c>
      <c r="BC181" s="10">
        <f t="shared" si="35"/>
        <v>4</v>
      </c>
      <c r="BD181" s="9">
        <f t="shared" si="36"/>
        <v>1</v>
      </c>
      <c r="BE181" s="9">
        <f t="shared" si="37"/>
        <v>4</v>
      </c>
      <c r="BF181" s="10">
        <f t="shared" si="38"/>
        <v>4.5</v>
      </c>
      <c r="BG181">
        <f t="shared" si="39"/>
        <v>12</v>
      </c>
    </row>
    <row r="182" spans="1:59" x14ac:dyDescent="0.2">
      <c r="A182">
        <v>114360471321</v>
      </c>
      <c r="B182">
        <v>426449233</v>
      </c>
      <c r="C182" s="1">
        <v>45112.674305555556</v>
      </c>
      <c r="D182" s="1">
        <v>45112.678530092591</v>
      </c>
      <c r="E182" t="s">
        <v>138</v>
      </c>
      <c r="J182">
        <v>893</v>
      </c>
      <c r="K182" t="s">
        <v>47</v>
      </c>
      <c r="L182">
        <v>7</v>
      </c>
      <c r="M182">
        <v>7</v>
      </c>
      <c r="N182">
        <v>4</v>
      </c>
      <c r="O182">
        <v>1</v>
      </c>
      <c r="P182">
        <v>3</v>
      </c>
      <c r="Q182">
        <v>6</v>
      </c>
      <c r="R182">
        <v>7</v>
      </c>
      <c r="S182">
        <v>7</v>
      </c>
      <c r="T182">
        <v>6</v>
      </c>
      <c r="U182">
        <v>7</v>
      </c>
      <c r="V182">
        <v>1</v>
      </c>
      <c r="W182">
        <v>7</v>
      </c>
      <c r="X182">
        <v>1</v>
      </c>
      <c r="Y182">
        <v>7</v>
      </c>
      <c r="Z182">
        <v>3</v>
      </c>
      <c r="AA182">
        <v>1</v>
      </c>
      <c r="AB182">
        <v>5</v>
      </c>
      <c r="AL182">
        <v>4</v>
      </c>
      <c r="AM182">
        <v>4</v>
      </c>
      <c r="AN182">
        <v>4</v>
      </c>
      <c r="AO182">
        <v>2</v>
      </c>
      <c r="AP182">
        <v>3</v>
      </c>
      <c r="AQ182">
        <v>1</v>
      </c>
      <c r="AR182">
        <v>4</v>
      </c>
      <c r="AS182">
        <v>4</v>
      </c>
      <c r="AT182">
        <v>4</v>
      </c>
      <c r="AU182">
        <v>3</v>
      </c>
      <c r="AV182">
        <v>2</v>
      </c>
      <c r="AW182">
        <v>2</v>
      </c>
      <c r="AX182" s="9">
        <f t="shared" si="30"/>
        <v>6.666666666666667</v>
      </c>
      <c r="AY182" s="10">
        <f t="shared" si="31"/>
        <v>12</v>
      </c>
      <c r="AZ182" s="9">
        <f t="shared" si="32"/>
        <v>2</v>
      </c>
      <c r="BA182" s="10">
        <f t="shared" si="33"/>
        <v>2</v>
      </c>
      <c r="BB182" s="10">
        <f t="shared" si="34"/>
        <v>1</v>
      </c>
      <c r="BC182" s="10">
        <f t="shared" si="35"/>
        <v>3</v>
      </c>
      <c r="BD182" s="9">
        <f t="shared" si="36"/>
        <v>2</v>
      </c>
      <c r="BE182" s="9">
        <f t="shared" si="37"/>
        <v>4.2</v>
      </c>
      <c r="BF182" s="10">
        <f t="shared" si="38"/>
        <v>3.25</v>
      </c>
      <c r="BG182">
        <f t="shared" si="39"/>
        <v>6</v>
      </c>
    </row>
    <row r="183" spans="1:59" x14ac:dyDescent="0.2">
      <c r="A183">
        <v>114360508676</v>
      </c>
      <c r="B183">
        <v>426449233</v>
      </c>
      <c r="C183" s="1">
        <v>45112.714050925926</v>
      </c>
      <c r="D183" s="1">
        <v>45112.766064814816</v>
      </c>
      <c r="E183" t="s">
        <v>137</v>
      </c>
      <c r="J183">
        <v>897</v>
      </c>
      <c r="K183" t="s">
        <v>49</v>
      </c>
      <c r="L183">
        <v>6</v>
      </c>
      <c r="M183">
        <v>7</v>
      </c>
      <c r="N183">
        <v>2</v>
      </c>
      <c r="O183">
        <v>1</v>
      </c>
      <c r="P183">
        <v>6</v>
      </c>
      <c r="Q183">
        <v>1</v>
      </c>
      <c r="R183">
        <v>7</v>
      </c>
      <c r="S183">
        <v>5</v>
      </c>
      <c r="T183">
        <v>2</v>
      </c>
      <c r="U183">
        <v>6</v>
      </c>
      <c r="V183">
        <v>5</v>
      </c>
      <c r="W183">
        <v>6</v>
      </c>
      <c r="X183">
        <v>3</v>
      </c>
      <c r="Y183">
        <v>6</v>
      </c>
      <c r="AF183">
        <v>3</v>
      </c>
      <c r="AG183">
        <v>6</v>
      </c>
      <c r="AH183">
        <v>3</v>
      </c>
      <c r="AL183">
        <v>4</v>
      </c>
      <c r="AM183">
        <v>4</v>
      </c>
      <c r="AN183">
        <v>5</v>
      </c>
      <c r="AO183">
        <v>1</v>
      </c>
      <c r="AP183">
        <v>1</v>
      </c>
      <c r="AQ183">
        <v>2</v>
      </c>
      <c r="AR183">
        <v>5</v>
      </c>
      <c r="AS183">
        <v>4</v>
      </c>
      <c r="AT183">
        <v>5</v>
      </c>
      <c r="AU183">
        <v>1</v>
      </c>
      <c r="AV183">
        <v>1</v>
      </c>
      <c r="AW183">
        <v>1</v>
      </c>
      <c r="AX183" s="9">
        <f t="shared" si="30"/>
        <v>4.333333333333333</v>
      </c>
      <c r="AY183" s="10">
        <f t="shared" si="31"/>
        <v>4</v>
      </c>
      <c r="AZ183" s="9">
        <f t="shared" si="32"/>
        <v>3.6666666666666665</v>
      </c>
      <c r="BA183" s="10">
        <f t="shared" si="33"/>
        <v>4</v>
      </c>
      <c r="BB183" s="10">
        <f t="shared" si="34"/>
        <v>3</v>
      </c>
      <c r="BC183" s="10">
        <f t="shared" si="35"/>
        <v>4</v>
      </c>
      <c r="BD183" s="9">
        <f t="shared" si="36"/>
        <v>1</v>
      </c>
      <c r="BE183" s="9">
        <f t="shared" si="37"/>
        <v>3.4</v>
      </c>
      <c r="BF183" s="10">
        <f t="shared" si="38"/>
        <v>4</v>
      </c>
      <c r="BG183">
        <f t="shared" si="39"/>
        <v>11</v>
      </c>
    </row>
    <row r="184" spans="1:59" x14ac:dyDescent="0.2">
      <c r="A184">
        <v>114360393094</v>
      </c>
      <c r="B184">
        <v>426449233</v>
      </c>
      <c r="C184" s="1">
        <v>45112.599930555552</v>
      </c>
      <c r="D184" s="1">
        <v>45112.608032407406</v>
      </c>
      <c r="E184" t="s">
        <v>139</v>
      </c>
      <c r="J184">
        <v>901</v>
      </c>
      <c r="K184" t="s">
        <v>45</v>
      </c>
      <c r="L184">
        <v>1</v>
      </c>
      <c r="M184">
        <v>4</v>
      </c>
      <c r="N184">
        <v>5</v>
      </c>
      <c r="O184">
        <v>4</v>
      </c>
      <c r="P184">
        <v>5</v>
      </c>
      <c r="Q184">
        <v>6</v>
      </c>
      <c r="R184">
        <v>4</v>
      </c>
      <c r="S184">
        <v>6</v>
      </c>
      <c r="T184">
        <v>2</v>
      </c>
      <c r="U184">
        <v>7</v>
      </c>
      <c r="V184">
        <v>3</v>
      </c>
      <c r="W184">
        <v>7</v>
      </c>
      <c r="X184">
        <v>1</v>
      </c>
      <c r="Y184">
        <v>4</v>
      </c>
      <c r="AL184">
        <v>4</v>
      </c>
      <c r="AM184">
        <v>5</v>
      </c>
      <c r="AN184">
        <v>5</v>
      </c>
      <c r="AO184">
        <v>4</v>
      </c>
      <c r="AP184">
        <v>4</v>
      </c>
      <c r="AQ184">
        <v>5</v>
      </c>
      <c r="AR184">
        <v>3</v>
      </c>
      <c r="AS184">
        <v>3</v>
      </c>
      <c r="AT184">
        <v>5</v>
      </c>
      <c r="AU184">
        <v>4</v>
      </c>
      <c r="AV184">
        <v>2</v>
      </c>
      <c r="AW184">
        <v>5</v>
      </c>
      <c r="AX184" s="9">
        <f t="shared" si="30"/>
        <v>5</v>
      </c>
      <c r="AY184" s="10">
        <f t="shared" si="31"/>
        <v>7</v>
      </c>
      <c r="AZ184" s="9" t="str">
        <f t="shared" si="32"/>
        <v>N/A</v>
      </c>
      <c r="BA184" s="10" t="str">
        <f t="shared" si="33"/>
        <v>N/A</v>
      </c>
      <c r="BB184" s="10" t="str">
        <f t="shared" si="34"/>
        <v>N/A</v>
      </c>
      <c r="BC184" s="10" t="str">
        <f t="shared" si="35"/>
        <v>N/A</v>
      </c>
      <c r="BD184" s="9" t="str">
        <f t="shared" si="36"/>
        <v>N/A</v>
      </c>
      <c r="BE184" s="9">
        <f t="shared" si="37"/>
        <v>4.8</v>
      </c>
      <c r="BF184" s="10">
        <f t="shared" si="38"/>
        <v>4</v>
      </c>
      <c r="BG184">
        <f t="shared" si="39"/>
        <v>3</v>
      </c>
    </row>
    <row r="185" spans="1:59" x14ac:dyDescent="0.2">
      <c r="A185">
        <v>114361276593</v>
      </c>
      <c r="B185">
        <v>426449233</v>
      </c>
      <c r="C185" s="1">
        <v>45113.656631944446</v>
      </c>
      <c r="D185" s="1">
        <v>45113.66028935185</v>
      </c>
      <c r="E185" t="s">
        <v>116</v>
      </c>
      <c r="J185">
        <v>909</v>
      </c>
      <c r="K185" t="s">
        <v>53</v>
      </c>
      <c r="L185">
        <v>6</v>
      </c>
      <c r="M185">
        <v>4</v>
      </c>
      <c r="N185">
        <v>2</v>
      </c>
      <c r="O185">
        <v>4</v>
      </c>
      <c r="P185">
        <v>2</v>
      </c>
      <c r="Q185">
        <v>6</v>
      </c>
      <c r="R185">
        <v>4</v>
      </c>
      <c r="S185">
        <v>7</v>
      </c>
      <c r="T185">
        <v>6</v>
      </c>
      <c r="U185">
        <v>7</v>
      </c>
      <c r="V185">
        <v>3</v>
      </c>
      <c r="W185">
        <v>4</v>
      </c>
      <c r="X185">
        <v>4</v>
      </c>
      <c r="Y185">
        <v>7</v>
      </c>
      <c r="AC185">
        <v>5</v>
      </c>
      <c r="AD185">
        <v>4</v>
      </c>
      <c r="AE185">
        <v>3</v>
      </c>
      <c r="AL185">
        <v>2</v>
      </c>
      <c r="AM185">
        <v>2</v>
      </c>
      <c r="AN185">
        <v>2</v>
      </c>
      <c r="AO185">
        <v>6</v>
      </c>
      <c r="AP185">
        <v>6</v>
      </c>
      <c r="AQ185">
        <v>6</v>
      </c>
      <c r="AR185">
        <v>1</v>
      </c>
      <c r="AS185">
        <v>1</v>
      </c>
      <c r="AT185">
        <v>1</v>
      </c>
      <c r="AU185">
        <v>6</v>
      </c>
      <c r="AV185">
        <v>6</v>
      </c>
      <c r="AW185">
        <v>6</v>
      </c>
      <c r="AX185" s="9">
        <f t="shared" si="30"/>
        <v>6.666666666666667</v>
      </c>
      <c r="AY185" s="10">
        <f t="shared" si="31"/>
        <v>4</v>
      </c>
      <c r="AZ185" s="9">
        <f t="shared" si="32"/>
        <v>4</v>
      </c>
      <c r="BA185" s="10">
        <f t="shared" si="33"/>
        <v>4</v>
      </c>
      <c r="BB185" s="10">
        <f t="shared" si="34"/>
        <v>4</v>
      </c>
      <c r="BC185" s="10">
        <f t="shared" si="35"/>
        <v>4</v>
      </c>
      <c r="BD185" s="9">
        <f t="shared" si="36"/>
        <v>2</v>
      </c>
      <c r="BE185" s="9">
        <f t="shared" si="37"/>
        <v>3.6</v>
      </c>
      <c r="BF185" s="10">
        <f t="shared" si="38"/>
        <v>3.5</v>
      </c>
      <c r="BG185">
        <f t="shared" si="39"/>
        <v>15</v>
      </c>
    </row>
    <row r="186" spans="1:59" x14ac:dyDescent="0.2">
      <c r="A186">
        <v>114360669225</v>
      </c>
      <c r="B186">
        <v>426449233</v>
      </c>
      <c r="C186" s="1">
        <v>45112.944953703707</v>
      </c>
      <c r="D186" s="1">
        <v>45112.952222222222</v>
      </c>
      <c r="E186" t="s">
        <v>135</v>
      </c>
      <c r="J186">
        <v>913</v>
      </c>
      <c r="K186" t="s">
        <v>53</v>
      </c>
      <c r="L186">
        <v>2</v>
      </c>
      <c r="M186">
        <v>7</v>
      </c>
      <c r="N186">
        <v>3</v>
      </c>
      <c r="O186">
        <v>4</v>
      </c>
      <c r="P186">
        <v>5</v>
      </c>
      <c r="Q186">
        <v>6</v>
      </c>
      <c r="R186">
        <v>3</v>
      </c>
      <c r="S186">
        <v>7</v>
      </c>
      <c r="T186">
        <v>4</v>
      </c>
      <c r="U186">
        <v>7</v>
      </c>
      <c r="V186">
        <v>1</v>
      </c>
      <c r="W186">
        <v>6</v>
      </c>
      <c r="X186">
        <v>1</v>
      </c>
      <c r="Y186">
        <v>6</v>
      </c>
      <c r="AC186">
        <v>5</v>
      </c>
      <c r="AD186">
        <v>3</v>
      </c>
      <c r="AE186">
        <v>4</v>
      </c>
      <c r="AL186">
        <v>4</v>
      </c>
      <c r="AM186">
        <v>4</v>
      </c>
      <c r="AN186">
        <v>5</v>
      </c>
      <c r="AO186">
        <v>4</v>
      </c>
      <c r="AP186">
        <v>4</v>
      </c>
      <c r="AQ186">
        <v>5</v>
      </c>
      <c r="AR186">
        <v>3</v>
      </c>
      <c r="AS186">
        <v>2</v>
      </c>
      <c r="AT186">
        <v>4</v>
      </c>
      <c r="AU186">
        <v>3</v>
      </c>
      <c r="AV186">
        <v>3</v>
      </c>
      <c r="AW186">
        <v>3</v>
      </c>
      <c r="AX186" s="9">
        <f t="shared" si="30"/>
        <v>6</v>
      </c>
      <c r="AY186" s="10">
        <f t="shared" si="31"/>
        <v>10</v>
      </c>
      <c r="AZ186" s="9">
        <f t="shared" si="32"/>
        <v>0</v>
      </c>
      <c r="BA186" s="10">
        <f t="shared" si="33"/>
        <v>0</v>
      </c>
      <c r="BB186" s="10">
        <f t="shared" si="34"/>
        <v>0</v>
      </c>
      <c r="BC186" s="10">
        <f t="shared" si="35"/>
        <v>0</v>
      </c>
      <c r="BD186" s="9">
        <f t="shared" si="36"/>
        <v>4.333333333333333</v>
      </c>
      <c r="BE186" s="9">
        <f t="shared" si="37"/>
        <v>4.2</v>
      </c>
      <c r="BF186" s="10">
        <f t="shared" si="38"/>
        <v>4</v>
      </c>
      <c r="BG186">
        <f t="shared" si="39"/>
        <v>4</v>
      </c>
    </row>
    <row r="187" spans="1:59" x14ac:dyDescent="0.2">
      <c r="A187">
        <v>114360652688</v>
      </c>
      <c r="B187">
        <v>426449233</v>
      </c>
      <c r="C187" s="1">
        <v>45112.917256944442</v>
      </c>
      <c r="D187" s="1">
        <v>45112.935312499998</v>
      </c>
      <c r="E187" t="s">
        <v>136</v>
      </c>
      <c r="J187">
        <v>921</v>
      </c>
      <c r="K187" t="s">
        <v>49</v>
      </c>
      <c r="L187">
        <v>5</v>
      </c>
      <c r="M187">
        <v>6</v>
      </c>
      <c r="N187">
        <v>5</v>
      </c>
      <c r="O187">
        <v>2</v>
      </c>
      <c r="P187">
        <v>5</v>
      </c>
      <c r="Q187">
        <v>2</v>
      </c>
      <c r="R187">
        <v>5</v>
      </c>
      <c r="S187">
        <v>5</v>
      </c>
      <c r="T187">
        <v>3</v>
      </c>
      <c r="U187">
        <v>6</v>
      </c>
      <c r="V187">
        <v>3</v>
      </c>
      <c r="W187">
        <v>6</v>
      </c>
      <c r="X187">
        <v>2</v>
      </c>
      <c r="Y187">
        <v>6</v>
      </c>
      <c r="AF187">
        <v>4</v>
      </c>
      <c r="AG187">
        <v>5</v>
      </c>
      <c r="AH187">
        <v>3</v>
      </c>
      <c r="AL187">
        <v>4</v>
      </c>
      <c r="AM187">
        <v>4</v>
      </c>
      <c r="AN187">
        <v>4</v>
      </c>
      <c r="AO187">
        <v>2</v>
      </c>
      <c r="AP187">
        <v>2</v>
      </c>
      <c r="AQ187">
        <v>2</v>
      </c>
      <c r="AR187">
        <v>5</v>
      </c>
      <c r="AS187">
        <v>5</v>
      </c>
      <c r="AT187">
        <v>5</v>
      </c>
      <c r="AU187">
        <v>2</v>
      </c>
      <c r="AV187">
        <v>2</v>
      </c>
      <c r="AW187">
        <v>2</v>
      </c>
      <c r="AX187" s="9">
        <f t="shared" si="30"/>
        <v>4.666666666666667</v>
      </c>
      <c r="AY187" s="10">
        <f t="shared" si="31"/>
        <v>7</v>
      </c>
      <c r="AZ187" s="9">
        <f t="shared" si="32"/>
        <v>3</v>
      </c>
      <c r="BA187" s="10">
        <f t="shared" si="33"/>
        <v>3</v>
      </c>
      <c r="BB187" s="10">
        <f t="shared" si="34"/>
        <v>3</v>
      </c>
      <c r="BC187" s="10">
        <f t="shared" si="35"/>
        <v>3</v>
      </c>
      <c r="BD187" s="9">
        <f t="shared" si="36"/>
        <v>2</v>
      </c>
      <c r="BE187" s="9">
        <f t="shared" si="37"/>
        <v>3.8</v>
      </c>
      <c r="BF187" s="10">
        <f t="shared" si="38"/>
        <v>4</v>
      </c>
      <c r="BG187">
        <f t="shared" si="39"/>
        <v>9</v>
      </c>
    </row>
    <row r="188" spans="1:59" x14ac:dyDescent="0.2">
      <c r="A188">
        <v>114360296583</v>
      </c>
      <c r="B188">
        <v>426449233</v>
      </c>
      <c r="C188" s="1">
        <v>45112.516550925924</v>
      </c>
      <c r="D188" s="1">
        <v>45112.521921296298</v>
      </c>
      <c r="E188" t="s">
        <v>141</v>
      </c>
      <c r="J188">
        <v>925</v>
      </c>
      <c r="K188" t="s">
        <v>43</v>
      </c>
      <c r="L188">
        <v>4</v>
      </c>
      <c r="M188">
        <v>7</v>
      </c>
      <c r="N188">
        <v>2</v>
      </c>
      <c r="O188">
        <v>1</v>
      </c>
      <c r="P188">
        <v>1</v>
      </c>
      <c r="Q188">
        <v>5</v>
      </c>
      <c r="R188">
        <v>5</v>
      </c>
      <c r="S188">
        <v>7</v>
      </c>
      <c r="T188">
        <v>6</v>
      </c>
      <c r="U188">
        <v>7</v>
      </c>
      <c r="V188">
        <v>1</v>
      </c>
      <c r="W188">
        <v>6</v>
      </c>
      <c r="X188">
        <v>5</v>
      </c>
      <c r="Y188">
        <v>7</v>
      </c>
      <c r="AI188">
        <v>2</v>
      </c>
      <c r="AJ188">
        <v>6</v>
      </c>
      <c r="AK188">
        <v>6</v>
      </c>
      <c r="AL188">
        <v>3</v>
      </c>
      <c r="AM188">
        <v>1</v>
      </c>
      <c r="AN188">
        <v>4</v>
      </c>
      <c r="AO188">
        <v>4</v>
      </c>
      <c r="AP188">
        <v>5</v>
      </c>
      <c r="AQ188">
        <v>6</v>
      </c>
      <c r="AR188">
        <v>1</v>
      </c>
      <c r="AS188">
        <v>1</v>
      </c>
      <c r="AT188">
        <v>1</v>
      </c>
      <c r="AU188">
        <v>5</v>
      </c>
      <c r="AV188">
        <v>5</v>
      </c>
      <c r="AW188">
        <v>6</v>
      </c>
      <c r="AX188" s="9">
        <f t="shared" si="30"/>
        <v>6.666666666666667</v>
      </c>
      <c r="AY188" s="10">
        <f t="shared" si="31"/>
        <v>7</v>
      </c>
      <c r="AZ188" s="9">
        <f t="shared" si="32"/>
        <v>4.333333333333333</v>
      </c>
      <c r="BA188" s="10">
        <f t="shared" si="33"/>
        <v>4</v>
      </c>
      <c r="BB188" s="10">
        <f t="shared" si="34"/>
        <v>4</v>
      </c>
      <c r="BC188" s="10">
        <f t="shared" si="35"/>
        <v>5</v>
      </c>
      <c r="BD188" s="9">
        <f t="shared" si="36"/>
        <v>1</v>
      </c>
      <c r="BE188" s="9">
        <f t="shared" si="37"/>
        <v>2.8</v>
      </c>
      <c r="BF188" s="10">
        <f t="shared" si="38"/>
        <v>4.25</v>
      </c>
      <c r="BG188">
        <f t="shared" si="39"/>
        <v>13</v>
      </c>
    </row>
    <row r="189" spans="1:59" x14ac:dyDescent="0.2">
      <c r="A189">
        <v>114360770706</v>
      </c>
      <c r="B189">
        <v>426449233</v>
      </c>
      <c r="C189" s="1">
        <v>45113.132511574076</v>
      </c>
      <c r="D189" s="1">
        <v>45113.136446759258</v>
      </c>
      <c r="E189" t="s">
        <v>134</v>
      </c>
      <c r="J189">
        <v>933</v>
      </c>
      <c r="K189" t="s">
        <v>47</v>
      </c>
      <c r="L189">
        <v>5</v>
      </c>
      <c r="M189">
        <v>5</v>
      </c>
      <c r="N189">
        <v>4</v>
      </c>
      <c r="O189">
        <v>1</v>
      </c>
      <c r="P189">
        <v>7</v>
      </c>
      <c r="Q189">
        <v>2</v>
      </c>
      <c r="R189">
        <v>5</v>
      </c>
      <c r="S189">
        <v>7</v>
      </c>
      <c r="T189">
        <v>4</v>
      </c>
      <c r="U189">
        <v>5</v>
      </c>
      <c r="V189">
        <v>1</v>
      </c>
      <c r="W189">
        <v>7</v>
      </c>
      <c r="X189">
        <v>4</v>
      </c>
      <c r="Y189">
        <v>7</v>
      </c>
      <c r="Z189">
        <v>6</v>
      </c>
      <c r="AA189">
        <v>6</v>
      </c>
      <c r="AB189">
        <v>6</v>
      </c>
      <c r="AL189">
        <v>4</v>
      </c>
      <c r="AM189">
        <v>6</v>
      </c>
      <c r="AN189">
        <v>6</v>
      </c>
      <c r="AO189">
        <v>4</v>
      </c>
      <c r="AP189">
        <v>6</v>
      </c>
      <c r="AQ189">
        <v>6</v>
      </c>
      <c r="AR189">
        <v>6</v>
      </c>
      <c r="AS189">
        <v>6</v>
      </c>
      <c r="AT189">
        <v>6</v>
      </c>
      <c r="AU189">
        <v>4</v>
      </c>
      <c r="AV189">
        <v>3</v>
      </c>
      <c r="AW189">
        <v>6</v>
      </c>
      <c r="AX189" s="9">
        <f t="shared" si="30"/>
        <v>5.333333333333333</v>
      </c>
      <c r="AY189" s="10">
        <f t="shared" si="31"/>
        <v>9</v>
      </c>
      <c r="AZ189" s="9">
        <f t="shared" si="32"/>
        <v>0</v>
      </c>
      <c r="BA189" s="10">
        <f t="shared" si="33"/>
        <v>0</v>
      </c>
      <c r="BB189" s="10">
        <f t="shared" si="34"/>
        <v>0</v>
      </c>
      <c r="BC189" s="10">
        <f t="shared" si="35"/>
        <v>0</v>
      </c>
      <c r="BD189" s="9">
        <f t="shared" si="36"/>
        <v>5.333333333333333</v>
      </c>
      <c r="BE189" s="9">
        <f t="shared" si="37"/>
        <v>3.8</v>
      </c>
      <c r="BF189" s="10">
        <f t="shared" si="38"/>
        <v>5.5</v>
      </c>
      <c r="BG189">
        <f t="shared" si="39"/>
        <v>5</v>
      </c>
    </row>
    <row r="190" spans="1:59" x14ac:dyDescent="0.2">
      <c r="A190">
        <v>114380444538</v>
      </c>
      <c r="B190">
        <v>426449233</v>
      </c>
      <c r="C190" s="1">
        <v>45139.859201388892</v>
      </c>
      <c r="D190" s="1">
        <v>45139.861655092594</v>
      </c>
      <c r="E190" t="s">
        <v>475</v>
      </c>
      <c r="J190">
        <v>937</v>
      </c>
      <c r="K190" t="s">
        <v>45</v>
      </c>
      <c r="L190">
        <v>4</v>
      </c>
      <c r="M190">
        <v>5</v>
      </c>
      <c r="N190">
        <v>4</v>
      </c>
      <c r="O190">
        <v>1</v>
      </c>
      <c r="P190">
        <v>7</v>
      </c>
      <c r="Q190">
        <v>3</v>
      </c>
      <c r="R190">
        <v>7</v>
      </c>
      <c r="S190">
        <v>5</v>
      </c>
      <c r="T190">
        <v>1</v>
      </c>
      <c r="U190">
        <v>7</v>
      </c>
      <c r="V190">
        <v>4</v>
      </c>
      <c r="W190">
        <v>7</v>
      </c>
      <c r="X190">
        <v>5</v>
      </c>
      <c r="Y190">
        <v>4</v>
      </c>
      <c r="AL190">
        <v>3</v>
      </c>
      <c r="AM190">
        <v>6</v>
      </c>
      <c r="AN190">
        <v>4</v>
      </c>
      <c r="AO190">
        <v>1</v>
      </c>
      <c r="AP190">
        <v>1</v>
      </c>
      <c r="AQ190">
        <v>1</v>
      </c>
      <c r="AR190">
        <v>5</v>
      </c>
      <c r="AS190">
        <v>5</v>
      </c>
      <c r="AT190">
        <v>5</v>
      </c>
      <c r="AU190">
        <v>1</v>
      </c>
      <c r="AV190">
        <v>1</v>
      </c>
      <c r="AW190">
        <v>1</v>
      </c>
      <c r="AX190" s="9">
        <f t="shared" si="30"/>
        <v>4.333333333333333</v>
      </c>
      <c r="AY190" s="10">
        <f t="shared" si="31"/>
        <v>2</v>
      </c>
      <c r="AZ190" s="9" t="str">
        <f t="shared" si="32"/>
        <v>N/A</v>
      </c>
      <c r="BA190" s="10" t="str">
        <f t="shared" si="33"/>
        <v>N/A</v>
      </c>
      <c r="BB190" s="10" t="str">
        <f t="shared" si="34"/>
        <v>N/A</v>
      </c>
      <c r="BC190" s="10" t="str">
        <f t="shared" si="35"/>
        <v>N/A</v>
      </c>
      <c r="BD190" s="9" t="str">
        <f t="shared" si="36"/>
        <v>N/A</v>
      </c>
      <c r="BE190" s="9">
        <f t="shared" si="37"/>
        <v>4.4000000000000004</v>
      </c>
      <c r="BF190" s="10">
        <f t="shared" si="38"/>
        <v>3</v>
      </c>
      <c r="BG190">
        <f t="shared" si="39"/>
        <v>12</v>
      </c>
    </row>
    <row r="191" spans="1:59" x14ac:dyDescent="0.2">
      <c r="A191">
        <v>114361188163</v>
      </c>
      <c r="B191">
        <v>426449233</v>
      </c>
      <c r="C191" s="1">
        <v>45113.580011574071</v>
      </c>
      <c r="D191" s="1">
        <v>45113.583124999997</v>
      </c>
      <c r="E191" t="s">
        <v>129</v>
      </c>
      <c r="J191">
        <v>941</v>
      </c>
      <c r="K191" t="s">
        <v>45</v>
      </c>
      <c r="L191">
        <v>1</v>
      </c>
      <c r="M191">
        <v>5</v>
      </c>
      <c r="N191">
        <v>4</v>
      </c>
      <c r="O191">
        <v>3</v>
      </c>
      <c r="P191">
        <v>6</v>
      </c>
      <c r="Q191">
        <v>4</v>
      </c>
      <c r="R191">
        <v>7</v>
      </c>
      <c r="S191">
        <v>6</v>
      </c>
      <c r="T191">
        <v>5</v>
      </c>
      <c r="U191">
        <v>7</v>
      </c>
      <c r="V191">
        <v>1</v>
      </c>
      <c r="W191">
        <v>7</v>
      </c>
      <c r="X191">
        <v>4</v>
      </c>
      <c r="Y191">
        <v>6</v>
      </c>
      <c r="AL191">
        <v>5</v>
      </c>
      <c r="AM191">
        <v>1</v>
      </c>
      <c r="AN191">
        <v>3</v>
      </c>
      <c r="AO191">
        <v>1</v>
      </c>
      <c r="AP191">
        <v>1</v>
      </c>
      <c r="AQ191">
        <v>1</v>
      </c>
      <c r="AR191">
        <v>3</v>
      </c>
      <c r="AS191">
        <v>2</v>
      </c>
      <c r="AT191">
        <v>2</v>
      </c>
      <c r="AU191">
        <v>2</v>
      </c>
      <c r="AV191">
        <v>2</v>
      </c>
      <c r="AW191">
        <v>2</v>
      </c>
      <c r="AX191" s="9">
        <f t="shared" si="30"/>
        <v>6</v>
      </c>
      <c r="AY191" s="10">
        <f t="shared" si="31"/>
        <v>8</v>
      </c>
      <c r="AZ191" s="9" t="str">
        <f t="shared" si="32"/>
        <v>N/A</v>
      </c>
      <c r="BA191" s="10" t="str">
        <f t="shared" si="33"/>
        <v>N/A</v>
      </c>
      <c r="BB191" s="10" t="str">
        <f t="shared" si="34"/>
        <v>N/A</v>
      </c>
      <c r="BC191" s="10" t="str">
        <f t="shared" si="35"/>
        <v>N/A</v>
      </c>
      <c r="BD191" s="9" t="str">
        <f t="shared" si="36"/>
        <v>N/A</v>
      </c>
      <c r="BE191" s="9">
        <f t="shared" si="37"/>
        <v>4.8</v>
      </c>
      <c r="BF191" s="10">
        <f t="shared" si="38"/>
        <v>5</v>
      </c>
      <c r="BG191">
        <f t="shared" si="39"/>
        <v>6</v>
      </c>
    </row>
    <row r="192" spans="1:59" x14ac:dyDescent="0.2">
      <c r="A192">
        <v>114370909243</v>
      </c>
      <c r="B192">
        <v>426449233</v>
      </c>
      <c r="C192" s="1">
        <v>45126.542546296296</v>
      </c>
      <c r="D192" s="1">
        <v>45126.5469212963</v>
      </c>
      <c r="E192" t="s">
        <v>60</v>
      </c>
      <c r="J192">
        <v>945</v>
      </c>
      <c r="K192" t="s">
        <v>53</v>
      </c>
      <c r="L192">
        <v>7</v>
      </c>
      <c r="M192">
        <v>7</v>
      </c>
      <c r="N192">
        <v>4</v>
      </c>
      <c r="O192">
        <v>7</v>
      </c>
      <c r="P192">
        <v>1</v>
      </c>
      <c r="Q192">
        <v>7</v>
      </c>
      <c r="R192">
        <v>1</v>
      </c>
      <c r="S192">
        <v>7</v>
      </c>
      <c r="T192">
        <v>7</v>
      </c>
      <c r="U192">
        <v>7</v>
      </c>
      <c r="V192">
        <v>4</v>
      </c>
      <c r="W192">
        <v>7</v>
      </c>
      <c r="X192">
        <v>5</v>
      </c>
      <c r="Y192">
        <v>6</v>
      </c>
      <c r="AC192">
        <v>6</v>
      </c>
      <c r="AD192">
        <v>6</v>
      </c>
      <c r="AE192">
        <v>6</v>
      </c>
      <c r="AL192">
        <v>4</v>
      </c>
      <c r="AM192">
        <v>1</v>
      </c>
      <c r="AN192">
        <v>4</v>
      </c>
      <c r="AO192">
        <v>5</v>
      </c>
      <c r="AP192">
        <v>5</v>
      </c>
      <c r="AQ192">
        <v>4</v>
      </c>
      <c r="AR192">
        <v>1</v>
      </c>
      <c r="AS192">
        <v>1</v>
      </c>
      <c r="AT192">
        <v>1</v>
      </c>
      <c r="AU192">
        <v>5</v>
      </c>
      <c r="AV192">
        <v>4</v>
      </c>
      <c r="AW192">
        <v>5</v>
      </c>
      <c r="AX192" s="9">
        <f t="shared" si="30"/>
        <v>7</v>
      </c>
      <c r="AY192" s="10">
        <f t="shared" si="31"/>
        <v>4</v>
      </c>
      <c r="AZ192" s="9">
        <f t="shared" si="32"/>
        <v>1.6666666666666667</v>
      </c>
      <c r="BA192" s="10">
        <f t="shared" si="33"/>
        <v>1</v>
      </c>
      <c r="BB192" s="10">
        <f t="shared" si="34"/>
        <v>4</v>
      </c>
      <c r="BC192" s="10">
        <f t="shared" si="35"/>
        <v>0</v>
      </c>
      <c r="BD192" s="9">
        <f t="shared" si="36"/>
        <v>3</v>
      </c>
      <c r="BE192" s="9">
        <f t="shared" si="37"/>
        <v>4</v>
      </c>
      <c r="BF192" s="10">
        <f t="shared" si="38"/>
        <v>5.5</v>
      </c>
      <c r="BG192">
        <f t="shared" si="39"/>
        <v>11</v>
      </c>
    </row>
    <row r="193" spans="1:59" x14ac:dyDescent="0.2">
      <c r="A193">
        <v>114361598143</v>
      </c>
      <c r="B193">
        <v>426449233</v>
      </c>
      <c r="C193" s="1">
        <v>45113.974930555552</v>
      </c>
      <c r="D193" s="1">
        <v>45113.999988425923</v>
      </c>
      <c r="E193" t="s">
        <v>102</v>
      </c>
      <c r="J193">
        <v>953</v>
      </c>
      <c r="K193" t="s">
        <v>49</v>
      </c>
      <c r="L193">
        <v>2</v>
      </c>
      <c r="M193">
        <v>5</v>
      </c>
      <c r="N193">
        <v>2</v>
      </c>
      <c r="O193">
        <v>1</v>
      </c>
      <c r="P193">
        <v>5</v>
      </c>
      <c r="Q193">
        <v>3</v>
      </c>
      <c r="R193">
        <v>4</v>
      </c>
      <c r="S193">
        <v>7</v>
      </c>
      <c r="T193">
        <v>3</v>
      </c>
      <c r="U193">
        <v>3</v>
      </c>
      <c r="V193">
        <v>1</v>
      </c>
      <c r="W193">
        <v>7</v>
      </c>
      <c r="X193">
        <v>1</v>
      </c>
      <c r="Y193">
        <v>6</v>
      </c>
      <c r="AF193">
        <v>1</v>
      </c>
      <c r="AG193">
        <v>4</v>
      </c>
      <c r="AH193">
        <v>5</v>
      </c>
      <c r="AL193">
        <v>3</v>
      </c>
      <c r="AM193">
        <v>6</v>
      </c>
      <c r="AN193">
        <v>6</v>
      </c>
      <c r="AO193">
        <v>3</v>
      </c>
      <c r="AP193">
        <v>6</v>
      </c>
      <c r="AQ193">
        <v>6</v>
      </c>
      <c r="AR193">
        <v>4</v>
      </c>
      <c r="AS193">
        <v>6</v>
      </c>
      <c r="AT193">
        <v>6</v>
      </c>
      <c r="AU193">
        <v>5</v>
      </c>
      <c r="AV193">
        <v>6</v>
      </c>
      <c r="AW193">
        <v>6</v>
      </c>
      <c r="AX193" s="9">
        <f t="shared" si="30"/>
        <v>4.333333333333333</v>
      </c>
      <c r="AY193" s="10">
        <f t="shared" si="31"/>
        <v>11</v>
      </c>
      <c r="AZ193" s="9">
        <f t="shared" si="32"/>
        <v>-0.33333333333333331</v>
      </c>
      <c r="BA193" s="10">
        <f t="shared" si="33"/>
        <v>-1</v>
      </c>
      <c r="BB193" s="10">
        <f t="shared" si="34"/>
        <v>0</v>
      </c>
      <c r="BC193" s="10">
        <f t="shared" si="35"/>
        <v>0</v>
      </c>
      <c r="BD193" s="9">
        <f t="shared" si="36"/>
        <v>5.666666666666667</v>
      </c>
      <c r="BE193" s="9">
        <f t="shared" si="37"/>
        <v>3</v>
      </c>
      <c r="BF193" s="10">
        <f t="shared" si="38"/>
        <v>3.25</v>
      </c>
      <c r="BG193">
        <f t="shared" si="39"/>
        <v>2</v>
      </c>
    </row>
    <row r="194" spans="1:59" x14ac:dyDescent="0.2">
      <c r="A194">
        <v>114361337006</v>
      </c>
      <c r="B194">
        <v>426449233</v>
      </c>
      <c r="C194" s="1">
        <v>45113.70107638889</v>
      </c>
      <c r="D194" s="1">
        <v>45113.717986111114</v>
      </c>
      <c r="E194" t="s">
        <v>110</v>
      </c>
      <c r="J194">
        <v>961</v>
      </c>
      <c r="K194" t="s">
        <v>53</v>
      </c>
      <c r="L194">
        <v>5</v>
      </c>
      <c r="M194">
        <v>6</v>
      </c>
      <c r="N194">
        <v>5</v>
      </c>
      <c r="O194">
        <v>3</v>
      </c>
      <c r="P194">
        <v>2</v>
      </c>
      <c r="Q194">
        <v>6</v>
      </c>
      <c r="R194">
        <v>2</v>
      </c>
      <c r="S194">
        <v>6</v>
      </c>
      <c r="T194">
        <v>5</v>
      </c>
      <c r="U194">
        <v>7</v>
      </c>
      <c r="V194">
        <v>5</v>
      </c>
      <c r="W194">
        <v>5</v>
      </c>
      <c r="X194">
        <v>4</v>
      </c>
      <c r="Y194">
        <v>5</v>
      </c>
      <c r="AC194">
        <v>2</v>
      </c>
      <c r="AD194">
        <v>5</v>
      </c>
      <c r="AE194">
        <v>6</v>
      </c>
      <c r="AL194">
        <v>4</v>
      </c>
      <c r="AM194">
        <v>3</v>
      </c>
      <c r="AN194">
        <v>5</v>
      </c>
      <c r="AO194">
        <v>5</v>
      </c>
      <c r="AP194">
        <v>5</v>
      </c>
      <c r="AQ194">
        <v>6</v>
      </c>
      <c r="AR194">
        <v>3</v>
      </c>
      <c r="AS194">
        <v>1</v>
      </c>
      <c r="AT194">
        <v>4</v>
      </c>
      <c r="AU194">
        <v>5</v>
      </c>
      <c r="AV194">
        <v>3</v>
      </c>
      <c r="AW194">
        <v>6</v>
      </c>
      <c r="AX194" s="9">
        <f t="shared" si="30"/>
        <v>6</v>
      </c>
      <c r="AY194" s="10">
        <f t="shared" si="31"/>
        <v>1</v>
      </c>
      <c r="AZ194" s="9">
        <f t="shared" si="32"/>
        <v>1.3333333333333333</v>
      </c>
      <c r="BA194" s="10">
        <f t="shared" si="33"/>
        <v>1</v>
      </c>
      <c r="BB194" s="10">
        <f t="shared" si="34"/>
        <v>2</v>
      </c>
      <c r="BC194" s="10">
        <f t="shared" si="35"/>
        <v>1</v>
      </c>
      <c r="BD194" s="9">
        <f t="shared" si="36"/>
        <v>4</v>
      </c>
      <c r="BE194" s="9">
        <f t="shared" si="37"/>
        <v>3.6</v>
      </c>
      <c r="BF194" s="10">
        <f t="shared" si="38"/>
        <v>4.25</v>
      </c>
      <c r="BG194">
        <f t="shared" si="39"/>
        <v>8</v>
      </c>
    </row>
    <row r="195" spans="1:59" x14ac:dyDescent="0.2">
      <c r="A195">
        <v>114361593154</v>
      </c>
      <c r="B195">
        <v>426449233</v>
      </c>
      <c r="C195" s="1">
        <v>45113.967048611114</v>
      </c>
      <c r="D195" s="1">
        <v>45113.970011574071</v>
      </c>
      <c r="E195" t="s">
        <v>104</v>
      </c>
      <c r="J195">
        <v>965</v>
      </c>
      <c r="K195" t="s">
        <v>47</v>
      </c>
      <c r="L195">
        <v>3</v>
      </c>
      <c r="M195">
        <v>3</v>
      </c>
      <c r="N195">
        <v>2</v>
      </c>
      <c r="O195">
        <v>1</v>
      </c>
      <c r="P195">
        <v>3</v>
      </c>
      <c r="Q195">
        <v>7</v>
      </c>
      <c r="R195">
        <v>5</v>
      </c>
      <c r="S195">
        <v>4</v>
      </c>
      <c r="T195">
        <v>6</v>
      </c>
      <c r="U195">
        <v>7</v>
      </c>
      <c r="V195">
        <v>3</v>
      </c>
      <c r="W195">
        <v>6</v>
      </c>
      <c r="X195">
        <v>1</v>
      </c>
      <c r="Y195">
        <v>5</v>
      </c>
      <c r="Z195">
        <v>4</v>
      </c>
      <c r="AA195">
        <v>4</v>
      </c>
      <c r="AB195">
        <v>4</v>
      </c>
      <c r="AL195">
        <v>4</v>
      </c>
      <c r="AM195">
        <v>6</v>
      </c>
      <c r="AN195">
        <v>6</v>
      </c>
      <c r="AO195">
        <v>4</v>
      </c>
      <c r="AP195">
        <v>6</v>
      </c>
      <c r="AQ195">
        <v>6</v>
      </c>
      <c r="AR195">
        <v>2</v>
      </c>
      <c r="AS195">
        <v>6</v>
      </c>
      <c r="AT195">
        <v>6</v>
      </c>
      <c r="AU195">
        <v>3</v>
      </c>
      <c r="AV195">
        <v>6</v>
      </c>
      <c r="AW195">
        <v>6</v>
      </c>
      <c r="AX195" s="9">
        <f t="shared" si="30"/>
        <v>5.666666666666667</v>
      </c>
      <c r="AY195" s="10">
        <f t="shared" si="31"/>
        <v>7</v>
      </c>
      <c r="AZ195" s="9">
        <f t="shared" si="32"/>
        <v>0</v>
      </c>
      <c r="BA195" s="10">
        <f t="shared" si="33"/>
        <v>0</v>
      </c>
      <c r="BB195" s="10">
        <f t="shared" si="34"/>
        <v>0</v>
      </c>
      <c r="BC195" s="10">
        <f t="shared" si="35"/>
        <v>0</v>
      </c>
      <c r="BD195" s="9">
        <f t="shared" si="36"/>
        <v>5.333333333333333</v>
      </c>
      <c r="BE195" s="9">
        <f t="shared" si="37"/>
        <v>3.6</v>
      </c>
      <c r="BF195" s="10">
        <f t="shared" si="38"/>
        <v>4</v>
      </c>
      <c r="BG195">
        <f t="shared" si="39"/>
        <v>2</v>
      </c>
    </row>
    <row r="196" spans="1:59" x14ac:dyDescent="0.2">
      <c r="A196">
        <v>114362039968</v>
      </c>
      <c r="B196">
        <v>426449233</v>
      </c>
      <c r="C196" s="1">
        <v>45114.549560185187</v>
      </c>
      <c r="D196" s="1">
        <v>45114.552187499998</v>
      </c>
      <c r="E196" t="s">
        <v>96</v>
      </c>
      <c r="J196">
        <v>973</v>
      </c>
      <c r="K196" t="s">
        <v>53</v>
      </c>
      <c r="L196">
        <v>7</v>
      </c>
      <c r="M196">
        <v>5</v>
      </c>
      <c r="N196">
        <v>4</v>
      </c>
      <c r="O196">
        <v>3</v>
      </c>
      <c r="P196">
        <v>4</v>
      </c>
      <c r="Q196">
        <v>5</v>
      </c>
      <c r="R196">
        <v>4</v>
      </c>
      <c r="S196">
        <v>6</v>
      </c>
      <c r="T196">
        <v>6</v>
      </c>
      <c r="U196">
        <v>7</v>
      </c>
      <c r="V196">
        <v>2</v>
      </c>
      <c r="W196">
        <v>6</v>
      </c>
      <c r="X196">
        <v>5</v>
      </c>
      <c r="Y196">
        <v>5</v>
      </c>
      <c r="AC196">
        <v>4</v>
      </c>
      <c r="AD196">
        <v>4</v>
      </c>
      <c r="AE196">
        <v>4</v>
      </c>
      <c r="AL196">
        <v>3</v>
      </c>
      <c r="AM196">
        <v>2</v>
      </c>
      <c r="AN196">
        <v>3</v>
      </c>
      <c r="AO196">
        <v>4</v>
      </c>
      <c r="AP196">
        <v>4</v>
      </c>
      <c r="AQ196">
        <v>4</v>
      </c>
      <c r="AR196">
        <v>1</v>
      </c>
      <c r="AS196">
        <v>1</v>
      </c>
      <c r="AT196">
        <v>1</v>
      </c>
      <c r="AU196">
        <v>4</v>
      </c>
      <c r="AV196">
        <v>4</v>
      </c>
      <c r="AW196">
        <v>3</v>
      </c>
      <c r="AX196" s="9">
        <f t="shared" ref="AX196:AX259" si="40">AVERAGE(S196:U196)</f>
        <v>6.333333333333333</v>
      </c>
      <c r="AY196" s="10">
        <f t="shared" ref="AY196:AY259" si="41">-V196+W196-X196+Y196</f>
        <v>4</v>
      </c>
      <c r="AZ196" s="9">
        <f t="shared" ref="AZ196:AZ259" si="42">IF(K196="Unión por la Patria (Frente de Todos)",AVERAGE(AO196-AL196,AP196-AM196,AQ196-AN196),IF(K196="Juntos por el Cambio",AVERAGE(AL196-AO196,AM196-AP196,AN196-AQ196),IF(K196="La Libertad Avanza",AVERAGE(AR196-AU196,AS196-AV196,AT196-AW196),IF(K196="Frente de Izquierda",AVERAGE(AU196-AR196,AV196-AS196,AW196-AT196),"N/A"))))</f>
        <v>1.3333333333333333</v>
      </c>
      <c r="BA196" s="10">
        <f t="shared" ref="BA196:BA259" si="43">IF(K196="Unión por la Patria (Frente de Todos)",(AO196-AL196),IF(K196="Juntos por el Cambio",AVERAGE(AL196-AO196),IF(K196="La Libertad Avanza",AVERAGE(AR196-AU196),IF(K196="Frente de Izquierda",AVERAGE(AU196-AR196),"N/A"))))</f>
        <v>1</v>
      </c>
      <c r="BB196" s="10">
        <f t="shared" ref="BB196:BB259" si="44">IF(K196="Unión por la Patria (Frente de Todos)",AVERAGE(AP196-AM196),IF(K196="Juntos por el Cambio",AVERAGE(AM196-AP196),IF(K196="La Libertad Avanza",AVERAGE(AS196-AV196),IF(K196="Frente de Izquierda",AVERAGE(AV196-AS196),"N/A"))))</f>
        <v>2</v>
      </c>
      <c r="BC196" s="10">
        <f t="shared" ref="BC196:BC259" si="45">IF(K196="Unión por la Patria (Frente de Todos)",AVERAGE(AQ196-AN196),IF(K196="Juntos por el Cambio",AVERAGE(AN196-AQ196),IF(K196="La Libertad Avanza",AVERAGE(AT196-AW196),IF(K196="Frente de Izquierda",AVERAGE(AW196-AT196),"N/A"))))</f>
        <v>1</v>
      </c>
      <c r="BD196" s="9">
        <f t="shared" ref="BD196:BD259" si="46">IF(K196="Unión por la Patria (Frente de Todos)",AVERAGE(AL196:AN196),IF(K196="Juntos por el Cambio",AVERAGE(AO196:AQ196),IF(K196="La Libertad Avanza",AVERAGE(AU196:AW196),IF(K196="Frente de Izquierda",AVERAGE(AR196:AT196),"N/A"))))</f>
        <v>2.6666666666666665</v>
      </c>
      <c r="BE196" s="9">
        <f t="shared" ref="BE196:BE259" si="47">AVERAGE(N196:R196)</f>
        <v>4</v>
      </c>
      <c r="BF196" s="10">
        <f t="shared" ref="BF196:BF259" si="48">AVERAGE(Z196:AL196)</f>
        <v>3.75</v>
      </c>
      <c r="BG196">
        <f t="shared" ref="BG196:BG259" si="49">MAX(SUM(AL196:AN196),SUM(AO196:AQ196),SUM(AR196:AT196),SUM(AU196:AW196))-MIN(SUM(AL196:AN196),SUM(AO196:AQ196),SUM(AR196:AT196),SUM(AU196:AW196))</f>
        <v>9</v>
      </c>
    </row>
    <row r="197" spans="1:59" x14ac:dyDescent="0.2">
      <c r="A197">
        <v>114361250308</v>
      </c>
      <c r="B197">
        <v>426449233</v>
      </c>
      <c r="C197" s="1">
        <v>45113.634236111109</v>
      </c>
      <c r="D197" s="1">
        <v>45113.636840277781</v>
      </c>
      <c r="E197" t="s">
        <v>125</v>
      </c>
      <c r="J197">
        <v>977</v>
      </c>
      <c r="K197" t="s">
        <v>49</v>
      </c>
      <c r="L197">
        <v>7</v>
      </c>
      <c r="M197">
        <v>6</v>
      </c>
      <c r="N197">
        <v>4</v>
      </c>
      <c r="O197">
        <v>1</v>
      </c>
      <c r="P197">
        <v>4</v>
      </c>
      <c r="Q197">
        <v>1</v>
      </c>
      <c r="R197">
        <v>7</v>
      </c>
      <c r="S197">
        <v>5</v>
      </c>
      <c r="T197">
        <v>3</v>
      </c>
      <c r="U197">
        <v>5</v>
      </c>
      <c r="V197">
        <v>4</v>
      </c>
      <c r="W197">
        <v>5</v>
      </c>
      <c r="X197">
        <v>1</v>
      </c>
      <c r="Y197">
        <v>6</v>
      </c>
      <c r="AF197">
        <v>6</v>
      </c>
      <c r="AG197">
        <v>4</v>
      </c>
      <c r="AH197">
        <v>4</v>
      </c>
      <c r="AL197">
        <v>4</v>
      </c>
      <c r="AM197">
        <v>5</v>
      </c>
      <c r="AN197">
        <v>5</v>
      </c>
      <c r="AO197">
        <v>1</v>
      </c>
      <c r="AP197">
        <v>2</v>
      </c>
      <c r="AQ197">
        <v>2</v>
      </c>
      <c r="AR197">
        <v>5</v>
      </c>
      <c r="AS197">
        <v>5</v>
      </c>
      <c r="AT197">
        <v>5</v>
      </c>
      <c r="AU197">
        <v>1</v>
      </c>
      <c r="AV197">
        <v>1</v>
      </c>
      <c r="AW197">
        <v>2</v>
      </c>
      <c r="AX197" s="9">
        <f t="shared" si="40"/>
        <v>4.333333333333333</v>
      </c>
      <c r="AY197" s="10">
        <f t="shared" si="41"/>
        <v>6</v>
      </c>
      <c r="AZ197" s="9">
        <f t="shared" si="42"/>
        <v>3.6666666666666665</v>
      </c>
      <c r="BA197" s="10">
        <f t="shared" si="43"/>
        <v>4</v>
      </c>
      <c r="BB197" s="10">
        <f t="shared" si="44"/>
        <v>4</v>
      </c>
      <c r="BC197" s="10">
        <f t="shared" si="45"/>
        <v>3</v>
      </c>
      <c r="BD197" s="9">
        <f t="shared" si="46"/>
        <v>1.3333333333333333</v>
      </c>
      <c r="BE197" s="9">
        <f t="shared" si="47"/>
        <v>3.4</v>
      </c>
      <c r="BF197" s="10">
        <f t="shared" si="48"/>
        <v>4.5</v>
      </c>
      <c r="BG197">
        <f t="shared" si="49"/>
        <v>11</v>
      </c>
    </row>
    <row r="198" spans="1:59" x14ac:dyDescent="0.2">
      <c r="A198">
        <v>114361912282</v>
      </c>
      <c r="B198">
        <v>426449233</v>
      </c>
      <c r="C198" s="1">
        <v>45114.434502314813</v>
      </c>
      <c r="D198" s="1">
        <v>45114.436886574076</v>
      </c>
      <c r="E198" t="s">
        <v>97</v>
      </c>
      <c r="J198">
        <v>981</v>
      </c>
      <c r="K198" t="s">
        <v>53</v>
      </c>
      <c r="L198">
        <v>4</v>
      </c>
      <c r="M198">
        <v>7</v>
      </c>
      <c r="N198">
        <v>6</v>
      </c>
      <c r="O198">
        <v>2</v>
      </c>
      <c r="P198">
        <v>4</v>
      </c>
      <c r="Q198">
        <v>4</v>
      </c>
      <c r="R198">
        <v>5</v>
      </c>
      <c r="S198">
        <v>7</v>
      </c>
      <c r="T198">
        <v>6</v>
      </c>
      <c r="U198">
        <v>7</v>
      </c>
      <c r="V198">
        <v>2</v>
      </c>
      <c r="W198">
        <v>7</v>
      </c>
      <c r="X198">
        <v>1</v>
      </c>
      <c r="Y198">
        <v>7</v>
      </c>
      <c r="AC198">
        <v>5</v>
      </c>
      <c r="AD198">
        <v>2</v>
      </c>
      <c r="AE198">
        <v>5</v>
      </c>
      <c r="AL198">
        <v>4</v>
      </c>
      <c r="AM198">
        <v>4</v>
      </c>
      <c r="AN198">
        <v>4</v>
      </c>
      <c r="AO198">
        <v>4</v>
      </c>
      <c r="AP198">
        <v>6</v>
      </c>
      <c r="AQ198">
        <v>6</v>
      </c>
      <c r="AR198">
        <v>1</v>
      </c>
      <c r="AS198">
        <v>1</v>
      </c>
      <c r="AT198">
        <v>1</v>
      </c>
      <c r="AU198">
        <v>3</v>
      </c>
      <c r="AV198">
        <v>1</v>
      </c>
      <c r="AW198">
        <v>3</v>
      </c>
      <c r="AX198" s="9">
        <f t="shared" si="40"/>
        <v>6.666666666666667</v>
      </c>
      <c r="AY198" s="10">
        <f t="shared" si="41"/>
        <v>11</v>
      </c>
      <c r="AZ198" s="9">
        <f t="shared" si="42"/>
        <v>1.3333333333333333</v>
      </c>
      <c r="BA198" s="10">
        <f t="shared" si="43"/>
        <v>0</v>
      </c>
      <c r="BB198" s="10">
        <f t="shared" si="44"/>
        <v>2</v>
      </c>
      <c r="BC198" s="10">
        <f t="shared" si="45"/>
        <v>2</v>
      </c>
      <c r="BD198" s="9">
        <f t="shared" si="46"/>
        <v>4</v>
      </c>
      <c r="BE198" s="9">
        <f t="shared" si="47"/>
        <v>4.2</v>
      </c>
      <c r="BF198" s="10">
        <f t="shared" si="48"/>
        <v>4</v>
      </c>
      <c r="BG198">
        <f t="shared" si="49"/>
        <v>13</v>
      </c>
    </row>
    <row r="199" spans="1:59" x14ac:dyDescent="0.2">
      <c r="A199">
        <v>114361735062</v>
      </c>
      <c r="B199">
        <v>426449233</v>
      </c>
      <c r="C199" s="1">
        <v>45114.222534722219</v>
      </c>
      <c r="D199" s="1">
        <v>45114.226412037038</v>
      </c>
      <c r="E199" t="s">
        <v>100</v>
      </c>
      <c r="J199">
        <v>985</v>
      </c>
      <c r="K199" t="s">
        <v>53</v>
      </c>
      <c r="L199">
        <v>7</v>
      </c>
      <c r="M199">
        <v>7</v>
      </c>
      <c r="N199">
        <v>3</v>
      </c>
      <c r="O199">
        <v>7</v>
      </c>
      <c r="P199">
        <v>1</v>
      </c>
      <c r="Q199">
        <v>7</v>
      </c>
      <c r="R199">
        <v>1</v>
      </c>
      <c r="S199">
        <v>7</v>
      </c>
      <c r="T199">
        <v>7</v>
      </c>
      <c r="U199">
        <v>7</v>
      </c>
      <c r="V199">
        <v>1</v>
      </c>
      <c r="W199">
        <v>7</v>
      </c>
      <c r="X199">
        <v>1</v>
      </c>
      <c r="Y199">
        <v>2</v>
      </c>
      <c r="AC199">
        <v>6</v>
      </c>
      <c r="AD199">
        <v>6</v>
      </c>
      <c r="AE199">
        <v>6</v>
      </c>
      <c r="AL199">
        <v>3</v>
      </c>
      <c r="AM199">
        <v>1</v>
      </c>
      <c r="AN199">
        <v>3</v>
      </c>
      <c r="AO199">
        <v>6</v>
      </c>
      <c r="AP199">
        <v>6</v>
      </c>
      <c r="AQ199">
        <v>6</v>
      </c>
      <c r="AR199">
        <v>1</v>
      </c>
      <c r="AS199">
        <v>1</v>
      </c>
      <c r="AT199">
        <v>1</v>
      </c>
      <c r="AU199">
        <v>3</v>
      </c>
      <c r="AV199">
        <v>3</v>
      </c>
      <c r="AW199">
        <v>4</v>
      </c>
      <c r="AX199" s="9">
        <f t="shared" si="40"/>
        <v>7</v>
      </c>
      <c r="AY199" s="10">
        <f t="shared" si="41"/>
        <v>7</v>
      </c>
      <c r="AZ199" s="9">
        <f t="shared" si="42"/>
        <v>3.6666666666666665</v>
      </c>
      <c r="BA199" s="10">
        <f t="shared" si="43"/>
        <v>3</v>
      </c>
      <c r="BB199" s="10">
        <f t="shared" si="44"/>
        <v>5</v>
      </c>
      <c r="BC199" s="10">
        <f t="shared" si="45"/>
        <v>3</v>
      </c>
      <c r="BD199" s="9">
        <f t="shared" si="46"/>
        <v>2.3333333333333335</v>
      </c>
      <c r="BE199" s="9">
        <f t="shared" si="47"/>
        <v>3.8</v>
      </c>
      <c r="BF199" s="10">
        <f t="shared" si="48"/>
        <v>5.25</v>
      </c>
      <c r="BG199">
        <f t="shared" si="49"/>
        <v>15</v>
      </c>
    </row>
    <row r="200" spans="1:59" x14ac:dyDescent="0.2">
      <c r="A200">
        <v>114363232345</v>
      </c>
      <c r="B200">
        <v>426449233</v>
      </c>
      <c r="C200" s="1">
        <v>45116.927673611113</v>
      </c>
      <c r="D200" s="1">
        <v>45116.930069444446</v>
      </c>
      <c r="E200" t="s">
        <v>88</v>
      </c>
      <c r="J200">
        <v>989</v>
      </c>
      <c r="K200" t="s">
        <v>89</v>
      </c>
      <c r="L200">
        <v>7</v>
      </c>
      <c r="M200">
        <v>7</v>
      </c>
      <c r="N200">
        <v>3</v>
      </c>
      <c r="O200">
        <v>2</v>
      </c>
      <c r="P200">
        <v>4</v>
      </c>
      <c r="Q200">
        <v>4</v>
      </c>
      <c r="R200">
        <v>5</v>
      </c>
      <c r="S200">
        <v>6</v>
      </c>
      <c r="T200">
        <v>4</v>
      </c>
      <c r="U200">
        <v>7</v>
      </c>
      <c r="V200">
        <v>1</v>
      </c>
      <c r="W200">
        <v>7</v>
      </c>
      <c r="X200">
        <v>4</v>
      </c>
      <c r="Y200">
        <v>7</v>
      </c>
      <c r="AL200">
        <v>3</v>
      </c>
      <c r="AM200">
        <v>6</v>
      </c>
      <c r="AN200">
        <v>6</v>
      </c>
      <c r="AO200">
        <v>2</v>
      </c>
      <c r="AP200">
        <v>5</v>
      </c>
      <c r="AQ200">
        <v>6</v>
      </c>
      <c r="AR200">
        <v>2</v>
      </c>
      <c r="AS200">
        <v>5</v>
      </c>
      <c r="AT200">
        <v>6</v>
      </c>
      <c r="AU200">
        <v>2</v>
      </c>
      <c r="AV200">
        <v>3</v>
      </c>
      <c r="AW200">
        <v>6</v>
      </c>
      <c r="AX200" s="9">
        <f t="shared" si="40"/>
        <v>5.666666666666667</v>
      </c>
      <c r="AY200" s="10">
        <f t="shared" si="41"/>
        <v>9</v>
      </c>
      <c r="AZ200" s="9" t="str">
        <f t="shared" si="42"/>
        <v>N/A</v>
      </c>
      <c r="BA200" s="10" t="str">
        <f t="shared" si="43"/>
        <v>N/A</v>
      </c>
      <c r="BB200" s="10" t="str">
        <f t="shared" si="44"/>
        <v>N/A</v>
      </c>
      <c r="BC200" s="10" t="str">
        <f t="shared" si="45"/>
        <v>N/A</v>
      </c>
      <c r="BD200" s="9" t="str">
        <f t="shared" si="46"/>
        <v>N/A</v>
      </c>
      <c r="BE200" s="9">
        <f t="shared" si="47"/>
        <v>3.6</v>
      </c>
      <c r="BF200" s="10">
        <f t="shared" si="48"/>
        <v>3</v>
      </c>
      <c r="BG200">
        <f t="shared" si="49"/>
        <v>4</v>
      </c>
    </row>
    <row r="201" spans="1:59" x14ac:dyDescent="0.2">
      <c r="A201">
        <v>114380622825</v>
      </c>
      <c r="B201">
        <v>426449233</v>
      </c>
      <c r="C201" s="1">
        <v>45140.110138888886</v>
      </c>
      <c r="D201" s="1">
        <v>45140.112905092596</v>
      </c>
      <c r="E201" t="s">
        <v>476</v>
      </c>
      <c r="J201">
        <v>993</v>
      </c>
      <c r="K201" t="s">
        <v>47</v>
      </c>
      <c r="L201">
        <v>5</v>
      </c>
      <c r="M201">
        <v>7</v>
      </c>
      <c r="N201">
        <v>4</v>
      </c>
      <c r="O201">
        <v>2</v>
      </c>
      <c r="P201">
        <v>5</v>
      </c>
      <c r="Q201">
        <v>2</v>
      </c>
      <c r="R201">
        <v>4</v>
      </c>
      <c r="S201">
        <v>7</v>
      </c>
      <c r="T201">
        <v>5</v>
      </c>
      <c r="U201">
        <v>7</v>
      </c>
      <c r="V201">
        <v>3</v>
      </c>
      <c r="W201">
        <v>7</v>
      </c>
      <c r="X201">
        <v>2</v>
      </c>
      <c r="Y201">
        <v>7</v>
      </c>
      <c r="Z201">
        <v>6</v>
      </c>
      <c r="AA201">
        <v>2</v>
      </c>
      <c r="AB201">
        <v>3</v>
      </c>
      <c r="AL201">
        <v>6</v>
      </c>
      <c r="AM201">
        <v>6</v>
      </c>
      <c r="AN201">
        <v>6</v>
      </c>
      <c r="AO201">
        <v>2</v>
      </c>
      <c r="AP201">
        <v>5</v>
      </c>
      <c r="AQ201">
        <v>1</v>
      </c>
      <c r="AR201">
        <v>1</v>
      </c>
      <c r="AS201">
        <v>2</v>
      </c>
      <c r="AT201">
        <v>1</v>
      </c>
      <c r="AU201">
        <v>2</v>
      </c>
      <c r="AV201">
        <v>3</v>
      </c>
      <c r="AW201">
        <v>3</v>
      </c>
      <c r="AX201" s="9">
        <f t="shared" si="40"/>
        <v>6.333333333333333</v>
      </c>
      <c r="AY201" s="10">
        <f t="shared" si="41"/>
        <v>9</v>
      </c>
      <c r="AZ201" s="9">
        <f t="shared" si="42"/>
        <v>3.3333333333333335</v>
      </c>
      <c r="BA201" s="10">
        <f t="shared" si="43"/>
        <v>4</v>
      </c>
      <c r="BB201" s="10">
        <f t="shared" si="44"/>
        <v>1</v>
      </c>
      <c r="BC201" s="10">
        <f t="shared" si="45"/>
        <v>5</v>
      </c>
      <c r="BD201" s="9">
        <f t="shared" si="46"/>
        <v>2.6666666666666665</v>
      </c>
      <c r="BE201" s="9">
        <f t="shared" si="47"/>
        <v>3.4</v>
      </c>
      <c r="BF201" s="10">
        <f t="shared" si="48"/>
        <v>4.25</v>
      </c>
      <c r="BG201">
        <f t="shared" si="49"/>
        <v>14</v>
      </c>
    </row>
    <row r="202" spans="1:59" x14ac:dyDescent="0.2">
      <c r="A202">
        <v>114361185868</v>
      </c>
      <c r="B202">
        <v>426449233</v>
      </c>
      <c r="C202" s="1">
        <v>45113.578159722223</v>
      </c>
      <c r="D202" s="1">
        <v>45113.580682870372</v>
      </c>
      <c r="E202" t="s">
        <v>130</v>
      </c>
      <c r="J202">
        <v>997</v>
      </c>
      <c r="K202" t="s">
        <v>49</v>
      </c>
      <c r="L202">
        <v>4</v>
      </c>
      <c r="M202">
        <v>5</v>
      </c>
      <c r="N202">
        <v>4</v>
      </c>
      <c r="O202">
        <v>1</v>
      </c>
      <c r="P202">
        <v>6</v>
      </c>
      <c r="Q202">
        <v>4</v>
      </c>
      <c r="R202">
        <v>4</v>
      </c>
      <c r="S202">
        <v>4</v>
      </c>
      <c r="T202">
        <v>2</v>
      </c>
      <c r="U202">
        <v>6</v>
      </c>
      <c r="V202">
        <v>2</v>
      </c>
      <c r="W202">
        <v>6</v>
      </c>
      <c r="X202">
        <v>5</v>
      </c>
      <c r="Y202">
        <v>7</v>
      </c>
      <c r="AF202">
        <v>1</v>
      </c>
      <c r="AG202">
        <v>3</v>
      </c>
      <c r="AH202">
        <v>3</v>
      </c>
      <c r="AL202">
        <v>3</v>
      </c>
      <c r="AM202">
        <v>3</v>
      </c>
      <c r="AN202">
        <v>3</v>
      </c>
      <c r="AO202">
        <v>2</v>
      </c>
      <c r="AP202">
        <v>1</v>
      </c>
      <c r="AQ202">
        <v>3</v>
      </c>
      <c r="AR202">
        <v>3</v>
      </c>
      <c r="AS202">
        <v>3</v>
      </c>
      <c r="AT202">
        <v>3</v>
      </c>
      <c r="AU202">
        <v>1</v>
      </c>
      <c r="AV202">
        <v>1</v>
      </c>
      <c r="AW202">
        <v>3</v>
      </c>
      <c r="AX202" s="9">
        <f t="shared" si="40"/>
        <v>4</v>
      </c>
      <c r="AY202" s="10">
        <f t="shared" si="41"/>
        <v>6</v>
      </c>
      <c r="AZ202" s="9">
        <f t="shared" si="42"/>
        <v>1.3333333333333333</v>
      </c>
      <c r="BA202" s="10">
        <f t="shared" si="43"/>
        <v>2</v>
      </c>
      <c r="BB202" s="10">
        <f t="shared" si="44"/>
        <v>2</v>
      </c>
      <c r="BC202" s="10">
        <f t="shared" si="45"/>
        <v>0</v>
      </c>
      <c r="BD202" s="9">
        <f t="shared" si="46"/>
        <v>1.6666666666666667</v>
      </c>
      <c r="BE202" s="9">
        <f t="shared" si="47"/>
        <v>3.8</v>
      </c>
      <c r="BF202" s="10">
        <f t="shared" si="48"/>
        <v>2.5</v>
      </c>
      <c r="BG202">
        <f t="shared" si="49"/>
        <v>4</v>
      </c>
    </row>
    <row r="203" spans="1:59" x14ac:dyDescent="0.2">
      <c r="A203">
        <v>114361176985</v>
      </c>
      <c r="B203">
        <v>426449233</v>
      </c>
      <c r="C203" s="1">
        <v>45113.570081018515</v>
      </c>
      <c r="D203" s="1">
        <v>45113.570185185185</v>
      </c>
      <c r="E203" t="s">
        <v>132</v>
      </c>
      <c r="J203">
        <v>1000</v>
      </c>
      <c r="AX203" s="9" t="e">
        <f t="shared" si="40"/>
        <v>#DIV/0!</v>
      </c>
      <c r="AY203" s="10">
        <f t="shared" si="41"/>
        <v>0</v>
      </c>
      <c r="AZ203" s="9" t="str">
        <f t="shared" si="42"/>
        <v>N/A</v>
      </c>
      <c r="BA203" s="10" t="str">
        <f t="shared" si="43"/>
        <v>N/A</v>
      </c>
      <c r="BB203" s="10" t="str">
        <f t="shared" si="44"/>
        <v>N/A</v>
      </c>
      <c r="BC203" s="10" t="str">
        <f t="shared" si="45"/>
        <v>N/A</v>
      </c>
      <c r="BD203" s="9" t="str">
        <f t="shared" si="46"/>
        <v>N/A</v>
      </c>
      <c r="BE203" s="9" t="e">
        <f t="shared" si="47"/>
        <v>#DIV/0!</v>
      </c>
      <c r="BF203" s="10" t="e">
        <f t="shared" si="48"/>
        <v>#DIV/0!</v>
      </c>
      <c r="BG203">
        <f t="shared" si="49"/>
        <v>0</v>
      </c>
    </row>
    <row r="204" spans="1:59" x14ac:dyDescent="0.2">
      <c r="A204">
        <v>114361175660</v>
      </c>
      <c r="B204">
        <v>426449233</v>
      </c>
      <c r="C204" s="1">
        <v>45113.568703703706</v>
      </c>
      <c r="D204" s="1">
        <v>45113.649340277778</v>
      </c>
      <c r="E204" t="s">
        <v>122</v>
      </c>
      <c r="J204">
        <v>1001</v>
      </c>
      <c r="K204" t="s">
        <v>53</v>
      </c>
      <c r="L204">
        <v>4</v>
      </c>
      <c r="M204">
        <v>6</v>
      </c>
      <c r="N204">
        <v>4</v>
      </c>
      <c r="O204">
        <v>5</v>
      </c>
      <c r="P204">
        <v>2</v>
      </c>
      <c r="Q204">
        <v>5</v>
      </c>
      <c r="R204">
        <v>1</v>
      </c>
      <c r="S204">
        <v>5</v>
      </c>
      <c r="T204">
        <v>3</v>
      </c>
      <c r="U204">
        <v>7</v>
      </c>
      <c r="V204">
        <v>2</v>
      </c>
      <c r="W204">
        <v>6</v>
      </c>
      <c r="X204">
        <v>3</v>
      </c>
      <c r="Y204">
        <v>3</v>
      </c>
      <c r="AC204">
        <v>5</v>
      </c>
      <c r="AD204">
        <v>1</v>
      </c>
      <c r="AE204">
        <v>2</v>
      </c>
      <c r="AL204">
        <v>3</v>
      </c>
      <c r="AM204">
        <v>3</v>
      </c>
      <c r="AN204">
        <v>3</v>
      </c>
      <c r="AO204">
        <v>3</v>
      </c>
      <c r="AP204">
        <v>3</v>
      </c>
      <c r="AQ204">
        <v>3</v>
      </c>
      <c r="AR204">
        <v>3</v>
      </c>
      <c r="AS204">
        <v>3</v>
      </c>
      <c r="AT204">
        <v>3</v>
      </c>
      <c r="AU204">
        <v>3</v>
      </c>
      <c r="AV204">
        <v>3</v>
      </c>
      <c r="AW204">
        <v>3</v>
      </c>
      <c r="AX204" s="9">
        <f t="shared" si="40"/>
        <v>5</v>
      </c>
      <c r="AY204" s="10">
        <f t="shared" si="41"/>
        <v>4</v>
      </c>
      <c r="AZ204" s="9">
        <f t="shared" si="42"/>
        <v>0</v>
      </c>
      <c r="BA204" s="10">
        <f t="shared" si="43"/>
        <v>0</v>
      </c>
      <c r="BB204" s="10">
        <f t="shared" si="44"/>
        <v>0</v>
      </c>
      <c r="BC204" s="10">
        <f t="shared" si="45"/>
        <v>0</v>
      </c>
      <c r="BD204" s="9">
        <f t="shared" si="46"/>
        <v>3</v>
      </c>
      <c r="BE204" s="9">
        <f t="shared" si="47"/>
        <v>3.4</v>
      </c>
      <c r="BF204" s="10">
        <f t="shared" si="48"/>
        <v>2.75</v>
      </c>
      <c r="BG204">
        <f t="shared" si="49"/>
        <v>0</v>
      </c>
    </row>
    <row r="205" spans="1:59" x14ac:dyDescent="0.2">
      <c r="A205">
        <v>114365716485</v>
      </c>
      <c r="B205">
        <v>426449233</v>
      </c>
      <c r="C205" s="1">
        <v>45119.711273148147</v>
      </c>
      <c r="D205" s="1">
        <v>45119.713564814818</v>
      </c>
      <c r="E205" t="s">
        <v>72</v>
      </c>
      <c r="J205">
        <v>1005</v>
      </c>
      <c r="K205" t="s">
        <v>49</v>
      </c>
      <c r="L205">
        <v>5</v>
      </c>
      <c r="M205">
        <v>2</v>
      </c>
      <c r="N205">
        <v>4</v>
      </c>
      <c r="O205">
        <v>1</v>
      </c>
      <c r="P205">
        <v>4</v>
      </c>
      <c r="Q205">
        <v>3</v>
      </c>
      <c r="R205">
        <v>1</v>
      </c>
      <c r="S205">
        <v>5</v>
      </c>
      <c r="T205">
        <v>3</v>
      </c>
      <c r="U205">
        <v>2</v>
      </c>
      <c r="V205">
        <v>5</v>
      </c>
      <c r="W205">
        <v>7</v>
      </c>
      <c r="X205">
        <v>4</v>
      </c>
      <c r="Y205">
        <v>4</v>
      </c>
      <c r="AF205">
        <v>5</v>
      </c>
      <c r="AG205">
        <v>3</v>
      </c>
      <c r="AH205">
        <v>4</v>
      </c>
      <c r="AL205">
        <v>4</v>
      </c>
      <c r="AM205">
        <v>4</v>
      </c>
      <c r="AN205">
        <v>5</v>
      </c>
      <c r="AO205">
        <v>3</v>
      </c>
      <c r="AP205">
        <v>2</v>
      </c>
      <c r="AQ205">
        <v>4</v>
      </c>
      <c r="AR205">
        <v>4</v>
      </c>
      <c r="AS205">
        <v>4</v>
      </c>
      <c r="AT205">
        <v>4</v>
      </c>
      <c r="AU205">
        <v>3</v>
      </c>
      <c r="AV205">
        <v>2</v>
      </c>
      <c r="AW205">
        <v>4</v>
      </c>
      <c r="AX205" s="9">
        <f t="shared" si="40"/>
        <v>3.3333333333333335</v>
      </c>
      <c r="AY205" s="10">
        <f t="shared" si="41"/>
        <v>2</v>
      </c>
      <c r="AZ205" s="9">
        <f t="shared" si="42"/>
        <v>1</v>
      </c>
      <c r="BA205" s="10">
        <f t="shared" si="43"/>
        <v>1</v>
      </c>
      <c r="BB205" s="10">
        <f t="shared" si="44"/>
        <v>2</v>
      </c>
      <c r="BC205" s="10">
        <f t="shared" si="45"/>
        <v>0</v>
      </c>
      <c r="BD205" s="9">
        <f t="shared" si="46"/>
        <v>3</v>
      </c>
      <c r="BE205" s="9">
        <f t="shared" si="47"/>
        <v>2.6</v>
      </c>
      <c r="BF205" s="10">
        <f t="shared" si="48"/>
        <v>4</v>
      </c>
      <c r="BG205">
        <f t="shared" si="49"/>
        <v>4</v>
      </c>
    </row>
    <row r="206" spans="1:59" x14ac:dyDescent="0.2">
      <c r="A206">
        <v>114381109293</v>
      </c>
      <c r="B206">
        <v>426449233</v>
      </c>
      <c r="C206" s="1">
        <v>45140.598379629628</v>
      </c>
      <c r="D206" s="1">
        <v>45140.602835648147</v>
      </c>
      <c r="E206" t="s">
        <v>132</v>
      </c>
      <c r="J206">
        <v>1009</v>
      </c>
      <c r="K206" t="s">
        <v>47</v>
      </c>
      <c r="L206">
        <v>3</v>
      </c>
      <c r="M206">
        <v>6</v>
      </c>
      <c r="N206">
        <v>3</v>
      </c>
      <c r="O206">
        <v>2</v>
      </c>
      <c r="P206">
        <v>5</v>
      </c>
      <c r="Q206">
        <v>7</v>
      </c>
      <c r="R206">
        <v>3</v>
      </c>
      <c r="S206">
        <v>7</v>
      </c>
      <c r="T206">
        <v>5</v>
      </c>
      <c r="U206">
        <v>7</v>
      </c>
      <c r="V206">
        <v>2</v>
      </c>
      <c r="W206">
        <v>7</v>
      </c>
      <c r="X206">
        <v>2</v>
      </c>
      <c r="Y206">
        <v>7</v>
      </c>
      <c r="Z206">
        <v>5</v>
      </c>
      <c r="AA206">
        <v>2</v>
      </c>
      <c r="AB206">
        <v>2</v>
      </c>
      <c r="AL206">
        <v>4</v>
      </c>
      <c r="AM206">
        <v>4</v>
      </c>
      <c r="AN206">
        <v>4</v>
      </c>
      <c r="AO206">
        <v>4</v>
      </c>
      <c r="AP206">
        <v>4</v>
      </c>
      <c r="AQ206">
        <v>4</v>
      </c>
      <c r="AR206">
        <v>2</v>
      </c>
      <c r="AS206">
        <v>2</v>
      </c>
      <c r="AT206">
        <v>2</v>
      </c>
      <c r="AU206">
        <v>2</v>
      </c>
      <c r="AV206">
        <v>2</v>
      </c>
      <c r="AW206">
        <v>2</v>
      </c>
      <c r="AX206" s="9">
        <f t="shared" si="40"/>
        <v>6.333333333333333</v>
      </c>
      <c r="AY206" s="10">
        <f t="shared" si="41"/>
        <v>10</v>
      </c>
      <c r="AZ206" s="9">
        <f t="shared" si="42"/>
        <v>0</v>
      </c>
      <c r="BA206" s="10">
        <f t="shared" si="43"/>
        <v>0</v>
      </c>
      <c r="BB206" s="10">
        <f t="shared" si="44"/>
        <v>0</v>
      </c>
      <c r="BC206" s="10">
        <f t="shared" si="45"/>
        <v>0</v>
      </c>
      <c r="BD206" s="9">
        <f t="shared" si="46"/>
        <v>4</v>
      </c>
      <c r="BE206" s="9">
        <f t="shared" si="47"/>
        <v>4</v>
      </c>
      <c r="BF206" s="10">
        <f t="shared" si="48"/>
        <v>3.25</v>
      </c>
      <c r="BG206">
        <f t="shared" si="49"/>
        <v>6</v>
      </c>
    </row>
    <row r="207" spans="1:59" x14ac:dyDescent="0.2">
      <c r="A207">
        <v>114361174806</v>
      </c>
      <c r="B207">
        <v>426449233</v>
      </c>
      <c r="C207" s="1">
        <v>45113.568159722221</v>
      </c>
      <c r="D207" s="1">
        <v>45113.63385416667</v>
      </c>
      <c r="E207" t="s">
        <v>126</v>
      </c>
      <c r="J207">
        <v>1013</v>
      </c>
      <c r="K207" t="s">
        <v>49</v>
      </c>
      <c r="L207">
        <v>4</v>
      </c>
      <c r="M207">
        <v>7</v>
      </c>
      <c r="N207">
        <v>4</v>
      </c>
      <c r="O207">
        <v>1</v>
      </c>
      <c r="P207">
        <v>7</v>
      </c>
      <c r="Q207">
        <v>1</v>
      </c>
      <c r="R207">
        <v>7</v>
      </c>
      <c r="S207">
        <v>7</v>
      </c>
      <c r="T207">
        <v>4</v>
      </c>
      <c r="U207">
        <v>7</v>
      </c>
      <c r="V207">
        <v>4</v>
      </c>
      <c r="W207">
        <v>7</v>
      </c>
      <c r="X207">
        <v>6</v>
      </c>
      <c r="Y207">
        <v>6</v>
      </c>
      <c r="AF207">
        <v>6</v>
      </c>
      <c r="AG207">
        <v>6</v>
      </c>
      <c r="AH207">
        <v>6</v>
      </c>
      <c r="AL207">
        <v>4</v>
      </c>
      <c r="AM207">
        <v>5</v>
      </c>
      <c r="AN207">
        <v>5</v>
      </c>
      <c r="AO207">
        <v>1</v>
      </c>
      <c r="AP207">
        <v>1</v>
      </c>
      <c r="AQ207">
        <v>1</v>
      </c>
      <c r="AR207">
        <v>5</v>
      </c>
      <c r="AS207">
        <v>5</v>
      </c>
      <c r="AT207">
        <v>5</v>
      </c>
      <c r="AU207">
        <v>1</v>
      </c>
      <c r="AV207">
        <v>1</v>
      </c>
      <c r="AW207">
        <v>1</v>
      </c>
      <c r="AX207" s="9">
        <f t="shared" si="40"/>
        <v>6</v>
      </c>
      <c r="AY207" s="10">
        <f t="shared" si="41"/>
        <v>3</v>
      </c>
      <c r="AZ207" s="9">
        <f t="shared" si="42"/>
        <v>4</v>
      </c>
      <c r="BA207" s="10">
        <f t="shared" si="43"/>
        <v>4</v>
      </c>
      <c r="BB207" s="10">
        <f t="shared" si="44"/>
        <v>4</v>
      </c>
      <c r="BC207" s="10">
        <f t="shared" si="45"/>
        <v>4</v>
      </c>
      <c r="BD207" s="9">
        <f t="shared" si="46"/>
        <v>1</v>
      </c>
      <c r="BE207" s="9">
        <f t="shared" si="47"/>
        <v>4</v>
      </c>
      <c r="BF207" s="10">
        <f t="shared" si="48"/>
        <v>5.5</v>
      </c>
      <c r="BG207">
        <f t="shared" si="49"/>
        <v>12</v>
      </c>
    </row>
    <row r="208" spans="1:59" x14ac:dyDescent="0.2">
      <c r="A208">
        <v>114361173887</v>
      </c>
      <c r="B208">
        <v>426449233</v>
      </c>
      <c r="C208" s="1">
        <v>45113.567372685182</v>
      </c>
      <c r="D208" s="1">
        <v>45113.630162037036</v>
      </c>
      <c r="E208" t="s">
        <v>126</v>
      </c>
      <c r="J208">
        <v>1014</v>
      </c>
      <c r="AX208" s="9" t="e">
        <f t="shared" si="40"/>
        <v>#DIV/0!</v>
      </c>
      <c r="AY208" s="10">
        <f t="shared" si="41"/>
        <v>0</v>
      </c>
      <c r="AZ208" s="9" t="str">
        <f t="shared" si="42"/>
        <v>N/A</v>
      </c>
      <c r="BA208" s="10" t="str">
        <f t="shared" si="43"/>
        <v>N/A</v>
      </c>
      <c r="BB208" s="10" t="str">
        <f t="shared" si="44"/>
        <v>N/A</v>
      </c>
      <c r="BC208" s="10" t="str">
        <f t="shared" si="45"/>
        <v>N/A</v>
      </c>
      <c r="BD208" s="9" t="str">
        <f t="shared" si="46"/>
        <v>N/A</v>
      </c>
      <c r="BE208" s="9" t="e">
        <f t="shared" si="47"/>
        <v>#DIV/0!</v>
      </c>
      <c r="BF208" s="10" t="e">
        <f t="shared" si="48"/>
        <v>#DIV/0!</v>
      </c>
      <c r="BG208">
        <f t="shared" si="49"/>
        <v>0</v>
      </c>
    </row>
    <row r="209" spans="1:59" x14ac:dyDescent="0.2">
      <c r="A209">
        <v>114361212068</v>
      </c>
      <c r="B209">
        <v>426449233</v>
      </c>
      <c r="C209" s="1">
        <v>45113.600937499999</v>
      </c>
      <c r="D209" s="1">
        <v>45113.603750000002</v>
      </c>
      <c r="E209" t="s">
        <v>127</v>
      </c>
      <c r="J209">
        <v>1017</v>
      </c>
      <c r="K209" t="s">
        <v>49</v>
      </c>
      <c r="L209">
        <v>5</v>
      </c>
      <c r="M209">
        <v>5</v>
      </c>
      <c r="N209">
        <v>3</v>
      </c>
      <c r="O209">
        <v>1</v>
      </c>
      <c r="P209">
        <v>5</v>
      </c>
      <c r="Q209">
        <v>7</v>
      </c>
      <c r="R209">
        <v>4</v>
      </c>
      <c r="S209">
        <v>5</v>
      </c>
      <c r="T209">
        <v>3</v>
      </c>
      <c r="U209">
        <v>7</v>
      </c>
      <c r="V209">
        <v>3</v>
      </c>
      <c r="W209">
        <v>7</v>
      </c>
      <c r="X209">
        <v>3</v>
      </c>
      <c r="Y209">
        <v>7</v>
      </c>
      <c r="AF209">
        <v>3</v>
      </c>
      <c r="AG209">
        <v>4</v>
      </c>
      <c r="AH209">
        <v>4</v>
      </c>
      <c r="AL209">
        <v>4</v>
      </c>
      <c r="AM209">
        <v>5</v>
      </c>
      <c r="AN209">
        <v>6</v>
      </c>
      <c r="AO209">
        <v>4</v>
      </c>
      <c r="AP209">
        <v>5</v>
      </c>
      <c r="AQ209">
        <v>6</v>
      </c>
      <c r="AR209">
        <v>4</v>
      </c>
      <c r="AS209">
        <v>5</v>
      </c>
      <c r="AT209">
        <v>6</v>
      </c>
      <c r="AU209">
        <v>4</v>
      </c>
      <c r="AV209">
        <v>1</v>
      </c>
      <c r="AW209">
        <v>4</v>
      </c>
      <c r="AX209" s="9">
        <f t="shared" si="40"/>
        <v>5</v>
      </c>
      <c r="AY209" s="10">
        <f t="shared" si="41"/>
        <v>8</v>
      </c>
      <c r="AZ209" s="9">
        <f t="shared" si="42"/>
        <v>2</v>
      </c>
      <c r="BA209" s="10">
        <f t="shared" si="43"/>
        <v>0</v>
      </c>
      <c r="BB209" s="10">
        <f t="shared" si="44"/>
        <v>4</v>
      </c>
      <c r="BC209" s="10">
        <f t="shared" si="45"/>
        <v>2</v>
      </c>
      <c r="BD209" s="9">
        <f t="shared" si="46"/>
        <v>3</v>
      </c>
      <c r="BE209" s="9">
        <f t="shared" si="47"/>
        <v>4</v>
      </c>
      <c r="BF209" s="10">
        <f t="shared" si="48"/>
        <v>3.75</v>
      </c>
      <c r="BG209">
        <f t="shared" si="49"/>
        <v>6</v>
      </c>
    </row>
    <row r="210" spans="1:59" x14ac:dyDescent="0.2">
      <c r="A210">
        <v>114361210308</v>
      </c>
      <c r="B210">
        <v>426449233</v>
      </c>
      <c r="C210" s="1">
        <v>45113.599212962959</v>
      </c>
      <c r="D210" s="1">
        <v>45113.599918981483</v>
      </c>
      <c r="E210" t="s">
        <v>127</v>
      </c>
      <c r="J210">
        <v>1017</v>
      </c>
      <c r="K210" t="s">
        <v>49</v>
      </c>
      <c r="L210">
        <v>7</v>
      </c>
      <c r="M210">
        <v>4</v>
      </c>
      <c r="N210">
        <v>3</v>
      </c>
      <c r="O210">
        <v>1</v>
      </c>
      <c r="P210">
        <v>5</v>
      </c>
      <c r="Q210">
        <v>7</v>
      </c>
      <c r="R210">
        <v>4</v>
      </c>
      <c r="AX210" s="9" t="e">
        <f t="shared" si="40"/>
        <v>#DIV/0!</v>
      </c>
      <c r="AY210" s="10">
        <f t="shared" si="41"/>
        <v>0</v>
      </c>
      <c r="AZ210" s="9">
        <f t="shared" si="42"/>
        <v>0</v>
      </c>
      <c r="BA210" s="10">
        <f t="shared" si="43"/>
        <v>0</v>
      </c>
      <c r="BB210" s="10">
        <f t="shared" si="44"/>
        <v>0</v>
      </c>
      <c r="BC210" s="10">
        <f t="shared" si="45"/>
        <v>0</v>
      </c>
      <c r="BD210" s="9" t="e">
        <f t="shared" si="46"/>
        <v>#DIV/0!</v>
      </c>
      <c r="BE210" s="9">
        <f t="shared" si="47"/>
        <v>4</v>
      </c>
      <c r="BF210" s="10" t="e">
        <f t="shared" si="48"/>
        <v>#DIV/0!</v>
      </c>
      <c r="BG210">
        <f t="shared" si="49"/>
        <v>0</v>
      </c>
    </row>
    <row r="211" spans="1:59" x14ac:dyDescent="0.2">
      <c r="A211">
        <v>114365747343</v>
      </c>
      <c r="B211">
        <v>426449233</v>
      </c>
      <c r="C211" s="1">
        <v>45119.741886574076</v>
      </c>
      <c r="D211" s="1">
        <v>45119.746712962966</v>
      </c>
      <c r="E211" t="s">
        <v>70</v>
      </c>
      <c r="J211">
        <v>1021</v>
      </c>
      <c r="K211" t="s">
        <v>47</v>
      </c>
      <c r="L211">
        <v>5</v>
      </c>
      <c r="M211">
        <v>6</v>
      </c>
      <c r="N211">
        <v>3</v>
      </c>
      <c r="O211">
        <v>4</v>
      </c>
      <c r="P211">
        <v>5</v>
      </c>
      <c r="Q211">
        <v>5</v>
      </c>
      <c r="R211">
        <v>5</v>
      </c>
      <c r="S211">
        <v>6</v>
      </c>
      <c r="T211">
        <v>5</v>
      </c>
      <c r="U211">
        <v>7</v>
      </c>
      <c r="V211">
        <v>2</v>
      </c>
      <c r="W211">
        <v>7</v>
      </c>
      <c r="X211">
        <v>5</v>
      </c>
      <c r="Y211">
        <v>7</v>
      </c>
      <c r="Z211">
        <v>5</v>
      </c>
      <c r="AA211">
        <v>3</v>
      </c>
      <c r="AB211">
        <v>4</v>
      </c>
      <c r="AL211">
        <v>5</v>
      </c>
      <c r="AM211">
        <v>5</v>
      </c>
      <c r="AN211">
        <v>5</v>
      </c>
      <c r="AO211">
        <v>5</v>
      </c>
      <c r="AP211">
        <v>4</v>
      </c>
      <c r="AQ211">
        <v>5</v>
      </c>
      <c r="AR211">
        <v>5</v>
      </c>
      <c r="AS211">
        <v>5</v>
      </c>
      <c r="AT211">
        <v>5</v>
      </c>
      <c r="AU211">
        <v>5</v>
      </c>
      <c r="AV211">
        <v>4</v>
      </c>
      <c r="AW211">
        <v>5</v>
      </c>
      <c r="AX211" s="9">
        <f t="shared" si="40"/>
        <v>6</v>
      </c>
      <c r="AY211" s="10">
        <f t="shared" si="41"/>
        <v>7</v>
      </c>
      <c r="AZ211" s="9">
        <f t="shared" si="42"/>
        <v>0.33333333333333331</v>
      </c>
      <c r="BA211" s="10">
        <f t="shared" si="43"/>
        <v>0</v>
      </c>
      <c r="BB211" s="10">
        <f t="shared" si="44"/>
        <v>1</v>
      </c>
      <c r="BC211" s="10">
        <f t="shared" si="45"/>
        <v>0</v>
      </c>
      <c r="BD211" s="9">
        <f t="shared" si="46"/>
        <v>4.666666666666667</v>
      </c>
      <c r="BE211" s="9">
        <f t="shared" si="47"/>
        <v>4.4000000000000004</v>
      </c>
      <c r="BF211" s="10">
        <f t="shared" si="48"/>
        <v>4.25</v>
      </c>
      <c r="BG211">
        <f t="shared" si="49"/>
        <v>1</v>
      </c>
    </row>
    <row r="212" spans="1:59" x14ac:dyDescent="0.2">
      <c r="A212">
        <v>114361208617</v>
      </c>
      <c r="B212">
        <v>426449233</v>
      </c>
      <c r="C212" s="1">
        <v>45113.596562500003</v>
      </c>
      <c r="D212" s="1">
        <v>45113.601111111115</v>
      </c>
      <c r="E212" t="s">
        <v>128</v>
      </c>
      <c r="J212">
        <v>1029</v>
      </c>
      <c r="K212" t="s">
        <v>89</v>
      </c>
      <c r="L212">
        <v>6</v>
      </c>
      <c r="M212">
        <v>5</v>
      </c>
      <c r="N212">
        <v>2</v>
      </c>
      <c r="O212">
        <v>1</v>
      </c>
      <c r="P212">
        <v>7</v>
      </c>
      <c r="Q212">
        <v>1</v>
      </c>
      <c r="R212">
        <v>4</v>
      </c>
      <c r="S212">
        <v>6</v>
      </c>
      <c r="T212">
        <v>4</v>
      </c>
      <c r="U212">
        <v>6</v>
      </c>
      <c r="V212">
        <v>1</v>
      </c>
      <c r="W212">
        <v>7</v>
      </c>
      <c r="X212">
        <v>1</v>
      </c>
      <c r="Y212">
        <v>7</v>
      </c>
      <c r="AL212">
        <v>5</v>
      </c>
      <c r="AM212">
        <v>5</v>
      </c>
      <c r="AN212">
        <v>5</v>
      </c>
      <c r="AO212">
        <v>2</v>
      </c>
      <c r="AP212">
        <v>2</v>
      </c>
      <c r="AQ212">
        <v>3</v>
      </c>
      <c r="AR212">
        <v>5</v>
      </c>
      <c r="AS212">
        <v>5</v>
      </c>
      <c r="AT212">
        <v>5</v>
      </c>
      <c r="AU212">
        <v>1</v>
      </c>
      <c r="AV212">
        <v>1</v>
      </c>
      <c r="AW212">
        <v>1</v>
      </c>
      <c r="AX212" s="9">
        <f t="shared" si="40"/>
        <v>5.333333333333333</v>
      </c>
      <c r="AY212" s="10">
        <f t="shared" si="41"/>
        <v>12</v>
      </c>
      <c r="AZ212" s="9" t="str">
        <f t="shared" si="42"/>
        <v>N/A</v>
      </c>
      <c r="BA212" s="10" t="str">
        <f t="shared" si="43"/>
        <v>N/A</v>
      </c>
      <c r="BB212" s="10" t="str">
        <f t="shared" si="44"/>
        <v>N/A</v>
      </c>
      <c r="BC212" s="10" t="str">
        <f t="shared" si="45"/>
        <v>N/A</v>
      </c>
      <c r="BD212" s="9" t="str">
        <f t="shared" si="46"/>
        <v>N/A</v>
      </c>
      <c r="BE212" s="9">
        <f t="shared" si="47"/>
        <v>3</v>
      </c>
      <c r="BF212" s="10">
        <f t="shared" si="48"/>
        <v>5</v>
      </c>
      <c r="BG212">
        <f t="shared" si="49"/>
        <v>12</v>
      </c>
    </row>
    <row r="213" spans="1:59" x14ac:dyDescent="0.2">
      <c r="A213">
        <v>114361387570</v>
      </c>
      <c r="B213">
        <v>426449233</v>
      </c>
      <c r="C213" s="1">
        <v>45113.729849537034</v>
      </c>
      <c r="D213" s="1">
        <v>45113.734085648146</v>
      </c>
      <c r="E213" t="s">
        <v>109</v>
      </c>
      <c r="J213">
        <v>1033</v>
      </c>
      <c r="K213" t="s">
        <v>49</v>
      </c>
      <c r="L213">
        <v>7</v>
      </c>
      <c r="M213">
        <v>1</v>
      </c>
      <c r="N213">
        <v>1</v>
      </c>
      <c r="O213">
        <v>1</v>
      </c>
      <c r="P213">
        <v>7</v>
      </c>
      <c r="Q213">
        <v>4</v>
      </c>
      <c r="R213">
        <v>4</v>
      </c>
      <c r="S213">
        <v>5</v>
      </c>
      <c r="T213">
        <v>5</v>
      </c>
      <c r="U213">
        <v>5</v>
      </c>
      <c r="V213">
        <v>1</v>
      </c>
      <c r="W213">
        <v>7</v>
      </c>
      <c r="X213">
        <v>1</v>
      </c>
      <c r="Y213">
        <v>7</v>
      </c>
      <c r="AF213">
        <v>6</v>
      </c>
      <c r="AG213">
        <v>4</v>
      </c>
      <c r="AH213">
        <v>6</v>
      </c>
      <c r="AL213">
        <v>3</v>
      </c>
      <c r="AM213">
        <v>4</v>
      </c>
      <c r="AN213">
        <v>4</v>
      </c>
      <c r="AO213">
        <v>3</v>
      </c>
      <c r="AP213">
        <v>1</v>
      </c>
      <c r="AQ213">
        <v>3</v>
      </c>
      <c r="AR213">
        <v>4</v>
      </c>
      <c r="AS213">
        <v>4</v>
      </c>
      <c r="AT213">
        <v>4</v>
      </c>
      <c r="AU213">
        <v>3</v>
      </c>
      <c r="AV213">
        <v>1</v>
      </c>
      <c r="AW213">
        <v>1</v>
      </c>
      <c r="AX213" s="9">
        <f t="shared" si="40"/>
        <v>5</v>
      </c>
      <c r="AY213" s="10">
        <f t="shared" si="41"/>
        <v>12</v>
      </c>
      <c r="AZ213" s="9">
        <f t="shared" si="42"/>
        <v>2.3333333333333335</v>
      </c>
      <c r="BA213" s="10">
        <f t="shared" si="43"/>
        <v>1</v>
      </c>
      <c r="BB213" s="10">
        <f t="shared" si="44"/>
        <v>3</v>
      </c>
      <c r="BC213" s="10">
        <f t="shared" si="45"/>
        <v>3</v>
      </c>
      <c r="BD213" s="9">
        <f t="shared" si="46"/>
        <v>1.6666666666666667</v>
      </c>
      <c r="BE213" s="9">
        <f t="shared" si="47"/>
        <v>3.4</v>
      </c>
      <c r="BF213" s="10">
        <f t="shared" si="48"/>
        <v>4.75</v>
      </c>
      <c r="BG213">
        <f t="shared" si="49"/>
        <v>7</v>
      </c>
    </row>
    <row r="214" spans="1:59" x14ac:dyDescent="0.2">
      <c r="A214">
        <v>114361218190</v>
      </c>
      <c r="B214">
        <v>426449233</v>
      </c>
      <c r="C214" s="1">
        <v>45113.605219907404</v>
      </c>
      <c r="D214" s="1">
        <v>45113.607708333337</v>
      </c>
      <c r="E214" t="s">
        <v>107</v>
      </c>
      <c r="J214">
        <v>1037</v>
      </c>
      <c r="K214" t="s">
        <v>89</v>
      </c>
      <c r="L214">
        <v>7</v>
      </c>
      <c r="M214">
        <v>4</v>
      </c>
      <c r="N214">
        <v>4</v>
      </c>
      <c r="O214">
        <v>5</v>
      </c>
      <c r="P214">
        <v>2</v>
      </c>
      <c r="Q214">
        <v>5</v>
      </c>
      <c r="R214">
        <v>5</v>
      </c>
      <c r="S214">
        <v>7</v>
      </c>
      <c r="T214">
        <v>5</v>
      </c>
      <c r="U214">
        <v>7</v>
      </c>
      <c r="V214">
        <v>1</v>
      </c>
      <c r="W214">
        <v>7</v>
      </c>
      <c r="X214">
        <v>5</v>
      </c>
      <c r="Y214">
        <v>6</v>
      </c>
      <c r="AL214">
        <v>2</v>
      </c>
      <c r="AM214">
        <v>2</v>
      </c>
      <c r="AN214">
        <v>3</v>
      </c>
      <c r="AO214">
        <v>3</v>
      </c>
      <c r="AP214">
        <v>4</v>
      </c>
      <c r="AQ214">
        <v>4</v>
      </c>
      <c r="AR214">
        <v>1</v>
      </c>
      <c r="AS214">
        <v>1</v>
      </c>
      <c r="AT214">
        <v>1</v>
      </c>
      <c r="AU214">
        <v>4</v>
      </c>
      <c r="AV214">
        <v>4</v>
      </c>
      <c r="AW214">
        <v>4</v>
      </c>
      <c r="AX214" s="9">
        <f t="shared" si="40"/>
        <v>6.333333333333333</v>
      </c>
      <c r="AY214" s="10">
        <f t="shared" si="41"/>
        <v>7</v>
      </c>
      <c r="AZ214" s="9" t="str">
        <f t="shared" si="42"/>
        <v>N/A</v>
      </c>
      <c r="BA214" s="10" t="str">
        <f t="shared" si="43"/>
        <v>N/A</v>
      </c>
      <c r="BB214" s="10" t="str">
        <f t="shared" si="44"/>
        <v>N/A</v>
      </c>
      <c r="BC214" s="10" t="str">
        <f t="shared" si="45"/>
        <v>N/A</v>
      </c>
      <c r="BD214" s="9" t="str">
        <f t="shared" si="46"/>
        <v>N/A</v>
      </c>
      <c r="BE214" s="9">
        <f t="shared" si="47"/>
        <v>4.2</v>
      </c>
      <c r="BF214" s="10">
        <f t="shared" si="48"/>
        <v>2</v>
      </c>
      <c r="BG214">
        <f t="shared" si="49"/>
        <v>9</v>
      </c>
    </row>
    <row r="215" spans="1:59" x14ac:dyDescent="0.2">
      <c r="A215">
        <v>114361177780</v>
      </c>
      <c r="B215">
        <v>426449233</v>
      </c>
      <c r="C215" s="1">
        <v>45113.570740740739</v>
      </c>
      <c r="D215" s="1">
        <v>45113.698611111111</v>
      </c>
      <c r="E215" t="s">
        <v>113</v>
      </c>
      <c r="J215">
        <v>1045</v>
      </c>
      <c r="K215" t="s">
        <v>89</v>
      </c>
      <c r="L215">
        <v>7</v>
      </c>
      <c r="M215">
        <v>3</v>
      </c>
      <c r="N215">
        <v>1</v>
      </c>
      <c r="O215">
        <v>2</v>
      </c>
      <c r="P215">
        <v>7</v>
      </c>
      <c r="Q215">
        <v>7</v>
      </c>
      <c r="R215">
        <v>4</v>
      </c>
      <c r="S215">
        <v>3</v>
      </c>
      <c r="T215">
        <v>1</v>
      </c>
      <c r="U215">
        <v>7</v>
      </c>
      <c r="V215">
        <v>3</v>
      </c>
      <c r="W215">
        <v>5</v>
      </c>
      <c r="X215">
        <v>4</v>
      </c>
      <c r="Y215">
        <v>5</v>
      </c>
      <c r="AL215">
        <v>4</v>
      </c>
      <c r="AM215">
        <v>4</v>
      </c>
      <c r="AN215">
        <v>4</v>
      </c>
      <c r="AO215">
        <v>3</v>
      </c>
      <c r="AP215">
        <v>1</v>
      </c>
      <c r="AQ215">
        <v>3</v>
      </c>
      <c r="AR215">
        <v>1</v>
      </c>
      <c r="AS215">
        <v>1</v>
      </c>
      <c r="AT215">
        <v>1</v>
      </c>
      <c r="AU215">
        <v>3</v>
      </c>
      <c r="AV215">
        <v>3</v>
      </c>
      <c r="AW215">
        <v>3</v>
      </c>
      <c r="AX215" s="9">
        <f t="shared" si="40"/>
        <v>3.6666666666666665</v>
      </c>
      <c r="AY215" s="10">
        <f t="shared" si="41"/>
        <v>3</v>
      </c>
      <c r="AZ215" s="9" t="str">
        <f t="shared" si="42"/>
        <v>N/A</v>
      </c>
      <c r="BA215" s="10" t="str">
        <f t="shared" si="43"/>
        <v>N/A</v>
      </c>
      <c r="BB215" s="10" t="str">
        <f t="shared" si="44"/>
        <v>N/A</v>
      </c>
      <c r="BC215" s="10" t="str">
        <f t="shared" si="45"/>
        <v>N/A</v>
      </c>
      <c r="BD215" s="9" t="str">
        <f t="shared" si="46"/>
        <v>N/A</v>
      </c>
      <c r="BE215" s="9">
        <f t="shared" si="47"/>
        <v>4.2</v>
      </c>
      <c r="BF215" s="10">
        <f t="shared" si="48"/>
        <v>4</v>
      </c>
      <c r="BG215">
        <f t="shared" si="49"/>
        <v>9</v>
      </c>
    </row>
    <row r="216" spans="1:59" x14ac:dyDescent="0.2">
      <c r="A216">
        <v>114361176307</v>
      </c>
      <c r="B216">
        <v>426449233</v>
      </c>
      <c r="C216" s="1">
        <v>45113.569525462961</v>
      </c>
      <c r="D216" s="1">
        <v>45113.578842592593</v>
      </c>
      <c r="E216" t="s">
        <v>131</v>
      </c>
      <c r="J216">
        <v>1049</v>
      </c>
      <c r="K216" t="s">
        <v>53</v>
      </c>
      <c r="L216">
        <v>2</v>
      </c>
      <c r="M216">
        <v>7</v>
      </c>
      <c r="N216">
        <v>3</v>
      </c>
      <c r="O216">
        <v>5</v>
      </c>
      <c r="P216">
        <v>1</v>
      </c>
      <c r="Q216">
        <v>7</v>
      </c>
      <c r="R216">
        <v>2</v>
      </c>
      <c r="S216">
        <v>7</v>
      </c>
      <c r="T216">
        <v>6</v>
      </c>
      <c r="U216">
        <v>7</v>
      </c>
      <c r="V216">
        <v>1</v>
      </c>
      <c r="W216">
        <v>5</v>
      </c>
      <c r="X216">
        <v>2</v>
      </c>
      <c r="Y216">
        <v>4</v>
      </c>
      <c r="AC216">
        <v>6</v>
      </c>
      <c r="AD216">
        <v>6</v>
      </c>
      <c r="AE216">
        <v>6</v>
      </c>
      <c r="AL216">
        <v>2</v>
      </c>
      <c r="AM216">
        <v>2</v>
      </c>
      <c r="AN216">
        <v>3</v>
      </c>
      <c r="AO216">
        <v>6</v>
      </c>
      <c r="AP216">
        <v>6</v>
      </c>
      <c r="AQ216">
        <v>6</v>
      </c>
      <c r="AR216">
        <v>1</v>
      </c>
      <c r="AS216">
        <v>1</v>
      </c>
      <c r="AT216">
        <v>1</v>
      </c>
      <c r="AU216">
        <v>6</v>
      </c>
      <c r="AV216">
        <v>4</v>
      </c>
      <c r="AW216">
        <v>6</v>
      </c>
      <c r="AX216" s="9">
        <f t="shared" si="40"/>
        <v>6.666666666666667</v>
      </c>
      <c r="AY216" s="10">
        <f t="shared" si="41"/>
        <v>6</v>
      </c>
      <c r="AZ216" s="9">
        <f t="shared" si="42"/>
        <v>3.6666666666666665</v>
      </c>
      <c r="BA216" s="10">
        <f t="shared" si="43"/>
        <v>4</v>
      </c>
      <c r="BB216" s="10">
        <f t="shared" si="44"/>
        <v>4</v>
      </c>
      <c r="BC216" s="10">
        <f t="shared" si="45"/>
        <v>3</v>
      </c>
      <c r="BD216" s="9">
        <f t="shared" si="46"/>
        <v>2.3333333333333335</v>
      </c>
      <c r="BE216" s="9">
        <f t="shared" si="47"/>
        <v>3.6</v>
      </c>
      <c r="BF216" s="10">
        <f t="shared" si="48"/>
        <v>5</v>
      </c>
      <c r="BG216">
        <f t="shared" si="49"/>
        <v>15</v>
      </c>
    </row>
    <row r="217" spans="1:59" x14ac:dyDescent="0.2">
      <c r="A217">
        <v>114361356064</v>
      </c>
      <c r="B217">
        <v>426449233</v>
      </c>
      <c r="C217" s="1">
        <v>45113.571423611109</v>
      </c>
      <c r="D217" s="1">
        <v>45113.71775462963</v>
      </c>
      <c r="E217" t="s">
        <v>111</v>
      </c>
      <c r="J217">
        <v>1053</v>
      </c>
      <c r="K217" t="s">
        <v>53</v>
      </c>
      <c r="L217">
        <v>7</v>
      </c>
      <c r="M217">
        <v>7</v>
      </c>
      <c r="N217">
        <v>3</v>
      </c>
      <c r="O217">
        <v>7</v>
      </c>
      <c r="P217">
        <v>1</v>
      </c>
      <c r="Q217">
        <v>7</v>
      </c>
      <c r="R217">
        <v>1</v>
      </c>
      <c r="S217">
        <v>7</v>
      </c>
      <c r="T217">
        <v>7</v>
      </c>
      <c r="U217">
        <v>7</v>
      </c>
      <c r="V217">
        <v>2</v>
      </c>
      <c r="W217">
        <v>7</v>
      </c>
      <c r="X217">
        <v>7</v>
      </c>
      <c r="Y217">
        <v>3</v>
      </c>
      <c r="AC217">
        <v>1</v>
      </c>
      <c r="AD217">
        <v>6</v>
      </c>
      <c r="AE217">
        <v>6</v>
      </c>
      <c r="AL217">
        <v>1</v>
      </c>
      <c r="AM217">
        <v>1</v>
      </c>
      <c r="AN217">
        <v>3</v>
      </c>
      <c r="AO217">
        <v>6</v>
      </c>
      <c r="AP217">
        <v>6</v>
      </c>
      <c r="AQ217">
        <v>6</v>
      </c>
      <c r="AR217">
        <v>1</v>
      </c>
      <c r="AS217">
        <v>1</v>
      </c>
      <c r="AT217">
        <v>1</v>
      </c>
      <c r="AU217">
        <v>4</v>
      </c>
      <c r="AV217">
        <v>4</v>
      </c>
      <c r="AW217">
        <v>4</v>
      </c>
      <c r="AX217" s="9">
        <f t="shared" si="40"/>
        <v>7</v>
      </c>
      <c r="AY217" s="10">
        <f t="shared" si="41"/>
        <v>1</v>
      </c>
      <c r="AZ217" s="9">
        <f t="shared" si="42"/>
        <v>4.333333333333333</v>
      </c>
      <c r="BA217" s="10">
        <f t="shared" si="43"/>
        <v>5</v>
      </c>
      <c r="BB217" s="10">
        <f t="shared" si="44"/>
        <v>5</v>
      </c>
      <c r="BC217" s="10">
        <f t="shared" si="45"/>
        <v>3</v>
      </c>
      <c r="BD217" s="9">
        <f t="shared" si="46"/>
        <v>1.6666666666666667</v>
      </c>
      <c r="BE217" s="9">
        <f t="shared" si="47"/>
        <v>3.8</v>
      </c>
      <c r="BF217" s="10">
        <f t="shared" si="48"/>
        <v>3.5</v>
      </c>
      <c r="BG217">
        <f t="shared" si="49"/>
        <v>15</v>
      </c>
    </row>
    <row r="218" spans="1:59" x14ac:dyDescent="0.2">
      <c r="A218">
        <v>114363083053</v>
      </c>
      <c r="B218">
        <v>426449233</v>
      </c>
      <c r="C218" s="1">
        <v>45116.594826388886</v>
      </c>
      <c r="D218" s="1">
        <v>45116.600486111114</v>
      </c>
      <c r="E218" t="s">
        <v>91</v>
      </c>
      <c r="J218">
        <v>1057</v>
      </c>
      <c r="K218" t="s">
        <v>53</v>
      </c>
      <c r="L218">
        <v>4</v>
      </c>
      <c r="M218">
        <v>4</v>
      </c>
      <c r="N218">
        <v>2</v>
      </c>
      <c r="O218">
        <v>4</v>
      </c>
      <c r="P218">
        <v>4</v>
      </c>
      <c r="Q218">
        <v>7</v>
      </c>
      <c r="R218">
        <v>4</v>
      </c>
      <c r="S218">
        <v>7</v>
      </c>
      <c r="T218">
        <v>4</v>
      </c>
      <c r="U218">
        <v>7</v>
      </c>
      <c r="V218">
        <v>1</v>
      </c>
      <c r="W218">
        <v>7</v>
      </c>
      <c r="X218">
        <v>4</v>
      </c>
      <c r="Y218">
        <v>7</v>
      </c>
      <c r="AC218">
        <v>4</v>
      </c>
      <c r="AD218">
        <v>3</v>
      </c>
      <c r="AE218">
        <v>4</v>
      </c>
      <c r="AL218">
        <v>4</v>
      </c>
      <c r="AM218">
        <v>3</v>
      </c>
      <c r="AN218">
        <v>3</v>
      </c>
      <c r="AO218">
        <v>4</v>
      </c>
      <c r="AP218">
        <v>3</v>
      </c>
      <c r="AQ218">
        <v>4</v>
      </c>
      <c r="AR218">
        <v>1</v>
      </c>
      <c r="AS218">
        <v>1</v>
      </c>
      <c r="AT218">
        <v>1</v>
      </c>
      <c r="AU218">
        <v>3</v>
      </c>
      <c r="AV218">
        <v>3</v>
      </c>
      <c r="AW218">
        <v>3</v>
      </c>
      <c r="AX218" s="9">
        <f t="shared" si="40"/>
        <v>6</v>
      </c>
      <c r="AY218" s="10">
        <f t="shared" si="41"/>
        <v>9</v>
      </c>
      <c r="AZ218" s="9">
        <f t="shared" si="42"/>
        <v>0.33333333333333331</v>
      </c>
      <c r="BA218" s="10">
        <f t="shared" si="43"/>
        <v>0</v>
      </c>
      <c r="BB218" s="10">
        <f t="shared" si="44"/>
        <v>0</v>
      </c>
      <c r="BC218" s="10">
        <f t="shared" si="45"/>
        <v>1</v>
      </c>
      <c r="BD218" s="9">
        <f t="shared" si="46"/>
        <v>3.3333333333333335</v>
      </c>
      <c r="BE218" s="9">
        <f t="shared" si="47"/>
        <v>4.2</v>
      </c>
      <c r="BF218" s="10">
        <f t="shared" si="48"/>
        <v>3.75</v>
      </c>
      <c r="BG218">
        <f t="shared" si="49"/>
        <v>8</v>
      </c>
    </row>
    <row r="219" spans="1:59" x14ac:dyDescent="0.2">
      <c r="A219">
        <v>114361263944</v>
      </c>
      <c r="B219">
        <v>426449233</v>
      </c>
      <c r="C219" s="1">
        <v>45113.646249999998</v>
      </c>
      <c r="D219" s="1">
        <v>45113.650740740741</v>
      </c>
      <c r="E219" t="s">
        <v>118</v>
      </c>
      <c r="J219">
        <v>1060</v>
      </c>
      <c r="K219" t="s">
        <v>47</v>
      </c>
      <c r="L219">
        <v>4</v>
      </c>
      <c r="M219">
        <v>7</v>
      </c>
      <c r="N219">
        <v>3</v>
      </c>
      <c r="O219">
        <v>1</v>
      </c>
      <c r="P219">
        <v>7</v>
      </c>
      <c r="Q219">
        <v>7</v>
      </c>
      <c r="R219">
        <v>7</v>
      </c>
      <c r="S219">
        <v>7</v>
      </c>
      <c r="T219">
        <v>7</v>
      </c>
      <c r="U219">
        <v>7</v>
      </c>
      <c r="V219">
        <v>7</v>
      </c>
      <c r="W219">
        <v>7</v>
      </c>
      <c r="X219">
        <v>7</v>
      </c>
      <c r="Y219">
        <v>7</v>
      </c>
      <c r="Z219">
        <v>6</v>
      </c>
      <c r="AA219">
        <v>1</v>
      </c>
      <c r="AB219">
        <v>1</v>
      </c>
      <c r="AL219">
        <v>4</v>
      </c>
      <c r="AM219">
        <v>4</v>
      </c>
      <c r="AN219">
        <v>6</v>
      </c>
      <c r="AO219">
        <v>1</v>
      </c>
      <c r="AP219">
        <v>6</v>
      </c>
      <c r="AQ219">
        <v>1</v>
      </c>
      <c r="AR219">
        <v>4</v>
      </c>
      <c r="AS219">
        <v>4</v>
      </c>
      <c r="AT219">
        <v>4</v>
      </c>
      <c r="AU219">
        <v>1</v>
      </c>
      <c r="AV219">
        <v>1</v>
      </c>
      <c r="AW219">
        <v>1</v>
      </c>
      <c r="AX219" s="9">
        <f t="shared" si="40"/>
        <v>7</v>
      </c>
      <c r="AY219" s="10">
        <f t="shared" si="41"/>
        <v>0</v>
      </c>
      <c r="AZ219" s="9">
        <f t="shared" si="42"/>
        <v>2</v>
      </c>
      <c r="BA219" s="10">
        <f t="shared" si="43"/>
        <v>3</v>
      </c>
      <c r="BB219" s="10">
        <f t="shared" si="44"/>
        <v>-2</v>
      </c>
      <c r="BC219" s="10">
        <f t="shared" si="45"/>
        <v>5</v>
      </c>
      <c r="BD219" s="9">
        <f t="shared" si="46"/>
        <v>2.6666666666666665</v>
      </c>
      <c r="BE219" s="9">
        <f t="shared" si="47"/>
        <v>5</v>
      </c>
      <c r="BF219" s="10">
        <f t="shared" si="48"/>
        <v>3</v>
      </c>
      <c r="BG219">
        <f t="shared" si="49"/>
        <v>11</v>
      </c>
    </row>
    <row r="220" spans="1:59" x14ac:dyDescent="0.2">
      <c r="A220">
        <v>114361263261</v>
      </c>
      <c r="B220">
        <v>426449233</v>
      </c>
      <c r="C220" s="1">
        <v>45113.64576388889</v>
      </c>
      <c r="D220" s="1">
        <v>45113.648958333331</v>
      </c>
      <c r="E220" t="s">
        <v>123</v>
      </c>
      <c r="J220">
        <v>1063</v>
      </c>
      <c r="K220" t="s">
        <v>53</v>
      </c>
      <c r="L220">
        <v>3</v>
      </c>
      <c r="M220">
        <v>3</v>
      </c>
      <c r="N220">
        <v>2</v>
      </c>
      <c r="O220">
        <v>2</v>
      </c>
      <c r="P220">
        <v>2</v>
      </c>
      <c r="Q220">
        <v>5</v>
      </c>
      <c r="R220">
        <v>2</v>
      </c>
      <c r="S220">
        <v>2</v>
      </c>
      <c r="T220">
        <v>3</v>
      </c>
      <c r="U220">
        <v>3</v>
      </c>
      <c r="V220">
        <v>1</v>
      </c>
      <c r="W220">
        <v>7</v>
      </c>
      <c r="X220">
        <v>2</v>
      </c>
      <c r="Y220">
        <v>7</v>
      </c>
      <c r="AC220">
        <v>6</v>
      </c>
      <c r="AD220">
        <v>1</v>
      </c>
      <c r="AE220">
        <v>2</v>
      </c>
      <c r="AL220">
        <v>3</v>
      </c>
      <c r="AM220">
        <v>2</v>
      </c>
      <c r="AN220">
        <v>3</v>
      </c>
      <c r="AO220">
        <v>3</v>
      </c>
      <c r="AP220">
        <v>2</v>
      </c>
      <c r="AQ220">
        <v>3</v>
      </c>
      <c r="AR220">
        <v>2</v>
      </c>
      <c r="AS220">
        <v>1</v>
      </c>
      <c r="AT220">
        <v>2</v>
      </c>
      <c r="AU220">
        <v>3</v>
      </c>
      <c r="AV220">
        <v>3</v>
      </c>
      <c r="AW220">
        <v>3</v>
      </c>
      <c r="AX220" s="9">
        <f t="shared" si="40"/>
        <v>2.6666666666666665</v>
      </c>
      <c r="AY220" s="10">
        <f t="shared" si="41"/>
        <v>11</v>
      </c>
      <c r="AZ220" s="9">
        <f t="shared" si="42"/>
        <v>0</v>
      </c>
      <c r="BA220" s="10">
        <f t="shared" si="43"/>
        <v>0</v>
      </c>
      <c r="BB220" s="10">
        <f t="shared" si="44"/>
        <v>0</v>
      </c>
      <c r="BC220" s="10">
        <f t="shared" si="45"/>
        <v>0</v>
      </c>
      <c r="BD220" s="9">
        <f t="shared" si="46"/>
        <v>2.6666666666666665</v>
      </c>
      <c r="BE220" s="9">
        <f t="shared" si="47"/>
        <v>2.6</v>
      </c>
      <c r="BF220" s="10">
        <f t="shared" si="48"/>
        <v>3</v>
      </c>
      <c r="BG220">
        <f t="shared" si="49"/>
        <v>4</v>
      </c>
    </row>
    <row r="221" spans="1:59" x14ac:dyDescent="0.2">
      <c r="A221">
        <v>114361511504</v>
      </c>
      <c r="B221">
        <v>426449233</v>
      </c>
      <c r="C221" s="1">
        <v>45113.861331018517</v>
      </c>
      <c r="D221" s="1">
        <v>45113.869930555556</v>
      </c>
      <c r="E221" t="s">
        <v>105</v>
      </c>
      <c r="J221">
        <v>1066</v>
      </c>
      <c r="K221" t="s">
        <v>47</v>
      </c>
      <c r="L221">
        <v>7</v>
      </c>
      <c r="M221">
        <v>7</v>
      </c>
      <c r="N221">
        <v>4</v>
      </c>
      <c r="O221">
        <v>2</v>
      </c>
      <c r="P221">
        <v>3</v>
      </c>
      <c r="Q221">
        <v>5</v>
      </c>
      <c r="R221">
        <v>6</v>
      </c>
      <c r="S221">
        <v>6</v>
      </c>
      <c r="T221">
        <v>2</v>
      </c>
      <c r="U221">
        <v>6</v>
      </c>
      <c r="V221">
        <v>2</v>
      </c>
      <c r="W221">
        <v>7</v>
      </c>
      <c r="X221">
        <v>1</v>
      </c>
      <c r="Y221">
        <v>5</v>
      </c>
      <c r="Z221">
        <v>2</v>
      </c>
      <c r="AA221">
        <v>4</v>
      </c>
      <c r="AB221">
        <v>4</v>
      </c>
      <c r="AL221">
        <v>5</v>
      </c>
      <c r="AM221">
        <v>5</v>
      </c>
      <c r="AN221">
        <v>5</v>
      </c>
      <c r="AO221">
        <v>2</v>
      </c>
      <c r="AP221">
        <v>3</v>
      </c>
      <c r="AQ221">
        <v>3</v>
      </c>
      <c r="AR221">
        <v>2</v>
      </c>
      <c r="AS221">
        <v>1</v>
      </c>
      <c r="AT221">
        <v>2</v>
      </c>
      <c r="AU221">
        <v>2</v>
      </c>
      <c r="AV221">
        <v>2</v>
      </c>
      <c r="AW221">
        <v>2</v>
      </c>
      <c r="AX221" s="9">
        <f t="shared" si="40"/>
        <v>4.666666666666667</v>
      </c>
      <c r="AY221" s="10">
        <f t="shared" si="41"/>
        <v>9</v>
      </c>
      <c r="AZ221" s="9">
        <f t="shared" si="42"/>
        <v>2.3333333333333335</v>
      </c>
      <c r="BA221" s="10">
        <f t="shared" si="43"/>
        <v>3</v>
      </c>
      <c r="BB221" s="10">
        <f t="shared" si="44"/>
        <v>2</v>
      </c>
      <c r="BC221" s="10">
        <f t="shared" si="45"/>
        <v>2</v>
      </c>
      <c r="BD221" s="9">
        <f t="shared" si="46"/>
        <v>2.6666666666666665</v>
      </c>
      <c r="BE221" s="9">
        <f t="shared" si="47"/>
        <v>4</v>
      </c>
      <c r="BF221" s="10">
        <f t="shared" si="48"/>
        <v>3.75</v>
      </c>
      <c r="BG221">
        <f t="shared" si="49"/>
        <v>10</v>
      </c>
    </row>
    <row r="222" spans="1:59" x14ac:dyDescent="0.2">
      <c r="A222">
        <v>114361263380</v>
      </c>
      <c r="B222">
        <v>426449233</v>
      </c>
      <c r="C222" s="1">
        <v>45113.645856481482</v>
      </c>
      <c r="D222" s="1">
        <v>45113.650370370371</v>
      </c>
      <c r="E222" t="s">
        <v>119</v>
      </c>
      <c r="J222">
        <v>1072</v>
      </c>
      <c r="K222" t="s">
        <v>47</v>
      </c>
      <c r="L222">
        <v>3</v>
      </c>
      <c r="M222">
        <v>7</v>
      </c>
      <c r="N222">
        <v>6</v>
      </c>
      <c r="O222">
        <v>2</v>
      </c>
      <c r="P222">
        <v>4</v>
      </c>
      <c r="Q222">
        <v>3</v>
      </c>
      <c r="R222">
        <v>5</v>
      </c>
      <c r="S222">
        <v>6</v>
      </c>
      <c r="T222">
        <v>5</v>
      </c>
      <c r="U222">
        <v>6</v>
      </c>
      <c r="V222">
        <v>5</v>
      </c>
      <c r="W222">
        <v>6</v>
      </c>
      <c r="X222">
        <v>3</v>
      </c>
      <c r="Y222">
        <v>3</v>
      </c>
      <c r="Z222">
        <v>3</v>
      </c>
      <c r="AA222">
        <v>2</v>
      </c>
      <c r="AB222">
        <v>4</v>
      </c>
      <c r="AL222">
        <v>4</v>
      </c>
      <c r="AM222">
        <v>4</v>
      </c>
      <c r="AN222">
        <v>4</v>
      </c>
      <c r="AO222">
        <v>4</v>
      </c>
      <c r="AP222">
        <v>4</v>
      </c>
      <c r="AQ222">
        <v>4</v>
      </c>
      <c r="AR222">
        <v>3</v>
      </c>
      <c r="AS222">
        <v>2</v>
      </c>
      <c r="AT222">
        <v>3</v>
      </c>
      <c r="AU222">
        <v>3</v>
      </c>
      <c r="AV222">
        <v>2</v>
      </c>
      <c r="AW222">
        <v>3</v>
      </c>
      <c r="AX222" s="9">
        <f t="shared" si="40"/>
        <v>5.666666666666667</v>
      </c>
      <c r="AY222" s="10">
        <f t="shared" si="41"/>
        <v>1</v>
      </c>
      <c r="AZ222" s="9">
        <f t="shared" si="42"/>
        <v>0</v>
      </c>
      <c r="BA222" s="10">
        <f t="shared" si="43"/>
        <v>0</v>
      </c>
      <c r="BB222" s="10">
        <f t="shared" si="44"/>
        <v>0</v>
      </c>
      <c r="BC222" s="10">
        <f t="shared" si="45"/>
        <v>0</v>
      </c>
      <c r="BD222" s="9">
        <f t="shared" si="46"/>
        <v>4</v>
      </c>
      <c r="BE222" s="9">
        <f t="shared" si="47"/>
        <v>4</v>
      </c>
      <c r="BF222" s="10">
        <f t="shared" si="48"/>
        <v>3.25</v>
      </c>
      <c r="BG222">
        <f t="shared" si="49"/>
        <v>4</v>
      </c>
    </row>
    <row r="223" spans="1:59" x14ac:dyDescent="0.2">
      <c r="A223">
        <v>114361609320</v>
      </c>
      <c r="B223">
        <v>426449233</v>
      </c>
      <c r="C223" s="1">
        <v>45113.992731481485</v>
      </c>
      <c r="D223" s="1">
        <v>45113.995208333334</v>
      </c>
      <c r="E223" t="s">
        <v>103</v>
      </c>
      <c r="J223">
        <v>1075</v>
      </c>
      <c r="K223" t="s">
        <v>49</v>
      </c>
      <c r="L223">
        <v>7</v>
      </c>
      <c r="M223">
        <v>6</v>
      </c>
      <c r="N223">
        <v>7</v>
      </c>
      <c r="O223">
        <v>1</v>
      </c>
      <c r="P223">
        <v>7</v>
      </c>
      <c r="Q223">
        <v>1</v>
      </c>
      <c r="R223">
        <v>7</v>
      </c>
      <c r="S223">
        <v>4</v>
      </c>
      <c r="T223">
        <v>3</v>
      </c>
      <c r="U223">
        <v>7</v>
      </c>
      <c r="V223">
        <v>7</v>
      </c>
      <c r="W223">
        <v>7</v>
      </c>
      <c r="X223">
        <v>6</v>
      </c>
      <c r="Y223">
        <v>7</v>
      </c>
      <c r="AF223">
        <v>6</v>
      </c>
      <c r="AG223">
        <v>6</v>
      </c>
      <c r="AH223">
        <v>5</v>
      </c>
      <c r="AL223">
        <v>5</v>
      </c>
      <c r="AM223">
        <v>6</v>
      </c>
      <c r="AN223">
        <v>6</v>
      </c>
      <c r="AO223">
        <v>3</v>
      </c>
      <c r="AP223">
        <v>2</v>
      </c>
      <c r="AQ223">
        <v>3</v>
      </c>
      <c r="AR223">
        <v>6</v>
      </c>
      <c r="AS223">
        <v>6</v>
      </c>
      <c r="AT223">
        <v>6</v>
      </c>
      <c r="AU223">
        <v>1</v>
      </c>
      <c r="AV223">
        <v>1</v>
      </c>
      <c r="AW223">
        <v>2</v>
      </c>
      <c r="AX223" s="9">
        <f t="shared" si="40"/>
        <v>4.666666666666667</v>
      </c>
      <c r="AY223" s="10">
        <f t="shared" si="41"/>
        <v>1</v>
      </c>
      <c r="AZ223" s="9">
        <f t="shared" si="42"/>
        <v>4.666666666666667</v>
      </c>
      <c r="BA223" s="10">
        <f t="shared" si="43"/>
        <v>5</v>
      </c>
      <c r="BB223" s="10">
        <f t="shared" si="44"/>
        <v>5</v>
      </c>
      <c r="BC223" s="10">
        <f t="shared" si="45"/>
        <v>4</v>
      </c>
      <c r="BD223" s="9">
        <f t="shared" si="46"/>
        <v>1.3333333333333333</v>
      </c>
      <c r="BE223" s="9">
        <f t="shared" si="47"/>
        <v>4.5999999999999996</v>
      </c>
      <c r="BF223" s="10">
        <f t="shared" si="48"/>
        <v>5.5</v>
      </c>
      <c r="BG223">
        <f t="shared" si="49"/>
        <v>14</v>
      </c>
    </row>
    <row r="224" spans="1:59" x14ac:dyDescent="0.2">
      <c r="A224">
        <v>114361326906</v>
      </c>
      <c r="B224">
        <v>426449233</v>
      </c>
      <c r="C224" s="1">
        <v>45113.696064814816</v>
      </c>
      <c r="D224" s="1">
        <v>45113.69872685185</v>
      </c>
      <c r="E224" t="s">
        <v>112</v>
      </c>
      <c r="J224">
        <v>1078</v>
      </c>
      <c r="K224" t="s">
        <v>53</v>
      </c>
      <c r="L224">
        <v>3</v>
      </c>
      <c r="M224">
        <v>7</v>
      </c>
      <c r="N224">
        <v>5</v>
      </c>
      <c r="O224">
        <v>2</v>
      </c>
      <c r="P224">
        <v>4</v>
      </c>
      <c r="Q224">
        <v>7</v>
      </c>
      <c r="R224">
        <v>1</v>
      </c>
      <c r="S224">
        <v>7</v>
      </c>
      <c r="T224">
        <v>4</v>
      </c>
      <c r="U224">
        <v>7</v>
      </c>
      <c r="V224">
        <v>3</v>
      </c>
      <c r="W224">
        <v>7</v>
      </c>
      <c r="X224">
        <v>1</v>
      </c>
      <c r="Y224">
        <v>7</v>
      </c>
      <c r="AC224">
        <v>5</v>
      </c>
      <c r="AD224">
        <v>5</v>
      </c>
      <c r="AE224">
        <v>6</v>
      </c>
      <c r="AL224">
        <v>2</v>
      </c>
      <c r="AM224">
        <v>2</v>
      </c>
      <c r="AN224">
        <v>2</v>
      </c>
      <c r="AO224">
        <v>4</v>
      </c>
      <c r="AP224">
        <v>5</v>
      </c>
      <c r="AQ224">
        <v>5</v>
      </c>
      <c r="AR224">
        <v>1</v>
      </c>
      <c r="AS224">
        <v>1</v>
      </c>
      <c r="AT224">
        <v>1</v>
      </c>
      <c r="AU224">
        <v>5</v>
      </c>
      <c r="AV224">
        <v>5</v>
      </c>
      <c r="AW224">
        <v>5</v>
      </c>
      <c r="AX224" s="9">
        <f t="shared" si="40"/>
        <v>6</v>
      </c>
      <c r="AY224" s="10">
        <f t="shared" si="41"/>
        <v>10</v>
      </c>
      <c r="AZ224" s="9">
        <f t="shared" si="42"/>
        <v>2.6666666666666665</v>
      </c>
      <c r="BA224" s="10">
        <f t="shared" si="43"/>
        <v>2</v>
      </c>
      <c r="BB224" s="10">
        <f t="shared" si="44"/>
        <v>3</v>
      </c>
      <c r="BC224" s="10">
        <f t="shared" si="45"/>
        <v>3</v>
      </c>
      <c r="BD224" s="9">
        <f t="shared" si="46"/>
        <v>2</v>
      </c>
      <c r="BE224" s="9">
        <f t="shared" si="47"/>
        <v>3.8</v>
      </c>
      <c r="BF224" s="10">
        <f t="shared" si="48"/>
        <v>4.5</v>
      </c>
      <c r="BG224">
        <f t="shared" si="49"/>
        <v>12</v>
      </c>
    </row>
    <row r="225" spans="1:59" x14ac:dyDescent="0.2">
      <c r="A225">
        <v>114362289442</v>
      </c>
      <c r="B225">
        <v>426449233</v>
      </c>
      <c r="C225" s="1">
        <v>45114.800497685188</v>
      </c>
      <c r="D225" s="1">
        <v>45114.802581018521</v>
      </c>
      <c r="E225" t="s">
        <v>94</v>
      </c>
      <c r="J225">
        <v>1081</v>
      </c>
      <c r="K225" t="s">
        <v>49</v>
      </c>
      <c r="L225">
        <v>4</v>
      </c>
      <c r="M225">
        <v>4</v>
      </c>
      <c r="N225">
        <v>2</v>
      </c>
      <c r="O225">
        <v>1</v>
      </c>
      <c r="P225">
        <v>4</v>
      </c>
      <c r="Q225">
        <v>4</v>
      </c>
      <c r="R225">
        <v>6</v>
      </c>
      <c r="S225">
        <v>4</v>
      </c>
      <c r="T225">
        <v>4</v>
      </c>
      <c r="U225">
        <v>7</v>
      </c>
      <c r="V225">
        <v>1</v>
      </c>
      <c r="W225">
        <v>7</v>
      </c>
      <c r="X225">
        <v>3</v>
      </c>
      <c r="Y225">
        <v>6</v>
      </c>
      <c r="AF225">
        <v>6</v>
      </c>
      <c r="AG225">
        <v>5</v>
      </c>
      <c r="AH225">
        <v>5</v>
      </c>
      <c r="AL225">
        <v>4</v>
      </c>
      <c r="AM225">
        <v>5</v>
      </c>
      <c r="AN225">
        <v>5</v>
      </c>
      <c r="AO225">
        <v>2</v>
      </c>
      <c r="AP225">
        <v>1</v>
      </c>
      <c r="AQ225">
        <v>2</v>
      </c>
      <c r="AR225">
        <v>5</v>
      </c>
      <c r="AS225">
        <v>5</v>
      </c>
      <c r="AT225">
        <v>5</v>
      </c>
      <c r="AU225">
        <v>2</v>
      </c>
      <c r="AV225">
        <v>1</v>
      </c>
      <c r="AW225">
        <v>2</v>
      </c>
      <c r="AX225" s="9">
        <f t="shared" si="40"/>
        <v>5</v>
      </c>
      <c r="AY225" s="10">
        <f t="shared" si="41"/>
        <v>9</v>
      </c>
      <c r="AZ225" s="9">
        <f t="shared" si="42"/>
        <v>3.3333333333333335</v>
      </c>
      <c r="BA225" s="10">
        <f t="shared" si="43"/>
        <v>3</v>
      </c>
      <c r="BB225" s="10">
        <f t="shared" si="44"/>
        <v>4</v>
      </c>
      <c r="BC225" s="10">
        <f t="shared" si="45"/>
        <v>3</v>
      </c>
      <c r="BD225" s="9">
        <f t="shared" si="46"/>
        <v>1.6666666666666667</v>
      </c>
      <c r="BE225" s="9">
        <f t="shared" si="47"/>
        <v>3.4</v>
      </c>
      <c r="BF225" s="10">
        <f t="shared" si="48"/>
        <v>5</v>
      </c>
      <c r="BG225">
        <f t="shared" si="49"/>
        <v>10</v>
      </c>
    </row>
    <row r="226" spans="1:59" x14ac:dyDescent="0.2">
      <c r="A226">
        <v>114363181877</v>
      </c>
      <c r="B226">
        <v>426449233</v>
      </c>
      <c r="C226" s="1">
        <v>45116.829456018517</v>
      </c>
      <c r="D226" s="1">
        <v>45116.859259259261</v>
      </c>
      <c r="E226" t="s">
        <v>90</v>
      </c>
      <c r="J226">
        <v>1087</v>
      </c>
      <c r="K226" t="s">
        <v>47</v>
      </c>
      <c r="L226">
        <v>5</v>
      </c>
      <c r="M226">
        <v>6</v>
      </c>
      <c r="N226">
        <v>4</v>
      </c>
      <c r="O226">
        <v>4</v>
      </c>
      <c r="P226">
        <v>2</v>
      </c>
      <c r="Q226">
        <v>7</v>
      </c>
      <c r="R226">
        <v>4</v>
      </c>
      <c r="S226">
        <v>7</v>
      </c>
      <c r="T226">
        <v>7</v>
      </c>
      <c r="U226">
        <v>7</v>
      </c>
      <c r="V226">
        <v>2</v>
      </c>
      <c r="W226">
        <v>7</v>
      </c>
      <c r="X226">
        <v>5</v>
      </c>
      <c r="Y226">
        <v>7</v>
      </c>
      <c r="Z226">
        <v>1</v>
      </c>
      <c r="AA226">
        <v>1</v>
      </c>
      <c r="AB226">
        <v>2</v>
      </c>
      <c r="AL226">
        <v>3</v>
      </c>
      <c r="AM226">
        <v>6</v>
      </c>
      <c r="AN226">
        <v>6</v>
      </c>
      <c r="AO226">
        <v>5</v>
      </c>
      <c r="AP226">
        <v>3</v>
      </c>
      <c r="AQ226">
        <v>4</v>
      </c>
      <c r="AR226">
        <v>2</v>
      </c>
      <c r="AS226">
        <v>2</v>
      </c>
      <c r="AT226">
        <v>2</v>
      </c>
      <c r="AU226">
        <v>3</v>
      </c>
      <c r="AV226">
        <v>2</v>
      </c>
      <c r="AW226">
        <v>2</v>
      </c>
      <c r="AX226" s="9">
        <f t="shared" si="40"/>
        <v>7</v>
      </c>
      <c r="AY226" s="10">
        <f t="shared" si="41"/>
        <v>7</v>
      </c>
      <c r="AZ226" s="9">
        <f t="shared" si="42"/>
        <v>1</v>
      </c>
      <c r="BA226" s="10">
        <f t="shared" si="43"/>
        <v>-2</v>
      </c>
      <c r="BB226" s="10">
        <f t="shared" si="44"/>
        <v>3</v>
      </c>
      <c r="BC226" s="10">
        <f t="shared" si="45"/>
        <v>2</v>
      </c>
      <c r="BD226" s="9">
        <f t="shared" si="46"/>
        <v>4</v>
      </c>
      <c r="BE226" s="9">
        <f t="shared" si="47"/>
        <v>4.2</v>
      </c>
      <c r="BF226" s="10">
        <f t="shared" si="48"/>
        <v>1.75</v>
      </c>
      <c r="BG226">
        <f t="shared" si="49"/>
        <v>9</v>
      </c>
    </row>
    <row r="227" spans="1:59" x14ac:dyDescent="0.2">
      <c r="A227">
        <v>114361267415</v>
      </c>
      <c r="B227">
        <v>426449233</v>
      </c>
      <c r="C227" s="1">
        <v>45113.649027777778</v>
      </c>
      <c r="D227" s="1">
        <v>45113.650266203702</v>
      </c>
      <c r="E227" t="s">
        <v>121</v>
      </c>
      <c r="J227">
        <v>1090</v>
      </c>
      <c r="K227" t="s">
        <v>53</v>
      </c>
      <c r="L227">
        <v>4</v>
      </c>
      <c r="M227">
        <v>7</v>
      </c>
      <c r="N227">
        <v>4</v>
      </c>
      <c r="O227">
        <v>1</v>
      </c>
      <c r="P227">
        <v>1</v>
      </c>
      <c r="Q227">
        <v>7</v>
      </c>
      <c r="R227">
        <v>7</v>
      </c>
      <c r="S227">
        <v>4</v>
      </c>
      <c r="T227">
        <v>4</v>
      </c>
      <c r="U227">
        <v>4</v>
      </c>
      <c r="V227">
        <v>4</v>
      </c>
      <c r="W227">
        <v>4</v>
      </c>
      <c r="X227">
        <v>4</v>
      </c>
      <c r="Y227">
        <v>4</v>
      </c>
      <c r="AC227">
        <v>4</v>
      </c>
      <c r="AD227">
        <v>4</v>
      </c>
      <c r="AE227">
        <v>4</v>
      </c>
      <c r="AL227">
        <v>4</v>
      </c>
      <c r="AM227">
        <v>4</v>
      </c>
      <c r="AN227">
        <v>4</v>
      </c>
      <c r="AO227">
        <v>4</v>
      </c>
      <c r="AP227">
        <v>4</v>
      </c>
      <c r="AQ227">
        <v>4</v>
      </c>
      <c r="AR227">
        <v>4</v>
      </c>
      <c r="AS227">
        <v>4</v>
      </c>
      <c r="AT227">
        <v>4</v>
      </c>
      <c r="AU227">
        <v>4</v>
      </c>
      <c r="AV227">
        <v>4</v>
      </c>
      <c r="AW227">
        <v>4</v>
      </c>
      <c r="AX227" s="9">
        <f t="shared" si="40"/>
        <v>4</v>
      </c>
      <c r="AY227" s="10">
        <f t="shared" si="41"/>
        <v>0</v>
      </c>
      <c r="AZ227" s="9">
        <f t="shared" si="42"/>
        <v>0</v>
      </c>
      <c r="BA227" s="10">
        <f t="shared" si="43"/>
        <v>0</v>
      </c>
      <c r="BB227" s="10">
        <f t="shared" si="44"/>
        <v>0</v>
      </c>
      <c r="BC227" s="10">
        <f t="shared" si="45"/>
        <v>0</v>
      </c>
      <c r="BD227" s="9">
        <f t="shared" si="46"/>
        <v>4</v>
      </c>
      <c r="BE227" s="9">
        <f t="shared" si="47"/>
        <v>4</v>
      </c>
      <c r="BF227" s="10">
        <f t="shared" si="48"/>
        <v>4</v>
      </c>
      <c r="BG227">
        <f t="shared" si="49"/>
        <v>0</v>
      </c>
    </row>
    <row r="228" spans="1:59" x14ac:dyDescent="0.2">
      <c r="A228">
        <v>114361399045</v>
      </c>
      <c r="B228">
        <v>426449233</v>
      </c>
      <c r="C228" s="1">
        <v>45113.738645833335</v>
      </c>
      <c r="D228" s="1">
        <v>45113.742384259262</v>
      </c>
      <c r="E228" t="s">
        <v>107</v>
      </c>
      <c r="J228">
        <v>1099</v>
      </c>
      <c r="K228" t="s">
        <v>41</v>
      </c>
      <c r="L228">
        <v>1</v>
      </c>
      <c r="M228">
        <v>4</v>
      </c>
      <c r="N228">
        <v>2</v>
      </c>
      <c r="O228">
        <v>1</v>
      </c>
      <c r="P228">
        <v>3</v>
      </c>
      <c r="Q228">
        <v>1</v>
      </c>
      <c r="R228">
        <v>4</v>
      </c>
      <c r="S228">
        <v>7</v>
      </c>
      <c r="T228">
        <v>4</v>
      </c>
      <c r="U228">
        <v>7</v>
      </c>
      <c r="V228">
        <v>1</v>
      </c>
      <c r="W228">
        <v>7</v>
      </c>
      <c r="X228">
        <v>2</v>
      </c>
      <c r="Y228">
        <v>7</v>
      </c>
      <c r="AL228">
        <v>5</v>
      </c>
      <c r="AM228">
        <v>5</v>
      </c>
      <c r="AN228">
        <v>5</v>
      </c>
      <c r="AO228">
        <v>3</v>
      </c>
      <c r="AP228">
        <v>2</v>
      </c>
      <c r="AQ228">
        <v>2</v>
      </c>
      <c r="AR228">
        <v>4</v>
      </c>
      <c r="AS228">
        <v>4</v>
      </c>
      <c r="AT228">
        <v>4</v>
      </c>
      <c r="AU228">
        <v>2</v>
      </c>
      <c r="AV228">
        <v>1</v>
      </c>
      <c r="AW228">
        <v>2</v>
      </c>
      <c r="AX228" s="9">
        <f t="shared" si="40"/>
        <v>6</v>
      </c>
      <c r="AY228" s="10">
        <f t="shared" si="41"/>
        <v>11</v>
      </c>
      <c r="AZ228" s="9" t="str">
        <f t="shared" si="42"/>
        <v>N/A</v>
      </c>
      <c r="BA228" s="10" t="str">
        <f t="shared" si="43"/>
        <v>N/A</v>
      </c>
      <c r="BB228" s="10" t="str">
        <f t="shared" si="44"/>
        <v>N/A</v>
      </c>
      <c r="BC228" s="10" t="str">
        <f t="shared" si="45"/>
        <v>N/A</v>
      </c>
      <c r="BD228" s="9" t="str">
        <f t="shared" si="46"/>
        <v>N/A</v>
      </c>
      <c r="BE228" s="9">
        <f t="shared" si="47"/>
        <v>2.2000000000000002</v>
      </c>
      <c r="BF228" s="10">
        <f t="shared" si="48"/>
        <v>5</v>
      </c>
      <c r="BG228">
        <f t="shared" si="49"/>
        <v>10</v>
      </c>
    </row>
    <row r="229" spans="1:59" x14ac:dyDescent="0.2">
      <c r="A229">
        <v>114361177247</v>
      </c>
      <c r="B229">
        <v>426449233</v>
      </c>
      <c r="C229" s="1">
        <v>45113.5703587963</v>
      </c>
      <c r="D229" s="1">
        <v>45113.571446759262</v>
      </c>
      <c r="E229" t="s">
        <v>132</v>
      </c>
      <c r="J229">
        <v>1099</v>
      </c>
      <c r="AX229" s="9" t="e">
        <f t="shared" si="40"/>
        <v>#DIV/0!</v>
      </c>
      <c r="AY229" s="10">
        <f t="shared" si="41"/>
        <v>0</v>
      </c>
      <c r="AZ229" s="9" t="str">
        <f t="shared" si="42"/>
        <v>N/A</v>
      </c>
      <c r="BA229" s="10" t="str">
        <f t="shared" si="43"/>
        <v>N/A</v>
      </c>
      <c r="BB229" s="10" t="str">
        <f t="shared" si="44"/>
        <v>N/A</v>
      </c>
      <c r="BC229" s="10" t="str">
        <f t="shared" si="45"/>
        <v>N/A</v>
      </c>
      <c r="BD229" s="9" t="str">
        <f t="shared" si="46"/>
        <v>N/A</v>
      </c>
      <c r="BE229" s="9" t="e">
        <f t="shared" si="47"/>
        <v>#DIV/0!</v>
      </c>
      <c r="BF229" s="10" t="e">
        <f t="shared" si="48"/>
        <v>#DIV/0!</v>
      </c>
      <c r="BG229">
        <f t="shared" si="49"/>
        <v>0</v>
      </c>
    </row>
    <row r="230" spans="1:59" x14ac:dyDescent="0.2">
      <c r="A230">
        <v>114361461097</v>
      </c>
      <c r="B230">
        <v>426449233</v>
      </c>
      <c r="C230" s="1">
        <v>45113.79824074074</v>
      </c>
      <c r="D230" s="1">
        <v>45113.808668981481</v>
      </c>
      <c r="E230" t="s">
        <v>106</v>
      </c>
      <c r="J230">
        <v>1105</v>
      </c>
      <c r="K230" t="s">
        <v>47</v>
      </c>
      <c r="L230">
        <v>3</v>
      </c>
      <c r="M230">
        <v>4</v>
      </c>
      <c r="N230">
        <v>1</v>
      </c>
      <c r="O230">
        <v>1</v>
      </c>
      <c r="P230">
        <v>1</v>
      </c>
      <c r="Q230">
        <v>1</v>
      </c>
      <c r="R230">
        <v>5</v>
      </c>
      <c r="S230">
        <v>6</v>
      </c>
      <c r="T230">
        <v>7</v>
      </c>
      <c r="U230">
        <v>7</v>
      </c>
      <c r="V230">
        <v>3</v>
      </c>
      <c r="W230">
        <v>7</v>
      </c>
      <c r="X230">
        <v>5</v>
      </c>
      <c r="Y230">
        <v>7</v>
      </c>
      <c r="Z230">
        <v>5</v>
      </c>
      <c r="AA230">
        <v>2</v>
      </c>
      <c r="AB230">
        <v>2</v>
      </c>
      <c r="AL230">
        <v>3</v>
      </c>
      <c r="AM230">
        <v>3</v>
      </c>
      <c r="AN230">
        <v>3</v>
      </c>
      <c r="AO230">
        <v>3</v>
      </c>
      <c r="AP230">
        <v>3</v>
      </c>
      <c r="AQ230">
        <v>3</v>
      </c>
      <c r="AR230">
        <v>3</v>
      </c>
      <c r="AS230">
        <v>3</v>
      </c>
      <c r="AT230">
        <v>3</v>
      </c>
      <c r="AU230">
        <v>3</v>
      </c>
      <c r="AV230">
        <v>3</v>
      </c>
      <c r="AW230">
        <v>3</v>
      </c>
      <c r="AX230" s="9">
        <f t="shared" si="40"/>
        <v>6.666666666666667</v>
      </c>
      <c r="AY230" s="10">
        <f t="shared" si="41"/>
        <v>6</v>
      </c>
      <c r="AZ230" s="9">
        <f t="shared" si="42"/>
        <v>0</v>
      </c>
      <c r="BA230" s="10">
        <f t="shared" si="43"/>
        <v>0</v>
      </c>
      <c r="BB230" s="10">
        <f t="shared" si="44"/>
        <v>0</v>
      </c>
      <c r="BC230" s="10">
        <f t="shared" si="45"/>
        <v>0</v>
      </c>
      <c r="BD230" s="9">
        <f t="shared" si="46"/>
        <v>3</v>
      </c>
      <c r="BE230" s="9">
        <f t="shared" si="47"/>
        <v>1.8</v>
      </c>
      <c r="BF230" s="10">
        <f t="shared" si="48"/>
        <v>3</v>
      </c>
      <c r="BG230">
        <f t="shared" si="49"/>
        <v>0</v>
      </c>
    </row>
    <row r="231" spans="1:59" x14ac:dyDescent="0.2">
      <c r="A231">
        <v>114361263872</v>
      </c>
      <c r="B231">
        <v>426449233</v>
      </c>
      <c r="C231" s="1">
        <v>45113.646284722221</v>
      </c>
      <c r="D231" s="1">
        <v>45113.648888888885</v>
      </c>
      <c r="E231" t="s">
        <v>124</v>
      </c>
      <c r="J231">
        <v>1108</v>
      </c>
      <c r="K231" t="s">
        <v>53</v>
      </c>
      <c r="L231">
        <v>7</v>
      </c>
      <c r="M231">
        <v>4</v>
      </c>
      <c r="N231">
        <v>4</v>
      </c>
      <c r="O231">
        <v>4</v>
      </c>
      <c r="P231">
        <v>5</v>
      </c>
      <c r="Q231">
        <v>7</v>
      </c>
      <c r="R231">
        <v>6</v>
      </c>
      <c r="S231">
        <v>6</v>
      </c>
      <c r="T231">
        <v>4</v>
      </c>
      <c r="U231">
        <v>7</v>
      </c>
      <c r="V231">
        <v>6</v>
      </c>
      <c r="W231">
        <v>6</v>
      </c>
      <c r="X231">
        <v>4</v>
      </c>
      <c r="Y231">
        <v>5</v>
      </c>
      <c r="AC231">
        <v>6</v>
      </c>
      <c r="AD231">
        <v>4</v>
      </c>
      <c r="AE231">
        <v>6</v>
      </c>
      <c r="AL231">
        <v>4</v>
      </c>
      <c r="AM231">
        <v>4</v>
      </c>
      <c r="AN231">
        <v>4</v>
      </c>
      <c r="AO231">
        <v>5</v>
      </c>
      <c r="AP231">
        <v>5</v>
      </c>
      <c r="AQ231">
        <v>5</v>
      </c>
      <c r="AR231">
        <v>2</v>
      </c>
      <c r="AS231">
        <v>1</v>
      </c>
      <c r="AT231">
        <v>1</v>
      </c>
      <c r="AU231">
        <v>1</v>
      </c>
      <c r="AV231">
        <v>1</v>
      </c>
      <c r="AW231">
        <v>1</v>
      </c>
      <c r="AX231" s="9">
        <f t="shared" si="40"/>
        <v>5.666666666666667</v>
      </c>
      <c r="AY231" s="10">
        <f t="shared" si="41"/>
        <v>1</v>
      </c>
      <c r="AZ231" s="9">
        <f t="shared" si="42"/>
        <v>1</v>
      </c>
      <c r="BA231" s="10">
        <f t="shared" si="43"/>
        <v>1</v>
      </c>
      <c r="BB231" s="10">
        <f t="shared" si="44"/>
        <v>1</v>
      </c>
      <c r="BC231" s="10">
        <f t="shared" si="45"/>
        <v>1</v>
      </c>
      <c r="BD231" s="9">
        <f t="shared" si="46"/>
        <v>4</v>
      </c>
      <c r="BE231" s="9">
        <f t="shared" si="47"/>
        <v>5.2</v>
      </c>
      <c r="BF231" s="10">
        <f t="shared" si="48"/>
        <v>5</v>
      </c>
      <c r="BG231">
        <f t="shared" si="49"/>
        <v>12</v>
      </c>
    </row>
    <row r="232" spans="1:59" x14ac:dyDescent="0.2">
      <c r="A232">
        <v>114361850047</v>
      </c>
      <c r="B232">
        <v>426449233</v>
      </c>
      <c r="C232" s="1">
        <v>45114.372164351851</v>
      </c>
      <c r="D232" s="1">
        <v>45114.37232638889</v>
      </c>
      <c r="E232" t="s">
        <v>98</v>
      </c>
      <c r="J232">
        <v>1111</v>
      </c>
      <c r="AX232" s="9" t="e">
        <f t="shared" si="40"/>
        <v>#DIV/0!</v>
      </c>
      <c r="AY232" s="10">
        <f t="shared" si="41"/>
        <v>0</v>
      </c>
      <c r="AZ232" s="9" t="str">
        <f t="shared" si="42"/>
        <v>N/A</v>
      </c>
      <c r="BA232" s="10" t="str">
        <f t="shared" si="43"/>
        <v>N/A</v>
      </c>
      <c r="BB232" s="10" t="str">
        <f t="shared" si="44"/>
        <v>N/A</v>
      </c>
      <c r="BC232" s="10" t="str">
        <f t="shared" si="45"/>
        <v>N/A</v>
      </c>
      <c r="BD232" s="9" t="str">
        <f t="shared" si="46"/>
        <v>N/A</v>
      </c>
      <c r="BE232" s="9" t="e">
        <f t="shared" si="47"/>
        <v>#DIV/0!</v>
      </c>
      <c r="BF232" s="10" t="e">
        <f t="shared" si="48"/>
        <v>#DIV/0!</v>
      </c>
      <c r="BG232">
        <f t="shared" si="49"/>
        <v>0</v>
      </c>
    </row>
    <row r="233" spans="1:59" x14ac:dyDescent="0.2">
      <c r="A233">
        <v>114361627536</v>
      </c>
      <c r="B233">
        <v>426449233</v>
      </c>
      <c r="C233" s="1">
        <v>45114.022534722222</v>
      </c>
      <c r="D233" s="1">
        <v>45114.025856481479</v>
      </c>
      <c r="E233" t="s">
        <v>101</v>
      </c>
      <c r="J233">
        <v>1114</v>
      </c>
      <c r="K233" t="s">
        <v>89</v>
      </c>
      <c r="L233">
        <v>6</v>
      </c>
      <c r="M233">
        <v>3</v>
      </c>
      <c r="N233">
        <v>3</v>
      </c>
      <c r="O233">
        <v>3</v>
      </c>
      <c r="P233">
        <v>2</v>
      </c>
      <c r="Q233">
        <v>4</v>
      </c>
      <c r="R233">
        <v>5</v>
      </c>
      <c r="S233">
        <v>5</v>
      </c>
      <c r="T233">
        <v>7</v>
      </c>
      <c r="U233">
        <v>6</v>
      </c>
      <c r="V233">
        <v>1</v>
      </c>
      <c r="W233">
        <v>7</v>
      </c>
      <c r="X233">
        <v>2</v>
      </c>
      <c r="Y233">
        <v>7</v>
      </c>
      <c r="AL233">
        <v>3</v>
      </c>
      <c r="AM233">
        <v>4</v>
      </c>
      <c r="AN233">
        <v>4</v>
      </c>
      <c r="AO233">
        <v>3</v>
      </c>
      <c r="AP233">
        <v>4</v>
      </c>
      <c r="AQ233">
        <v>4</v>
      </c>
      <c r="AR233">
        <v>3</v>
      </c>
      <c r="AS233">
        <v>4</v>
      </c>
      <c r="AT233">
        <v>4</v>
      </c>
      <c r="AU233">
        <v>3</v>
      </c>
      <c r="AV233">
        <v>4</v>
      </c>
      <c r="AW233">
        <v>4</v>
      </c>
      <c r="AX233" s="9">
        <f t="shared" si="40"/>
        <v>6</v>
      </c>
      <c r="AY233" s="10">
        <f t="shared" si="41"/>
        <v>11</v>
      </c>
      <c r="AZ233" s="9" t="str">
        <f t="shared" si="42"/>
        <v>N/A</v>
      </c>
      <c r="BA233" s="10" t="str">
        <f t="shared" si="43"/>
        <v>N/A</v>
      </c>
      <c r="BB233" s="10" t="str">
        <f t="shared" si="44"/>
        <v>N/A</v>
      </c>
      <c r="BC233" s="10" t="str">
        <f t="shared" si="45"/>
        <v>N/A</v>
      </c>
      <c r="BD233" s="9" t="str">
        <f t="shared" si="46"/>
        <v>N/A</v>
      </c>
      <c r="BE233" s="9">
        <f t="shared" si="47"/>
        <v>3.4</v>
      </c>
      <c r="BF233" s="10">
        <f t="shared" si="48"/>
        <v>3</v>
      </c>
      <c r="BG233">
        <f t="shared" si="49"/>
        <v>0</v>
      </c>
    </row>
    <row r="234" spans="1:59" x14ac:dyDescent="0.2">
      <c r="A234">
        <v>114361279040</v>
      </c>
      <c r="B234">
        <v>426449233</v>
      </c>
      <c r="C234" s="1">
        <v>45113.65896990741</v>
      </c>
      <c r="D234" s="1">
        <v>45113.661377314813</v>
      </c>
      <c r="E234" t="s">
        <v>115</v>
      </c>
      <c r="J234">
        <v>1120</v>
      </c>
      <c r="K234" t="s">
        <v>53</v>
      </c>
      <c r="L234">
        <v>4</v>
      </c>
      <c r="M234">
        <v>5</v>
      </c>
      <c r="N234">
        <v>2</v>
      </c>
      <c r="O234">
        <v>3</v>
      </c>
      <c r="P234">
        <v>4</v>
      </c>
      <c r="Q234">
        <v>7</v>
      </c>
      <c r="R234">
        <v>2</v>
      </c>
      <c r="S234">
        <v>5</v>
      </c>
      <c r="T234">
        <v>5</v>
      </c>
      <c r="U234">
        <v>7</v>
      </c>
      <c r="V234">
        <v>1</v>
      </c>
      <c r="W234">
        <v>7</v>
      </c>
      <c r="X234">
        <v>1</v>
      </c>
      <c r="Y234">
        <v>7</v>
      </c>
      <c r="AC234">
        <v>4</v>
      </c>
      <c r="AD234">
        <v>4</v>
      </c>
      <c r="AE234">
        <v>4</v>
      </c>
      <c r="AL234">
        <v>4</v>
      </c>
      <c r="AM234">
        <v>4</v>
      </c>
      <c r="AN234">
        <v>4</v>
      </c>
      <c r="AO234">
        <v>4</v>
      </c>
      <c r="AP234">
        <v>4</v>
      </c>
      <c r="AQ234">
        <v>4</v>
      </c>
      <c r="AR234">
        <v>4</v>
      </c>
      <c r="AS234">
        <v>4</v>
      </c>
      <c r="AT234">
        <v>4</v>
      </c>
      <c r="AU234">
        <v>4</v>
      </c>
      <c r="AV234">
        <v>4</v>
      </c>
      <c r="AW234">
        <v>4</v>
      </c>
      <c r="AX234" s="9">
        <f t="shared" si="40"/>
        <v>5.666666666666667</v>
      </c>
      <c r="AY234" s="10">
        <f t="shared" si="41"/>
        <v>12</v>
      </c>
      <c r="AZ234" s="9">
        <f t="shared" si="42"/>
        <v>0</v>
      </c>
      <c r="BA234" s="10">
        <f t="shared" si="43"/>
        <v>0</v>
      </c>
      <c r="BB234" s="10">
        <f t="shared" si="44"/>
        <v>0</v>
      </c>
      <c r="BC234" s="10">
        <f t="shared" si="45"/>
        <v>0</v>
      </c>
      <c r="BD234" s="9">
        <f t="shared" si="46"/>
        <v>4</v>
      </c>
      <c r="BE234" s="9">
        <f t="shared" si="47"/>
        <v>3.6</v>
      </c>
      <c r="BF234" s="10">
        <f t="shared" si="48"/>
        <v>4</v>
      </c>
      <c r="BG234">
        <f t="shared" si="49"/>
        <v>0</v>
      </c>
    </row>
    <row r="235" spans="1:59" x14ac:dyDescent="0.2">
      <c r="A235">
        <v>114361318413</v>
      </c>
      <c r="B235">
        <v>426449233</v>
      </c>
      <c r="C235" s="1">
        <v>45113.691157407404</v>
      </c>
      <c r="D235" s="1">
        <v>45113.692893518521</v>
      </c>
      <c r="E235" t="s">
        <v>114</v>
      </c>
      <c r="J235">
        <v>1123</v>
      </c>
      <c r="K235" t="s">
        <v>47</v>
      </c>
      <c r="L235">
        <v>4</v>
      </c>
      <c r="M235">
        <v>5</v>
      </c>
      <c r="N235">
        <v>5</v>
      </c>
      <c r="O235">
        <v>4</v>
      </c>
      <c r="P235">
        <v>3</v>
      </c>
      <c r="Q235">
        <v>5</v>
      </c>
      <c r="R235">
        <v>5</v>
      </c>
      <c r="S235">
        <v>5</v>
      </c>
      <c r="T235">
        <v>5</v>
      </c>
      <c r="U235">
        <v>7</v>
      </c>
      <c r="V235">
        <v>3</v>
      </c>
      <c r="W235">
        <v>6</v>
      </c>
      <c r="X235">
        <v>4</v>
      </c>
      <c r="Y235">
        <v>7</v>
      </c>
      <c r="Z235">
        <v>3</v>
      </c>
      <c r="AA235">
        <v>1</v>
      </c>
      <c r="AB235">
        <v>3</v>
      </c>
      <c r="AL235">
        <v>3</v>
      </c>
      <c r="AM235">
        <v>4</v>
      </c>
      <c r="AN235">
        <v>3</v>
      </c>
      <c r="AO235">
        <v>3</v>
      </c>
      <c r="AP235">
        <v>2</v>
      </c>
      <c r="AQ235">
        <v>4</v>
      </c>
      <c r="AR235">
        <v>1</v>
      </c>
      <c r="AS235">
        <v>2</v>
      </c>
      <c r="AT235">
        <v>1</v>
      </c>
      <c r="AU235">
        <v>3</v>
      </c>
      <c r="AV235">
        <v>1</v>
      </c>
      <c r="AW235">
        <v>3</v>
      </c>
      <c r="AX235" s="9">
        <f t="shared" si="40"/>
        <v>5.666666666666667</v>
      </c>
      <c r="AY235" s="10">
        <f t="shared" si="41"/>
        <v>6</v>
      </c>
      <c r="AZ235" s="9">
        <f t="shared" si="42"/>
        <v>0.33333333333333331</v>
      </c>
      <c r="BA235" s="10">
        <f t="shared" si="43"/>
        <v>0</v>
      </c>
      <c r="BB235" s="10">
        <f t="shared" si="44"/>
        <v>2</v>
      </c>
      <c r="BC235" s="10">
        <f t="shared" si="45"/>
        <v>-1</v>
      </c>
      <c r="BD235" s="9">
        <f t="shared" si="46"/>
        <v>3</v>
      </c>
      <c r="BE235" s="9">
        <f t="shared" si="47"/>
        <v>4.4000000000000004</v>
      </c>
      <c r="BF235" s="10">
        <f t="shared" si="48"/>
        <v>2.5</v>
      </c>
      <c r="BG235">
        <f t="shared" si="49"/>
        <v>6</v>
      </c>
    </row>
    <row r="236" spans="1:59" x14ac:dyDescent="0.2">
      <c r="A236">
        <v>114361288099</v>
      </c>
      <c r="B236">
        <v>426449233</v>
      </c>
      <c r="C236" s="1">
        <v>45113.666770833333</v>
      </c>
      <c r="D236" s="1">
        <v>45113.669259259259</v>
      </c>
      <c r="E236" t="s">
        <v>95</v>
      </c>
      <c r="J236">
        <v>1126</v>
      </c>
      <c r="K236" t="s">
        <v>47</v>
      </c>
      <c r="L236">
        <v>5</v>
      </c>
      <c r="M236">
        <v>7</v>
      </c>
      <c r="N236">
        <v>4</v>
      </c>
      <c r="O236">
        <v>1</v>
      </c>
      <c r="P236">
        <v>5</v>
      </c>
      <c r="Q236">
        <v>1</v>
      </c>
      <c r="R236">
        <v>7</v>
      </c>
      <c r="S236">
        <v>7</v>
      </c>
      <c r="T236">
        <v>7</v>
      </c>
      <c r="U236">
        <v>6</v>
      </c>
      <c r="V236">
        <v>4</v>
      </c>
      <c r="W236">
        <v>7</v>
      </c>
      <c r="X236">
        <v>3</v>
      </c>
      <c r="Y236">
        <v>6</v>
      </c>
      <c r="Z236">
        <v>5</v>
      </c>
      <c r="AA236">
        <v>4</v>
      </c>
      <c r="AB236">
        <v>3</v>
      </c>
      <c r="AL236">
        <v>4</v>
      </c>
      <c r="AM236">
        <v>4</v>
      </c>
      <c r="AN236">
        <v>4</v>
      </c>
      <c r="AO236">
        <v>3</v>
      </c>
      <c r="AP236">
        <v>1</v>
      </c>
      <c r="AQ236">
        <v>3</v>
      </c>
      <c r="AR236">
        <v>3</v>
      </c>
      <c r="AS236">
        <v>2</v>
      </c>
      <c r="AT236">
        <v>3</v>
      </c>
      <c r="AU236">
        <v>4</v>
      </c>
      <c r="AV236">
        <v>3</v>
      </c>
      <c r="AW236">
        <v>4</v>
      </c>
      <c r="AX236" s="9">
        <f t="shared" si="40"/>
        <v>6.666666666666667</v>
      </c>
      <c r="AY236" s="10">
        <f t="shared" si="41"/>
        <v>6</v>
      </c>
      <c r="AZ236" s="9">
        <f t="shared" si="42"/>
        <v>1.6666666666666667</v>
      </c>
      <c r="BA236" s="10">
        <f t="shared" si="43"/>
        <v>1</v>
      </c>
      <c r="BB236" s="10">
        <f t="shared" si="44"/>
        <v>3</v>
      </c>
      <c r="BC236" s="10">
        <f t="shared" si="45"/>
        <v>1</v>
      </c>
      <c r="BD236" s="9">
        <f t="shared" si="46"/>
        <v>2.3333333333333335</v>
      </c>
      <c r="BE236" s="9">
        <f t="shared" si="47"/>
        <v>3.6</v>
      </c>
      <c r="BF236" s="10">
        <f t="shared" si="48"/>
        <v>4</v>
      </c>
      <c r="BG236">
        <f t="shared" si="49"/>
        <v>5</v>
      </c>
    </row>
    <row r="237" spans="1:59" x14ac:dyDescent="0.2">
      <c r="A237">
        <v>114361819370</v>
      </c>
      <c r="B237">
        <v>426449233</v>
      </c>
      <c r="C237" s="1">
        <v>45114.335497685184</v>
      </c>
      <c r="D237" s="1">
        <v>45114.33834490741</v>
      </c>
      <c r="E237" t="s">
        <v>99</v>
      </c>
      <c r="J237">
        <v>1129</v>
      </c>
      <c r="K237" t="s">
        <v>49</v>
      </c>
      <c r="L237">
        <v>7</v>
      </c>
      <c r="M237">
        <v>5</v>
      </c>
      <c r="N237">
        <v>4</v>
      </c>
      <c r="O237">
        <v>1</v>
      </c>
      <c r="P237">
        <v>6</v>
      </c>
      <c r="Q237">
        <v>2</v>
      </c>
      <c r="R237">
        <v>5</v>
      </c>
      <c r="S237">
        <v>6</v>
      </c>
      <c r="T237">
        <v>3</v>
      </c>
      <c r="U237">
        <v>5</v>
      </c>
      <c r="V237">
        <v>4</v>
      </c>
      <c r="W237">
        <v>5</v>
      </c>
      <c r="X237">
        <v>3</v>
      </c>
      <c r="Y237">
        <v>6</v>
      </c>
      <c r="AF237">
        <v>4</v>
      </c>
      <c r="AG237">
        <v>6</v>
      </c>
      <c r="AH237">
        <v>5</v>
      </c>
      <c r="AL237">
        <v>4</v>
      </c>
      <c r="AM237">
        <v>4</v>
      </c>
      <c r="AN237">
        <v>4</v>
      </c>
      <c r="AO237">
        <v>2</v>
      </c>
      <c r="AP237">
        <v>3</v>
      </c>
      <c r="AQ237">
        <v>3</v>
      </c>
      <c r="AR237">
        <v>6</v>
      </c>
      <c r="AS237">
        <v>4</v>
      </c>
      <c r="AT237">
        <v>4</v>
      </c>
      <c r="AU237">
        <v>1</v>
      </c>
      <c r="AV237">
        <v>1</v>
      </c>
      <c r="AW237">
        <v>1</v>
      </c>
      <c r="AX237" s="9">
        <f t="shared" si="40"/>
        <v>4.666666666666667</v>
      </c>
      <c r="AY237" s="10">
        <f t="shared" si="41"/>
        <v>4</v>
      </c>
      <c r="AZ237" s="9">
        <f t="shared" si="42"/>
        <v>3.6666666666666665</v>
      </c>
      <c r="BA237" s="10">
        <f t="shared" si="43"/>
        <v>5</v>
      </c>
      <c r="BB237" s="10">
        <f t="shared" si="44"/>
        <v>3</v>
      </c>
      <c r="BC237" s="10">
        <f t="shared" si="45"/>
        <v>3</v>
      </c>
      <c r="BD237" s="9">
        <f t="shared" si="46"/>
        <v>1</v>
      </c>
      <c r="BE237" s="9">
        <f t="shared" si="47"/>
        <v>3.6</v>
      </c>
      <c r="BF237" s="10">
        <f t="shared" si="48"/>
        <v>4.75</v>
      </c>
      <c r="BG237">
        <f t="shared" si="49"/>
        <v>11</v>
      </c>
    </row>
    <row r="238" spans="1:59" x14ac:dyDescent="0.2">
      <c r="A238">
        <v>114361266884</v>
      </c>
      <c r="B238">
        <v>426449233</v>
      </c>
      <c r="C238" s="1">
        <v>45113.648321759261</v>
      </c>
      <c r="D238" s="1">
        <v>45113.652986111112</v>
      </c>
      <c r="E238" t="s">
        <v>117</v>
      </c>
      <c r="J238">
        <v>1132</v>
      </c>
      <c r="K238" t="s">
        <v>43</v>
      </c>
      <c r="L238">
        <v>6</v>
      </c>
      <c r="M238">
        <v>7</v>
      </c>
      <c r="N238">
        <v>2</v>
      </c>
      <c r="O238">
        <v>3</v>
      </c>
      <c r="P238">
        <v>3</v>
      </c>
      <c r="Q238">
        <v>7</v>
      </c>
      <c r="R238">
        <v>6</v>
      </c>
      <c r="S238">
        <v>7</v>
      </c>
      <c r="T238">
        <v>5</v>
      </c>
      <c r="U238">
        <v>7</v>
      </c>
      <c r="V238">
        <v>2</v>
      </c>
      <c r="W238">
        <v>7</v>
      </c>
      <c r="X238">
        <v>2</v>
      </c>
      <c r="Y238">
        <v>7</v>
      </c>
      <c r="AI238">
        <v>4</v>
      </c>
      <c r="AJ238">
        <v>5</v>
      </c>
      <c r="AK238">
        <v>4</v>
      </c>
      <c r="AL238">
        <v>3</v>
      </c>
      <c r="AM238">
        <v>3</v>
      </c>
      <c r="AN238">
        <v>4</v>
      </c>
      <c r="AO238">
        <v>2</v>
      </c>
      <c r="AP238">
        <v>2</v>
      </c>
      <c r="AQ238">
        <v>3</v>
      </c>
      <c r="AR238">
        <v>1</v>
      </c>
      <c r="AS238">
        <v>1</v>
      </c>
      <c r="AT238">
        <v>1</v>
      </c>
      <c r="AU238">
        <v>4</v>
      </c>
      <c r="AV238">
        <v>5</v>
      </c>
      <c r="AW238">
        <v>5</v>
      </c>
      <c r="AX238" s="9">
        <f t="shared" si="40"/>
        <v>6.333333333333333</v>
      </c>
      <c r="AY238" s="10">
        <f t="shared" si="41"/>
        <v>10</v>
      </c>
      <c r="AZ238" s="9">
        <f t="shared" si="42"/>
        <v>3.6666666666666665</v>
      </c>
      <c r="BA238" s="10">
        <f t="shared" si="43"/>
        <v>3</v>
      </c>
      <c r="BB238" s="10">
        <f t="shared" si="44"/>
        <v>4</v>
      </c>
      <c r="BC238" s="10">
        <f t="shared" si="45"/>
        <v>4</v>
      </c>
      <c r="BD238" s="9">
        <f t="shared" si="46"/>
        <v>1</v>
      </c>
      <c r="BE238" s="9">
        <f t="shared" si="47"/>
        <v>4.2</v>
      </c>
      <c r="BF238" s="10">
        <f t="shared" si="48"/>
        <v>4</v>
      </c>
      <c r="BG238">
        <f t="shared" si="49"/>
        <v>11</v>
      </c>
    </row>
    <row r="239" spans="1:59" x14ac:dyDescent="0.2">
      <c r="A239">
        <v>114363841473</v>
      </c>
      <c r="B239">
        <v>426449233</v>
      </c>
      <c r="C239" s="1">
        <v>45117.647800925923</v>
      </c>
      <c r="D239" s="1">
        <v>45117.650706018518</v>
      </c>
      <c r="E239" t="s">
        <v>86</v>
      </c>
      <c r="J239">
        <v>1135</v>
      </c>
      <c r="K239" t="s">
        <v>49</v>
      </c>
      <c r="L239">
        <v>3</v>
      </c>
      <c r="M239">
        <v>5</v>
      </c>
      <c r="N239">
        <v>2</v>
      </c>
      <c r="O239">
        <v>2</v>
      </c>
      <c r="P239">
        <v>7</v>
      </c>
      <c r="Q239">
        <v>2</v>
      </c>
      <c r="R239">
        <v>7</v>
      </c>
      <c r="S239">
        <v>6</v>
      </c>
      <c r="T239">
        <v>4</v>
      </c>
      <c r="U239">
        <v>4</v>
      </c>
      <c r="V239">
        <v>3</v>
      </c>
      <c r="W239">
        <v>7</v>
      </c>
      <c r="X239">
        <v>5</v>
      </c>
      <c r="Y239">
        <v>5</v>
      </c>
      <c r="AF239">
        <v>6</v>
      </c>
      <c r="AG239">
        <v>6</v>
      </c>
      <c r="AH239">
        <v>5</v>
      </c>
      <c r="AL239">
        <v>5</v>
      </c>
      <c r="AM239">
        <v>6</v>
      </c>
      <c r="AN239">
        <v>6</v>
      </c>
      <c r="AO239">
        <v>1</v>
      </c>
      <c r="AP239">
        <v>1</v>
      </c>
      <c r="AQ239">
        <v>2</v>
      </c>
      <c r="AR239">
        <v>5</v>
      </c>
      <c r="AS239">
        <v>5</v>
      </c>
      <c r="AT239">
        <v>5</v>
      </c>
      <c r="AU239">
        <v>1</v>
      </c>
      <c r="AV239">
        <v>1</v>
      </c>
      <c r="AW239">
        <v>1</v>
      </c>
      <c r="AX239" s="9">
        <f t="shared" si="40"/>
        <v>4.666666666666667</v>
      </c>
      <c r="AY239" s="10">
        <f t="shared" si="41"/>
        <v>4</v>
      </c>
      <c r="AZ239" s="9">
        <f t="shared" si="42"/>
        <v>4</v>
      </c>
      <c r="BA239" s="10">
        <f t="shared" si="43"/>
        <v>4</v>
      </c>
      <c r="BB239" s="10">
        <f t="shared" si="44"/>
        <v>4</v>
      </c>
      <c r="BC239" s="10">
        <f t="shared" si="45"/>
        <v>4</v>
      </c>
      <c r="BD239" s="9">
        <f t="shared" si="46"/>
        <v>1</v>
      </c>
      <c r="BE239" s="9">
        <f t="shared" si="47"/>
        <v>4</v>
      </c>
      <c r="BF239" s="10">
        <f t="shared" si="48"/>
        <v>5.5</v>
      </c>
      <c r="BG239">
        <f t="shared" si="49"/>
        <v>14</v>
      </c>
    </row>
    <row r="240" spans="1:59" x14ac:dyDescent="0.2">
      <c r="A240">
        <v>114361374394</v>
      </c>
      <c r="B240">
        <v>426449233</v>
      </c>
      <c r="C240" s="1">
        <v>45113.720671296294</v>
      </c>
      <c r="D240" s="1">
        <v>45113.738622685189</v>
      </c>
      <c r="E240" t="s">
        <v>108</v>
      </c>
      <c r="J240">
        <v>1141</v>
      </c>
      <c r="K240" t="s">
        <v>41</v>
      </c>
      <c r="L240">
        <v>7</v>
      </c>
      <c r="M240">
        <v>4</v>
      </c>
      <c r="N240">
        <v>2</v>
      </c>
      <c r="O240">
        <v>2</v>
      </c>
      <c r="P240">
        <v>1</v>
      </c>
      <c r="Q240">
        <v>4</v>
      </c>
      <c r="R240">
        <v>4</v>
      </c>
      <c r="S240">
        <v>4</v>
      </c>
      <c r="T240">
        <v>6</v>
      </c>
      <c r="U240">
        <v>5</v>
      </c>
      <c r="V240">
        <v>1</v>
      </c>
      <c r="W240">
        <v>7</v>
      </c>
      <c r="X240">
        <v>1</v>
      </c>
      <c r="Y240">
        <v>7</v>
      </c>
      <c r="AL240">
        <v>3</v>
      </c>
      <c r="AM240">
        <v>4</v>
      </c>
      <c r="AN240">
        <v>4</v>
      </c>
      <c r="AO240">
        <v>4</v>
      </c>
      <c r="AP240">
        <v>4</v>
      </c>
      <c r="AQ240">
        <v>4</v>
      </c>
      <c r="AR240">
        <v>4</v>
      </c>
      <c r="AS240">
        <v>4</v>
      </c>
      <c r="AT240">
        <v>4</v>
      </c>
      <c r="AU240">
        <v>4</v>
      </c>
      <c r="AV240">
        <v>4</v>
      </c>
      <c r="AW240">
        <v>4</v>
      </c>
      <c r="AX240" s="9">
        <f t="shared" si="40"/>
        <v>5</v>
      </c>
      <c r="AY240" s="10">
        <f t="shared" si="41"/>
        <v>12</v>
      </c>
      <c r="AZ240" s="9" t="str">
        <f t="shared" si="42"/>
        <v>N/A</v>
      </c>
      <c r="BA240" s="10" t="str">
        <f t="shared" si="43"/>
        <v>N/A</v>
      </c>
      <c r="BB240" s="10" t="str">
        <f t="shared" si="44"/>
        <v>N/A</v>
      </c>
      <c r="BC240" s="10" t="str">
        <f t="shared" si="45"/>
        <v>N/A</v>
      </c>
      <c r="BD240" s="9" t="str">
        <f t="shared" si="46"/>
        <v>N/A</v>
      </c>
      <c r="BE240" s="9">
        <f t="shared" si="47"/>
        <v>2.6</v>
      </c>
      <c r="BF240" s="10">
        <f t="shared" si="48"/>
        <v>3</v>
      </c>
      <c r="BG240">
        <f t="shared" si="49"/>
        <v>1</v>
      </c>
    </row>
    <row r="241" spans="1:59" x14ac:dyDescent="0.2">
      <c r="A241">
        <v>114361265435</v>
      </c>
      <c r="B241">
        <v>426449233</v>
      </c>
      <c r="C241" s="1">
        <v>45113.646111111113</v>
      </c>
      <c r="D241" s="1">
        <v>45113.650266203702</v>
      </c>
      <c r="E241" t="s">
        <v>120</v>
      </c>
      <c r="J241">
        <v>1144</v>
      </c>
      <c r="K241" t="s">
        <v>47</v>
      </c>
      <c r="L241">
        <v>3</v>
      </c>
      <c r="M241">
        <v>4</v>
      </c>
      <c r="N241">
        <v>3</v>
      </c>
      <c r="O241">
        <v>1</v>
      </c>
      <c r="P241">
        <v>3</v>
      </c>
      <c r="Q241">
        <v>2</v>
      </c>
      <c r="R241">
        <v>7</v>
      </c>
      <c r="S241">
        <v>4</v>
      </c>
      <c r="T241">
        <v>2</v>
      </c>
      <c r="U241">
        <v>7</v>
      </c>
      <c r="V241">
        <v>3</v>
      </c>
      <c r="W241">
        <v>7</v>
      </c>
      <c r="X241">
        <v>4</v>
      </c>
      <c r="Y241">
        <v>7</v>
      </c>
      <c r="Z241">
        <v>6</v>
      </c>
      <c r="AA241">
        <v>3</v>
      </c>
      <c r="AB241">
        <v>3</v>
      </c>
      <c r="AL241">
        <v>3</v>
      </c>
      <c r="AM241">
        <v>3</v>
      </c>
      <c r="AN241">
        <v>3</v>
      </c>
      <c r="AO241">
        <v>3</v>
      </c>
      <c r="AP241">
        <v>3</v>
      </c>
      <c r="AQ241">
        <v>3</v>
      </c>
      <c r="AR241">
        <v>3</v>
      </c>
      <c r="AS241">
        <v>3</v>
      </c>
      <c r="AT241">
        <v>3</v>
      </c>
      <c r="AU241">
        <v>3</v>
      </c>
      <c r="AV241">
        <v>3</v>
      </c>
      <c r="AW241">
        <v>3</v>
      </c>
      <c r="AX241" s="9">
        <f t="shared" si="40"/>
        <v>4.333333333333333</v>
      </c>
      <c r="AY241" s="10">
        <f t="shared" si="41"/>
        <v>7</v>
      </c>
      <c r="AZ241" s="9">
        <f t="shared" si="42"/>
        <v>0</v>
      </c>
      <c r="BA241" s="10">
        <f t="shared" si="43"/>
        <v>0</v>
      </c>
      <c r="BB241" s="10">
        <f t="shared" si="44"/>
        <v>0</v>
      </c>
      <c r="BC241" s="10">
        <f t="shared" si="45"/>
        <v>0</v>
      </c>
      <c r="BD241" s="9">
        <f t="shared" si="46"/>
        <v>3</v>
      </c>
      <c r="BE241" s="9">
        <f t="shared" si="47"/>
        <v>3.2</v>
      </c>
      <c r="BF241" s="10">
        <f t="shared" si="48"/>
        <v>3.75</v>
      </c>
      <c r="BG241">
        <f t="shared" si="49"/>
        <v>0</v>
      </c>
    </row>
    <row r="242" spans="1:59" x14ac:dyDescent="0.2">
      <c r="A242">
        <v>114363801121</v>
      </c>
      <c r="B242">
        <v>426449233</v>
      </c>
      <c r="C242" s="1">
        <v>45117.613738425927</v>
      </c>
      <c r="D242" s="1">
        <v>45117.61577546296</v>
      </c>
      <c r="E242" t="s">
        <v>87</v>
      </c>
      <c r="J242">
        <v>1160</v>
      </c>
      <c r="K242" t="s">
        <v>43</v>
      </c>
      <c r="L242">
        <v>5</v>
      </c>
      <c r="M242">
        <v>2</v>
      </c>
      <c r="N242">
        <v>3</v>
      </c>
      <c r="O242">
        <v>1</v>
      </c>
      <c r="P242">
        <v>5</v>
      </c>
      <c r="Q242">
        <v>4</v>
      </c>
      <c r="R242">
        <v>5</v>
      </c>
      <c r="S242">
        <v>6</v>
      </c>
      <c r="T242">
        <v>5</v>
      </c>
      <c r="U242">
        <v>7</v>
      </c>
      <c r="V242">
        <v>4</v>
      </c>
      <c r="W242">
        <v>7</v>
      </c>
      <c r="X242">
        <v>4</v>
      </c>
      <c r="Y242">
        <v>5</v>
      </c>
      <c r="AI242">
        <v>4</v>
      </c>
      <c r="AJ242">
        <v>4</v>
      </c>
      <c r="AK242">
        <v>4</v>
      </c>
      <c r="AL242">
        <v>6</v>
      </c>
      <c r="AM242">
        <v>6</v>
      </c>
      <c r="AN242">
        <v>6</v>
      </c>
      <c r="AO242">
        <v>6</v>
      </c>
      <c r="AP242">
        <v>6</v>
      </c>
      <c r="AQ242">
        <v>6</v>
      </c>
      <c r="AR242">
        <v>5</v>
      </c>
      <c r="AS242">
        <v>5</v>
      </c>
      <c r="AT242">
        <v>5</v>
      </c>
      <c r="AU242">
        <v>6</v>
      </c>
      <c r="AV242">
        <v>6</v>
      </c>
      <c r="AW242">
        <v>6</v>
      </c>
      <c r="AX242" s="9">
        <f t="shared" si="40"/>
        <v>6</v>
      </c>
      <c r="AY242" s="10">
        <f t="shared" si="41"/>
        <v>4</v>
      </c>
      <c r="AZ242" s="9">
        <f t="shared" si="42"/>
        <v>1</v>
      </c>
      <c r="BA242" s="10">
        <f t="shared" si="43"/>
        <v>1</v>
      </c>
      <c r="BB242" s="10">
        <f t="shared" si="44"/>
        <v>1</v>
      </c>
      <c r="BC242" s="10">
        <f t="shared" si="45"/>
        <v>1</v>
      </c>
      <c r="BD242" s="9">
        <f t="shared" si="46"/>
        <v>5</v>
      </c>
      <c r="BE242" s="9">
        <f t="shared" si="47"/>
        <v>3.6</v>
      </c>
      <c r="BF242" s="10">
        <f t="shared" si="48"/>
        <v>4.5</v>
      </c>
      <c r="BG242">
        <f t="shared" si="49"/>
        <v>3</v>
      </c>
    </row>
    <row r="243" spans="1:59" x14ac:dyDescent="0.2">
      <c r="A243">
        <v>114362300429</v>
      </c>
      <c r="B243">
        <v>426449233</v>
      </c>
      <c r="C243" s="1">
        <v>45114.81417824074</v>
      </c>
      <c r="D243" s="1">
        <v>45114.820300925923</v>
      </c>
      <c r="E243" t="s">
        <v>93</v>
      </c>
      <c r="J243">
        <v>1168</v>
      </c>
      <c r="K243" t="s">
        <v>53</v>
      </c>
      <c r="L243">
        <v>4</v>
      </c>
      <c r="M243">
        <v>5</v>
      </c>
      <c r="N243">
        <v>4</v>
      </c>
      <c r="O243">
        <v>4</v>
      </c>
      <c r="P243">
        <v>3</v>
      </c>
      <c r="Q243">
        <v>5</v>
      </c>
      <c r="R243">
        <v>4</v>
      </c>
      <c r="S243">
        <v>5</v>
      </c>
      <c r="T243">
        <v>5</v>
      </c>
      <c r="U243">
        <v>7</v>
      </c>
      <c r="V243">
        <v>2</v>
      </c>
      <c r="W243">
        <v>6</v>
      </c>
      <c r="X243">
        <v>6</v>
      </c>
      <c r="Y243">
        <v>6</v>
      </c>
      <c r="AC243">
        <v>5</v>
      </c>
      <c r="AD243">
        <v>4</v>
      </c>
      <c r="AE243">
        <v>5</v>
      </c>
      <c r="AL243">
        <v>3</v>
      </c>
      <c r="AM243">
        <v>3</v>
      </c>
      <c r="AN243">
        <v>3</v>
      </c>
      <c r="AO243">
        <v>4</v>
      </c>
      <c r="AP243">
        <v>4</v>
      </c>
      <c r="AQ243">
        <v>4</v>
      </c>
      <c r="AR243">
        <v>2</v>
      </c>
      <c r="AS243">
        <v>2</v>
      </c>
      <c r="AT243">
        <v>2</v>
      </c>
      <c r="AU243">
        <v>4</v>
      </c>
      <c r="AV243">
        <v>4</v>
      </c>
      <c r="AW243">
        <v>4</v>
      </c>
      <c r="AX243" s="9">
        <f t="shared" si="40"/>
        <v>5.666666666666667</v>
      </c>
      <c r="AY243" s="10">
        <f t="shared" si="41"/>
        <v>4</v>
      </c>
      <c r="AZ243" s="9">
        <f t="shared" si="42"/>
        <v>1</v>
      </c>
      <c r="BA243" s="10">
        <f t="shared" si="43"/>
        <v>1</v>
      </c>
      <c r="BB243" s="10">
        <f t="shared" si="44"/>
        <v>1</v>
      </c>
      <c r="BC243" s="10">
        <f t="shared" si="45"/>
        <v>1</v>
      </c>
      <c r="BD243" s="9">
        <f t="shared" si="46"/>
        <v>3</v>
      </c>
      <c r="BE243" s="9">
        <f t="shared" si="47"/>
        <v>4</v>
      </c>
      <c r="BF243" s="10">
        <f t="shared" si="48"/>
        <v>4.25</v>
      </c>
      <c r="BG243">
        <f t="shared" si="49"/>
        <v>6</v>
      </c>
    </row>
    <row r="244" spans="1:59" x14ac:dyDescent="0.2">
      <c r="A244">
        <v>114362265472</v>
      </c>
      <c r="B244">
        <v>426449233</v>
      </c>
      <c r="C244" s="1">
        <v>45114.770509259259</v>
      </c>
      <c r="D244" s="1">
        <v>45114.772719907407</v>
      </c>
      <c r="E244" t="s">
        <v>95</v>
      </c>
      <c r="J244">
        <v>1176</v>
      </c>
      <c r="K244" t="s">
        <v>47</v>
      </c>
      <c r="L244">
        <v>7</v>
      </c>
      <c r="M244">
        <v>7</v>
      </c>
      <c r="N244">
        <v>4</v>
      </c>
      <c r="O244">
        <v>1</v>
      </c>
      <c r="P244">
        <v>7</v>
      </c>
      <c r="Q244">
        <v>4</v>
      </c>
      <c r="R244">
        <v>7</v>
      </c>
      <c r="S244">
        <v>7</v>
      </c>
      <c r="T244">
        <v>7</v>
      </c>
      <c r="U244">
        <v>7</v>
      </c>
      <c r="V244">
        <v>1</v>
      </c>
      <c r="W244">
        <v>5</v>
      </c>
      <c r="X244">
        <v>2</v>
      </c>
      <c r="Y244">
        <v>7</v>
      </c>
      <c r="Z244">
        <v>4</v>
      </c>
      <c r="AA244">
        <v>3</v>
      </c>
      <c r="AB244">
        <v>4</v>
      </c>
      <c r="AL244">
        <v>4</v>
      </c>
      <c r="AM244">
        <v>3</v>
      </c>
      <c r="AN244">
        <v>3</v>
      </c>
      <c r="AO244">
        <v>3</v>
      </c>
      <c r="AP244">
        <v>3</v>
      </c>
      <c r="AQ244">
        <v>3</v>
      </c>
      <c r="AR244">
        <v>3</v>
      </c>
      <c r="AS244">
        <v>3</v>
      </c>
      <c r="AT244">
        <v>3</v>
      </c>
      <c r="AU244">
        <v>3</v>
      </c>
      <c r="AV244">
        <v>3</v>
      </c>
      <c r="AW244">
        <v>3</v>
      </c>
      <c r="AX244" s="9">
        <f t="shared" si="40"/>
        <v>7</v>
      </c>
      <c r="AY244" s="10">
        <f t="shared" si="41"/>
        <v>9</v>
      </c>
      <c r="AZ244" s="9">
        <f t="shared" si="42"/>
        <v>0.33333333333333331</v>
      </c>
      <c r="BA244" s="10">
        <f t="shared" si="43"/>
        <v>1</v>
      </c>
      <c r="BB244" s="10">
        <f t="shared" si="44"/>
        <v>0</v>
      </c>
      <c r="BC244" s="10">
        <f t="shared" si="45"/>
        <v>0</v>
      </c>
      <c r="BD244" s="9">
        <f t="shared" si="46"/>
        <v>3</v>
      </c>
      <c r="BE244" s="9">
        <f t="shared" si="47"/>
        <v>4.5999999999999996</v>
      </c>
      <c r="BF244" s="10">
        <f t="shared" si="48"/>
        <v>3.75</v>
      </c>
      <c r="BG244">
        <f t="shared" si="49"/>
        <v>1</v>
      </c>
    </row>
    <row r="245" spans="1:59" x14ac:dyDescent="0.2">
      <c r="A245">
        <v>114362204338</v>
      </c>
      <c r="B245">
        <v>426449233</v>
      </c>
      <c r="C245" s="1">
        <v>45114.703703703701</v>
      </c>
      <c r="D245" s="1">
        <v>45114.707118055558</v>
      </c>
      <c r="E245" t="s">
        <v>95</v>
      </c>
      <c r="J245">
        <v>1180</v>
      </c>
      <c r="K245" t="s">
        <v>47</v>
      </c>
      <c r="L245">
        <v>7</v>
      </c>
      <c r="M245">
        <v>7</v>
      </c>
      <c r="N245">
        <v>4</v>
      </c>
      <c r="O245">
        <v>1</v>
      </c>
      <c r="P245">
        <v>7</v>
      </c>
      <c r="Q245">
        <v>4</v>
      </c>
      <c r="R245">
        <v>5</v>
      </c>
      <c r="S245">
        <v>7</v>
      </c>
      <c r="T245">
        <v>5</v>
      </c>
      <c r="U245">
        <v>7</v>
      </c>
      <c r="V245">
        <v>1</v>
      </c>
      <c r="W245">
        <v>6</v>
      </c>
      <c r="X245">
        <v>5</v>
      </c>
      <c r="Y245">
        <v>7</v>
      </c>
      <c r="Z245">
        <v>6</v>
      </c>
      <c r="AA245">
        <v>4</v>
      </c>
      <c r="AB245">
        <v>5</v>
      </c>
      <c r="AL245">
        <v>4</v>
      </c>
      <c r="AM245">
        <v>4</v>
      </c>
      <c r="AN245">
        <v>4</v>
      </c>
      <c r="AO245">
        <v>3</v>
      </c>
      <c r="AP245">
        <v>1</v>
      </c>
      <c r="AQ245">
        <v>3</v>
      </c>
      <c r="AR245">
        <v>3</v>
      </c>
      <c r="AS245">
        <v>2</v>
      </c>
      <c r="AT245">
        <v>3</v>
      </c>
      <c r="AU245">
        <v>3</v>
      </c>
      <c r="AV245">
        <v>2</v>
      </c>
      <c r="AW245">
        <v>6</v>
      </c>
      <c r="AX245" s="9">
        <f t="shared" si="40"/>
        <v>6.333333333333333</v>
      </c>
      <c r="AY245" s="10">
        <f t="shared" si="41"/>
        <v>7</v>
      </c>
      <c r="AZ245" s="9">
        <f t="shared" si="42"/>
        <v>1.6666666666666667</v>
      </c>
      <c r="BA245" s="10">
        <f t="shared" si="43"/>
        <v>1</v>
      </c>
      <c r="BB245" s="10">
        <f t="shared" si="44"/>
        <v>3</v>
      </c>
      <c r="BC245" s="10">
        <f t="shared" si="45"/>
        <v>1</v>
      </c>
      <c r="BD245" s="9">
        <f t="shared" si="46"/>
        <v>2.3333333333333335</v>
      </c>
      <c r="BE245" s="9">
        <f t="shared" si="47"/>
        <v>4.2</v>
      </c>
      <c r="BF245" s="10">
        <f t="shared" si="48"/>
        <v>4.75</v>
      </c>
      <c r="BG245">
        <f t="shared" si="49"/>
        <v>5</v>
      </c>
    </row>
    <row r="246" spans="1:59" x14ac:dyDescent="0.2">
      <c r="A246">
        <v>114365439363</v>
      </c>
      <c r="B246">
        <v>426449233</v>
      </c>
      <c r="C246" s="1">
        <v>45119.4844212963</v>
      </c>
      <c r="D246" s="1">
        <v>45119.488495370373</v>
      </c>
      <c r="E246" t="s">
        <v>82</v>
      </c>
      <c r="J246">
        <v>1188</v>
      </c>
      <c r="K246" t="s">
        <v>47</v>
      </c>
      <c r="L246">
        <v>4</v>
      </c>
      <c r="M246">
        <v>6</v>
      </c>
      <c r="N246">
        <v>4</v>
      </c>
      <c r="O246">
        <v>7</v>
      </c>
      <c r="P246">
        <v>6</v>
      </c>
      <c r="Q246">
        <v>6</v>
      </c>
      <c r="R246">
        <v>6</v>
      </c>
      <c r="S246">
        <v>6</v>
      </c>
      <c r="T246">
        <v>5</v>
      </c>
      <c r="U246">
        <v>6</v>
      </c>
      <c r="V246">
        <v>2</v>
      </c>
      <c r="W246">
        <v>6</v>
      </c>
      <c r="X246">
        <v>2</v>
      </c>
      <c r="Y246">
        <v>6</v>
      </c>
      <c r="Z246">
        <v>2</v>
      </c>
      <c r="AA246">
        <v>2</v>
      </c>
      <c r="AB246">
        <v>4</v>
      </c>
      <c r="AL246">
        <v>3</v>
      </c>
      <c r="AM246">
        <v>3</v>
      </c>
      <c r="AN246">
        <v>3</v>
      </c>
      <c r="AO246">
        <v>3</v>
      </c>
      <c r="AP246">
        <v>3</v>
      </c>
      <c r="AQ246">
        <v>3</v>
      </c>
      <c r="AR246">
        <v>2</v>
      </c>
      <c r="AS246">
        <v>3</v>
      </c>
      <c r="AT246">
        <v>3</v>
      </c>
      <c r="AU246">
        <v>2</v>
      </c>
      <c r="AV246">
        <v>3</v>
      </c>
      <c r="AW246">
        <v>3</v>
      </c>
      <c r="AX246" s="9">
        <f t="shared" si="40"/>
        <v>5.666666666666667</v>
      </c>
      <c r="AY246" s="10">
        <f t="shared" si="41"/>
        <v>8</v>
      </c>
      <c r="AZ246" s="9">
        <f t="shared" si="42"/>
        <v>0</v>
      </c>
      <c r="BA246" s="10">
        <f t="shared" si="43"/>
        <v>0</v>
      </c>
      <c r="BB246" s="10">
        <f t="shared" si="44"/>
        <v>0</v>
      </c>
      <c r="BC246" s="10">
        <f t="shared" si="45"/>
        <v>0</v>
      </c>
      <c r="BD246" s="9">
        <f t="shared" si="46"/>
        <v>3</v>
      </c>
      <c r="BE246" s="9">
        <f t="shared" si="47"/>
        <v>5.8</v>
      </c>
      <c r="BF246" s="10">
        <f t="shared" si="48"/>
        <v>2.75</v>
      </c>
      <c r="BG246">
        <f t="shared" si="49"/>
        <v>1</v>
      </c>
    </row>
    <row r="247" spans="1:59" x14ac:dyDescent="0.2">
      <c r="A247">
        <v>114366597626</v>
      </c>
      <c r="B247">
        <v>426449233</v>
      </c>
      <c r="C247" s="1">
        <v>45120.697754629633</v>
      </c>
      <c r="D247" s="1">
        <v>45120.702094907407</v>
      </c>
      <c r="E247" t="s">
        <v>67</v>
      </c>
      <c r="J247">
        <v>1192</v>
      </c>
      <c r="K247" t="s">
        <v>53</v>
      </c>
      <c r="L247">
        <v>5</v>
      </c>
      <c r="M247">
        <v>3</v>
      </c>
      <c r="N247">
        <v>3</v>
      </c>
      <c r="O247">
        <v>7</v>
      </c>
      <c r="P247">
        <v>7</v>
      </c>
      <c r="Q247">
        <v>7</v>
      </c>
      <c r="R247">
        <v>7</v>
      </c>
      <c r="S247">
        <v>7</v>
      </c>
      <c r="T247">
        <v>4</v>
      </c>
      <c r="U247">
        <v>7</v>
      </c>
      <c r="V247">
        <v>1</v>
      </c>
      <c r="W247">
        <v>7</v>
      </c>
      <c r="X247">
        <v>6</v>
      </c>
      <c r="Y247">
        <v>7</v>
      </c>
      <c r="AC247">
        <v>6</v>
      </c>
      <c r="AD247">
        <v>3</v>
      </c>
      <c r="AE247">
        <v>1</v>
      </c>
      <c r="AL247">
        <v>4</v>
      </c>
      <c r="AM247">
        <v>1</v>
      </c>
      <c r="AN247">
        <v>5</v>
      </c>
      <c r="AO247">
        <v>4</v>
      </c>
      <c r="AP247">
        <v>4</v>
      </c>
      <c r="AQ247">
        <v>5</v>
      </c>
      <c r="AR247">
        <v>1</v>
      </c>
      <c r="AS247">
        <v>1</v>
      </c>
      <c r="AT247">
        <v>1</v>
      </c>
      <c r="AU247">
        <v>4</v>
      </c>
      <c r="AV247">
        <v>4</v>
      </c>
      <c r="AW247">
        <v>4</v>
      </c>
      <c r="AX247" s="9">
        <f t="shared" si="40"/>
        <v>6</v>
      </c>
      <c r="AY247" s="10">
        <f t="shared" si="41"/>
        <v>7</v>
      </c>
      <c r="AZ247" s="9">
        <f t="shared" si="42"/>
        <v>1</v>
      </c>
      <c r="BA247" s="10">
        <f t="shared" si="43"/>
        <v>0</v>
      </c>
      <c r="BB247" s="10">
        <f t="shared" si="44"/>
        <v>3</v>
      </c>
      <c r="BC247" s="10">
        <f t="shared" si="45"/>
        <v>0</v>
      </c>
      <c r="BD247" s="9">
        <f t="shared" si="46"/>
        <v>3.3333333333333335</v>
      </c>
      <c r="BE247" s="9">
        <f t="shared" si="47"/>
        <v>6.2</v>
      </c>
      <c r="BF247" s="10">
        <f t="shared" si="48"/>
        <v>3.5</v>
      </c>
      <c r="BG247">
        <f t="shared" si="49"/>
        <v>10</v>
      </c>
    </row>
    <row r="248" spans="1:59" x14ac:dyDescent="0.2">
      <c r="A248">
        <v>114365526695</v>
      </c>
      <c r="B248">
        <v>426449233</v>
      </c>
      <c r="C248" s="1">
        <v>45119.555532407408</v>
      </c>
      <c r="D248" s="1">
        <v>45119.557210648149</v>
      </c>
      <c r="E248" t="s">
        <v>76</v>
      </c>
      <c r="J248">
        <v>1196</v>
      </c>
      <c r="K248" t="s">
        <v>41</v>
      </c>
      <c r="L248">
        <v>4</v>
      </c>
      <c r="M248">
        <v>7</v>
      </c>
      <c r="N248">
        <v>4</v>
      </c>
      <c r="O248">
        <v>3</v>
      </c>
      <c r="P248">
        <v>1</v>
      </c>
      <c r="Q248">
        <v>7</v>
      </c>
      <c r="R248">
        <v>1</v>
      </c>
      <c r="S248">
        <v>7</v>
      </c>
      <c r="T248">
        <v>4</v>
      </c>
      <c r="U248">
        <v>4</v>
      </c>
      <c r="V248">
        <v>4</v>
      </c>
      <c r="W248">
        <v>7</v>
      </c>
      <c r="X248">
        <v>7</v>
      </c>
      <c r="Y248">
        <v>7</v>
      </c>
      <c r="AL248">
        <v>5</v>
      </c>
      <c r="AM248">
        <v>2</v>
      </c>
      <c r="AN248">
        <v>5</v>
      </c>
      <c r="AO248">
        <v>5</v>
      </c>
      <c r="AP248">
        <v>5</v>
      </c>
      <c r="AQ248">
        <v>5</v>
      </c>
      <c r="AR248">
        <v>1</v>
      </c>
      <c r="AS248">
        <v>1</v>
      </c>
      <c r="AT248">
        <v>1</v>
      </c>
      <c r="AU248">
        <v>5</v>
      </c>
      <c r="AV248">
        <v>4</v>
      </c>
      <c r="AW248">
        <v>5</v>
      </c>
      <c r="AX248" s="9">
        <f t="shared" si="40"/>
        <v>5</v>
      </c>
      <c r="AY248" s="10">
        <f t="shared" si="41"/>
        <v>3</v>
      </c>
      <c r="AZ248" s="9" t="str">
        <f t="shared" si="42"/>
        <v>N/A</v>
      </c>
      <c r="BA248" s="10" t="str">
        <f t="shared" si="43"/>
        <v>N/A</v>
      </c>
      <c r="BB248" s="10" t="str">
        <f t="shared" si="44"/>
        <v>N/A</v>
      </c>
      <c r="BC248" s="10" t="str">
        <f t="shared" si="45"/>
        <v>N/A</v>
      </c>
      <c r="BD248" s="9" t="str">
        <f t="shared" si="46"/>
        <v>N/A</v>
      </c>
      <c r="BE248" s="9">
        <f t="shared" si="47"/>
        <v>3.2</v>
      </c>
      <c r="BF248" s="10">
        <f t="shared" si="48"/>
        <v>5</v>
      </c>
      <c r="BG248">
        <f t="shared" si="49"/>
        <v>12</v>
      </c>
    </row>
    <row r="249" spans="1:59" x14ac:dyDescent="0.2">
      <c r="A249">
        <v>114367595443</v>
      </c>
      <c r="B249">
        <v>426449233</v>
      </c>
      <c r="C249" s="1">
        <v>45121.719629629632</v>
      </c>
      <c r="D249" s="1">
        <v>45121.780127314814</v>
      </c>
      <c r="E249" t="s">
        <v>64</v>
      </c>
      <c r="J249">
        <v>1204</v>
      </c>
      <c r="K249" t="s">
        <v>47</v>
      </c>
      <c r="L249">
        <v>5</v>
      </c>
      <c r="M249">
        <v>5</v>
      </c>
      <c r="N249">
        <v>3</v>
      </c>
      <c r="O249">
        <v>1</v>
      </c>
      <c r="P249">
        <v>7</v>
      </c>
      <c r="Q249">
        <v>1</v>
      </c>
      <c r="R249">
        <v>6</v>
      </c>
      <c r="S249">
        <v>7</v>
      </c>
      <c r="T249">
        <v>6</v>
      </c>
      <c r="U249">
        <v>7</v>
      </c>
      <c r="V249">
        <v>5</v>
      </c>
      <c r="W249">
        <v>7</v>
      </c>
      <c r="X249">
        <v>5</v>
      </c>
      <c r="Y249">
        <v>7</v>
      </c>
      <c r="Z249">
        <v>6</v>
      </c>
      <c r="AA249">
        <v>3</v>
      </c>
      <c r="AB249">
        <v>4</v>
      </c>
      <c r="AL249">
        <v>4</v>
      </c>
      <c r="AM249">
        <v>6</v>
      </c>
      <c r="AN249">
        <v>6</v>
      </c>
      <c r="AO249">
        <v>3</v>
      </c>
      <c r="AP249">
        <v>1</v>
      </c>
      <c r="AQ249">
        <v>5</v>
      </c>
      <c r="AR249">
        <v>5</v>
      </c>
      <c r="AS249">
        <v>6</v>
      </c>
      <c r="AT249">
        <v>6</v>
      </c>
      <c r="AU249">
        <v>4</v>
      </c>
      <c r="AV249">
        <v>1</v>
      </c>
      <c r="AW249">
        <v>6</v>
      </c>
      <c r="AX249" s="9">
        <f t="shared" si="40"/>
        <v>6.666666666666667</v>
      </c>
      <c r="AY249" s="10">
        <f t="shared" si="41"/>
        <v>4</v>
      </c>
      <c r="AZ249" s="9">
        <f t="shared" si="42"/>
        <v>2.3333333333333335</v>
      </c>
      <c r="BA249" s="10">
        <f t="shared" si="43"/>
        <v>1</v>
      </c>
      <c r="BB249" s="10">
        <f t="shared" si="44"/>
        <v>5</v>
      </c>
      <c r="BC249" s="10">
        <f t="shared" si="45"/>
        <v>1</v>
      </c>
      <c r="BD249" s="9">
        <f t="shared" si="46"/>
        <v>3</v>
      </c>
      <c r="BE249" s="9">
        <f t="shared" si="47"/>
        <v>3.6</v>
      </c>
      <c r="BF249" s="10">
        <f t="shared" si="48"/>
        <v>4.25</v>
      </c>
      <c r="BG249">
        <f t="shared" si="49"/>
        <v>8</v>
      </c>
    </row>
    <row r="250" spans="1:59" x14ac:dyDescent="0.2">
      <c r="A250">
        <v>114368112852</v>
      </c>
      <c r="B250">
        <v>426449233</v>
      </c>
      <c r="C250" s="1">
        <v>45122.682199074072</v>
      </c>
      <c r="D250" s="1">
        <v>45122.688622685186</v>
      </c>
      <c r="E250" t="s">
        <v>63</v>
      </c>
      <c r="J250">
        <v>1208</v>
      </c>
      <c r="K250" t="s">
        <v>53</v>
      </c>
      <c r="L250">
        <v>4</v>
      </c>
      <c r="M250">
        <v>7</v>
      </c>
      <c r="N250">
        <v>3</v>
      </c>
      <c r="O250">
        <v>5</v>
      </c>
      <c r="P250">
        <v>2</v>
      </c>
      <c r="Q250">
        <v>7</v>
      </c>
      <c r="R250">
        <v>6</v>
      </c>
      <c r="S250">
        <v>7</v>
      </c>
      <c r="T250">
        <v>5</v>
      </c>
      <c r="U250">
        <v>7</v>
      </c>
      <c r="V250">
        <v>2</v>
      </c>
      <c r="W250">
        <v>5</v>
      </c>
      <c r="X250">
        <v>4</v>
      </c>
      <c r="Y250">
        <v>6</v>
      </c>
      <c r="AC250">
        <v>3</v>
      </c>
      <c r="AD250">
        <v>4</v>
      </c>
      <c r="AE250">
        <v>5</v>
      </c>
      <c r="AL250">
        <v>3</v>
      </c>
      <c r="AM250">
        <v>3</v>
      </c>
      <c r="AN250">
        <v>4</v>
      </c>
      <c r="AO250">
        <v>4</v>
      </c>
      <c r="AP250">
        <v>6</v>
      </c>
      <c r="AQ250">
        <v>6</v>
      </c>
      <c r="AR250">
        <v>2</v>
      </c>
      <c r="AS250">
        <v>2</v>
      </c>
      <c r="AT250">
        <v>4</v>
      </c>
      <c r="AU250">
        <v>4</v>
      </c>
      <c r="AV250">
        <v>6</v>
      </c>
      <c r="AW250">
        <v>6</v>
      </c>
      <c r="AX250" s="9">
        <f t="shared" si="40"/>
        <v>6.333333333333333</v>
      </c>
      <c r="AY250" s="10">
        <f t="shared" si="41"/>
        <v>5</v>
      </c>
      <c r="AZ250" s="9">
        <f t="shared" si="42"/>
        <v>2</v>
      </c>
      <c r="BA250" s="10">
        <f t="shared" si="43"/>
        <v>1</v>
      </c>
      <c r="BB250" s="10">
        <f t="shared" si="44"/>
        <v>3</v>
      </c>
      <c r="BC250" s="10">
        <f t="shared" si="45"/>
        <v>2</v>
      </c>
      <c r="BD250" s="9">
        <f t="shared" si="46"/>
        <v>3.3333333333333335</v>
      </c>
      <c r="BE250" s="9">
        <f t="shared" si="47"/>
        <v>4.5999999999999996</v>
      </c>
      <c r="BF250" s="10">
        <f t="shared" si="48"/>
        <v>3.75</v>
      </c>
      <c r="BG250">
        <f t="shared" si="49"/>
        <v>8</v>
      </c>
    </row>
    <row r="251" spans="1:59" x14ac:dyDescent="0.2">
      <c r="A251">
        <v>114365621250</v>
      </c>
      <c r="B251">
        <v>426449233</v>
      </c>
      <c r="C251" s="1">
        <v>45119.629363425927</v>
      </c>
      <c r="D251" s="1">
        <v>45119.63422453704</v>
      </c>
      <c r="E251" t="s">
        <v>73</v>
      </c>
      <c r="J251">
        <v>1212</v>
      </c>
      <c r="K251" t="s">
        <v>45</v>
      </c>
      <c r="L251">
        <v>1</v>
      </c>
      <c r="M251">
        <v>3</v>
      </c>
      <c r="N251">
        <v>3</v>
      </c>
      <c r="O251">
        <v>2</v>
      </c>
      <c r="P251">
        <v>2</v>
      </c>
      <c r="Q251">
        <v>5</v>
      </c>
      <c r="R251">
        <v>4</v>
      </c>
      <c r="S251">
        <v>4</v>
      </c>
      <c r="T251">
        <v>2</v>
      </c>
      <c r="U251">
        <v>7</v>
      </c>
      <c r="V251">
        <v>3</v>
      </c>
      <c r="W251">
        <v>7</v>
      </c>
      <c r="X251">
        <v>3</v>
      </c>
      <c r="Y251">
        <v>7</v>
      </c>
      <c r="AL251">
        <v>4</v>
      </c>
      <c r="AM251">
        <v>4</v>
      </c>
      <c r="AN251">
        <v>4</v>
      </c>
      <c r="AO251">
        <v>4</v>
      </c>
      <c r="AP251">
        <v>4</v>
      </c>
      <c r="AQ251">
        <v>4</v>
      </c>
      <c r="AR251">
        <v>4</v>
      </c>
      <c r="AS251">
        <v>4</v>
      </c>
      <c r="AT251">
        <v>4</v>
      </c>
      <c r="AU251">
        <v>4</v>
      </c>
      <c r="AV251">
        <v>4</v>
      </c>
      <c r="AW251">
        <v>4</v>
      </c>
      <c r="AX251" s="9">
        <f t="shared" si="40"/>
        <v>4.333333333333333</v>
      </c>
      <c r="AY251" s="10">
        <f t="shared" si="41"/>
        <v>8</v>
      </c>
      <c r="AZ251" s="9" t="str">
        <f t="shared" si="42"/>
        <v>N/A</v>
      </c>
      <c r="BA251" s="10" t="str">
        <f t="shared" si="43"/>
        <v>N/A</v>
      </c>
      <c r="BB251" s="10" t="str">
        <f t="shared" si="44"/>
        <v>N/A</v>
      </c>
      <c r="BC251" s="10" t="str">
        <f t="shared" si="45"/>
        <v>N/A</v>
      </c>
      <c r="BD251" s="9" t="str">
        <f t="shared" si="46"/>
        <v>N/A</v>
      </c>
      <c r="BE251" s="9">
        <f t="shared" si="47"/>
        <v>3.2</v>
      </c>
      <c r="BF251" s="10">
        <f t="shared" si="48"/>
        <v>4</v>
      </c>
      <c r="BG251">
        <f t="shared" si="49"/>
        <v>0</v>
      </c>
    </row>
    <row r="252" spans="1:59" x14ac:dyDescent="0.2">
      <c r="A252">
        <v>114368208376</v>
      </c>
      <c r="B252">
        <v>426449233</v>
      </c>
      <c r="C252" s="1">
        <v>45122.942557870374</v>
      </c>
      <c r="D252" s="1">
        <v>45122.946736111109</v>
      </c>
      <c r="E252" t="s">
        <v>62</v>
      </c>
      <c r="J252">
        <v>1219</v>
      </c>
      <c r="K252" t="s">
        <v>49</v>
      </c>
      <c r="L252">
        <v>7</v>
      </c>
      <c r="M252">
        <v>7</v>
      </c>
      <c r="N252">
        <v>5</v>
      </c>
      <c r="O252">
        <v>3</v>
      </c>
      <c r="P252">
        <v>7</v>
      </c>
      <c r="Q252">
        <v>2</v>
      </c>
      <c r="R252">
        <v>7</v>
      </c>
      <c r="S252">
        <v>7</v>
      </c>
      <c r="T252">
        <v>2</v>
      </c>
      <c r="U252">
        <v>5</v>
      </c>
      <c r="V252">
        <v>1</v>
      </c>
      <c r="W252">
        <v>7</v>
      </c>
      <c r="X252">
        <v>4</v>
      </c>
      <c r="Y252">
        <v>7</v>
      </c>
      <c r="AF252">
        <v>6</v>
      </c>
      <c r="AG252">
        <v>6</v>
      </c>
      <c r="AH252">
        <v>6</v>
      </c>
      <c r="AL252">
        <v>4</v>
      </c>
      <c r="AM252">
        <v>1</v>
      </c>
      <c r="AN252">
        <v>3</v>
      </c>
      <c r="AO252">
        <v>1</v>
      </c>
      <c r="AP252">
        <v>1</v>
      </c>
      <c r="AQ252">
        <v>1</v>
      </c>
      <c r="AR252">
        <v>6</v>
      </c>
      <c r="AS252">
        <v>5</v>
      </c>
      <c r="AT252">
        <v>5</v>
      </c>
      <c r="AU252">
        <v>1</v>
      </c>
      <c r="AV252">
        <v>1</v>
      </c>
      <c r="AW252">
        <v>1</v>
      </c>
      <c r="AX252" s="9">
        <f t="shared" si="40"/>
        <v>4.666666666666667</v>
      </c>
      <c r="AY252" s="10">
        <f t="shared" si="41"/>
        <v>9</v>
      </c>
      <c r="AZ252" s="9">
        <f t="shared" si="42"/>
        <v>4.333333333333333</v>
      </c>
      <c r="BA252" s="10">
        <f t="shared" si="43"/>
        <v>5</v>
      </c>
      <c r="BB252" s="10">
        <f t="shared" si="44"/>
        <v>4</v>
      </c>
      <c r="BC252" s="10">
        <f t="shared" si="45"/>
        <v>4</v>
      </c>
      <c r="BD252" s="9">
        <f t="shared" si="46"/>
        <v>1</v>
      </c>
      <c r="BE252" s="9">
        <f t="shared" si="47"/>
        <v>4.8</v>
      </c>
      <c r="BF252" s="10">
        <f t="shared" si="48"/>
        <v>5.5</v>
      </c>
      <c r="BG252">
        <f t="shared" si="49"/>
        <v>13</v>
      </c>
    </row>
    <row r="253" spans="1:59" x14ac:dyDescent="0.2">
      <c r="A253">
        <v>114370941374</v>
      </c>
      <c r="B253">
        <v>426449233</v>
      </c>
      <c r="C253" s="1">
        <v>45126.568368055552</v>
      </c>
      <c r="D253" s="1">
        <v>45126.571701388886</v>
      </c>
      <c r="E253" t="s">
        <v>59</v>
      </c>
      <c r="J253">
        <v>1220</v>
      </c>
      <c r="K253" t="s">
        <v>53</v>
      </c>
      <c r="L253">
        <v>5</v>
      </c>
      <c r="M253">
        <v>6</v>
      </c>
      <c r="N253">
        <v>7</v>
      </c>
      <c r="O253">
        <v>5</v>
      </c>
      <c r="P253">
        <v>3</v>
      </c>
      <c r="Q253">
        <v>5</v>
      </c>
      <c r="R253">
        <v>4</v>
      </c>
      <c r="S253">
        <v>6</v>
      </c>
      <c r="T253">
        <v>5</v>
      </c>
      <c r="U253">
        <v>6</v>
      </c>
      <c r="V253">
        <v>4</v>
      </c>
      <c r="W253">
        <v>5</v>
      </c>
      <c r="X253">
        <v>5</v>
      </c>
      <c r="Y253">
        <v>5</v>
      </c>
      <c r="AC253">
        <v>4</v>
      </c>
      <c r="AD253">
        <v>3</v>
      </c>
      <c r="AE253">
        <v>5</v>
      </c>
      <c r="AL253">
        <v>4</v>
      </c>
      <c r="AM253">
        <v>4</v>
      </c>
      <c r="AN253">
        <v>5</v>
      </c>
      <c r="AO253">
        <v>4</v>
      </c>
      <c r="AP253">
        <v>5</v>
      </c>
      <c r="AQ253">
        <v>5</v>
      </c>
      <c r="AR253">
        <v>2</v>
      </c>
      <c r="AS253">
        <v>3</v>
      </c>
      <c r="AT253">
        <v>3</v>
      </c>
      <c r="AU253">
        <v>3</v>
      </c>
      <c r="AV253">
        <v>4</v>
      </c>
      <c r="AW253">
        <v>5</v>
      </c>
      <c r="AX253" s="9">
        <f t="shared" si="40"/>
        <v>5.666666666666667</v>
      </c>
      <c r="AY253" s="10">
        <f t="shared" si="41"/>
        <v>1</v>
      </c>
      <c r="AZ253" s="9">
        <f t="shared" si="42"/>
        <v>0.33333333333333331</v>
      </c>
      <c r="BA253" s="10">
        <f t="shared" si="43"/>
        <v>0</v>
      </c>
      <c r="BB253" s="10">
        <f t="shared" si="44"/>
        <v>1</v>
      </c>
      <c r="BC253" s="10">
        <f t="shared" si="45"/>
        <v>0</v>
      </c>
      <c r="BD253" s="9">
        <f t="shared" si="46"/>
        <v>4.333333333333333</v>
      </c>
      <c r="BE253" s="9">
        <f t="shared" si="47"/>
        <v>4.8</v>
      </c>
      <c r="BF253" s="10">
        <f t="shared" si="48"/>
        <v>4</v>
      </c>
      <c r="BG253">
        <f t="shared" si="49"/>
        <v>6</v>
      </c>
    </row>
    <row r="254" spans="1:59" x14ac:dyDescent="0.2">
      <c r="A254">
        <v>114365408750</v>
      </c>
      <c r="B254">
        <v>426449233</v>
      </c>
      <c r="C254" s="1">
        <v>45119.460138888891</v>
      </c>
      <c r="D254" s="1">
        <v>45119.462916666664</v>
      </c>
      <c r="E254" t="s">
        <v>84</v>
      </c>
      <c r="J254">
        <v>1224</v>
      </c>
      <c r="K254" t="s">
        <v>47</v>
      </c>
      <c r="L254">
        <v>6</v>
      </c>
      <c r="M254">
        <v>5</v>
      </c>
      <c r="N254">
        <v>5</v>
      </c>
      <c r="O254">
        <v>5</v>
      </c>
      <c r="P254">
        <v>4</v>
      </c>
      <c r="Q254">
        <v>5</v>
      </c>
      <c r="R254">
        <v>4</v>
      </c>
      <c r="S254">
        <v>6</v>
      </c>
      <c r="T254">
        <v>4</v>
      </c>
      <c r="U254">
        <v>7</v>
      </c>
      <c r="V254">
        <v>1</v>
      </c>
      <c r="W254">
        <v>7</v>
      </c>
      <c r="X254">
        <v>1</v>
      </c>
      <c r="Y254">
        <v>7</v>
      </c>
      <c r="Z254">
        <v>5</v>
      </c>
      <c r="AA254">
        <v>1</v>
      </c>
      <c r="AB254">
        <v>4</v>
      </c>
      <c r="AL254">
        <v>5</v>
      </c>
      <c r="AM254">
        <v>5</v>
      </c>
      <c r="AN254">
        <v>5</v>
      </c>
      <c r="AO254">
        <v>5</v>
      </c>
      <c r="AP254">
        <v>4</v>
      </c>
      <c r="AQ254">
        <v>5</v>
      </c>
      <c r="AR254">
        <v>5</v>
      </c>
      <c r="AS254">
        <v>5</v>
      </c>
      <c r="AT254">
        <v>5</v>
      </c>
      <c r="AU254">
        <v>3</v>
      </c>
      <c r="AV254">
        <v>2</v>
      </c>
      <c r="AW254">
        <v>5</v>
      </c>
      <c r="AX254" s="9">
        <f t="shared" si="40"/>
        <v>5.666666666666667</v>
      </c>
      <c r="AY254" s="10">
        <f t="shared" si="41"/>
        <v>12</v>
      </c>
      <c r="AZ254" s="9">
        <f t="shared" si="42"/>
        <v>0.33333333333333331</v>
      </c>
      <c r="BA254" s="10">
        <f t="shared" si="43"/>
        <v>0</v>
      </c>
      <c r="BB254" s="10">
        <f t="shared" si="44"/>
        <v>1</v>
      </c>
      <c r="BC254" s="10">
        <f t="shared" si="45"/>
        <v>0</v>
      </c>
      <c r="BD254" s="9">
        <f t="shared" si="46"/>
        <v>4.666666666666667</v>
      </c>
      <c r="BE254" s="9">
        <f t="shared" si="47"/>
        <v>4.5999999999999996</v>
      </c>
      <c r="BF254" s="10">
        <f t="shared" si="48"/>
        <v>3.75</v>
      </c>
      <c r="BG254">
        <f t="shared" si="49"/>
        <v>5</v>
      </c>
    </row>
    <row r="255" spans="1:59" x14ac:dyDescent="0.2">
      <c r="A255">
        <v>114365437393</v>
      </c>
      <c r="B255">
        <v>426449233</v>
      </c>
      <c r="C255" s="1">
        <v>45119.482754629629</v>
      </c>
      <c r="D255" s="1">
        <v>45119.489050925928</v>
      </c>
      <c r="E255" t="s">
        <v>81</v>
      </c>
      <c r="J255">
        <v>1228</v>
      </c>
      <c r="K255" t="s">
        <v>53</v>
      </c>
      <c r="L255">
        <v>7</v>
      </c>
      <c r="M255">
        <v>7</v>
      </c>
      <c r="N255">
        <v>7</v>
      </c>
      <c r="O255">
        <v>5</v>
      </c>
      <c r="P255">
        <v>3</v>
      </c>
      <c r="Q255">
        <v>7</v>
      </c>
      <c r="R255">
        <v>2</v>
      </c>
      <c r="S255">
        <v>7</v>
      </c>
      <c r="T255">
        <v>4</v>
      </c>
      <c r="U255">
        <v>7</v>
      </c>
      <c r="V255">
        <v>4</v>
      </c>
      <c r="W255">
        <v>7</v>
      </c>
      <c r="X255">
        <v>4</v>
      </c>
      <c r="Y255">
        <v>6</v>
      </c>
      <c r="AC255">
        <v>6</v>
      </c>
      <c r="AD255">
        <v>4</v>
      </c>
      <c r="AE255">
        <v>5</v>
      </c>
      <c r="AL255">
        <v>4</v>
      </c>
      <c r="AM255">
        <v>3</v>
      </c>
      <c r="AN255">
        <v>3</v>
      </c>
      <c r="AO255">
        <v>4</v>
      </c>
      <c r="AP255">
        <v>6</v>
      </c>
      <c r="AQ255">
        <v>3</v>
      </c>
      <c r="AR255">
        <v>1</v>
      </c>
      <c r="AS255">
        <v>1</v>
      </c>
      <c r="AT255">
        <v>2</v>
      </c>
      <c r="AU255">
        <v>6</v>
      </c>
      <c r="AV255">
        <v>6</v>
      </c>
      <c r="AW255">
        <v>6</v>
      </c>
      <c r="AX255" s="9">
        <f t="shared" si="40"/>
        <v>6</v>
      </c>
      <c r="AY255" s="10">
        <f t="shared" si="41"/>
        <v>5</v>
      </c>
      <c r="AZ255" s="9">
        <f t="shared" si="42"/>
        <v>1</v>
      </c>
      <c r="BA255" s="10">
        <f t="shared" si="43"/>
        <v>0</v>
      </c>
      <c r="BB255" s="10">
        <f t="shared" si="44"/>
        <v>3</v>
      </c>
      <c r="BC255" s="10">
        <f t="shared" si="45"/>
        <v>0</v>
      </c>
      <c r="BD255" s="9">
        <f t="shared" si="46"/>
        <v>3.3333333333333335</v>
      </c>
      <c r="BE255" s="9">
        <f t="shared" si="47"/>
        <v>4.8</v>
      </c>
      <c r="BF255" s="10">
        <f t="shared" si="48"/>
        <v>4.75</v>
      </c>
      <c r="BG255">
        <f t="shared" si="49"/>
        <v>14</v>
      </c>
    </row>
    <row r="256" spans="1:59" x14ac:dyDescent="0.2">
      <c r="A256">
        <v>114368874602</v>
      </c>
      <c r="B256">
        <v>426449233</v>
      </c>
      <c r="C256" s="1">
        <v>45124.362372685187</v>
      </c>
      <c r="D256" s="1">
        <v>45124.366249999999</v>
      </c>
      <c r="E256" t="s">
        <v>61</v>
      </c>
      <c r="J256">
        <v>1232</v>
      </c>
      <c r="K256" t="s">
        <v>47</v>
      </c>
      <c r="L256">
        <v>5</v>
      </c>
      <c r="M256">
        <v>6</v>
      </c>
      <c r="N256">
        <v>4</v>
      </c>
      <c r="O256">
        <v>2</v>
      </c>
      <c r="P256">
        <v>5</v>
      </c>
      <c r="Q256">
        <v>7</v>
      </c>
      <c r="R256">
        <v>5</v>
      </c>
      <c r="S256">
        <v>5</v>
      </c>
      <c r="T256">
        <v>5</v>
      </c>
      <c r="U256">
        <v>6</v>
      </c>
      <c r="V256">
        <v>1</v>
      </c>
      <c r="W256">
        <v>6</v>
      </c>
      <c r="X256">
        <v>5</v>
      </c>
      <c r="Y256">
        <v>7</v>
      </c>
      <c r="Z256">
        <v>3</v>
      </c>
      <c r="AA256">
        <v>1</v>
      </c>
      <c r="AB256">
        <v>2</v>
      </c>
      <c r="AL256">
        <v>4</v>
      </c>
      <c r="AM256">
        <v>4</v>
      </c>
      <c r="AN256">
        <v>4</v>
      </c>
      <c r="AO256">
        <v>4</v>
      </c>
      <c r="AP256">
        <v>3</v>
      </c>
      <c r="AQ256">
        <v>5</v>
      </c>
      <c r="AR256">
        <v>2</v>
      </c>
      <c r="AS256">
        <v>1</v>
      </c>
      <c r="AT256">
        <v>3</v>
      </c>
      <c r="AU256">
        <v>4</v>
      </c>
      <c r="AV256">
        <v>2</v>
      </c>
      <c r="AW256">
        <v>5</v>
      </c>
      <c r="AX256" s="9">
        <f t="shared" si="40"/>
        <v>5.333333333333333</v>
      </c>
      <c r="AY256" s="10">
        <f t="shared" si="41"/>
        <v>7</v>
      </c>
      <c r="AZ256" s="9">
        <f t="shared" si="42"/>
        <v>0</v>
      </c>
      <c r="BA256" s="10">
        <f t="shared" si="43"/>
        <v>0</v>
      </c>
      <c r="BB256" s="10">
        <f t="shared" si="44"/>
        <v>1</v>
      </c>
      <c r="BC256" s="10">
        <f t="shared" si="45"/>
        <v>-1</v>
      </c>
      <c r="BD256" s="9">
        <f t="shared" si="46"/>
        <v>4</v>
      </c>
      <c r="BE256" s="9">
        <f t="shared" si="47"/>
        <v>4.5999999999999996</v>
      </c>
      <c r="BF256" s="10">
        <f t="shared" si="48"/>
        <v>2.5</v>
      </c>
      <c r="BG256">
        <f t="shared" si="49"/>
        <v>6</v>
      </c>
    </row>
    <row r="257" spans="1:59" x14ac:dyDescent="0.2">
      <c r="A257">
        <v>114365822713</v>
      </c>
      <c r="B257">
        <v>426449233</v>
      </c>
      <c r="C257" s="1">
        <v>45119.831006944441</v>
      </c>
      <c r="D257" s="1">
        <v>45119.834178240744</v>
      </c>
      <c r="E257" t="s">
        <v>69</v>
      </c>
      <c r="J257">
        <v>1240</v>
      </c>
      <c r="K257" t="s">
        <v>43</v>
      </c>
      <c r="L257">
        <v>2</v>
      </c>
      <c r="M257">
        <v>7</v>
      </c>
      <c r="N257">
        <v>3</v>
      </c>
      <c r="O257">
        <v>4</v>
      </c>
      <c r="P257">
        <v>3</v>
      </c>
      <c r="Q257">
        <v>7</v>
      </c>
      <c r="R257">
        <v>3</v>
      </c>
      <c r="S257">
        <v>7</v>
      </c>
      <c r="T257">
        <v>5</v>
      </c>
      <c r="U257">
        <v>6</v>
      </c>
      <c r="V257">
        <v>4</v>
      </c>
      <c r="W257">
        <v>7</v>
      </c>
      <c r="X257">
        <v>3</v>
      </c>
      <c r="Y257">
        <v>6</v>
      </c>
      <c r="AI257">
        <v>6</v>
      </c>
      <c r="AJ257">
        <v>4</v>
      </c>
      <c r="AK257">
        <v>5</v>
      </c>
      <c r="AL257">
        <v>2</v>
      </c>
      <c r="AM257">
        <v>3</v>
      </c>
      <c r="AN257">
        <v>4</v>
      </c>
      <c r="AO257">
        <v>3</v>
      </c>
      <c r="AP257">
        <v>3</v>
      </c>
      <c r="AQ257">
        <v>5</v>
      </c>
      <c r="AR257">
        <v>2</v>
      </c>
      <c r="AS257">
        <v>1</v>
      </c>
      <c r="AT257">
        <v>3</v>
      </c>
      <c r="AU257">
        <v>4</v>
      </c>
      <c r="AV257">
        <v>3</v>
      </c>
      <c r="AW257">
        <v>5</v>
      </c>
      <c r="AX257" s="9">
        <f t="shared" si="40"/>
        <v>6</v>
      </c>
      <c r="AY257" s="10">
        <f t="shared" si="41"/>
        <v>6</v>
      </c>
      <c r="AZ257" s="9">
        <f t="shared" si="42"/>
        <v>2</v>
      </c>
      <c r="BA257" s="10">
        <f t="shared" si="43"/>
        <v>2</v>
      </c>
      <c r="BB257" s="10">
        <f t="shared" si="44"/>
        <v>2</v>
      </c>
      <c r="BC257" s="10">
        <f t="shared" si="45"/>
        <v>2</v>
      </c>
      <c r="BD257" s="9">
        <f t="shared" si="46"/>
        <v>2</v>
      </c>
      <c r="BE257" s="9">
        <f t="shared" si="47"/>
        <v>4</v>
      </c>
      <c r="BF257" s="10">
        <f t="shared" si="48"/>
        <v>4.25</v>
      </c>
      <c r="BG257">
        <f t="shared" si="49"/>
        <v>6</v>
      </c>
    </row>
    <row r="258" spans="1:59" x14ac:dyDescent="0.2">
      <c r="A258">
        <v>114365437131</v>
      </c>
      <c r="B258">
        <v>426449233</v>
      </c>
      <c r="C258" s="1">
        <v>45119.482106481482</v>
      </c>
      <c r="D258" s="1">
        <v>45119.49015046296</v>
      </c>
      <c r="E258" t="s">
        <v>80</v>
      </c>
      <c r="J258">
        <v>1244</v>
      </c>
      <c r="K258" t="s">
        <v>43</v>
      </c>
      <c r="L258">
        <v>4</v>
      </c>
      <c r="M258">
        <v>6</v>
      </c>
      <c r="N258">
        <v>2</v>
      </c>
      <c r="O258">
        <v>5</v>
      </c>
      <c r="P258">
        <v>1</v>
      </c>
      <c r="Q258">
        <v>7</v>
      </c>
      <c r="R258">
        <v>1</v>
      </c>
      <c r="S258">
        <v>7</v>
      </c>
      <c r="T258">
        <v>7</v>
      </c>
      <c r="U258">
        <v>7</v>
      </c>
      <c r="V258">
        <v>1</v>
      </c>
      <c r="W258">
        <v>7</v>
      </c>
      <c r="X258">
        <v>1</v>
      </c>
      <c r="Y258">
        <v>7</v>
      </c>
      <c r="AI258">
        <v>5</v>
      </c>
      <c r="AJ258">
        <v>3</v>
      </c>
      <c r="AK258">
        <v>6</v>
      </c>
      <c r="AL258">
        <v>3</v>
      </c>
      <c r="AM258">
        <v>3</v>
      </c>
      <c r="AN258">
        <v>3</v>
      </c>
      <c r="AO258">
        <v>3</v>
      </c>
      <c r="AP258">
        <v>3</v>
      </c>
      <c r="AQ258">
        <v>3</v>
      </c>
      <c r="AR258">
        <v>2</v>
      </c>
      <c r="AS258">
        <v>1</v>
      </c>
      <c r="AT258">
        <v>2</v>
      </c>
      <c r="AU258">
        <v>3</v>
      </c>
      <c r="AV258">
        <v>3</v>
      </c>
      <c r="AW258">
        <v>3</v>
      </c>
      <c r="AX258" s="9">
        <f t="shared" si="40"/>
        <v>7</v>
      </c>
      <c r="AY258" s="10">
        <f t="shared" si="41"/>
        <v>12</v>
      </c>
      <c r="AZ258" s="9">
        <f t="shared" si="42"/>
        <v>1.3333333333333333</v>
      </c>
      <c r="BA258" s="10">
        <f t="shared" si="43"/>
        <v>1</v>
      </c>
      <c r="BB258" s="10">
        <f t="shared" si="44"/>
        <v>2</v>
      </c>
      <c r="BC258" s="10">
        <f t="shared" si="45"/>
        <v>1</v>
      </c>
      <c r="BD258" s="9">
        <f t="shared" si="46"/>
        <v>1.6666666666666667</v>
      </c>
      <c r="BE258" s="9">
        <f t="shared" si="47"/>
        <v>3.2</v>
      </c>
      <c r="BF258" s="10">
        <f t="shared" si="48"/>
        <v>4.25</v>
      </c>
      <c r="BG258">
        <f t="shared" si="49"/>
        <v>4</v>
      </c>
    </row>
    <row r="259" spans="1:59" x14ac:dyDescent="0.2">
      <c r="A259">
        <v>114367184996</v>
      </c>
      <c r="B259">
        <v>426449233</v>
      </c>
      <c r="C259" s="1">
        <v>45121.379930555559</v>
      </c>
      <c r="D259" s="1">
        <v>45121.389988425923</v>
      </c>
      <c r="E259" t="s">
        <v>66</v>
      </c>
      <c r="J259">
        <v>1256</v>
      </c>
      <c r="K259" t="s">
        <v>47</v>
      </c>
      <c r="L259">
        <v>2</v>
      </c>
      <c r="M259">
        <v>2</v>
      </c>
      <c r="N259">
        <v>3</v>
      </c>
      <c r="O259">
        <v>3</v>
      </c>
      <c r="P259">
        <v>3</v>
      </c>
      <c r="Q259">
        <v>1</v>
      </c>
      <c r="R259">
        <v>1</v>
      </c>
      <c r="S259">
        <v>6</v>
      </c>
      <c r="T259">
        <v>6</v>
      </c>
      <c r="U259">
        <v>7</v>
      </c>
      <c r="V259">
        <v>3</v>
      </c>
      <c r="W259">
        <v>7</v>
      </c>
      <c r="X259">
        <v>2</v>
      </c>
      <c r="Y259">
        <v>7</v>
      </c>
      <c r="Z259">
        <v>6</v>
      </c>
      <c r="AA259">
        <v>1</v>
      </c>
      <c r="AB259">
        <v>3</v>
      </c>
      <c r="AL259">
        <v>3</v>
      </c>
      <c r="AM259">
        <v>4</v>
      </c>
      <c r="AN259">
        <v>4</v>
      </c>
      <c r="AO259">
        <v>3</v>
      </c>
      <c r="AP259">
        <v>4</v>
      </c>
      <c r="AQ259">
        <v>4</v>
      </c>
      <c r="AR259">
        <v>3</v>
      </c>
      <c r="AS259">
        <v>4</v>
      </c>
      <c r="AT259">
        <v>4</v>
      </c>
      <c r="AU259">
        <v>3</v>
      </c>
      <c r="AV259">
        <v>4</v>
      </c>
      <c r="AW259">
        <v>4</v>
      </c>
      <c r="AX259" s="9">
        <f t="shared" si="40"/>
        <v>6.333333333333333</v>
      </c>
      <c r="AY259" s="10">
        <f t="shared" si="41"/>
        <v>9</v>
      </c>
      <c r="AZ259" s="9">
        <f t="shared" si="42"/>
        <v>0</v>
      </c>
      <c r="BA259" s="10">
        <f t="shared" si="43"/>
        <v>0</v>
      </c>
      <c r="BB259" s="10">
        <f t="shared" si="44"/>
        <v>0</v>
      </c>
      <c r="BC259" s="10">
        <f t="shared" si="45"/>
        <v>0</v>
      </c>
      <c r="BD259" s="9">
        <f t="shared" si="46"/>
        <v>3.6666666666666665</v>
      </c>
      <c r="BE259" s="9">
        <f t="shared" si="47"/>
        <v>2.2000000000000002</v>
      </c>
      <c r="BF259" s="10">
        <f t="shared" si="48"/>
        <v>3.25</v>
      </c>
      <c r="BG259">
        <f t="shared" si="49"/>
        <v>0</v>
      </c>
    </row>
    <row r="260" spans="1:59" x14ac:dyDescent="0.2">
      <c r="A260">
        <v>114365406664</v>
      </c>
      <c r="B260">
        <v>426449233</v>
      </c>
      <c r="C260" s="1">
        <v>45119.458935185183</v>
      </c>
      <c r="D260" s="1">
        <v>45119.461608796293</v>
      </c>
      <c r="E260" t="s">
        <v>85</v>
      </c>
      <c r="J260">
        <v>1260</v>
      </c>
      <c r="K260" t="s">
        <v>53</v>
      </c>
      <c r="L260">
        <v>7</v>
      </c>
      <c r="M260">
        <v>6</v>
      </c>
      <c r="N260">
        <v>3</v>
      </c>
      <c r="O260">
        <v>4</v>
      </c>
      <c r="P260">
        <v>1</v>
      </c>
      <c r="Q260">
        <v>7</v>
      </c>
      <c r="R260">
        <v>1</v>
      </c>
      <c r="S260">
        <v>7</v>
      </c>
      <c r="T260">
        <v>4</v>
      </c>
      <c r="U260">
        <v>7</v>
      </c>
      <c r="V260">
        <v>4</v>
      </c>
      <c r="W260">
        <v>7</v>
      </c>
      <c r="X260">
        <v>1</v>
      </c>
      <c r="Y260">
        <v>7</v>
      </c>
      <c r="AC260">
        <v>6</v>
      </c>
      <c r="AD260">
        <v>3</v>
      </c>
      <c r="AE260">
        <v>6</v>
      </c>
      <c r="AL260">
        <v>2</v>
      </c>
      <c r="AM260">
        <v>1</v>
      </c>
      <c r="AN260">
        <v>4</v>
      </c>
      <c r="AO260">
        <v>6</v>
      </c>
      <c r="AP260">
        <v>6</v>
      </c>
      <c r="AQ260">
        <v>6</v>
      </c>
      <c r="AR260">
        <v>1</v>
      </c>
      <c r="AS260">
        <v>1</v>
      </c>
      <c r="AT260">
        <v>1</v>
      </c>
      <c r="AU260">
        <v>6</v>
      </c>
      <c r="AV260">
        <v>6</v>
      </c>
      <c r="AW260">
        <v>6</v>
      </c>
      <c r="AX260" s="9">
        <f t="shared" ref="AX260:AX267" si="50">AVERAGE(S260:U260)</f>
        <v>6</v>
      </c>
      <c r="AY260" s="10">
        <f t="shared" ref="AY260:AY267" si="51">-V260+W260-X260+Y260</f>
        <v>9</v>
      </c>
      <c r="AZ260" s="9">
        <f t="shared" ref="AZ260:AZ267" si="52">IF(K260="Unión por la Patria (Frente de Todos)",AVERAGE(AO260-AL260,AP260-AM260,AQ260-AN260),IF(K260="Juntos por el Cambio",AVERAGE(AL260-AO260,AM260-AP260,AN260-AQ260),IF(K260="La Libertad Avanza",AVERAGE(AR260-AU260,AS260-AV260,AT260-AW260),IF(K260="Frente de Izquierda",AVERAGE(AU260-AR260,AV260-AS260,AW260-AT260),"N/A"))))</f>
        <v>3.6666666666666665</v>
      </c>
      <c r="BA260" s="10">
        <f t="shared" ref="BA260:BA267" si="53">IF(K260="Unión por la Patria (Frente de Todos)",(AO260-AL260),IF(K260="Juntos por el Cambio",AVERAGE(AL260-AO260),IF(K260="La Libertad Avanza",AVERAGE(AR260-AU260),IF(K260="Frente de Izquierda",AVERAGE(AU260-AR260),"N/A"))))</f>
        <v>4</v>
      </c>
      <c r="BB260" s="10">
        <f t="shared" ref="BB260:BB267" si="54">IF(K260="Unión por la Patria (Frente de Todos)",AVERAGE(AP260-AM260),IF(K260="Juntos por el Cambio",AVERAGE(AM260-AP260),IF(K260="La Libertad Avanza",AVERAGE(AS260-AV260),IF(K260="Frente de Izquierda",AVERAGE(AV260-AS260),"N/A"))))</f>
        <v>5</v>
      </c>
      <c r="BC260" s="10">
        <f t="shared" ref="BC260:BC267" si="55">IF(K260="Unión por la Patria (Frente de Todos)",AVERAGE(AQ260-AN260),IF(K260="Juntos por el Cambio",AVERAGE(AN260-AQ260),IF(K260="La Libertad Avanza",AVERAGE(AT260-AW260),IF(K260="Frente de Izquierda",AVERAGE(AW260-AT260),"N/A"))))</f>
        <v>2</v>
      </c>
      <c r="BD260" s="9">
        <f t="shared" ref="BD260:BD267" si="56">IF(K260="Unión por la Patria (Frente de Todos)",AVERAGE(AL260:AN260),IF(K260="Juntos por el Cambio",AVERAGE(AO260:AQ260),IF(K260="La Libertad Avanza",AVERAGE(AU260:AW260),IF(K260="Frente de Izquierda",AVERAGE(AR260:AT260),"N/A"))))</f>
        <v>2.3333333333333335</v>
      </c>
      <c r="BE260" s="9">
        <f t="shared" ref="BE260:BE267" si="57">AVERAGE(N260:R260)</f>
        <v>3.2</v>
      </c>
      <c r="BF260" s="10">
        <f t="shared" ref="BF260:BF267" si="58">AVERAGE(Z260:AL260)</f>
        <v>4.25</v>
      </c>
      <c r="BG260">
        <f t="shared" ref="BG260:BG267" si="59">MAX(SUM(AL260:AN260),SUM(AO260:AQ260),SUM(AR260:AT260),SUM(AU260:AW260))-MIN(SUM(AL260:AN260),SUM(AO260:AQ260),SUM(AR260:AT260),SUM(AU260:AW260))</f>
        <v>15</v>
      </c>
    </row>
    <row r="261" spans="1:59" x14ac:dyDescent="0.2">
      <c r="A261">
        <v>114365724700</v>
      </c>
      <c r="B261">
        <v>426449233</v>
      </c>
      <c r="C261" s="1">
        <v>45119.719074074077</v>
      </c>
      <c r="D261" s="1">
        <v>45119.722534722219</v>
      </c>
      <c r="E261" t="s">
        <v>71</v>
      </c>
      <c r="J261">
        <v>1264</v>
      </c>
      <c r="K261" t="s">
        <v>53</v>
      </c>
      <c r="L261">
        <v>7</v>
      </c>
      <c r="M261">
        <v>7</v>
      </c>
      <c r="N261">
        <v>4</v>
      </c>
      <c r="O261">
        <v>7</v>
      </c>
      <c r="P261">
        <v>2</v>
      </c>
      <c r="Q261">
        <v>7</v>
      </c>
      <c r="R261">
        <v>1</v>
      </c>
      <c r="S261">
        <v>7</v>
      </c>
      <c r="T261">
        <v>7</v>
      </c>
      <c r="U261">
        <v>7</v>
      </c>
      <c r="V261">
        <v>1</v>
      </c>
      <c r="W261">
        <v>7</v>
      </c>
      <c r="X261">
        <v>1</v>
      </c>
      <c r="Y261">
        <v>7</v>
      </c>
      <c r="AC261">
        <v>6</v>
      </c>
      <c r="AD261">
        <v>2</v>
      </c>
      <c r="AE261">
        <v>6</v>
      </c>
      <c r="AL261">
        <v>3</v>
      </c>
      <c r="AM261">
        <v>3</v>
      </c>
      <c r="AN261">
        <v>3</v>
      </c>
      <c r="AO261">
        <v>3</v>
      </c>
      <c r="AP261">
        <v>3</v>
      </c>
      <c r="AQ261">
        <v>3</v>
      </c>
      <c r="AR261">
        <v>3</v>
      </c>
      <c r="AS261">
        <v>3</v>
      </c>
      <c r="AT261">
        <v>3</v>
      </c>
      <c r="AU261">
        <v>3</v>
      </c>
      <c r="AV261">
        <v>3</v>
      </c>
      <c r="AW261">
        <v>3</v>
      </c>
      <c r="AX261" s="9">
        <f t="shared" si="50"/>
        <v>7</v>
      </c>
      <c r="AY261" s="10">
        <f t="shared" si="51"/>
        <v>12</v>
      </c>
      <c r="AZ261" s="9">
        <f t="shared" si="52"/>
        <v>0</v>
      </c>
      <c r="BA261" s="10">
        <f t="shared" si="53"/>
        <v>0</v>
      </c>
      <c r="BB261" s="10">
        <f t="shared" si="54"/>
        <v>0</v>
      </c>
      <c r="BC261" s="10">
        <f t="shared" si="55"/>
        <v>0</v>
      </c>
      <c r="BD261" s="9">
        <f t="shared" si="56"/>
        <v>3</v>
      </c>
      <c r="BE261" s="9">
        <f t="shared" si="57"/>
        <v>4.2</v>
      </c>
      <c r="BF261" s="10">
        <f t="shared" si="58"/>
        <v>4.25</v>
      </c>
      <c r="BG261">
        <f t="shared" si="59"/>
        <v>0</v>
      </c>
    </row>
    <row r="262" spans="1:59" x14ac:dyDescent="0.2">
      <c r="A262">
        <v>114367273444</v>
      </c>
      <c r="B262">
        <v>426449233</v>
      </c>
      <c r="C262" s="1">
        <v>45121.451203703706</v>
      </c>
      <c r="D262" s="1">
        <v>45121.467534722222</v>
      </c>
      <c r="E262" t="s">
        <v>65</v>
      </c>
      <c r="J262">
        <v>1268</v>
      </c>
      <c r="K262" t="s">
        <v>47</v>
      </c>
      <c r="L262">
        <v>7</v>
      </c>
      <c r="M262">
        <v>7</v>
      </c>
      <c r="N262">
        <v>5</v>
      </c>
      <c r="O262">
        <v>2</v>
      </c>
      <c r="P262">
        <v>3</v>
      </c>
      <c r="Q262">
        <v>5</v>
      </c>
      <c r="R262">
        <v>7</v>
      </c>
      <c r="S262">
        <v>6</v>
      </c>
      <c r="T262">
        <v>7</v>
      </c>
      <c r="U262">
        <v>7</v>
      </c>
      <c r="V262">
        <v>1</v>
      </c>
      <c r="W262">
        <v>7</v>
      </c>
      <c r="X262">
        <v>1</v>
      </c>
      <c r="Y262">
        <v>7</v>
      </c>
      <c r="Z262">
        <v>4</v>
      </c>
      <c r="AA262">
        <v>2</v>
      </c>
      <c r="AB262">
        <v>4</v>
      </c>
      <c r="AL262">
        <v>4</v>
      </c>
      <c r="AM262">
        <v>4</v>
      </c>
      <c r="AN262">
        <v>4</v>
      </c>
      <c r="AO262">
        <v>4</v>
      </c>
      <c r="AP262">
        <v>4</v>
      </c>
      <c r="AQ262">
        <v>4</v>
      </c>
      <c r="AR262">
        <v>4</v>
      </c>
      <c r="AS262">
        <v>4</v>
      </c>
      <c r="AT262">
        <v>4</v>
      </c>
      <c r="AU262">
        <v>4</v>
      </c>
      <c r="AV262">
        <v>4</v>
      </c>
      <c r="AW262">
        <v>4</v>
      </c>
      <c r="AX262" s="9">
        <f t="shared" si="50"/>
        <v>6.666666666666667</v>
      </c>
      <c r="AY262" s="10">
        <f t="shared" si="51"/>
        <v>12</v>
      </c>
      <c r="AZ262" s="9">
        <f t="shared" si="52"/>
        <v>0</v>
      </c>
      <c r="BA262" s="10">
        <f t="shared" si="53"/>
        <v>0</v>
      </c>
      <c r="BB262" s="10">
        <f t="shared" si="54"/>
        <v>0</v>
      </c>
      <c r="BC262" s="10">
        <f t="shared" si="55"/>
        <v>0</v>
      </c>
      <c r="BD262" s="9">
        <f t="shared" si="56"/>
        <v>4</v>
      </c>
      <c r="BE262" s="9">
        <f t="shared" si="57"/>
        <v>4.4000000000000004</v>
      </c>
      <c r="BF262" s="10">
        <f t="shared" si="58"/>
        <v>3.5</v>
      </c>
      <c r="BG262">
        <f t="shared" si="59"/>
        <v>0</v>
      </c>
    </row>
    <row r="263" spans="1:59" x14ac:dyDescent="0.2">
      <c r="A263">
        <v>114365498609</v>
      </c>
      <c r="B263">
        <v>426449233</v>
      </c>
      <c r="C263" s="1">
        <v>45119.53229166667</v>
      </c>
      <c r="D263" s="1">
        <v>45119.538055555553</v>
      </c>
      <c r="E263" t="s">
        <v>77</v>
      </c>
      <c r="J263">
        <v>1272</v>
      </c>
      <c r="K263" t="s">
        <v>43</v>
      </c>
      <c r="L263">
        <v>3</v>
      </c>
      <c r="M263">
        <v>2</v>
      </c>
      <c r="N263">
        <v>3</v>
      </c>
      <c r="O263">
        <v>4</v>
      </c>
      <c r="P263">
        <v>1</v>
      </c>
      <c r="Q263">
        <v>6</v>
      </c>
      <c r="R263">
        <v>2</v>
      </c>
      <c r="S263">
        <v>4</v>
      </c>
      <c r="T263">
        <v>4</v>
      </c>
      <c r="U263">
        <v>5</v>
      </c>
      <c r="V263">
        <v>3</v>
      </c>
      <c r="W263">
        <v>7</v>
      </c>
      <c r="X263">
        <v>3</v>
      </c>
      <c r="Y263">
        <v>4</v>
      </c>
      <c r="AI263">
        <v>4</v>
      </c>
      <c r="AJ263">
        <v>3</v>
      </c>
      <c r="AK263">
        <v>4</v>
      </c>
      <c r="AL263">
        <v>3</v>
      </c>
      <c r="AM263">
        <v>1</v>
      </c>
      <c r="AN263">
        <v>3</v>
      </c>
      <c r="AO263">
        <v>4</v>
      </c>
      <c r="AP263">
        <v>5</v>
      </c>
      <c r="AQ263">
        <v>5</v>
      </c>
      <c r="AR263">
        <v>1</v>
      </c>
      <c r="AS263">
        <v>1</v>
      </c>
      <c r="AT263">
        <v>1</v>
      </c>
      <c r="AU263">
        <v>3</v>
      </c>
      <c r="AV263">
        <v>3</v>
      </c>
      <c r="AW263">
        <v>5</v>
      </c>
      <c r="AX263" s="9">
        <f t="shared" si="50"/>
        <v>4.333333333333333</v>
      </c>
      <c r="AY263" s="10">
        <f t="shared" si="51"/>
        <v>5</v>
      </c>
      <c r="AZ263" s="9">
        <f t="shared" si="52"/>
        <v>2.6666666666666665</v>
      </c>
      <c r="BA263" s="10">
        <f t="shared" si="53"/>
        <v>2</v>
      </c>
      <c r="BB263" s="10">
        <f t="shared" si="54"/>
        <v>2</v>
      </c>
      <c r="BC263" s="10">
        <f t="shared" si="55"/>
        <v>4</v>
      </c>
      <c r="BD263" s="9">
        <f t="shared" si="56"/>
        <v>1</v>
      </c>
      <c r="BE263" s="9">
        <f t="shared" si="57"/>
        <v>3.2</v>
      </c>
      <c r="BF263" s="10">
        <f t="shared" si="58"/>
        <v>3.5</v>
      </c>
      <c r="BG263">
        <f t="shared" si="59"/>
        <v>11</v>
      </c>
    </row>
    <row r="264" spans="1:59" x14ac:dyDescent="0.2">
      <c r="A264">
        <v>114365416144</v>
      </c>
      <c r="B264">
        <v>426449233</v>
      </c>
      <c r="C264" s="1">
        <v>45119.466053240743</v>
      </c>
      <c r="D264" s="1">
        <v>45119.474930555552</v>
      </c>
      <c r="E264" t="s">
        <v>83</v>
      </c>
      <c r="J264">
        <v>1276</v>
      </c>
      <c r="K264" t="s">
        <v>53</v>
      </c>
      <c r="L264">
        <v>3</v>
      </c>
      <c r="M264">
        <v>7</v>
      </c>
      <c r="N264">
        <v>3</v>
      </c>
      <c r="O264">
        <v>7</v>
      </c>
      <c r="P264">
        <v>1</v>
      </c>
      <c r="Q264">
        <v>7</v>
      </c>
      <c r="R264">
        <v>1</v>
      </c>
      <c r="S264">
        <v>7</v>
      </c>
      <c r="T264">
        <v>4</v>
      </c>
      <c r="U264">
        <v>7</v>
      </c>
      <c r="V264">
        <v>7</v>
      </c>
      <c r="W264">
        <v>7</v>
      </c>
      <c r="X264">
        <v>1</v>
      </c>
      <c r="Y264">
        <v>7</v>
      </c>
      <c r="AC264">
        <v>6</v>
      </c>
      <c r="AD264">
        <v>1</v>
      </c>
      <c r="AE264">
        <v>6</v>
      </c>
      <c r="AL264">
        <v>4</v>
      </c>
      <c r="AM264">
        <v>4</v>
      </c>
      <c r="AN264">
        <v>4</v>
      </c>
      <c r="AO264">
        <v>4</v>
      </c>
      <c r="AP264">
        <v>6</v>
      </c>
      <c r="AQ264">
        <v>4</v>
      </c>
      <c r="AR264">
        <v>1</v>
      </c>
      <c r="AS264">
        <v>1</v>
      </c>
      <c r="AT264">
        <v>1</v>
      </c>
      <c r="AU264">
        <v>3</v>
      </c>
      <c r="AV264">
        <v>3</v>
      </c>
      <c r="AW264">
        <v>3</v>
      </c>
      <c r="AX264" s="9">
        <f t="shared" si="50"/>
        <v>6</v>
      </c>
      <c r="AY264" s="10">
        <f t="shared" si="51"/>
        <v>6</v>
      </c>
      <c r="AZ264" s="9">
        <f t="shared" si="52"/>
        <v>0.66666666666666663</v>
      </c>
      <c r="BA264" s="10">
        <f t="shared" si="53"/>
        <v>0</v>
      </c>
      <c r="BB264" s="10">
        <f t="shared" si="54"/>
        <v>2</v>
      </c>
      <c r="BC264" s="10">
        <f t="shared" si="55"/>
        <v>0</v>
      </c>
      <c r="BD264" s="9">
        <f t="shared" si="56"/>
        <v>4</v>
      </c>
      <c r="BE264" s="9">
        <f t="shared" si="57"/>
        <v>3.8</v>
      </c>
      <c r="BF264" s="10">
        <f t="shared" si="58"/>
        <v>4.25</v>
      </c>
      <c r="BG264">
        <f t="shared" si="59"/>
        <v>11</v>
      </c>
    </row>
    <row r="265" spans="1:59" x14ac:dyDescent="0.2">
      <c r="A265">
        <v>114365611349</v>
      </c>
      <c r="B265">
        <v>426449233</v>
      </c>
      <c r="C265" s="1">
        <v>45119.621793981481</v>
      </c>
      <c r="D265" s="1">
        <v>45119.626064814816</v>
      </c>
      <c r="E265" t="s">
        <v>74</v>
      </c>
      <c r="J265">
        <v>1280</v>
      </c>
      <c r="K265" t="s">
        <v>53</v>
      </c>
      <c r="L265">
        <v>7</v>
      </c>
      <c r="M265">
        <v>7</v>
      </c>
      <c r="N265">
        <v>6</v>
      </c>
      <c r="O265">
        <v>5</v>
      </c>
      <c r="P265">
        <v>1</v>
      </c>
      <c r="Q265">
        <v>7</v>
      </c>
      <c r="R265">
        <v>1</v>
      </c>
      <c r="S265">
        <v>7</v>
      </c>
      <c r="T265">
        <v>7</v>
      </c>
      <c r="U265">
        <v>7</v>
      </c>
      <c r="V265">
        <v>2</v>
      </c>
      <c r="W265">
        <v>7</v>
      </c>
      <c r="X265">
        <v>1</v>
      </c>
      <c r="Y265">
        <v>3</v>
      </c>
      <c r="AC265">
        <v>2</v>
      </c>
      <c r="AD265">
        <v>3</v>
      </c>
      <c r="AE265">
        <v>5</v>
      </c>
      <c r="AL265">
        <v>3</v>
      </c>
      <c r="AM265">
        <v>2</v>
      </c>
      <c r="AN265">
        <v>3</v>
      </c>
      <c r="AO265">
        <v>4</v>
      </c>
      <c r="AP265">
        <v>6</v>
      </c>
      <c r="AQ265">
        <v>6</v>
      </c>
      <c r="AR265">
        <v>1</v>
      </c>
      <c r="AS265">
        <v>1</v>
      </c>
      <c r="AT265">
        <v>1</v>
      </c>
      <c r="AU265">
        <v>5</v>
      </c>
      <c r="AV265">
        <v>5</v>
      </c>
      <c r="AW265">
        <v>6</v>
      </c>
      <c r="AX265" s="9">
        <f t="shared" si="50"/>
        <v>7</v>
      </c>
      <c r="AY265" s="10">
        <f t="shared" si="51"/>
        <v>7</v>
      </c>
      <c r="AZ265" s="9">
        <f t="shared" si="52"/>
        <v>2.6666666666666665</v>
      </c>
      <c r="BA265" s="10">
        <f t="shared" si="53"/>
        <v>1</v>
      </c>
      <c r="BB265" s="10">
        <f t="shared" si="54"/>
        <v>4</v>
      </c>
      <c r="BC265" s="10">
        <f t="shared" si="55"/>
        <v>3</v>
      </c>
      <c r="BD265" s="9">
        <f t="shared" si="56"/>
        <v>2.6666666666666665</v>
      </c>
      <c r="BE265" s="9">
        <f t="shared" si="57"/>
        <v>4</v>
      </c>
      <c r="BF265" s="10">
        <f t="shared" si="58"/>
        <v>3.25</v>
      </c>
      <c r="BG265">
        <f t="shared" si="59"/>
        <v>13</v>
      </c>
    </row>
    <row r="266" spans="1:59" x14ac:dyDescent="0.2">
      <c r="A266">
        <v>114365836479</v>
      </c>
      <c r="B266">
        <v>426449233</v>
      </c>
      <c r="C266" s="1">
        <v>45119.851226851853</v>
      </c>
      <c r="D266" s="1">
        <v>45119.855023148149</v>
      </c>
      <c r="E266" t="s">
        <v>68</v>
      </c>
      <c r="J266">
        <v>1284</v>
      </c>
      <c r="K266" t="s">
        <v>53</v>
      </c>
      <c r="L266">
        <v>4</v>
      </c>
      <c r="M266">
        <v>1</v>
      </c>
      <c r="N266">
        <v>1</v>
      </c>
      <c r="O266">
        <v>7</v>
      </c>
      <c r="P266">
        <v>7</v>
      </c>
      <c r="Q266">
        <v>3</v>
      </c>
      <c r="R266">
        <v>7</v>
      </c>
      <c r="S266">
        <v>7</v>
      </c>
      <c r="T266">
        <v>4</v>
      </c>
      <c r="U266">
        <v>5</v>
      </c>
      <c r="V266">
        <v>7</v>
      </c>
      <c r="W266">
        <v>7</v>
      </c>
      <c r="X266">
        <v>1</v>
      </c>
      <c r="Y266">
        <v>4</v>
      </c>
      <c r="AC266">
        <v>6</v>
      </c>
      <c r="AD266">
        <v>1</v>
      </c>
      <c r="AE266">
        <v>6</v>
      </c>
      <c r="AL266">
        <v>4</v>
      </c>
      <c r="AM266">
        <v>4</v>
      </c>
      <c r="AN266">
        <v>4</v>
      </c>
      <c r="AO266">
        <v>4</v>
      </c>
      <c r="AP266">
        <v>4</v>
      </c>
      <c r="AQ266">
        <v>4</v>
      </c>
      <c r="AR266">
        <v>4</v>
      </c>
      <c r="AS266">
        <v>4</v>
      </c>
      <c r="AT266">
        <v>4</v>
      </c>
      <c r="AU266">
        <v>4</v>
      </c>
      <c r="AV266">
        <v>4</v>
      </c>
      <c r="AW266">
        <v>4</v>
      </c>
      <c r="AX266" s="9">
        <f t="shared" si="50"/>
        <v>5.333333333333333</v>
      </c>
      <c r="AY266" s="10">
        <f t="shared" si="51"/>
        <v>3</v>
      </c>
      <c r="AZ266" s="9">
        <f t="shared" si="52"/>
        <v>0</v>
      </c>
      <c r="BA266" s="10">
        <f t="shared" si="53"/>
        <v>0</v>
      </c>
      <c r="BB266" s="10">
        <f t="shared" si="54"/>
        <v>0</v>
      </c>
      <c r="BC266" s="10">
        <f t="shared" si="55"/>
        <v>0</v>
      </c>
      <c r="BD266" s="9">
        <f t="shared" si="56"/>
        <v>4</v>
      </c>
      <c r="BE266" s="9">
        <f t="shared" si="57"/>
        <v>5</v>
      </c>
      <c r="BF266" s="10">
        <f t="shared" si="58"/>
        <v>4.25</v>
      </c>
      <c r="BG266">
        <f t="shared" si="59"/>
        <v>0</v>
      </c>
    </row>
    <row r="267" spans="1:59" x14ac:dyDescent="0.2">
      <c r="A267">
        <v>114365549044</v>
      </c>
      <c r="B267">
        <v>426449233</v>
      </c>
      <c r="C267" s="1">
        <v>45119.573738425926</v>
      </c>
      <c r="D267" s="1">
        <v>45119.577106481483</v>
      </c>
      <c r="E267" t="s">
        <v>75</v>
      </c>
      <c r="J267">
        <v>1288</v>
      </c>
      <c r="K267" t="s">
        <v>53</v>
      </c>
      <c r="L267">
        <v>7</v>
      </c>
      <c r="M267">
        <v>6</v>
      </c>
      <c r="N267">
        <v>4</v>
      </c>
      <c r="O267">
        <v>3</v>
      </c>
      <c r="P267">
        <v>3</v>
      </c>
      <c r="Q267">
        <v>7</v>
      </c>
      <c r="R267">
        <v>1</v>
      </c>
      <c r="S267">
        <v>7</v>
      </c>
      <c r="T267">
        <v>7</v>
      </c>
      <c r="U267">
        <v>7</v>
      </c>
      <c r="V267">
        <v>2</v>
      </c>
      <c r="W267">
        <v>7</v>
      </c>
      <c r="X267">
        <v>2</v>
      </c>
      <c r="Y267">
        <v>4</v>
      </c>
      <c r="AC267">
        <v>6</v>
      </c>
      <c r="AD267">
        <v>2</v>
      </c>
      <c r="AE267">
        <v>4</v>
      </c>
      <c r="AL267">
        <v>4</v>
      </c>
      <c r="AM267">
        <v>3</v>
      </c>
      <c r="AN267">
        <v>3</v>
      </c>
      <c r="AO267">
        <v>4</v>
      </c>
      <c r="AP267">
        <v>5</v>
      </c>
      <c r="AQ267">
        <v>6</v>
      </c>
      <c r="AR267">
        <v>2</v>
      </c>
      <c r="AS267">
        <v>1</v>
      </c>
      <c r="AT267">
        <v>2</v>
      </c>
      <c r="AU267">
        <v>4</v>
      </c>
      <c r="AV267">
        <v>5</v>
      </c>
      <c r="AW267">
        <v>6</v>
      </c>
      <c r="AX267" s="9">
        <f t="shared" si="50"/>
        <v>7</v>
      </c>
      <c r="AY267" s="10">
        <f t="shared" si="51"/>
        <v>7</v>
      </c>
      <c r="AZ267" s="9">
        <f t="shared" si="52"/>
        <v>1.6666666666666667</v>
      </c>
      <c r="BA267" s="10">
        <f t="shared" si="53"/>
        <v>0</v>
      </c>
      <c r="BB267" s="10">
        <f t="shared" si="54"/>
        <v>2</v>
      </c>
      <c r="BC267" s="10">
        <f t="shared" si="55"/>
        <v>3</v>
      </c>
      <c r="BD267" s="9">
        <f t="shared" si="56"/>
        <v>3.3333333333333335</v>
      </c>
      <c r="BE267" s="9">
        <f t="shared" si="57"/>
        <v>3.6</v>
      </c>
      <c r="BF267" s="10">
        <f t="shared" si="58"/>
        <v>4</v>
      </c>
      <c r="BG267">
        <f t="shared" si="59"/>
        <v>10</v>
      </c>
    </row>
    <row r="268" spans="1:59" x14ac:dyDescent="0.2">
      <c r="A268">
        <v>114365438402</v>
      </c>
      <c r="B268">
        <v>426449233</v>
      </c>
      <c r="C268" s="1">
        <v>45119.481747685182</v>
      </c>
      <c r="D268" s="1">
        <v>45119.496377314812</v>
      </c>
      <c r="E268" t="s">
        <v>79</v>
      </c>
      <c r="J268">
        <v>1292</v>
      </c>
      <c r="K268" t="s">
        <v>53</v>
      </c>
      <c r="L268">
        <v>1</v>
      </c>
      <c r="M268">
        <v>4</v>
      </c>
      <c r="N268">
        <v>5</v>
      </c>
      <c r="O268">
        <v>3</v>
      </c>
      <c r="P268">
        <v>3</v>
      </c>
      <c r="Q268">
        <v>3</v>
      </c>
      <c r="R268">
        <v>5</v>
      </c>
      <c r="S268">
        <v>6</v>
      </c>
      <c r="T268">
        <v>5</v>
      </c>
      <c r="U268">
        <v>4</v>
      </c>
      <c r="V268">
        <v>3</v>
      </c>
      <c r="W268">
        <v>6</v>
      </c>
      <c r="X268">
        <v>6</v>
      </c>
      <c r="Y268">
        <v>6</v>
      </c>
      <c r="AC268">
        <v>4</v>
      </c>
      <c r="AD268">
        <v>1</v>
      </c>
      <c r="AE268">
        <v>3</v>
      </c>
      <c r="AL268">
        <v>4</v>
      </c>
      <c r="AM268">
        <v>4</v>
      </c>
      <c r="AN268">
        <v>5</v>
      </c>
      <c r="AO268">
        <v>5</v>
      </c>
      <c r="AP268">
        <v>5</v>
      </c>
      <c r="AQ268">
        <v>5</v>
      </c>
      <c r="AR268">
        <v>4</v>
      </c>
      <c r="AS268">
        <v>4</v>
      </c>
      <c r="AT268">
        <v>3</v>
      </c>
      <c r="AU268">
        <v>3</v>
      </c>
      <c r="AV268">
        <v>3</v>
      </c>
      <c r="AW268">
        <v>3</v>
      </c>
    </row>
    <row r="269" spans="1:59" x14ac:dyDescent="0.2">
      <c r="A269">
        <v>114365446159</v>
      </c>
      <c r="B269">
        <v>426449233</v>
      </c>
      <c r="C269" s="1">
        <v>45119.489293981482</v>
      </c>
      <c r="D269" s="1">
        <v>45119.497453703705</v>
      </c>
      <c r="E269" t="s">
        <v>78</v>
      </c>
      <c r="J269">
        <v>1296</v>
      </c>
      <c r="K269" t="s">
        <v>53</v>
      </c>
      <c r="L269">
        <v>6</v>
      </c>
      <c r="M269">
        <v>7</v>
      </c>
      <c r="N269">
        <v>4</v>
      </c>
      <c r="O269">
        <v>5</v>
      </c>
      <c r="P269">
        <v>1</v>
      </c>
      <c r="Q269">
        <v>7</v>
      </c>
      <c r="R269">
        <v>2</v>
      </c>
      <c r="S269">
        <v>6</v>
      </c>
      <c r="T269">
        <v>5</v>
      </c>
      <c r="U269">
        <v>7</v>
      </c>
      <c r="V269">
        <v>2</v>
      </c>
      <c r="W269">
        <v>7</v>
      </c>
      <c r="X269">
        <v>3</v>
      </c>
      <c r="Y269">
        <v>7</v>
      </c>
      <c r="AC269">
        <v>6</v>
      </c>
      <c r="AD269">
        <v>1</v>
      </c>
      <c r="AE269">
        <v>3</v>
      </c>
      <c r="AL269">
        <v>2</v>
      </c>
      <c r="AM269">
        <v>1</v>
      </c>
      <c r="AN269">
        <v>2</v>
      </c>
      <c r="AO269">
        <v>4</v>
      </c>
      <c r="AP269">
        <v>4</v>
      </c>
      <c r="AQ269">
        <v>4</v>
      </c>
      <c r="AR269">
        <v>1</v>
      </c>
      <c r="AS269">
        <v>1</v>
      </c>
      <c r="AT269">
        <v>1</v>
      </c>
      <c r="AU269">
        <v>5</v>
      </c>
      <c r="AV269">
        <v>4</v>
      </c>
      <c r="AW269">
        <v>6</v>
      </c>
    </row>
    <row r="270" spans="1:59" x14ac:dyDescent="0.2">
      <c r="A270">
        <v>114373287634</v>
      </c>
      <c r="B270">
        <v>426449233</v>
      </c>
      <c r="C270" s="1">
        <v>45129.856898148151</v>
      </c>
      <c r="D270" s="1">
        <v>45129.873715277776</v>
      </c>
      <c r="E270" t="s">
        <v>48</v>
      </c>
      <c r="J270">
        <v>1424</v>
      </c>
      <c r="K270" t="s">
        <v>49</v>
      </c>
      <c r="L270">
        <v>3</v>
      </c>
      <c r="M270">
        <v>4</v>
      </c>
      <c r="N270">
        <v>2</v>
      </c>
      <c r="O270">
        <v>5</v>
      </c>
      <c r="P270">
        <v>3</v>
      </c>
      <c r="Q270">
        <v>6</v>
      </c>
      <c r="R270">
        <v>5</v>
      </c>
      <c r="S270">
        <v>4</v>
      </c>
      <c r="T270">
        <v>4</v>
      </c>
      <c r="U270">
        <v>5</v>
      </c>
      <c r="V270">
        <v>6</v>
      </c>
      <c r="W270">
        <v>6</v>
      </c>
      <c r="X270">
        <v>4</v>
      </c>
      <c r="Y270">
        <v>5</v>
      </c>
      <c r="AF270">
        <v>6</v>
      </c>
      <c r="AG270">
        <v>3</v>
      </c>
      <c r="AH270">
        <v>3</v>
      </c>
      <c r="AL270">
        <v>4</v>
      </c>
      <c r="AM270">
        <v>4</v>
      </c>
      <c r="AN270">
        <v>4</v>
      </c>
      <c r="AO270">
        <v>4</v>
      </c>
      <c r="AP270">
        <v>4</v>
      </c>
      <c r="AQ270">
        <v>4</v>
      </c>
      <c r="AR270">
        <v>4</v>
      </c>
      <c r="AS270">
        <v>4</v>
      </c>
      <c r="AT270">
        <v>4</v>
      </c>
      <c r="AU270">
        <v>4</v>
      </c>
      <c r="AV270">
        <v>4</v>
      </c>
      <c r="AW270">
        <v>4</v>
      </c>
    </row>
    <row r="271" spans="1:59" x14ac:dyDescent="0.2">
      <c r="A271">
        <v>114372322271</v>
      </c>
      <c r="B271">
        <v>426449233</v>
      </c>
      <c r="C271" s="1">
        <v>45128.187893518516</v>
      </c>
      <c r="D271" s="1">
        <v>45128.191087962965</v>
      </c>
      <c r="E271" t="s">
        <v>54</v>
      </c>
      <c r="J271">
        <v>1428</v>
      </c>
      <c r="K271" t="s">
        <v>47</v>
      </c>
      <c r="L271">
        <v>2</v>
      </c>
      <c r="M271">
        <v>2</v>
      </c>
      <c r="N271">
        <v>5</v>
      </c>
      <c r="O271">
        <v>2</v>
      </c>
      <c r="P271">
        <v>7</v>
      </c>
      <c r="Q271">
        <v>1</v>
      </c>
      <c r="R271">
        <v>3</v>
      </c>
      <c r="S271">
        <v>3</v>
      </c>
      <c r="T271">
        <v>4</v>
      </c>
      <c r="U271">
        <v>5</v>
      </c>
      <c r="V271">
        <v>1</v>
      </c>
      <c r="W271">
        <v>7</v>
      </c>
      <c r="X271">
        <v>1</v>
      </c>
      <c r="Y271">
        <v>7</v>
      </c>
      <c r="Z271">
        <v>4</v>
      </c>
      <c r="AA271">
        <v>4</v>
      </c>
      <c r="AB271">
        <v>5</v>
      </c>
      <c r="AL271">
        <v>4</v>
      </c>
      <c r="AM271">
        <v>5</v>
      </c>
      <c r="AN271">
        <v>5</v>
      </c>
      <c r="AO271">
        <v>3</v>
      </c>
      <c r="AP271">
        <v>2</v>
      </c>
      <c r="AQ271">
        <v>3</v>
      </c>
      <c r="AR271">
        <v>4</v>
      </c>
      <c r="AS271">
        <v>3</v>
      </c>
      <c r="AT271">
        <v>3</v>
      </c>
      <c r="AU271">
        <v>2</v>
      </c>
      <c r="AV271">
        <v>1</v>
      </c>
      <c r="AW271">
        <v>2</v>
      </c>
    </row>
    <row r="272" spans="1:59" x14ac:dyDescent="0.2">
      <c r="A272">
        <v>114372087521</v>
      </c>
      <c r="B272">
        <v>426449233</v>
      </c>
      <c r="C272" s="1">
        <v>45127.799791666665</v>
      </c>
      <c r="D272" s="1">
        <v>45127.804178240738</v>
      </c>
      <c r="E272" t="s">
        <v>58</v>
      </c>
      <c r="J272">
        <v>1432</v>
      </c>
      <c r="K272" t="s">
        <v>53</v>
      </c>
      <c r="L272">
        <v>7</v>
      </c>
      <c r="M272">
        <v>7</v>
      </c>
      <c r="N272">
        <v>7</v>
      </c>
      <c r="O272">
        <v>7</v>
      </c>
      <c r="P272">
        <v>4</v>
      </c>
      <c r="Q272">
        <v>7</v>
      </c>
      <c r="R272">
        <v>1</v>
      </c>
      <c r="S272">
        <v>7</v>
      </c>
      <c r="T272">
        <v>5</v>
      </c>
      <c r="U272">
        <v>7</v>
      </c>
      <c r="V272">
        <v>1</v>
      </c>
      <c r="W272">
        <v>7</v>
      </c>
      <c r="X272">
        <v>1</v>
      </c>
      <c r="Y272">
        <v>7</v>
      </c>
      <c r="AC272">
        <v>6</v>
      </c>
      <c r="AD272">
        <v>1</v>
      </c>
      <c r="AE272">
        <v>6</v>
      </c>
      <c r="AL272">
        <v>4</v>
      </c>
      <c r="AM272">
        <v>6</v>
      </c>
      <c r="AN272">
        <v>6</v>
      </c>
      <c r="AO272">
        <v>6</v>
      </c>
      <c r="AP272">
        <v>6</v>
      </c>
      <c r="AQ272">
        <v>6</v>
      </c>
      <c r="AR272">
        <v>4</v>
      </c>
      <c r="AS272">
        <v>6</v>
      </c>
      <c r="AT272">
        <v>4</v>
      </c>
      <c r="AU272">
        <v>5</v>
      </c>
      <c r="AV272">
        <v>6</v>
      </c>
      <c r="AW272">
        <v>6</v>
      </c>
    </row>
    <row r="273" spans="1:49" x14ac:dyDescent="0.2">
      <c r="A273">
        <v>114372618232</v>
      </c>
      <c r="B273">
        <v>426449233</v>
      </c>
      <c r="C273" s="1">
        <v>45128.54896990741</v>
      </c>
      <c r="D273" s="1">
        <v>45128.551840277774</v>
      </c>
      <c r="E273" t="s">
        <v>52</v>
      </c>
      <c r="J273">
        <v>1436</v>
      </c>
      <c r="K273" t="s">
        <v>53</v>
      </c>
      <c r="L273">
        <v>5</v>
      </c>
      <c r="M273">
        <v>7</v>
      </c>
      <c r="N273">
        <v>5</v>
      </c>
      <c r="O273">
        <v>7</v>
      </c>
      <c r="P273">
        <v>4</v>
      </c>
      <c r="Q273">
        <v>7</v>
      </c>
      <c r="R273">
        <v>2</v>
      </c>
      <c r="S273">
        <v>7</v>
      </c>
      <c r="T273">
        <v>7</v>
      </c>
      <c r="U273">
        <v>7</v>
      </c>
      <c r="V273">
        <v>1</v>
      </c>
      <c r="W273">
        <v>7</v>
      </c>
      <c r="X273">
        <v>1</v>
      </c>
      <c r="Y273">
        <v>7</v>
      </c>
      <c r="AC273">
        <v>6</v>
      </c>
      <c r="AD273">
        <v>6</v>
      </c>
      <c r="AE273">
        <v>6</v>
      </c>
      <c r="AL273">
        <v>1</v>
      </c>
      <c r="AM273">
        <v>1</v>
      </c>
      <c r="AN273">
        <v>2</v>
      </c>
      <c r="AO273">
        <v>6</v>
      </c>
      <c r="AP273">
        <v>6</v>
      </c>
      <c r="AQ273">
        <v>6</v>
      </c>
      <c r="AR273">
        <v>1</v>
      </c>
      <c r="AS273">
        <v>1</v>
      </c>
      <c r="AT273">
        <v>1</v>
      </c>
      <c r="AU273">
        <v>6</v>
      </c>
      <c r="AV273">
        <v>6</v>
      </c>
      <c r="AW273">
        <v>6</v>
      </c>
    </row>
    <row r="274" spans="1:49" x14ac:dyDescent="0.2">
      <c r="A274">
        <v>114372277239</v>
      </c>
      <c r="B274">
        <v>426449233</v>
      </c>
      <c r="C274" s="1">
        <v>45128.100659722222</v>
      </c>
      <c r="D274" s="1">
        <v>45128.107881944445</v>
      </c>
      <c r="E274" t="s">
        <v>55</v>
      </c>
      <c r="J274">
        <v>1444</v>
      </c>
      <c r="K274" t="s">
        <v>47</v>
      </c>
      <c r="L274">
        <v>2</v>
      </c>
      <c r="M274">
        <v>3</v>
      </c>
      <c r="N274">
        <v>3</v>
      </c>
      <c r="O274">
        <v>1</v>
      </c>
      <c r="P274">
        <v>1</v>
      </c>
      <c r="Q274">
        <v>7</v>
      </c>
      <c r="R274">
        <v>4</v>
      </c>
      <c r="S274">
        <v>5</v>
      </c>
      <c r="T274">
        <v>7</v>
      </c>
      <c r="U274">
        <v>7</v>
      </c>
      <c r="V274">
        <v>3</v>
      </c>
      <c r="W274">
        <v>7</v>
      </c>
      <c r="X274">
        <v>7</v>
      </c>
      <c r="Y274">
        <v>7</v>
      </c>
      <c r="Z274">
        <v>1</v>
      </c>
      <c r="AA274">
        <v>2</v>
      </c>
      <c r="AB274">
        <v>2</v>
      </c>
      <c r="AL274">
        <v>5</v>
      </c>
      <c r="AM274">
        <v>3</v>
      </c>
      <c r="AN274">
        <v>4</v>
      </c>
      <c r="AO274">
        <v>1</v>
      </c>
      <c r="AP274">
        <v>1</v>
      </c>
      <c r="AQ274">
        <v>1</v>
      </c>
      <c r="AR274">
        <v>1</v>
      </c>
      <c r="AS274">
        <v>1</v>
      </c>
      <c r="AT274">
        <v>1</v>
      </c>
      <c r="AU274">
        <v>1</v>
      </c>
      <c r="AV274">
        <v>1</v>
      </c>
      <c r="AW274">
        <v>1</v>
      </c>
    </row>
    <row r="275" spans="1:49" x14ac:dyDescent="0.2">
      <c r="A275">
        <v>114374032815</v>
      </c>
      <c r="B275">
        <v>426449233</v>
      </c>
      <c r="C275" s="1">
        <v>45131.469259259262</v>
      </c>
      <c r="D275" s="1">
        <v>45131.479062500002</v>
      </c>
      <c r="E275" t="s">
        <v>46</v>
      </c>
      <c r="J275">
        <v>1452</v>
      </c>
      <c r="K275" t="s">
        <v>47</v>
      </c>
      <c r="L275">
        <v>7</v>
      </c>
      <c r="M275">
        <v>7</v>
      </c>
      <c r="N275">
        <v>4</v>
      </c>
      <c r="O275">
        <v>3</v>
      </c>
      <c r="P275">
        <v>6</v>
      </c>
      <c r="Q275">
        <v>5</v>
      </c>
      <c r="R275">
        <v>4</v>
      </c>
      <c r="S275">
        <v>6</v>
      </c>
      <c r="T275">
        <v>6</v>
      </c>
      <c r="U275">
        <v>7</v>
      </c>
      <c r="V275">
        <v>4</v>
      </c>
      <c r="W275">
        <v>7</v>
      </c>
      <c r="X275">
        <v>6</v>
      </c>
      <c r="Y275">
        <v>7</v>
      </c>
      <c r="Z275">
        <v>5</v>
      </c>
      <c r="AA275">
        <v>6</v>
      </c>
      <c r="AB275">
        <v>6</v>
      </c>
      <c r="AL275">
        <v>5</v>
      </c>
      <c r="AM275">
        <v>4</v>
      </c>
      <c r="AN275">
        <v>4</v>
      </c>
      <c r="AO275">
        <v>1</v>
      </c>
      <c r="AP275">
        <v>1</v>
      </c>
      <c r="AQ275">
        <v>4</v>
      </c>
      <c r="AR275">
        <v>2</v>
      </c>
      <c r="AS275">
        <v>1</v>
      </c>
      <c r="AT275">
        <v>4</v>
      </c>
      <c r="AU275">
        <v>2</v>
      </c>
      <c r="AV275">
        <v>1</v>
      </c>
      <c r="AW275">
        <v>4</v>
      </c>
    </row>
    <row r="276" spans="1:49" x14ac:dyDescent="0.2">
      <c r="A276">
        <v>114374490114</v>
      </c>
      <c r="B276">
        <v>426449233</v>
      </c>
      <c r="C276" s="1">
        <v>45131.947777777779</v>
      </c>
      <c r="D276" s="1">
        <v>45131.953414351854</v>
      </c>
      <c r="E276" t="s">
        <v>44</v>
      </c>
      <c r="J276">
        <v>1460</v>
      </c>
      <c r="K276" t="s">
        <v>45</v>
      </c>
      <c r="L276">
        <v>1</v>
      </c>
      <c r="M276">
        <v>5</v>
      </c>
      <c r="N276">
        <v>4</v>
      </c>
      <c r="O276">
        <v>1</v>
      </c>
      <c r="P276">
        <v>1</v>
      </c>
      <c r="Q276">
        <v>5</v>
      </c>
      <c r="R276">
        <v>5</v>
      </c>
      <c r="S276">
        <v>6</v>
      </c>
      <c r="T276">
        <v>7</v>
      </c>
      <c r="U276">
        <v>7</v>
      </c>
      <c r="V276">
        <v>3</v>
      </c>
      <c r="W276">
        <v>7</v>
      </c>
      <c r="X276">
        <v>1</v>
      </c>
      <c r="Y276">
        <v>7</v>
      </c>
      <c r="AL276">
        <v>4</v>
      </c>
      <c r="AM276">
        <v>4</v>
      </c>
      <c r="AN276">
        <v>4</v>
      </c>
      <c r="AO276">
        <v>4</v>
      </c>
      <c r="AP276">
        <v>4</v>
      </c>
      <c r="AQ276">
        <v>4</v>
      </c>
      <c r="AR276">
        <v>1</v>
      </c>
      <c r="AS276">
        <v>2</v>
      </c>
      <c r="AT276">
        <v>2</v>
      </c>
      <c r="AU276">
        <v>4</v>
      </c>
      <c r="AV276">
        <v>4</v>
      </c>
      <c r="AW276">
        <v>4</v>
      </c>
    </row>
    <row r="277" spans="1:49" x14ac:dyDescent="0.2">
      <c r="A277">
        <v>114372256928</v>
      </c>
      <c r="B277">
        <v>426449233</v>
      </c>
      <c r="C277" s="1">
        <v>45128.060428240744</v>
      </c>
      <c r="D277" s="1">
        <v>45128.067118055558</v>
      </c>
      <c r="E277" t="s">
        <v>56</v>
      </c>
      <c r="J277">
        <v>1468</v>
      </c>
      <c r="K277" t="s">
        <v>47</v>
      </c>
      <c r="L277">
        <v>4</v>
      </c>
      <c r="M277">
        <v>3</v>
      </c>
      <c r="N277">
        <v>2</v>
      </c>
      <c r="O277">
        <v>2</v>
      </c>
      <c r="P277">
        <v>4</v>
      </c>
      <c r="Q277">
        <v>3</v>
      </c>
      <c r="R277">
        <v>3</v>
      </c>
      <c r="S277">
        <v>3</v>
      </c>
      <c r="T277">
        <v>5</v>
      </c>
      <c r="U277">
        <v>7</v>
      </c>
      <c r="V277">
        <v>1</v>
      </c>
      <c r="W277">
        <v>7</v>
      </c>
      <c r="X277">
        <v>1</v>
      </c>
      <c r="Y277">
        <v>7</v>
      </c>
      <c r="Z277">
        <v>5</v>
      </c>
      <c r="AA277">
        <v>3</v>
      </c>
      <c r="AB277">
        <v>3</v>
      </c>
      <c r="AL277">
        <v>3</v>
      </c>
      <c r="AM277">
        <v>5</v>
      </c>
      <c r="AN277">
        <v>5</v>
      </c>
      <c r="AO277">
        <v>3</v>
      </c>
      <c r="AP277">
        <v>2</v>
      </c>
      <c r="AQ277">
        <v>3</v>
      </c>
      <c r="AR277">
        <v>2</v>
      </c>
      <c r="AS277">
        <v>2</v>
      </c>
      <c r="AT277">
        <v>2</v>
      </c>
      <c r="AU277">
        <v>3</v>
      </c>
      <c r="AV277">
        <v>1</v>
      </c>
      <c r="AW277">
        <v>3</v>
      </c>
    </row>
    <row r="278" spans="1:49" x14ac:dyDescent="0.2">
      <c r="A278">
        <v>114373205767</v>
      </c>
      <c r="B278">
        <v>426449233</v>
      </c>
      <c r="C278" s="1">
        <v>45129.629247685189</v>
      </c>
      <c r="D278" s="1">
        <v>45129.632326388892</v>
      </c>
      <c r="E278" t="s">
        <v>50</v>
      </c>
      <c r="J278">
        <v>1476</v>
      </c>
      <c r="K278" t="s">
        <v>49</v>
      </c>
      <c r="L278">
        <v>7</v>
      </c>
      <c r="M278">
        <v>7</v>
      </c>
      <c r="N278">
        <v>7</v>
      </c>
      <c r="O278">
        <v>1</v>
      </c>
      <c r="P278">
        <v>7</v>
      </c>
      <c r="Q278">
        <v>1</v>
      </c>
      <c r="R278">
        <v>7</v>
      </c>
      <c r="S278">
        <v>7</v>
      </c>
      <c r="T278">
        <v>7</v>
      </c>
      <c r="U278">
        <v>7</v>
      </c>
      <c r="V278">
        <v>1</v>
      </c>
      <c r="W278">
        <v>7</v>
      </c>
      <c r="X278">
        <v>1</v>
      </c>
      <c r="Y278">
        <v>7</v>
      </c>
      <c r="AF278">
        <v>6</v>
      </c>
      <c r="AG278">
        <v>6</v>
      </c>
      <c r="AH278">
        <v>6</v>
      </c>
      <c r="AL278">
        <v>3</v>
      </c>
      <c r="AM278">
        <v>4</v>
      </c>
      <c r="AN278">
        <v>3</v>
      </c>
      <c r="AO278">
        <v>1</v>
      </c>
      <c r="AP278">
        <v>3</v>
      </c>
      <c r="AQ278">
        <v>2</v>
      </c>
      <c r="AR278">
        <v>6</v>
      </c>
      <c r="AS278">
        <v>6</v>
      </c>
      <c r="AT278">
        <v>6</v>
      </c>
      <c r="AU278">
        <v>1</v>
      </c>
      <c r="AV278">
        <v>1</v>
      </c>
      <c r="AW278">
        <v>1</v>
      </c>
    </row>
    <row r="279" spans="1:49" x14ac:dyDescent="0.2">
      <c r="A279">
        <v>114372095010</v>
      </c>
      <c r="B279">
        <v>426449233</v>
      </c>
      <c r="C279" s="1">
        <v>45127.809386574074</v>
      </c>
      <c r="D279" s="1">
        <v>45127.812199074076</v>
      </c>
      <c r="E279" t="s">
        <v>57</v>
      </c>
      <c r="J279">
        <v>1480</v>
      </c>
      <c r="K279" t="s">
        <v>41</v>
      </c>
      <c r="L279">
        <v>5</v>
      </c>
      <c r="M279">
        <v>5</v>
      </c>
      <c r="N279">
        <v>4</v>
      </c>
      <c r="O279">
        <v>2</v>
      </c>
      <c r="P279">
        <v>2</v>
      </c>
      <c r="Q279">
        <v>4</v>
      </c>
      <c r="R279">
        <v>5</v>
      </c>
      <c r="S279">
        <v>7</v>
      </c>
      <c r="T279">
        <v>6</v>
      </c>
      <c r="U279">
        <v>7</v>
      </c>
      <c r="V279">
        <v>4</v>
      </c>
      <c r="W279">
        <v>7</v>
      </c>
      <c r="X279">
        <v>4</v>
      </c>
      <c r="Y279">
        <v>7</v>
      </c>
      <c r="AL279">
        <v>6</v>
      </c>
      <c r="AM279">
        <v>5</v>
      </c>
      <c r="AN279">
        <v>6</v>
      </c>
      <c r="AO279">
        <v>6</v>
      </c>
      <c r="AP279">
        <v>5</v>
      </c>
      <c r="AQ279">
        <v>6</v>
      </c>
      <c r="AR279">
        <v>6</v>
      </c>
      <c r="AS279">
        <v>5</v>
      </c>
      <c r="AT279">
        <v>5</v>
      </c>
      <c r="AU279">
        <v>6</v>
      </c>
      <c r="AV279">
        <v>5</v>
      </c>
      <c r="AW279">
        <v>6</v>
      </c>
    </row>
    <row r="280" spans="1:49" x14ac:dyDescent="0.2">
      <c r="A280">
        <v>114375410427</v>
      </c>
      <c r="B280">
        <v>426449233</v>
      </c>
      <c r="C280" s="1">
        <v>45132.92769675926</v>
      </c>
      <c r="D280" s="1">
        <v>45132.932025462964</v>
      </c>
      <c r="E280" t="s">
        <v>42</v>
      </c>
      <c r="J280">
        <v>1496</v>
      </c>
      <c r="K280" t="s">
        <v>43</v>
      </c>
      <c r="L280">
        <v>2</v>
      </c>
      <c r="M280">
        <v>7</v>
      </c>
      <c r="N280">
        <v>5</v>
      </c>
      <c r="O280">
        <v>2</v>
      </c>
      <c r="P280">
        <v>2</v>
      </c>
      <c r="Q280">
        <v>6</v>
      </c>
      <c r="R280">
        <v>3</v>
      </c>
      <c r="S280">
        <v>7</v>
      </c>
      <c r="T280">
        <v>5</v>
      </c>
      <c r="U280">
        <v>5</v>
      </c>
      <c r="V280">
        <v>1</v>
      </c>
      <c r="W280">
        <v>7</v>
      </c>
      <c r="X280">
        <v>1</v>
      </c>
      <c r="Y280">
        <v>6</v>
      </c>
      <c r="AI280">
        <v>5</v>
      </c>
      <c r="AJ280">
        <v>4</v>
      </c>
      <c r="AK280">
        <v>5</v>
      </c>
      <c r="AL280">
        <v>4</v>
      </c>
      <c r="AM280">
        <v>5</v>
      </c>
      <c r="AN280">
        <v>5</v>
      </c>
      <c r="AO280">
        <v>3</v>
      </c>
      <c r="AP280">
        <v>4</v>
      </c>
      <c r="AQ280">
        <v>4</v>
      </c>
      <c r="AR280">
        <v>2</v>
      </c>
      <c r="AS280">
        <v>2</v>
      </c>
      <c r="AT280">
        <v>3</v>
      </c>
      <c r="AU280">
        <v>5</v>
      </c>
      <c r="AV280">
        <v>5</v>
      </c>
      <c r="AW280">
        <v>5</v>
      </c>
    </row>
    <row r="281" spans="1:49" x14ac:dyDescent="0.2">
      <c r="A281">
        <v>114377951404</v>
      </c>
      <c r="B281">
        <v>426449233</v>
      </c>
      <c r="C281" s="1">
        <v>45135.801712962966</v>
      </c>
      <c r="D281" s="1">
        <v>45135.806400462963</v>
      </c>
      <c r="E281" t="s">
        <v>477</v>
      </c>
      <c r="J281">
        <v>1500</v>
      </c>
      <c r="K281" t="s">
        <v>43</v>
      </c>
      <c r="L281">
        <v>5</v>
      </c>
      <c r="M281">
        <v>5</v>
      </c>
      <c r="N281">
        <v>3</v>
      </c>
      <c r="O281">
        <v>3</v>
      </c>
      <c r="P281">
        <v>3</v>
      </c>
      <c r="Q281">
        <v>7</v>
      </c>
      <c r="R281">
        <v>3</v>
      </c>
      <c r="S281">
        <v>6</v>
      </c>
      <c r="T281">
        <v>5</v>
      </c>
      <c r="U281">
        <v>5</v>
      </c>
      <c r="V281">
        <v>1</v>
      </c>
      <c r="W281">
        <v>4</v>
      </c>
      <c r="X281">
        <v>1</v>
      </c>
      <c r="Y281">
        <v>4</v>
      </c>
      <c r="AI281">
        <v>1</v>
      </c>
      <c r="AJ281">
        <v>4</v>
      </c>
      <c r="AK281">
        <v>3</v>
      </c>
      <c r="AL281">
        <v>4</v>
      </c>
      <c r="AM281">
        <v>1</v>
      </c>
      <c r="AN281">
        <v>3</v>
      </c>
      <c r="AO281">
        <v>3</v>
      </c>
      <c r="AP281">
        <v>4</v>
      </c>
      <c r="AQ281">
        <v>4</v>
      </c>
      <c r="AR281">
        <v>2</v>
      </c>
      <c r="AS281">
        <v>1</v>
      </c>
      <c r="AT281">
        <v>2</v>
      </c>
      <c r="AU281">
        <v>4</v>
      </c>
      <c r="AV281">
        <v>3</v>
      </c>
      <c r="AW281">
        <v>4</v>
      </c>
    </row>
    <row r="282" spans="1:49" x14ac:dyDescent="0.2">
      <c r="A282">
        <v>114385691874</v>
      </c>
      <c r="B282">
        <v>426449233</v>
      </c>
      <c r="C282" s="1">
        <v>45146.898518518516</v>
      </c>
      <c r="D282" s="1">
        <v>45146.911249999997</v>
      </c>
      <c r="E282" t="s">
        <v>478</v>
      </c>
      <c r="J282">
        <v>1504</v>
      </c>
      <c r="K282" t="s">
        <v>43</v>
      </c>
      <c r="L282">
        <v>5</v>
      </c>
      <c r="M282">
        <v>3</v>
      </c>
      <c r="N282">
        <v>2</v>
      </c>
      <c r="O282">
        <v>4</v>
      </c>
      <c r="P282">
        <v>1</v>
      </c>
      <c r="Q282">
        <v>7</v>
      </c>
      <c r="R282">
        <v>4</v>
      </c>
      <c r="S282">
        <v>6</v>
      </c>
      <c r="T282">
        <v>4</v>
      </c>
      <c r="U282">
        <v>7</v>
      </c>
      <c r="V282">
        <v>3</v>
      </c>
      <c r="W282">
        <v>7</v>
      </c>
      <c r="X282">
        <v>1</v>
      </c>
      <c r="Y282">
        <v>7</v>
      </c>
      <c r="AI282">
        <v>5</v>
      </c>
      <c r="AJ282">
        <v>4</v>
      </c>
      <c r="AK282">
        <v>4</v>
      </c>
      <c r="AL282">
        <v>3</v>
      </c>
      <c r="AM282">
        <v>3</v>
      </c>
      <c r="AN282">
        <v>3</v>
      </c>
      <c r="AO282">
        <v>3</v>
      </c>
      <c r="AP282">
        <v>3</v>
      </c>
      <c r="AQ282">
        <v>3</v>
      </c>
      <c r="AR282">
        <v>1</v>
      </c>
      <c r="AS282">
        <v>1</v>
      </c>
      <c r="AT282">
        <v>1</v>
      </c>
      <c r="AU282">
        <v>3</v>
      </c>
      <c r="AV282">
        <v>5</v>
      </c>
      <c r="AW282">
        <v>5</v>
      </c>
    </row>
    <row r="283" spans="1:49" x14ac:dyDescent="0.2">
      <c r="A283">
        <v>114379528988</v>
      </c>
      <c r="B283">
        <v>426449233</v>
      </c>
      <c r="C283" s="1">
        <v>45138.770868055559</v>
      </c>
      <c r="D283" s="1">
        <v>45138.776203703703</v>
      </c>
      <c r="E283" t="s">
        <v>479</v>
      </c>
      <c r="J283">
        <v>1508</v>
      </c>
      <c r="K283" t="s">
        <v>47</v>
      </c>
      <c r="L283">
        <v>2</v>
      </c>
      <c r="M283">
        <v>3</v>
      </c>
      <c r="N283">
        <v>2</v>
      </c>
      <c r="O283">
        <v>2</v>
      </c>
      <c r="P283">
        <v>7</v>
      </c>
      <c r="Q283">
        <v>1</v>
      </c>
      <c r="R283">
        <v>7</v>
      </c>
      <c r="S283">
        <v>6</v>
      </c>
      <c r="T283">
        <v>7</v>
      </c>
      <c r="U283">
        <v>7</v>
      </c>
      <c r="V283">
        <v>3</v>
      </c>
      <c r="W283">
        <v>7</v>
      </c>
      <c r="X283">
        <v>7</v>
      </c>
      <c r="Y283">
        <v>7</v>
      </c>
      <c r="Z283">
        <v>3</v>
      </c>
      <c r="AA283">
        <v>3</v>
      </c>
      <c r="AB283">
        <v>3</v>
      </c>
      <c r="AL283">
        <v>5</v>
      </c>
      <c r="AM283">
        <v>5</v>
      </c>
      <c r="AN283">
        <v>5</v>
      </c>
      <c r="AO283">
        <v>3</v>
      </c>
      <c r="AP283">
        <v>2</v>
      </c>
      <c r="AQ283">
        <v>2</v>
      </c>
      <c r="AR283">
        <v>3</v>
      </c>
      <c r="AS283">
        <v>3</v>
      </c>
      <c r="AT283">
        <v>3</v>
      </c>
      <c r="AU283">
        <v>2</v>
      </c>
      <c r="AV283">
        <v>2</v>
      </c>
      <c r="AW283">
        <v>2</v>
      </c>
    </row>
    <row r="284" spans="1:49" x14ac:dyDescent="0.2">
      <c r="A284">
        <v>114377860109</v>
      </c>
      <c r="B284">
        <v>426449233</v>
      </c>
      <c r="C284" s="1">
        <v>45135.691724537035</v>
      </c>
      <c r="D284" s="1">
        <v>45135.694652777776</v>
      </c>
      <c r="E284" t="s">
        <v>480</v>
      </c>
      <c r="J284">
        <v>1512</v>
      </c>
      <c r="K284" t="s">
        <v>49</v>
      </c>
      <c r="L284">
        <v>7</v>
      </c>
      <c r="M284">
        <v>5</v>
      </c>
      <c r="N284">
        <v>4</v>
      </c>
      <c r="O284">
        <v>4</v>
      </c>
      <c r="P284">
        <v>5</v>
      </c>
      <c r="Q284">
        <v>7</v>
      </c>
      <c r="R284">
        <v>5</v>
      </c>
      <c r="S284">
        <v>5</v>
      </c>
      <c r="T284">
        <v>4</v>
      </c>
      <c r="U284">
        <v>7</v>
      </c>
      <c r="V284">
        <v>5</v>
      </c>
      <c r="W284">
        <v>6</v>
      </c>
      <c r="X284">
        <v>6</v>
      </c>
      <c r="Y284">
        <v>5</v>
      </c>
      <c r="AF284">
        <v>4</v>
      </c>
      <c r="AG284">
        <v>5</v>
      </c>
      <c r="AH284">
        <v>4</v>
      </c>
      <c r="AL284">
        <v>4</v>
      </c>
      <c r="AM284">
        <v>5</v>
      </c>
      <c r="AN284">
        <v>5</v>
      </c>
      <c r="AO284">
        <v>4</v>
      </c>
      <c r="AP284">
        <v>5</v>
      </c>
      <c r="AQ284">
        <v>5</v>
      </c>
      <c r="AR284">
        <v>5</v>
      </c>
      <c r="AS284">
        <v>5</v>
      </c>
      <c r="AT284">
        <v>5</v>
      </c>
      <c r="AU284">
        <v>5</v>
      </c>
      <c r="AV284">
        <v>5</v>
      </c>
      <c r="AW284">
        <v>5</v>
      </c>
    </row>
    <row r="285" spans="1:49" x14ac:dyDescent="0.2">
      <c r="A285">
        <v>114379699583</v>
      </c>
      <c r="B285">
        <v>426449233</v>
      </c>
      <c r="C285" s="1">
        <v>45139.012523148151</v>
      </c>
      <c r="D285" s="1">
        <v>45139.017013888886</v>
      </c>
      <c r="E285" t="s">
        <v>481</v>
      </c>
      <c r="J285">
        <v>1532</v>
      </c>
      <c r="K285" t="s">
        <v>53</v>
      </c>
      <c r="L285">
        <v>7</v>
      </c>
      <c r="M285">
        <v>7</v>
      </c>
      <c r="N285">
        <v>4</v>
      </c>
      <c r="O285">
        <v>7</v>
      </c>
      <c r="P285">
        <v>1</v>
      </c>
      <c r="Q285">
        <v>7</v>
      </c>
      <c r="R285">
        <v>1</v>
      </c>
      <c r="S285">
        <v>7</v>
      </c>
      <c r="T285">
        <v>7</v>
      </c>
      <c r="U285">
        <v>7</v>
      </c>
      <c r="V285">
        <v>4</v>
      </c>
      <c r="W285">
        <v>6</v>
      </c>
      <c r="X285">
        <v>4</v>
      </c>
      <c r="Y285">
        <v>4</v>
      </c>
      <c r="AC285">
        <v>6</v>
      </c>
      <c r="AD285">
        <v>6</v>
      </c>
      <c r="AE285">
        <v>6</v>
      </c>
      <c r="AL285">
        <v>2</v>
      </c>
      <c r="AM285">
        <v>1</v>
      </c>
      <c r="AN285">
        <v>2</v>
      </c>
      <c r="AO285">
        <v>6</v>
      </c>
      <c r="AP285">
        <v>6</v>
      </c>
      <c r="AQ285">
        <v>6</v>
      </c>
      <c r="AR285">
        <v>1</v>
      </c>
      <c r="AS285">
        <v>1</v>
      </c>
      <c r="AT285">
        <v>1</v>
      </c>
      <c r="AU285">
        <v>3</v>
      </c>
      <c r="AV285">
        <v>2</v>
      </c>
      <c r="AW285">
        <v>4</v>
      </c>
    </row>
    <row r="286" spans="1:49" x14ac:dyDescent="0.2">
      <c r="A286">
        <v>114385798659</v>
      </c>
      <c r="B286">
        <v>426449233</v>
      </c>
      <c r="C286" s="1">
        <v>45147.045486111114</v>
      </c>
      <c r="D286" s="1">
        <v>45147.053680555553</v>
      </c>
      <c r="E286" t="s">
        <v>482</v>
      </c>
      <c r="J286">
        <v>1556</v>
      </c>
      <c r="K286" t="s">
        <v>47</v>
      </c>
      <c r="L286">
        <v>4</v>
      </c>
      <c r="M286">
        <v>3</v>
      </c>
      <c r="N286">
        <v>1</v>
      </c>
      <c r="O286">
        <v>4</v>
      </c>
      <c r="P286">
        <v>5</v>
      </c>
      <c r="Q286">
        <v>5</v>
      </c>
      <c r="R286">
        <v>5</v>
      </c>
      <c r="S286">
        <v>5</v>
      </c>
      <c r="T286">
        <v>6</v>
      </c>
      <c r="U286">
        <v>6</v>
      </c>
      <c r="V286">
        <v>4</v>
      </c>
      <c r="W286">
        <v>6</v>
      </c>
      <c r="X286">
        <v>4</v>
      </c>
      <c r="Y286">
        <v>6</v>
      </c>
      <c r="Z286">
        <v>6</v>
      </c>
      <c r="AA286">
        <v>3</v>
      </c>
      <c r="AB286">
        <v>5</v>
      </c>
      <c r="AL286">
        <v>6</v>
      </c>
      <c r="AM286">
        <v>5</v>
      </c>
      <c r="AN286">
        <v>5</v>
      </c>
      <c r="AO286">
        <v>3</v>
      </c>
      <c r="AP286">
        <v>3</v>
      </c>
      <c r="AQ286">
        <v>3</v>
      </c>
      <c r="AR286">
        <v>3</v>
      </c>
      <c r="AS286">
        <v>3</v>
      </c>
      <c r="AT286">
        <v>3</v>
      </c>
      <c r="AU286">
        <v>3</v>
      </c>
      <c r="AV286">
        <v>3</v>
      </c>
      <c r="AW286">
        <v>3</v>
      </c>
    </row>
    <row r="287" spans="1:49" x14ac:dyDescent="0.2">
      <c r="A287">
        <v>114385512634</v>
      </c>
      <c r="B287">
        <v>426449233</v>
      </c>
      <c r="C287" s="1">
        <v>45146.697488425925</v>
      </c>
      <c r="D287" s="1">
        <v>45146.700439814813</v>
      </c>
      <c r="E287" t="s">
        <v>483</v>
      </c>
      <c r="J287">
        <v>1560</v>
      </c>
      <c r="K287" t="s">
        <v>49</v>
      </c>
      <c r="L287">
        <v>6</v>
      </c>
      <c r="M287">
        <v>5</v>
      </c>
      <c r="N287">
        <v>4</v>
      </c>
      <c r="O287">
        <v>2</v>
      </c>
      <c r="P287">
        <v>7</v>
      </c>
      <c r="Q287">
        <v>2</v>
      </c>
      <c r="R287">
        <v>4</v>
      </c>
      <c r="S287">
        <v>7</v>
      </c>
      <c r="T287">
        <v>6</v>
      </c>
      <c r="U287">
        <v>7</v>
      </c>
      <c r="V287">
        <v>5</v>
      </c>
      <c r="W287">
        <v>6</v>
      </c>
      <c r="X287">
        <v>5</v>
      </c>
      <c r="Y287">
        <v>7</v>
      </c>
      <c r="AF287">
        <v>5</v>
      </c>
      <c r="AG287">
        <v>5</v>
      </c>
      <c r="AH287">
        <v>4</v>
      </c>
      <c r="AL287">
        <v>5</v>
      </c>
      <c r="AM287">
        <v>5</v>
      </c>
      <c r="AN287">
        <v>5</v>
      </c>
      <c r="AO287">
        <v>5</v>
      </c>
      <c r="AP287">
        <v>5</v>
      </c>
      <c r="AQ287">
        <v>5</v>
      </c>
      <c r="AR287">
        <v>5</v>
      </c>
      <c r="AS287">
        <v>5</v>
      </c>
      <c r="AT287">
        <v>5</v>
      </c>
      <c r="AU287">
        <v>5</v>
      </c>
      <c r="AV287">
        <v>5</v>
      </c>
      <c r="AW287">
        <v>5</v>
      </c>
    </row>
    <row r="288" spans="1:49" x14ac:dyDescent="0.2">
      <c r="A288">
        <v>114385501865</v>
      </c>
      <c r="B288">
        <v>426449233</v>
      </c>
      <c r="C288" s="1">
        <v>45146.687986111108</v>
      </c>
      <c r="D288" s="1">
        <v>45146.691724537035</v>
      </c>
      <c r="E288" t="s">
        <v>484</v>
      </c>
      <c r="J288">
        <v>1580</v>
      </c>
      <c r="K288" t="s">
        <v>53</v>
      </c>
      <c r="L288">
        <v>5</v>
      </c>
      <c r="M288">
        <v>7</v>
      </c>
      <c r="N288">
        <v>4</v>
      </c>
      <c r="O288">
        <v>4</v>
      </c>
      <c r="P288">
        <v>7</v>
      </c>
      <c r="Q288">
        <v>7</v>
      </c>
      <c r="R288">
        <v>5</v>
      </c>
      <c r="S288">
        <v>6</v>
      </c>
      <c r="T288">
        <v>7</v>
      </c>
      <c r="U288">
        <v>7</v>
      </c>
      <c r="V288">
        <v>6</v>
      </c>
      <c r="W288">
        <v>6</v>
      </c>
      <c r="X288">
        <v>7</v>
      </c>
      <c r="Y288">
        <v>7</v>
      </c>
      <c r="AC288">
        <v>5</v>
      </c>
      <c r="AD288">
        <v>4</v>
      </c>
      <c r="AE288">
        <v>4</v>
      </c>
      <c r="AL288">
        <v>4</v>
      </c>
      <c r="AM288">
        <v>4</v>
      </c>
      <c r="AN288">
        <v>4</v>
      </c>
      <c r="AO288">
        <v>4</v>
      </c>
      <c r="AP288">
        <v>4</v>
      </c>
      <c r="AQ288">
        <v>4</v>
      </c>
      <c r="AR288">
        <v>1</v>
      </c>
      <c r="AS288">
        <v>1</v>
      </c>
      <c r="AT288">
        <v>1</v>
      </c>
      <c r="AU288">
        <v>3</v>
      </c>
      <c r="AV288">
        <v>3</v>
      </c>
      <c r="AW288">
        <v>3</v>
      </c>
    </row>
    <row r="289" spans="1:49" x14ac:dyDescent="0.2">
      <c r="A289">
        <v>114385505555</v>
      </c>
      <c r="B289">
        <v>426449233</v>
      </c>
      <c r="C289" s="1">
        <v>45146.691504629627</v>
      </c>
      <c r="D289" s="1">
        <v>45146.694027777776</v>
      </c>
      <c r="E289" t="s">
        <v>485</v>
      </c>
      <c r="J289">
        <v>1584</v>
      </c>
      <c r="K289" t="s">
        <v>53</v>
      </c>
      <c r="L289">
        <v>7</v>
      </c>
      <c r="M289">
        <v>6</v>
      </c>
      <c r="N289">
        <v>4</v>
      </c>
      <c r="O289">
        <v>4</v>
      </c>
      <c r="P289">
        <v>1</v>
      </c>
      <c r="Q289">
        <v>7</v>
      </c>
      <c r="R289">
        <v>3</v>
      </c>
      <c r="S289">
        <v>7</v>
      </c>
      <c r="T289">
        <v>6</v>
      </c>
      <c r="U289">
        <v>7</v>
      </c>
      <c r="V289">
        <v>3</v>
      </c>
      <c r="W289">
        <v>5</v>
      </c>
      <c r="X289">
        <v>2</v>
      </c>
      <c r="Y289">
        <v>6</v>
      </c>
      <c r="AC289">
        <v>6</v>
      </c>
      <c r="AD289">
        <v>5</v>
      </c>
      <c r="AE289">
        <v>5</v>
      </c>
      <c r="AL289">
        <v>4</v>
      </c>
      <c r="AM289">
        <v>2</v>
      </c>
      <c r="AN289">
        <v>4</v>
      </c>
      <c r="AO289">
        <v>4</v>
      </c>
      <c r="AP289">
        <v>5</v>
      </c>
      <c r="AQ289">
        <v>5</v>
      </c>
      <c r="AR289">
        <v>1</v>
      </c>
      <c r="AS289">
        <v>1</v>
      </c>
      <c r="AT289">
        <v>1</v>
      </c>
      <c r="AU289">
        <v>4</v>
      </c>
      <c r="AV289">
        <v>4</v>
      </c>
      <c r="AW289">
        <v>5</v>
      </c>
    </row>
    <row r="290" spans="1:49" x14ac:dyDescent="0.2">
      <c r="A290">
        <v>114385613656</v>
      </c>
      <c r="B290">
        <v>426449233</v>
      </c>
      <c r="C290" s="1">
        <v>45146.799664351849</v>
      </c>
      <c r="D290" s="1">
        <v>45146.809305555558</v>
      </c>
      <c r="E290" t="s">
        <v>486</v>
      </c>
      <c r="J290">
        <v>1588</v>
      </c>
      <c r="K290" t="s">
        <v>41</v>
      </c>
      <c r="L290">
        <v>4</v>
      </c>
      <c r="M290">
        <v>6</v>
      </c>
      <c r="N290">
        <v>4</v>
      </c>
      <c r="O290">
        <v>3</v>
      </c>
      <c r="P290">
        <v>6</v>
      </c>
      <c r="Q290">
        <v>7</v>
      </c>
      <c r="R290">
        <v>1</v>
      </c>
      <c r="S290">
        <v>7</v>
      </c>
      <c r="T290">
        <v>4</v>
      </c>
      <c r="U290">
        <v>5</v>
      </c>
      <c r="V290">
        <v>5</v>
      </c>
      <c r="W290">
        <v>7</v>
      </c>
      <c r="X290">
        <v>6</v>
      </c>
      <c r="Y290">
        <v>4</v>
      </c>
      <c r="AL290">
        <v>3</v>
      </c>
      <c r="AM290">
        <v>4</v>
      </c>
      <c r="AN290">
        <v>2</v>
      </c>
      <c r="AO290">
        <v>4</v>
      </c>
      <c r="AP290">
        <v>4</v>
      </c>
      <c r="AQ290">
        <v>4</v>
      </c>
      <c r="AR290">
        <v>1</v>
      </c>
      <c r="AS290">
        <v>2</v>
      </c>
      <c r="AT290">
        <v>2</v>
      </c>
      <c r="AU290">
        <v>4</v>
      </c>
      <c r="AV290">
        <v>2</v>
      </c>
      <c r="AW290">
        <v>4</v>
      </c>
    </row>
    <row r="291" spans="1:49" x14ac:dyDescent="0.2">
      <c r="A291">
        <v>114385519263</v>
      </c>
      <c r="B291">
        <v>426449233</v>
      </c>
      <c r="C291" s="1">
        <v>45146.703796296293</v>
      </c>
      <c r="D291" s="1">
        <v>45146.706562500003</v>
      </c>
      <c r="E291" t="s">
        <v>487</v>
      </c>
      <c r="J291">
        <v>1592</v>
      </c>
      <c r="K291" t="s">
        <v>43</v>
      </c>
      <c r="L291">
        <v>2</v>
      </c>
      <c r="M291">
        <v>3</v>
      </c>
      <c r="N291">
        <v>1</v>
      </c>
      <c r="O291">
        <v>4</v>
      </c>
      <c r="P291">
        <v>1</v>
      </c>
      <c r="Q291">
        <v>7</v>
      </c>
      <c r="R291">
        <v>1</v>
      </c>
      <c r="S291">
        <v>4</v>
      </c>
      <c r="T291">
        <v>7</v>
      </c>
      <c r="U291">
        <v>7</v>
      </c>
      <c r="V291">
        <v>1</v>
      </c>
      <c r="W291">
        <v>7</v>
      </c>
      <c r="X291">
        <v>1</v>
      </c>
      <c r="Y291">
        <v>7</v>
      </c>
      <c r="AI291">
        <v>4</v>
      </c>
      <c r="AJ291">
        <v>3</v>
      </c>
      <c r="AK291">
        <v>5</v>
      </c>
      <c r="AL291">
        <v>1</v>
      </c>
      <c r="AM291">
        <v>3</v>
      </c>
      <c r="AN291">
        <v>3</v>
      </c>
      <c r="AO291">
        <v>4</v>
      </c>
      <c r="AP291">
        <v>4</v>
      </c>
      <c r="AQ291">
        <v>4</v>
      </c>
      <c r="AR291">
        <v>1</v>
      </c>
      <c r="AS291">
        <v>2</v>
      </c>
      <c r="AT291">
        <v>2</v>
      </c>
      <c r="AU291">
        <v>5</v>
      </c>
      <c r="AV291">
        <v>5</v>
      </c>
      <c r="AW291">
        <v>5</v>
      </c>
    </row>
    <row r="292" spans="1:49" x14ac:dyDescent="0.2">
      <c r="A292">
        <v>114386262837</v>
      </c>
      <c r="B292">
        <v>426449233</v>
      </c>
      <c r="C292" s="1">
        <v>45147.570856481485</v>
      </c>
      <c r="D292" s="1">
        <v>45147.576527777775</v>
      </c>
      <c r="E292" t="s">
        <v>488</v>
      </c>
      <c r="J292">
        <v>1604</v>
      </c>
      <c r="K292" t="s">
        <v>41</v>
      </c>
      <c r="L292">
        <v>5</v>
      </c>
      <c r="M292">
        <v>7</v>
      </c>
      <c r="N292">
        <v>3</v>
      </c>
      <c r="O292">
        <v>3</v>
      </c>
      <c r="P292">
        <v>2</v>
      </c>
      <c r="Q292">
        <v>5</v>
      </c>
      <c r="R292">
        <v>3</v>
      </c>
      <c r="S292">
        <v>6</v>
      </c>
      <c r="T292">
        <v>5</v>
      </c>
      <c r="U292">
        <v>4</v>
      </c>
      <c r="V292">
        <v>5</v>
      </c>
      <c r="W292">
        <v>6</v>
      </c>
      <c r="X292">
        <v>4</v>
      </c>
      <c r="Y292">
        <v>5</v>
      </c>
      <c r="AL292">
        <v>2</v>
      </c>
      <c r="AM292">
        <v>3</v>
      </c>
      <c r="AN292">
        <v>4</v>
      </c>
      <c r="AO292">
        <v>5</v>
      </c>
      <c r="AP292">
        <v>5</v>
      </c>
      <c r="AQ292">
        <v>6</v>
      </c>
      <c r="AR292">
        <v>2</v>
      </c>
      <c r="AS292">
        <v>1</v>
      </c>
      <c r="AT292">
        <v>2</v>
      </c>
      <c r="AU292">
        <v>5</v>
      </c>
      <c r="AV292">
        <v>5</v>
      </c>
      <c r="AW292">
        <v>5</v>
      </c>
    </row>
    <row r="293" spans="1:49" x14ac:dyDescent="0.2">
      <c r="A293">
        <v>114385787480</v>
      </c>
      <c r="B293">
        <v>426449233</v>
      </c>
      <c r="C293" s="1">
        <v>45147.028946759259</v>
      </c>
      <c r="D293" s="1">
        <v>45147.035243055558</v>
      </c>
      <c r="E293" t="s">
        <v>489</v>
      </c>
      <c r="J293">
        <v>1608</v>
      </c>
      <c r="K293" t="s">
        <v>53</v>
      </c>
      <c r="L293">
        <v>7</v>
      </c>
      <c r="M293">
        <v>7</v>
      </c>
      <c r="N293">
        <v>5</v>
      </c>
      <c r="O293">
        <v>6</v>
      </c>
      <c r="P293">
        <v>1</v>
      </c>
      <c r="Q293">
        <v>7</v>
      </c>
      <c r="R293">
        <v>1</v>
      </c>
      <c r="S293">
        <v>7</v>
      </c>
      <c r="T293">
        <v>7</v>
      </c>
      <c r="U293">
        <v>7</v>
      </c>
      <c r="V293">
        <v>5</v>
      </c>
      <c r="W293">
        <v>6</v>
      </c>
      <c r="X293">
        <v>4</v>
      </c>
      <c r="Y293">
        <v>4</v>
      </c>
      <c r="AC293">
        <v>6</v>
      </c>
      <c r="AD293">
        <v>5</v>
      </c>
      <c r="AE293">
        <v>6</v>
      </c>
      <c r="AL293">
        <v>3</v>
      </c>
      <c r="AM293">
        <v>1</v>
      </c>
      <c r="AN293">
        <v>2</v>
      </c>
      <c r="AO293">
        <v>6</v>
      </c>
      <c r="AP293">
        <v>6</v>
      </c>
      <c r="AQ293">
        <v>6</v>
      </c>
      <c r="AR293">
        <v>1</v>
      </c>
      <c r="AS293">
        <v>1</v>
      </c>
      <c r="AT293">
        <v>1</v>
      </c>
      <c r="AU293">
        <v>4</v>
      </c>
      <c r="AV293">
        <v>4</v>
      </c>
      <c r="AW293">
        <v>4</v>
      </c>
    </row>
    <row r="294" spans="1:49" x14ac:dyDescent="0.2">
      <c r="A294">
        <v>114385691208</v>
      </c>
      <c r="B294">
        <v>426449233</v>
      </c>
      <c r="C294" s="1">
        <v>45146.898865740739</v>
      </c>
      <c r="D294" s="1">
        <v>45146.913182870368</v>
      </c>
      <c r="E294" t="s">
        <v>490</v>
      </c>
      <c r="J294">
        <v>1620</v>
      </c>
      <c r="K294" t="s">
        <v>47</v>
      </c>
      <c r="L294">
        <v>2</v>
      </c>
      <c r="M294">
        <v>4</v>
      </c>
      <c r="N294">
        <v>1</v>
      </c>
      <c r="O294">
        <v>3</v>
      </c>
      <c r="P294">
        <v>1</v>
      </c>
      <c r="Q294">
        <v>6</v>
      </c>
      <c r="R294">
        <v>5</v>
      </c>
      <c r="S294">
        <v>5</v>
      </c>
      <c r="T294">
        <v>5</v>
      </c>
      <c r="U294">
        <v>6</v>
      </c>
      <c r="V294">
        <v>2</v>
      </c>
      <c r="W294">
        <v>6</v>
      </c>
      <c r="X294">
        <v>4</v>
      </c>
      <c r="Y294">
        <v>7</v>
      </c>
      <c r="Z294">
        <v>4</v>
      </c>
      <c r="AA294">
        <v>3</v>
      </c>
      <c r="AB294">
        <v>3</v>
      </c>
      <c r="AL294">
        <v>3</v>
      </c>
      <c r="AM294">
        <v>4</v>
      </c>
      <c r="AN294">
        <v>4</v>
      </c>
      <c r="AO294">
        <v>2</v>
      </c>
      <c r="AP294">
        <v>1</v>
      </c>
      <c r="AQ294">
        <v>2</v>
      </c>
      <c r="AR294">
        <v>3</v>
      </c>
      <c r="AS294">
        <v>3</v>
      </c>
      <c r="AT294">
        <v>3</v>
      </c>
      <c r="AU294">
        <v>3</v>
      </c>
      <c r="AV294">
        <v>3</v>
      </c>
      <c r="AW294">
        <v>3</v>
      </c>
    </row>
  </sheetData>
  <autoFilter ref="A1:AW1" xr:uid="{00000000-0001-0000-0000-000000000000}">
    <sortState xmlns:xlrd2="http://schemas.microsoft.com/office/spreadsheetml/2017/richdata2" ref="A2:AW267">
      <sortCondition ref="J1:J267"/>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1B752-816D-DB49-8574-6BA226491739}">
  <dimension ref="A1:BG285"/>
  <sheetViews>
    <sheetView topLeftCell="AU1" workbookViewId="0">
      <pane ySplit="1" topLeftCell="A2" activePane="bottomLeft" state="frozen"/>
      <selection pane="bottomLeft" activeCell="BB5" sqref="BB5"/>
    </sheetView>
  </sheetViews>
  <sheetFormatPr baseColWidth="10" defaultRowHeight="15" x14ac:dyDescent="0.2"/>
  <cols>
    <col min="1" max="31" width="11" customWidth="1"/>
  </cols>
  <sheetData>
    <row r="1" spans="1:59"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59"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c r="AG2" s="17" t="s">
        <v>525</v>
      </c>
      <c r="AH2" s="17" t="s">
        <v>525</v>
      </c>
      <c r="AJ2" s="17" t="s">
        <v>547</v>
      </c>
      <c r="AK2" s="17" t="s">
        <v>547</v>
      </c>
      <c r="AM2" s="17" t="s">
        <v>533</v>
      </c>
      <c r="AN2" s="17" t="s">
        <v>534</v>
      </c>
      <c r="AP2" s="17" t="s">
        <v>529</v>
      </c>
      <c r="AQ2" s="17" t="s">
        <v>530</v>
      </c>
      <c r="AS2" s="17" t="s">
        <v>536</v>
      </c>
      <c r="AT2" s="17" t="s">
        <v>536</v>
      </c>
      <c r="AW2" s="2" t="s">
        <v>541</v>
      </c>
      <c r="AX2" s="2" t="s">
        <v>542</v>
      </c>
      <c r="AY2" s="2" t="s">
        <v>544</v>
      </c>
      <c r="AZ2" s="2" t="s">
        <v>543</v>
      </c>
      <c r="BB2" s="37" t="s">
        <v>572</v>
      </c>
      <c r="BC2" s="37" t="s">
        <v>572</v>
      </c>
      <c r="BE2" t="s">
        <v>430</v>
      </c>
    </row>
    <row r="3" spans="1:59" ht="16" thickBot="1" x14ac:dyDescent="0.25">
      <c r="A3">
        <v>281</v>
      </c>
      <c r="B3" s="13">
        <f>VLOOKUP(A3,Pre!$J:$BG,41,0)</f>
        <v>5.666666666666667</v>
      </c>
      <c r="C3" s="13">
        <f>VLOOKUP(A3,'post control'!J:BI,42,0)</f>
        <v>5</v>
      </c>
      <c r="D3" s="13">
        <f>VLOOKUP(A3,'post control'!J:BI,42,0)</f>
        <v>5</v>
      </c>
      <c r="E3">
        <f>VLOOKUP(A3,Pre!$J:$BG,42,0)</f>
        <v>10</v>
      </c>
      <c r="F3" t="e">
        <f>VLOOKUP(A3,'post intervencion'!J:BY,60,0)</f>
        <v>#N/A</v>
      </c>
      <c r="G3">
        <f>VLOOKUP(A3,'post control'!J:BI,43,0)</f>
        <v>6</v>
      </c>
      <c r="H3">
        <f>VLOOKUP(A3,Pre!$J:$BG,43,0)</f>
        <v>0</v>
      </c>
      <c r="I3" t="e">
        <f>VLOOKUP(A3,'post intervencion'!J:BY,61,0)</f>
        <v>#N/A</v>
      </c>
      <c r="J3">
        <f>VLOOKUP(A3,'post control'!J:BI,44,0)</f>
        <v>0.33333333333333331</v>
      </c>
      <c r="K3" s="24">
        <f>VLOOKUP(A3,Pre!$J:$BG,44,0)</f>
        <v>0</v>
      </c>
      <c r="L3" t="e">
        <f>VLOOKUP(A3,'post intervencion'!J:BY,62,0)</f>
        <v>#N/A</v>
      </c>
      <c r="M3">
        <f>VLOOKUP(A3,'post control'!J:BI,45,0)</f>
        <v>1</v>
      </c>
      <c r="N3">
        <f>VLOOKUP(A3,Pre!$J:$BG,45,0)</f>
        <v>0</v>
      </c>
      <c r="O3" t="e">
        <f>VLOOKUP(A3,'post intervencion'!J:BY,63,0)</f>
        <v>#N/A</v>
      </c>
      <c r="P3">
        <f>VLOOKUP(A3,'post control'!J:BI,46,0)</f>
        <v>0</v>
      </c>
      <c r="Q3">
        <f>VLOOKUP(A3,Pre!$J:$BG,46,0)</f>
        <v>0</v>
      </c>
      <c r="R3" t="e">
        <f>VLOOKUP(A3,'post intervencion'!J:BY,64,0)</f>
        <v>#N/A</v>
      </c>
      <c r="S3">
        <f>VLOOKUP(A3,'post control'!J:BI,47,0)</f>
        <v>0</v>
      </c>
      <c r="T3">
        <f>VLOOKUP(A3,Pre!$J:$BG,47,0)</f>
        <v>4.666666666666667</v>
      </c>
      <c r="U3" t="e">
        <f>VLOOKUP(A3,'post intervencion'!J:BY,65,0)</f>
        <v>#N/A</v>
      </c>
      <c r="V3">
        <f>VLOOKUP(A3,'post control'!J:BI,48,0)</f>
        <v>4.333333333333333</v>
      </c>
      <c r="W3">
        <f>VLOOKUP(A3,Pre!$J:$BG,48,0)</f>
        <v>4.5999999999999996</v>
      </c>
      <c r="X3" t="e">
        <f>VLOOKUP(A3,'post intervencion'!J:BY,66,0)</f>
        <v>#N/A</v>
      </c>
      <c r="Y3">
        <f>VLOOKUP(A3,'post control'!J:BI,49,0)</f>
        <v>3.6</v>
      </c>
      <c r="Z3">
        <f>VLOOKUP(A3,Pre!$J:$BG,49,0)</f>
        <v>4.25</v>
      </c>
      <c r="AA3">
        <f>VLOOKUP(A3,'post control'!J:BJ,50,0)</f>
        <v>4.333333333333333</v>
      </c>
      <c r="AB3">
        <f>VLOOKUP(A3,'post control'!J:BI,50,0)</f>
        <v>4.333333333333333</v>
      </c>
      <c r="AC3">
        <f>VLOOKUP(A3,Pre!$J:$BG,50,0)</f>
        <v>3</v>
      </c>
      <c r="AD3" t="e">
        <f>VLOOKUP(A3,'post intervencion'!J:BY,68,0)</f>
        <v>#N/A</v>
      </c>
      <c r="AE3">
        <f>VLOOKUP(A3,'post control'!J:BI,51,0)</f>
        <v>1</v>
      </c>
      <c r="AG3">
        <f>VLOOKUP(A3,Pre!$J:$BH,51,0)</f>
        <v>4</v>
      </c>
      <c r="AH3" t="e">
        <f>VLOOKUP(A3,'post intervencion'!J:CA,70,0)</f>
        <v>#N/A</v>
      </c>
      <c r="AJ3">
        <f>VLOOKUP(A3,Pre!$J:$BI,52,0)</f>
        <v>1.3333333333333335</v>
      </c>
      <c r="AK3" t="e">
        <f>VLOOKUP(A3,'post intervencion'!J:CB,71,0)</f>
        <v>#N/A</v>
      </c>
      <c r="AM3">
        <f>VLOOKUP(A3,Pre!$J:$BJ,53,0)</f>
        <v>2</v>
      </c>
      <c r="AN3">
        <f>VLOOKUP(A3,'post control'!J:BJ,53,0)</f>
        <v>0</v>
      </c>
      <c r="AP3">
        <f>VLOOKUP(A3,Pre!$J:$BK,54,0)</f>
        <v>2</v>
      </c>
      <c r="AQ3" t="e">
        <f>VLOOKUP(A3,'post intervencion'!J:CD,73,0)</f>
        <v>#N/A</v>
      </c>
      <c r="AS3">
        <f>VLOOKUP(A3,Pre!$J:$BL,55,0)</f>
        <v>1.0000000000000004</v>
      </c>
      <c r="AT3" t="e">
        <f>VLOOKUP(A3,'post intervencion'!J:CE,74,0)</f>
        <v>#N/A</v>
      </c>
      <c r="AW3" t="e">
        <f>VLOOKUP(A3,'post intervencion'!$J$18:$CI$117,75,0)</f>
        <v>#N/A</v>
      </c>
      <c r="AX3" t="e">
        <f>VLOOKUP(A3,'post intervencion'!$J$18:$CI$117,76,0)</f>
        <v>#N/A</v>
      </c>
      <c r="AY3" t="e">
        <f>VLOOKUP(A3,'post intervencion'!$J$18:$CI$117,77,0)</f>
        <v>#N/A</v>
      </c>
      <c r="AZ3" t="e">
        <f>VLOOKUP(A3,'post intervencion'!$J$18:$CI$117,78,0)</f>
        <v>#N/A</v>
      </c>
      <c r="BB3">
        <f>VLOOKUP(A3,Pre!J1:BL281,4,0)</f>
        <v>7</v>
      </c>
      <c r="BC3">
        <f>VLOOKUP(A3,'post control'!J:BJ,4,0)</f>
        <v>6</v>
      </c>
    </row>
    <row r="4" spans="1:59" x14ac:dyDescent="0.2">
      <c r="A4">
        <v>661</v>
      </c>
      <c r="B4" s="13">
        <f>VLOOKUP(A4,Pre!$J:$BG,41,0)</f>
        <v>6.333333333333333</v>
      </c>
      <c r="C4" s="13">
        <f>VLOOKUP(A4,'post control'!J:BI,42,0)</f>
        <v>6.333333333333333</v>
      </c>
      <c r="D4" s="13">
        <f>VLOOKUP(A4,'post control'!J:BI,42,0)</f>
        <v>6.333333333333333</v>
      </c>
      <c r="E4">
        <f>VLOOKUP(A4,Pre!$J:$BG,42,0)</f>
        <v>10</v>
      </c>
      <c r="F4" t="e">
        <f>VLOOKUP(A4,'post intervencion'!J:BY,60,0)</f>
        <v>#N/A</v>
      </c>
      <c r="G4">
        <f>VLOOKUP(A4,'post control'!J:BI,43,0)</f>
        <v>10</v>
      </c>
      <c r="H4">
        <f>VLOOKUP(A4,Pre!$J:$BG,43,0)</f>
        <v>0</v>
      </c>
      <c r="I4" t="e">
        <f>VLOOKUP(A4,'post intervencion'!J:BY,61,0)</f>
        <v>#N/A</v>
      </c>
      <c r="J4">
        <f>VLOOKUP(A4,'post control'!J:BI,44,0)</f>
        <v>0</v>
      </c>
      <c r="K4" s="24">
        <f>VLOOKUP(A4,Pre!$J:$BG,44,0)</f>
        <v>0</v>
      </c>
      <c r="L4" t="e">
        <f>VLOOKUP(A4,'post intervencion'!J:BY,62,0)</f>
        <v>#N/A</v>
      </c>
      <c r="M4">
        <f>VLOOKUP(A4,'post control'!J:BI,45,0)</f>
        <v>0</v>
      </c>
      <c r="N4">
        <f>VLOOKUP(A4,Pre!$J:$BG,45,0)</f>
        <v>0</v>
      </c>
      <c r="O4" t="e">
        <f>VLOOKUP(A4,'post intervencion'!J:BY,63,0)</f>
        <v>#N/A</v>
      </c>
      <c r="P4">
        <f>VLOOKUP(A4,'post control'!J:BI,46,0)</f>
        <v>0</v>
      </c>
      <c r="Q4">
        <f>VLOOKUP(A4,Pre!$J:$BG,46,0)</f>
        <v>0</v>
      </c>
      <c r="R4" t="e">
        <f>VLOOKUP(A4,'post intervencion'!J:BY,64,0)</f>
        <v>#N/A</v>
      </c>
      <c r="S4">
        <f>VLOOKUP(A4,'post control'!J:BI,47,0)</f>
        <v>0</v>
      </c>
      <c r="T4">
        <f>VLOOKUP(A4,Pre!$J:$BG,47,0)</f>
        <v>4</v>
      </c>
      <c r="U4" t="e">
        <f>VLOOKUP(A4,'post intervencion'!J:BY,65,0)</f>
        <v>#N/A</v>
      </c>
      <c r="V4">
        <f>VLOOKUP(A4,'post control'!J:BI,48,0)</f>
        <v>3</v>
      </c>
      <c r="W4">
        <f>VLOOKUP(A4,Pre!$J:$BG,48,0)</f>
        <v>3.8</v>
      </c>
      <c r="X4" t="e">
        <f>VLOOKUP(A4,'post intervencion'!J:BY,66,0)</f>
        <v>#N/A</v>
      </c>
      <c r="Y4">
        <f>VLOOKUP(A4,'post control'!J:BI,49,0)</f>
        <v>3.8</v>
      </c>
      <c r="Z4">
        <f>VLOOKUP(A4,Pre!$J:$BG,49,0)</f>
        <v>2.25</v>
      </c>
      <c r="AA4">
        <f>VLOOKUP(A4,'post control'!J:BJ,50,0)</f>
        <v>4</v>
      </c>
      <c r="AB4">
        <f>VLOOKUP(A4,'post control'!J:BI,50,0)</f>
        <v>4</v>
      </c>
      <c r="AC4">
        <f>VLOOKUP(A4,Pre!$J:$BG,50,0)</f>
        <v>0</v>
      </c>
      <c r="AD4" t="e">
        <f>VLOOKUP(A4,'post intervencion'!J:BY,68,0)</f>
        <v>#N/A</v>
      </c>
      <c r="AE4">
        <f>VLOOKUP(A4,'post control'!J:BI,51,0)</f>
        <v>0</v>
      </c>
      <c r="AG4">
        <f>VLOOKUP(A4,Pre!$J:$BH,51,0)</f>
        <v>4</v>
      </c>
      <c r="AH4" t="e">
        <f>VLOOKUP(A4,'post intervencion'!J:CA,70,0)</f>
        <v>#N/A</v>
      </c>
      <c r="AJ4">
        <f>VLOOKUP(A4,Pre!$J:$BI,52,0)</f>
        <v>0</v>
      </c>
      <c r="AK4" t="e">
        <f>VLOOKUP(A4,'post intervencion'!J:CB,71,0)</f>
        <v>#N/A</v>
      </c>
      <c r="AM4">
        <f>VLOOKUP(A4,Pre!$J:$BJ,53,0)</f>
        <v>0</v>
      </c>
      <c r="AN4">
        <f>VLOOKUP(A4,'post control'!J:BJ,53,0)</f>
        <v>0</v>
      </c>
      <c r="AP4">
        <f>VLOOKUP(A4,Pre!$J:$BK,54,0)</f>
        <v>0</v>
      </c>
      <c r="AQ4" t="e">
        <f>VLOOKUP(A4,'post intervencion'!J:CD,73,0)</f>
        <v>#N/A</v>
      </c>
      <c r="AS4">
        <f>VLOOKUP(A4,Pre!$J:$BL,55,0)</f>
        <v>0</v>
      </c>
      <c r="AT4" t="e">
        <f>VLOOKUP(A4,'post intervencion'!J:CE,74,0)</f>
        <v>#N/A</v>
      </c>
      <c r="AW4" t="e">
        <f>VLOOKUP(A4,'post intervencion'!$J$18:$CI$117,75,0)</f>
        <v>#N/A</v>
      </c>
      <c r="AX4" t="e">
        <f>VLOOKUP(A4,'post intervencion'!$J$18:$CI$117,76,0)</f>
        <v>#N/A</v>
      </c>
      <c r="AY4" t="e">
        <f>VLOOKUP(A4,'post intervencion'!$J$18:$CI$117,77,0)</f>
        <v>#N/A</v>
      </c>
      <c r="AZ4" t="e">
        <f>VLOOKUP(A4,'post intervencion'!$J$18:$CI$117,78,0)</f>
        <v>#N/A</v>
      </c>
      <c r="BB4">
        <f>VLOOKUP(A4,Pre!$J:$BG,4,0)</f>
        <v>4</v>
      </c>
      <c r="BC4">
        <f>VLOOKUP(A4,'post control'!J:BJ,4,0)</f>
        <v>3</v>
      </c>
      <c r="BE4" s="15"/>
      <c r="BF4" s="15" t="s">
        <v>431</v>
      </c>
      <c r="BG4" s="15" t="s">
        <v>432</v>
      </c>
    </row>
    <row r="5" spans="1:59" x14ac:dyDescent="0.2">
      <c r="A5">
        <v>1001</v>
      </c>
      <c r="B5" s="13">
        <f>VLOOKUP(A5,Pre!$J:$BG,41,0)</f>
        <v>5</v>
      </c>
      <c r="C5" s="13">
        <f>VLOOKUP(A5,'post control'!J:BI,42,0)</f>
        <v>6.333333333333333</v>
      </c>
      <c r="D5" s="13">
        <f>VLOOKUP(A5,'post control'!J:BI,42,0)</f>
        <v>6.333333333333333</v>
      </c>
      <c r="E5">
        <f>VLOOKUP(A5,Pre!$J:$BG,42,0)</f>
        <v>4</v>
      </c>
      <c r="F5" t="e">
        <f>VLOOKUP(A5,'post intervencion'!J:BY,60,0)</f>
        <v>#N/A</v>
      </c>
      <c r="G5">
        <f>VLOOKUP(A5,'post control'!J:BI,43,0)</f>
        <v>4</v>
      </c>
      <c r="H5">
        <f>VLOOKUP(A5,Pre!$J:$BG,43,0)</f>
        <v>0</v>
      </c>
      <c r="I5" t="e">
        <f>VLOOKUP(A5,'post intervencion'!J:BY,61,0)</f>
        <v>#N/A</v>
      </c>
      <c r="J5">
        <f>VLOOKUP(A5,'post control'!J:BI,44,0)</f>
        <v>0</v>
      </c>
      <c r="K5" s="24">
        <f>VLOOKUP(A5,Pre!$J:$BG,44,0)</f>
        <v>0</v>
      </c>
      <c r="L5" t="e">
        <f>VLOOKUP(A5,'post intervencion'!J:BY,62,0)</f>
        <v>#N/A</v>
      </c>
      <c r="M5">
        <f>VLOOKUP(A5,'post control'!J:BI,45,0)</f>
        <v>0</v>
      </c>
      <c r="N5">
        <f>VLOOKUP(A5,Pre!$J:$BG,45,0)</f>
        <v>0</v>
      </c>
      <c r="O5" t="e">
        <f>VLOOKUP(A5,'post intervencion'!J:BY,63,0)</f>
        <v>#N/A</v>
      </c>
      <c r="P5">
        <f>VLOOKUP(A5,'post control'!J:BI,46,0)</f>
        <v>0</v>
      </c>
      <c r="Q5">
        <f>VLOOKUP(A5,Pre!$J:$BG,46,0)</f>
        <v>0</v>
      </c>
      <c r="R5" t="e">
        <f>VLOOKUP(A5,'post intervencion'!J:BY,64,0)</f>
        <v>#N/A</v>
      </c>
      <c r="S5">
        <f>VLOOKUP(A5,'post control'!J:BI,47,0)</f>
        <v>0</v>
      </c>
      <c r="T5">
        <f>VLOOKUP(A5,Pre!$J:$BG,47,0)</f>
        <v>3</v>
      </c>
      <c r="U5" t="e">
        <f>VLOOKUP(A5,'post intervencion'!J:BY,65,0)</f>
        <v>#N/A</v>
      </c>
      <c r="V5">
        <f>VLOOKUP(A5,'post control'!J:BI,48,0)</f>
        <v>3</v>
      </c>
      <c r="W5">
        <f>VLOOKUP(A5,Pre!$J:$BG,48,0)</f>
        <v>3.4</v>
      </c>
      <c r="X5" t="e">
        <f>VLOOKUP(A5,'post intervencion'!J:BY,66,0)</f>
        <v>#N/A</v>
      </c>
      <c r="Y5">
        <f>VLOOKUP(A5,'post control'!J:BI,49,0)</f>
        <v>4</v>
      </c>
      <c r="Z5">
        <f>VLOOKUP(A5,Pre!$J:$BG,49,0)</f>
        <v>2.75</v>
      </c>
      <c r="AA5">
        <f>VLOOKUP(A5,'post control'!J:BJ,50,0)</f>
        <v>4</v>
      </c>
      <c r="AB5">
        <f>VLOOKUP(A5,'post control'!J:BI,50,0)</f>
        <v>4</v>
      </c>
      <c r="AC5">
        <f>VLOOKUP(A5,Pre!$J:$BG,50,0)</f>
        <v>0</v>
      </c>
      <c r="AD5" t="e">
        <f>VLOOKUP(A5,'post intervencion'!J:BY,68,0)</f>
        <v>#N/A</v>
      </c>
      <c r="AE5">
        <f>VLOOKUP(A5,'post control'!J:BI,51,0)</f>
        <v>0</v>
      </c>
      <c r="AG5">
        <f>VLOOKUP(A5,Pre!$J:$BH,51,0)</f>
        <v>3</v>
      </c>
      <c r="AH5" t="e">
        <f>VLOOKUP(A5,'post intervencion'!J:CA,70,0)</f>
        <v>#N/A</v>
      </c>
      <c r="AJ5">
        <f>VLOOKUP(A5,Pre!$J:$BI,52,0)</f>
        <v>0</v>
      </c>
      <c r="AK5" t="e">
        <f>VLOOKUP(A5,'post intervencion'!J:CB,71,0)</f>
        <v>#N/A</v>
      </c>
      <c r="AM5">
        <f>VLOOKUP(A5,Pre!$J:$BJ,53,0)</f>
        <v>0</v>
      </c>
      <c r="AN5">
        <f>VLOOKUP(A5,'post control'!J:BJ,53,0)</f>
        <v>0</v>
      </c>
      <c r="AP5">
        <f>VLOOKUP(A5,Pre!$J:$BK,54,0)</f>
        <v>0</v>
      </c>
      <c r="AQ5" t="e">
        <f>VLOOKUP(A5,'post intervencion'!J:CD,73,0)</f>
        <v>#N/A</v>
      </c>
      <c r="AS5">
        <f>VLOOKUP(A5,Pre!$J:$BL,55,0)</f>
        <v>0</v>
      </c>
      <c r="AT5" t="e">
        <f>VLOOKUP(A5,'post intervencion'!J:CE,74,0)</f>
        <v>#N/A</v>
      </c>
      <c r="AW5" t="e">
        <f>VLOOKUP(A5,'post intervencion'!$J$18:$CI$117,75,0)</f>
        <v>#N/A</v>
      </c>
      <c r="AX5" t="e">
        <f>VLOOKUP(A5,'post intervencion'!$J$18:$CI$117,76,0)</f>
        <v>#N/A</v>
      </c>
      <c r="AY5" t="e">
        <f>VLOOKUP(A5,'post intervencion'!$J$18:$CI$117,77,0)</f>
        <v>#N/A</v>
      </c>
      <c r="AZ5" t="e">
        <f>VLOOKUP(A5,'post intervencion'!$J$18:$CI$117,78,0)</f>
        <v>#N/A</v>
      </c>
      <c r="BB5">
        <f>VLOOKUP(A5,Pre!$J:$BG,4,0)</f>
        <v>6</v>
      </c>
      <c r="BC5">
        <f>VLOOKUP(A5,'post control'!J:BJ,4,0)</f>
        <v>6</v>
      </c>
      <c r="BE5" t="s">
        <v>433</v>
      </c>
      <c r="BF5">
        <v>5.1287128712871288</v>
      </c>
      <c r="BG5">
        <v>5.3069306930693072</v>
      </c>
    </row>
    <row r="6" spans="1:59" x14ac:dyDescent="0.2">
      <c r="A6">
        <v>1105</v>
      </c>
      <c r="B6" s="13">
        <f>VLOOKUP(A6,Pre!$J:$BG,41,0)</f>
        <v>6.666666666666667</v>
      </c>
      <c r="C6" s="13">
        <f>VLOOKUP(A6,'post control'!J:BI,42,0)</f>
        <v>6.333333333333333</v>
      </c>
      <c r="D6" s="13">
        <f>VLOOKUP(A6,'post control'!J:BI,42,0)</f>
        <v>6.333333333333333</v>
      </c>
      <c r="E6">
        <f>VLOOKUP(A6,Pre!$J:$BG,42,0)</f>
        <v>6</v>
      </c>
      <c r="F6" t="e">
        <f>VLOOKUP(A6,'post intervencion'!J:BY,60,0)</f>
        <v>#N/A</v>
      </c>
      <c r="G6">
        <f>VLOOKUP(A6,'post control'!J:BI,43,0)</f>
        <v>8</v>
      </c>
      <c r="H6">
        <f>VLOOKUP(A6,Pre!$J:$BG,43,0)</f>
        <v>0</v>
      </c>
      <c r="I6" t="e">
        <f>VLOOKUP(A6,'post intervencion'!J:BY,61,0)</f>
        <v>#N/A</v>
      </c>
      <c r="J6">
        <f>VLOOKUP(A6,'post control'!J:BI,44,0)</f>
        <v>0</v>
      </c>
      <c r="K6" s="24">
        <f>VLOOKUP(A6,Pre!$J:$BG,44,0)</f>
        <v>0</v>
      </c>
      <c r="L6" t="e">
        <f>VLOOKUP(A6,'post intervencion'!J:BY,62,0)</f>
        <v>#N/A</v>
      </c>
      <c r="M6">
        <f>VLOOKUP(A6,'post control'!J:BI,45,0)</f>
        <v>0</v>
      </c>
      <c r="N6">
        <f>VLOOKUP(A6,Pre!$J:$BG,45,0)</f>
        <v>0</v>
      </c>
      <c r="O6" t="e">
        <f>VLOOKUP(A6,'post intervencion'!J:BY,63,0)</f>
        <v>#N/A</v>
      </c>
      <c r="P6">
        <f>VLOOKUP(A6,'post control'!J:BI,46,0)</f>
        <v>0</v>
      </c>
      <c r="Q6">
        <f>VLOOKUP(A6,Pre!$J:$BG,46,0)</f>
        <v>0</v>
      </c>
      <c r="R6" t="e">
        <f>VLOOKUP(A6,'post intervencion'!J:BY,64,0)</f>
        <v>#N/A</v>
      </c>
      <c r="S6">
        <f>VLOOKUP(A6,'post control'!J:BI,47,0)</f>
        <v>0</v>
      </c>
      <c r="T6">
        <f>VLOOKUP(A6,Pre!$J:$BG,47,0)</f>
        <v>3</v>
      </c>
      <c r="U6" t="e">
        <f>VLOOKUP(A6,'post intervencion'!J:BY,65,0)</f>
        <v>#N/A</v>
      </c>
      <c r="V6">
        <f>VLOOKUP(A6,'post control'!J:BI,48,0)</f>
        <v>4</v>
      </c>
      <c r="W6">
        <f>VLOOKUP(A6,Pre!$J:$BG,48,0)</f>
        <v>1.8</v>
      </c>
      <c r="X6" t="e">
        <f>VLOOKUP(A6,'post intervencion'!J:BY,66,0)</f>
        <v>#N/A</v>
      </c>
      <c r="Y6">
        <f>VLOOKUP(A6,'post control'!J:BI,49,0)</f>
        <v>1.6</v>
      </c>
      <c r="Z6">
        <f>VLOOKUP(A6,Pre!$J:$BG,49,0)</f>
        <v>3</v>
      </c>
      <c r="AA6">
        <f>VLOOKUP(A6,'post control'!J:BJ,50,0)</f>
        <v>2.6666666666666665</v>
      </c>
      <c r="AB6">
        <f>VLOOKUP(A6,'post control'!J:BI,50,0)</f>
        <v>2.6666666666666665</v>
      </c>
      <c r="AC6">
        <f>VLOOKUP(A6,Pre!$J:$BG,50,0)</f>
        <v>0</v>
      </c>
      <c r="AD6" t="e">
        <f>VLOOKUP(A6,'post intervencion'!J:BY,68,0)</f>
        <v>#N/A</v>
      </c>
      <c r="AE6">
        <f>VLOOKUP(A6,'post control'!J:BI,51,0)</f>
        <v>0</v>
      </c>
      <c r="AG6">
        <f>VLOOKUP(A6,Pre!$J:$BH,51,0)</f>
        <v>3</v>
      </c>
      <c r="AH6" t="e">
        <f>VLOOKUP(A6,'post intervencion'!J:CA,70,0)</f>
        <v>#N/A</v>
      </c>
      <c r="AJ6">
        <f>VLOOKUP(A6,Pre!$J:$BI,52,0)</f>
        <v>0</v>
      </c>
      <c r="AK6" t="e">
        <f>VLOOKUP(A6,'post intervencion'!J:CB,71,0)</f>
        <v>#N/A</v>
      </c>
      <c r="AM6">
        <f>VLOOKUP(A6,Pre!$J:$BJ,53,0)</f>
        <v>0</v>
      </c>
      <c r="AN6">
        <f>VLOOKUP(A6,'post control'!J:BJ,53,0)</f>
        <v>0</v>
      </c>
      <c r="AP6">
        <f>VLOOKUP(A6,Pre!$J:$BK,54,0)</f>
        <v>0</v>
      </c>
      <c r="AQ6" t="e">
        <f>VLOOKUP(A6,'post intervencion'!J:CD,73,0)</f>
        <v>#N/A</v>
      </c>
      <c r="AS6">
        <f>VLOOKUP(A6,Pre!$J:$BL,55,0)</f>
        <v>0</v>
      </c>
      <c r="AT6" t="e">
        <f>VLOOKUP(A6,'post intervencion'!J:CE,74,0)</f>
        <v>#N/A</v>
      </c>
      <c r="AW6" t="e">
        <f>VLOOKUP(A6,'post intervencion'!$J$18:$CI$117,75,0)</f>
        <v>#N/A</v>
      </c>
      <c r="AX6" t="e">
        <f>VLOOKUP(A6,'post intervencion'!$J$18:$CI$117,76,0)</f>
        <v>#N/A</v>
      </c>
      <c r="AY6" t="e">
        <f>VLOOKUP(A6,'post intervencion'!$J$18:$CI$117,77,0)</f>
        <v>#N/A</v>
      </c>
      <c r="AZ6" t="e">
        <f>VLOOKUP(A6,'post intervencion'!$J$18:$CI$117,78,0)</f>
        <v>#N/A</v>
      </c>
      <c r="BB6">
        <f>VLOOKUP(A6,Pre!$J:$BG,4,0)</f>
        <v>4</v>
      </c>
      <c r="BC6">
        <f>VLOOKUP(A6,'post control'!J:BJ,4,0)</f>
        <v>5</v>
      </c>
      <c r="BE6" t="s">
        <v>434</v>
      </c>
      <c r="BF6">
        <v>3.0932673267326756</v>
      </c>
      <c r="BG6">
        <v>2.7748514851485151</v>
      </c>
    </row>
    <row r="7" spans="1:59" x14ac:dyDescent="0.2">
      <c r="A7">
        <v>1424</v>
      </c>
      <c r="B7" s="13">
        <f>VLOOKUP(A7,Pre!$J:$BG,41,0)</f>
        <v>4.333333333333333</v>
      </c>
      <c r="C7" s="13">
        <f>VLOOKUP(A7,'post control'!J:BI,42,0)</f>
        <v>4.333333333333333</v>
      </c>
      <c r="D7" s="13">
        <f>VLOOKUP(A7,'post control'!J:BI,42,0)</f>
        <v>4.333333333333333</v>
      </c>
      <c r="E7">
        <f>VLOOKUP(A7,Pre!$J:$BG,42,0)</f>
        <v>1</v>
      </c>
      <c r="F7" t="e">
        <f>VLOOKUP(A7,'post intervencion'!J:BY,60,0)</f>
        <v>#N/A</v>
      </c>
      <c r="G7">
        <f>VLOOKUP(A7,'post control'!J:BI,43,0)</f>
        <v>1</v>
      </c>
      <c r="H7">
        <f>VLOOKUP(A7,Pre!$J:$BG,43,0)</f>
        <v>0</v>
      </c>
      <c r="I7" t="e">
        <f>VLOOKUP(A7,'post intervencion'!J:BY,61,0)</f>
        <v>#N/A</v>
      </c>
      <c r="J7">
        <f>VLOOKUP(A7,'post control'!J:BI,44,0)</f>
        <v>0</v>
      </c>
      <c r="K7" s="24">
        <f>VLOOKUP(A7,Pre!$J:$BG,44,0)</f>
        <v>0</v>
      </c>
      <c r="L7" t="e">
        <f>VLOOKUP(A7,'post intervencion'!J:BY,62,0)</f>
        <v>#N/A</v>
      </c>
      <c r="M7">
        <f>VLOOKUP(A7,'post control'!J:BI,45,0)</f>
        <v>0</v>
      </c>
      <c r="N7">
        <f>VLOOKUP(A7,Pre!$J:$BG,45,0)</f>
        <v>0</v>
      </c>
      <c r="O7" t="e">
        <f>VLOOKUP(A7,'post intervencion'!J:BY,63,0)</f>
        <v>#N/A</v>
      </c>
      <c r="P7">
        <f>VLOOKUP(A7,'post control'!J:BI,46,0)</f>
        <v>0</v>
      </c>
      <c r="Q7">
        <f>VLOOKUP(A7,Pre!$J:$BG,46,0)</f>
        <v>0</v>
      </c>
      <c r="R7" t="e">
        <f>VLOOKUP(A7,'post intervencion'!J:BY,64,0)</f>
        <v>#N/A</v>
      </c>
      <c r="S7">
        <f>VLOOKUP(A7,'post control'!J:BI,47,0)</f>
        <v>0</v>
      </c>
      <c r="T7">
        <f>VLOOKUP(A7,Pre!$J:$BG,47,0)</f>
        <v>4</v>
      </c>
      <c r="U7" t="e">
        <f>VLOOKUP(A7,'post intervencion'!J:BY,65,0)</f>
        <v>#N/A</v>
      </c>
      <c r="V7">
        <f>VLOOKUP(A7,'post control'!J:BI,48,0)</f>
        <v>4</v>
      </c>
      <c r="W7">
        <f>VLOOKUP(A7,Pre!$J:$BG,48,0)</f>
        <v>4.2</v>
      </c>
      <c r="X7" t="e">
        <f>VLOOKUP(A7,'post intervencion'!J:BY,66,0)</f>
        <v>#N/A</v>
      </c>
      <c r="Y7">
        <f>VLOOKUP(A7,'post control'!J:BI,49,0)</f>
        <v>4.2</v>
      </c>
      <c r="Z7">
        <f>VLOOKUP(A7,Pre!$J:$BG,49,0)</f>
        <v>4</v>
      </c>
      <c r="AA7">
        <f>VLOOKUP(A7,'post control'!J:BJ,50,0)</f>
        <v>3.6666666666666665</v>
      </c>
      <c r="AB7">
        <f>VLOOKUP(A7,'post control'!J:BI,50,0)</f>
        <v>3.6666666666666665</v>
      </c>
      <c r="AC7">
        <f>VLOOKUP(A7,Pre!$J:$BG,50,0)</f>
        <v>0</v>
      </c>
      <c r="AD7" t="e">
        <f>VLOOKUP(A7,'post intervencion'!J:BY,68,0)</f>
        <v>#N/A</v>
      </c>
      <c r="AE7">
        <f>VLOOKUP(A7,'post control'!J:BI,51,0)</f>
        <v>0</v>
      </c>
      <c r="AG7">
        <f>VLOOKUP(A7,Pre!$J:$BH,51,0)</f>
        <v>4</v>
      </c>
      <c r="AH7" t="e">
        <f>VLOOKUP(A7,'post intervencion'!J:CA,70,0)</f>
        <v>#N/A</v>
      </c>
      <c r="AJ7">
        <f>VLOOKUP(A7,Pre!$J:$BI,52,0)</f>
        <v>0</v>
      </c>
      <c r="AK7" t="e">
        <f>VLOOKUP(A7,'post intervencion'!J:CB,71,0)</f>
        <v>#N/A</v>
      </c>
      <c r="AM7">
        <f>VLOOKUP(A7,Pre!$J:$BJ,53,0)</f>
        <v>0</v>
      </c>
      <c r="AN7">
        <f>VLOOKUP(A7,'post control'!J:BJ,53,0)</f>
        <v>0</v>
      </c>
      <c r="AP7">
        <f>VLOOKUP(A7,Pre!$J:$BK,54,0)</f>
        <v>0</v>
      </c>
      <c r="AQ7" t="e">
        <f>VLOOKUP(A7,'post intervencion'!J:CD,73,0)</f>
        <v>#N/A</v>
      </c>
      <c r="AS7">
        <f>VLOOKUP(A7,Pre!$J:$BL,55,0)</f>
        <v>0</v>
      </c>
      <c r="AT7" t="e">
        <f>VLOOKUP(A7,'post intervencion'!J:CE,74,0)</f>
        <v>#N/A</v>
      </c>
      <c r="AW7" t="e">
        <f>VLOOKUP(A7,'post intervencion'!$J$18:$CI$117,75,0)</f>
        <v>#N/A</v>
      </c>
      <c r="AX7" t="e">
        <f>VLOOKUP(A7,'post intervencion'!$J$18:$CI$117,76,0)</f>
        <v>#N/A</v>
      </c>
      <c r="AY7" t="e">
        <f>VLOOKUP(A7,'post intervencion'!$J$18:$CI$117,77,0)</f>
        <v>#N/A</v>
      </c>
      <c r="AZ7" t="e">
        <f>VLOOKUP(A7,'post intervencion'!$J$18:$CI$117,78,0)</f>
        <v>#N/A</v>
      </c>
      <c r="BB7">
        <f>VLOOKUP(A7,Pre!$J:$BG,4,0)</f>
        <v>4</v>
      </c>
      <c r="BC7">
        <f>VLOOKUP(A7,'post control'!J:BJ,4,0)</f>
        <v>4</v>
      </c>
      <c r="BE7" t="s">
        <v>435</v>
      </c>
      <c r="BF7">
        <v>101</v>
      </c>
      <c r="BG7">
        <v>101</v>
      </c>
    </row>
    <row r="8" spans="1:59" x14ac:dyDescent="0.2">
      <c r="A8">
        <v>701</v>
      </c>
      <c r="B8" s="13">
        <f>VLOOKUP(A8,Pre!$J:$BG,41,0)</f>
        <v>4.666666666666667</v>
      </c>
      <c r="C8" s="13">
        <f>VLOOKUP(A8,'post control'!J:BI,42,0)</f>
        <v>6.333333333333333</v>
      </c>
      <c r="D8" s="13">
        <f>VLOOKUP(A8,'post control'!J:BI,42,0)</f>
        <v>6.333333333333333</v>
      </c>
      <c r="E8">
        <f>VLOOKUP(A8,Pre!$J:$BG,42,0)</f>
        <v>3</v>
      </c>
      <c r="F8" t="e">
        <f>VLOOKUP(A8,'post intervencion'!J:BY,60,0)</f>
        <v>#N/A</v>
      </c>
      <c r="G8">
        <f>VLOOKUP(A8,'post control'!J:BI,43,0)</f>
        <v>9</v>
      </c>
      <c r="H8">
        <f>VLOOKUP(A8,Pre!$J:$BG,43,0)</f>
        <v>0.66666666666666663</v>
      </c>
      <c r="I8" t="e">
        <f>VLOOKUP(A8,'post intervencion'!J:BY,61,0)</f>
        <v>#N/A</v>
      </c>
      <c r="J8">
        <f>VLOOKUP(A8,'post control'!J:BI,44,0)</f>
        <v>0</v>
      </c>
      <c r="K8" s="24">
        <f>VLOOKUP(A8,Pre!$J:$BG,44,0)</f>
        <v>2</v>
      </c>
      <c r="L8" t="e">
        <f>VLOOKUP(A8,'post intervencion'!J:BY,62,0)</f>
        <v>#N/A</v>
      </c>
      <c r="M8">
        <f>VLOOKUP(A8,'post control'!J:BI,45,0)</f>
        <v>0</v>
      </c>
      <c r="N8">
        <f>VLOOKUP(A8,Pre!$J:$BG,45,0)</f>
        <v>1</v>
      </c>
      <c r="O8" t="e">
        <f>VLOOKUP(A8,'post intervencion'!J:BY,63,0)</f>
        <v>#N/A</v>
      </c>
      <c r="P8">
        <f>VLOOKUP(A8,'post control'!J:BI,46,0)</f>
        <v>0</v>
      </c>
      <c r="Q8">
        <f>VLOOKUP(A8,Pre!$J:$BG,46,0)</f>
        <v>-1</v>
      </c>
      <c r="R8" t="e">
        <f>VLOOKUP(A8,'post intervencion'!J:BY,64,0)</f>
        <v>#N/A</v>
      </c>
      <c r="S8">
        <f>VLOOKUP(A8,'post control'!J:BI,47,0)</f>
        <v>0</v>
      </c>
      <c r="T8">
        <f>VLOOKUP(A8,Pre!$J:$BG,47,0)</f>
        <v>4</v>
      </c>
      <c r="U8" t="e">
        <f>VLOOKUP(A8,'post intervencion'!J:BY,65,0)</f>
        <v>#N/A</v>
      </c>
      <c r="V8">
        <f>VLOOKUP(A8,'post control'!J:BI,48,0)</f>
        <v>4</v>
      </c>
      <c r="W8">
        <f>VLOOKUP(A8,Pre!$J:$BG,48,0)</f>
        <v>5</v>
      </c>
      <c r="X8" t="e">
        <f>VLOOKUP(A8,'post intervencion'!J:BY,66,0)</f>
        <v>#N/A</v>
      </c>
      <c r="Y8">
        <f>VLOOKUP(A8,'post control'!J:BI,49,0)</f>
        <v>4</v>
      </c>
      <c r="Z8">
        <f>VLOOKUP(A8,Pre!$J:$BG,49,0)</f>
        <v>2.75</v>
      </c>
      <c r="AA8">
        <f>VLOOKUP(A8,'post control'!J:BJ,50,0)</f>
        <v>3.6666666666666665</v>
      </c>
      <c r="AB8">
        <f>VLOOKUP(A8,'post control'!J:BI,50,0)</f>
        <v>3.6666666666666665</v>
      </c>
      <c r="AC8">
        <f>VLOOKUP(A8,Pre!$J:$BG,50,0)</f>
        <v>4</v>
      </c>
      <c r="AD8" t="e">
        <f>VLOOKUP(A8,'post intervencion'!J:BY,68,0)</f>
        <v>#N/A</v>
      </c>
      <c r="AE8">
        <f>VLOOKUP(A8,'post control'!J:BI,51,0)</f>
        <v>0</v>
      </c>
      <c r="AG8">
        <f>VLOOKUP(A8,Pre!$J:$BH,51,0)</f>
        <v>3.8888888888888888</v>
      </c>
      <c r="AH8" t="e">
        <f>VLOOKUP(A8,'post intervencion'!J:CA,70,0)</f>
        <v>#N/A</v>
      </c>
      <c r="AJ8">
        <f>VLOOKUP(A8,Pre!$J:$BI,52,0)</f>
        <v>0.66666666666666696</v>
      </c>
      <c r="AK8" t="e">
        <f>VLOOKUP(A8,'post intervencion'!J:CB,71,0)</f>
        <v>#N/A</v>
      </c>
      <c r="AM8">
        <f>VLOOKUP(A8,Pre!$J:$BJ,53,0)</f>
        <v>1</v>
      </c>
      <c r="AN8">
        <f>VLOOKUP(A8,'post control'!J:BJ,53,0)</f>
        <v>0</v>
      </c>
      <c r="AP8">
        <f>VLOOKUP(A8,Pre!$J:$BK,54,0)</f>
        <v>1</v>
      </c>
      <c r="AQ8" t="e">
        <f>VLOOKUP(A8,'post intervencion'!J:CD,73,0)</f>
        <v>#N/A</v>
      </c>
      <c r="AS8">
        <f>VLOOKUP(A8,Pre!$J:$BL,55,0)</f>
        <v>1.3333333333333335</v>
      </c>
      <c r="AT8" t="e">
        <f>VLOOKUP(A8,'post intervencion'!J:CE,74,0)</f>
        <v>#N/A</v>
      </c>
      <c r="AW8" t="e">
        <f>VLOOKUP(A8,'post intervencion'!$J$18:$CI$117,75,0)</f>
        <v>#N/A</v>
      </c>
      <c r="AX8" t="e">
        <f>VLOOKUP(A8,'post intervencion'!$J$18:$CI$117,76,0)</f>
        <v>#N/A</v>
      </c>
      <c r="AY8" t="e">
        <f>VLOOKUP(A8,'post intervencion'!$J$18:$CI$117,77,0)</f>
        <v>#N/A</v>
      </c>
      <c r="AZ8" t="e">
        <f>VLOOKUP(A8,'post intervencion'!$J$18:$CI$117,78,0)</f>
        <v>#N/A</v>
      </c>
      <c r="BB8">
        <f>VLOOKUP(A8,Pre!$J:$BG,4,0)</f>
        <v>5</v>
      </c>
      <c r="BC8">
        <f>VLOOKUP(A8,'post control'!J:BJ,4,0)</f>
        <v>7</v>
      </c>
      <c r="BE8" t="s">
        <v>436</v>
      </c>
      <c r="BF8">
        <v>0.87383243843461733</v>
      </c>
    </row>
    <row r="9" spans="1:59" x14ac:dyDescent="0.2">
      <c r="A9">
        <v>1444</v>
      </c>
      <c r="B9" s="13">
        <f>VLOOKUP(A9,Pre!$J:$BG,41,0)</f>
        <v>6.333333333333333</v>
      </c>
      <c r="C9" s="13">
        <f>VLOOKUP(A9,'post control'!J:BI,42,0)</f>
        <v>6</v>
      </c>
      <c r="D9" s="13">
        <f>VLOOKUP(A9,'post control'!J:BI,42,0)</f>
        <v>6</v>
      </c>
      <c r="E9">
        <f>VLOOKUP(A9,Pre!$J:$BG,42,0)</f>
        <v>4</v>
      </c>
      <c r="F9" t="e">
        <f>VLOOKUP(A9,'post intervencion'!J:BY,60,0)</f>
        <v>#N/A</v>
      </c>
      <c r="G9">
        <f>VLOOKUP(A9,'post control'!J:BI,43,0)</f>
        <v>9</v>
      </c>
      <c r="H9">
        <f>VLOOKUP(A9,Pre!$J:$BG,43,0)</f>
        <v>3</v>
      </c>
      <c r="I9" t="e">
        <f>VLOOKUP(A9,'post intervencion'!J:BY,61,0)</f>
        <v>#N/A</v>
      </c>
      <c r="J9">
        <f>VLOOKUP(A9,'post control'!J:BI,44,0)</f>
        <v>0</v>
      </c>
      <c r="K9" s="24">
        <f>VLOOKUP(A9,Pre!$J:$BG,44,0)</f>
        <v>4</v>
      </c>
      <c r="L9" t="e">
        <f>VLOOKUP(A9,'post intervencion'!J:BY,62,0)</f>
        <v>#N/A</v>
      </c>
      <c r="M9">
        <f>VLOOKUP(A9,'post control'!J:BI,45,0)</f>
        <v>0</v>
      </c>
      <c r="N9">
        <f>VLOOKUP(A9,Pre!$J:$BG,45,0)</f>
        <v>2</v>
      </c>
      <c r="O9" t="e">
        <f>VLOOKUP(A9,'post intervencion'!J:BY,63,0)</f>
        <v>#N/A</v>
      </c>
      <c r="P9">
        <f>VLOOKUP(A9,'post control'!J:BI,46,0)</f>
        <v>0</v>
      </c>
      <c r="Q9">
        <f>VLOOKUP(A9,Pre!$J:$BG,46,0)</f>
        <v>3</v>
      </c>
      <c r="R9" t="e">
        <f>VLOOKUP(A9,'post intervencion'!J:BY,64,0)</f>
        <v>#N/A</v>
      </c>
      <c r="S9">
        <f>VLOOKUP(A9,'post control'!J:BI,47,0)</f>
        <v>0</v>
      </c>
      <c r="T9">
        <f>VLOOKUP(A9,Pre!$J:$BG,47,0)</f>
        <v>1</v>
      </c>
      <c r="U9" t="e">
        <f>VLOOKUP(A9,'post intervencion'!J:BY,65,0)</f>
        <v>#N/A</v>
      </c>
      <c r="V9">
        <f>VLOOKUP(A9,'post control'!J:BI,48,0)</f>
        <v>3</v>
      </c>
      <c r="W9">
        <f>VLOOKUP(A9,Pre!$J:$BG,48,0)</f>
        <v>3.2</v>
      </c>
      <c r="X9" t="e">
        <f>VLOOKUP(A9,'post intervencion'!J:BY,66,0)</f>
        <v>#N/A</v>
      </c>
      <c r="Y9">
        <f>VLOOKUP(A9,'post control'!J:BI,49,0)</f>
        <v>3.4</v>
      </c>
      <c r="Z9">
        <f>VLOOKUP(A9,Pre!$J:$BG,49,0)</f>
        <v>2.5</v>
      </c>
      <c r="AA9">
        <f>VLOOKUP(A9,'post control'!J:BJ,50,0)</f>
        <v>2</v>
      </c>
      <c r="AB9">
        <f>VLOOKUP(A9,'post control'!J:BI,50,0)</f>
        <v>2</v>
      </c>
      <c r="AC9">
        <f>VLOOKUP(A9,Pre!$J:$BG,50,0)</f>
        <v>9</v>
      </c>
      <c r="AD9" t="e">
        <f>VLOOKUP(A9,'post intervencion'!J:BY,68,0)</f>
        <v>#N/A</v>
      </c>
      <c r="AE9">
        <f>VLOOKUP(A9,'post control'!J:BI,51,0)</f>
        <v>0</v>
      </c>
      <c r="AG9">
        <f>VLOOKUP(A9,Pre!$J:$BH,51,0)</f>
        <v>1</v>
      </c>
      <c r="AH9" t="e">
        <f>VLOOKUP(A9,'post intervencion'!J:CA,70,0)</f>
        <v>#N/A</v>
      </c>
      <c r="AJ9">
        <f>VLOOKUP(A9,Pre!$J:$BI,52,0)</f>
        <v>2</v>
      </c>
      <c r="AK9" t="e">
        <f>VLOOKUP(A9,'post intervencion'!J:CB,71,0)</f>
        <v>#N/A</v>
      </c>
      <c r="AM9">
        <f>VLOOKUP(A9,Pre!$J:$BJ,53,0)</f>
        <v>2</v>
      </c>
      <c r="AN9">
        <f>VLOOKUP(A9,'post control'!J:BJ,53,0)</f>
        <v>0</v>
      </c>
      <c r="AP9">
        <f>VLOOKUP(A9,Pre!$J:$BK,54,0)</f>
        <v>2</v>
      </c>
      <c r="AQ9" t="e">
        <f>VLOOKUP(A9,'post intervencion'!J:CD,73,0)</f>
        <v>#N/A</v>
      </c>
      <c r="AS9">
        <f>VLOOKUP(A9,Pre!$J:$BL,55,0)</f>
        <v>3</v>
      </c>
      <c r="AT9" t="e">
        <f>VLOOKUP(A9,'post intervencion'!J:CE,74,0)</f>
        <v>#N/A</v>
      </c>
      <c r="AW9" t="e">
        <f>VLOOKUP(A9,'post intervencion'!$J$18:$CI$117,75,0)</f>
        <v>#N/A</v>
      </c>
      <c r="AX9" t="e">
        <f>VLOOKUP(A9,'post intervencion'!$J$18:$CI$117,76,0)</f>
        <v>#N/A</v>
      </c>
      <c r="AY9" t="e">
        <f>VLOOKUP(A9,'post intervencion'!$J$18:$CI$117,77,0)</f>
        <v>#N/A</v>
      </c>
      <c r="AZ9" t="e">
        <f>VLOOKUP(A9,'post intervencion'!$J$18:$CI$117,78,0)</f>
        <v>#N/A</v>
      </c>
      <c r="BB9">
        <f>VLOOKUP(A9,Pre!$J:$BG,4,0)</f>
        <v>3</v>
      </c>
      <c r="BC9">
        <f>VLOOKUP(A9,'post control'!J:BJ,4,0)</f>
        <v>4</v>
      </c>
      <c r="BE9" t="s">
        <v>437</v>
      </c>
      <c r="BF9">
        <v>0</v>
      </c>
    </row>
    <row r="10" spans="1:59" x14ac:dyDescent="0.2">
      <c r="A10">
        <v>569</v>
      </c>
      <c r="B10" s="13">
        <f>VLOOKUP(A10,Pre!$J:$BG,41,0)</f>
        <v>5.666666666666667</v>
      </c>
      <c r="C10" s="13">
        <f>VLOOKUP(A10,'post control'!J:BI,42,0)</f>
        <v>5.666666666666667</v>
      </c>
      <c r="D10" s="13">
        <f>VLOOKUP(A10,'post control'!J:BI,42,0)</f>
        <v>5.666666666666667</v>
      </c>
      <c r="E10">
        <f>VLOOKUP(A10,Pre!$J:$BG,42,0)</f>
        <v>3</v>
      </c>
      <c r="F10" t="e">
        <f>VLOOKUP(A10,'post intervencion'!J:BY,60,0)</f>
        <v>#N/A</v>
      </c>
      <c r="G10">
        <f>VLOOKUP(A10,'post control'!J:BI,43,0)</f>
        <v>3</v>
      </c>
      <c r="H10">
        <f>VLOOKUP(A10,Pre!$J:$BG,43,0)</f>
        <v>0</v>
      </c>
      <c r="I10" t="e">
        <f>VLOOKUP(A10,'post intervencion'!J:BY,61,0)</f>
        <v>#N/A</v>
      </c>
      <c r="J10">
        <f>VLOOKUP(A10,'post control'!J:BI,44,0)</f>
        <v>0.66666666666666663</v>
      </c>
      <c r="K10" s="24">
        <f>VLOOKUP(A10,Pre!$J:$BG,44,0)</f>
        <v>0</v>
      </c>
      <c r="L10" t="e">
        <f>VLOOKUP(A10,'post intervencion'!J:BY,62,0)</f>
        <v>#N/A</v>
      </c>
      <c r="M10">
        <f>VLOOKUP(A10,'post control'!J:BI,45,0)</f>
        <v>1</v>
      </c>
      <c r="N10">
        <f>VLOOKUP(A10,Pre!$J:$BG,45,0)</f>
        <v>0</v>
      </c>
      <c r="O10" t="e">
        <f>VLOOKUP(A10,'post intervencion'!J:BY,63,0)</f>
        <v>#N/A</v>
      </c>
      <c r="P10">
        <f>VLOOKUP(A10,'post control'!J:BI,46,0)</f>
        <v>1</v>
      </c>
      <c r="Q10">
        <f>VLOOKUP(A10,Pre!$J:$BG,46,0)</f>
        <v>0</v>
      </c>
      <c r="R10" t="e">
        <f>VLOOKUP(A10,'post intervencion'!J:BY,64,0)</f>
        <v>#N/A</v>
      </c>
      <c r="S10">
        <f>VLOOKUP(A10,'post control'!J:BI,47,0)</f>
        <v>0</v>
      </c>
      <c r="T10">
        <f>VLOOKUP(A10,Pre!$J:$BG,47,0)</f>
        <v>4</v>
      </c>
      <c r="U10" t="e">
        <f>VLOOKUP(A10,'post intervencion'!J:BY,65,0)</f>
        <v>#N/A</v>
      </c>
      <c r="V10">
        <f>VLOOKUP(A10,'post control'!J:BI,48,0)</f>
        <v>3.5555555555555554</v>
      </c>
      <c r="W10">
        <f>VLOOKUP(A10,Pre!$J:$BG,48,0)</f>
        <v>5</v>
      </c>
      <c r="X10" t="e">
        <f>VLOOKUP(A10,'post intervencion'!J:BY,66,0)</f>
        <v>#N/A</v>
      </c>
      <c r="Y10">
        <f>VLOOKUP(A10,'post control'!J:BI,49,0)</f>
        <v>3.8</v>
      </c>
      <c r="Z10">
        <f>VLOOKUP(A10,Pre!$J:$BG,49,0)</f>
        <v>4.25</v>
      </c>
      <c r="AA10">
        <f>VLOOKUP(A10,'post control'!J:BJ,50,0)</f>
        <v>4</v>
      </c>
      <c r="AB10">
        <f>VLOOKUP(A10,'post control'!J:BI,50,0)</f>
        <v>4</v>
      </c>
      <c r="AC10">
        <f>VLOOKUP(A10,Pre!$J:$BG,50,0)</f>
        <v>3</v>
      </c>
      <c r="AD10" t="e">
        <f>VLOOKUP(A10,'post intervencion'!J:BY,68,0)</f>
        <v>#N/A</v>
      </c>
      <c r="AE10">
        <f>VLOOKUP(A10,'post control'!J:BI,51,0)</f>
        <v>2</v>
      </c>
      <c r="AG10">
        <f>VLOOKUP(A10,Pre!$J:$BH,51,0)</f>
        <v>3.6666666666666665</v>
      </c>
      <c r="AH10" t="e">
        <f>VLOOKUP(A10,'post intervencion'!J:CA,70,0)</f>
        <v>#N/A</v>
      </c>
      <c r="AJ10">
        <f>VLOOKUP(A10,Pre!$J:$BI,52,0)</f>
        <v>0.33333333333333348</v>
      </c>
      <c r="AK10" t="e">
        <f>VLOOKUP(A10,'post intervencion'!J:CB,71,0)</f>
        <v>#N/A</v>
      </c>
      <c r="AM10">
        <f>VLOOKUP(A10,Pre!$J:$BJ,53,0)</f>
        <v>1</v>
      </c>
      <c r="AN10">
        <f>VLOOKUP(A10,'post control'!J:BJ,53,0)</f>
        <v>1</v>
      </c>
      <c r="AP10">
        <f>VLOOKUP(A10,Pre!$J:$BK,54,0)</f>
        <v>1</v>
      </c>
      <c r="AQ10" t="e">
        <f>VLOOKUP(A10,'post intervencion'!J:CD,73,0)</f>
        <v>#N/A</v>
      </c>
      <c r="AS10">
        <f>VLOOKUP(A10,Pre!$J:$BL,55,0)</f>
        <v>1</v>
      </c>
      <c r="AT10" t="e">
        <f>VLOOKUP(A10,'post intervencion'!J:CE,74,0)</f>
        <v>#N/A</v>
      </c>
      <c r="AW10" t="e">
        <f>VLOOKUP(A10,'post intervencion'!$J$18:$CI$117,75,0)</f>
        <v>#N/A</v>
      </c>
      <c r="AX10" t="e">
        <f>VLOOKUP(A10,'post intervencion'!$J$18:$CI$117,76,0)</f>
        <v>#N/A</v>
      </c>
      <c r="AY10" t="e">
        <f>VLOOKUP(A10,'post intervencion'!$J$18:$CI$117,77,0)</f>
        <v>#N/A</v>
      </c>
      <c r="AZ10" t="e">
        <f>VLOOKUP(A10,'post intervencion'!$J$18:$CI$117,78,0)</f>
        <v>#N/A</v>
      </c>
      <c r="BB10">
        <f>VLOOKUP(A10,Pre!$J:$BG,4,0)</f>
        <v>5</v>
      </c>
      <c r="BC10">
        <f>VLOOKUP(A10,'post control'!J:BJ,4,0)</f>
        <v>7</v>
      </c>
      <c r="BE10" t="s">
        <v>438</v>
      </c>
      <c r="BF10">
        <v>100</v>
      </c>
    </row>
    <row r="11" spans="1:59" x14ac:dyDescent="0.2">
      <c r="A11">
        <v>1072</v>
      </c>
      <c r="B11" s="13">
        <f>VLOOKUP(A11,Pre!$J:$BG,41,0)</f>
        <v>5.666666666666667</v>
      </c>
      <c r="C11" s="13">
        <f>VLOOKUP(A11,'post control'!J:BI,42,0)</f>
        <v>5.666666666666667</v>
      </c>
      <c r="D11" s="13">
        <f>VLOOKUP(A11,'post control'!J:BI,42,0)</f>
        <v>5.666666666666667</v>
      </c>
      <c r="E11">
        <f>VLOOKUP(A11,Pre!$J:$BG,42,0)</f>
        <v>1</v>
      </c>
      <c r="F11" t="e">
        <f>VLOOKUP(A11,'post intervencion'!J:BY,60,0)</f>
        <v>#N/A</v>
      </c>
      <c r="G11">
        <f>VLOOKUP(A11,'post control'!J:BI,43,0)</f>
        <v>2</v>
      </c>
      <c r="H11">
        <f>VLOOKUP(A11,Pre!$J:$BG,43,0)</f>
        <v>0</v>
      </c>
      <c r="I11" t="e">
        <f>VLOOKUP(A11,'post intervencion'!J:BY,61,0)</f>
        <v>#N/A</v>
      </c>
      <c r="J11">
        <f>VLOOKUP(A11,'post control'!J:BI,44,0)</f>
        <v>0</v>
      </c>
      <c r="K11" s="24">
        <f>VLOOKUP(A11,Pre!$J:$BG,44,0)</f>
        <v>0</v>
      </c>
      <c r="L11" t="e">
        <f>VLOOKUP(A11,'post intervencion'!J:BY,62,0)</f>
        <v>#N/A</v>
      </c>
      <c r="M11">
        <f>VLOOKUP(A11,'post control'!J:BI,45,0)</f>
        <v>0</v>
      </c>
      <c r="N11">
        <f>VLOOKUP(A11,Pre!$J:$BG,45,0)</f>
        <v>0</v>
      </c>
      <c r="O11" t="e">
        <f>VLOOKUP(A11,'post intervencion'!J:BY,63,0)</f>
        <v>#N/A</v>
      </c>
      <c r="P11">
        <f>VLOOKUP(A11,'post control'!J:BI,46,0)</f>
        <v>0</v>
      </c>
      <c r="Q11">
        <f>VLOOKUP(A11,Pre!$J:$BG,46,0)</f>
        <v>0</v>
      </c>
      <c r="R11" t="e">
        <f>VLOOKUP(A11,'post intervencion'!J:BY,64,0)</f>
        <v>#N/A</v>
      </c>
      <c r="S11">
        <f>VLOOKUP(A11,'post control'!J:BI,47,0)</f>
        <v>0</v>
      </c>
      <c r="T11">
        <f>VLOOKUP(A11,Pre!$J:$BG,47,0)</f>
        <v>4</v>
      </c>
      <c r="U11" t="e">
        <f>VLOOKUP(A11,'post intervencion'!J:BY,65,0)</f>
        <v>#N/A</v>
      </c>
      <c r="V11">
        <f>VLOOKUP(A11,'post control'!J:BI,48,0)</f>
        <v>3</v>
      </c>
      <c r="W11">
        <f>VLOOKUP(A11,Pre!$J:$BG,48,0)</f>
        <v>4</v>
      </c>
      <c r="X11" t="e">
        <f>VLOOKUP(A11,'post intervencion'!J:BY,66,0)</f>
        <v>#N/A</v>
      </c>
      <c r="Y11">
        <f>VLOOKUP(A11,'post control'!J:BI,49,0)</f>
        <v>4.2</v>
      </c>
      <c r="Z11">
        <f>VLOOKUP(A11,Pre!$J:$BG,49,0)</f>
        <v>3.25</v>
      </c>
      <c r="AA11">
        <f>VLOOKUP(A11,'post control'!J:BJ,50,0)</f>
        <v>3</v>
      </c>
      <c r="AB11">
        <f>VLOOKUP(A11,'post control'!J:BI,50,0)</f>
        <v>3</v>
      </c>
      <c r="AC11">
        <f>VLOOKUP(A11,Pre!$J:$BG,50,0)</f>
        <v>4</v>
      </c>
      <c r="AD11" t="e">
        <f>VLOOKUP(A11,'post intervencion'!J:BY,68,0)</f>
        <v>#N/A</v>
      </c>
      <c r="AE11">
        <f>VLOOKUP(A11,'post control'!J:BI,51,0)</f>
        <v>3</v>
      </c>
      <c r="AG11">
        <f>VLOOKUP(A11,Pre!$J:$BH,51,0)</f>
        <v>3.1111111111111112</v>
      </c>
      <c r="AH11" t="e">
        <f>VLOOKUP(A11,'post intervencion'!J:CA,70,0)</f>
        <v>#N/A</v>
      </c>
      <c r="AJ11">
        <f>VLOOKUP(A11,Pre!$J:$BI,52,0)</f>
        <v>1.3333333333333335</v>
      </c>
      <c r="AK11" t="e">
        <f>VLOOKUP(A11,'post intervencion'!J:CB,71,0)</f>
        <v>#N/A</v>
      </c>
      <c r="AM11">
        <f>VLOOKUP(A11,Pre!$J:$BJ,53,0)</f>
        <v>2</v>
      </c>
      <c r="AN11">
        <f>VLOOKUP(A11,'post control'!J:BJ,53,0)</f>
        <v>1</v>
      </c>
      <c r="AP11">
        <f>VLOOKUP(A11,Pre!$J:$BK,54,0)</f>
        <v>2</v>
      </c>
      <c r="AQ11" t="e">
        <f>VLOOKUP(A11,'post intervencion'!J:CD,73,0)</f>
        <v>#N/A</v>
      </c>
      <c r="AS11">
        <f>VLOOKUP(A11,Pre!$J:$BL,55,0)</f>
        <v>1.3333333333333335</v>
      </c>
      <c r="AT11" t="e">
        <f>VLOOKUP(A11,'post intervencion'!J:CE,74,0)</f>
        <v>#N/A</v>
      </c>
      <c r="AW11" t="e">
        <f>VLOOKUP(A11,'post intervencion'!$J$18:$CI$117,75,0)</f>
        <v>#N/A</v>
      </c>
      <c r="AX11" t="e">
        <f>VLOOKUP(A11,'post intervencion'!$J$18:$CI$117,76,0)</f>
        <v>#N/A</v>
      </c>
      <c r="AY11" t="e">
        <f>VLOOKUP(A11,'post intervencion'!$J$18:$CI$117,77,0)</f>
        <v>#N/A</v>
      </c>
      <c r="AZ11" t="e">
        <f>VLOOKUP(A11,'post intervencion'!$J$18:$CI$117,78,0)</f>
        <v>#N/A</v>
      </c>
      <c r="BB11">
        <f>VLOOKUP(A11,Pre!$J:$BG,4,0)</f>
        <v>7</v>
      </c>
      <c r="BC11">
        <f>VLOOKUP(A11,'post control'!J:BJ,4,0)</f>
        <v>7</v>
      </c>
      <c r="BE11" t="s">
        <v>439</v>
      </c>
      <c r="BF11">
        <v>-2.0710186739609941</v>
      </c>
    </row>
    <row r="12" spans="1:59" x14ac:dyDescent="0.2">
      <c r="A12">
        <v>321</v>
      </c>
      <c r="B12" s="13">
        <f>VLOOKUP(A12,Pre!$J:$BG,41,0)</f>
        <v>6</v>
      </c>
      <c r="C12" s="13">
        <f>VLOOKUP(A12,'post control'!J:BI,42,0)</f>
        <v>5.666666666666667</v>
      </c>
      <c r="D12" s="13">
        <f>VLOOKUP(A12,'post control'!J:BI,42,0)</f>
        <v>5.666666666666667</v>
      </c>
      <c r="E12">
        <f>VLOOKUP(A12,Pre!$J:$BG,42,0)</f>
        <v>0</v>
      </c>
      <c r="F12" t="e">
        <f>VLOOKUP(A12,'post intervencion'!J:BY,60,0)</f>
        <v>#N/A</v>
      </c>
      <c r="G12">
        <f>VLOOKUP(A12,'post control'!J:BI,43,0)</f>
        <v>8</v>
      </c>
      <c r="H12">
        <f>VLOOKUP(A12,Pre!$J:$BG,43,0)</f>
        <v>1.3333333333333333</v>
      </c>
      <c r="I12" t="e">
        <f>VLOOKUP(A12,'post intervencion'!J:BY,61,0)</f>
        <v>#N/A</v>
      </c>
      <c r="J12">
        <f>VLOOKUP(A12,'post control'!J:BI,44,0)</f>
        <v>1</v>
      </c>
      <c r="K12" s="24">
        <f>VLOOKUP(A12,Pre!$J:$BG,44,0)</f>
        <v>1</v>
      </c>
      <c r="L12" t="e">
        <f>VLOOKUP(A12,'post intervencion'!J:BY,62,0)</f>
        <v>#N/A</v>
      </c>
      <c r="M12">
        <f>VLOOKUP(A12,'post control'!J:BI,45,0)</f>
        <v>1</v>
      </c>
      <c r="N12">
        <f>VLOOKUP(A12,Pre!$J:$BG,45,0)</f>
        <v>1</v>
      </c>
      <c r="O12" t="e">
        <f>VLOOKUP(A12,'post intervencion'!J:BY,63,0)</f>
        <v>#N/A</v>
      </c>
      <c r="P12">
        <f>VLOOKUP(A12,'post control'!J:BI,46,0)</f>
        <v>1</v>
      </c>
      <c r="Q12">
        <f>VLOOKUP(A12,Pre!$J:$BG,46,0)</f>
        <v>2</v>
      </c>
      <c r="R12" t="e">
        <f>VLOOKUP(A12,'post intervencion'!J:BY,64,0)</f>
        <v>#N/A</v>
      </c>
      <c r="S12">
        <f>VLOOKUP(A12,'post control'!J:BI,47,0)</f>
        <v>1</v>
      </c>
      <c r="T12">
        <f>VLOOKUP(A12,Pre!$J:$BG,47,0)</f>
        <v>3</v>
      </c>
      <c r="U12" t="e">
        <f>VLOOKUP(A12,'post intervencion'!J:BY,65,0)</f>
        <v>#N/A</v>
      </c>
      <c r="V12">
        <f>VLOOKUP(A12,'post control'!J:BI,48,0)</f>
        <v>3.3333333333333335</v>
      </c>
      <c r="W12">
        <f>VLOOKUP(A12,Pre!$J:$BG,48,0)</f>
        <v>3</v>
      </c>
      <c r="X12" t="e">
        <f>VLOOKUP(A12,'post intervencion'!J:BY,66,0)</f>
        <v>#N/A</v>
      </c>
      <c r="Y12">
        <f>VLOOKUP(A12,'post control'!J:BI,49,0)</f>
        <v>2.2000000000000002</v>
      </c>
      <c r="Z12">
        <f>VLOOKUP(A12,Pre!$J:$BG,49,0)</f>
        <v>1.5</v>
      </c>
      <c r="AA12">
        <f>VLOOKUP(A12,'post control'!J:BJ,50,0)</f>
        <v>2.6666666666666665</v>
      </c>
      <c r="AB12">
        <f>VLOOKUP(A12,'post control'!J:BI,50,0)</f>
        <v>2.6666666666666665</v>
      </c>
      <c r="AC12">
        <f>VLOOKUP(A12,Pre!$J:$BG,50,0)</f>
        <v>4</v>
      </c>
      <c r="AD12" t="e">
        <f>VLOOKUP(A12,'post intervencion'!J:BY,68,0)</f>
        <v>#N/A</v>
      </c>
      <c r="AE12">
        <f>VLOOKUP(A12,'post control'!J:BI,51,0)</f>
        <v>3</v>
      </c>
      <c r="AG12">
        <f>VLOOKUP(A12,Pre!$J:$BH,51,0)</f>
        <v>3.5555555555555554</v>
      </c>
      <c r="AH12" t="e">
        <f>VLOOKUP(A12,'post intervencion'!J:CA,70,0)</f>
        <v>#N/A</v>
      </c>
      <c r="AJ12">
        <f>VLOOKUP(A12,Pre!$J:$BI,52,0)</f>
        <v>0.66666666666666652</v>
      </c>
      <c r="AK12" t="e">
        <f>VLOOKUP(A12,'post intervencion'!J:CB,71,0)</f>
        <v>#N/A</v>
      </c>
      <c r="AM12">
        <f>VLOOKUP(A12,Pre!$J:$BJ,53,0)</f>
        <v>1</v>
      </c>
      <c r="AN12">
        <f>VLOOKUP(A12,'post control'!J:BJ,53,0)</f>
        <v>1</v>
      </c>
      <c r="AP12">
        <f>VLOOKUP(A12,Pre!$J:$BK,54,0)</f>
        <v>1</v>
      </c>
      <c r="AQ12" t="e">
        <f>VLOOKUP(A12,'post intervencion'!J:CD,73,0)</f>
        <v>#N/A</v>
      </c>
      <c r="AS12">
        <f>VLOOKUP(A12,Pre!$J:$BL,55,0)</f>
        <v>1.333333333333333</v>
      </c>
      <c r="AT12" t="e">
        <f>VLOOKUP(A12,'post intervencion'!J:CE,74,0)</f>
        <v>#N/A</v>
      </c>
      <c r="AW12" t="e">
        <f>VLOOKUP(A12,'post intervencion'!$J$18:$CI$117,75,0)</f>
        <v>#N/A</v>
      </c>
      <c r="AX12" t="e">
        <f>VLOOKUP(A12,'post intervencion'!$J$18:$CI$117,76,0)</f>
        <v>#N/A</v>
      </c>
      <c r="AY12" t="e">
        <f>VLOOKUP(A12,'post intervencion'!$J$18:$CI$117,77,0)</f>
        <v>#N/A</v>
      </c>
      <c r="AZ12" t="e">
        <f>VLOOKUP(A12,'post intervencion'!$J$18:$CI$117,78,0)</f>
        <v>#N/A</v>
      </c>
      <c r="BB12">
        <f>VLOOKUP(A12,Pre!$J:$BG,4,0)</f>
        <v>2</v>
      </c>
      <c r="BC12">
        <f>VLOOKUP(A12,'post control'!J:BJ,4,0)</f>
        <v>4</v>
      </c>
      <c r="BE12" t="s">
        <v>440</v>
      </c>
      <c r="BF12">
        <v>2.0466193675998372E-2</v>
      </c>
    </row>
    <row r="13" spans="1:59" x14ac:dyDescent="0.2">
      <c r="A13">
        <v>341</v>
      </c>
      <c r="B13" s="13">
        <f>VLOOKUP(A13,Pre!$J:$BG,41,0)</f>
        <v>4.666666666666667</v>
      </c>
      <c r="C13" s="13">
        <f>VLOOKUP(A13,'post control'!J:BI,42,0)</f>
        <v>4.333333333333333</v>
      </c>
      <c r="D13" s="13">
        <f>VLOOKUP(A13,'post control'!J:BI,42,0)</f>
        <v>4.333333333333333</v>
      </c>
      <c r="E13">
        <f>VLOOKUP(A13,Pre!$J:$BG,42,0)</f>
        <v>7</v>
      </c>
      <c r="F13" t="e">
        <f>VLOOKUP(A13,'post intervencion'!J:BY,60,0)</f>
        <v>#N/A</v>
      </c>
      <c r="G13">
        <f>VLOOKUP(A13,'post control'!J:BI,43,0)</f>
        <v>6</v>
      </c>
      <c r="H13">
        <f>VLOOKUP(A13,Pre!$J:$BG,43,0)</f>
        <v>1</v>
      </c>
      <c r="I13" t="e">
        <f>VLOOKUP(A13,'post intervencion'!J:BY,61,0)</f>
        <v>#N/A</v>
      </c>
      <c r="J13">
        <f>VLOOKUP(A13,'post control'!J:BI,44,0)</f>
        <v>1</v>
      </c>
      <c r="K13" s="24">
        <f>VLOOKUP(A13,Pre!$J:$BG,44,0)</f>
        <v>1</v>
      </c>
      <c r="L13" t="e">
        <f>VLOOKUP(A13,'post intervencion'!J:BY,62,0)</f>
        <v>#N/A</v>
      </c>
      <c r="M13">
        <f>VLOOKUP(A13,'post control'!J:BI,45,0)</f>
        <v>1</v>
      </c>
      <c r="N13">
        <f>VLOOKUP(A13,Pre!$J:$BG,45,0)</f>
        <v>1</v>
      </c>
      <c r="O13" t="e">
        <f>VLOOKUP(A13,'post intervencion'!J:BY,63,0)</f>
        <v>#N/A</v>
      </c>
      <c r="P13">
        <f>VLOOKUP(A13,'post control'!J:BI,46,0)</f>
        <v>1</v>
      </c>
      <c r="Q13">
        <f>VLOOKUP(A13,Pre!$J:$BG,46,0)</f>
        <v>1</v>
      </c>
      <c r="R13" t="e">
        <f>VLOOKUP(A13,'post intervencion'!J:BY,64,0)</f>
        <v>#N/A</v>
      </c>
      <c r="S13">
        <f>VLOOKUP(A13,'post control'!J:BI,47,0)</f>
        <v>1</v>
      </c>
      <c r="T13">
        <f>VLOOKUP(A13,Pre!$J:$BG,47,0)</f>
        <v>3</v>
      </c>
      <c r="U13" t="e">
        <f>VLOOKUP(A13,'post intervencion'!J:BY,65,0)</f>
        <v>#N/A</v>
      </c>
      <c r="V13">
        <f>VLOOKUP(A13,'post control'!J:BI,48,0)</f>
        <v>3.3333333333333335</v>
      </c>
      <c r="W13">
        <f>VLOOKUP(A13,Pre!$J:$BG,48,0)</f>
        <v>4.4000000000000004</v>
      </c>
      <c r="X13" t="e">
        <f>VLOOKUP(A13,'post intervencion'!J:BY,66,0)</f>
        <v>#N/A</v>
      </c>
      <c r="Y13">
        <f>VLOOKUP(A13,'post control'!J:BI,49,0)</f>
        <v>4</v>
      </c>
      <c r="Z13">
        <f>VLOOKUP(A13,Pre!$J:$BG,49,0)</f>
        <v>3.75</v>
      </c>
      <c r="AA13">
        <f>VLOOKUP(A13,'post control'!J:BJ,50,0)</f>
        <v>3.6666666666666665</v>
      </c>
      <c r="AB13">
        <f>VLOOKUP(A13,'post control'!J:BI,50,0)</f>
        <v>3.6666666666666665</v>
      </c>
      <c r="AC13">
        <f>VLOOKUP(A13,Pre!$J:$BG,50,0)</f>
        <v>3</v>
      </c>
      <c r="AD13" t="e">
        <f>VLOOKUP(A13,'post intervencion'!J:BY,68,0)</f>
        <v>#N/A</v>
      </c>
      <c r="AE13">
        <f>VLOOKUP(A13,'post control'!J:BI,51,0)</f>
        <v>3</v>
      </c>
      <c r="AG13">
        <f>VLOOKUP(A13,Pre!$J:$BH,51,0)</f>
        <v>3.3333333333333335</v>
      </c>
      <c r="AH13" t="e">
        <f>VLOOKUP(A13,'post intervencion'!J:CA,70,0)</f>
        <v>#N/A</v>
      </c>
      <c r="AJ13">
        <f>VLOOKUP(A13,Pre!$J:$BI,52,0)</f>
        <v>0.66666666666666652</v>
      </c>
      <c r="AK13" t="e">
        <f>VLOOKUP(A13,'post intervencion'!J:CB,71,0)</f>
        <v>#N/A</v>
      </c>
      <c r="AM13">
        <f>VLOOKUP(A13,Pre!$J:$BJ,53,0)</f>
        <v>1</v>
      </c>
      <c r="AN13">
        <f>VLOOKUP(A13,'post control'!J:BJ,53,0)</f>
        <v>1</v>
      </c>
      <c r="AP13">
        <f>VLOOKUP(A13,Pre!$J:$BK,54,0)</f>
        <v>1</v>
      </c>
      <c r="AQ13" t="e">
        <f>VLOOKUP(A13,'post intervencion'!J:CD,73,0)</f>
        <v>#N/A</v>
      </c>
      <c r="AS13">
        <f>VLOOKUP(A13,Pre!$J:$BL,55,0)</f>
        <v>1</v>
      </c>
      <c r="AT13" t="e">
        <f>VLOOKUP(A13,'post intervencion'!J:CE,74,0)</f>
        <v>#N/A</v>
      </c>
      <c r="AW13" t="e">
        <f>VLOOKUP(A13,'post intervencion'!$J$18:$CI$117,75,0)</f>
        <v>#N/A</v>
      </c>
      <c r="AX13" t="e">
        <f>VLOOKUP(A13,'post intervencion'!$J$18:$CI$117,76,0)</f>
        <v>#N/A</v>
      </c>
      <c r="AY13" t="e">
        <f>VLOOKUP(A13,'post intervencion'!$J$18:$CI$117,77,0)</f>
        <v>#N/A</v>
      </c>
      <c r="AZ13" t="e">
        <f>VLOOKUP(A13,'post intervencion'!$J$18:$CI$117,78,0)</f>
        <v>#N/A</v>
      </c>
      <c r="BB13">
        <f>VLOOKUP(A13,Pre!$J:$BG,4,0)</f>
        <v>6</v>
      </c>
      <c r="BC13">
        <f>VLOOKUP(A13,'post control'!J:BJ,4,0)</f>
        <v>6</v>
      </c>
      <c r="BE13" t="s">
        <v>441</v>
      </c>
      <c r="BF13">
        <v>1.6602343260853425</v>
      </c>
    </row>
    <row r="14" spans="1:59" x14ac:dyDescent="0.2">
      <c r="A14">
        <v>1021</v>
      </c>
      <c r="B14" s="13">
        <f>VLOOKUP(A14,Pre!$J:$BG,41,0)</f>
        <v>6</v>
      </c>
      <c r="C14" s="13">
        <f>VLOOKUP(A14,'post control'!J:BI,42,0)</f>
        <v>6.333333333333333</v>
      </c>
      <c r="D14" s="13">
        <f>VLOOKUP(A14,'post control'!J:BI,42,0)</f>
        <v>6.333333333333333</v>
      </c>
      <c r="E14">
        <f>VLOOKUP(A14,Pre!$J:$BG,42,0)</f>
        <v>7</v>
      </c>
      <c r="F14" t="e">
        <f>VLOOKUP(A14,'post intervencion'!J:BY,60,0)</f>
        <v>#N/A</v>
      </c>
      <c r="G14">
        <f>VLOOKUP(A14,'post control'!J:BI,43,0)</f>
        <v>6</v>
      </c>
      <c r="H14">
        <f>VLOOKUP(A14,Pre!$J:$BG,43,0)</f>
        <v>0.33333333333333331</v>
      </c>
      <c r="I14" t="e">
        <f>VLOOKUP(A14,'post intervencion'!J:BY,61,0)</f>
        <v>#N/A</v>
      </c>
      <c r="J14">
        <f>VLOOKUP(A14,'post control'!J:BI,44,0)</f>
        <v>0.33333333333333331</v>
      </c>
      <c r="K14" s="24">
        <f>VLOOKUP(A14,Pre!$J:$BG,44,0)</f>
        <v>0</v>
      </c>
      <c r="L14" t="e">
        <f>VLOOKUP(A14,'post intervencion'!J:BY,62,0)</f>
        <v>#N/A</v>
      </c>
      <c r="M14">
        <f>VLOOKUP(A14,'post control'!J:BI,45,0)</f>
        <v>0</v>
      </c>
      <c r="N14">
        <f>VLOOKUP(A14,Pre!$J:$BG,45,0)</f>
        <v>1</v>
      </c>
      <c r="O14" t="e">
        <f>VLOOKUP(A14,'post intervencion'!J:BY,63,0)</f>
        <v>#N/A</v>
      </c>
      <c r="P14">
        <f>VLOOKUP(A14,'post control'!J:BI,46,0)</f>
        <v>1</v>
      </c>
      <c r="Q14">
        <f>VLOOKUP(A14,Pre!$J:$BG,46,0)</f>
        <v>0</v>
      </c>
      <c r="R14" t="e">
        <f>VLOOKUP(A14,'post intervencion'!J:BY,64,0)</f>
        <v>#N/A</v>
      </c>
      <c r="S14">
        <f>VLOOKUP(A14,'post control'!J:BI,47,0)</f>
        <v>0</v>
      </c>
      <c r="T14">
        <f>VLOOKUP(A14,Pre!$J:$BG,47,0)</f>
        <v>4.666666666666667</v>
      </c>
      <c r="U14" t="e">
        <f>VLOOKUP(A14,'post intervencion'!J:BY,65,0)</f>
        <v>#N/A</v>
      </c>
      <c r="V14">
        <f>VLOOKUP(A14,'post control'!J:BI,48,0)</f>
        <v>4.666666666666667</v>
      </c>
      <c r="W14">
        <f>VLOOKUP(A14,Pre!$J:$BG,48,0)</f>
        <v>4.4000000000000004</v>
      </c>
      <c r="X14" t="e">
        <f>VLOOKUP(A14,'post intervencion'!J:BY,66,0)</f>
        <v>#N/A</v>
      </c>
      <c r="Y14">
        <f>VLOOKUP(A14,'post control'!J:BI,49,0)</f>
        <v>4.4000000000000004</v>
      </c>
      <c r="Z14">
        <f>VLOOKUP(A14,Pre!$J:$BG,49,0)</f>
        <v>4.25</v>
      </c>
      <c r="AA14">
        <f>VLOOKUP(A14,'post control'!J:BJ,50,0)</f>
        <v>3.6666666666666665</v>
      </c>
      <c r="AB14">
        <f>VLOOKUP(A14,'post control'!J:BI,50,0)</f>
        <v>3.6666666666666665</v>
      </c>
      <c r="AC14">
        <f>VLOOKUP(A14,Pre!$J:$BG,50,0)</f>
        <v>1</v>
      </c>
      <c r="AD14" t="e">
        <f>VLOOKUP(A14,'post intervencion'!J:BY,68,0)</f>
        <v>#N/A</v>
      </c>
      <c r="AE14">
        <f>VLOOKUP(A14,'post control'!J:BI,51,0)</f>
        <v>1</v>
      </c>
      <c r="AG14">
        <f>VLOOKUP(A14,Pre!$J:$BH,51,0)</f>
        <v>4.7777777777777777</v>
      </c>
      <c r="AH14" t="e">
        <f>VLOOKUP(A14,'post intervencion'!J:CA,70,0)</f>
        <v>#N/A</v>
      </c>
      <c r="AJ14">
        <f>VLOOKUP(A14,Pre!$J:$BI,52,0)</f>
        <v>0.66666666666666696</v>
      </c>
      <c r="AK14" t="e">
        <f>VLOOKUP(A14,'post intervencion'!J:CB,71,0)</f>
        <v>#N/A</v>
      </c>
      <c r="AM14">
        <f>VLOOKUP(A14,Pre!$J:$BJ,53,0)</f>
        <v>1</v>
      </c>
      <c r="AN14">
        <f>VLOOKUP(A14,'post control'!J:BJ,53,0)</f>
        <v>1</v>
      </c>
      <c r="AP14">
        <f>VLOOKUP(A14,Pre!$J:$BK,54,0)</f>
        <v>1</v>
      </c>
      <c r="AQ14" t="e">
        <f>VLOOKUP(A14,'post intervencion'!J:CD,73,0)</f>
        <v>#N/A</v>
      </c>
      <c r="AS14">
        <f>VLOOKUP(A14,Pre!$J:$BL,55,0)</f>
        <v>0.33333333333333304</v>
      </c>
      <c r="AT14" t="e">
        <f>VLOOKUP(A14,'post intervencion'!J:CE,74,0)</f>
        <v>#N/A</v>
      </c>
      <c r="AW14" t="e">
        <f>VLOOKUP(A14,'post intervencion'!$J$18:$CI$117,75,0)</f>
        <v>#N/A</v>
      </c>
      <c r="AX14" t="e">
        <f>VLOOKUP(A14,'post intervencion'!$J$18:$CI$117,76,0)</f>
        <v>#N/A</v>
      </c>
      <c r="AY14" t="e">
        <f>VLOOKUP(A14,'post intervencion'!$J$18:$CI$117,77,0)</f>
        <v>#N/A</v>
      </c>
      <c r="AZ14" t="e">
        <f>VLOOKUP(A14,'post intervencion'!$J$18:$CI$117,78,0)</f>
        <v>#N/A</v>
      </c>
      <c r="BB14">
        <f>VLOOKUP(A14,Pre!$J:$BG,4,0)</f>
        <v>6</v>
      </c>
      <c r="BC14">
        <f>VLOOKUP(A14,'post control'!J:BJ,4,0)</f>
        <v>6</v>
      </c>
      <c r="BE14" t="s">
        <v>442</v>
      </c>
      <c r="BF14">
        <v>4.0932387351996745E-2</v>
      </c>
    </row>
    <row r="15" spans="1:59" ht="16" thickBot="1" x14ac:dyDescent="0.25">
      <c r="A15">
        <v>1005</v>
      </c>
      <c r="B15" s="13">
        <f>VLOOKUP(A15,Pre!$J:$BG,41,0)</f>
        <v>3.3333333333333335</v>
      </c>
      <c r="C15" s="13">
        <f>VLOOKUP(A15,'post control'!J:BI,42,0)</f>
        <v>3.6666666666666665</v>
      </c>
      <c r="D15" s="13">
        <f>VLOOKUP(A15,'post control'!J:BI,42,0)</f>
        <v>3.6666666666666665</v>
      </c>
      <c r="E15">
        <f>VLOOKUP(A15,Pre!$J:$BG,42,0)</f>
        <v>2</v>
      </c>
      <c r="F15" t="e">
        <f>VLOOKUP(A15,'post intervencion'!J:BY,60,0)</f>
        <v>#N/A</v>
      </c>
      <c r="G15">
        <f>VLOOKUP(A15,'post control'!J:BI,43,0)</f>
        <v>5</v>
      </c>
      <c r="H15">
        <f>VLOOKUP(A15,Pre!$J:$BG,43,0)</f>
        <v>1</v>
      </c>
      <c r="I15" t="e">
        <f>VLOOKUP(A15,'post intervencion'!J:BY,61,0)</f>
        <v>#N/A</v>
      </c>
      <c r="J15">
        <f>VLOOKUP(A15,'post control'!J:BI,44,0)</f>
        <v>0.33333333333333331</v>
      </c>
      <c r="K15" s="24">
        <f>VLOOKUP(A15,Pre!$J:$BG,44,0)</f>
        <v>1</v>
      </c>
      <c r="L15" t="e">
        <f>VLOOKUP(A15,'post intervencion'!J:BY,62,0)</f>
        <v>#N/A</v>
      </c>
      <c r="M15">
        <f>VLOOKUP(A15,'post control'!J:BI,45,0)</f>
        <v>2</v>
      </c>
      <c r="N15">
        <f>VLOOKUP(A15,Pre!$J:$BG,45,0)</f>
        <v>2</v>
      </c>
      <c r="O15" t="e">
        <f>VLOOKUP(A15,'post intervencion'!J:BY,63,0)</f>
        <v>#N/A</v>
      </c>
      <c r="P15">
        <f>VLOOKUP(A15,'post control'!J:BI,46,0)</f>
        <v>0</v>
      </c>
      <c r="Q15">
        <f>VLOOKUP(A15,Pre!$J:$BG,46,0)</f>
        <v>0</v>
      </c>
      <c r="R15" t="e">
        <f>VLOOKUP(A15,'post intervencion'!J:BY,64,0)</f>
        <v>#N/A</v>
      </c>
      <c r="S15">
        <f>VLOOKUP(A15,'post control'!J:BI,47,0)</f>
        <v>0</v>
      </c>
      <c r="T15">
        <f>VLOOKUP(A15,Pre!$J:$BG,47,0)</f>
        <v>3</v>
      </c>
      <c r="U15" t="e">
        <f>VLOOKUP(A15,'post intervencion'!J:BY,65,0)</f>
        <v>#N/A</v>
      </c>
      <c r="V15">
        <f>VLOOKUP(A15,'post control'!J:BI,48,0)</f>
        <v>3.2222222222222223</v>
      </c>
      <c r="W15">
        <f>VLOOKUP(A15,Pre!$J:$BG,48,0)</f>
        <v>2.6</v>
      </c>
      <c r="X15" t="e">
        <f>VLOOKUP(A15,'post intervencion'!J:BY,66,0)</f>
        <v>#N/A</v>
      </c>
      <c r="Y15">
        <f>VLOOKUP(A15,'post control'!J:BI,49,0)</f>
        <v>3.6</v>
      </c>
      <c r="Z15">
        <f>VLOOKUP(A15,Pre!$J:$BG,49,0)</f>
        <v>4</v>
      </c>
      <c r="AA15">
        <f>VLOOKUP(A15,'post control'!J:BJ,50,0)</f>
        <v>4.666666666666667</v>
      </c>
      <c r="AB15">
        <f>VLOOKUP(A15,'post control'!J:BI,50,0)</f>
        <v>4.666666666666667</v>
      </c>
      <c r="AC15">
        <f>VLOOKUP(A15,Pre!$J:$BG,50,0)</f>
        <v>4</v>
      </c>
      <c r="AD15" t="e">
        <f>VLOOKUP(A15,'post intervencion'!J:BY,68,0)</f>
        <v>#N/A</v>
      </c>
      <c r="AE15">
        <f>VLOOKUP(A15,'post control'!J:BI,51,0)</f>
        <v>5</v>
      </c>
      <c r="AG15">
        <f>VLOOKUP(A15,Pre!$J:$BH,51,0)</f>
        <v>3.4444444444444446</v>
      </c>
      <c r="AH15" t="e">
        <f>VLOOKUP(A15,'post intervencion'!J:CA,70,0)</f>
        <v>#N/A</v>
      </c>
      <c r="AJ15">
        <f>VLOOKUP(A15,Pre!$J:$BI,52,0)</f>
        <v>1.3333333333333335</v>
      </c>
      <c r="AK15" t="e">
        <f>VLOOKUP(A15,'post intervencion'!J:CB,71,0)</f>
        <v>#N/A</v>
      </c>
      <c r="AM15">
        <f>VLOOKUP(A15,Pre!$J:$BJ,53,0)</f>
        <v>2</v>
      </c>
      <c r="AN15">
        <f>VLOOKUP(A15,'post control'!J:BJ,53,0)</f>
        <v>1</v>
      </c>
      <c r="AP15">
        <f>VLOOKUP(A15,Pre!$J:$BK,54,0)</f>
        <v>2</v>
      </c>
      <c r="AQ15" t="e">
        <f>VLOOKUP(A15,'post intervencion'!J:CD,73,0)</f>
        <v>#N/A</v>
      </c>
      <c r="AS15">
        <f>VLOOKUP(A15,Pre!$J:$BL,55,0)</f>
        <v>1</v>
      </c>
      <c r="AT15" t="e">
        <f>VLOOKUP(A15,'post intervencion'!J:CE,74,0)</f>
        <v>#N/A</v>
      </c>
      <c r="AW15" t="e">
        <f>VLOOKUP(A15,'post intervencion'!$J$18:$CI$117,75,0)</f>
        <v>#N/A</v>
      </c>
      <c r="AX15" t="e">
        <f>VLOOKUP(A15,'post intervencion'!$J$18:$CI$117,76,0)</f>
        <v>#N/A</v>
      </c>
      <c r="AY15" t="e">
        <f>VLOOKUP(A15,'post intervencion'!$J$18:$CI$117,77,0)</f>
        <v>#N/A</v>
      </c>
      <c r="AZ15" t="e">
        <f>VLOOKUP(A15,'post intervencion'!$J$18:$CI$117,78,0)</f>
        <v>#N/A</v>
      </c>
      <c r="BB15">
        <f>VLOOKUP(A15,Pre!$J:$BG,4,0)</f>
        <v>2</v>
      </c>
      <c r="BC15">
        <f>VLOOKUP(A15,'post control'!J:BJ,4,0)</f>
        <v>2</v>
      </c>
      <c r="BE15" s="14" t="s">
        <v>443</v>
      </c>
      <c r="BF15" s="14">
        <v>1.9839715185235556</v>
      </c>
      <c r="BG15" s="14"/>
    </row>
    <row r="16" spans="1:59" x14ac:dyDescent="0.2">
      <c r="A16">
        <v>1240</v>
      </c>
      <c r="B16" s="13">
        <f>VLOOKUP(A16,Pre!$J:$BG,41,0)</f>
        <v>6</v>
      </c>
      <c r="C16" s="13">
        <f>VLOOKUP(A16,'post control'!J:BI,42,0)</f>
        <v>6</v>
      </c>
      <c r="D16" s="13">
        <f>VLOOKUP(A16,'post control'!J:BI,42,0)</f>
        <v>6</v>
      </c>
      <c r="E16">
        <f>VLOOKUP(A16,Pre!$J:$BG,42,0)</f>
        <v>6</v>
      </c>
      <c r="F16" t="e">
        <f>VLOOKUP(A16,'post intervencion'!J:BY,60,0)</f>
        <v>#N/A</v>
      </c>
      <c r="G16">
        <f>VLOOKUP(A16,'post control'!J:BI,43,0)</f>
        <v>6</v>
      </c>
      <c r="H16">
        <f>VLOOKUP(A16,Pre!$J:$BG,43,0)</f>
        <v>2</v>
      </c>
      <c r="I16" t="e">
        <f>VLOOKUP(A16,'post intervencion'!J:BY,61,0)</f>
        <v>#N/A</v>
      </c>
      <c r="J16">
        <f>VLOOKUP(A16,'post control'!J:BI,44,0)</f>
        <v>1.6666666666666667</v>
      </c>
      <c r="K16" s="24">
        <f>VLOOKUP(A16,Pre!$J:$BG,44,0)</f>
        <v>2</v>
      </c>
      <c r="L16" t="e">
        <f>VLOOKUP(A16,'post intervencion'!J:BY,62,0)</f>
        <v>#N/A</v>
      </c>
      <c r="M16">
        <f>VLOOKUP(A16,'post control'!J:BI,45,0)</f>
        <v>2</v>
      </c>
      <c r="N16">
        <f>VLOOKUP(A16,Pre!$J:$BG,45,0)</f>
        <v>2</v>
      </c>
      <c r="O16" t="e">
        <f>VLOOKUP(A16,'post intervencion'!J:BY,63,0)</f>
        <v>#N/A</v>
      </c>
      <c r="P16">
        <f>VLOOKUP(A16,'post control'!J:BI,46,0)</f>
        <v>1</v>
      </c>
      <c r="Q16">
        <f>VLOOKUP(A16,Pre!$J:$BG,46,0)</f>
        <v>2</v>
      </c>
      <c r="R16" t="e">
        <f>VLOOKUP(A16,'post intervencion'!J:BY,64,0)</f>
        <v>#N/A</v>
      </c>
      <c r="S16">
        <f>VLOOKUP(A16,'post control'!J:BI,47,0)</f>
        <v>2</v>
      </c>
      <c r="T16">
        <f>VLOOKUP(A16,Pre!$J:$BG,47,0)</f>
        <v>2</v>
      </c>
      <c r="U16" t="e">
        <f>VLOOKUP(A16,'post intervencion'!J:BY,65,0)</f>
        <v>#N/A</v>
      </c>
      <c r="V16">
        <f>VLOOKUP(A16,'post control'!J:BI,48,0)</f>
        <v>3.1111111111111112</v>
      </c>
      <c r="W16">
        <f>VLOOKUP(A16,Pre!$J:$BG,48,0)</f>
        <v>4</v>
      </c>
      <c r="X16" t="e">
        <f>VLOOKUP(A16,'post intervencion'!J:BY,66,0)</f>
        <v>#N/A</v>
      </c>
      <c r="Y16">
        <f>VLOOKUP(A16,'post control'!J:BI,49,0)</f>
        <v>3.6</v>
      </c>
      <c r="Z16">
        <f>VLOOKUP(A16,Pre!$J:$BG,49,0)</f>
        <v>4.25</v>
      </c>
      <c r="AA16">
        <f>VLOOKUP(A16,'post control'!J:BJ,50,0)</f>
        <v>4.666666666666667</v>
      </c>
      <c r="AB16">
        <f>VLOOKUP(A16,'post control'!J:BI,50,0)</f>
        <v>4.666666666666667</v>
      </c>
      <c r="AC16">
        <f>VLOOKUP(A16,Pre!$J:$BG,50,0)</f>
        <v>6</v>
      </c>
      <c r="AD16" t="e">
        <f>VLOOKUP(A16,'post intervencion'!J:BY,68,0)</f>
        <v>#N/A</v>
      </c>
      <c r="AE16">
        <f>VLOOKUP(A16,'post control'!J:BI,51,0)</f>
        <v>5</v>
      </c>
      <c r="AG16">
        <f>VLOOKUP(A16,Pre!$J:$BH,51,0)</f>
        <v>2.8888888888888888</v>
      </c>
      <c r="AH16" t="e">
        <f>VLOOKUP(A16,'post intervencion'!J:CA,70,0)</f>
        <v>#N/A</v>
      </c>
      <c r="AJ16">
        <f>VLOOKUP(A16,Pre!$J:$BI,52,0)</f>
        <v>0.66666666666666652</v>
      </c>
      <c r="AK16" t="e">
        <f>VLOOKUP(A16,'post intervencion'!J:CB,71,0)</f>
        <v>#N/A</v>
      </c>
      <c r="AM16">
        <f>VLOOKUP(A16,Pre!$J:$BJ,53,0)</f>
        <v>2</v>
      </c>
      <c r="AN16">
        <f>VLOOKUP(A16,'post control'!J:BJ,53,0)</f>
        <v>1</v>
      </c>
      <c r="AP16">
        <f>VLOOKUP(A16,Pre!$J:$BK,54,0)</f>
        <v>2</v>
      </c>
      <c r="AQ16" t="e">
        <f>VLOOKUP(A16,'post intervencion'!J:CD,73,0)</f>
        <v>#N/A</v>
      </c>
      <c r="AS16">
        <f>VLOOKUP(A16,Pre!$J:$BL,55,0)</f>
        <v>2</v>
      </c>
      <c r="AT16" t="e">
        <f>VLOOKUP(A16,'post intervencion'!J:CE,74,0)</f>
        <v>#N/A</v>
      </c>
      <c r="AW16" t="e">
        <f>VLOOKUP(A16,'post intervencion'!$J$18:$CI$117,75,0)</f>
        <v>#N/A</v>
      </c>
      <c r="AX16" t="e">
        <f>VLOOKUP(A16,'post intervencion'!$J$18:$CI$117,76,0)</f>
        <v>#N/A</v>
      </c>
      <c r="AY16" t="e">
        <f>VLOOKUP(A16,'post intervencion'!$J$18:$CI$117,77,0)</f>
        <v>#N/A</v>
      </c>
      <c r="AZ16" t="e">
        <f>VLOOKUP(A16,'post intervencion'!$J$18:$CI$117,78,0)</f>
        <v>#N/A</v>
      </c>
      <c r="BB16">
        <f>VLOOKUP(A16,Pre!$J:$BG,4,0)</f>
        <v>7</v>
      </c>
      <c r="BC16">
        <f>VLOOKUP(A16,'post control'!J:BJ,4,0)</f>
        <v>7</v>
      </c>
    </row>
    <row r="17" spans="1:55" x14ac:dyDescent="0.2">
      <c r="A17">
        <v>781</v>
      </c>
      <c r="B17" s="13">
        <f>VLOOKUP(A17,Pre!$J:$BG,41,0)</f>
        <v>5.333333333333333</v>
      </c>
      <c r="C17" s="13">
        <f>VLOOKUP(A17,'post control'!J:BI,42,0)</f>
        <v>5</v>
      </c>
      <c r="D17" s="13">
        <f>VLOOKUP(A17,'post control'!J:BI,42,0)</f>
        <v>5</v>
      </c>
      <c r="E17">
        <f>VLOOKUP(A17,Pre!$J:$BG,42,0)</f>
        <v>12</v>
      </c>
      <c r="F17" t="e">
        <f>VLOOKUP(A17,'post intervencion'!J:BY,60,0)</f>
        <v>#N/A</v>
      </c>
      <c r="G17">
        <f>VLOOKUP(A17,'post control'!J:BI,43,0)</f>
        <v>12</v>
      </c>
      <c r="H17">
        <f>VLOOKUP(A17,Pre!$J:$BG,43,0)</f>
        <v>2.3333333333333335</v>
      </c>
      <c r="I17" t="e">
        <f>VLOOKUP(A17,'post intervencion'!J:BY,61,0)</f>
        <v>#N/A</v>
      </c>
      <c r="J17">
        <f>VLOOKUP(A17,'post control'!J:BI,44,0)</f>
        <v>0.33333333333333331</v>
      </c>
      <c r="K17" s="24">
        <f>VLOOKUP(A17,Pre!$J:$BG,44,0)</f>
        <v>2</v>
      </c>
      <c r="L17" t="e">
        <f>VLOOKUP(A17,'post intervencion'!J:BY,62,0)</f>
        <v>#N/A</v>
      </c>
      <c r="M17">
        <f>VLOOKUP(A17,'post control'!J:BI,45,0)</f>
        <v>0</v>
      </c>
      <c r="N17">
        <f>VLOOKUP(A17,Pre!$J:$BG,45,0)</f>
        <v>4</v>
      </c>
      <c r="O17" t="e">
        <f>VLOOKUP(A17,'post intervencion'!J:BY,63,0)</f>
        <v>#N/A</v>
      </c>
      <c r="P17">
        <f>VLOOKUP(A17,'post control'!J:BI,46,0)</f>
        <v>1</v>
      </c>
      <c r="Q17">
        <f>VLOOKUP(A17,Pre!$J:$BG,46,0)</f>
        <v>1</v>
      </c>
      <c r="R17" t="e">
        <f>VLOOKUP(A17,'post intervencion'!J:BY,64,0)</f>
        <v>#N/A</v>
      </c>
      <c r="S17">
        <f>VLOOKUP(A17,'post control'!J:BI,47,0)</f>
        <v>0</v>
      </c>
      <c r="T17">
        <f>VLOOKUP(A17,Pre!$J:$BG,47,0)</f>
        <v>3.3333333333333335</v>
      </c>
      <c r="U17" t="e">
        <f>VLOOKUP(A17,'post intervencion'!J:BY,65,0)</f>
        <v>#N/A</v>
      </c>
      <c r="V17">
        <f>VLOOKUP(A17,'post control'!J:BI,48,0)</f>
        <v>3.6666666666666665</v>
      </c>
      <c r="W17">
        <f>VLOOKUP(A17,Pre!$J:$BG,48,0)</f>
        <v>4.4000000000000004</v>
      </c>
      <c r="X17" t="e">
        <f>VLOOKUP(A17,'post intervencion'!J:BY,66,0)</f>
        <v>#N/A</v>
      </c>
      <c r="Y17">
        <f>VLOOKUP(A17,'post control'!J:BI,49,0)</f>
        <v>4.4000000000000004</v>
      </c>
      <c r="Z17">
        <f>VLOOKUP(A17,Pre!$J:$BG,49,0)</f>
        <v>3</v>
      </c>
      <c r="AA17">
        <f>VLOOKUP(A17,'post control'!J:BJ,50,0)</f>
        <v>2</v>
      </c>
      <c r="AB17">
        <f>VLOOKUP(A17,'post control'!J:BI,50,0)</f>
        <v>2</v>
      </c>
      <c r="AC17">
        <f>VLOOKUP(A17,Pre!$J:$BG,50,0)</f>
        <v>7</v>
      </c>
      <c r="AD17" t="e">
        <f>VLOOKUP(A17,'post intervencion'!J:BY,68,0)</f>
        <v>#N/A</v>
      </c>
      <c r="AE17">
        <f>VLOOKUP(A17,'post control'!J:BI,51,0)</f>
        <v>2</v>
      </c>
      <c r="AG17">
        <f>VLOOKUP(A17,Pre!$J:$BH,51,0)</f>
        <v>3.8888888888888888</v>
      </c>
      <c r="AH17" t="e">
        <f>VLOOKUP(A17,'post intervencion'!J:CA,70,0)</f>
        <v>#N/A</v>
      </c>
      <c r="AJ17">
        <f>VLOOKUP(A17,Pre!$J:$BI,52,0)</f>
        <v>2.6666666666666665</v>
      </c>
      <c r="AK17" t="e">
        <f>VLOOKUP(A17,'post intervencion'!J:CB,71,0)</f>
        <v>#N/A</v>
      </c>
      <c r="AM17">
        <f>VLOOKUP(A17,Pre!$J:$BJ,53,0)</f>
        <v>4</v>
      </c>
      <c r="AN17">
        <f>VLOOKUP(A17,'post control'!J:BJ,53,0)</f>
        <v>1</v>
      </c>
      <c r="AP17">
        <f>VLOOKUP(A17,Pre!$J:$BK,54,0)</f>
        <v>4</v>
      </c>
      <c r="AQ17" t="e">
        <f>VLOOKUP(A17,'post intervencion'!J:CD,73,0)</f>
        <v>#N/A</v>
      </c>
      <c r="AS17">
        <f>VLOOKUP(A17,Pre!$J:$BL,55,0)</f>
        <v>2.3333333333333335</v>
      </c>
      <c r="AT17" t="e">
        <f>VLOOKUP(A17,'post intervencion'!J:CE,74,0)</f>
        <v>#N/A</v>
      </c>
      <c r="AW17" t="e">
        <f>VLOOKUP(A17,'post intervencion'!$J$18:$CI$117,75,0)</f>
        <v>#N/A</v>
      </c>
      <c r="AX17" t="e">
        <f>VLOOKUP(A17,'post intervencion'!$J$18:$CI$117,76,0)</f>
        <v>#N/A</v>
      </c>
      <c r="AY17" t="e">
        <f>VLOOKUP(A17,'post intervencion'!$J$18:$CI$117,77,0)</f>
        <v>#N/A</v>
      </c>
      <c r="AZ17" t="e">
        <f>VLOOKUP(A17,'post intervencion'!$J$18:$CI$117,78,0)</f>
        <v>#N/A</v>
      </c>
      <c r="BB17">
        <f>VLOOKUP(A17,Pre!$J:$BG,4,0)</f>
        <v>3</v>
      </c>
      <c r="BC17">
        <f>VLOOKUP(A17,'post control'!J:BJ,4,0)</f>
        <v>3</v>
      </c>
    </row>
    <row r="18" spans="1:55" x14ac:dyDescent="0.2">
      <c r="A18">
        <v>1476</v>
      </c>
      <c r="B18" s="13">
        <f>VLOOKUP(A18,Pre!$J:$BG,41,0)</f>
        <v>7</v>
      </c>
      <c r="C18" s="13">
        <f>VLOOKUP(A18,'post control'!J:BI,42,0)</f>
        <v>6.666666666666667</v>
      </c>
      <c r="D18" s="13">
        <f>VLOOKUP(A18,'post control'!J:BI,42,0)</f>
        <v>6.666666666666667</v>
      </c>
      <c r="E18">
        <f>VLOOKUP(A18,Pre!$J:$BG,42,0)</f>
        <v>12</v>
      </c>
      <c r="F18" t="e">
        <f>VLOOKUP(A18,'post intervencion'!J:BY,60,0)</f>
        <v>#N/A</v>
      </c>
      <c r="G18">
        <f>VLOOKUP(A18,'post control'!J:BI,43,0)</f>
        <v>11</v>
      </c>
      <c r="H18">
        <f>VLOOKUP(A18,Pre!$J:$BG,43,0)</f>
        <v>5</v>
      </c>
      <c r="I18" t="e">
        <f>VLOOKUP(A18,'post intervencion'!J:BY,61,0)</f>
        <v>#N/A</v>
      </c>
      <c r="J18">
        <f>VLOOKUP(A18,'post control'!J:BI,44,0)</f>
        <v>1.6666666666666667</v>
      </c>
      <c r="K18" s="24">
        <f>VLOOKUP(A18,Pre!$J:$BG,44,0)</f>
        <v>5</v>
      </c>
      <c r="L18" t="e">
        <f>VLOOKUP(A18,'post intervencion'!J:BY,62,0)</f>
        <v>#N/A</v>
      </c>
      <c r="M18">
        <f>VLOOKUP(A18,'post control'!J:BI,45,0)</f>
        <v>1</v>
      </c>
      <c r="N18">
        <f>VLOOKUP(A18,Pre!$J:$BG,45,0)</f>
        <v>5</v>
      </c>
      <c r="O18" t="e">
        <f>VLOOKUP(A18,'post intervencion'!J:BY,63,0)</f>
        <v>#N/A</v>
      </c>
      <c r="P18">
        <f>VLOOKUP(A18,'post control'!J:BI,46,0)</f>
        <v>1</v>
      </c>
      <c r="Q18">
        <f>VLOOKUP(A18,Pre!$J:$BG,46,0)</f>
        <v>5</v>
      </c>
      <c r="R18" t="e">
        <f>VLOOKUP(A18,'post intervencion'!J:BY,64,0)</f>
        <v>#N/A</v>
      </c>
      <c r="S18">
        <f>VLOOKUP(A18,'post control'!J:BI,47,0)</f>
        <v>2</v>
      </c>
      <c r="T18">
        <f>VLOOKUP(A18,Pre!$J:$BG,47,0)</f>
        <v>1</v>
      </c>
      <c r="U18" t="e">
        <f>VLOOKUP(A18,'post intervencion'!J:BY,65,0)</f>
        <v>#N/A</v>
      </c>
      <c r="V18">
        <f>VLOOKUP(A18,'post control'!J:BI,48,0)</f>
        <v>2</v>
      </c>
      <c r="W18">
        <f>VLOOKUP(A18,Pre!$J:$BG,48,0)</f>
        <v>4.5999999999999996</v>
      </c>
      <c r="X18" t="e">
        <f>VLOOKUP(A18,'post intervencion'!J:BY,66,0)</f>
        <v>#N/A</v>
      </c>
      <c r="Y18">
        <f>VLOOKUP(A18,'post control'!J:BI,49,0)</f>
        <v>5</v>
      </c>
      <c r="Z18">
        <f>VLOOKUP(A18,Pre!$J:$BG,49,0)</f>
        <v>5.25</v>
      </c>
      <c r="AA18">
        <f>VLOOKUP(A18,'post control'!J:BJ,50,0)</f>
        <v>6</v>
      </c>
      <c r="AB18">
        <f>VLOOKUP(A18,'post control'!J:BI,50,0)</f>
        <v>6</v>
      </c>
      <c r="AC18">
        <f>VLOOKUP(A18,Pre!$J:$BG,50,0)</f>
        <v>15</v>
      </c>
      <c r="AD18" t="e">
        <f>VLOOKUP(A18,'post intervencion'!J:BY,68,0)</f>
        <v>#N/A</v>
      </c>
      <c r="AE18">
        <f>VLOOKUP(A18,'post control'!J:BI,51,0)</f>
        <v>5</v>
      </c>
      <c r="AG18">
        <f>VLOOKUP(A18,Pre!$J:$BH,51,0)</f>
        <v>2.1111111111111112</v>
      </c>
      <c r="AH18" t="e">
        <f>VLOOKUP(A18,'post intervencion'!J:CA,70,0)</f>
        <v>#N/A</v>
      </c>
      <c r="AJ18">
        <f>VLOOKUP(A18,Pre!$J:$BI,52,0)</f>
        <v>3.3333333333333335</v>
      </c>
      <c r="AK18" t="e">
        <f>VLOOKUP(A18,'post intervencion'!J:CB,71,0)</f>
        <v>#N/A</v>
      </c>
      <c r="AM18">
        <f>VLOOKUP(A18,Pre!$J:$BJ,53,0)</f>
        <v>5</v>
      </c>
      <c r="AN18">
        <f>VLOOKUP(A18,'post control'!J:BJ,53,0)</f>
        <v>1</v>
      </c>
      <c r="AP18">
        <f>VLOOKUP(A18,Pre!$J:$BK,54,0)</f>
        <v>5</v>
      </c>
      <c r="AQ18" t="e">
        <f>VLOOKUP(A18,'post intervencion'!J:CD,73,0)</f>
        <v>#N/A</v>
      </c>
      <c r="AS18">
        <f>VLOOKUP(A18,Pre!$J:$BL,55,0)</f>
        <v>5</v>
      </c>
      <c r="AT18" t="e">
        <f>VLOOKUP(A18,'post intervencion'!J:CE,74,0)</f>
        <v>#N/A</v>
      </c>
      <c r="AW18" t="e">
        <f>VLOOKUP(A18,'post intervencion'!$J$18:$CI$117,75,0)</f>
        <v>#N/A</v>
      </c>
      <c r="AX18" t="e">
        <f>VLOOKUP(A18,'post intervencion'!$J$18:$CI$117,76,0)</f>
        <v>#N/A</v>
      </c>
      <c r="AY18" t="e">
        <f>VLOOKUP(A18,'post intervencion'!$J$18:$CI$117,77,0)</f>
        <v>#N/A</v>
      </c>
      <c r="AZ18" t="e">
        <f>VLOOKUP(A18,'post intervencion'!$J$18:$CI$117,78,0)</f>
        <v>#N/A</v>
      </c>
      <c r="BB18">
        <f>VLOOKUP(A18,Pre!$J:$BG,4,0)</f>
        <v>7</v>
      </c>
      <c r="BC18">
        <f>VLOOKUP(A18,'post control'!J:BJ,4,0)</f>
        <v>7</v>
      </c>
    </row>
    <row r="19" spans="1:55" x14ac:dyDescent="0.2">
      <c r="A19">
        <v>217</v>
      </c>
      <c r="B19" s="13">
        <f>VLOOKUP(A19,Pre!$J:$BG,41,0)</f>
        <v>4.666666666666667</v>
      </c>
      <c r="C19" s="13">
        <f>VLOOKUP(A19,'post control'!J:BI,42,0)</f>
        <v>4</v>
      </c>
      <c r="D19" s="13">
        <f>VLOOKUP(A19,'post control'!J:BI,42,0)</f>
        <v>4</v>
      </c>
      <c r="E19">
        <f>VLOOKUP(A19,Pre!$J:$BG,42,0)</f>
        <v>2</v>
      </c>
      <c r="F19" t="e">
        <f>VLOOKUP(A19,'post intervencion'!J:BY,60,0)</f>
        <v>#N/A</v>
      </c>
      <c r="G19">
        <f>VLOOKUP(A19,'post control'!J:BI,43,0)</f>
        <v>6</v>
      </c>
      <c r="H19" t="str">
        <f>VLOOKUP(A19,Pre!$J:$BG,43,0)</f>
        <v>N/A</v>
      </c>
      <c r="I19" t="e">
        <f>VLOOKUP(A19,'post intervencion'!J:BY,61,0)</f>
        <v>#N/A</v>
      </c>
      <c r="J19">
        <f>VLOOKUP(A19,'post control'!J:BI,44,0)</f>
        <v>1.6666666666666667</v>
      </c>
      <c r="K19" s="24" t="str">
        <f>VLOOKUP(A19,Pre!$J:$BG,44,0)</f>
        <v>N/A</v>
      </c>
      <c r="L19" t="e">
        <f>VLOOKUP(A19,'post intervencion'!J:BY,62,0)</f>
        <v>#N/A</v>
      </c>
      <c r="M19">
        <f>VLOOKUP(A19,'post control'!J:BI,45,0)</f>
        <v>2</v>
      </c>
      <c r="N19" t="str">
        <f>VLOOKUP(A19,Pre!$J:$BG,45,0)</f>
        <v>N/A</v>
      </c>
      <c r="O19" t="e">
        <f>VLOOKUP(A19,'post intervencion'!J:BY,63,0)</f>
        <v>#N/A</v>
      </c>
      <c r="P19">
        <f>VLOOKUP(A19,'post control'!J:BI,46,0)</f>
        <v>1</v>
      </c>
      <c r="Q19" t="str">
        <f>VLOOKUP(A19,Pre!$J:$BG,46,0)</f>
        <v>N/A</v>
      </c>
      <c r="R19" t="e">
        <f>VLOOKUP(A19,'post intervencion'!J:BY,64,0)</f>
        <v>#N/A</v>
      </c>
      <c r="S19">
        <f>VLOOKUP(A19,'post control'!J:BI,47,0)</f>
        <v>2</v>
      </c>
      <c r="T19" t="str">
        <f>VLOOKUP(A19,Pre!$J:$BG,47,0)</f>
        <v>N/A</v>
      </c>
      <c r="U19" t="e">
        <f>VLOOKUP(A19,'post intervencion'!J:BY,65,0)</f>
        <v>#N/A</v>
      </c>
      <c r="V19">
        <f>VLOOKUP(A19,'post control'!J:BI,48,0)</f>
        <v>1.3333333333333333</v>
      </c>
      <c r="W19">
        <f>VLOOKUP(A19,Pre!$J:$BG,48,0)</f>
        <v>4.2</v>
      </c>
      <c r="X19" t="e">
        <f>VLOOKUP(A19,'post intervencion'!J:BY,66,0)</f>
        <v>#N/A</v>
      </c>
      <c r="Y19">
        <f>VLOOKUP(A19,'post control'!J:BI,49,0)</f>
        <v>3</v>
      </c>
      <c r="Z19">
        <f>VLOOKUP(A19,Pre!$J:$BG,49,0)</f>
        <v>3</v>
      </c>
      <c r="AA19">
        <f>VLOOKUP(A19,'post control'!J:BJ,50,0)</f>
        <v>4</v>
      </c>
      <c r="AB19">
        <f>VLOOKUP(A19,'post control'!J:BI,50,0)</f>
        <v>4</v>
      </c>
      <c r="AC19">
        <f>VLOOKUP(A19,Pre!$J:$BG,50,0)</f>
        <v>7</v>
      </c>
      <c r="AD19" t="e">
        <f>VLOOKUP(A19,'post intervencion'!J:BY,68,0)</f>
        <v>#N/A</v>
      </c>
      <c r="AE19">
        <f>VLOOKUP(A19,'post control'!J:BI,51,0)</f>
        <v>5</v>
      </c>
      <c r="AG19" t="str">
        <f>VLOOKUP(A19,Pre!$J:$BH,51,0)</f>
        <v>N/A</v>
      </c>
      <c r="AH19" t="e">
        <f>VLOOKUP(A19,'post intervencion'!J:CA,70,0)</f>
        <v>#N/A</v>
      </c>
      <c r="AJ19" t="str">
        <f>VLOOKUP(A19,Pre!$J:$BI,52,0)</f>
        <v>N/A</v>
      </c>
      <c r="AK19" t="e">
        <f>VLOOKUP(A19,'post intervencion'!J:CB,71,0)</f>
        <v>#N/A</v>
      </c>
      <c r="AM19" t="str">
        <f>VLOOKUP(A19,Pre!$J:$BJ,53,0)</f>
        <v>N/A</v>
      </c>
      <c r="AN19">
        <f>VLOOKUP(A19,'post control'!J:BJ,53,0)</f>
        <v>1</v>
      </c>
      <c r="AP19">
        <f>VLOOKUP(A19,Pre!$J:$BK,54,0)</f>
        <v>3</v>
      </c>
      <c r="AQ19" t="e">
        <f>VLOOKUP(A19,'post intervencion'!J:CD,73,0)</f>
        <v>#N/A</v>
      </c>
      <c r="AS19" t="str">
        <f>VLOOKUP(A19,Pre!$J:$BL,55,0)</f>
        <v>N/A</v>
      </c>
      <c r="AT19" t="e">
        <f>VLOOKUP(A19,'post intervencion'!J:CE,74,0)</f>
        <v>#N/A</v>
      </c>
      <c r="AW19" t="e">
        <f>VLOOKUP(A19,'post intervencion'!$J$18:$CI$117,75,0)</f>
        <v>#N/A</v>
      </c>
      <c r="AX19" t="e">
        <f>VLOOKUP(A19,'post intervencion'!$J$18:$CI$117,76,0)</f>
        <v>#N/A</v>
      </c>
      <c r="AY19" t="e">
        <f>VLOOKUP(A19,'post intervencion'!$J$18:$CI$117,77,0)</f>
        <v>#N/A</v>
      </c>
      <c r="AZ19" t="e">
        <f>VLOOKUP(A19,'post intervencion'!$J$18:$CI$117,78,0)</f>
        <v>#N/A</v>
      </c>
      <c r="BB19">
        <f>VLOOKUP(A19,Pre!$J:$BG,4,0)</f>
        <v>2</v>
      </c>
      <c r="BC19">
        <f>VLOOKUP(A19,'post control'!J:BJ,4,0)</f>
        <v>2</v>
      </c>
    </row>
    <row r="20" spans="1:55" x14ac:dyDescent="0.2">
      <c r="A20">
        <v>805</v>
      </c>
      <c r="B20" s="13">
        <f>VLOOKUP(A20,Pre!$J:$BG,41,0)</f>
        <v>4.333333333333333</v>
      </c>
      <c r="C20" s="13">
        <f>VLOOKUP(A20,'post control'!J:BI,42,0)</f>
        <v>4</v>
      </c>
      <c r="D20" s="13">
        <f>VLOOKUP(A20,'post control'!J:BI,42,0)</f>
        <v>4</v>
      </c>
      <c r="E20">
        <f>VLOOKUP(A20,Pre!$J:$BG,42,0)</f>
        <v>3</v>
      </c>
      <c r="F20" t="e">
        <f>VLOOKUP(A20,'post intervencion'!J:BY,60,0)</f>
        <v>#N/A</v>
      </c>
      <c r="G20">
        <f>VLOOKUP(A20,'post control'!J:BI,43,0)</f>
        <v>7</v>
      </c>
      <c r="H20" t="str">
        <f>VLOOKUP(A20,Pre!$J:$BG,43,0)</f>
        <v>N/A</v>
      </c>
      <c r="I20" t="e">
        <f>VLOOKUP(A20,'post intervencion'!J:BY,61,0)</f>
        <v>#N/A</v>
      </c>
      <c r="J20">
        <f>VLOOKUP(A20,'post control'!J:BI,44,0)</f>
        <v>1</v>
      </c>
      <c r="K20" s="24" t="str">
        <f>VLOOKUP(A20,Pre!$J:$BG,44,0)</f>
        <v>N/A</v>
      </c>
      <c r="L20" t="e">
        <f>VLOOKUP(A20,'post intervencion'!J:BY,62,0)</f>
        <v>#N/A</v>
      </c>
      <c r="M20">
        <f>VLOOKUP(A20,'post control'!J:BI,45,0)</f>
        <v>1</v>
      </c>
      <c r="N20" t="str">
        <f>VLOOKUP(A20,Pre!$J:$BG,45,0)</f>
        <v>N/A</v>
      </c>
      <c r="O20" t="e">
        <f>VLOOKUP(A20,'post intervencion'!J:BY,63,0)</f>
        <v>#N/A</v>
      </c>
      <c r="P20">
        <f>VLOOKUP(A20,'post control'!J:BI,46,0)</f>
        <v>1</v>
      </c>
      <c r="Q20" t="str">
        <f>VLOOKUP(A20,Pre!$J:$BG,46,0)</f>
        <v>N/A</v>
      </c>
      <c r="R20" t="e">
        <f>VLOOKUP(A20,'post intervencion'!J:BY,64,0)</f>
        <v>#N/A</v>
      </c>
      <c r="S20">
        <f>VLOOKUP(A20,'post control'!J:BI,47,0)</f>
        <v>1</v>
      </c>
      <c r="T20" t="str">
        <f>VLOOKUP(A20,Pre!$J:$BG,47,0)</f>
        <v>N/A</v>
      </c>
      <c r="U20" t="e">
        <f>VLOOKUP(A20,'post intervencion'!J:BY,65,0)</f>
        <v>#N/A</v>
      </c>
      <c r="V20">
        <f>VLOOKUP(A20,'post control'!J:BI,48,0)</f>
        <v>2.6666666666666665</v>
      </c>
      <c r="W20">
        <f>VLOOKUP(A20,Pre!$J:$BG,48,0)</f>
        <v>4.4000000000000004</v>
      </c>
      <c r="X20" t="e">
        <f>VLOOKUP(A20,'post intervencion'!J:BY,66,0)</f>
        <v>#N/A</v>
      </c>
      <c r="Y20">
        <f>VLOOKUP(A20,'post control'!J:BI,49,0)</f>
        <v>4.2</v>
      </c>
      <c r="Z20">
        <f>VLOOKUP(A20,Pre!$J:$BG,49,0)</f>
        <v>3</v>
      </c>
      <c r="AA20">
        <f>VLOOKUP(A20,'post control'!J:BJ,50,0)</f>
        <v>4</v>
      </c>
      <c r="AB20">
        <f>VLOOKUP(A20,'post control'!J:BI,50,0)</f>
        <v>4</v>
      </c>
      <c r="AC20">
        <f>VLOOKUP(A20,Pre!$J:$BG,50,0)</f>
        <v>4</v>
      </c>
      <c r="AD20" t="e">
        <f>VLOOKUP(A20,'post intervencion'!J:BY,68,0)</f>
        <v>#N/A</v>
      </c>
      <c r="AE20">
        <f>VLOOKUP(A20,'post control'!J:BI,51,0)</f>
        <v>3</v>
      </c>
      <c r="AG20" t="str">
        <f>VLOOKUP(A20,Pre!$J:$BH,51,0)</f>
        <v>N/A</v>
      </c>
      <c r="AH20" t="e">
        <f>VLOOKUP(A20,'post intervencion'!J:CA,70,0)</f>
        <v>#N/A</v>
      </c>
      <c r="AJ20" t="str">
        <f>VLOOKUP(A20,Pre!$J:$BI,52,0)</f>
        <v>N/A</v>
      </c>
      <c r="AK20" t="e">
        <f>VLOOKUP(A20,'post intervencion'!J:CB,71,0)</f>
        <v>#N/A</v>
      </c>
      <c r="AM20" t="str">
        <f>VLOOKUP(A20,Pre!$J:$BJ,53,0)</f>
        <v>N/A</v>
      </c>
      <c r="AN20">
        <f>VLOOKUP(A20,'post control'!J:BJ,53,0)</f>
        <v>1</v>
      </c>
      <c r="AP20">
        <f>VLOOKUP(A20,Pre!$J:$BK,54,0)</f>
        <v>0</v>
      </c>
      <c r="AQ20" t="e">
        <f>VLOOKUP(A20,'post intervencion'!J:CD,73,0)</f>
        <v>#N/A</v>
      </c>
      <c r="AS20" t="str">
        <f>VLOOKUP(A20,Pre!$J:$BL,55,0)</f>
        <v>N/A</v>
      </c>
      <c r="AT20" t="e">
        <f>VLOOKUP(A20,'post intervencion'!J:CE,74,0)</f>
        <v>#N/A</v>
      </c>
      <c r="AW20" t="e">
        <f>VLOOKUP(A20,'post intervencion'!$J$18:$CI$117,75,0)</f>
        <v>#N/A</v>
      </c>
      <c r="AX20" t="e">
        <f>VLOOKUP(A20,'post intervencion'!$J$18:$CI$117,76,0)</f>
        <v>#N/A</v>
      </c>
      <c r="AY20" t="e">
        <f>VLOOKUP(A20,'post intervencion'!$J$18:$CI$117,77,0)</f>
        <v>#N/A</v>
      </c>
      <c r="AZ20" t="e">
        <f>VLOOKUP(A20,'post intervencion'!$J$18:$CI$117,78,0)</f>
        <v>#N/A</v>
      </c>
      <c r="BB20">
        <f>VLOOKUP(A20,Pre!$J:$BG,4,0)</f>
        <v>2</v>
      </c>
      <c r="BC20">
        <f>VLOOKUP(A20,'post control'!J:BJ,4,0)</f>
        <v>2</v>
      </c>
    </row>
    <row r="21" spans="1:55" x14ac:dyDescent="0.2">
      <c r="A21">
        <v>349</v>
      </c>
      <c r="B21" s="13">
        <f>VLOOKUP(A21,Pre!$J:$BG,41,0)</f>
        <v>6</v>
      </c>
      <c r="C21" s="13">
        <f>VLOOKUP(A21,'post control'!J:BI,42,0)</f>
        <v>5.666666666666667</v>
      </c>
      <c r="D21" s="13">
        <f>VLOOKUP(A21,'post control'!J:BI,42,0)</f>
        <v>5.666666666666667</v>
      </c>
      <c r="E21">
        <f>VLOOKUP(A21,Pre!$J:$BG,42,0)</f>
        <v>10</v>
      </c>
      <c r="F21" t="e">
        <f>VLOOKUP(A21,'post intervencion'!J:BY,60,0)</f>
        <v>#N/A</v>
      </c>
      <c r="G21">
        <f>VLOOKUP(A21,'post control'!J:BI,43,0)</f>
        <v>9</v>
      </c>
      <c r="H21">
        <f>VLOOKUP(A21,Pre!$J:$BG,43,0)</f>
        <v>0</v>
      </c>
      <c r="I21" t="e">
        <f>VLOOKUP(A21,'post intervencion'!J:BY,61,0)</f>
        <v>#N/A</v>
      </c>
      <c r="J21">
        <f>VLOOKUP(A21,'post control'!J:BI,44,0)</f>
        <v>0.33333333333333331</v>
      </c>
      <c r="K21" s="24">
        <f>VLOOKUP(A21,Pre!$J:$BG,44,0)</f>
        <v>0</v>
      </c>
      <c r="L21" t="e">
        <f>VLOOKUP(A21,'post intervencion'!J:BY,62,0)</f>
        <v>#N/A</v>
      </c>
      <c r="M21">
        <f>VLOOKUP(A21,'post control'!J:BI,45,0)</f>
        <v>1</v>
      </c>
      <c r="N21">
        <f>VLOOKUP(A21,Pre!$J:$BG,45,0)</f>
        <v>0</v>
      </c>
      <c r="O21" t="e">
        <f>VLOOKUP(A21,'post intervencion'!J:BY,63,0)</f>
        <v>#N/A</v>
      </c>
      <c r="P21">
        <f>VLOOKUP(A21,'post control'!J:BI,46,0)</f>
        <v>0</v>
      </c>
      <c r="Q21">
        <f>VLOOKUP(A21,Pre!$J:$BG,46,0)</f>
        <v>0</v>
      </c>
      <c r="R21" t="e">
        <f>VLOOKUP(A21,'post intervencion'!J:BY,64,0)</f>
        <v>#N/A</v>
      </c>
      <c r="S21">
        <f>VLOOKUP(A21,'post control'!J:BI,47,0)</f>
        <v>0</v>
      </c>
      <c r="T21">
        <f>VLOOKUP(A21,Pre!$J:$BG,47,0)</f>
        <v>4.333333333333333</v>
      </c>
      <c r="U21" t="e">
        <f>VLOOKUP(A21,'post intervencion'!J:BY,65,0)</f>
        <v>#N/A</v>
      </c>
      <c r="V21">
        <f>VLOOKUP(A21,'post control'!J:BI,48,0)</f>
        <v>4.1111111111111107</v>
      </c>
      <c r="W21">
        <f>VLOOKUP(A21,Pre!$J:$BG,48,0)</f>
        <v>2.4</v>
      </c>
      <c r="X21" t="e">
        <f>VLOOKUP(A21,'post intervencion'!J:BY,66,0)</f>
        <v>#N/A</v>
      </c>
      <c r="Y21">
        <f>VLOOKUP(A21,'post control'!J:BI,49,0)</f>
        <v>2.6</v>
      </c>
      <c r="Z21">
        <f>VLOOKUP(A21,Pre!$J:$BG,49,0)</f>
        <v>1.5</v>
      </c>
      <c r="AA21">
        <f>VLOOKUP(A21,'post control'!J:BJ,50,0)</f>
        <v>1</v>
      </c>
      <c r="AB21">
        <f>VLOOKUP(A21,'post control'!J:BI,50,0)</f>
        <v>1</v>
      </c>
      <c r="AC21">
        <f>VLOOKUP(A21,Pre!$J:$BG,50,0)</f>
        <v>5</v>
      </c>
      <c r="AD21" t="e">
        <f>VLOOKUP(A21,'post intervencion'!J:BY,68,0)</f>
        <v>#N/A</v>
      </c>
      <c r="AE21">
        <f>VLOOKUP(A21,'post control'!J:BI,51,0)</f>
        <v>6</v>
      </c>
      <c r="AG21">
        <f>VLOOKUP(A21,Pre!$J:$BH,51,0)</f>
        <v>3.7777777777777777</v>
      </c>
      <c r="AH21" t="e">
        <f>VLOOKUP(A21,'post intervencion'!J:CA,70,0)</f>
        <v>#N/A</v>
      </c>
      <c r="AJ21">
        <f>VLOOKUP(A21,Pre!$J:$BI,52,0)</f>
        <v>1</v>
      </c>
      <c r="AK21" t="e">
        <f>VLOOKUP(A21,'post intervencion'!J:CB,71,0)</f>
        <v>#N/A</v>
      </c>
      <c r="AM21">
        <f>VLOOKUP(A21,Pre!$J:$BJ,53,0)</f>
        <v>3</v>
      </c>
      <c r="AN21">
        <f>VLOOKUP(A21,'post control'!J:BJ,53,0)</f>
        <v>2</v>
      </c>
      <c r="AP21">
        <f>VLOOKUP(A21,Pre!$J:$BK,54,0)</f>
        <v>3</v>
      </c>
      <c r="AQ21" t="e">
        <f>VLOOKUP(A21,'post intervencion'!J:CD,73,0)</f>
        <v>#N/A</v>
      </c>
      <c r="AS21">
        <f>VLOOKUP(A21,Pre!$J:$BL,55,0)</f>
        <v>1.6666666666666665</v>
      </c>
      <c r="AT21" t="e">
        <f>VLOOKUP(A21,'post intervencion'!J:CE,74,0)</f>
        <v>#N/A</v>
      </c>
      <c r="AW21" t="e">
        <f>VLOOKUP(A21,'post intervencion'!$J$18:$CI$117,75,0)</f>
        <v>#N/A</v>
      </c>
      <c r="AX21" t="e">
        <f>VLOOKUP(A21,'post intervencion'!$J$18:$CI$117,76,0)</f>
        <v>#N/A</v>
      </c>
      <c r="AY21" t="e">
        <f>VLOOKUP(A21,'post intervencion'!$J$18:$CI$117,77,0)</f>
        <v>#N/A</v>
      </c>
      <c r="AZ21" t="e">
        <f>VLOOKUP(A21,'post intervencion'!$J$18:$CI$117,78,0)</f>
        <v>#N/A</v>
      </c>
      <c r="BB21">
        <f>VLOOKUP(A21,Pre!$J:$BG,4,0)</f>
        <v>7</v>
      </c>
      <c r="BC21">
        <f>VLOOKUP(A21,'post control'!J:BJ,4,0)</f>
        <v>7</v>
      </c>
    </row>
    <row r="22" spans="1:55" x14ac:dyDescent="0.2">
      <c r="A22">
        <v>705</v>
      </c>
      <c r="B22" s="13">
        <f>VLOOKUP(A22,Pre!$J:$BG,41,0)</f>
        <v>6.333333333333333</v>
      </c>
      <c r="C22" s="13">
        <f>VLOOKUP(A22,'post control'!J:BI,42,0)</f>
        <v>7</v>
      </c>
      <c r="D22" s="13">
        <f>VLOOKUP(A22,'post control'!J:BI,42,0)</f>
        <v>7</v>
      </c>
      <c r="E22">
        <f>VLOOKUP(A22,Pre!$J:$BG,42,0)</f>
        <v>12</v>
      </c>
      <c r="F22" t="e">
        <f>VLOOKUP(A22,'post intervencion'!J:BY,60,0)</f>
        <v>#N/A</v>
      </c>
      <c r="G22">
        <f>VLOOKUP(A22,'post control'!J:BI,43,0)</f>
        <v>6</v>
      </c>
      <c r="H22">
        <f>VLOOKUP(A22,Pre!$J:$BG,43,0)</f>
        <v>0</v>
      </c>
      <c r="I22" t="e">
        <f>VLOOKUP(A22,'post intervencion'!J:BY,61,0)</f>
        <v>#N/A</v>
      </c>
      <c r="J22">
        <f>VLOOKUP(A22,'post control'!J:BI,44,0)</f>
        <v>1.3333333333333333</v>
      </c>
      <c r="K22" s="24">
        <f>VLOOKUP(A22,Pre!$J:$BG,44,0)</f>
        <v>0</v>
      </c>
      <c r="L22" t="e">
        <f>VLOOKUP(A22,'post intervencion'!J:BY,62,0)</f>
        <v>#N/A</v>
      </c>
      <c r="M22">
        <f>VLOOKUP(A22,'post control'!J:BI,45,0)</f>
        <v>0</v>
      </c>
      <c r="N22">
        <f>VLOOKUP(A22,Pre!$J:$BG,45,0)</f>
        <v>0</v>
      </c>
      <c r="O22" t="e">
        <f>VLOOKUP(A22,'post intervencion'!J:BY,63,0)</f>
        <v>#N/A</v>
      </c>
      <c r="P22">
        <f>VLOOKUP(A22,'post control'!J:BI,46,0)</f>
        <v>2</v>
      </c>
      <c r="Q22">
        <f>VLOOKUP(A22,Pre!$J:$BG,46,0)</f>
        <v>0</v>
      </c>
      <c r="R22" t="e">
        <f>VLOOKUP(A22,'post intervencion'!J:BY,64,0)</f>
        <v>#N/A</v>
      </c>
      <c r="S22">
        <f>VLOOKUP(A22,'post control'!J:BI,47,0)</f>
        <v>2</v>
      </c>
      <c r="T22">
        <f>VLOOKUP(A22,Pre!$J:$BG,47,0)</f>
        <v>3</v>
      </c>
      <c r="U22" t="e">
        <f>VLOOKUP(A22,'post intervencion'!J:BY,65,0)</f>
        <v>#N/A</v>
      </c>
      <c r="V22">
        <f>VLOOKUP(A22,'post control'!J:BI,48,0)</f>
        <v>2.2222222222222223</v>
      </c>
      <c r="W22">
        <f>VLOOKUP(A22,Pre!$J:$BG,48,0)</f>
        <v>3.2</v>
      </c>
      <c r="X22" t="e">
        <f>VLOOKUP(A22,'post intervencion'!J:BY,66,0)</f>
        <v>#N/A</v>
      </c>
      <c r="Y22">
        <f>VLOOKUP(A22,'post control'!J:BI,49,0)</f>
        <v>2.2000000000000002</v>
      </c>
      <c r="Z22">
        <f>VLOOKUP(A22,Pre!$J:$BG,49,0)</f>
        <v>2</v>
      </c>
      <c r="AA22">
        <f>VLOOKUP(A22,'post control'!J:BJ,50,0)</f>
        <v>3</v>
      </c>
      <c r="AB22">
        <f>VLOOKUP(A22,'post control'!J:BI,50,0)</f>
        <v>3</v>
      </c>
      <c r="AC22">
        <f>VLOOKUP(A22,Pre!$J:$BG,50,0)</f>
        <v>6</v>
      </c>
      <c r="AD22" t="e">
        <f>VLOOKUP(A22,'post intervencion'!J:BY,68,0)</f>
        <v>#N/A</v>
      </c>
      <c r="AE22">
        <f>VLOOKUP(A22,'post control'!J:BI,51,0)</f>
        <v>6</v>
      </c>
      <c r="AG22">
        <f>VLOOKUP(A22,Pre!$J:$BH,51,0)</f>
        <v>1.6666666666666667</v>
      </c>
      <c r="AH22" t="e">
        <f>VLOOKUP(A22,'post intervencion'!J:CA,70,0)</f>
        <v>#N/A</v>
      </c>
      <c r="AJ22">
        <f>VLOOKUP(A22,Pre!$J:$BI,52,0)</f>
        <v>1.3333333333333333</v>
      </c>
      <c r="AK22" t="e">
        <f>VLOOKUP(A22,'post intervencion'!J:CB,71,0)</f>
        <v>#N/A</v>
      </c>
      <c r="AM22">
        <f>VLOOKUP(A22,Pre!$J:$BJ,53,0)</f>
        <v>2</v>
      </c>
      <c r="AN22">
        <f>VLOOKUP(A22,'post control'!J:BJ,53,0)</f>
        <v>2</v>
      </c>
      <c r="AP22">
        <f>VLOOKUP(A22,Pre!$J:$BK,54,0)</f>
        <v>2</v>
      </c>
      <c r="AQ22" t="e">
        <f>VLOOKUP(A22,'post intervencion'!J:CD,73,0)</f>
        <v>#N/A</v>
      </c>
      <c r="AS22">
        <f>VLOOKUP(A22,Pre!$J:$BL,55,0)</f>
        <v>2</v>
      </c>
      <c r="AT22" t="e">
        <f>VLOOKUP(A22,'post intervencion'!J:CE,74,0)</f>
        <v>#N/A</v>
      </c>
      <c r="AW22" t="e">
        <f>VLOOKUP(A22,'post intervencion'!$J$18:$CI$117,75,0)</f>
        <v>#N/A</v>
      </c>
      <c r="AX22" t="e">
        <f>VLOOKUP(A22,'post intervencion'!$J$18:$CI$117,76,0)</f>
        <v>#N/A</v>
      </c>
      <c r="AY22" t="e">
        <f>VLOOKUP(A22,'post intervencion'!$J$18:$CI$117,77,0)</f>
        <v>#N/A</v>
      </c>
      <c r="AZ22" t="e">
        <f>VLOOKUP(A22,'post intervencion'!$J$18:$CI$117,78,0)</f>
        <v>#N/A</v>
      </c>
      <c r="BB22">
        <f>VLOOKUP(A22,Pre!$J:$BG,4,0)</f>
        <v>7</v>
      </c>
      <c r="BC22">
        <f>VLOOKUP(A22,'post control'!J:BJ,4,0)</f>
        <v>7</v>
      </c>
    </row>
    <row r="23" spans="1:55" x14ac:dyDescent="0.2">
      <c r="A23">
        <v>1432</v>
      </c>
      <c r="B23" s="13">
        <f>VLOOKUP(A23,Pre!$J:$BG,41,0)</f>
        <v>6.333333333333333</v>
      </c>
      <c r="C23" s="13">
        <f>VLOOKUP(A23,'post control'!J:BI,42,0)</f>
        <v>6.333333333333333</v>
      </c>
      <c r="D23" s="13">
        <f>VLOOKUP(A23,'post control'!J:BI,42,0)</f>
        <v>6.333333333333333</v>
      </c>
      <c r="E23">
        <f>VLOOKUP(A23,Pre!$J:$BG,42,0)</f>
        <v>12</v>
      </c>
      <c r="F23" t="e">
        <f>VLOOKUP(A23,'post intervencion'!J:BY,60,0)</f>
        <v>#N/A</v>
      </c>
      <c r="G23">
        <f>VLOOKUP(A23,'post control'!J:BI,43,0)</f>
        <v>11</v>
      </c>
      <c r="H23">
        <f>VLOOKUP(A23,Pre!$J:$BG,43,0)</f>
        <v>0.66666666666666663</v>
      </c>
      <c r="I23" t="e">
        <f>VLOOKUP(A23,'post intervencion'!J:BY,61,0)</f>
        <v>#N/A</v>
      </c>
      <c r="J23">
        <f>VLOOKUP(A23,'post control'!J:BI,44,0)</f>
        <v>1</v>
      </c>
      <c r="K23" s="24">
        <f>VLOOKUP(A23,Pre!$J:$BG,44,0)</f>
        <v>2</v>
      </c>
      <c r="L23" t="e">
        <f>VLOOKUP(A23,'post intervencion'!J:BY,62,0)</f>
        <v>#N/A</v>
      </c>
      <c r="M23">
        <f>VLOOKUP(A23,'post control'!J:BI,45,0)</f>
        <v>3</v>
      </c>
      <c r="N23">
        <f>VLOOKUP(A23,Pre!$J:$BG,45,0)</f>
        <v>0</v>
      </c>
      <c r="O23" t="e">
        <f>VLOOKUP(A23,'post intervencion'!J:BY,63,0)</f>
        <v>#N/A</v>
      </c>
      <c r="P23">
        <f>VLOOKUP(A23,'post control'!J:BI,46,0)</f>
        <v>0</v>
      </c>
      <c r="Q23">
        <f>VLOOKUP(A23,Pre!$J:$BG,46,0)</f>
        <v>0</v>
      </c>
      <c r="R23" t="e">
        <f>VLOOKUP(A23,'post intervencion'!J:BY,64,0)</f>
        <v>#N/A</v>
      </c>
      <c r="S23">
        <f>VLOOKUP(A23,'post control'!J:BI,47,0)</f>
        <v>0</v>
      </c>
      <c r="T23">
        <f>VLOOKUP(A23,Pre!$J:$BG,47,0)</f>
        <v>5.333333333333333</v>
      </c>
      <c r="U23" t="e">
        <f>VLOOKUP(A23,'post intervencion'!J:BY,65,0)</f>
        <v>#N/A</v>
      </c>
      <c r="V23">
        <f>VLOOKUP(A23,'post control'!J:BI,48,0)</f>
        <v>5</v>
      </c>
      <c r="W23">
        <f>VLOOKUP(A23,Pre!$J:$BG,48,0)</f>
        <v>5.2</v>
      </c>
      <c r="X23" t="e">
        <f>VLOOKUP(A23,'post intervencion'!J:BY,66,0)</f>
        <v>#N/A</v>
      </c>
      <c r="Y23">
        <f>VLOOKUP(A23,'post control'!J:BI,49,0)</f>
        <v>4.4000000000000004</v>
      </c>
      <c r="Z23">
        <f>VLOOKUP(A23,Pre!$J:$BG,49,0)</f>
        <v>4.25</v>
      </c>
      <c r="AA23">
        <f>VLOOKUP(A23,'post control'!J:BJ,50,0)</f>
        <v>4.333333333333333</v>
      </c>
      <c r="AB23">
        <f>VLOOKUP(A23,'post control'!J:BI,50,0)</f>
        <v>4.333333333333333</v>
      </c>
      <c r="AC23">
        <f>VLOOKUP(A23,Pre!$J:$BG,50,0)</f>
        <v>4</v>
      </c>
      <c r="AD23" t="e">
        <f>VLOOKUP(A23,'post intervencion'!J:BY,68,0)</f>
        <v>#N/A</v>
      </c>
      <c r="AE23">
        <f>VLOOKUP(A23,'post control'!J:BI,51,0)</f>
        <v>6</v>
      </c>
      <c r="AG23">
        <f>VLOOKUP(A23,Pre!$J:$BH,51,0)</f>
        <v>5.2222222222222223</v>
      </c>
      <c r="AH23" t="e">
        <f>VLOOKUP(A23,'post intervencion'!J:CA,70,0)</f>
        <v>#N/A</v>
      </c>
      <c r="AJ23">
        <f>VLOOKUP(A23,Pre!$J:$BI,52,0)</f>
        <v>0</v>
      </c>
      <c r="AK23" t="e">
        <f>VLOOKUP(A23,'post intervencion'!J:CB,71,0)</f>
        <v>#N/A</v>
      </c>
      <c r="AM23">
        <f>VLOOKUP(A23,Pre!$J:$BJ,53,0)</f>
        <v>0</v>
      </c>
      <c r="AN23">
        <f>VLOOKUP(A23,'post control'!J:BJ,53,0)</f>
        <v>2</v>
      </c>
      <c r="AP23">
        <f>VLOOKUP(A23,Pre!$J:$BK,54,0)</f>
        <v>0</v>
      </c>
      <c r="AQ23" t="e">
        <f>VLOOKUP(A23,'post intervencion'!J:CD,73,0)</f>
        <v>#N/A</v>
      </c>
      <c r="AS23">
        <f>VLOOKUP(A23,Pre!$J:$BL,55,0)</f>
        <v>1.333333333333333</v>
      </c>
      <c r="AT23" t="e">
        <f>VLOOKUP(A23,'post intervencion'!J:CE,74,0)</f>
        <v>#N/A</v>
      </c>
      <c r="AW23" t="e">
        <f>VLOOKUP(A23,'post intervencion'!$J$18:$CI$117,75,0)</f>
        <v>#N/A</v>
      </c>
      <c r="AX23" t="e">
        <f>VLOOKUP(A23,'post intervencion'!$J$18:$CI$117,76,0)</f>
        <v>#N/A</v>
      </c>
      <c r="AY23" t="e">
        <f>VLOOKUP(A23,'post intervencion'!$J$18:$CI$117,77,0)</f>
        <v>#N/A</v>
      </c>
      <c r="AZ23" t="e">
        <f>VLOOKUP(A23,'post intervencion'!$J$18:$CI$117,78,0)</f>
        <v>#N/A</v>
      </c>
      <c r="BB23">
        <f>VLOOKUP(A23,Pre!$J:$BG,4,0)</f>
        <v>7</v>
      </c>
      <c r="BC23">
        <f>VLOOKUP(A23,'post control'!J:BJ,4,0)</f>
        <v>7</v>
      </c>
    </row>
    <row r="24" spans="1:55" x14ac:dyDescent="0.2">
      <c r="A24">
        <v>501</v>
      </c>
      <c r="B24" s="13">
        <f>VLOOKUP(A24,Pre!$J:$BG,41,0)</f>
        <v>5.666666666666667</v>
      </c>
      <c r="C24" s="13">
        <f>VLOOKUP(A24,'post control'!J:BI,42,0)</f>
        <v>6</v>
      </c>
      <c r="D24" s="13">
        <f>VLOOKUP(A24,'post control'!J:BI,42,0)</f>
        <v>6</v>
      </c>
      <c r="E24">
        <f>VLOOKUP(A24,Pre!$J:$BG,42,0)</f>
        <v>9</v>
      </c>
      <c r="F24" t="e">
        <f>VLOOKUP(A24,'post intervencion'!J:BY,60,0)</f>
        <v>#N/A</v>
      </c>
      <c r="G24">
        <f>VLOOKUP(A24,'post control'!J:BI,43,0)</f>
        <v>10</v>
      </c>
      <c r="H24">
        <f>VLOOKUP(A24,Pre!$J:$BG,43,0)</f>
        <v>0</v>
      </c>
      <c r="I24" t="e">
        <f>VLOOKUP(A24,'post intervencion'!J:BY,61,0)</f>
        <v>#N/A</v>
      </c>
      <c r="J24">
        <f>VLOOKUP(A24,'post control'!J:BI,44,0)</f>
        <v>0</v>
      </c>
      <c r="K24" s="24">
        <f>VLOOKUP(A24,Pre!$J:$BG,44,0)</f>
        <v>0</v>
      </c>
      <c r="L24" t="e">
        <f>VLOOKUP(A24,'post intervencion'!J:BY,62,0)</f>
        <v>#N/A</v>
      </c>
      <c r="M24">
        <f>VLOOKUP(A24,'post control'!J:BI,45,0)</f>
        <v>0</v>
      </c>
      <c r="N24">
        <f>VLOOKUP(A24,Pre!$J:$BG,45,0)</f>
        <v>1</v>
      </c>
      <c r="O24" t="e">
        <f>VLOOKUP(A24,'post intervencion'!J:BY,63,0)</f>
        <v>#N/A</v>
      </c>
      <c r="P24">
        <f>VLOOKUP(A24,'post control'!J:BI,46,0)</f>
        <v>0</v>
      </c>
      <c r="Q24">
        <f>VLOOKUP(A24,Pre!$J:$BG,46,0)</f>
        <v>-1</v>
      </c>
      <c r="R24" t="e">
        <f>VLOOKUP(A24,'post intervencion'!J:BY,64,0)</f>
        <v>#N/A</v>
      </c>
      <c r="S24">
        <f>VLOOKUP(A24,'post control'!J:BI,47,0)</f>
        <v>0</v>
      </c>
      <c r="T24">
        <f>VLOOKUP(A24,Pre!$J:$BG,47,0)</f>
        <v>4.333333333333333</v>
      </c>
      <c r="U24" t="e">
        <f>VLOOKUP(A24,'post intervencion'!J:BY,65,0)</f>
        <v>#N/A</v>
      </c>
      <c r="V24">
        <f>VLOOKUP(A24,'post control'!J:BI,48,0)</f>
        <v>4</v>
      </c>
      <c r="W24">
        <f>VLOOKUP(A24,Pre!$J:$BG,48,0)</f>
        <v>4.4000000000000004</v>
      </c>
      <c r="X24" t="e">
        <f>VLOOKUP(A24,'post intervencion'!J:BY,66,0)</f>
        <v>#N/A</v>
      </c>
      <c r="Y24">
        <f>VLOOKUP(A24,'post control'!J:BI,49,0)</f>
        <v>5</v>
      </c>
      <c r="Z24">
        <f>VLOOKUP(A24,Pre!$J:$BG,49,0)</f>
        <v>3.5</v>
      </c>
      <c r="AA24">
        <f>VLOOKUP(A24,'post control'!J:BJ,50,0)</f>
        <v>3.6666666666666665</v>
      </c>
      <c r="AB24">
        <f>VLOOKUP(A24,'post control'!J:BI,50,0)</f>
        <v>3.6666666666666665</v>
      </c>
      <c r="AC24">
        <f>VLOOKUP(A24,Pre!$J:$BG,50,0)</f>
        <v>2</v>
      </c>
      <c r="AD24" t="e">
        <f>VLOOKUP(A24,'post intervencion'!J:BY,68,0)</f>
        <v>#N/A</v>
      </c>
      <c r="AE24">
        <f>VLOOKUP(A24,'post control'!J:BI,51,0)</f>
        <v>6</v>
      </c>
      <c r="AG24">
        <f>VLOOKUP(A24,Pre!$J:$BH,51,0)</f>
        <v>4</v>
      </c>
      <c r="AH24" t="e">
        <f>VLOOKUP(A24,'post intervencion'!J:CA,70,0)</f>
        <v>#N/A</v>
      </c>
      <c r="AJ24">
        <f>VLOOKUP(A24,Pre!$J:$BI,52,0)</f>
        <v>1.3333333333333335</v>
      </c>
      <c r="AK24" t="e">
        <f>VLOOKUP(A24,'post intervencion'!J:CB,71,0)</f>
        <v>#N/A</v>
      </c>
      <c r="AM24">
        <f>VLOOKUP(A24,Pre!$J:$BJ,53,0)</f>
        <v>2</v>
      </c>
      <c r="AN24">
        <f>VLOOKUP(A24,'post control'!J:BJ,53,0)</f>
        <v>2</v>
      </c>
      <c r="AP24">
        <f>VLOOKUP(A24,Pre!$J:$BK,54,0)</f>
        <v>2</v>
      </c>
      <c r="AQ24" t="e">
        <f>VLOOKUP(A24,'post intervencion'!J:CD,73,0)</f>
        <v>#N/A</v>
      </c>
      <c r="AS24">
        <f>VLOOKUP(A24,Pre!$J:$BL,55,0)</f>
        <v>0.66666666666666652</v>
      </c>
      <c r="AT24" t="e">
        <f>VLOOKUP(A24,'post intervencion'!J:CE,74,0)</f>
        <v>#N/A</v>
      </c>
      <c r="AW24" t="e">
        <f>VLOOKUP(A24,'post intervencion'!$J$18:$CI$117,75,0)</f>
        <v>#N/A</v>
      </c>
      <c r="AX24" t="e">
        <f>VLOOKUP(A24,'post intervencion'!$J$18:$CI$117,76,0)</f>
        <v>#N/A</v>
      </c>
      <c r="AY24" t="e">
        <f>VLOOKUP(A24,'post intervencion'!$J$18:$CI$117,77,0)</f>
        <v>#N/A</v>
      </c>
      <c r="AZ24" t="e">
        <f>VLOOKUP(A24,'post intervencion'!$J$18:$CI$117,78,0)</f>
        <v>#N/A</v>
      </c>
      <c r="BB24">
        <f>VLOOKUP(A24,Pre!$J:$BG,4,0)</f>
        <v>6</v>
      </c>
      <c r="BC24">
        <f>VLOOKUP(A24,'post control'!J:BJ,4,0)</f>
        <v>6</v>
      </c>
    </row>
    <row r="25" spans="1:55" x14ac:dyDescent="0.2">
      <c r="A25">
        <v>693</v>
      </c>
      <c r="B25" s="13">
        <f>VLOOKUP(A25,Pre!$J:$BG,41,0)</f>
        <v>6</v>
      </c>
      <c r="C25" s="13">
        <f>VLOOKUP(A25,'post control'!J:BI,42,0)</f>
        <v>6.333333333333333</v>
      </c>
      <c r="D25" s="13">
        <f>VLOOKUP(A25,'post control'!J:BI,42,0)</f>
        <v>6.333333333333333</v>
      </c>
      <c r="E25">
        <f>VLOOKUP(A25,Pre!$J:$BG,42,0)</f>
        <v>11</v>
      </c>
      <c r="F25" t="e">
        <f>VLOOKUP(A25,'post intervencion'!J:BY,60,0)</f>
        <v>#N/A</v>
      </c>
      <c r="G25">
        <f>VLOOKUP(A25,'post control'!J:BI,43,0)</f>
        <v>12</v>
      </c>
      <c r="H25">
        <f>VLOOKUP(A25,Pre!$J:$BG,43,0)</f>
        <v>1</v>
      </c>
      <c r="I25" t="e">
        <f>VLOOKUP(A25,'post intervencion'!J:BY,61,0)</f>
        <v>#N/A</v>
      </c>
      <c r="J25">
        <f>VLOOKUP(A25,'post control'!J:BI,44,0)</f>
        <v>0.66666666666666663</v>
      </c>
      <c r="K25" s="24">
        <f>VLOOKUP(A25,Pre!$J:$BG,44,0)</f>
        <v>1</v>
      </c>
      <c r="L25" t="e">
        <f>VLOOKUP(A25,'post intervencion'!J:BY,62,0)</f>
        <v>#N/A</v>
      </c>
      <c r="M25">
        <f>VLOOKUP(A25,'post control'!J:BI,45,0)</f>
        <v>1</v>
      </c>
      <c r="N25">
        <f>VLOOKUP(A25,Pre!$J:$BG,45,0)</f>
        <v>1</v>
      </c>
      <c r="O25" t="e">
        <f>VLOOKUP(A25,'post intervencion'!J:BY,63,0)</f>
        <v>#N/A</v>
      </c>
      <c r="P25">
        <f>VLOOKUP(A25,'post control'!J:BI,46,0)</f>
        <v>1</v>
      </c>
      <c r="Q25">
        <f>VLOOKUP(A25,Pre!$J:$BG,46,0)</f>
        <v>1</v>
      </c>
      <c r="R25" t="e">
        <f>VLOOKUP(A25,'post intervencion'!J:BY,64,0)</f>
        <v>#N/A</v>
      </c>
      <c r="S25">
        <f>VLOOKUP(A25,'post control'!J:BI,47,0)</f>
        <v>0</v>
      </c>
      <c r="T25">
        <f>VLOOKUP(A25,Pre!$J:$BG,47,0)</f>
        <v>2.6666666666666665</v>
      </c>
      <c r="U25" t="e">
        <f>VLOOKUP(A25,'post intervencion'!J:BY,65,0)</f>
        <v>#N/A</v>
      </c>
      <c r="V25">
        <f>VLOOKUP(A25,'post control'!J:BI,48,0)</f>
        <v>3.4444444444444446</v>
      </c>
      <c r="W25">
        <f>VLOOKUP(A25,Pre!$J:$BG,48,0)</f>
        <v>3.6</v>
      </c>
      <c r="X25" t="e">
        <f>VLOOKUP(A25,'post intervencion'!J:BY,66,0)</f>
        <v>#N/A</v>
      </c>
      <c r="Y25">
        <f>VLOOKUP(A25,'post control'!J:BI,49,0)</f>
        <v>3</v>
      </c>
      <c r="Z25">
        <f>VLOOKUP(A25,Pre!$J:$BG,49,0)</f>
        <v>3.5</v>
      </c>
      <c r="AA25">
        <f>VLOOKUP(A25,'post control'!J:BJ,50,0)</f>
        <v>4</v>
      </c>
      <c r="AB25">
        <f>VLOOKUP(A25,'post control'!J:BI,50,0)</f>
        <v>4</v>
      </c>
      <c r="AC25">
        <f>VLOOKUP(A25,Pre!$J:$BG,50,0)</f>
        <v>3</v>
      </c>
      <c r="AD25" t="e">
        <f>VLOOKUP(A25,'post intervencion'!J:BY,68,0)</f>
        <v>#N/A</v>
      </c>
      <c r="AE25">
        <f>VLOOKUP(A25,'post control'!J:BI,51,0)</f>
        <v>6</v>
      </c>
      <c r="AG25">
        <f>VLOOKUP(A25,Pre!$J:$BH,51,0)</f>
        <v>3.1111111111111112</v>
      </c>
      <c r="AH25" t="e">
        <f>VLOOKUP(A25,'post intervencion'!J:CA,70,0)</f>
        <v>#N/A</v>
      </c>
      <c r="AJ25">
        <f>VLOOKUP(A25,Pre!$J:$BI,52,0)</f>
        <v>1</v>
      </c>
      <c r="AK25" t="e">
        <f>VLOOKUP(A25,'post intervencion'!J:CB,71,0)</f>
        <v>#N/A</v>
      </c>
      <c r="AM25">
        <f>VLOOKUP(A25,Pre!$J:$BJ,53,0)</f>
        <v>1</v>
      </c>
      <c r="AN25">
        <f>VLOOKUP(A25,'post control'!J:BJ,53,0)</f>
        <v>2</v>
      </c>
      <c r="AP25">
        <f>VLOOKUP(A25,Pre!$J:$BK,54,0)</f>
        <v>1</v>
      </c>
      <c r="AQ25" t="e">
        <f>VLOOKUP(A25,'post intervencion'!J:CD,73,0)</f>
        <v>#N/A</v>
      </c>
      <c r="AS25">
        <f>VLOOKUP(A25,Pre!$J:$BL,55,0)</f>
        <v>1</v>
      </c>
      <c r="AT25" t="e">
        <f>VLOOKUP(A25,'post intervencion'!J:CE,74,0)</f>
        <v>#N/A</v>
      </c>
      <c r="AW25" t="e">
        <f>VLOOKUP(A25,'post intervencion'!$J$18:$CI$117,75,0)</f>
        <v>#N/A</v>
      </c>
      <c r="AX25" t="e">
        <f>VLOOKUP(A25,'post intervencion'!$J$18:$CI$117,76,0)</f>
        <v>#N/A</v>
      </c>
      <c r="AY25" t="e">
        <f>VLOOKUP(A25,'post intervencion'!$J$18:$CI$117,77,0)</f>
        <v>#N/A</v>
      </c>
      <c r="AZ25" t="e">
        <f>VLOOKUP(A25,'post intervencion'!$J$18:$CI$117,78,0)</f>
        <v>#N/A</v>
      </c>
      <c r="BB25">
        <f>VLOOKUP(A25,Pre!$J:$BG,4,0)</f>
        <v>4</v>
      </c>
      <c r="BC25">
        <f>VLOOKUP(A25,'post control'!J:BJ,4,0)</f>
        <v>4</v>
      </c>
    </row>
    <row r="26" spans="1:55" x14ac:dyDescent="0.2">
      <c r="A26">
        <v>773</v>
      </c>
      <c r="B26" s="13">
        <f>VLOOKUP(A26,Pre!$J:$BG,41,0)</f>
        <v>5.333333333333333</v>
      </c>
      <c r="C26" s="13">
        <f>VLOOKUP(A26,'post control'!J:BI,42,0)</f>
        <v>6.333333333333333</v>
      </c>
      <c r="D26" s="13">
        <f>VLOOKUP(A26,'post control'!J:BI,42,0)</f>
        <v>6.333333333333333</v>
      </c>
      <c r="E26">
        <f>VLOOKUP(A26,Pre!$J:$BG,42,0)</f>
        <v>8</v>
      </c>
      <c r="F26" t="e">
        <f>VLOOKUP(A26,'post intervencion'!J:BY,60,0)</f>
        <v>#N/A</v>
      </c>
      <c r="G26">
        <f>VLOOKUP(A26,'post control'!J:BI,43,0)</f>
        <v>5</v>
      </c>
      <c r="H26">
        <f>VLOOKUP(A26,Pre!$J:$BG,43,0)</f>
        <v>1</v>
      </c>
      <c r="I26" t="e">
        <f>VLOOKUP(A26,'post intervencion'!J:BY,61,0)</f>
        <v>#N/A</v>
      </c>
      <c r="J26">
        <f>VLOOKUP(A26,'post control'!J:BI,44,0)</f>
        <v>2.3333333333333335</v>
      </c>
      <c r="K26" s="24">
        <f>VLOOKUP(A26,Pre!$J:$BG,44,0)</f>
        <v>1</v>
      </c>
      <c r="L26" t="e">
        <f>VLOOKUP(A26,'post intervencion'!J:BY,62,0)</f>
        <v>#N/A</v>
      </c>
      <c r="M26">
        <f>VLOOKUP(A26,'post control'!J:BI,45,0)</f>
        <v>2</v>
      </c>
      <c r="N26">
        <f>VLOOKUP(A26,Pre!$J:$BG,45,0)</f>
        <v>1</v>
      </c>
      <c r="O26" t="e">
        <f>VLOOKUP(A26,'post intervencion'!J:BY,63,0)</f>
        <v>#N/A</v>
      </c>
      <c r="P26">
        <f>VLOOKUP(A26,'post control'!J:BI,46,0)</f>
        <v>2</v>
      </c>
      <c r="Q26">
        <f>VLOOKUP(A26,Pre!$J:$BG,46,0)</f>
        <v>1</v>
      </c>
      <c r="R26" t="e">
        <f>VLOOKUP(A26,'post intervencion'!J:BY,64,0)</f>
        <v>#N/A</v>
      </c>
      <c r="S26">
        <f>VLOOKUP(A26,'post control'!J:BI,47,0)</f>
        <v>3</v>
      </c>
      <c r="T26">
        <f>VLOOKUP(A26,Pre!$J:$BG,47,0)</f>
        <v>4.333333333333333</v>
      </c>
      <c r="U26" t="e">
        <f>VLOOKUP(A26,'post intervencion'!J:BY,65,0)</f>
        <v>#N/A</v>
      </c>
      <c r="V26">
        <f>VLOOKUP(A26,'post control'!J:BI,48,0)</f>
        <v>3.6666666666666665</v>
      </c>
      <c r="W26">
        <f>VLOOKUP(A26,Pre!$J:$BG,48,0)</f>
        <v>4.4000000000000004</v>
      </c>
      <c r="X26" t="e">
        <f>VLOOKUP(A26,'post intervencion'!J:BY,66,0)</f>
        <v>#N/A</v>
      </c>
      <c r="Y26">
        <f>VLOOKUP(A26,'post control'!J:BI,49,0)</f>
        <v>5.2</v>
      </c>
      <c r="Z26">
        <f>VLOOKUP(A26,Pre!$J:$BG,49,0)</f>
        <v>4.5</v>
      </c>
      <c r="AA26">
        <f>VLOOKUP(A26,'post control'!J:BJ,50,0)</f>
        <v>5</v>
      </c>
      <c r="AB26">
        <f>VLOOKUP(A26,'post control'!J:BI,50,0)</f>
        <v>5</v>
      </c>
      <c r="AC26">
        <f>VLOOKUP(A26,Pre!$J:$BG,50,0)</f>
        <v>3</v>
      </c>
      <c r="AD26" t="e">
        <f>VLOOKUP(A26,'post intervencion'!J:BY,68,0)</f>
        <v>#N/A</v>
      </c>
      <c r="AE26">
        <f>VLOOKUP(A26,'post control'!J:BI,51,0)</f>
        <v>7</v>
      </c>
      <c r="AG26">
        <f>VLOOKUP(A26,Pre!$J:$BH,51,0)</f>
        <v>4.4444444444444446</v>
      </c>
      <c r="AH26" t="e">
        <f>VLOOKUP(A26,'post intervencion'!J:CA,70,0)</f>
        <v>#N/A</v>
      </c>
      <c r="AJ26">
        <f>VLOOKUP(A26,Pre!$J:$BI,52,0)</f>
        <v>1.666666666666667</v>
      </c>
      <c r="AK26" t="e">
        <f>VLOOKUP(A26,'post intervencion'!J:CB,71,0)</f>
        <v>#N/A</v>
      </c>
      <c r="AM26">
        <f>VLOOKUP(A26,Pre!$J:$BJ,53,0)</f>
        <v>2</v>
      </c>
      <c r="AN26">
        <f>VLOOKUP(A26,'post control'!J:BJ,53,0)</f>
        <v>2</v>
      </c>
      <c r="AP26">
        <f>VLOOKUP(A26,Pre!$J:$BK,54,0)</f>
        <v>2</v>
      </c>
      <c r="AQ26" t="e">
        <f>VLOOKUP(A26,'post intervencion'!J:CD,73,0)</f>
        <v>#N/A</v>
      </c>
      <c r="AS26">
        <f>VLOOKUP(A26,Pre!$J:$BL,55,0)</f>
        <v>1</v>
      </c>
      <c r="AT26" t="e">
        <f>VLOOKUP(A26,'post intervencion'!J:CE,74,0)</f>
        <v>#N/A</v>
      </c>
      <c r="AW26" t="e">
        <f>VLOOKUP(A26,'post intervencion'!$J$18:$CI$117,75,0)</f>
        <v>#N/A</v>
      </c>
      <c r="AX26" t="e">
        <f>VLOOKUP(A26,'post intervencion'!$J$18:$CI$117,76,0)</f>
        <v>#N/A</v>
      </c>
      <c r="AY26" t="e">
        <f>VLOOKUP(A26,'post intervencion'!$J$18:$CI$117,77,0)</f>
        <v>#N/A</v>
      </c>
      <c r="AZ26" t="e">
        <f>VLOOKUP(A26,'post intervencion'!$J$18:$CI$117,78,0)</f>
        <v>#N/A</v>
      </c>
      <c r="BB26">
        <f>VLOOKUP(A26,Pre!$J:$BG,4,0)</f>
        <v>3</v>
      </c>
      <c r="BC26">
        <f>VLOOKUP(A26,'post control'!J:BJ,4,0)</f>
        <v>4</v>
      </c>
    </row>
    <row r="27" spans="1:55" x14ac:dyDescent="0.2">
      <c r="A27">
        <v>893</v>
      </c>
      <c r="B27" s="13">
        <f>VLOOKUP(A27,Pre!$J:$BG,41,0)</f>
        <v>6.666666666666667</v>
      </c>
      <c r="C27" s="13">
        <f>VLOOKUP(A27,'post control'!J:BI,42,0)</f>
        <v>5.666666666666667</v>
      </c>
      <c r="D27" s="13">
        <f>VLOOKUP(A27,'post control'!J:BI,42,0)</f>
        <v>5.666666666666667</v>
      </c>
      <c r="E27">
        <f>VLOOKUP(A27,Pre!$J:$BG,42,0)</f>
        <v>12</v>
      </c>
      <c r="F27" t="e">
        <f>VLOOKUP(A27,'post intervencion'!J:BY,60,0)</f>
        <v>#N/A</v>
      </c>
      <c r="G27">
        <f>VLOOKUP(A27,'post control'!J:BI,43,0)</f>
        <v>12</v>
      </c>
      <c r="H27">
        <f>VLOOKUP(A27,Pre!$J:$BG,43,0)</f>
        <v>2</v>
      </c>
      <c r="I27" t="e">
        <f>VLOOKUP(A27,'post intervencion'!J:BY,61,0)</f>
        <v>#N/A</v>
      </c>
      <c r="J27">
        <f>VLOOKUP(A27,'post control'!J:BI,44,0)</f>
        <v>1.6666666666666667</v>
      </c>
      <c r="K27" s="24">
        <f>VLOOKUP(A27,Pre!$J:$BG,44,0)</f>
        <v>2</v>
      </c>
      <c r="L27" t="e">
        <f>VLOOKUP(A27,'post intervencion'!J:BY,62,0)</f>
        <v>#N/A</v>
      </c>
      <c r="M27">
        <f>VLOOKUP(A27,'post control'!J:BI,45,0)</f>
        <v>1</v>
      </c>
      <c r="N27">
        <f>VLOOKUP(A27,Pre!$J:$BG,45,0)</f>
        <v>1</v>
      </c>
      <c r="O27" t="e">
        <f>VLOOKUP(A27,'post intervencion'!J:BY,63,0)</f>
        <v>#N/A</v>
      </c>
      <c r="P27">
        <f>VLOOKUP(A27,'post control'!J:BI,46,0)</f>
        <v>2</v>
      </c>
      <c r="Q27">
        <f>VLOOKUP(A27,Pre!$J:$BG,46,0)</f>
        <v>3</v>
      </c>
      <c r="R27" t="e">
        <f>VLOOKUP(A27,'post intervencion'!J:BY,64,0)</f>
        <v>#N/A</v>
      </c>
      <c r="S27">
        <f>VLOOKUP(A27,'post control'!J:BI,47,0)</f>
        <v>2</v>
      </c>
      <c r="T27">
        <f>VLOOKUP(A27,Pre!$J:$BG,47,0)</f>
        <v>2</v>
      </c>
      <c r="U27" t="e">
        <f>VLOOKUP(A27,'post intervencion'!J:BY,65,0)</f>
        <v>#N/A</v>
      </c>
      <c r="V27">
        <f>VLOOKUP(A27,'post control'!J:BI,48,0)</f>
        <v>2.6666666666666665</v>
      </c>
      <c r="W27">
        <f>VLOOKUP(A27,Pre!$J:$BG,48,0)</f>
        <v>4.2</v>
      </c>
      <c r="X27" t="e">
        <f>VLOOKUP(A27,'post intervencion'!J:BY,66,0)</f>
        <v>#N/A</v>
      </c>
      <c r="Y27">
        <f>VLOOKUP(A27,'post control'!J:BI,49,0)</f>
        <v>4</v>
      </c>
      <c r="Z27">
        <f>VLOOKUP(A27,Pre!$J:$BG,49,0)</f>
        <v>3.25</v>
      </c>
      <c r="AA27">
        <f>VLOOKUP(A27,'post control'!J:BJ,50,0)</f>
        <v>3</v>
      </c>
      <c r="AB27">
        <f>VLOOKUP(A27,'post control'!J:BI,50,0)</f>
        <v>3</v>
      </c>
      <c r="AC27">
        <f>VLOOKUP(A27,Pre!$J:$BG,50,0)</f>
        <v>6</v>
      </c>
      <c r="AD27" t="e">
        <f>VLOOKUP(A27,'post intervencion'!J:BY,68,0)</f>
        <v>#N/A</v>
      </c>
      <c r="AE27">
        <f>VLOOKUP(A27,'post control'!J:BI,51,0)</f>
        <v>5</v>
      </c>
      <c r="AG27">
        <f>VLOOKUP(A27,Pre!$J:$BH,51,0)</f>
        <v>2.7777777777777777</v>
      </c>
      <c r="AH27" t="e">
        <f>VLOOKUP(A27,'post intervencion'!J:CA,70,0)</f>
        <v>#N/A</v>
      </c>
      <c r="AJ27">
        <f>VLOOKUP(A27,Pre!$J:$BI,52,0)</f>
        <v>1</v>
      </c>
      <c r="AK27" t="e">
        <f>VLOOKUP(A27,'post intervencion'!J:CB,71,0)</f>
        <v>#N/A</v>
      </c>
      <c r="AM27">
        <f>VLOOKUP(A27,Pre!$J:$BJ,53,0)</f>
        <v>2</v>
      </c>
      <c r="AN27">
        <f>VLOOKUP(A27,'post control'!J:BJ,53,0)</f>
        <v>2</v>
      </c>
      <c r="AP27">
        <f>VLOOKUP(A27,Pre!$J:$BK,54,0)</f>
        <v>2</v>
      </c>
      <c r="AQ27" t="e">
        <f>VLOOKUP(A27,'post intervencion'!J:CD,73,0)</f>
        <v>#N/A</v>
      </c>
      <c r="AS27">
        <f>VLOOKUP(A27,Pre!$J:$BL,55,0)</f>
        <v>2</v>
      </c>
      <c r="AT27" t="e">
        <f>VLOOKUP(A27,'post intervencion'!J:CE,74,0)</f>
        <v>#N/A</v>
      </c>
      <c r="AW27" t="e">
        <f>VLOOKUP(A27,'post intervencion'!$J$18:$CI$117,75,0)</f>
        <v>#N/A</v>
      </c>
      <c r="AX27" t="e">
        <f>VLOOKUP(A27,'post intervencion'!$J$18:$CI$117,76,0)</f>
        <v>#N/A</v>
      </c>
      <c r="AY27" t="e">
        <f>VLOOKUP(A27,'post intervencion'!$J$18:$CI$117,77,0)</f>
        <v>#N/A</v>
      </c>
      <c r="AZ27" t="e">
        <f>VLOOKUP(A27,'post intervencion'!$J$18:$CI$117,78,0)</f>
        <v>#N/A</v>
      </c>
      <c r="BB27">
        <f>VLOOKUP(A27,Pre!$J:$BG,4,0)</f>
        <v>7</v>
      </c>
      <c r="BC27">
        <f>VLOOKUP(A27,'post control'!J:BJ,4,0)</f>
        <v>7</v>
      </c>
    </row>
    <row r="28" spans="1:55" x14ac:dyDescent="0.2">
      <c r="A28">
        <v>1066</v>
      </c>
      <c r="B28" s="13">
        <f>VLOOKUP(A28,Pre!$J:$BG,41,0)</f>
        <v>4.666666666666667</v>
      </c>
      <c r="C28" s="13">
        <f>VLOOKUP(A28,'post control'!J:BI,42,0)</f>
        <v>4.333333333333333</v>
      </c>
      <c r="D28" s="13">
        <f>VLOOKUP(A28,'post control'!J:BI,42,0)</f>
        <v>4.333333333333333</v>
      </c>
      <c r="E28">
        <f>VLOOKUP(A28,Pre!$J:$BG,42,0)</f>
        <v>9</v>
      </c>
      <c r="F28" t="e">
        <f>VLOOKUP(A28,'post intervencion'!J:BY,60,0)</f>
        <v>#N/A</v>
      </c>
      <c r="G28">
        <f>VLOOKUP(A28,'post control'!J:BI,43,0)</f>
        <v>11</v>
      </c>
      <c r="H28">
        <f>VLOOKUP(A28,Pre!$J:$BG,43,0)</f>
        <v>2.3333333333333335</v>
      </c>
      <c r="I28" t="e">
        <f>VLOOKUP(A28,'post intervencion'!J:BY,61,0)</f>
        <v>#N/A</v>
      </c>
      <c r="J28">
        <f>VLOOKUP(A28,'post control'!J:BI,44,0)</f>
        <v>0.33333333333333331</v>
      </c>
      <c r="K28" s="24">
        <f>VLOOKUP(A28,Pre!$J:$BG,44,0)</f>
        <v>3</v>
      </c>
      <c r="L28" t="e">
        <f>VLOOKUP(A28,'post intervencion'!J:BY,62,0)</f>
        <v>#N/A</v>
      </c>
      <c r="M28">
        <f>VLOOKUP(A28,'post control'!J:BI,45,0)</f>
        <v>1</v>
      </c>
      <c r="N28">
        <f>VLOOKUP(A28,Pre!$J:$BG,45,0)</f>
        <v>2</v>
      </c>
      <c r="O28" t="e">
        <f>VLOOKUP(A28,'post intervencion'!J:BY,63,0)</f>
        <v>#N/A</v>
      </c>
      <c r="P28">
        <f>VLOOKUP(A28,'post control'!J:BI,46,0)</f>
        <v>0</v>
      </c>
      <c r="Q28">
        <f>VLOOKUP(A28,Pre!$J:$BG,46,0)</f>
        <v>2</v>
      </c>
      <c r="R28" t="e">
        <f>VLOOKUP(A28,'post intervencion'!J:BY,64,0)</f>
        <v>#N/A</v>
      </c>
      <c r="S28">
        <f>VLOOKUP(A28,'post control'!J:BI,47,0)</f>
        <v>0</v>
      </c>
      <c r="T28">
        <f>VLOOKUP(A28,Pre!$J:$BG,47,0)</f>
        <v>2.6666666666666665</v>
      </c>
      <c r="U28" t="e">
        <f>VLOOKUP(A28,'post intervencion'!J:BY,65,0)</f>
        <v>#N/A</v>
      </c>
      <c r="V28">
        <f>VLOOKUP(A28,'post control'!J:BI,48,0)</f>
        <v>2.5555555555555554</v>
      </c>
      <c r="W28">
        <f>VLOOKUP(A28,Pre!$J:$BG,48,0)</f>
        <v>4</v>
      </c>
      <c r="X28" t="e">
        <f>VLOOKUP(A28,'post intervencion'!J:BY,66,0)</f>
        <v>#N/A</v>
      </c>
      <c r="Y28">
        <f>VLOOKUP(A28,'post control'!J:BI,49,0)</f>
        <v>4.2</v>
      </c>
      <c r="Z28">
        <f>VLOOKUP(A28,Pre!$J:$BG,49,0)</f>
        <v>3.75</v>
      </c>
      <c r="AA28">
        <f>VLOOKUP(A28,'post control'!J:BJ,50,0)</f>
        <v>4.333333333333333</v>
      </c>
      <c r="AB28">
        <f>VLOOKUP(A28,'post control'!J:BI,50,0)</f>
        <v>4.333333333333333</v>
      </c>
      <c r="AC28">
        <f>VLOOKUP(A28,Pre!$J:$BG,50,0)</f>
        <v>10</v>
      </c>
      <c r="AD28" t="e">
        <f>VLOOKUP(A28,'post intervencion'!J:BY,68,0)</f>
        <v>#N/A</v>
      </c>
      <c r="AE28">
        <f>VLOOKUP(A28,'post control'!J:BI,51,0)</f>
        <v>6</v>
      </c>
      <c r="AG28">
        <f>VLOOKUP(A28,Pre!$J:$BH,51,0)</f>
        <v>2.1111111111111112</v>
      </c>
      <c r="AH28" t="e">
        <f>VLOOKUP(A28,'post intervencion'!J:CA,70,0)</f>
        <v>#N/A</v>
      </c>
      <c r="AJ28">
        <f>VLOOKUP(A28,Pre!$J:$BI,52,0)</f>
        <v>3</v>
      </c>
      <c r="AK28" t="e">
        <f>VLOOKUP(A28,'post intervencion'!J:CB,71,0)</f>
        <v>#N/A</v>
      </c>
      <c r="AM28">
        <f>VLOOKUP(A28,Pre!$J:$BJ,53,0)</f>
        <v>4</v>
      </c>
      <c r="AN28">
        <f>VLOOKUP(A28,'post control'!J:BJ,53,0)</f>
        <v>2</v>
      </c>
      <c r="AP28">
        <f>VLOOKUP(A28,Pre!$J:$BK,54,0)</f>
        <v>4</v>
      </c>
      <c r="AQ28" t="e">
        <f>VLOOKUP(A28,'post intervencion'!J:CD,73,0)</f>
        <v>#N/A</v>
      </c>
      <c r="AS28">
        <f>VLOOKUP(A28,Pre!$J:$BL,55,0)</f>
        <v>3.333333333333333</v>
      </c>
      <c r="AT28" t="e">
        <f>VLOOKUP(A28,'post intervencion'!J:CE,74,0)</f>
        <v>#N/A</v>
      </c>
      <c r="AW28" t="e">
        <f>VLOOKUP(A28,'post intervencion'!$J$18:$CI$117,75,0)</f>
        <v>#N/A</v>
      </c>
      <c r="AX28" t="e">
        <f>VLOOKUP(A28,'post intervencion'!$J$18:$CI$117,76,0)</f>
        <v>#N/A</v>
      </c>
      <c r="AY28" t="e">
        <f>VLOOKUP(A28,'post intervencion'!$J$18:$CI$117,77,0)</f>
        <v>#N/A</v>
      </c>
      <c r="AZ28" t="e">
        <f>VLOOKUP(A28,'post intervencion'!$J$18:$CI$117,78,0)</f>
        <v>#N/A</v>
      </c>
      <c r="BB28">
        <f>VLOOKUP(A28,Pre!$J:$BG,4,0)</f>
        <v>7</v>
      </c>
      <c r="BC28">
        <f>VLOOKUP(A28,'post control'!J:BJ,4,0)</f>
        <v>7</v>
      </c>
    </row>
    <row r="29" spans="1:55" x14ac:dyDescent="0.2">
      <c r="A29">
        <v>133</v>
      </c>
      <c r="B29" s="13">
        <f>VLOOKUP(A29,Pre!$J:$BG,41,0)</f>
        <v>7</v>
      </c>
      <c r="C29" s="13">
        <f>VLOOKUP(A29,'post control'!J:BI,42,0)</f>
        <v>6.333333333333333</v>
      </c>
      <c r="D29" s="13">
        <f>VLOOKUP(A29,'post control'!J:BI,42,0)</f>
        <v>6.333333333333333</v>
      </c>
      <c r="E29">
        <f>VLOOKUP(A29,Pre!$J:$BG,42,0)</f>
        <v>8</v>
      </c>
      <c r="F29" t="e">
        <f>VLOOKUP(A29,'post intervencion'!J:BY,60,0)</f>
        <v>#N/A</v>
      </c>
      <c r="G29">
        <f>VLOOKUP(A29,'post control'!J:BI,43,0)</f>
        <v>10</v>
      </c>
      <c r="H29">
        <f>VLOOKUP(A29,Pre!$J:$BG,43,0)</f>
        <v>3</v>
      </c>
      <c r="I29" t="e">
        <f>VLOOKUP(A29,'post intervencion'!J:BY,61,0)</f>
        <v>#N/A</v>
      </c>
      <c r="J29">
        <f>VLOOKUP(A29,'post control'!J:BI,44,0)</f>
        <v>2.3333333333333335</v>
      </c>
      <c r="K29" s="24">
        <f>VLOOKUP(A29,Pre!$J:$BG,44,0)</f>
        <v>3</v>
      </c>
      <c r="L29" t="e">
        <f>VLOOKUP(A29,'post intervencion'!J:BY,62,0)</f>
        <v>#N/A</v>
      </c>
      <c r="M29">
        <f>VLOOKUP(A29,'post control'!J:BI,45,0)</f>
        <v>3</v>
      </c>
      <c r="N29">
        <f>VLOOKUP(A29,Pre!$J:$BG,45,0)</f>
        <v>3</v>
      </c>
      <c r="O29" t="e">
        <f>VLOOKUP(A29,'post intervencion'!J:BY,63,0)</f>
        <v>#N/A</v>
      </c>
      <c r="P29">
        <f>VLOOKUP(A29,'post control'!J:BI,46,0)</f>
        <v>2</v>
      </c>
      <c r="Q29">
        <f>VLOOKUP(A29,Pre!$J:$BG,46,0)</f>
        <v>3</v>
      </c>
      <c r="R29" t="e">
        <f>VLOOKUP(A29,'post intervencion'!J:BY,64,0)</f>
        <v>#N/A</v>
      </c>
      <c r="S29">
        <f>VLOOKUP(A29,'post control'!J:BI,47,0)</f>
        <v>2</v>
      </c>
      <c r="T29">
        <f>VLOOKUP(A29,Pre!$J:$BG,47,0)</f>
        <v>1</v>
      </c>
      <c r="U29" t="e">
        <f>VLOOKUP(A29,'post intervencion'!J:BY,65,0)</f>
        <v>#N/A</v>
      </c>
      <c r="V29">
        <f>VLOOKUP(A29,'post control'!J:BI,48,0)</f>
        <v>2</v>
      </c>
      <c r="W29">
        <f>VLOOKUP(A29,Pre!$J:$BG,48,0)</f>
        <v>3.8</v>
      </c>
      <c r="X29" t="e">
        <f>VLOOKUP(A29,'post intervencion'!J:BY,66,0)</f>
        <v>#N/A</v>
      </c>
      <c r="Y29">
        <f>VLOOKUP(A29,'post control'!J:BI,49,0)</f>
        <v>3.6</v>
      </c>
      <c r="Z29">
        <f>VLOOKUP(A29,Pre!$J:$BG,49,0)</f>
        <v>3.5</v>
      </c>
      <c r="AA29">
        <f>VLOOKUP(A29,'post control'!J:BJ,50,0)</f>
        <v>4.333333333333333</v>
      </c>
      <c r="AB29">
        <f>VLOOKUP(A29,'post control'!J:BI,50,0)</f>
        <v>4.333333333333333</v>
      </c>
      <c r="AC29">
        <f>VLOOKUP(A29,Pre!$J:$BG,50,0)</f>
        <v>9</v>
      </c>
      <c r="AD29" t="e">
        <f>VLOOKUP(A29,'post intervencion'!J:BY,68,0)</f>
        <v>#N/A</v>
      </c>
      <c r="AE29">
        <f>VLOOKUP(A29,'post control'!J:BI,51,0)</f>
        <v>7</v>
      </c>
      <c r="AG29">
        <f>VLOOKUP(A29,Pre!$J:$BH,51,0)</f>
        <v>1.7777777777777777</v>
      </c>
      <c r="AH29" t="e">
        <f>VLOOKUP(A29,'post intervencion'!J:CA,70,0)</f>
        <v>#N/A</v>
      </c>
      <c r="AJ29">
        <f>VLOOKUP(A29,Pre!$J:$BI,52,0)</f>
        <v>2.333333333333333</v>
      </c>
      <c r="AK29" t="e">
        <f>VLOOKUP(A29,'post intervencion'!J:CB,71,0)</f>
        <v>#N/A</v>
      </c>
      <c r="AM29">
        <f>VLOOKUP(A29,Pre!$J:$BJ,53,0)</f>
        <v>3</v>
      </c>
      <c r="AN29">
        <f>VLOOKUP(A29,'post control'!J:BJ,53,0)</f>
        <v>2</v>
      </c>
      <c r="AP29">
        <f>VLOOKUP(A29,Pre!$J:$BK,54,0)</f>
        <v>3</v>
      </c>
      <c r="AQ29" t="e">
        <f>VLOOKUP(A29,'post intervencion'!J:CD,73,0)</f>
        <v>#N/A</v>
      </c>
      <c r="AS29">
        <f>VLOOKUP(A29,Pre!$J:$BL,55,0)</f>
        <v>3</v>
      </c>
      <c r="AT29" t="e">
        <f>VLOOKUP(A29,'post intervencion'!J:CE,74,0)</f>
        <v>#N/A</v>
      </c>
      <c r="AW29" t="e">
        <f>VLOOKUP(A29,'post intervencion'!$J$18:$CI$117,75,0)</f>
        <v>#N/A</v>
      </c>
      <c r="AX29" t="e">
        <f>VLOOKUP(A29,'post intervencion'!$J$18:$CI$117,76,0)</f>
        <v>#N/A</v>
      </c>
      <c r="AY29" t="e">
        <f>VLOOKUP(A29,'post intervencion'!$J$18:$CI$117,77,0)</f>
        <v>#N/A</v>
      </c>
      <c r="AZ29" t="e">
        <f>VLOOKUP(A29,'post intervencion'!$J$18:$CI$117,78,0)</f>
        <v>#N/A</v>
      </c>
      <c r="BB29">
        <f>VLOOKUP(A29,Pre!$J:$BG,4,0)</f>
        <v>7</v>
      </c>
      <c r="BC29">
        <f>VLOOKUP(A29,'post control'!J:BJ,4,0)</f>
        <v>5</v>
      </c>
    </row>
    <row r="30" spans="1:55" x14ac:dyDescent="0.2">
      <c r="A30">
        <v>1078</v>
      </c>
      <c r="B30" s="13">
        <f>VLOOKUP(A30,Pre!$J:$BG,41,0)</f>
        <v>6</v>
      </c>
      <c r="C30" s="13">
        <f>VLOOKUP(A30,'post control'!J:BI,42,0)</f>
        <v>6</v>
      </c>
      <c r="D30" s="13">
        <f>VLOOKUP(A30,'post control'!J:BI,42,0)</f>
        <v>6</v>
      </c>
      <c r="E30">
        <f>VLOOKUP(A30,Pre!$J:$BG,42,0)</f>
        <v>10</v>
      </c>
      <c r="F30" t="e">
        <f>VLOOKUP(A30,'post intervencion'!J:BY,60,0)</f>
        <v>#N/A</v>
      </c>
      <c r="G30">
        <f>VLOOKUP(A30,'post control'!J:BI,43,0)</f>
        <v>6</v>
      </c>
      <c r="H30">
        <f>VLOOKUP(A30,Pre!$J:$BG,43,0)</f>
        <v>2.6666666666666665</v>
      </c>
      <c r="I30" t="e">
        <f>VLOOKUP(A30,'post intervencion'!J:BY,61,0)</f>
        <v>#N/A</v>
      </c>
      <c r="J30">
        <f>VLOOKUP(A30,'post control'!J:BI,44,0)</f>
        <v>2</v>
      </c>
      <c r="K30" s="24">
        <f>VLOOKUP(A30,Pre!$J:$BG,44,0)</f>
        <v>2</v>
      </c>
      <c r="L30" t="e">
        <f>VLOOKUP(A30,'post intervencion'!J:BY,62,0)</f>
        <v>#N/A</v>
      </c>
      <c r="M30">
        <f>VLOOKUP(A30,'post control'!J:BI,45,0)</f>
        <v>2</v>
      </c>
      <c r="N30">
        <f>VLOOKUP(A30,Pre!$J:$BG,45,0)</f>
        <v>3</v>
      </c>
      <c r="O30" t="e">
        <f>VLOOKUP(A30,'post intervencion'!J:BY,63,0)</f>
        <v>#N/A</v>
      </c>
      <c r="P30">
        <f>VLOOKUP(A30,'post control'!J:BI,46,0)</f>
        <v>1</v>
      </c>
      <c r="Q30">
        <f>VLOOKUP(A30,Pre!$J:$BG,46,0)</f>
        <v>3</v>
      </c>
      <c r="R30" t="e">
        <f>VLOOKUP(A30,'post intervencion'!J:BY,64,0)</f>
        <v>#N/A</v>
      </c>
      <c r="S30">
        <f>VLOOKUP(A30,'post control'!J:BI,47,0)</f>
        <v>3</v>
      </c>
      <c r="T30">
        <f>VLOOKUP(A30,Pre!$J:$BG,47,0)</f>
        <v>2</v>
      </c>
      <c r="U30" t="e">
        <f>VLOOKUP(A30,'post intervencion'!J:BY,65,0)</f>
        <v>#N/A</v>
      </c>
      <c r="V30">
        <f>VLOOKUP(A30,'post control'!J:BI,48,0)</f>
        <v>2.5555555555555554</v>
      </c>
      <c r="W30">
        <f>VLOOKUP(A30,Pre!$J:$BG,48,0)</f>
        <v>3.8</v>
      </c>
      <c r="X30" t="e">
        <f>VLOOKUP(A30,'post intervencion'!J:BY,66,0)</f>
        <v>#N/A</v>
      </c>
      <c r="Y30">
        <f>VLOOKUP(A30,'post control'!J:BI,49,0)</f>
        <v>3.8</v>
      </c>
      <c r="Z30">
        <f>VLOOKUP(A30,Pre!$J:$BG,49,0)</f>
        <v>4.5</v>
      </c>
      <c r="AA30">
        <f>VLOOKUP(A30,'post control'!J:BJ,50,0)</f>
        <v>4.666666666666667</v>
      </c>
      <c r="AB30">
        <f>VLOOKUP(A30,'post control'!J:BI,50,0)</f>
        <v>4.666666666666667</v>
      </c>
      <c r="AC30">
        <f>VLOOKUP(A30,Pre!$J:$BG,50,0)</f>
        <v>12</v>
      </c>
      <c r="AD30" t="e">
        <f>VLOOKUP(A30,'post intervencion'!J:BY,68,0)</f>
        <v>#N/A</v>
      </c>
      <c r="AE30">
        <f>VLOOKUP(A30,'post control'!J:BI,51,0)</f>
        <v>11</v>
      </c>
      <c r="AG30">
        <f>VLOOKUP(A30,Pre!$J:$BH,51,0)</f>
        <v>2.6666666666666665</v>
      </c>
      <c r="AH30" t="e">
        <f>VLOOKUP(A30,'post intervencion'!J:CA,70,0)</f>
        <v>#N/A</v>
      </c>
      <c r="AJ30">
        <f>VLOOKUP(A30,Pre!$J:$BI,52,0)</f>
        <v>2.3333333333333335</v>
      </c>
      <c r="AK30" t="e">
        <f>VLOOKUP(A30,'post intervencion'!J:CB,71,0)</f>
        <v>#N/A</v>
      </c>
      <c r="AM30">
        <f>VLOOKUP(A30,Pre!$J:$BJ,53,0)</f>
        <v>4</v>
      </c>
      <c r="AN30">
        <f>VLOOKUP(A30,'post control'!J:BJ,53,0)</f>
        <v>2</v>
      </c>
      <c r="AP30">
        <f>VLOOKUP(A30,Pre!$J:$BK,54,0)</f>
        <v>4</v>
      </c>
      <c r="AQ30" t="e">
        <f>VLOOKUP(A30,'post intervencion'!J:CD,73,0)</f>
        <v>#N/A</v>
      </c>
      <c r="AS30">
        <f>VLOOKUP(A30,Pre!$J:$BL,55,0)</f>
        <v>3.666666666666667</v>
      </c>
      <c r="AT30" t="e">
        <f>VLOOKUP(A30,'post intervencion'!J:CE,74,0)</f>
        <v>#N/A</v>
      </c>
      <c r="AW30" t="e">
        <f>VLOOKUP(A30,'post intervencion'!$J$18:$CI$117,75,0)</f>
        <v>#N/A</v>
      </c>
      <c r="AX30" t="e">
        <f>VLOOKUP(A30,'post intervencion'!$J$18:$CI$117,76,0)</f>
        <v>#N/A</v>
      </c>
      <c r="AY30" t="e">
        <f>VLOOKUP(A30,'post intervencion'!$J$18:$CI$117,77,0)</f>
        <v>#N/A</v>
      </c>
      <c r="AZ30" t="e">
        <f>VLOOKUP(A30,'post intervencion'!$J$18:$CI$117,78,0)</f>
        <v>#N/A</v>
      </c>
      <c r="BB30">
        <f>VLOOKUP(A30,Pre!$J:$BG,4,0)</f>
        <v>7</v>
      </c>
      <c r="BC30">
        <f>VLOOKUP(A30,'post control'!J:BJ,4,0)</f>
        <v>7</v>
      </c>
    </row>
    <row r="31" spans="1:55" x14ac:dyDescent="0.2">
      <c r="A31">
        <v>1192</v>
      </c>
      <c r="B31" s="13">
        <f>VLOOKUP(A31,Pre!$J:$BG,41,0)</f>
        <v>6</v>
      </c>
      <c r="C31" s="13">
        <f>VLOOKUP(A31,'post control'!J:BI,42,0)</f>
        <v>4.333333333333333</v>
      </c>
      <c r="D31" s="13">
        <f>VLOOKUP(A31,'post control'!J:BI,42,0)</f>
        <v>4.333333333333333</v>
      </c>
      <c r="E31">
        <f>VLOOKUP(A31,Pre!$J:$BG,42,0)</f>
        <v>7</v>
      </c>
      <c r="F31" t="e">
        <f>VLOOKUP(A31,'post intervencion'!J:BY,60,0)</f>
        <v>#N/A</v>
      </c>
      <c r="G31">
        <f>VLOOKUP(A31,'post control'!J:BI,43,0)</f>
        <v>5</v>
      </c>
      <c r="H31">
        <f>VLOOKUP(A31,Pre!$J:$BG,43,0)</f>
        <v>1</v>
      </c>
      <c r="I31" t="e">
        <f>VLOOKUP(A31,'post intervencion'!J:BY,61,0)</f>
        <v>#N/A</v>
      </c>
      <c r="J31">
        <f>VLOOKUP(A31,'post control'!J:BI,44,0)</f>
        <v>0</v>
      </c>
      <c r="K31" s="24">
        <f>VLOOKUP(A31,Pre!$J:$BG,44,0)</f>
        <v>0</v>
      </c>
      <c r="L31" t="e">
        <f>VLOOKUP(A31,'post intervencion'!J:BY,62,0)</f>
        <v>#N/A</v>
      </c>
      <c r="M31">
        <f>VLOOKUP(A31,'post control'!J:BI,45,0)</f>
        <v>0</v>
      </c>
      <c r="N31">
        <f>VLOOKUP(A31,Pre!$J:$BG,45,0)</f>
        <v>3</v>
      </c>
      <c r="O31" t="e">
        <f>VLOOKUP(A31,'post intervencion'!J:BY,63,0)</f>
        <v>#N/A</v>
      </c>
      <c r="P31">
        <f>VLOOKUP(A31,'post control'!J:BI,46,0)</f>
        <v>0</v>
      </c>
      <c r="Q31">
        <f>VLOOKUP(A31,Pre!$J:$BG,46,0)</f>
        <v>0</v>
      </c>
      <c r="R31" t="e">
        <f>VLOOKUP(A31,'post intervencion'!J:BY,64,0)</f>
        <v>#N/A</v>
      </c>
      <c r="S31">
        <f>VLOOKUP(A31,'post control'!J:BI,47,0)</f>
        <v>0</v>
      </c>
      <c r="T31">
        <f>VLOOKUP(A31,Pre!$J:$BG,47,0)</f>
        <v>3.3333333333333335</v>
      </c>
      <c r="U31" t="e">
        <f>VLOOKUP(A31,'post intervencion'!J:BY,65,0)</f>
        <v>#N/A</v>
      </c>
      <c r="V31">
        <f>VLOOKUP(A31,'post control'!J:BI,48,0)</f>
        <v>2.6666666666666665</v>
      </c>
      <c r="W31">
        <f>VLOOKUP(A31,Pre!$J:$BG,48,0)</f>
        <v>6.2</v>
      </c>
      <c r="X31" t="e">
        <f>VLOOKUP(A31,'post intervencion'!J:BY,66,0)</f>
        <v>#N/A</v>
      </c>
      <c r="Y31">
        <f>VLOOKUP(A31,'post control'!J:BI,49,0)</f>
        <v>5.4</v>
      </c>
      <c r="Z31">
        <f>VLOOKUP(A31,Pre!$J:$BG,49,0)</f>
        <v>3.5</v>
      </c>
      <c r="AA31">
        <f>VLOOKUP(A31,'post control'!J:BJ,50,0)</f>
        <v>4</v>
      </c>
      <c r="AB31">
        <f>VLOOKUP(A31,'post control'!J:BI,50,0)</f>
        <v>4</v>
      </c>
      <c r="AC31">
        <f>VLOOKUP(A31,Pre!$J:$BG,50,0)</f>
        <v>10</v>
      </c>
      <c r="AD31" t="e">
        <f>VLOOKUP(A31,'post intervencion'!J:BY,68,0)</f>
        <v>#N/A</v>
      </c>
      <c r="AE31">
        <f>VLOOKUP(A31,'post control'!J:BI,51,0)</f>
        <v>9</v>
      </c>
      <c r="AG31">
        <f>VLOOKUP(A31,Pre!$J:$BH,51,0)</f>
        <v>2.7777777777777777</v>
      </c>
      <c r="AH31" t="e">
        <f>VLOOKUP(A31,'post intervencion'!J:CA,70,0)</f>
        <v>#N/A</v>
      </c>
      <c r="AJ31">
        <f>VLOOKUP(A31,Pre!$J:$BI,52,0)</f>
        <v>2</v>
      </c>
      <c r="AK31" t="e">
        <f>VLOOKUP(A31,'post intervencion'!J:CB,71,0)</f>
        <v>#N/A</v>
      </c>
      <c r="AM31">
        <f>VLOOKUP(A31,Pre!$J:$BJ,53,0)</f>
        <v>3</v>
      </c>
      <c r="AN31">
        <f>VLOOKUP(A31,'post control'!J:BJ,53,0)</f>
        <v>2</v>
      </c>
      <c r="AP31">
        <f>VLOOKUP(A31,Pre!$J:$BK,54,0)</f>
        <v>3</v>
      </c>
      <c r="AQ31" t="e">
        <f>VLOOKUP(A31,'post intervencion'!J:CD,73,0)</f>
        <v>#N/A</v>
      </c>
      <c r="AS31">
        <f>VLOOKUP(A31,Pre!$J:$BL,55,0)</f>
        <v>3.333333333333333</v>
      </c>
      <c r="AT31" t="e">
        <f>VLOOKUP(A31,'post intervencion'!J:CE,74,0)</f>
        <v>#N/A</v>
      </c>
      <c r="AW31" t="e">
        <f>VLOOKUP(A31,'post intervencion'!$J$18:$CI$117,75,0)</f>
        <v>#N/A</v>
      </c>
      <c r="AX31" t="e">
        <f>VLOOKUP(A31,'post intervencion'!$J$18:$CI$117,76,0)</f>
        <v>#N/A</v>
      </c>
      <c r="AY31" t="e">
        <f>VLOOKUP(A31,'post intervencion'!$J$18:$CI$117,77,0)</f>
        <v>#N/A</v>
      </c>
      <c r="AZ31" t="e">
        <f>VLOOKUP(A31,'post intervencion'!$J$18:$CI$117,78,0)</f>
        <v>#N/A</v>
      </c>
      <c r="BB31">
        <f>VLOOKUP(A31,Pre!$J:$BG,4,0)</f>
        <v>3</v>
      </c>
      <c r="BC31">
        <f>VLOOKUP(A31,'post control'!J:BJ,4,0)</f>
        <v>7</v>
      </c>
    </row>
    <row r="32" spans="1:55" x14ac:dyDescent="0.2">
      <c r="A32">
        <v>669</v>
      </c>
      <c r="B32" s="13">
        <f>VLOOKUP(A32,Pre!$J:$BG,41,0)</f>
        <v>5</v>
      </c>
      <c r="C32" s="13">
        <f>VLOOKUP(A32,'post control'!J:BI,42,0)</f>
        <v>4.666666666666667</v>
      </c>
      <c r="D32" s="13">
        <f>VLOOKUP(A32,'post control'!J:BI,42,0)</f>
        <v>4.666666666666667</v>
      </c>
      <c r="E32">
        <f>VLOOKUP(A32,Pre!$J:$BG,42,0)</f>
        <v>2</v>
      </c>
      <c r="F32" t="e">
        <f>VLOOKUP(A32,'post intervencion'!J:BY,60,0)</f>
        <v>#N/A</v>
      </c>
      <c r="G32">
        <f>VLOOKUP(A32,'post control'!J:BI,43,0)</f>
        <v>5</v>
      </c>
      <c r="H32">
        <f>VLOOKUP(A32,Pre!$J:$BG,43,0)</f>
        <v>0</v>
      </c>
      <c r="I32" t="e">
        <f>VLOOKUP(A32,'post intervencion'!J:BY,61,0)</f>
        <v>#N/A</v>
      </c>
      <c r="J32">
        <f>VLOOKUP(A32,'post control'!J:BI,44,0)</f>
        <v>1</v>
      </c>
      <c r="K32" s="24">
        <f>VLOOKUP(A32,Pre!$J:$BG,44,0)</f>
        <v>0</v>
      </c>
      <c r="L32" t="e">
        <f>VLOOKUP(A32,'post intervencion'!J:BY,62,0)</f>
        <v>#N/A</v>
      </c>
      <c r="M32">
        <f>VLOOKUP(A32,'post control'!J:BI,45,0)</f>
        <v>0</v>
      </c>
      <c r="N32">
        <f>VLOOKUP(A32,Pre!$J:$BG,45,0)</f>
        <v>-1</v>
      </c>
      <c r="O32" t="e">
        <f>VLOOKUP(A32,'post intervencion'!J:BY,63,0)</f>
        <v>#N/A</v>
      </c>
      <c r="P32">
        <f>VLOOKUP(A32,'post control'!J:BI,46,0)</f>
        <v>1</v>
      </c>
      <c r="Q32">
        <f>VLOOKUP(A32,Pre!$J:$BG,46,0)</f>
        <v>1</v>
      </c>
      <c r="R32" t="e">
        <f>VLOOKUP(A32,'post intervencion'!J:BY,64,0)</f>
        <v>#N/A</v>
      </c>
      <c r="S32">
        <f>VLOOKUP(A32,'post control'!J:BI,47,0)</f>
        <v>2</v>
      </c>
      <c r="T32">
        <f>VLOOKUP(A32,Pre!$J:$BG,47,0)</f>
        <v>2.6666666666666665</v>
      </c>
      <c r="U32" t="e">
        <f>VLOOKUP(A32,'post intervencion'!J:BY,65,0)</f>
        <v>#N/A</v>
      </c>
      <c r="V32">
        <f>VLOOKUP(A32,'post control'!J:BI,48,0)</f>
        <v>2.5555555555555554</v>
      </c>
      <c r="W32">
        <f>VLOOKUP(A32,Pre!$J:$BG,48,0)</f>
        <v>4.4000000000000004</v>
      </c>
      <c r="X32" t="e">
        <f>VLOOKUP(A32,'post intervencion'!J:BY,66,0)</f>
        <v>#N/A</v>
      </c>
      <c r="Y32">
        <f>VLOOKUP(A32,'post control'!J:BI,49,0)</f>
        <v>4</v>
      </c>
      <c r="Z32">
        <f>VLOOKUP(A32,Pre!$J:$BG,49,0)</f>
        <v>3</v>
      </c>
      <c r="AA32">
        <f>VLOOKUP(A32,'post control'!J:BJ,50,0)</f>
        <v>3.6666666666666665</v>
      </c>
      <c r="AB32">
        <f>VLOOKUP(A32,'post control'!J:BI,50,0)</f>
        <v>3.6666666666666665</v>
      </c>
      <c r="AC32">
        <f>VLOOKUP(A32,Pre!$J:$BG,50,0)</f>
        <v>1</v>
      </c>
      <c r="AD32" t="e">
        <f>VLOOKUP(A32,'post intervencion'!J:BY,68,0)</f>
        <v>#N/A</v>
      </c>
      <c r="AE32">
        <f>VLOOKUP(A32,'post control'!J:BI,51,0)</f>
        <v>7</v>
      </c>
      <c r="AG32">
        <f>VLOOKUP(A32,Pre!$J:$BH,51,0)</f>
        <v>2.5555555555555554</v>
      </c>
      <c r="AH32" t="e">
        <f>VLOOKUP(A32,'post intervencion'!J:CA,70,0)</f>
        <v>#N/A</v>
      </c>
      <c r="AJ32">
        <f>VLOOKUP(A32,Pre!$J:$BI,52,0)</f>
        <v>-1</v>
      </c>
      <c r="AK32" t="e">
        <f>VLOOKUP(A32,'post intervencion'!J:CB,71,0)</f>
        <v>#N/A</v>
      </c>
      <c r="AM32">
        <f>VLOOKUP(A32,Pre!$J:$BJ,53,0)</f>
        <v>-1</v>
      </c>
      <c r="AN32">
        <f>VLOOKUP(A32,'post control'!J:BJ,53,0)</f>
        <v>3</v>
      </c>
      <c r="AP32">
        <f>VLOOKUP(A32,Pre!$J:$BK,54,0)</f>
        <v>1</v>
      </c>
      <c r="AQ32" t="e">
        <f>VLOOKUP(A32,'post intervencion'!J:CD,73,0)</f>
        <v>#N/A</v>
      </c>
      <c r="AS32">
        <f>VLOOKUP(A32,Pre!$J:$BL,55,0)</f>
        <v>0.33333333333333304</v>
      </c>
      <c r="AT32" t="e">
        <f>VLOOKUP(A32,'post intervencion'!J:CE,74,0)</f>
        <v>#N/A</v>
      </c>
      <c r="AW32" t="e">
        <f>VLOOKUP(A32,'post intervencion'!$J$18:$CI$117,75,0)</f>
        <v>#N/A</v>
      </c>
      <c r="AX32" t="e">
        <f>VLOOKUP(A32,'post intervencion'!$J$18:$CI$117,76,0)</f>
        <v>#N/A</v>
      </c>
      <c r="AY32" t="e">
        <f>VLOOKUP(A32,'post intervencion'!$J$18:$CI$117,77,0)</f>
        <v>#N/A</v>
      </c>
      <c r="AZ32" t="e">
        <f>VLOOKUP(A32,'post intervencion'!$J$18:$CI$117,78,0)</f>
        <v>#N/A</v>
      </c>
      <c r="BB32">
        <f>VLOOKUP(A32,Pre!$J:$BG,4,0)</f>
        <v>3</v>
      </c>
      <c r="BC32">
        <f>VLOOKUP(A32,'post control'!J:BJ,4,0)</f>
        <v>2</v>
      </c>
    </row>
    <row r="33" spans="1:55" x14ac:dyDescent="0.2">
      <c r="A33">
        <v>505</v>
      </c>
      <c r="B33" s="13">
        <f>VLOOKUP(A33,Pre!$J:$BG,41,0)</f>
        <v>5</v>
      </c>
      <c r="C33" s="13">
        <f>VLOOKUP(A33,'post control'!J:BI,42,0)</f>
        <v>5</v>
      </c>
      <c r="D33" s="13">
        <f>VLOOKUP(A33,'post control'!J:BI,42,0)</f>
        <v>5</v>
      </c>
      <c r="E33">
        <f>VLOOKUP(A33,Pre!$J:$BG,42,0)</f>
        <v>1</v>
      </c>
      <c r="F33" t="e">
        <f>VLOOKUP(A33,'post intervencion'!J:BY,60,0)</f>
        <v>#N/A</v>
      </c>
      <c r="G33">
        <f>VLOOKUP(A33,'post control'!J:BI,43,0)</f>
        <v>-1</v>
      </c>
      <c r="H33">
        <f>VLOOKUP(A33,Pre!$J:$BG,43,0)</f>
        <v>0</v>
      </c>
      <c r="I33" t="e">
        <f>VLOOKUP(A33,'post intervencion'!J:BY,61,0)</f>
        <v>#N/A</v>
      </c>
      <c r="J33">
        <f>VLOOKUP(A33,'post control'!J:BI,44,0)</f>
        <v>1</v>
      </c>
      <c r="K33" s="24">
        <f>VLOOKUP(A33,Pre!$J:$BG,44,0)</f>
        <v>0</v>
      </c>
      <c r="L33" t="e">
        <f>VLOOKUP(A33,'post intervencion'!J:BY,62,0)</f>
        <v>#N/A</v>
      </c>
      <c r="M33">
        <f>VLOOKUP(A33,'post control'!J:BI,45,0)</f>
        <v>1</v>
      </c>
      <c r="N33">
        <f>VLOOKUP(A33,Pre!$J:$BG,45,0)</f>
        <v>0</v>
      </c>
      <c r="O33" t="e">
        <f>VLOOKUP(A33,'post intervencion'!J:BY,63,0)</f>
        <v>#N/A</v>
      </c>
      <c r="P33">
        <f>VLOOKUP(A33,'post control'!J:BI,46,0)</f>
        <v>1</v>
      </c>
      <c r="Q33">
        <f>VLOOKUP(A33,Pre!$J:$BG,46,0)</f>
        <v>0</v>
      </c>
      <c r="R33" t="e">
        <f>VLOOKUP(A33,'post intervencion'!J:BY,64,0)</f>
        <v>#N/A</v>
      </c>
      <c r="S33">
        <f>VLOOKUP(A33,'post control'!J:BI,47,0)</f>
        <v>1</v>
      </c>
      <c r="T33">
        <f>VLOOKUP(A33,Pre!$J:$BG,47,0)</f>
        <v>5</v>
      </c>
      <c r="U33" t="e">
        <f>VLOOKUP(A33,'post intervencion'!J:BY,65,0)</f>
        <v>#N/A</v>
      </c>
      <c r="V33">
        <f>VLOOKUP(A33,'post control'!J:BI,48,0)</f>
        <v>2.6666666666666665</v>
      </c>
      <c r="W33">
        <f>VLOOKUP(A33,Pre!$J:$BG,48,0)</f>
        <v>4</v>
      </c>
      <c r="X33" t="e">
        <f>VLOOKUP(A33,'post intervencion'!J:BY,66,0)</f>
        <v>#N/A</v>
      </c>
      <c r="Y33">
        <f>VLOOKUP(A33,'post control'!J:BI,49,0)</f>
        <v>4.2</v>
      </c>
      <c r="Z33">
        <f>VLOOKUP(A33,Pre!$J:$BG,49,0)</f>
        <v>2.75</v>
      </c>
      <c r="AA33">
        <f>VLOOKUP(A33,'post control'!J:BJ,50,0)</f>
        <v>3.3333333333333335</v>
      </c>
      <c r="AB33">
        <f>VLOOKUP(A33,'post control'!J:BI,50,0)</f>
        <v>3.3333333333333335</v>
      </c>
      <c r="AC33">
        <f>VLOOKUP(A33,Pre!$J:$BG,50,0)</f>
        <v>12</v>
      </c>
      <c r="AD33" t="e">
        <f>VLOOKUP(A33,'post intervencion'!J:BY,68,0)</f>
        <v>#N/A</v>
      </c>
      <c r="AE33">
        <f>VLOOKUP(A33,'post control'!J:BI,51,0)</f>
        <v>9</v>
      </c>
      <c r="AG33">
        <f>VLOOKUP(A33,Pre!$J:$BH,51,0)</f>
        <v>3.6666666666666665</v>
      </c>
      <c r="AH33" t="e">
        <f>VLOOKUP(A33,'post intervencion'!J:CA,70,0)</f>
        <v>#N/A</v>
      </c>
      <c r="AJ33">
        <f>VLOOKUP(A33,Pre!$J:$BI,52,0)</f>
        <v>1.3333333333333335</v>
      </c>
      <c r="AK33" t="e">
        <f>VLOOKUP(A33,'post intervencion'!J:CB,71,0)</f>
        <v>#N/A</v>
      </c>
      <c r="AM33">
        <f>VLOOKUP(A33,Pre!$J:$BJ,53,0)</f>
        <v>4</v>
      </c>
      <c r="AN33">
        <f>VLOOKUP(A33,'post control'!J:BJ,53,0)</f>
        <v>3</v>
      </c>
      <c r="AP33">
        <f>VLOOKUP(A33,Pre!$J:$BK,54,0)</f>
        <v>4</v>
      </c>
      <c r="AQ33" t="e">
        <f>VLOOKUP(A33,'post intervencion'!J:CD,73,0)</f>
        <v>#N/A</v>
      </c>
      <c r="AS33">
        <f>VLOOKUP(A33,Pre!$J:$BL,55,0)</f>
        <v>4</v>
      </c>
      <c r="AT33" t="e">
        <f>VLOOKUP(A33,'post intervencion'!J:CE,74,0)</f>
        <v>#N/A</v>
      </c>
      <c r="AW33" t="e">
        <f>VLOOKUP(A33,'post intervencion'!$J$18:$CI$117,75,0)</f>
        <v>#N/A</v>
      </c>
      <c r="AX33" t="e">
        <f>VLOOKUP(A33,'post intervencion'!$J$18:$CI$117,76,0)</f>
        <v>#N/A</v>
      </c>
      <c r="AY33" t="e">
        <f>VLOOKUP(A33,'post intervencion'!$J$18:$CI$117,77,0)</f>
        <v>#N/A</v>
      </c>
      <c r="AZ33" t="e">
        <f>VLOOKUP(A33,'post intervencion'!$J$18:$CI$117,78,0)</f>
        <v>#N/A</v>
      </c>
      <c r="BB33">
        <f>VLOOKUP(A33,Pre!$J:$BG,4,0)</f>
        <v>6</v>
      </c>
      <c r="BC33">
        <f>VLOOKUP(A33,'post control'!J:BJ,4,0)</f>
        <v>4</v>
      </c>
    </row>
    <row r="34" spans="1:55" x14ac:dyDescent="0.2">
      <c r="A34">
        <v>933</v>
      </c>
      <c r="B34" s="13">
        <f>VLOOKUP(A34,Pre!$J:$BG,41,0)</f>
        <v>5.333333333333333</v>
      </c>
      <c r="C34" s="13">
        <f>VLOOKUP(A34,'post control'!J:BI,42,0)</f>
        <v>6</v>
      </c>
      <c r="D34" s="13">
        <f>VLOOKUP(A34,'post control'!J:BI,42,0)</f>
        <v>6</v>
      </c>
      <c r="E34">
        <f>VLOOKUP(A34,Pre!$J:$BG,42,0)</f>
        <v>9</v>
      </c>
      <c r="F34" t="e">
        <f>VLOOKUP(A34,'post intervencion'!J:BY,60,0)</f>
        <v>#N/A</v>
      </c>
      <c r="G34">
        <f>VLOOKUP(A34,'post control'!J:BI,43,0)</f>
        <v>1</v>
      </c>
      <c r="H34">
        <f>VLOOKUP(A34,Pre!$J:$BG,43,0)</f>
        <v>0</v>
      </c>
      <c r="I34" t="e">
        <f>VLOOKUP(A34,'post intervencion'!J:BY,61,0)</f>
        <v>#N/A</v>
      </c>
      <c r="J34">
        <f>VLOOKUP(A34,'post control'!J:BI,44,0)</f>
        <v>1</v>
      </c>
      <c r="K34" s="24">
        <f>VLOOKUP(A34,Pre!$J:$BG,44,0)</f>
        <v>0</v>
      </c>
      <c r="L34" t="e">
        <f>VLOOKUP(A34,'post intervencion'!J:BY,62,0)</f>
        <v>#N/A</v>
      </c>
      <c r="M34">
        <f>VLOOKUP(A34,'post control'!J:BI,45,0)</f>
        <v>2</v>
      </c>
      <c r="N34">
        <f>VLOOKUP(A34,Pre!$J:$BG,45,0)</f>
        <v>0</v>
      </c>
      <c r="O34" t="e">
        <f>VLOOKUP(A34,'post intervencion'!J:BY,63,0)</f>
        <v>#N/A</v>
      </c>
      <c r="P34">
        <f>VLOOKUP(A34,'post control'!J:BI,46,0)</f>
        <v>1</v>
      </c>
      <c r="Q34">
        <f>VLOOKUP(A34,Pre!$J:$BG,46,0)</f>
        <v>0</v>
      </c>
      <c r="R34" t="e">
        <f>VLOOKUP(A34,'post intervencion'!J:BY,64,0)</f>
        <v>#N/A</v>
      </c>
      <c r="S34">
        <f>VLOOKUP(A34,'post control'!J:BI,47,0)</f>
        <v>0</v>
      </c>
      <c r="T34">
        <f>VLOOKUP(A34,Pre!$J:$BG,47,0)</f>
        <v>5.333333333333333</v>
      </c>
      <c r="U34" t="e">
        <f>VLOOKUP(A34,'post intervencion'!J:BY,65,0)</f>
        <v>#N/A</v>
      </c>
      <c r="V34">
        <f>VLOOKUP(A34,'post control'!J:BI,48,0)</f>
        <v>5.1111111111111107</v>
      </c>
      <c r="W34">
        <f>VLOOKUP(A34,Pre!$J:$BG,48,0)</f>
        <v>3.8</v>
      </c>
      <c r="X34" t="e">
        <f>VLOOKUP(A34,'post intervencion'!J:BY,66,0)</f>
        <v>#N/A</v>
      </c>
      <c r="Y34">
        <f>VLOOKUP(A34,'post control'!J:BI,49,0)</f>
        <v>4.2</v>
      </c>
      <c r="Z34">
        <f>VLOOKUP(A34,Pre!$J:$BG,49,0)</f>
        <v>5.5</v>
      </c>
      <c r="AA34">
        <f>VLOOKUP(A34,'post control'!J:BJ,50,0)</f>
        <v>5.666666666666667</v>
      </c>
      <c r="AB34">
        <f>VLOOKUP(A34,'post control'!J:BI,50,0)</f>
        <v>5.666666666666667</v>
      </c>
      <c r="AC34">
        <f>VLOOKUP(A34,Pre!$J:$BG,50,0)</f>
        <v>5</v>
      </c>
      <c r="AD34" t="e">
        <f>VLOOKUP(A34,'post intervencion'!J:BY,68,0)</f>
        <v>#N/A</v>
      </c>
      <c r="AE34">
        <f>VLOOKUP(A34,'post control'!J:BI,51,0)</f>
        <v>5</v>
      </c>
      <c r="AG34">
        <f>VLOOKUP(A34,Pre!$J:$BH,51,0)</f>
        <v>5.2222222222222223</v>
      </c>
      <c r="AH34" t="e">
        <f>VLOOKUP(A34,'post intervencion'!J:CA,70,0)</f>
        <v>#N/A</v>
      </c>
      <c r="AJ34">
        <f>VLOOKUP(A34,Pre!$J:$BI,52,0)</f>
        <v>1</v>
      </c>
      <c r="AK34" t="e">
        <f>VLOOKUP(A34,'post intervencion'!J:CB,71,0)</f>
        <v>#N/A</v>
      </c>
      <c r="AM34">
        <f>VLOOKUP(A34,Pre!$J:$BJ,53,0)</f>
        <v>3</v>
      </c>
      <c r="AN34">
        <f>VLOOKUP(A34,'post control'!J:BJ,53,0)</f>
        <v>3</v>
      </c>
      <c r="AP34">
        <f>VLOOKUP(A34,Pre!$J:$BK,54,0)</f>
        <v>3</v>
      </c>
      <c r="AQ34" t="e">
        <f>VLOOKUP(A34,'post intervencion'!J:CD,73,0)</f>
        <v>#N/A</v>
      </c>
      <c r="AS34">
        <f>VLOOKUP(A34,Pre!$J:$BL,55,0)</f>
        <v>1</v>
      </c>
      <c r="AT34" t="e">
        <f>VLOOKUP(A34,'post intervencion'!J:CE,74,0)</f>
        <v>#N/A</v>
      </c>
      <c r="AW34" t="e">
        <f>VLOOKUP(A34,'post intervencion'!$J$18:$CI$117,75,0)</f>
        <v>#N/A</v>
      </c>
      <c r="AX34" t="e">
        <f>VLOOKUP(A34,'post intervencion'!$J$18:$CI$117,76,0)</f>
        <v>#N/A</v>
      </c>
      <c r="AY34" t="e">
        <f>VLOOKUP(A34,'post intervencion'!$J$18:$CI$117,77,0)</f>
        <v>#N/A</v>
      </c>
      <c r="AZ34" t="e">
        <f>VLOOKUP(A34,'post intervencion'!$J$18:$CI$117,78,0)</f>
        <v>#N/A</v>
      </c>
      <c r="BB34">
        <f>VLOOKUP(A34,Pre!$J:$BG,4,0)</f>
        <v>5</v>
      </c>
      <c r="BC34">
        <f>VLOOKUP(A34,'post control'!J:BJ,4,0)</f>
        <v>6</v>
      </c>
    </row>
    <row r="35" spans="1:55" x14ac:dyDescent="0.2">
      <c r="A35">
        <v>433</v>
      </c>
      <c r="B35" s="13">
        <f>VLOOKUP(A35,Pre!$J:$BG,41,0)</f>
        <v>6</v>
      </c>
      <c r="C35" s="13">
        <f>VLOOKUP(A35,'post control'!J:BI,42,0)</f>
        <v>6</v>
      </c>
      <c r="D35" s="13">
        <f>VLOOKUP(A35,'post control'!J:BI,42,0)</f>
        <v>6</v>
      </c>
      <c r="E35">
        <f>VLOOKUP(A35,Pre!$J:$BG,42,0)</f>
        <v>7</v>
      </c>
      <c r="F35" t="e">
        <f>VLOOKUP(A35,'post intervencion'!J:BY,60,0)</f>
        <v>#N/A</v>
      </c>
      <c r="G35">
        <f>VLOOKUP(A35,'post control'!J:BI,43,0)</f>
        <v>7</v>
      </c>
      <c r="H35">
        <f>VLOOKUP(A35,Pre!$J:$BG,43,0)</f>
        <v>1</v>
      </c>
      <c r="I35" t="e">
        <f>VLOOKUP(A35,'post intervencion'!J:BY,61,0)</f>
        <v>#N/A</v>
      </c>
      <c r="J35">
        <f>VLOOKUP(A35,'post control'!J:BI,44,0)</f>
        <v>1</v>
      </c>
      <c r="K35" s="24">
        <f>VLOOKUP(A35,Pre!$J:$BG,44,0)</f>
        <v>1</v>
      </c>
      <c r="L35" t="e">
        <f>VLOOKUP(A35,'post intervencion'!J:BY,62,0)</f>
        <v>#N/A</v>
      </c>
      <c r="M35">
        <f>VLOOKUP(A35,'post control'!J:BI,45,0)</f>
        <v>1</v>
      </c>
      <c r="N35">
        <f>VLOOKUP(A35,Pre!$J:$BG,45,0)</f>
        <v>1</v>
      </c>
      <c r="O35" t="e">
        <f>VLOOKUP(A35,'post intervencion'!J:BY,63,0)</f>
        <v>#N/A</v>
      </c>
      <c r="P35">
        <f>VLOOKUP(A35,'post control'!J:BI,46,0)</f>
        <v>1</v>
      </c>
      <c r="Q35">
        <f>VLOOKUP(A35,Pre!$J:$BG,46,0)</f>
        <v>1</v>
      </c>
      <c r="R35" t="e">
        <f>VLOOKUP(A35,'post intervencion'!J:BY,64,0)</f>
        <v>#N/A</v>
      </c>
      <c r="S35">
        <f>VLOOKUP(A35,'post control'!J:BI,47,0)</f>
        <v>1</v>
      </c>
      <c r="T35">
        <f>VLOOKUP(A35,Pre!$J:$BG,47,0)</f>
        <v>3</v>
      </c>
      <c r="U35" t="e">
        <f>VLOOKUP(A35,'post intervencion'!J:BY,65,0)</f>
        <v>#N/A</v>
      </c>
      <c r="V35">
        <f>VLOOKUP(A35,'post control'!J:BI,48,0)</f>
        <v>2.3333333333333335</v>
      </c>
      <c r="W35">
        <f>VLOOKUP(A35,Pre!$J:$BG,48,0)</f>
        <v>4.2</v>
      </c>
      <c r="X35" t="e">
        <f>VLOOKUP(A35,'post intervencion'!J:BY,66,0)</f>
        <v>#N/A</v>
      </c>
      <c r="Y35">
        <f>VLOOKUP(A35,'post control'!J:BI,49,0)</f>
        <v>3.8</v>
      </c>
      <c r="Z35">
        <f>VLOOKUP(A35,Pre!$J:$BG,49,0)</f>
        <v>3</v>
      </c>
      <c r="AA35">
        <f>VLOOKUP(A35,'post control'!J:BJ,50,0)</f>
        <v>2.6666666666666665</v>
      </c>
      <c r="AB35">
        <f>VLOOKUP(A35,'post control'!J:BI,50,0)</f>
        <v>2.6666666666666665</v>
      </c>
      <c r="AC35">
        <f>VLOOKUP(A35,Pre!$J:$BG,50,0)</f>
        <v>8</v>
      </c>
      <c r="AD35" t="e">
        <f>VLOOKUP(A35,'post intervencion'!J:BY,68,0)</f>
        <v>#N/A</v>
      </c>
      <c r="AE35">
        <f>VLOOKUP(A35,'post control'!J:BI,51,0)</f>
        <v>8</v>
      </c>
      <c r="AG35">
        <f>VLOOKUP(A35,Pre!$J:$BH,51,0)</f>
        <v>2.1111111111111112</v>
      </c>
      <c r="AH35" t="e">
        <f>VLOOKUP(A35,'post intervencion'!J:CA,70,0)</f>
        <v>#N/A</v>
      </c>
      <c r="AJ35">
        <f>VLOOKUP(A35,Pre!$J:$BI,52,0)</f>
        <v>2</v>
      </c>
      <c r="AK35" t="e">
        <f>VLOOKUP(A35,'post intervencion'!J:CB,71,0)</f>
        <v>#N/A</v>
      </c>
      <c r="AM35">
        <f>VLOOKUP(A35,Pre!$J:$BJ,53,0)</f>
        <v>3</v>
      </c>
      <c r="AN35">
        <f>VLOOKUP(A35,'post control'!J:BJ,53,0)</f>
        <v>3</v>
      </c>
      <c r="AP35">
        <f>VLOOKUP(A35,Pre!$J:$BK,54,0)</f>
        <v>3</v>
      </c>
      <c r="AQ35" t="e">
        <f>VLOOKUP(A35,'post intervencion'!J:CD,73,0)</f>
        <v>#N/A</v>
      </c>
      <c r="AS35">
        <f>VLOOKUP(A35,Pre!$J:$BL,55,0)</f>
        <v>2.666666666666667</v>
      </c>
      <c r="AT35" t="e">
        <f>VLOOKUP(A35,'post intervencion'!J:CE,74,0)</f>
        <v>#N/A</v>
      </c>
      <c r="AW35" t="e">
        <f>VLOOKUP(A35,'post intervencion'!$J$18:$CI$117,75,0)</f>
        <v>#N/A</v>
      </c>
      <c r="AX35" t="e">
        <f>VLOOKUP(A35,'post intervencion'!$J$18:$CI$117,76,0)</f>
        <v>#N/A</v>
      </c>
      <c r="AY35" t="e">
        <f>VLOOKUP(A35,'post intervencion'!$J$18:$CI$117,77,0)</f>
        <v>#N/A</v>
      </c>
      <c r="AZ35" t="e">
        <f>VLOOKUP(A35,'post intervencion'!$J$18:$CI$117,78,0)</f>
        <v>#N/A</v>
      </c>
      <c r="BB35">
        <f>VLOOKUP(A35,Pre!$J:$BG,4,0)</f>
        <v>7</v>
      </c>
      <c r="BC35">
        <f>VLOOKUP(A35,'post control'!J:BJ,4,0)</f>
        <v>7</v>
      </c>
    </row>
    <row r="36" spans="1:55" x14ac:dyDescent="0.2">
      <c r="A36">
        <v>1224</v>
      </c>
      <c r="B36" s="13">
        <f>VLOOKUP(A36,Pre!$J:$BG,41,0)</f>
        <v>5.666666666666667</v>
      </c>
      <c r="C36" s="13">
        <f>VLOOKUP(A36,'post control'!J:BI,42,0)</f>
        <v>5.666666666666667</v>
      </c>
      <c r="D36" s="13">
        <f>VLOOKUP(A36,'post control'!J:BI,42,0)</f>
        <v>5.666666666666667</v>
      </c>
      <c r="E36">
        <f>VLOOKUP(A36,Pre!$J:$BG,42,0)</f>
        <v>12</v>
      </c>
      <c r="F36" t="e">
        <f>VLOOKUP(A36,'post intervencion'!J:BY,60,0)</f>
        <v>#N/A</v>
      </c>
      <c r="G36">
        <f>VLOOKUP(A36,'post control'!J:BI,43,0)</f>
        <v>12</v>
      </c>
      <c r="H36">
        <f>VLOOKUP(A36,Pre!$J:$BG,43,0)</f>
        <v>0.33333333333333331</v>
      </c>
      <c r="I36" t="e">
        <f>VLOOKUP(A36,'post intervencion'!J:BY,61,0)</f>
        <v>#N/A</v>
      </c>
      <c r="J36">
        <f>VLOOKUP(A36,'post control'!J:BI,44,0)</f>
        <v>0.66666666666666663</v>
      </c>
      <c r="K36" s="24">
        <f>VLOOKUP(A36,Pre!$J:$BG,44,0)</f>
        <v>0</v>
      </c>
      <c r="L36" t="e">
        <f>VLOOKUP(A36,'post intervencion'!J:BY,62,0)</f>
        <v>#N/A</v>
      </c>
      <c r="M36">
        <f>VLOOKUP(A36,'post control'!J:BI,45,0)</f>
        <v>0</v>
      </c>
      <c r="N36">
        <f>VLOOKUP(A36,Pre!$J:$BG,45,0)</f>
        <v>1</v>
      </c>
      <c r="O36" t="e">
        <f>VLOOKUP(A36,'post intervencion'!J:BY,63,0)</f>
        <v>#N/A</v>
      </c>
      <c r="P36">
        <f>VLOOKUP(A36,'post control'!J:BI,46,0)</f>
        <v>2</v>
      </c>
      <c r="Q36">
        <f>VLOOKUP(A36,Pre!$J:$BG,46,0)</f>
        <v>0</v>
      </c>
      <c r="R36" t="e">
        <f>VLOOKUP(A36,'post intervencion'!J:BY,64,0)</f>
        <v>#N/A</v>
      </c>
      <c r="S36">
        <f>VLOOKUP(A36,'post control'!J:BI,47,0)</f>
        <v>0</v>
      </c>
      <c r="T36">
        <f>VLOOKUP(A36,Pre!$J:$BG,47,0)</f>
        <v>4.666666666666667</v>
      </c>
      <c r="U36" t="e">
        <f>VLOOKUP(A36,'post intervencion'!J:BY,65,0)</f>
        <v>#N/A</v>
      </c>
      <c r="V36">
        <f>VLOOKUP(A36,'post control'!J:BI,48,0)</f>
        <v>3.1111111111111112</v>
      </c>
      <c r="W36">
        <f>VLOOKUP(A36,Pre!$J:$BG,48,0)</f>
        <v>4.5999999999999996</v>
      </c>
      <c r="X36" t="e">
        <f>VLOOKUP(A36,'post intervencion'!J:BY,66,0)</f>
        <v>#N/A</v>
      </c>
      <c r="Y36">
        <f>VLOOKUP(A36,'post control'!J:BI,49,0)</f>
        <v>4</v>
      </c>
      <c r="Z36">
        <f>VLOOKUP(A36,Pre!$J:$BG,49,0)</f>
        <v>3.75</v>
      </c>
      <c r="AA36">
        <f>VLOOKUP(A36,'post control'!J:BJ,50,0)</f>
        <v>3.6666666666666665</v>
      </c>
      <c r="AB36">
        <f>VLOOKUP(A36,'post control'!J:BI,50,0)</f>
        <v>3.6666666666666665</v>
      </c>
      <c r="AC36">
        <f>VLOOKUP(A36,Pre!$J:$BG,50,0)</f>
        <v>5</v>
      </c>
      <c r="AD36" t="e">
        <f>VLOOKUP(A36,'post intervencion'!J:BY,68,0)</f>
        <v>#N/A</v>
      </c>
      <c r="AE36">
        <f>VLOOKUP(A36,'post control'!J:BI,51,0)</f>
        <v>4</v>
      </c>
      <c r="AG36">
        <f>VLOOKUP(A36,Pre!$J:$BH,51,0)</f>
        <v>4.333333333333333</v>
      </c>
      <c r="AH36" t="e">
        <f>VLOOKUP(A36,'post intervencion'!J:CA,70,0)</f>
        <v>#N/A</v>
      </c>
      <c r="AJ36">
        <f>VLOOKUP(A36,Pre!$J:$BI,52,0)</f>
        <v>1.3333333333333335</v>
      </c>
      <c r="AK36" t="e">
        <f>VLOOKUP(A36,'post intervencion'!J:CB,71,0)</f>
        <v>#N/A</v>
      </c>
      <c r="AM36">
        <f>VLOOKUP(A36,Pre!$J:$BJ,53,0)</f>
        <v>3</v>
      </c>
      <c r="AN36">
        <f>VLOOKUP(A36,'post control'!J:BJ,53,0)</f>
        <v>3</v>
      </c>
      <c r="AP36">
        <f>VLOOKUP(A36,Pre!$J:$BK,54,0)</f>
        <v>3</v>
      </c>
      <c r="AQ36" t="e">
        <f>VLOOKUP(A36,'post intervencion'!J:CD,73,0)</f>
        <v>#N/A</v>
      </c>
      <c r="AS36">
        <f>VLOOKUP(A36,Pre!$J:$BL,55,0)</f>
        <v>1.6666666666666665</v>
      </c>
      <c r="AT36" t="e">
        <f>VLOOKUP(A36,'post intervencion'!J:CE,74,0)</f>
        <v>#N/A</v>
      </c>
      <c r="AW36" t="e">
        <f>VLOOKUP(A36,'post intervencion'!$J$18:$CI$117,75,0)</f>
        <v>#N/A</v>
      </c>
      <c r="AX36" t="e">
        <f>VLOOKUP(A36,'post intervencion'!$J$18:$CI$117,76,0)</f>
        <v>#N/A</v>
      </c>
      <c r="AY36" t="e">
        <f>VLOOKUP(A36,'post intervencion'!$J$18:$CI$117,77,0)</f>
        <v>#N/A</v>
      </c>
      <c r="AZ36" t="e">
        <f>VLOOKUP(A36,'post intervencion'!$J$18:$CI$117,78,0)</f>
        <v>#N/A</v>
      </c>
      <c r="BB36">
        <f>VLOOKUP(A36,Pre!$J:$BG,4,0)</f>
        <v>5</v>
      </c>
      <c r="BC36">
        <f>VLOOKUP(A36,'post control'!J:BJ,4,0)</f>
        <v>5</v>
      </c>
    </row>
    <row r="37" spans="1:55" x14ac:dyDescent="0.2">
      <c r="A37">
        <v>173</v>
      </c>
      <c r="B37" s="13">
        <f>VLOOKUP(A37,Pre!$J:$BG,41,0)</f>
        <v>6</v>
      </c>
      <c r="C37" s="13">
        <f>VLOOKUP(A37,'post control'!J:BI,42,0)</f>
        <v>6.333333333333333</v>
      </c>
      <c r="D37" s="13">
        <f>VLOOKUP(A37,'post control'!J:BI,42,0)</f>
        <v>6.333333333333333</v>
      </c>
      <c r="E37">
        <f>VLOOKUP(A37,Pre!$J:$BG,42,0)</f>
        <v>2</v>
      </c>
      <c r="F37" t="e">
        <f>VLOOKUP(A37,'post intervencion'!J:BY,60,0)</f>
        <v>#N/A</v>
      </c>
      <c r="G37">
        <f>VLOOKUP(A37,'post control'!J:BI,43,0)</f>
        <v>5</v>
      </c>
      <c r="H37">
        <f>VLOOKUP(A37,Pre!$J:$BG,43,0)</f>
        <v>1</v>
      </c>
      <c r="I37" t="e">
        <f>VLOOKUP(A37,'post intervencion'!J:BY,61,0)</f>
        <v>#N/A</v>
      </c>
      <c r="J37">
        <f>VLOOKUP(A37,'post control'!J:BI,44,0)</f>
        <v>2</v>
      </c>
      <c r="K37" s="24">
        <f>VLOOKUP(A37,Pre!$J:$BG,44,0)</f>
        <v>1</v>
      </c>
      <c r="L37" t="e">
        <f>VLOOKUP(A37,'post intervencion'!J:BY,62,0)</f>
        <v>#N/A</v>
      </c>
      <c r="M37">
        <f>VLOOKUP(A37,'post control'!J:BI,45,0)</f>
        <v>1</v>
      </c>
      <c r="N37">
        <f>VLOOKUP(A37,Pre!$J:$BG,45,0)</f>
        <v>2</v>
      </c>
      <c r="O37" t="e">
        <f>VLOOKUP(A37,'post intervencion'!J:BY,63,0)</f>
        <v>#N/A</v>
      </c>
      <c r="P37">
        <f>VLOOKUP(A37,'post control'!J:BI,46,0)</f>
        <v>3</v>
      </c>
      <c r="Q37">
        <f>VLOOKUP(A37,Pre!$J:$BG,46,0)</f>
        <v>0</v>
      </c>
      <c r="R37" t="e">
        <f>VLOOKUP(A37,'post intervencion'!J:BY,64,0)</f>
        <v>#N/A</v>
      </c>
      <c r="S37">
        <f>VLOOKUP(A37,'post control'!J:BI,47,0)</f>
        <v>2</v>
      </c>
      <c r="T37">
        <f>VLOOKUP(A37,Pre!$J:$BG,47,0)</f>
        <v>3</v>
      </c>
      <c r="U37" t="e">
        <f>VLOOKUP(A37,'post intervencion'!J:BY,65,0)</f>
        <v>#N/A</v>
      </c>
      <c r="V37">
        <f>VLOOKUP(A37,'post control'!J:BI,48,0)</f>
        <v>2.7777777777777777</v>
      </c>
      <c r="W37">
        <f>VLOOKUP(A37,Pre!$J:$BG,48,0)</f>
        <v>3.8</v>
      </c>
      <c r="X37" t="e">
        <f>VLOOKUP(A37,'post intervencion'!J:BY,66,0)</f>
        <v>#N/A</v>
      </c>
      <c r="Y37">
        <f>VLOOKUP(A37,'post control'!J:BI,49,0)</f>
        <v>3.4</v>
      </c>
      <c r="Z37">
        <f>VLOOKUP(A37,Pre!$J:$BG,49,0)</f>
        <v>3</v>
      </c>
      <c r="AA37">
        <f>VLOOKUP(A37,'post control'!J:BJ,50,0)</f>
        <v>2.6666666666666665</v>
      </c>
      <c r="AB37">
        <f>VLOOKUP(A37,'post control'!J:BI,50,0)</f>
        <v>2.6666666666666665</v>
      </c>
      <c r="AC37">
        <f>VLOOKUP(A37,Pre!$J:$BG,50,0)</f>
        <v>8</v>
      </c>
      <c r="AD37" t="e">
        <f>VLOOKUP(A37,'post intervencion'!J:BY,68,0)</f>
        <v>#N/A</v>
      </c>
      <c r="AE37">
        <f>VLOOKUP(A37,'post control'!J:BI,51,0)</f>
        <v>7</v>
      </c>
      <c r="AG37">
        <f>VLOOKUP(A37,Pre!$J:$BH,51,0)</f>
        <v>2.7777777777777777</v>
      </c>
      <c r="AH37" t="e">
        <f>VLOOKUP(A37,'post intervencion'!J:CA,70,0)</f>
        <v>#N/A</v>
      </c>
      <c r="AJ37">
        <f>VLOOKUP(A37,Pre!$J:$BI,52,0)</f>
        <v>1.6666666666666665</v>
      </c>
      <c r="AK37" t="e">
        <f>VLOOKUP(A37,'post intervencion'!J:CB,71,0)</f>
        <v>#N/A</v>
      </c>
      <c r="AM37">
        <f>VLOOKUP(A37,Pre!$J:$BJ,53,0)</f>
        <v>3</v>
      </c>
      <c r="AN37">
        <f>VLOOKUP(A37,'post control'!J:BJ,53,0)</f>
        <v>3</v>
      </c>
      <c r="AP37">
        <f>VLOOKUP(A37,Pre!$J:$BK,54,0)</f>
        <v>3</v>
      </c>
      <c r="AQ37" t="e">
        <f>VLOOKUP(A37,'post intervencion'!J:CD,73,0)</f>
        <v>#N/A</v>
      </c>
      <c r="AS37">
        <f>VLOOKUP(A37,Pre!$J:$BL,55,0)</f>
        <v>2.666666666666667</v>
      </c>
      <c r="AT37" t="e">
        <f>VLOOKUP(A37,'post intervencion'!J:CE,74,0)</f>
        <v>#N/A</v>
      </c>
      <c r="AW37" t="e">
        <f>VLOOKUP(A37,'post intervencion'!$J$18:$CI$117,75,0)</f>
        <v>#N/A</v>
      </c>
      <c r="AX37" t="e">
        <f>VLOOKUP(A37,'post intervencion'!$J$18:$CI$117,76,0)</f>
        <v>#N/A</v>
      </c>
      <c r="AY37" t="e">
        <f>VLOOKUP(A37,'post intervencion'!$J$18:$CI$117,77,0)</f>
        <v>#N/A</v>
      </c>
      <c r="AZ37" t="e">
        <f>VLOOKUP(A37,'post intervencion'!$J$18:$CI$117,78,0)</f>
        <v>#N/A</v>
      </c>
      <c r="BB37">
        <f>VLOOKUP(A37,Pre!$J:$BG,4,0)</f>
        <v>7</v>
      </c>
      <c r="BC37">
        <f>VLOOKUP(A37,'post control'!J:BJ,4,0)</f>
        <v>6</v>
      </c>
    </row>
    <row r="38" spans="1:55" x14ac:dyDescent="0.2">
      <c r="A38">
        <v>469</v>
      </c>
      <c r="B38" s="13">
        <f>VLOOKUP(A38,Pre!$J:$BG,41,0)</f>
        <v>7</v>
      </c>
      <c r="C38" s="13">
        <f>VLOOKUP(A38,'post control'!J:BI,42,0)</f>
        <v>5.666666666666667</v>
      </c>
      <c r="D38" s="13">
        <f>VLOOKUP(A38,'post control'!J:BI,42,0)</f>
        <v>5.666666666666667</v>
      </c>
      <c r="E38">
        <f>VLOOKUP(A38,Pre!$J:$BG,42,0)</f>
        <v>5</v>
      </c>
      <c r="F38" t="e">
        <f>VLOOKUP(A38,'post intervencion'!J:BY,60,0)</f>
        <v>#N/A</v>
      </c>
      <c r="G38">
        <f>VLOOKUP(A38,'post control'!J:BI,43,0)</f>
        <v>6</v>
      </c>
      <c r="H38">
        <f>VLOOKUP(A38,Pre!$J:$BG,43,0)</f>
        <v>2.3333333333333335</v>
      </c>
      <c r="I38" t="e">
        <f>VLOOKUP(A38,'post intervencion'!J:BY,61,0)</f>
        <v>#N/A</v>
      </c>
      <c r="J38">
        <f>VLOOKUP(A38,'post control'!J:BI,44,0)</f>
        <v>0.66666666666666663</v>
      </c>
      <c r="K38" s="24">
        <f>VLOOKUP(A38,Pre!$J:$BG,44,0)</f>
        <v>1</v>
      </c>
      <c r="L38" t="e">
        <f>VLOOKUP(A38,'post intervencion'!J:BY,62,0)</f>
        <v>#N/A</v>
      </c>
      <c r="M38">
        <f>VLOOKUP(A38,'post control'!J:BI,45,0)</f>
        <v>1</v>
      </c>
      <c r="N38">
        <f>VLOOKUP(A38,Pre!$J:$BG,45,0)</f>
        <v>2</v>
      </c>
      <c r="O38" t="e">
        <f>VLOOKUP(A38,'post intervencion'!J:BY,63,0)</f>
        <v>#N/A</v>
      </c>
      <c r="P38">
        <f>VLOOKUP(A38,'post control'!J:BI,46,0)</f>
        <v>1</v>
      </c>
      <c r="Q38">
        <f>VLOOKUP(A38,Pre!$J:$BG,46,0)</f>
        <v>4</v>
      </c>
      <c r="R38" t="e">
        <f>VLOOKUP(A38,'post intervencion'!J:BY,64,0)</f>
        <v>#N/A</v>
      </c>
      <c r="S38">
        <f>VLOOKUP(A38,'post control'!J:BI,47,0)</f>
        <v>0</v>
      </c>
      <c r="T38">
        <f>VLOOKUP(A38,Pre!$J:$BG,47,0)</f>
        <v>3</v>
      </c>
      <c r="U38" t="e">
        <f>VLOOKUP(A38,'post intervencion'!J:BY,65,0)</f>
        <v>#N/A</v>
      </c>
      <c r="V38">
        <f>VLOOKUP(A38,'post control'!J:BI,48,0)</f>
        <v>3</v>
      </c>
      <c r="W38">
        <f>VLOOKUP(A38,Pre!$J:$BG,48,0)</f>
        <v>4</v>
      </c>
      <c r="X38" t="e">
        <f>VLOOKUP(A38,'post intervencion'!J:BY,66,0)</f>
        <v>#N/A</v>
      </c>
      <c r="Y38">
        <f>VLOOKUP(A38,'post control'!J:BI,49,0)</f>
        <v>4.4000000000000004</v>
      </c>
      <c r="Z38">
        <f>VLOOKUP(A38,Pre!$J:$BG,49,0)</f>
        <v>3.5</v>
      </c>
      <c r="AA38">
        <f>VLOOKUP(A38,'post control'!J:BJ,50,0)</f>
        <v>3.6666666666666665</v>
      </c>
      <c r="AB38">
        <f>VLOOKUP(A38,'post control'!J:BI,50,0)</f>
        <v>3.6666666666666665</v>
      </c>
      <c r="AC38">
        <f>VLOOKUP(A38,Pre!$J:$BG,50,0)</f>
        <v>13</v>
      </c>
      <c r="AD38" t="e">
        <f>VLOOKUP(A38,'post intervencion'!J:BY,68,0)</f>
        <v>#N/A</v>
      </c>
      <c r="AE38">
        <f>VLOOKUP(A38,'post control'!J:BI,51,0)</f>
        <v>6</v>
      </c>
      <c r="AG38">
        <f>VLOOKUP(A38,Pre!$J:$BH,51,0)</f>
        <v>3</v>
      </c>
      <c r="AH38" t="e">
        <f>VLOOKUP(A38,'post intervencion'!J:CA,70,0)</f>
        <v>#N/A</v>
      </c>
      <c r="AJ38">
        <f>VLOOKUP(A38,Pre!$J:$BI,52,0)</f>
        <v>2</v>
      </c>
      <c r="AK38" t="e">
        <f>VLOOKUP(A38,'post intervencion'!J:CB,71,0)</f>
        <v>#N/A</v>
      </c>
      <c r="AM38">
        <f>VLOOKUP(A38,Pre!$J:$BJ,53,0)</f>
        <v>4</v>
      </c>
      <c r="AN38">
        <f>VLOOKUP(A38,'post control'!J:BJ,53,0)</f>
        <v>3</v>
      </c>
      <c r="AP38">
        <f>VLOOKUP(A38,Pre!$J:$BK,54,0)</f>
        <v>4</v>
      </c>
      <c r="AQ38" t="e">
        <f>VLOOKUP(A38,'post intervencion'!J:CD,73,0)</f>
        <v>#N/A</v>
      </c>
      <c r="AS38">
        <f>VLOOKUP(A38,Pre!$J:$BL,55,0)</f>
        <v>4.333333333333333</v>
      </c>
      <c r="AT38" t="e">
        <f>VLOOKUP(A38,'post intervencion'!J:CE,74,0)</f>
        <v>#N/A</v>
      </c>
      <c r="AW38" t="e">
        <f>VLOOKUP(A38,'post intervencion'!$J$18:$CI$117,75,0)</f>
        <v>#N/A</v>
      </c>
      <c r="AX38" t="e">
        <f>VLOOKUP(A38,'post intervencion'!$J$18:$CI$117,76,0)</f>
        <v>#N/A</v>
      </c>
      <c r="AY38" t="e">
        <f>VLOOKUP(A38,'post intervencion'!$J$18:$CI$117,77,0)</f>
        <v>#N/A</v>
      </c>
      <c r="AZ38" t="e">
        <f>VLOOKUP(A38,'post intervencion'!$J$18:$CI$117,78,0)</f>
        <v>#N/A</v>
      </c>
      <c r="BB38">
        <f>VLOOKUP(A38,Pre!$J:$BG,4,0)</f>
        <v>7</v>
      </c>
      <c r="BC38">
        <f>VLOOKUP(A38,'post control'!J:BJ,4,0)</f>
        <v>7</v>
      </c>
    </row>
    <row r="39" spans="1:55" x14ac:dyDescent="0.2">
      <c r="A39">
        <v>641</v>
      </c>
      <c r="B39" s="13">
        <f>VLOOKUP(A39,Pre!$J:$BG,41,0)</f>
        <v>6.666666666666667</v>
      </c>
      <c r="C39" s="13">
        <f>VLOOKUP(A39,'post control'!J:BI,42,0)</f>
        <v>6</v>
      </c>
      <c r="D39" s="13">
        <f>VLOOKUP(A39,'post control'!J:BI,42,0)</f>
        <v>6</v>
      </c>
      <c r="E39">
        <f>VLOOKUP(A39,Pre!$J:$BG,42,0)</f>
        <v>2</v>
      </c>
      <c r="F39" t="e">
        <f>VLOOKUP(A39,'post intervencion'!J:BY,60,0)</f>
        <v>#N/A</v>
      </c>
      <c r="G39">
        <f>VLOOKUP(A39,'post control'!J:BI,43,0)</f>
        <v>3</v>
      </c>
      <c r="H39">
        <f>VLOOKUP(A39,Pre!$J:$BG,43,0)</f>
        <v>1.3333333333333333</v>
      </c>
      <c r="I39" t="e">
        <f>VLOOKUP(A39,'post intervencion'!J:BY,61,0)</f>
        <v>#N/A</v>
      </c>
      <c r="J39">
        <f>VLOOKUP(A39,'post control'!J:BI,44,0)</f>
        <v>2</v>
      </c>
      <c r="K39" s="24">
        <f>VLOOKUP(A39,Pre!$J:$BG,44,0)</f>
        <v>1</v>
      </c>
      <c r="L39" t="e">
        <f>VLOOKUP(A39,'post intervencion'!J:BY,62,0)</f>
        <v>#N/A</v>
      </c>
      <c r="M39">
        <f>VLOOKUP(A39,'post control'!J:BI,45,0)</f>
        <v>2</v>
      </c>
      <c r="N39">
        <f>VLOOKUP(A39,Pre!$J:$BG,45,0)</f>
        <v>2</v>
      </c>
      <c r="O39" t="e">
        <f>VLOOKUP(A39,'post intervencion'!J:BY,63,0)</f>
        <v>#N/A</v>
      </c>
      <c r="P39">
        <f>VLOOKUP(A39,'post control'!J:BI,46,0)</f>
        <v>2</v>
      </c>
      <c r="Q39">
        <f>VLOOKUP(A39,Pre!$J:$BG,46,0)</f>
        <v>1</v>
      </c>
      <c r="R39" t="e">
        <f>VLOOKUP(A39,'post intervencion'!J:BY,64,0)</f>
        <v>#N/A</v>
      </c>
      <c r="S39">
        <f>VLOOKUP(A39,'post control'!J:BI,47,0)</f>
        <v>2</v>
      </c>
      <c r="T39">
        <f>VLOOKUP(A39,Pre!$J:$BG,47,0)</f>
        <v>4.333333333333333</v>
      </c>
      <c r="U39" t="e">
        <f>VLOOKUP(A39,'post intervencion'!J:BY,65,0)</f>
        <v>#N/A</v>
      </c>
      <c r="V39">
        <f>VLOOKUP(A39,'post control'!J:BI,48,0)</f>
        <v>3.1111111111111112</v>
      </c>
      <c r="W39">
        <f>VLOOKUP(A39,Pre!$J:$BG,48,0)</f>
        <v>5.2</v>
      </c>
      <c r="X39" t="e">
        <f>VLOOKUP(A39,'post intervencion'!J:BY,66,0)</f>
        <v>#N/A</v>
      </c>
      <c r="Y39">
        <f>VLOOKUP(A39,'post control'!J:BI,49,0)</f>
        <v>4.2</v>
      </c>
      <c r="Z39">
        <f>VLOOKUP(A39,Pre!$J:$BG,49,0)</f>
        <v>5</v>
      </c>
      <c r="AA39">
        <f>VLOOKUP(A39,'post control'!J:BJ,50,0)</f>
        <v>4.333333333333333</v>
      </c>
      <c r="AB39">
        <f>VLOOKUP(A39,'post control'!J:BI,50,0)</f>
        <v>4.333333333333333</v>
      </c>
      <c r="AC39">
        <f>VLOOKUP(A39,Pre!$J:$BG,50,0)</f>
        <v>5</v>
      </c>
      <c r="AD39" t="e">
        <f>VLOOKUP(A39,'post intervencion'!J:BY,68,0)</f>
        <v>#N/A</v>
      </c>
      <c r="AE39">
        <f>VLOOKUP(A39,'post control'!J:BI,51,0)</f>
        <v>6</v>
      </c>
      <c r="AG39">
        <f>VLOOKUP(A39,Pre!$J:$BH,51,0)</f>
        <v>4.333333333333333</v>
      </c>
      <c r="AH39" t="e">
        <f>VLOOKUP(A39,'post intervencion'!J:CA,70,0)</f>
        <v>#N/A</v>
      </c>
      <c r="AJ39">
        <f>VLOOKUP(A39,Pre!$J:$BI,52,0)</f>
        <v>2</v>
      </c>
      <c r="AK39" t="e">
        <f>VLOOKUP(A39,'post intervencion'!J:CB,71,0)</f>
        <v>#N/A</v>
      </c>
      <c r="AM39">
        <f>VLOOKUP(A39,Pre!$J:$BJ,53,0)</f>
        <v>3</v>
      </c>
      <c r="AN39">
        <f>VLOOKUP(A39,'post control'!J:BJ,53,0)</f>
        <v>3</v>
      </c>
      <c r="AP39">
        <f>VLOOKUP(A39,Pre!$J:$BK,54,0)</f>
        <v>3</v>
      </c>
      <c r="AQ39" t="e">
        <f>VLOOKUP(A39,'post intervencion'!J:CD,73,0)</f>
        <v>#N/A</v>
      </c>
      <c r="AS39">
        <f>VLOOKUP(A39,Pre!$J:$BL,55,0)</f>
        <v>1.666666666666667</v>
      </c>
      <c r="AT39" t="e">
        <f>VLOOKUP(A39,'post intervencion'!J:CE,74,0)</f>
        <v>#N/A</v>
      </c>
      <c r="AW39" t="e">
        <f>VLOOKUP(A39,'post intervencion'!$J$18:$CI$117,75,0)</f>
        <v>#N/A</v>
      </c>
      <c r="AX39" t="e">
        <f>VLOOKUP(A39,'post intervencion'!$J$18:$CI$117,76,0)</f>
        <v>#N/A</v>
      </c>
      <c r="AY39" t="e">
        <f>VLOOKUP(A39,'post intervencion'!$J$18:$CI$117,77,0)</f>
        <v>#N/A</v>
      </c>
      <c r="AZ39" t="e">
        <f>VLOOKUP(A39,'post intervencion'!$J$18:$CI$117,78,0)</f>
        <v>#N/A</v>
      </c>
      <c r="BB39">
        <f>VLOOKUP(A39,Pre!$J:$BG,4,0)</f>
        <v>4</v>
      </c>
      <c r="BC39">
        <f>VLOOKUP(A39,'post control'!J:BJ,4,0)</f>
        <v>4</v>
      </c>
    </row>
    <row r="40" spans="1:55" x14ac:dyDescent="0.2">
      <c r="A40">
        <v>877</v>
      </c>
      <c r="B40" s="13">
        <f>VLOOKUP(A40,Pre!$J:$BG,41,0)</f>
        <v>5</v>
      </c>
      <c r="C40" s="13">
        <f>VLOOKUP(A40,'post control'!J:BI,42,0)</f>
        <v>5.666666666666667</v>
      </c>
      <c r="D40" s="13">
        <f>VLOOKUP(A40,'post control'!J:BI,42,0)</f>
        <v>5.666666666666667</v>
      </c>
      <c r="E40">
        <f>VLOOKUP(A40,Pre!$J:$BG,42,0)</f>
        <v>5</v>
      </c>
      <c r="F40" t="e">
        <f>VLOOKUP(A40,'post intervencion'!J:BY,60,0)</f>
        <v>#N/A</v>
      </c>
      <c r="G40">
        <f>VLOOKUP(A40,'post control'!J:BI,43,0)</f>
        <v>6</v>
      </c>
      <c r="H40">
        <f>VLOOKUP(A40,Pre!$J:$BG,43,0)</f>
        <v>2</v>
      </c>
      <c r="I40" t="e">
        <f>VLOOKUP(A40,'post intervencion'!J:BY,61,0)</f>
        <v>#N/A</v>
      </c>
      <c r="J40">
        <f>VLOOKUP(A40,'post control'!J:BI,44,0)</f>
        <v>2.3333333333333335</v>
      </c>
      <c r="K40" s="24">
        <f>VLOOKUP(A40,Pre!$J:$BG,44,0)</f>
        <v>2</v>
      </c>
      <c r="L40" t="e">
        <f>VLOOKUP(A40,'post intervencion'!J:BY,62,0)</f>
        <v>#N/A</v>
      </c>
      <c r="M40">
        <f>VLOOKUP(A40,'post control'!J:BI,45,0)</f>
        <v>2</v>
      </c>
      <c r="N40">
        <f>VLOOKUP(A40,Pre!$J:$BG,45,0)</f>
        <v>2</v>
      </c>
      <c r="O40" t="e">
        <f>VLOOKUP(A40,'post intervencion'!J:BY,63,0)</f>
        <v>#N/A</v>
      </c>
      <c r="P40">
        <f>VLOOKUP(A40,'post control'!J:BI,46,0)</f>
        <v>3</v>
      </c>
      <c r="Q40">
        <f>VLOOKUP(A40,Pre!$J:$BG,46,0)</f>
        <v>2</v>
      </c>
      <c r="R40" t="e">
        <f>VLOOKUP(A40,'post intervencion'!J:BY,64,0)</f>
        <v>#N/A</v>
      </c>
      <c r="S40">
        <f>VLOOKUP(A40,'post control'!J:BI,47,0)</f>
        <v>2</v>
      </c>
      <c r="T40">
        <f>VLOOKUP(A40,Pre!$J:$BG,47,0)</f>
        <v>2</v>
      </c>
      <c r="U40" t="e">
        <f>VLOOKUP(A40,'post intervencion'!J:BY,65,0)</f>
        <v>#N/A</v>
      </c>
      <c r="V40">
        <f>VLOOKUP(A40,'post control'!J:BI,48,0)</f>
        <v>2.5555555555555554</v>
      </c>
      <c r="W40">
        <f>VLOOKUP(A40,Pre!$J:$BG,48,0)</f>
        <v>3</v>
      </c>
      <c r="X40" t="e">
        <f>VLOOKUP(A40,'post intervencion'!J:BY,66,0)</f>
        <v>#N/A</v>
      </c>
      <c r="Y40">
        <f>VLOOKUP(A40,'post control'!J:BI,49,0)</f>
        <v>3.4</v>
      </c>
      <c r="Z40">
        <f>VLOOKUP(A40,Pre!$J:$BG,49,0)</f>
        <v>3.5</v>
      </c>
      <c r="AA40">
        <f>VLOOKUP(A40,'post control'!J:BJ,50,0)</f>
        <v>4.333333333333333</v>
      </c>
      <c r="AB40">
        <f>VLOOKUP(A40,'post control'!J:BI,50,0)</f>
        <v>4.333333333333333</v>
      </c>
      <c r="AC40">
        <f>VLOOKUP(A40,Pre!$J:$BG,50,0)</f>
        <v>6</v>
      </c>
      <c r="AD40" t="e">
        <f>VLOOKUP(A40,'post intervencion'!J:BY,68,0)</f>
        <v>#N/A</v>
      </c>
      <c r="AE40">
        <f>VLOOKUP(A40,'post control'!J:BI,51,0)</f>
        <v>7</v>
      </c>
      <c r="AG40">
        <f>VLOOKUP(A40,Pre!$J:$BH,51,0)</f>
        <v>2.6666666666666665</v>
      </c>
      <c r="AH40" t="e">
        <f>VLOOKUP(A40,'post intervencion'!J:CA,70,0)</f>
        <v>#N/A</v>
      </c>
      <c r="AJ40">
        <f>VLOOKUP(A40,Pre!$J:$BI,52,0)</f>
        <v>1.3333333333333335</v>
      </c>
      <c r="AK40" t="e">
        <f>VLOOKUP(A40,'post intervencion'!J:CB,71,0)</f>
        <v>#N/A</v>
      </c>
      <c r="AM40">
        <f>VLOOKUP(A40,Pre!$J:$BJ,53,0)</f>
        <v>2</v>
      </c>
      <c r="AN40">
        <f>VLOOKUP(A40,'post control'!J:BJ,53,0)</f>
        <v>3</v>
      </c>
      <c r="AP40">
        <f>VLOOKUP(A40,Pre!$J:$BK,54,0)</f>
        <v>2</v>
      </c>
      <c r="AQ40" t="e">
        <f>VLOOKUP(A40,'post intervencion'!J:CD,73,0)</f>
        <v>#N/A</v>
      </c>
      <c r="AS40">
        <f>VLOOKUP(A40,Pre!$J:$BL,55,0)</f>
        <v>2</v>
      </c>
      <c r="AT40" t="e">
        <f>VLOOKUP(A40,'post intervencion'!J:CE,74,0)</f>
        <v>#N/A</v>
      </c>
      <c r="AW40" t="e">
        <f>VLOOKUP(A40,'post intervencion'!$J$18:$CI$117,75,0)</f>
        <v>#N/A</v>
      </c>
      <c r="AX40" t="e">
        <f>VLOOKUP(A40,'post intervencion'!$J$18:$CI$117,76,0)</f>
        <v>#N/A</v>
      </c>
      <c r="AY40" t="e">
        <f>VLOOKUP(A40,'post intervencion'!$J$18:$CI$117,77,0)</f>
        <v>#N/A</v>
      </c>
      <c r="AZ40" t="e">
        <f>VLOOKUP(A40,'post intervencion'!$J$18:$CI$117,78,0)</f>
        <v>#N/A</v>
      </c>
      <c r="BB40">
        <f>VLOOKUP(A40,Pre!$J:$BG,4,0)</f>
        <v>4</v>
      </c>
      <c r="BC40">
        <f>VLOOKUP(A40,'post control'!J:BJ,4,0)</f>
        <v>4</v>
      </c>
    </row>
    <row r="41" spans="1:55" x14ac:dyDescent="0.2">
      <c r="A41">
        <v>1500</v>
      </c>
      <c r="B41" s="13">
        <f>VLOOKUP(A41,Pre!$J:$BG,41,0)</f>
        <v>5.333333333333333</v>
      </c>
      <c r="C41" s="13">
        <f>VLOOKUP(A41,'post control'!J:BI,42,0)</f>
        <v>5.333333333333333</v>
      </c>
      <c r="D41" s="13">
        <f>VLOOKUP(A41,'post control'!J:BI,42,0)</f>
        <v>5.333333333333333</v>
      </c>
      <c r="E41">
        <f>VLOOKUP(A41,Pre!$J:$BG,42,0)</f>
        <v>6</v>
      </c>
      <c r="F41" t="e">
        <f>VLOOKUP(A41,'post intervencion'!J:BY,60,0)</f>
        <v>#N/A</v>
      </c>
      <c r="G41">
        <f>VLOOKUP(A41,'post control'!J:BI,43,0)</f>
        <v>4</v>
      </c>
      <c r="H41">
        <f>VLOOKUP(A41,Pre!$J:$BG,43,0)</f>
        <v>2</v>
      </c>
      <c r="I41" t="e">
        <f>VLOOKUP(A41,'post intervencion'!J:BY,61,0)</f>
        <v>#N/A</v>
      </c>
      <c r="J41">
        <f>VLOOKUP(A41,'post control'!J:BI,44,0)</f>
        <v>3</v>
      </c>
      <c r="K41" s="24">
        <f>VLOOKUP(A41,Pre!$J:$BG,44,0)</f>
        <v>2</v>
      </c>
      <c r="L41" t="e">
        <f>VLOOKUP(A41,'post intervencion'!J:BY,62,0)</f>
        <v>#N/A</v>
      </c>
      <c r="M41">
        <f>VLOOKUP(A41,'post control'!J:BI,45,0)</f>
        <v>3</v>
      </c>
      <c r="N41">
        <f>VLOOKUP(A41,Pre!$J:$BG,45,0)</f>
        <v>2</v>
      </c>
      <c r="O41" t="e">
        <f>VLOOKUP(A41,'post intervencion'!J:BY,63,0)</f>
        <v>#N/A</v>
      </c>
      <c r="P41">
        <f>VLOOKUP(A41,'post control'!J:BI,46,0)</f>
        <v>3</v>
      </c>
      <c r="Q41">
        <f>VLOOKUP(A41,Pre!$J:$BG,46,0)</f>
        <v>2</v>
      </c>
      <c r="R41" t="e">
        <f>VLOOKUP(A41,'post intervencion'!J:BY,64,0)</f>
        <v>#N/A</v>
      </c>
      <c r="S41">
        <f>VLOOKUP(A41,'post control'!J:BI,47,0)</f>
        <v>3</v>
      </c>
      <c r="T41">
        <f>VLOOKUP(A41,Pre!$J:$BG,47,0)</f>
        <v>1.6666666666666667</v>
      </c>
      <c r="U41" t="e">
        <f>VLOOKUP(A41,'post intervencion'!J:BY,65,0)</f>
        <v>#N/A</v>
      </c>
      <c r="V41">
        <f>VLOOKUP(A41,'post control'!J:BI,48,0)</f>
        <v>2.6666666666666665</v>
      </c>
      <c r="W41">
        <f>VLOOKUP(A41,Pre!$J:$BG,48,0)</f>
        <v>3.8</v>
      </c>
      <c r="X41" t="e">
        <f>VLOOKUP(A41,'post intervencion'!J:BY,66,0)</f>
        <v>#N/A</v>
      </c>
      <c r="Y41">
        <f>VLOOKUP(A41,'post control'!J:BI,49,0)</f>
        <v>3.6</v>
      </c>
      <c r="Z41">
        <f>VLOOKUP(A41,Pre!$J:$BG,49,0)</f>
        <v>3</v>
      </c>
      <c r="AA41">
        <f>VLOOKUP(A41,'post control'!J:BJ,50,0)</f>
        <v>4.666666666666667</v>
      </c>
      <c r="AB41">
        <f>VLOOKUP(A41,'post control'!J:BI,50,0)</f>
        <v>4.666666666666667</v>
      </c>
      <c r="AC41">
        <f>VLOOKUP(A41,Pre!$J:$BG,50,0)</f>
        <v>6</v>
      </c>
      <c r="AD41" t="e">
        <f>VLOOKUP(A41,'post intervencion'!J:BY,68,0)</f>
        <v>#N/A</v>
      </c>
      <c r="AE41">
        <f>VLOOKUP(A41,'post control'!J:BI,51,0)</f>
        <v>9</v>
      </c>
      <c r="AG41">
        <f>VLOOKUP(A41,Pre!$J:$BH,51,0)</f>
        <v>2.6666666666666665</v>
      </c>
      <c r="AH41" t="e">
        <f>VLOOKUP(A41,'post intervencion'!J:CA,70,0)</f>
        <v>#N/A</v>
      </c>
      <c r="AJ41">
        <f>VLOOKUP(A41,Pre!$J:$BI,52,0)</f>
        <v>1</v>
      </c>
      <c r="AK41" t="e">
        <f>VLOOKUP(A41,'post intervencion'!J:CB,71,0)</f>
        <v>#N/A</v>
      </c>
      <c r="AM41">
        <f>VLOOKUP(A41,Pre!$J:$BJ,53,0)</f>
        <v>2</v>
      </c>
      <c r="AN41">
        <f>VLOOKUP(A41,'post control'!J:BJ,53,0)</f>
        <v>3</v>
      </c>
      <c r="AP41">
        <f>VLOOKUP(A41,Pre!$J:$BK,54,0)</f>
        <v>3</v>
      </c>
      <c r="AQ41" t="e">
        <f>VLOOKUP(A41,'post intervencion'!J:CD,73,0)</f>
        <v>#N/A</v>
      </c>
      <c r="AS41">
        <f>VLOOKUP(A41,Pre!$J:$BL,55,0)</f>
        <v>1.9999999999999998</v>
      </c>
      <c r="AT41" t="e">
        <f>VLOOKUP(A41,'post intervencion'!J:CE,74,0)</f>
        <v>#N/A</v>
      </c>
      <c r="AW41" t="e">
        <f>VLOOKUP(A41,'post intervencion'!$J$18:$CI$117,75,0)</f>
        <v>#N/A</v>
      </c>
      <c r="AX41" t="e">
        <f>VLOOKUP(A41,'post intervencion'!$J$18:$CI$117,76,0)</f>
        <v>#N/A</v>
      </c>
      <c r="AY41" t="e">
        <f>VLOOKUP(A41,'post intervencion'!$J$18:$CI$117,77,0)</f>
        <v>#N/A</v>
      </c>
      <c r="AZ41" t="e">
        <f>VLOOKUP(A41,'post intervencion'!$J$18:$CI$117,78,0)</f>
        <v>#N/A</v>
      </c>
      <c r="BB41">
        <f>VLOOKUP(A41,Pre!$J:$BG,4,0)</f>
        <v>5</v>
      </c>
      <c r="BC41">
        <f>VLOOKUP(A41,'post control'!J:BJ,4,0)</f>
        <v>5</v>
      </c>
    </row>
    <row r="42" spans="1:55" x14ac:dyDescent="0.2">
      <c r="A42">
        <v>497</v>
      </c>
      <c r="B42" s="13">
        <f>VLOOKUP(A42,Pre!$J:$BG,41,0)</f>
        <v>5</v>
      </c>
      <c r="C42" s="13">
        <f>VLOOKUP(A42,'post control'!J:BI,42,0)</f>
        <v>5.333333333333333</v>
      </c>
      <c r="D42" s="13">
        <f>VLOOKUP(A42,'post control'!J:BI,42,0)</f>
        <v>5.333333333333333</v>
      </c>
      <c r="E42">
        <f>VLOOKUP(A42,Pre!$J:$BG,42,0)</f>
        <v>2</v>
      </c>
      <c r="F42" t="e">
        <f>VLOOKUP(A42,'post intervencion'!J:BY,60,0)</f>
        <v>#N/A</v>
      </c>
      <c r="G42">
        <f>VLOOKUP(A42,'post control'!J:BI,43,0)</f>
        <v>3</v>
      </c>
      <c r="H42">
        <f>VLOOKUP(A42,Pre!$J:$BG,43,0)</f>
        <v>2.6666666666666665</v>
      </c>
      <c r="I42" t="e">
        <f>VLOOKUP(A42,'post intervencion'!J:BY,61,0)</f>
        <v>#N/A</v>
      </c>
      <c r="J42">
        <f>VLOOKUP(A42,'post control'!J:BI,44,0)</f>
        <v>2</v>
      </c>
      <c r="K42" s="24">
        <f>VLOOKUP(A42,Pre!$J:$BG,44,0)</f>
        <v>3</v>
      </c>
      <c r="L42" t="e">
        <f>VLOOKUP(A42,'post intervencion'!J:BY,62,0)</f>
        <v>#N/A</v>
      </c>
      <c r="M42">
        <f>VLOOKUP(A42,'post control'!J:BI,45,0)</f>
        <v>1</v>
      </c>
      <c r="N42">
        <f>VLOOKUP(A42,Pre!$J:$BG,45,0)</f>
        <v>3</v>
      </c>
      <c r="O42" t="e">
        <f>VLOOKUP(A42,'post intervencion'!J:BY,63,0)</f>
        <v>#N/A</v>
      </c>
      <c r="P42">
        <f>VLOOKUP(A42,'post control'!J:BI,46,0)</f>
        <v>3</v>
      </c>
      <c r="Q42">
        <f>VLOOKUP(A42,Pre!$J:$BG,46,0)</f>
        <v>2</v>
      </c>
      <c r="R42" t="e">
        <f>VLOOKUP(A42,'post intervencion'!J:BY,64,0)</f>
        <v>#N/A</v>
      </c>
      <c r="S42">
        <f>VLOOKUP(A42,'post control'!J:BI,47,0)</f>
        <v>2</v>
      </c>
      <c r="T42">
        <f>VLOOKUP(A42,Pre!$J:$BG,47,0)</f>
        <v>2.3333333333333335</v>
      </c>
      <c r="U42" t="e">
        <f>VLOOKUP(A42,'post intervencion'!J:BY,65,0)</f>
        <v>#N/A</v>
      </c>
      <c r="V42">
        <f>VLOOKUP(A42,'post control'!J:BI,48,0)</f>
        <v>4</v>
      </c>
      <c r="W42">
        <f>VLOOKUP(A42,Pre!$J:$BG,48,0)</f>
        <v>4.4000000000000004</v>
      </c>
      <c r="X42" t="e">
        <f>VLOOKUP(A42,'post intervencion'!J:BY,66,0)</f>
        <v>#N/A</v>
      </c>
      <c r="Y42">
        <f>VLOOKUP(A42,'post control'!J:BI,49,0)</f>
        <v>4</v>
      </c>
      <c r="Z42">
        <f>VLOOKUP(A42,Pre!$J:$BG,49,0)</f>
        <v>4.25</v>
      </c>
      <c r="AA42">
        <f>VLOOKUP(A42,'post control'!J:BJ,50,0)</f>
        <v>5</v>
      </c>
      <c r="AB42">
        <f>VLOOKUP(A42,'post control'!J:BI,50,0)</f>
        <v>5</v>
      </c>
      <c r="AC42">
        <f>VLOOKUP(A42,Pre!$J:$BG,50,0)</f>
        <v>8</v>
      </c>
      <c r="AD42" t="e">
        <f>VLOOKUP(A42,'post intervencion'!J:BY,68,0)</f>
        <v>#N/A</v>
      </c>
      <c r="AE42">
        <f>VLOOKUP(A42,'post control'!J:BI,51,0)</f>
        <v>6</v>
      </c>
      <c r="AG42">
        <f>VLOOKUP(A42,Pre!$J:$BH,51,0)</f>
        <v>3.8888888888888888</v>
      </c>
      <c r="AH42" t="e">
        <f>VLOOKUP(A42,'post intervencion'!J:CA,70,0)</f>
        <v>#N/A</v>
      </c>
      <c r="AJ42">
        <f>VLOOKUP(A42,Pre!$J:$BI,52,0)</f>
        <v>1</v>
      </c>
      <c r="AK42" t="e">
        <f>VLOOKUP(A42,'post intervencion'!J:CB,71,0)</f>
        <v>#N/A</v>
      </c>
      <c r="AM42">
        <f>VLOOKUP(A42,Pre!$J:$BJ,53,0)</f>
        <v>3</v>
      </c>
      <c r="AN42">
        <f>VLOOKUP(A42,'post control'!J:BJ,53,0)</f>
        <v>3</v>
      </c>
      <c r="AP42">
        <f>VLOOKUP(A42,Pre!$J:$BK,54,0)</f>
        <v>3</v>
      </c>
      <c r="AQ42" t="e">
        <f>VLOOKUP(A42,'post intervencion'!J:CD,73,0)</f>
        <v>#N/A</v>
      </c>
      <c r="AS42">
        <f>VLOOKUP(A42,Pre!$J:$BL,55,0)</f>
        <v>2.6666666666666665</v>
      </c>
      <c r="AT42" t="e">
        <f>VLOOKUP(A42,'post intervencion'!J:CE,74,0)</f>
        <v>#N/A</v>
      </c>
      <c r="AW42" t="e">
        <f>VLOOKUP(A42,'post intervencion'!$J$18:$CI$117,75,0)</f>
        <v>#N/A</v>
      </c>
      <c r="AX42" t="e">
        <f>VLOOKUP(A42,'post intervencion'!$J$18:$CI$117,76,0)</f>
        <v>#N/A</v>
      </c>
      <c r="AY42" t="e">
        <f>VLOOKUP(A42,'post intervencion'!$J$18:$CI$117,77,0)</f>
        <v>#N/A</v>
      </c>
      <c r="AZ42" t="e">
        <f>VLOOKUP(A42,'post intervencion'!$J$18:$CI$117,78,0)</f>
        <v>#N/A</v>
      </c>
      <c r="BB42">
        <f>VLOOKUP(A42,Pre!$J:$BG,4,0)</f>
        <v>6</v>
      </c>
      <c r="BC42">
        <f>VLOOKUP(A42,'post control'!J:BJ,4,0)</f>
        <v>7</v>
      </c>
    </row>
    <row r="43" spans="1:55" x14ac:dyDescent="0.2">
      <c r="A43">
        <v>789</v>
      </c>
      <c r="B43" s="13">
        <f>VLOOKUP(A43,Pre!$J:$BG,41,0)</f>
        <v>6.333333333333333</v>
      </c>
      <c r="C43" s="13">
        <f>VLOOKUP(A43,'post control'!J:BI,42,0)</f>
        <v>7</v>
      </c>
      <c r="D43" s="13">
        <f>VLOOKUP(A43,'post control'!J:BI,42,0)</f>
        <v>7</v>
      </c>
      <c r="E43">
        <f>VLOOKUP(A43,Pre!$J:$BG,42,0)</f>
        <v>6</v>
      </c>
      <c r="F43" t="e">
        <f>VLOOKUP(A43,'post intervencion'!J:BY,60,0)</f>
        <v>#N/A</v>
      </c>
      <c r="G43">
        <f>VLOOKUP(A43,'post control'!J:BI,43,0)</f>
        <v>8</v>
      </c>
      <c r="H43">
        <f>VLOOKUP(A43,Pre!$J:$BG,43,0)</f>
        <v>3</v>
      </c>
      <c r="I43" t="e">
        <f>VLOOKUP(A43,'post intervencion'!J:BY,61,0)</f>
        <v>#N/A</v>
      </c>
      <c r="J43">
        <f>VLOOKUP(A43,'post control'!J:BI,44,0)</f>
        <v>3</v>
      </c>
      <c r="K43" s="24">
        <f>VLOOKUP(A43,Pre!$J:$BG,44,0)</f>
        <v>3</v>
      </c>
      <c r="L43" t="e">
        <f>VLOOKUP(A43,'post intervencion'!J:BY,62,0)</f>
        <v>#N/A</v>
      </c>
      <c r="M43">
        <f>VLOOKUP(A43,'post control'!J:BI,45,0)</f>
        <v>3</v>
      </c>
      <c r="N43">
        <f>VLOOKUP(A43,Pre!$J:$BG,45,0)</f>
        <v>3</v>
      </c>
      <c r="O43" t="e">
        <f>VLOOKUP(A43,'post intervencion'!J:BY,63,0)</f>
        <v>#N/A</v>
      </c>
      <c r="P43">
        <f>VLOOKUP(A43,'post control'!J:BI,46,0)</f>
        <v>3</v>
      </c>
      <c r="Q43">
        <f>VLOOKUP(A43,Pre!$J:$BG,46,0)</f>
        <v>3</v>
      </c>
      <c r="R43" t="e">
        <f>VLOOKUP(A43,'post intervencion'!J:BY,64,0)</f>
        <v>#N/A</v>
      </c>
      <c r="S43">
        <f>VLOOKUP(A43,'post control'!J:BI,47,0)</f>
        <v>3</v>
      </c>
      <c r="T43">
        <f>VLOOKUP(A43,Pre!$J:$BG,47,0)</f>
        <v>2</v>
      </c>
      <c r="U43" t="e">
        <f>VLOOKUP(A43,'post intervencion'!J:BY,65,0)</f>
        <v>#N/A</v>
      </c>
      <c r="V43">
        <f>VLOOKUP(A43,'post control'!J:BI,48,0)</f>
        <v>1.4444444444444444</v>
      </c>
      <c r="W43">
        <f>VLOOKUP(A43,Pre!$J:$BG,48,0)</f>
        <v>5</v>
      </c>
      <c r="X43" t="e">
        <f>VLOOKUP(A43,'post intervencion'!J:BY,66,0)</f>
        <v>#N/A</v>
      </c>
      <c r="Y43">
        <f>VLOOKUP(A43,'post control'!J:BI,49,0)</f>
        <v>5</v>
      </c>
      <c r="Z43">
        <f>VLOOKUP(A43,Pre!$J:$BG,49,0)</f>
        <v>4.5</v>
      </c>
      <c r="AA43">
        <f>VLOOKUP(A43,'post control'!J:BJ,50,0)</f>
        <v>5</v>
      </c>
      <c r="AB43">
        <f>VLOOKUP(A43,'post control'!J:BI,50,0)</f>
        <v>5</v>
      </c>
      <c r="AC43">
        <f>VLOOKUP(A43,Pre!$J:$BG,50,0)</f>
        <v>9</v>
      </c>
      <c r="AD43" t="e">
        <f>VLOOKUP(A43,'post intervencion'!J:BY,68,0)</f>
        <v>#N/A</v>
      </c>
      <c r="AE43">
        <f>VLOOKUP(A43,'post control'!J:BI,51,0)</f>
        <v>9</v>
      </c>
      <c r="AG43">
        <f>VLOOKUP(A43,Pre!$J:$BH,51,0)</f>
        <v>3.3333333333333335</v>
      </c>
      <c r="AH43" t="e">
        <f>VLOOKUP(A43,'post intervencion'!J:CA,70,0)</f>
        <v>#N/A</v>
      </c>
      <c r="AJ43">
        <f>VLOOKUP(A43,Pre!$J:$BI,52,0)</f>
        <v>2</v>
      </c>
      <c r="AK43" t="e">
        <f>VLOOKUP(A43,'post intervencion'!J:CB,71,0)</f>
        <v>#N/A</v>
      </c>
      <c r="AM43">
        <f>VLOOKUP(A43,Pre!$J:$BJ,53,0)</f>
        <v>3</v>
      </c>
      <c r="AN43">
        <f>VLOOKUP(A43,'post control'!J:BJ,53,0)</f>
        <v>3</v>
      </c>
      <c r="AP43">
        <f>VLOOKUP(A43,Pre!$J:$BK,54,0)</f>
        <v>3</v>
      </c>
      <c r="AQ43" t="e">
        <f>VLOOKUP(A43,'post intervencion'!J:CD,73,0)</f>
        <v>#N/A</v>
      </c>
      <c r="AS43">
        <f>VLOOKUP(A43,Pre!$J:$BL,55,0)</f>
        <v>3</v>
      </c>
      <c r="AT43" t="e">
        <f>VLOOKUP(A43,'post intervencion'!J:CE,74,0)</f>
        <v>#N/A</v>
      </c>
      <c r="AW43" t="e">
        <f>VLOOKUP(A43,'post intervencion'!$J$18:$CI$117,75,0)</f>
        <v>#N/A</v>
      </c>
      <c r="AX43" t="e">
        <f>VLOOKUP(A43,'post intervencion'!$J$18:$CI$117,76,0)</f>
        <v>#N/A</v>
      </c>
      <c r="AY43" t="e">
        <f>VLOOKUP(A43,'post intervencion'!$J$18:$CI$117,77,0)</f>
        <v>#N/A</v>
      </c>
      <c r="AZ43" t="e">
        <f>VLOOKUP(A43,'post intervencion'!$J$18:$CI$117,78,0)</f>
        <v>#N/A</v>
      </c>
      <c r="BB43">
        <f>VLOOKUP(A43,Pre!$J:$BG,4,0)</f>
        <v>6</v>
      </c>
      <c r="BC43">
        <f>VLOOKUP(A43,'post control'!J:BJ,4,0)</f>
        <v>7</v>
      </c>
    </row>
    <row r="44" spans="1:55" x14ac:dyDescent="0.2">
      <c r="A44">
        <v>869</v>
      </c>
      <c r="B44" s="13">
        <f>VLOOKUP(A44,Pre!$J:$BG,41,0)</f>
        <v>5</v>
      </c>
      <c r="C44" s="13">
        <f>VLOOKUP(A44,'post control'!J:BI,42,0)</f>
        <v>4</v>
      </c>
      <c r="D44" s="13">
        <f>VLOOKUP(A44,'post control'!J:BI,42,0)</f>
        <v>4</v>
      </c>
      <c r="E44">
        <f>VLOOKUP(A44,Pre!$J:$BG,42,0)</f>
        <v>4</v>
      </c>
      <c r="F44" t="e">
        <f>VLOOKUP(A44,'post intervencion'!J:BY,60,0)</f>
        <v>#N/A</v>
      </c>
      <c r="G44">
        <f>VLOOKUP(A44,'post control'!J:BI,43,0)</f>
        <v>4</v>
      </c>
      <c r="H44">
        <f>VLOOKUP(A44,Pre!$J:$BG,43,0)</f>
        <v>3</v>
      </c>
      <c r="I44" t="e">
        <f>VLOOKUP(A44,'post intervencion'!J:BY,61,0)</f>
        <v>#N/A</v>
      </c>
      <c r="J44">
        <f>VLOOKUP(A44,'post control'!J:BI,44,0)</f>
        <v>2.3333333333333335</v>
      </c>
      <c r="K44" s="24">
        <f>VLOOKUP(A44,Pre!$J:$BG,44,0)</f>
        <v>4</v>
      </c>
      <c r="L44" t="e">
        <f>VLOOKUP(A44,'post intervencion'!J:BY,62,0)</f>
        <v>#N/A</v>
      </c>
      <c r="M44">
        <f>VLOOKUP(A44,'post control'!J:BI,45,0)</f>
        <v>2</v>
      </c>
      <c r="N44">
        <f>VLOOKUP(A44,Pre!$J:$BG,45,0)</f>
        <v>3</v>
      </c>
      <c r="O44" t="e">
        <f>VLOOKUP(A44,'post intervencion'!J:BY,63,0)</f>
        <v>#N/A</v>
      </c>
      <c r="P44">
        <f>VLOOKUP(A44,'post control'!J:BI,46,0)</f>
        <v>3</v>
      </c>
      <c r="Q44">
        <f>VLOOKUP(A44,Pre!$J:$BG,46,0)</f>
        <v>2</v>
      </c>
      <c r="R44" t="e">
        <f>VLOOKUP(A44,'post intervencion'!J:BY,64,0)</f>
        <v>#N/A</v>
      </c>
      <c r="S44">
        <f>VLOOKUP(A44,'post control'!J:BI,47,0)</f>
        <v>2</v>
      </c>
      <c r="T44">
        <f>VLOOKUP(A44,Pre!$J:$BG,47,0)</f>
        <v>1.6666666666666667</v>
      </c>
      <c r="U44" t="e">
        <f>VLOOKUP(A44,'post intervencion'!J:BY,65,0)</f>
        <v>#N/A</v>
      </c>
      <c r="V44">
        <f>VLOOKUP(A44,'post control'!J:BI,48,0)</f>
        <v>2.3333333333333335</v>
      </c>
      <c r="W44">
        <f>VLOOKUP(A44,Pre!$J:$BG,48,0)</f>
        <v>3.2</v>
      </c>
      <c r="X44" t="e">
        <f>VLOOKUP(A44,'post intervencion'!J:BY,66,0)</f>
        <v>#N/A</v>
      </c>
      <c r="Y44">
        <f>VLOOKUP(A44,'post control'!J:BI,49,0)</f>
        <v>3</v>
      </c>
      <c r="Z44">
        <f>VLOOKUP(A44,Pre!$J:$BG,49,0)</f>
        <v>4</v>
      </c>
      <c r="AA44">
        <f>VLOOKUP(A44,'post control'!J:BJ,50,0)</f>
        <v>4</v>
      </c>
      <c r="AB44">
        <f>VLOOKUP(A44,'post control'!J:BI,50,0)</f>
        <v>4</v>
      </c>
      <c r="AC44">
        <f>VLOOKUP(A44,Pre!$J:$BG,50,0)</f>
        <v>9</v>
      </c>
      <c r="AD44" t="e">
        <f>VLOOKUP(A44,'post intervencion'!J:BY,68,0)</f>
        <v>#N/A</v>
      </c>
      <c r="AE44">
        <f>VLOOKUP(A44,'post control'!J:BI,51,0)</f>
        <v>7</v>
      </c>
      <c r="AG44">
        <f>VLOOKUP(A44,Pre!$J:$BH,51,0)</f>
        <v>2.4444444444444446</v>
      </c>
      <c r="AH44" t="e">
        <f>VLOOKUP(A44,'post intervencion'!J:CA,70,0)</f>
        <v>#N/A</v>
      </c>
      <c r="AJ44">
        <f>VLOOKUP(A44,Pre!$J:$BI,52,0)</f>
        <v>1.6666666666666665</v>
      </c>
      <c r="AK44" t="e">
        <f>VLOOKUP(A44,'post intervencion'!J:CB,71,0)</f>
        <v>#N/A</v>
      </c>
      <c r="AM44">
        <f>VLOOKUP(A44,Pre!$J:$BJ,53,0)</f>
        <v>3</v>
      </c>
      <c r="AN44">
        <f>VLOOKUP(A44,'post control'!J:BJ,53,0)</f>
        <v>3</v>
      </c>
      <c r="AP44">
        <f>VLOOKUP(A44,Pre!$J:$BK,54,0)</f>
        <v>3</v>
      </c>
      <c r="AQ44" t="e">
        <f>VLOOKUP(A44,'post intervencion'!J:CD,73,0)</f>
        <v>#N/A</v>
      </c>
      <c r="AS44">
        <f>VLOOKUP(A44,Pre!$J:$BL,55,0)</f>
        <v>3</v>
      </c>
      <c r="AT44" t="e">
        <f>VLOOKUP(A44,'post intervencion'!J:CE,74,0)</f>
        <v>#N/A</v>
      </c>
      <c r="AW44" t="e">
        <f>VLOOKUP(A44,'post intervencion'!$J$18:$CI$117,75,0)</f>
        <v>#N/A</v>
      </c>
      <c r="AX44" t="e">
        <f>VLOOKUP(A44,'post intervencion'!$J$18:$CI$117,76,0)</f>
        <v>#N/A</v>
      </c>
      <c r="AY44" t="e">
        <f>VLOOKUP(A44,'post intervencion'!$J$18:$CI$117,77,0)</f>
        <v>#N/A</v>
      </c>
      <c r="AZ44" t="e">
        <f>VLOOKUP(A44,'post intervencion'!$J$18:$CI$117,78,0)</f>
        <v>#N/A</v>
      </c>
      <c r="BB44">
        <f>VLOOKUP(A44,Pre!$J:$BG,4,0)</f>
        <v>3</v>
      </c>
      <c r="BC44">
        <f>VLOOKUP(A44,'post control'!J:BJ,4,0)</f>
        <v>3</v>
      </c>
    </row>
    <row r="45" spans="1:55" x14ac:dyDescent="0.2">
      <c r="A45">
        <v>921</v>
      </c>
      <c r="B45" s="13">
        <f>VLOOKUP(A45,Pre!$J:$BG,41,0)</f>
        <v>4.666666666666667</v>
      </c>
      <c r="C45" s="13">
        <f>VLOOKUP(A45,'post control'!J:BI,42,0)</f>
        <v>4.666666666666667</v>
      </c>
      <c r="D45" s="13">
        <f>VLOOKUP(A45,'post control'!J:BI,42,0)</f>
        <v>4.666666666666667</v>
      </c>
      <c r="E45">
        <f>VLOOKUP(A45,Pre!$J:$BG,42,0)</f>
        <v>7</v>
      </c>
      <c r="F45" t="e">
        <f>VLOOKUP(A45,'post intervencion'!J:BY,60,0)</f>
        <v>#N/A</v>
      </c>
      <c r="G45">
        <f>VLOOKUP(A45,'post control'!J:BI,43,0)</f>
        <v>8</v>
      </c>
      <c r="H45">
        <f>VLOOKUP(A45,Pre!$J:$BG,43,0)</f>
        <v>3</v>
      </c>
      <c r="I45" t="e">
        <f>VLOOKUP(A45,'post intervencion'!J:BY,61,0)</f>
        <v>#N/A</v>
      </c>
      <c r="J45">
        <f>VLOOKUP(A45,'post control'!J:BI,44,0)</f>
        <v>3</v>
      </c>
      <c r="K45" s="24">
        <f>VLOOKUP(A45,Pre!$J:$BG,44,0)</f>
        <v>3</v>
      </c>
      <c r="L45" t="e">
        <f>VLOOKUP(A45,'post intervencion'!J:BY,62,0)</f>
        <v>#N/A</v>
      </c>
      <c r="M45">
        <f>VLOOKUP(A45,'post control'!J:BI,45,0)</f>
        <v>3</v>
      </c>
      <c r="N45">
        <f>VLOOKUP(A45,Pre!$J:$BG,45,0)</f>
        <v>3</v>
      </c>
      <c r="O45" t="e">
        <f>VLOOKUP(A45,'post intervencion'!J:BY,63,0)</f>
        <v>#N/A</v>
      </c>
      <c r="P45">
        <f>VLOOKUP(A45,'post control'!J:BI,46,0)</f>
        <v>3</v>
      </c>
      <c r="Q45">
        <f>VLOOKUP(A45,Pre!$J:$BG,46,0)</f>
        <v>3</v>
      </c>
      <c r="R45" t="e">
        <f>VLOOKUP(A45,'post intervencion'!J:BY,64,0)</f>
        <v>#N/A</v>
      </c>
      <c r="S45">
        <f>VLOOKUP(A45,'post control'!J:BI,47,0)</f>
        <v>3</v>
      </c>
      <c r="T45">
        <f>VLOOKUP(A45,Pre!$J:$BG,47,0)</f>
        <v>2</v>
      </c>
      <c r="U45" t="e">
        <f>VLOOKUP(A45,'post intervencion'!J:BY,65,0)</f>
        <v>#N/A</v>
      </c>
      <c r="V45">
        <f>VLOOKUP(A45,'post control'!J:BI,48,0)</f>
        <v>2.6666666666666665</v>
      </c>
      <c r="W45">
        <f>VLOOKUP(A45,Pre!$J:$BG,48,0)</f>
        <v>3.8</v>
      </c>
      <c r="X45" t="e">
        <f>VLOOKUP(A45,'post intervencion'!J:BY,66,0)</f>
        <v>#N/A</v>
      </c>
      <c r="Y45">
        <f>VLOOKUP(A45,'post control'!J:BI,49,0)</f>
        <v>4</v>
      </c>
      <c r="Z45">
        <f>VLOOKUP(A45,Pre!$J:$BG,49,0)</f>
        <v>4</v>
      </c>
      <c r="AA45">
        <f>VLOOKUP(A45,'post control'!J:BJ,50,0)</f>
        <v>3.6666666666666665</v>
      </c>
      <c r="AB45">
        <f>VLOOKUP(A45,'post control'!J:BI,50,0)</f>
        <v>3.6666666666666665</v>
      </c>
      <c r="AC45">
        <f>VLOOKUP(A45,Pre!$J:$BG,50,0)</f>
        <v>9</v>
      </c>
      <c r="AD45" t="e">
        <f>VLOOKUP(A45,'post intervencion'!J:BY,68,0)</f>
        <v>#N/A</v>
      </c>
      <c r="AE45">
        <f>VLOOKUP(A45,'post control'!J:BI,51,0)</f>
        <v>9</v>
      </c>
      <c r="AG45">
        <f>VLOOKUP(A45,Pre!$J:$BH,51,0)</f>
        <v>2.6666666666666665</v>
      </c>
      <c r="AH45" t="e">
        <f>VLOOKUP(A45,'post intervencion'!J:CA,70,0)</f>
        <v>#N/A</v>
      </c>
      <c r="AJ45">
        <f>VLOOKUP(A45,Pre!$J:$BI,52,0)</f>
        <v>2.3333333333333335</v>
      </c>
      <c r="AK45" t="e">
        <f>VLOOKUP(A45,'post intervencion'!J:CB,71,0)</f>
        <v>#N/A</v>
      </c>
      <c r="AM45">
        <f>VLOOKUP(A45,Pre!$J:$BJ,53,0)</f>
        <v>3</v>
      </c>
      <c r="AN45">
        <f>VLOOKUP(A45,'post control'!J:BJ,53,0)</f>
        <v>3</v>
      </c>
      <c r="AP45">
        <f>VLOOKUP(A45,Pre!$J:$BK,54,0)</f>
        <v>3</v>
      </c>
      <c r="AQ45" t="e">
        <f>VLOOKUP(A45,'post intervencion'!J:CD,73,0)</f>
        <v>#N/A</v>
      </c>
      <c r="AS45">
        <f>VLOOKUP(A45,Pre!$J:$BL,55,0)</f>
        <v>3</v>
      </c>
      <c r="AT45" t="e">
        <f>VLOOKUP(A45,'post intervencion'!J:CE,74,0)</f>
        <v>#N/A</v>
      </c>
      <c r="AW45" t="e">
        <f>VLOOKUP(A45,'post intervencion'!$J$18:$CI$117,75,0)</f>
        <v>#N/A</v>
      </c>
      <c r="AX45" t="e">
        <f>VLOOKUP(A45,'post intervencion'!$J$18:$CI$117,76,0)</f>
        <v>#N/A</v>
      </c>
      <c r="AY45" t="e">
        <f>VLOOKUP(A45,'post intervencion'!$J$18:$CI$117,77,0)</f>
        <v>#N/A</v>
      </c>
      <c r="AZ45" t="e">
        <f>VLOOKUP(A45,'post intervencion'!$J$18:$CI$117,78,0)</f>
        <v>#N/A</v>
      </c>
      <c r="BB45">
        <f>VLOOKUP(A45,Pre!$J:$BG,4,0)</f>
        <v>6</v>
      </c>
      <c r="BC45">
        <f>VLOOKUP(A45,'post control'!J:BJ,4,0)</f>
        <v>6</v>
      </c>
    </row>
    <row r="46" spans="1:55" x14ac:dyDescent="0.2">
      <c r="A46">
        <v>121</v>
      </c>
      <c r="B46" s="13">
        <f>VLOOKUP(A46,Pre!$J:$BG,41,0)</f>
        <v>6</v>
      </c>
      <c r="C46" s="13">
        <f>VLOOKUP(A46,'post control'!J:BI,42,0)</f>
        <v>6.333333333333333</v>
      </c>
      <c r="D46" s="13">
        <f>VLOOKUP(A46,'post control'!J:BI,42,0)</f>
        <v>6.333333333333333</v>
      </c>
      <c r="E46">
        <f>VLOOKUP(A46,Pre!$J:$BG,42,0)</f>
        <v>3</v>
      </c>
      <c r="F46" t="e">
        <f>VLOOKUP(A46,'post intervencion'!J:BY,60,0)</f>
        <v>#N/A</v>
      </c>
      <c r="G46">
        <f>VLOOKUP(A46,'post control'!J:BI,43,0)</f>
        <v>9</v>
      </c>
      <c r="H46">
        <f>VLOOKUP(A46,Pre!$J:$BG,43,0)</f>
        <v>3.3333333333333335</v>
      </c>
      <c r="I46" t="e">
        <f>VLOOKUP(A46,'post intervencion'!J:BY,61,0)</f>
        <v>#N/A</v>
      </c>
      <c r="J46">
        <f>VLOOKUP(A46,'post control'!J:BI,44,0)</f>
        <v>1.6666666666666667</v>
      </c>
      <c r="K46" s="24">
        <f>VLOOKUP(A46,Pre!$J:$BG,44,0)</f>
        <v>4</v>
      </c>
      <c r="L46" t="e">
        <f>VLOOKUP(A46,'post intervencion'!J:BY,62,0)</f>
        <v>#N/A</v>
      </c>
      <c r="M46">
        <f>VLOOKUP(A46,'post control'!J:BI,45,0)</f>
        <v>1</v>
      </c>
      <c r="N46">
        <f>VLOOKUP(A46,Pre!$J:$BG,45,0)</f>
        <v>4</v>
      </c>
      <c r="O46" t="e">
        <f>VLOOKUP(A46,'post intervencion'!J:BY,63,0)</f>
        <v>#N/A</v>
      </c>
      <c r="P46">
        <f>VLOOKUP(A46,'post control'!J:BI,46,0)</f>
        <v>2</v>
      </c>
      <c r="Q46">
        <f>VLOOKUP(A46,Pre!$J:$BG,46,0)</f>
        <v>2</v>
      </c>
      <c r="R46" t="e">
        <f>VLOOKUP(A46,'post intervencion'!J:BY,64,0)</f>
        <v>#N/A</v>
      </c>
      <c r="S46">
        <f>VLOOKUP(A46,'post control'!J:BI,47,0)</f>
        <v>2</v>
      </c>
      <c r="T46">
        <f>VLOOKUP(A46,Pre!$J:$BG,47,0)</f>
        <v>1.6666666666666667</v>
      </c>
      <c r="U46" t="e">
        <f>VLOOKUP(A46,'post intervencion'!J:BY,65,0)</f>
        <v>#N/A</v>
      </c>
      <c r="V46">
        <f>VLOOKUP(A46,'post control'!J:BI,48,0)</f>
        <v>3.2222222222222223</v>
      </c>
      <c r="W46">
        <f>VLOOKUP(A46,Pre!$J:$BG,48,0)</f>
        <v>3.4</v>
      </c>
      <c r="X46" t="e">
        <f>VLOOKUP(A46,'post intervencion'!J:BY,66,0)</f>
        <v>#N/A</v>
      </c>
      <c r="Y46">
        <f>VLOOKUP(A46,'post control'!J:BI,49,0)</f>
        <v>3.2</v>
      </c>
      <c r="Z46">
        <f>VLOOKUP(A46,Pre!$J:$BG,49,0)</f>
        <v>4.75</v>
      </c>
      <c r="AA46">
        <f>VLOOKUP(A46,'post control'!J:BJ,50,0)</f>
        <v>4</v>
      </c>
      <c r="AB46">
        <f>VLOOKUP(A46,'post control'!J:BI,50,0)</f>
        <v>4</v>
      </c>
      <c r="AC46">
        <f>VLOOKUP(A46,Pre!$J:$BG,50,0)</f>
        <v>10</v>
      </c>
      <c r="AD46" t="e">
        <f>VLOOKUP(A46,'post intervencion'!J:BY,68,0)</f>
        <v>#N/A</v>
      </c>
      <c r="AE46">
        <f>VLOOKUP(A46,'post control'!J:BI,51,0)</f>
        <v>13</v>
      </c>
      <c r="AG46">
        <f>VLOOKUP(A46,Pre!$J:$BH,51,0)</f>
        <v>3</v>
      </c>
      <c r="AH46" t="e">
        <f>VLOOKUP(A46,'post intervencion'!J:CA,70,0)</f>
        <v>#N/A</v>
      </c>
      <c r="AJ46">
        <f>VLOOKUP(A46,Pre!$J:$BI,52,0)</f>
        <v>2.6666666666666665</v>
      </c>
      <c r="AK46" t="e">
        <f>VLOOKUP(A46,'post intervencion'!J:CB,71,0)</f>
        <v>#N/A</v>
      </c>
      <c r="AM46">
        <f>VLOOKUP(A46,Pre!$J:$BJ,53,0)</f>
        <v>4</v>
      </c>
      <c r="AN46">
        <f>VLOOKUP(A46,'post control'!J:BJ,53,0)</f>
        <v>3</v>
      </c>
      <c r="AP46">
        <f>VLOOKUP(A46,Pre!$J:$BK,54,0)</f>
        <v>4</v>
      </c>
      <c r="AQ46" t="e">
        <f>VLOOKUP(A46,'post intervencion'!J:CD,73,0)</f>
        <v>#N/A</v>
      </c>
      <c r="AS46">
        <f>VLOOKUP(A46,Pre!$J:$BL,55,0)</f>
        <v>3.333333333333333</v>
      </c>
      <c r="AT46" t="e">
        <f>VLOOKUP(A46,'post intervencion'!J:CE,74,0)</f>
        <v>#N/A</v>
      </c>
      <c r="AW46" t="e">
        <f>VLOOKUP(A46,'post intervencion'!$J$18:$CI$117,75,0)</f>
        <v>#N/A</v>
      </c>
      <c r="AX46" t="e">
        <f>VLOOKUP(A46,'post intervencion'!$J$18:$CI$117,76,0)</f>
        <v>#N/A</v>
      </c>
      <c r="AY46" t="e">
        <f>VLOOKUP(A46,'post intervencion'!$J$18:$CI$117,77,0)</f>
        <v>#N/A</v>
      </c>
      <c r="AZ46" t="e">
        <f>VLOOKUP(A46,'post intervencion'!$J$18:$CI$117,78,0)</f>
        <v>#N/A</v>
      </c>
      <c r="BB46">
        <f>VLOOKUP(A46,Pre!$J:$BG,4,0)</f>
        <v>6</v>
      </c>
      <c r="BC46">
        <f>VLOOKUP(A46,'post control'!J:BJ,4,0)</f>
        <v>7</v>
      </c>
    </row>
    <row r="47" spans="1:55" x14ac:dyDescent="0.2">
      <c r="A47">
        <v>1017</v>
      </c>
      <c r="B47" s="13">
        <f>VLOOKUP(A47,Pre!$J:$BG,41,0)</f>
        <v>5</v>
      </c>
      <c r="C47" s="13">
        <f>VLOOKUP(A47,'post control'!J:BI,42,0)</f>
        <v>4.666666666666667</v>
      </c>
      <c r="D47" s="13">
        <f>VLOOKUP(A47,'post control'!J:BI,42,0)</f>
        <v>4.666666666666667</v>
      </c>
      <c r="E47">
        <f>VLOOKUP(A47,Pre!$J:$BG,42,0)</f>
        <v>8</v>
      </c>
      <c r="F47" t="e">
        <f>VLOOKUP(A47,'post intervencion'!J:BY,60,0)</f>
        <v>#N/A</v>
      </c>
      <c r="G47">
        <f>VLOOKUP(A47,'post control'!J:BI,43,0)</f>
        <v>9</v>
      </c>
      <c r="H47">
        <f>VLOOKUP(A47,Pre!$J:$BG,43,0)</f>
        <v>2</v>
      </c>
      <c r="I47" t="e">
        <f>VLOOKUP(A47,'post intervencion'!J:BY,61,0)</f>
        <v>#N/A</v>
      </c>
      <c r="J47">
        <f>VLOOKUP(A47,'post control'!J:BI,44,0)</f>
        <v>2</v>
      </c>
      <c r="K47" s="24">
        <f>VLOOKUP(A47,Pre!$J:$BG,44,0)</f>
        <v>0</v>
      </c>
      <c r="L47" t="e">
        <f>VLOOKUP(A47,'post intervencion'!J:BY,62,0)</f>
        <v>#N/A</v>
      </c>
      <c r="M47">
        <f>VLOOKUP(A47,'post control'!J:BI,45,0)</f>
        <v>1</v>
      </c>
      <c r="N47">
        <f>VLOOKUP(A47,Pre!$J:$BG,45,0)</f>
        <v>4</v>
      </c>
      <c r="O47" t="e">
        <f>VLOOKUP(A47,'post intervencion'!J:BY,63,0)</f>
        <v>#N/A</v>
      </c>
      <c r="P47">
        <f>VLOOKUP(A47,'post control'!J:BI,46,0)</f>
        <v>3</v>
      </c>
      <c r="Q47">
        <f>VLOOKUP(A47,Pre!$J:$BG,46,0)</f>
        <v>2</v>
      </c>
      <c r="R47" t="e">
        <f>VLOOKUP(A47,'post intervencion'!J:BY,64,0)</f>
        <v>#N/A</v>
      </c>
      <c r="S47">
        <f>VLOOKUP(A47,'post control'!J:BI,47,0)</f>
        <v>1</v>
      </c>
      <c r="T47">
        <f>VLOOKUP(A47,Pre!$J:$BG,47,0)</f>
        <v>3</v>
      </c>
      <c r="U47" t="e">
        <f>VLOOKUP(A47,'post intervencion'!J:BY,65,0)</f>
        <v>#N/A</v>
      </c>
      <c r="V47">
        <f>VLOOKUP(A47,'post control'!J:BI,48,0)</f>
        <v>3.6666666666666665</v>
      </c>
      <c r="W47">
        <f>VLOOKUP(A47,Pre!$J:$BG,48,0)</f>
        <v>4</v>
      </c>
      <c r="X47" t="e">
        <f>VLOOKUP(A47,'post intervencion'!J:BY,66,0)</f>
        <v>#N/A</v>
      </c>
      <c r="Y47">
        <f>VLOOKUP(A47,'post control'!J:BI,49,0)</f>
        <v>4</v>
      </c>
      <c r="Z47">
        <f>VLOOKUP(A47,Pre!$J:$BG,49,0)</f>
        <v>3.75</v>
      </c>
      <c r="AA47">
        <f>VLOOKUP(A47,'post control'!J:BJ,50,0)</f>
        <v>3.3333333333333335</v>
      </c>
      <c r="AB47">
        <f>VLOOKUP(A47,'post control'!J:BI,50,0)</f>
        <v>3.3333333333333335</v>
      </c>
      <c r="AC47">
        <f>VLOOKUP(A47,Pre!$J:$BG,50,0)</f>
        <v>6</v>
      </c>
      <c r="AD47" t="e">
        <f>VLOOKUP(A47,'post intervencion'!J:BY,68,0)</f>
        <v>#N/A</v>
      </c>
      <c r="AE47">
        <f>VLOOKUP(A47,'post control'!J:BI,51,0)</f>
        <v>5</v>
      </c>
      <c r="AG47">
        <f>VLOOKUP(A47,Pre!$J:$BH,51,0)</f>
        <v>4.333333333333333</v>
      </c>
      <c r="AH47" t="e">
        <f>VLOOKUP(A47,'post intervencion'!J:CA,70,0)</f>
        <v>#N/A</v>
      </c>
      <c r="AJ47">
        <f>VLOOKUP(A47,Pre!$J:$BI,52,0)</f>
        <v>1.3333333333333335</v>
      </c>
      <c r="AK47" t="e">
        <f>VLOOKUP(A47,'post intervencion'!J:CB,71,0)</f>
        <v>#N/A</v>
      </c>
      <c r="AM47">
        <f>VLOOKUP(A47,Pre!$J:$BJ,53,0)</f>
        <v>4</v>
      </c>
      <c r="AN47">
        <f>VLOOKUP(A47,'post control'!J:BJ,53,0)</f>
        <v>3</v>
      </c>
      <c r="AP47">
        <f>VLOOKUP(A47,Pre!$J:$BK,54,0)</f>
        <v>4</v>
      </c>
      <c r="AQ47" t="e">
        <f>VLOOKUP(A47,'post intervencion'!J:CD,73,0)</f>
        <v>#N/A</v>
      </c>
      <c r="AS47">
        <f>VLOOKUP(A47,Pre!$J:$BL,55,0)</f>
        <v>2</v>
      </c>
      <c r="AT47" t="e">
        <f>VLOOKUP(A47,'post intervencion'!J:CE,74,0)</f>
        <v>#N/A</v>
      </c>
      <c r="AW47" t="e">
        <f>VLOOKUP(A47,'post intervencion'!$J$18:$CI$117,75,0)</f>
        <v>#N/A</v>
      </c>
      <c r="AX47" t="e">
        <f>VLOOKUP(A47,'post intervencion'!$J$18:$CI$117,76,0)</f>
        <v>#N/A</v>
      </c>
      <c r="AY47" t="e">
        <f>VLOOKUP(A47,'post intervencion'!$J$18:$CI$117,77,0)</f>
        <v>#N/A</v>
      </c>
      <c r="AZ47" t="e">
        <f>VLOOKUP(A47,'post intervencion'!$J$18:$CI$117,78,0)</f>
        <v>#N/A</v>
      </c>
      <c r="BB47">
        <f>VLOOKUP(A47,Pre!$J:$BG,4,0)</f>
        <v>5</v>
      </c>
      <c r="BC47">
        <f>VLOOKUP(A47,'post control'!J:BJ,4,0)</f>
        <v>5</v>
      </c>
    </row>
    <row r="48" spans="1:55" x14ac:dyDescent="0.2">
      <c r="A48">
        <v>1053</v>
      </c>
      <c r="B48" s="13">
        <f>VLOOKUP(A48,Pre!$J:$BG,41,0)</f>
        <v>7</v>
      </c>
      <c r="C48" s="13">
        <f>VLOOKUP(A48,'post control'!J:BI,42,0)</f>
        <v>7</v>
      </c>
      <c r="D48" s="13">
        <f>VLOOKUP(A48,'post control'!J:BI,42,0)</f>
        <v>7</v>
      </c>
      <c r="E48">
        <f>VLOOKUP(A48,Pre!$J:$BG,42,0)</f>
        <v>1</v>
      </c>
      <c r="F48" t="e">
        <f>VLOOKUP(A48,'post intervencion'!J:BY,60,0)</f>
        <v>#N/A</v>
      </c>
      <c r="G48">
        <f>VLOOKUP(A48,'post control'!J:BI,43,0)</f>
        <v>3</v>
      </c>
      <c r="H48">
        <f>VLOOKUP(A48,Pre!$J:$BG,43,0)</f>
        <v>4.333333333333333</v>
      </c>
      <c r="I48" t="e">
        <f>VLOOKUP(A48,'post intervencion'!J:BY,61,0)</f>
        <v>#N/A</v>
      </c>
      <c r="J48">
        <f>VLOOKUP(A48,'post control'!J:BI,44,0)</f>
        <v>0</v>
      </c>
      <c r="K48" s="24">
        <f>VLOOKUP(A48,Pre!$J:$BG,44,0)</f>
        <v>5</v>
      </c>
      <c r="L48" t="e">
        <f>VLOOKUP(A48,'post intervencion'!J:BY,62,0)</f>
        <v>#N/A</v>
      </c>
      <c r="M48">
        <f>VLOOKUP(A48,'post control'!J:BI,45,0)</f>
        <v>0</v>
      </c>
      <c r="N48">
        <f>VLOOKUP(A48,Pre!$J:$BG,45,0)</f>
        <v>5</v>
      </c>
      <c r="O48" t="e">
        <f>VLOOKUP(A48,'post intervencion'!J:BY,63,0)</f>
        <v>#N/A</v>
      </c>
      <c r="P48">
        <f>VLOOKUP(A48,'post control'!J:BI,46,0)</f>
        <v>0</v>
      </c>
      <c r="Q48">
        <f>VLOOKUP(A48,Pre!$J:$BG,46,0)</f>
        <v>3</v>
      </c>
      <c r="R48" t="e">
        <f>VLOOKUP(A48,'post intervencion'!J:BY,64,0)</f>
        <v>#N/A</v>
      </c>
      <c r="S48">
        <f>VLOOKUP(A48,'post control'!J:BI,47,0)</f>
        <v>0</v>
      </c>
      <c r="T48">
        <f>VLOOKUP(A48,Pre!$J:$BG,47,0)</f>
        <v>1.6666666666666667</v>
      </c>
      <c r="U48" t="e">
        <f>VLOOKUP(A48,'post intervencion'!J:BY,65,0)</f>
        <v>#N/A</v>
      </c>
      <c r="V48">
        <f>VLOOKUP(A48,'post control'!J:BI,48,0)</f>
        <v>3</v>
      </c>
      <c r="W48">
        <f>VLOOKUP(A48,Pre!$J:$BG,48,0)</f>
        <v>3.8</v>
      </c>
      <c r="X48" t="e">
        <f>VLOOKUP(A48,'post intervencion'!J:BY,66,0)</f>
        <v>#N/A</v>
      </c>
      <c r="Y48">
        <f>VLOOKUP(A48,'post control'!J:BI,49,0)</f>
        <v>4.5999999999999996</v>
      </c>
      <c r="Z48">
        <f>VLOOKUP(A48,Pre!$J:$BG,49,0)</f>
        <v>3.5</v>
      </c>
      <c r="AA48">
        <f>VLOOKUP(A48,'post control'!J:BJ,50,0)</f>
        <v>5</v>
      </c>
      <c r="AB48">
        <f>VLOOKUP(A48,'post control'!J:BI,50,0)</f>
        <v>5</v>
      </c>
      <c r="AC48">
        <f>VLOOKUP(A48,Pre!$J:$BG,50,0)</f>
        <v>15</v>
      </c>
      <c r="AD48" t="e">
        <f>VLOOKUP(A48,'post intervencion'!J:BY,68,0)</f>
        <v>#N/A</v>
      </c>
      <c r="AE48">
        <f>VLOOKUP(A48,'post control'!J:BI,51,0)</f>
        <v>9</v>
      </c>
      <c r="AG48">
        <f>VLOOKUP(A48,Pre!$J:$BH,51,0)</f>
        <v>2.2222222222222223</v>
      </c>
      <c r="AH48" t="e">
        <f>VLOOKUP(A48,'post intervencion'!J:CA,70,0)</f>
        <v>#N/A</v>
      </c>
      <c r="AJ48">
        <f>VLOOKUP(A48,Pre!$J:$BI,52,0)</f>
        <v>4</v>
      </c>
      <c r="AK48" t="e">
        <f>VLOOKUP(A48,'post intervencion'!J:CB,71,0)</f>
        <v>#N/A</v>
      </c>
      <c r="AM48">
        <f>VLOOKUP(A48,Pre!$J:$BJ,53,0)</f>
        <v>5</v>
      </c>
      <c r="AN48">
        <f>VLOOKUP(A48,'post control'!J:BJ,53,0)</f>
        <v>3</v>
      </c>
      <c r="AP48">
        <f>VLOOKUP(A48,Pre!$J:$BK,54,0)</f>
        <v>5</v>
      </c>
      <c r="AQ48" t="e">
        <f>VLOOKUP(A48,'post intervencion'!J:CD,73,0)</f>
        <v>#N/A</v>
      </c>
      <c r="AS48">
        <f>VLOOKUP(A48,Pre!$J:$BL,55,0)</f>
        <v>5</v>
      </c>
      <c r="AT48" t="e">
        <f>VLOOKUP(A48,'post intervencion'!J:CE,74,0)</f>
        <v>#N/A</v>
      </c>
      <c r="AW48" t="e">
        <f>VLOOKUP(A48,'post intervencion'!$J$18:$CI$117,75,0)</f>
        <v>#N/A</v>
      </c>
      <c r="AX48" t="e">
        <f>VLOOKUP(A48,'post intervencion'!$J$18:$CI$117,76,0)</f>
        <v>#N/A</v>
      </c>
      <c r="AY48" t="e">
        <f>VLOOKUP(A48,'post intervencion'!$J$18:$CI$117,77,0)</f>
        <v>#N/A</v>
      </c>
      <c r="AZ48" t="e">
        <f>VLOOKUP(A48,'post intervencion'!$J$18:$CI$117,78,0)</f>
        <v>#N/A</v>
      </c>
      <c r="BB48">
        <f>VLOOKUP(A48,Pre!$J:$BG,4,0)</f>
        <v>7</v>
      </c>
      <c r="BC48">
        <f>VLOOKUP(A48,'post control'!J:BJ,4,0)</f>
        <v>7</v>
      </c>
    </row>
    <row r="49" spans="1:55" x14ac:dyDescent="0.2">
      <c r="A49">
        <v>1037</v>
      </c>
      <c r="B49" s="13">
        <f>VLOOKUP(A49,Pre!$J:$BG,41,0)</f>
        <v>6.333333333333333</v>
      </c>
      <c r="C49" s="13">
        <f>VLOOKUP(A49,'post control'!J:BI,42,0)</f>
        <v>6.666666666666667</v>
      </c>
      <c r="D49" s="13">
        <f>VLOOKUP(A49,'post control'!J:BI,42,0)</f>
        <v>6.666666666666667</v>
      </c>
      <c r="E49">
        <f>VLOOKUP(A49,Pre!$J:$BG,42,0)</f>
        <v>7</v>
      </c>
      <c r="F49" t="e">
        <f>VLOOKUP(A49,'post intervencion'!J:BY,60,0)</f>
        <v>#N/A</v>
      </c>
      <c r="G49">
        <f>VLOOKUP(A49,'post control'!J:BI,43,0)</f>
        <v>7</v>
      </c>
      <c r="H49" t="str">
        <f>VLOOKUP(A49,Pre!$J:$BG,43,0)</f>
        <v>N/A</v>
      </c>
      <c r="I49" t="e">
        <f>VLOOKUP(A49,'post intervencion'!J:BY,61,0)</f>
        <v>#N/A</v>
      </c>
      <c r="J49">
        <f>VLOOKUP(A49,'post control'!J:BI,44,0)</f>
        <v>3</v>
      </c>
      <c r="K49" s="24" t="str">
        <f>VLOOKUP(A49,Pre!$J:$BG,44,0)</f>
        <v>N/A</v>
      </c>
      <c r="L49" t="e">
        <f>VLOOKUP(A49,'post intervencion'!J:BY,62,0)</f>
        <v>#N/A</v>
      </c>
      <c r="M49">
        <f>VLOOKUP(A49,'post control'!J:BI,45,0)</f>
        <v>3</v>
      </c>
      <c r="N49" t="str">
        <f>VLOOKUP(A49,Pre!$J:$BG,45,0)</f>
        <v>N/A</v>
      </c>
      <c r="O49" t="e">
        <f>VLOOKUP(A49,'post intervencion'!J:BY,63,0)</f>
        <v>#N/A</v>
      </c>
      <c r="P49">
        <f>VLOOKUP(A49,'post control'!J:BI,46,0)</f>
        <v>3</v>
      </c>
      <c r="Q49" t="str">
        <f>VLOOKUP(A49,Pre!$J:$BG,46,0)</f>
        <v>N/A</v>
      </c>
      <c r="R49" t="e">
        <f>VLOOKUP(A49,'post intervencion'!J:BY,64,0)</f>
        <v>#N/A</v>
      </c>
      <c r="S49">
        <f>VLOOKUP(A49,'post control'!J:BI,47,0)</f>
        <v>3</v>
      </c>
      <c r="T49" t="str">
        <f>VLOOKUP(A49,Pre!$J:$BG,47,0)</f>
        <v>N/A</v>
      </c>
      <c r="U49" t="e">
        <f>VLOOKUP(A49,'post intervencion'!J:BY,65,0)</f>
        <v>#N/A</v>
      </c>
      <c r="V49">
        <f>VLOOKUP(A49,'post control'!J:BI,48,0)</f>
        <v>2.2222222222222223</v>
      </c>
      <c r="W49">
        <f>VLOOKUP(A49,Pre!$J:$BG,48,0)</f>
        <v>4.2</v>
      </c>
      <c r="X49" t="e">
        <f>VLOOKUP(A49,'post intervencion'!J:BY,66,0)</f>
        <v>#N/A</v>
      </c>
      <c r="Y49">
        <f>VLOOKUP(A49,'post control'!J:BI,49,0)</f>
        <v>4</v>
      </c>
      <c r="Z49">
        <f>VLOOKUP(A49,Pre!$J:$BG,49,0)</f>
        <v>2</v>
      </c>
      <c r="AA49">
        <f>VLOOKUP(A49,'post control'!J:BJ,50,0)</f>
        <v>4.666666666666667</v>
      </c>
      <c r="AB49">
        <f>VLOOKUP(A49,'post control'!J:BI,50,0)</f>
        <v>4.666666666666667</v>
      </c>
      <c r="AC49">
        <f>VLOOKUP(A49,Pre!$J:$BG,50,0)</f>
        <v>9</v>
      </c>
      <c r="AD49" t="e">
        <f>VLOOKUP(A49,'post intervencion'!J:BY,68,0)</f>
        <v>#N/A</v>
      </c>
      <c r="AE49">
        <f>VLOOKUP(A49,'post control'!J:BI,51,0)</f>
        <v>9</v>
      </c>
      <c r="AG49" t="str">
        <f>VLOOKUP(A49,Pre!$J:$BH,51,0)</f>
        <v>N/A</v>
      </c>
      <c r="AH49" t="e">
        <f>VLOOKUP(A49,'post intervencion'!J:CA,70,0)</f>
        <v>#N/A</v>
      </c>
      <c r="AJ49" t="str">
        <f>VLOOKUP(A49,Pre!$J:$BI,52,0)</f>
        <v>N/A</v>
      </c>
      <c r="AK49" t="e">
        <f>VLOOKUP(A49,'post intervencion'!J:CB,71,0)</f>
        <v>#N/A</v>
      </c>
      <c r="AM49" t="str">
        <f>VLOOKUP(A49,Pre!$J:$BJ,53,0)</f>
        <v>N/A</v>
      </c>
      <c r="AN49">
        <f>VLOOKUP(A49,'post control'!J:BJ,53,0)</f>
        <v>3</v>
      </c>
      <c r="AP49">
        <f>VLOOKUP(A49,Pre!$J:$BK,54,0)</f>
        <v>3</v>
      </c>
      <c r="AQ49" t="e">
        <f>VLOOKUP(A49,'post intervencion'!J:CD,73,0)</f>
        <v>#N/A</v>
      </c>
      <c r="AS49" t="str">
        <f>VLOOKUP(A49,Pre!$J:$BL,55,0)</f>
        <v>N/A</v>
      </c>
      <c r="AT49" t="e">
        <f>VLOOKUP(A49,'post intervencion'!J:CE,74,0)</f>
        <v>#N/A</v>
      </c>
      <c r="AW49" t="e">
        <f>VLOOKUP(A49,'post intervencion'!$J$18:$CI$117,75,0)</f>
        <v>#N/A</v>
      </c>
      <c r="AX49" t="e">
        <f>VLOOKUP(A49,'post intervencion'!$J$18:$CI$117,76,0)</f>
        <v>#N/A</v>
      </c>
      <c r="AY49" t="e">
        <f>VLOOKUP(A49,'post intervencion'!$J$18:$CI$117,77,0)</f>
        <v>#N/A</v>
      </c>
      <c r="AZ49" t="e">
        <f>VLOOKUP(A49,'post intervencion'!$J$18:$CI$117,78,0)</f>
        <v>#N/A</v>
      </c>
      <c r="BB49">
        <f>VLOOKUP(A49,Pre!$J:$BG,4,0)</f>
        <v>4</v>
      </c>
      <c r="BC49">
        <f>VLOOKUP(A49,'post control'!J:BJ,4,0)</f>
        <v>5</v>
      </c>
    </row>
    <row r="50" spans="1:55" x14ac:dyDescent="0.2">
      <c r="A50">
        <v>1099</v>
      </c>
      <c r="B50" s="13">
        <f>VLOOKUP(A50,Pre!$J:$BG,41,0)</f>
        <v>6</v>
      </c>
      <c r="C50" s="13">
        <f>VLOOKUP(A50,'post control'!J:BI,42,0)</f>
        <v>5</v>
      </c>
      <c r="D50" s="13">
        <f>VLOOKUP(A50,'post control'!J:BI,42,0)</f>
        <v>5</v>
      </c>
      <c r="E50">
        <f>VLOOKUP(A50,Pre!$J:$BG,42,0)</f>
        <v>11</v>
      </c>
      <c r="F50" t="e">
        <f>VLOOKUP(A50,'post intervencion'!J:BY,60,0)</f>
        <v>#N/A</v>
      </c>
      <c r="G50">
        <f>VLOOKUP(A50,'post control'!J:BI,43,0)</f>
        <v>9</v>
      </c>
      <c r="H50" t="str">
        <f>VLOOKUP(A50,Pre!$J:$BG,43,0)</f>
        <v>N/A</v>
      </c>
      <c r="I50" t="e">
        <f>VLOOKUP(A50,'post intervencion'!J:BY,61,0)</f>
        <v>#N/A</v>
      </c>
      <c r="J50">
        <f>VLOOKUP(A50,'post control'!J:BI,44,0)</f>
        <v>2</v>
      </c>
      <c r="K50" s="24" t="str">
        <f>VLOOKUP(A50,Pre!$J:$BG,44,0)</f>
        <v>N/A</v>
      </c>
      <c r="L50" t="e">
        <f>VLOOKUP(A50,'post intervencion'!J:BY,62,0)</f>
        <v>#N/A</v>
      </c>
      <c r="M50">
        <f>VLOOKUP(A50,'post control'!J:BI,45,0)</f>
        <v>1</v>
      </c>
      <c r="N50" t="str">
        <f>VLOOKUP(A50,Pre!$J:$BG,45,0)</f>
        <v>N/A</v>
      </c>
      <c r="O50" t="e">
        <f>VLOOKUP(A50,'post intervencion'!J:BY,63,0)</f>
        <v>#N/A</v>
      </c>
      <c r="P50">
        <f>VLOOKUP(A50,'post control'!J:BI,46,0)</f>
        <v>2</v>
      </c>
      <c r="Q50" t="str">
        <f>VLOOKUP(A50,Pre!$J:$BG,46,0)</f>
        <v>N/A</v>
      </c>
      <c r="R50" t="e">
        <f>VLOOKUP(A50,'post intervencion'!J:BY,64,0)</f>
        <v>#N/A</v>
      </c>
      <c r="S50">
        <f>VLOOKUP(A50,'post control'!J:BI,47,0)</f>
        <v>2</v>
      </c>
      <c r="T50" t="str">
        <f>VLOOKUP(A50,Pre!$J:$BG,47,0)</f>
        <v>N/A</v>
      </c>
      <c r="U50" t="e">
        <f>VLOOKUP(A50,'post intervencion'!J:BY,65,0)</f>
        <v>#N/A</v>
      </c>
      <c r="V50">
        <f>VLOOKUP(A50,'post control'!J:BI,48,0)</f>
        <v>2.6666666666666665</v>
      </c>
      <c r="W50">
        <f>VLOOKUP(A50,Pre!$J:$BG,48,0)</f>
        <v>2.2000000000000002</v>
      </c>
      <c r="X50" t="e">
        <f>VLOOKUP(A50,'post intervencion'!J:BY,66,0)</f>
        <v>#N/A</v>
      </c>
      <c r="Y50">
        <f>VLOOKUP(A50,'post control'!J:BI,49,0)</f>
        <v>2.4</v>
      </c>
      <c r="Z50">
        <f>VLOOKUP(A50,Pre!$J:$BG,49,0)</f>
        <v>5</v>
      </c>
      <c r="AA50">
        <f>VLOOKUP(A50,'post control'!J:BJ,50,0)</f>
        <v>2.3333333333333335</v>
      </c>
      <c r="AB50">
        <f>VLOOKUP(A50,'post control'!J:BI,50,0)</f>
        <v>2.3333333333333335</v>
      </c>
      <c r="AC50">
        <f>VLOOKUP(A50,Pre!$J:$BG,50,0)</f>
        <v>10</v>
      </c>
      <c r="AD50" t="e">
        <f>VLOOKUP(A50,'post intervencion'!J:BY,68,0)</f>
        <v>#N/A</v>
      </c>
      <c r="AE50">
        <f>VLOOKUP(A50,'post control'!J:BI,51,0)</f>
        <v>8</v>
      </c>
      <c r="AG50" t="str">
        <f>VLOOKUP(A50,Pre!$J:$BH,51,0)</f>
        <v>N/A</v>
      </c>
      <c r="AH50" t="e">
        <f>VLOOKUP(A50,'post intervencion'!J:CA,70,0)</f>
        <v>#N/A</v>
      </c>
      <c r="AJ50" t="str">
        <f>VLOOKUP(A50,Pre!$J:$BI,52,0)</f>
        <v>N/A</v>
      </c>
      <c r="AK50" t="e">
        <f>VLOOKUP(A50,'post intervencion'!J:CB,71,0)</f>
        <v>#N/A</v>
      </c>
      <c r="AM50" t="str">
        <f>VLOOKUP(A50,Pre!$J:$BJ,53,0)</f>
        <v>N/A</v>
      </c>
      <c r="AN50">
        <f>VLOOKUP(A50,'post control'!J:BJ,53,0)</f>
        <v>3</v>
      </c>
      <c r="AP50">
        <f>VLOOKUP(A50,Pre!$J:$BK,54,0)</f>
        <v>4</v>
      </c>
      <c r="AQ50" t="e">
        <f>VLOOKUP(A50,'post intervencion'!J:CD,73,0)</f>
        <v>#N/A</v>
      </c>
      <c r="AS50" t="str">
        <f>VLOOKUP(A50,Pre!$J:$BL,55,0)</f>
        <v>N/A</v>
      </c>
      <c r="AT50" t="e">
        <f>VLOOKUP(A50,'post intervencion'!J:CE,74,0)</f>
        <v>#N/A</v>
      </c>
      <c r="AW50" t="e">
        <f>VLOOKUP(A50,'post intervencion'!$J$18:$CI$117,75,0)</f>
        <v>#N/A</v>
      </c>
      <c r="AX50" t="e">
        <f>VLOOKUP(A50,'post intervencion'!$J$18:$CI$117,76,0)</f>
        <v>#N/A</v>
      </c>
      <c r="AY50" t="e">
        <f>VLOOKUP(A50,'post intervencion'!$J$18:$CI$117,77,0)</f>
        <v>#N/A</v>
      </c>
      <c r="AZ50" t="e">
        <f>VLOOKUP(A50,'post intervencion'!$J$18:$CI$117,78,0)</f>
        <v>#N/A</v>
      </c>
      <c r="BB50">
        <f>VLOOKUP(A50,Pre!$J:$BG,4,0)</f>
        <v>4</v>
      </c>
      <c r="BC50">
        <f>VLOOKUP(A50,'post control'!J:BJ,4,0)</f>
        <v>4</v>
      </c>
    </row>
    <row r="51" spans="1:55" x14ac:dyDescent="0.2">
      <c r="A51">
        <v>277</v>
      </c>
      <c r="B51" s="13">
        <f>VLOOKUP(A51,Pre!$J:$BG,41,0)</f>
        <v>6.333333333333333</v>
      </c>
      <c r="C51" s="13">
        <f>VLOOKUP(A51,'post control'!J:BI,42,0)</f>
        <v>6.333333333333333</v>
      </c>
      <c r="D51" s="13">
        <f>VLOOKUP(A51,'post control'!J:BI,42,0)</f>
        <v>6.333333333333333</v>
      </c>
      <c r="E51">
        <f>VLOOKUP(A51,Pre!$J:$BG,42,0)</f>
        <v>12</v>
      </c>
      <c r="F51" t="e">
        <f>VLOOKUP(A51,'post intervencion'!J:BY,60,0)</f>
        <v>#N/A</v>
      </c>
      <c r="G51">
        <f>VLOOKUP(A51,'post control'!J:BI,43,0)</f>
        <v>11</v>
      </c>
      <c r="H51">
        <f>VLOOKUP(A51,Pre!$J:$BG,43,0)</f>
        <v>0</v>
      </c>
      <c r="I51" t="e">
        <f>VLOOKUP(A51,'post intervencion'!J:BY,61,0)</f>
        <v>#N/A</v>
      </c>
      <c r="J51">
        <f>VLOOKUP(A51,'post control'!J:BI,44,0)</f>
        <v>0.66666666666666663</v>
      </c>
      <c r="K51" s="24">
        <f>VLOOKUP(A51,Pre!$J:$BG,44,0)</f>
        <v>0</v>
      </c>
      <c r="L51" t="e">
        <f>VLOOKUP(A51,'post intervencion'!J:BY,62,0)</f>
        <v>#N/A</v>
      </c>
      <c r="M51">
        <f>VLOOKUP(A51,'post control'!J:BI,45,0)</f>
        <v>2</v>
      </c>
      <c r="N51">
        <f>VLOOKUP(A51,Pre!$J:$BG,45,0)</f>
        <v>0</v>
      </c>
      <c r="O51" t="e">
        <f>VLOOKUP(A51,'post intervencion'!J:BY,63,0)</f>
        <v>#N/A</v>
      </c>
      <c r="P51">
        <f>VLOOKUP(A51,'post control'!J:BI,46,0)</f>
        <v>0</v>
      </c>
      <c r="Q51">
        <f>VLOOKUP(A51,Pre!$J:$BG,46,0)</f>
        <v>0</v>
      </c>
      <c r="R51" t="e">
        <f>VLOOKUP(A51,'post intervencion'!J:BY,64,0)</f>
        <v>#N/A</v>
      </c>
      <c r="S51">
        <f>VLOOKUP(A51,'post control'!J:BI,47,0)</f>
        <v>0</v>
      </c>
      <c r="T51">
        <f>VLOOKUP(A51,Pre!$J:$BG,47,0)</f>
        <v>5</v>
      </c>
      <c r="U51" t="e">
        <f>VLOOKUP(A51,'post intervencion'!J:BY,65,0)</f>
        <v>#N/A</v>
      </c>
      <c r="V51">
        <f>VLOOKUP(A51,'post control'!J:BI,48,0)</f>
        <v>3.1111111111111112</v>
      </c>
      <c r="W51">
        <f>VLOOKUP(A51,Pre!$J:$BG,48,0)</f>
        <v>3.4</v>
      </c>
      <c r="X51" t="e">
        <f>VLOOKUP(A51,'post intervencion'!J:BY,66,0)</f>
        <v>#N/A</v>
      </c>
      <c r="Y51">
        <f>VLOOKUP(A51,'post control'!J:BI,49,0)</f>
        <v>4</v>
      </c>
      <c r="Z51">
        <f>VLOOKUP(A51,Pre!$J:$BG,49,0)</f>
        <v>3</v>
      </c>
      <c r="AA51">
        <f>VLOOKUP(A51,'post control'!J:BJ,50,0)</f>
        <v>3.6666666666666665</v>
      </c>
      <c r="AB51">
        <f>VLOOKUP(A51,'post control'!J:BI,50,0)</f>
        <v>3.6666666666666665</v>
      </c>
      <c r="AC51">
        <f>VLOOKUP(A51,Pre!$J:$BG,50,0)</f>
        <v>9</v>
      </c>
      <c r="AD51" t="e">
        <f>VLOOKUP(A51,'post intervencion'!J:BY,68,0)</f>
        <v>#N/A</v>
      </c>
      <c r="AE51">
        <f>VLOOKUP(A51,'post control'!J:BI,51,0)</f>
        <v>10</v>
      </c>
      <c r="AG51">
        <f>VLOOKUP(A51,Pre!$J:$BH,51,0)</f>
        <v>3.5555555555555554</v>
      </c>
      <c r="AH51" t="e">
        <f>VLOOKUP(A51,'post intervencion'!J:CA,70,0)</f>
        <v>#N/A</v>
      </c>
      <c r="AJ51">
        <f>VLOOKUP(A51,Pre!$J:$BI,52,0)</f>
        <v>2.3333333333333335</v>
      </c>
      <c r="AK51" t="e">
        <f>VLOOKUP(A51,'post intervencion'!J:CB,71,0)</f>
        <v>#N/A</v>
      </c>
      <c r="AM51">
        <f>VLOOKUP(A51,Pre!$J:$BJ,53,0)</f>
        <v>5</v>
      </c>
      <c r="AN51">
        <f>VLOOKUP(A51,'post control'!J:BJ,53,0)</f>
        <v>4</v>
      </c>
      <c r="AP51">
        <f>VLOOKUP(A51,Pre!$J:$BK,54,0)</f>
        <v>5</v>
      </c>
      <c r="AQ51" t="e">
        <f>VLOOKUP(A51,'post intervencion'!J:CD,73,0)</f>
        <v>#N/A</v>
      </c>
      <c r="AS51">
        <f>VLOOKUP(A51,Pre!$J:$BL,55,0)</f>
        <v>3</v>
      </c>
      <c r="AT51" t="e">
        <f>VLOOKUP(A51,'post intervencion'!J:CE,74,0)</f>
        <v>#N/A</v>
      </c>
      <c r="AW51" t="e">
        <f>VLOOKUP(A51,'post intervencion'!$J$18:$CI$117,75,0)</f>
        <v>#N/A</v>
      </c>
      <c r="AX51" t="e">
        <f>VLOOKUP(A51,'post intervencion'!$J$18:$CI$117,76,0)</f>
        <v>#N/A</v>
      </c>
      <c r="AY51" t="e">
        <f>VLOOKUP(A51,'post intervencion'!$J$18:$CI$117,77,0)</f>
        <v>#N/A</v>
      </c>
      <c r="AZ51" t="e">
        <f>VLOOKUP(A51,'post intervencion'!$J$18:$CI$117,78,0)</f>
        <v>#N/A</v>
      </c>
      <c r="BB51">
        <f>VLOOKUP(A51,Pre!$J:$BG,4,0)</f>
        <v>7</v>
      </c>
      <c r="BC51">
        <f>VLOOKUP(A51,'post control'!J:BJ,4,0)</f>
        <v>7</v>
      </c>
    </row>
    <row r="52" spans="1:55" x14ac:dyDescent="0.2">
      <c r="A52">
        <v>385</v>
      </c>
      <c r="B52" s="13">
        <f>VLOOKUP(A52,Pre!$J:$BG,41,0)</f>
        <v>5</v>
      </c>
      <c r="C52" s="13">
        <f>VLOOKUP(A52,'post control'!J:BI,42,0)</f>
        <v>5.666666666666667</v>
      </c>
      <c r="D52" s="13">
        <f>VLOOKUP(A52,'post control'!J:BI,42,0)</f>
        <v>5.666666666666667</v>
      </c>
      <c r="E52">
        <f>VLOOKUP(A52,Pre!$J:$BG,42,0)</f>
        <v>9</v>
      </c>
      <c r="F52" t="e">
        <f>VLOOKUP(A52,'post intervencion'!J:BY,60,0)</f>
        <v>#N/A</v>
      </c>
      <c r="G52">
        <f>VLOOKUP(A52,'post control'!J:BI,43,0)</f>
        <v>10</v>
      </c>
      <c r="H52">
        <f>VLOOKUP(A52,Pre!$J:$BG,43,0)</f>
        <v>-0.66666666666666663</v>
      </c>
      <c r="I52" t="e">
        <f>VLOOKUP(A52,'post intervencion'!J:BY,61,0)</f>
        <v>#N/A</v>
      </c>
      <c r="J52">
        <f>VLOOKUP(A52,'post control'!J:BI,44,0)</f>
        <v>1</v>
      </c>
      <c r="K52" s="24">
        <f>VLOOKUP(A52,Pre!$J:$BG,44,0)</f>
        <v>0</v>
      </c>
      <c r="L52" t="e">
        <f>VLOOKUP(A52,'post intervencion'!J:BY,62,0)</f>
        <v>#N/A</v>
      </c>
      <c r="M52">
        <f>VLOOKUP(A52,'post control'!J:BI,45,0)</f>
        <v>1</v>
      </c>
      <c r="N52">
        <f>VLOOKUP(A52,Pre!$J:$BG,45,0)</f>
        <v>0</v>
      </c>
      <c r="O52" t="e">
        <f>VLOOKUP(A52,'post intervencion'!J:BY,63,0)</f>
        <v>#N/A</v>
      </c>
      <c r="P52">
        <f>VLOOKUP(A52,'post control'!J:BI,46,0)</f>
        <v>1</v>
      </c>
      <c r="Q52">
        <f>VLOOKUP(A52,Pre!$J:$BG,46,0)</f>
        <v>-2</v>
      </c>
      <c r="R52" t="e">
        <f>VLOOKUP(A52,'post intervencion'!J:BY,64,0)</f>
        <v>#N/A</v>
      </c>
      <c r="S52">
        <f>VLOOKUP(A52,'post control'!J:BI,47,0)</f>
        <v>1</v>
      </c>
      <c r="T52">
        <f>VLOOKUP(A52,Pre!$J:$BG,47,0)</f>
        <v>4.666666666666667</v>
      </c>
      <c r="U52" t="e">
        <f>VLOOKUP(A52,'post intervencion'!J:BY,65,0)</f>
        <v>#N/A</v>
      </c>
      <c r="V52">
        <f>VLOOKUP(A52,'post control'!J:BI,48,0)</f>
        <v>3.7777777777777777</v>
      </c>
      <c r="W52">
        <f>VLOOKUP(A52,Pre!$J:$BG,48,0)</f>
        <v>3.4</v>
      </c>
      <c r="X52" t="e">
        <f>VLOOKUP(A52,'post intervencion'!J:BY,66,0)</f>
        <v>#N/A</v>
      </c>
      <c r="Y52">
        <f>VLOOKUP(A52,'post control'!J:BI,49,0)</f>
        <v>3.4</v>
      </c>
      <c r="Z52">
        <f>VLOOKUP(A52,Pre!$J:$BG,49,0)</f>
        <v>2.75</v>
      </c>
      <c r="AA52">
        <f>VLOOKUP(A52,'post control'!J:BJ,50,0)</f>
        <v>3</v>
      </c>
      <c r="AB52">
        <f>VLOOKUP(A52,'post control'!J:BI,50,0)</f>
        <v>3</v>
      </c>
      <c r="AC52">
        <f>VLOOKUP(A52,Pre!$J:$BG,50,0)</f>
        <v>10</v>
      </c>
      <c r="AD52" t="e">
        <f>VLOOKUP(A52,'post intervencion'!J:BY,68,0)</f>
        <v>#N/A</v>
      </c>
      <c r="AE52">
        <f>VLOOKUP(A52,'post control'!J:BI,51,0)</f>
        <v>6</v>
      </c>
      <c r="AG52">
        <f>VLOOKUP(A52,Pre!$J:$BH,51,0)</f>
        <v>3.5555555555555554</v>
      </c>
      <c r="AH52" t="e">
        <f>VLOOKUP(A52,'post intervencion'!J:CA,70,0)</f>
        <v>#N/A</v>
      </c>
      <c r="AJ52">
        <f>VLOOKUP(A52,Pre!$J:$BI,52,0)</f>
        <v>1</v>
      </c>
      <c r="AK52" t="e">
        <f>VLOOKUP(A52,'post intervencion'!J:CB,71,0)</f>
        <v>#N/A</v>
      </c>
      <c r="AM52">
        <f>VLOOKUP(A52,Pre!$J:$BJ,53,0)</f>
        <v>3</v>
      </c>
      <c r="AN52">
        <f>VLOOKUP(A52,'post control'!J:BJ,53,0)</f>
        <v>4</v>
      </c>
      <c r="AP52">
        <f>VLOOKUP(A52,Pre!$J:$BK,54,0)</f>
        <v>3</v>
      </c>
      <c r="AQ52" t="e">
        <f>VLOOKUP(A52,'post intervencion'!J:CD,73,0)</f>
        <v>#N/A</v>
      </c>
      <c r="AS52">
        <f>VLOOKUP(A52,Pre!$J:$BL,55,0)</f>
        <v>2.666666666666667</v>
      </c>
      <c r="AT52" t="e">
        <f>VLOOKUP(A52,'post intervencion'!J:CE,74,0)</f>
        <v>#N/A</v>
      </c>
      <c r="AW52" t="e">
        <f>VLOOKUP(A52,'post intervencion'!$J$18:$CI$117,75,0)</f>
        <v>#N/A</v>
      </c>
      <c r="AX52" t="e">
        <f>VLOOKUP(A52,'post intervencion'!$J$18:$CI$117,76,0)</f>
        <v>#N/A</v>
      </c>
      <c r="AY52" t="e">
        <f>VLOOKUP(A52,'post intervencion'!$J$18:$CI$117,77,0)</f>
        <v>#N/A</v>
      </c>
      <c r="AZ52" t="e">
        <f>VLOOKUP(A52,'post intervencion'!$J$18:$CI$117,78,0)</f>
        <v>#N/A</v>
      </c>
      <c r="BB52">
        <f>VLOOKUP(A52,Pre!$J:$BG,4,0)</f>
        <v>6</v>
      </c>
      <c r="BC52">
        <f>VLOOKUP(A52,'post control'!J:BJ,4,0)</f>
        <v>6</v>
      </c>
    </row>
    <row r="53" spans="1:55" x14ac:dyDescent="0.2">
      <c r="A53">
        <v>725</v>
      </c>
      <c r="B53" s="13">
        <f>VLOOKUP(A53,Pre!$J:$BG,41,0)</f>
        <v>6.666666666666667</v>
      </c>
      <c r="C53" s="13">
        <f>VLOOKUP(A53,'post control'!J:BI,42,0)</f>
        <v>6.666666666666667</v>
      </c>
      <c r="D53" s="13">
        <f>VLOOKUP(A53,'post control'!J:BI,42,0)</f>
        <v>6.666666666666667</v>
      </c>
      <c r="E53">
        <f>VLOOKUP(A53,Pre!$J:$BG,42,0)</f>
        <v>9</v>
      </c>
      <c r="F53" t="e">
        <f>VLOOKUP(A53,'post intervencion'!J:BY,60,0)</f>
        <v>#N/A</v>
      </c>
      <c r="G53">
        <f>VLOOKUP(A53,'post control'!J:BI,43,0)</f>
        <v>8</v>
      </c>
      <c r="H53">
        <f>VLOOKUP(A53,Pre!$J:$BG,43,0)</f>
        <v>0.33333333333333331</v>
      </c>
      <c r="I53" t="e">
        <f>VLOOKUP(A53,'post intervencion'!J:BY,61,0)</f>
        <v>#N/A</v>
      </c>
      <c r="J53">
        <f>VLOOKUP(A53,'post control'!J:BI,44,0)</f>
        <v>1</v>
      </c>
      <c r="K53" s="24">
        <f>VLOOKUP(A53,Pre!$J:$BG,44,0)</f>
        <v>1</v>
      </c>
      <c r="L53" t="e">
        <f>VLOOKUP(A53,'post intervencion'!J:BY,62,0)</f>
        <v>#N/A</v>
      </c>
      <c r="M53">
        <f>VLOOKUP(A53,'post control'!J:BI,45,0)</f>
        <v>1</v>
      </c>
      <c r="N53">
        <f>VLOOKUP(A53,Pre!$J:$BG,45,0)</f>
        <v>0</v>
      </c>
      <c r="O53" t="e">
        <f>VLOOKUP(A53,'post intervencion'!J:BY,63,0)</f>
        <v>#N/A</v>
      </c>
      <c r="P53">
        <f>VLOOKUP(A53,'post control'!J:BI,46,0)</f>
        <v>1</v>
      </c>
      <c r="Q53">
        <f>VLOOKUP(A53,Pre!$J:$BG,46,0)</f>
        <v>0</v>
      </c>
      <c r="R53" t="e">
        <f>VLOOKUP(A53,'post intervencion'!J:BY,64,0)</f>
        <v>#N/A</v>
      </c>
      <c r="S53">
        <f>VLOOKUP(A53,'post control'!J:BI,47,0)</f>
        <v>1</v>
      </c>
      <c r="T53">
        <f>VLOOKUP(A53,Pre!$J:$BG,47,0)</f>
        <v>4.666666666666667</v>
      </c>
      <c r="U53" t="e">
        <f>VLOOKUP(A53,'post intervencion'!J:BY,65,0)</f>
        <v>#N/A</v>
      </c>
      <c r="V53">
        <f>VLOOKUP(A53,'post control'!J:BI,48,0)</f>
        <v>3</v>
      </c>
      <c r="W53">
        <f>VLOOKUP(A53,Pre!$J:$BG,48,0)</f>
        <v>3.8</v>
      </c>
      <c r="X53" t="e">
        <f>VLOOKUP(A53,'post intervencion'!J:BY,66,0)</f>
        <v>#N/A</v>
      </c>
      <c r="Y53">
        <f>VLOOKUP(A53,'post control'!J:BI,49,0)</f>
        <v>3.6</v>
      </c>
      <c r="Z53">
        <f>VLOOKUP(A53,Pre!$J:$BG,49,0)</f>
        <v>3</v>
      </c>
      <c r="AA53">
        <f>VLOOKUP(A53,'post control'!J:BJ,50,0)</f>
        <v>3</v>
      </c>
      <c r="AB53">
        <f>VLOOKUP(A53,'post control'!J:BI,50,0)</f>
        <v>3</v>
      </c>
      <c r="AC53">
        <f>VLOOKUP(A53,Pre!$J:$BG,50,0)</f>
        <v>12</v>
      </c>
      <c r="AD53" t="e">
        <f>VLOOKUP(A53,'post intervencion'!J:BY,68,0)</f>
        <v>#N/A</v>
      </c>
      <c r="AE53">
        <f>VLOOKUP(A53,'post control'!J:BI,51,0)</f>
        <v>10</v>
      </c>
      <c r="AG53">
        <f>VLOOKUP(A53,Pre!$J:$BH,51,0)</f>
        <v>3.2222222222222223</v>
      </c>
      <c r="AH53" t="e">
        <f>VLOOKUP(A53,'post intervencion'!J:CA,70,0)</f>
        <v>#N/A</v>
      </c>
      <c r="AJ53">
        <f>VLOOKUP(A53,Pre!$J:$BI,52,0)</f>
        <v>2.3333333333333335</v>
      </c>
      <c r="AK53" t="e">
        <f>VLOOKUP(A53,'post intervencion'!J:CB,71,0)</f>
        <v>#N/A</v>
      </c>
      <c r="AM53">
        <f>VLOOKUP(A53,Pre!$J:$BJ,53,0)</f>
        <v>4</v>
      </c>
      <c r="AN53">
        <f>VLOOKUP(A53,'post control'!J:BJ,53,0)</f>
        <v>4</v>
      </c>
      <c r="AP53">
        <f>VLOOKUP(A53,Pre!$J:$BK,54,0)</f>
        <v>4</v>
      </c>
      <c r="AQ53" t="e">
        <f>VLOOKUP(A53,'post intervencion'!J:CD,73,0)</f>
        <v>#N/A</v>
      </c>
      <c r="AS53">
        <f>VLOOKUP(A53,Pre!$J:$BL,55,0)</f>
        <v>4</v>
      </c>
      <c r="AT53" t="e">
        <f>VLOOKUP(A53,'post intervencion'!J:CE,74,0)</f>
        <v>#N/A</v>
      </c>
      <c r="AW53" t="e">
        <f>VLOOKUP(A53,'post intervencion'!$J$18:$CI$117,75,0)</f>
        <v>#N/A</v>
      </c>
      <c r="AX53" t="e">
        <f>VLOOKUP(A53,'post intervencion'!$J$18:$CI$117,76,0)</f>
        <v>#N/A</v>
      </c>
      <c r="AY53" t="e">
        <f>VLOOKUP(A53,'post intervencion'!$J$18:$CI$117,77,0)</f>
        <v>#N/A</v>
      </c>
      <c r="AZ53" t="e">
        <f>VLOOKUP(A53,'post intervencion'!$J$18:$CI$117,78,0)</f>
        <v>#N/A</v>
      </c>
      <c r="BB53">
        <f>VLOOKUP(A53,Pre!$J:$BG,4,0)</f>
        <v>7</v>
      </c>
      <c r="BC53">
        <f>VLOOKUP(A53,'post control'!J:BJ,4,0)</f>
        <v>7</v>
      </c>
    </row>
    <row r="54" spans="1:55" x14ac:dyDescent="0.2">
      <c r="A54">
        <v>913</v>
      </c>
      <c r="B54" s="13">
        <f>VLOOKUP(A54,Pre!$J:$BG,41,0)</f>
        <v>6</v>
      </c>
      <c r="C54" s="13">
        <f>VLOOKUP(A54,'post control'!J:BI,42,0)</f>
        <v>5.666666666666667</v>
      </c>
      <c r="D54" s="13">
        <f>VLOOKUP(A54,'post control'!J:BI,42,0)</f>
        <v>5.666666666666667</v>
      </c>
      <c r="E54">
        <f>VLOOKUP(A54,Pre!$J:$BG,42,0)</f>
        <v>10</v>
      </c>
      <c r="F54" t="e">
        <f>VLOOKUP(A54,'post intervencion'!J:BY,60,0)</f>
        <v>#N/A</v>
      </c>
      <c r="G54">
        <f>VLOOKUP(A54,'post control'!J:BI,43,0)</f>
        <v>8</v>
      </c>
      <c r="H54">
        <f>VLOOKUP(A54,Pre!$J:$BG,43,0)</f>
        <v>0</v>
      </c>
      <c r="I54" t="e">
        <f>VLOOKUP(A54,'post intervencion'!J:BY,61,0)</f>
        <v>#N/A</v>
      </c>
      <c r="J54">
        <f>VLOOKUP(A54,'post control'!J:BI,44,0)</f>
        <v>0</v>
      </c>
      <c r="K54" s="24">
        <f>VLOOKUP(A54,Pre!$J:$BG,44,0)</f>
        <v>0</v>
      </c>
      <c r="L54" t="e">
        <f>VLOOKUP(A54,'post intervencion'!J:BY,62,0)</f>
        <v>#N/A</v>
      </c>
      <c r="M54">
        <f>VLOOKUP(A54,'post control'!J:BI,45,0)</f>
        <v>-1</v>
      </c>
      <c r="N54">
        <f>VLOOKUP(A54,Pre!$J:$BG,45,0)</f>
        <v>0</v>
      </c>
      <c r="O54" t="e">
        <f>VLOOKUP(A54,'post intervencion'!J:BY,63,0)</f>
        <v>#N/A</v>
      </c>
      <c r="P54">
        <f>VLOOKUP(A54,'post control'!J:BI,46,0)</f>
        <v>1</v>
      </c>
      <c r="Q54">
        <f>VLOOKUP(A54,Pre!$J:$BG,46,0)</f>
        <v>0</v>
      </c>
      <c r="R54" t="e">
        <f>VLOOKUP(A54,'post intervencion'!J:BY,64,0)</f>
        <v>#N/A</v>
      </c>
      <c r="S54">
        <f>VLOOKUP(A54,'post control'!J:BI,47,0)</f>
        <v>0</v>
      </c>
      <c r="T54">
        <f>VLOOKUP(A54,Pre!$J:$BG,47,0)</f>
        <v>4.333333333333333</v>
      </c>
      <c r="U54" t="e">
        <f>VLOOKUP(A54,'post intervencion'!J:BY,65,0)</f>
        <v>#N/A</v>
      </c>
      <c r="V54">
        <f>VLOOKUP(A54,'post control'!J:BI,48,0)</f>
        <v>3.3333333333333335</v>
      </c>
      <c r="W54">
        <f>VLOOKUP(A54,Pre!$J:$BG,48,0)</f>
        <v>4.2</v>
      </c>
      <c r="X54" t="e">
        <f>VLOOKUP(A54,'post intervencion'!J:BY,66,0)</f>
        <v>#N/A</v>
      </c>
      <c r="Y54">
        <f>VLOOKUP(A54,'post control'!J:BI,49,0)</f>
        <v>4.8</v>
      </c>
      <c r="Z54">
        <f>VLOOKUP(A54,Pre!$J:$BG,49,0)</f>
        <v>4</v>
      </c>
      <c r="AA54">
        <f>VLOOKUP(A54,'post control'!J:BJ,50,0)</f>
        <v>4</v>
      </c>
      <c r="AB54">
        <f>VLOOKUP(A54,'post control'!J:BI,50,0)</f>
        <v>4</v>
      </c>
      <c r="AC54">
        <f>VLOOKUP(A54,Pre!$J:$BG,50,0)</f>
        <v>4</v>
      </c>
      <c r="AD54" t="e">
        <f>VLOOKUP(A54,'post intervencion'!J:BY,68,0)</f>
        <v>#N/A</v>
      </c>
      <c r="AE54">
        <f>VLOOKUP(A54,'post control'!J:BI,51,0)</f>
        <v>7</v>
      </c>
      <c r="AG54">
        <f>VLOOKUP(A54,Pre!$J:$BH,51,0)</f>
        <v>3.4444444444444446</v>
      </c>
      <c r="AH54" t="e">
        <f>VLOOKUP(A54,'post intervencion'!J:CA,70,0)</f>
        <v>#N/A</v>
      </c>
      <c r="AJ54">
        <f>VLOOKUP(A54,Pre!$J:$BI,52,0)</f>
        <v>1</v>
      </c>
      <c r="AK54" t="e">
        <f>VLOOKUP(A54,'post intervencion'!J:CB,71,0)</f>
        <v>#N/A</v>
      </c>
      <c r="AM54">
        <f>VLOOKUP(A54,Pre!$J:$BJ,53,0)</f>
        <v>2</v>
      </c>
      <c r="AN54">
        <f>VLOOKUP(A54,'post control'!J:BJ,53,0)</f>
        <v>4</v>
      </c>
      <c r="AP54">
        <f>VLOOKUP(A54,Pre!$J:$BK,54,0)</f>
        <v>2</v>
      </c>
      <c r="AQ54" t="e">
        <f>VLOOKUP(A54,'post intervencion'!J:CD,73,0)</f>
        <v>#N/A</v>
      </c>
      <c r="AS54">
        <f>VLOOKUP(A54,Pre!$J:$BL,55,0)</f>
        <v>1.333333333333333</v>
      </c>
      <c r="AT54" t="e">
        <f>VLOOKUP(A54,'post intervencion'!J:CE,74,0)</f>
        <v>#N/A</v>
      </c>
      <c r="AW54" t="e">
        <f>VLOOKUP(A54,'post intervencion'!$J$18:$CI$117,75,0)</f>
        <v>#N/A</v>
      </c>
      <c r="AX54" t="e">
        <f>VLOOKUP(A54,'post intervencion'!$J$18:$CI$117,76,0)</f>
        <v>#N/A</v>
      </c>
      <c r="AY54" t="e">
        <f>VLOOKUP(A54,'post intervencion'!$J$18:$CI$117,77,0)</f>
        <v>#N/A</v>
      </c>
      <c r="AZ54" t="e">
        <f>VLOOKUP(A54,'post intervencion'!$J$18:$CI$117,78,0)</f>
        <v>#N/A</v>
      </c>
      <c r="BB54">
        <f>VLOOKUP(A54,Pre!$J:$BG,4,0)</f>
        <v>7</v>
      </c>
      <c r="BC54">
        <f>VLOOKUP(A54,'post control'!J:BJ,4,0)</f>
        <v>7</v>
      </c>
    </row>
    <row r="55" spans="1:55" x14ac:dyDescent="0.2">
      <c r="A55">
        <v>961</v>
      </c>
      <c r="B55" s="13">
        <f>VLOOKUP(A55,Pre!$J:$BG,41,0)</f>
        <v>6</v>
      </c>
      <c r="C55" s="13">
        <f>VLOOKUP(A55,'post control'!J:BI,42,0)</f>
        <v>6</v>
      </c>
      <c r="D55" s="13">
        <f>VLOOKUP(A55,'post control'!J:BI,42,0)</f>
        <v>6</v>
      </c>
      <c r="E55">
        <f>VLOOKUP(A55,Pre!$J:$BG,42,0)</f>
        <v>1</v>
      </c>
      <c r="F55" t="e">
        <f>VLOOKUP(A55,'post intervencion'!J:BY,60,0)</f>
        <v>#N/A</v>
      </c>
      <c r="G55">
        <f>VLOOKUP(A55,'post control'!J:BI,43,0)</f>
        <v>1</v>
      </c>
      <c r="H55">
        <f>VLOOKUP(A55,Pre!$J:$BG,43,0)</f>
        <v>1.3333333333333333</v>
      </c>
      <c r="I55" t="e">
        <f>VLOOKUP(A55,'post intervencion'!J:BY,61,0)</f>
        <v>#N/A</v>
      </c>
      <c r="J55">
        <f>VLOOKUP(A55,'post control'!J:BI,44,0)</f>
        <v>1</v>
      </c>
      <c r="K55" s="24">
        <f>VLOOKUP(A55,Pre!$J:$BG,44,0)</f>
        <v>1</v>
      </c>
      <c r="L55" t="e">
        <f>VLOOKUP(A55,'post intervencion'!J:BY,62,0)</f>
        <v>#N/A</v>
      </c>
      <c r="M55">
        <f>VLOOKUP(A55,'post control'!J:BI,45,0)</f>
        <v>1</v>
      </c>
      <c r="N55">
        <f>VLOOKUP(A55,Pre!$J:$BG,45,0)</f>
        <v>2</v>
      </c>
      <c r="O55" t="e">
        <f>VLOOKUP(A55,'post intervencion'!J:BY,63,0)</f>
        <v>#N/A</v>
      </c>
      <c r="P55">
        <f>VLOOKUP(A55,'post control'!J:BI,46,0)</f>
        <v>1</v>
      </c>
      <c r="Q55">
        <f>VLOOKUP(A55,Pre!$J:$BG,46,0)</f>
        <v>1</v>
      </c>
      <c r="R55" t="e">
        <f>VLOOKUP(A55,'post intervencion'!J:BY,64,0)</f>
        <v>#N/A</v>
      </c>
      <c r="S55">
        <f>VLOOKUP(A55,'post control'!J:BI,47,0)</f>
        <v>1</v>
      </c>
      <c r="T55">
        <f>VLOOKUP(A55,Pre!$J:$BG,47,0)</f>
        <v>4</v>
      </c>
      <c r="U55" t="e">
        <f>VLOOKUP(A55,'post intervencion'!J:BY,65,0)</f>
        <v>#N/A</v>
      </c>
      <c r="V55">
        <f>VLOOKUP(A55,'post control'!J:BI,48,0)</f>
        <v>3.5555555555555554</v>
      </c>
      <c r="W55">
        <f>VLOOKUP(A55,Pre!$J:$BG,48,0)</f>
        <v>3.6</v>
      </c>
      <c r="X55" t="e">
        <f>VLOOKUP(A55,'post intervencion'!J:BY,66,0)</f>
        <v>#N/A</v>
      </c>
      <c r="Y55">
        <f>VLOOKUP(A55,'post control'!J:BI,49,0)</f>
        <v>3.2</v>
      </c>
      <c r="Z55">
        <f>VLOOKUP(A55,Pre!$J:$BG,49,0)</f>
        <v>4.25</v>
      </c>
      <c r="AA55">
        <f>VLOOKUP(A55,'post control'!J:BJ,50,0)</f>
        <v>4</v>
      </c>
      <c r="AB55">
        <f>VLOOKUP(A55,'post control'!J:BI,50,0)</f>
        <v>4</v>
      </c>
      <c r="AC55">
        <f>VLOOKUP(A55,Pre!$J:$BG,50,0)</f>
        <v>8</v>
      </c>
      <c r="AD55" t="e">
        <f>VLOOKUP(A55,'post intervencion'!J:BY,68,0)</f>
        <v>#N/A</v>
      </c>
      <c r="AE55">
        <f>VLOOKUP(A55,'post control'!J:BI,51,0)</f>
        <v>9</v>
      </c>
      <c r="AG55">
        <f>VLOOKUP(A55,Pre!$J:$BH,51,0)</f>
        <v>3.7777777777777777</v>
      </c>
      <c r="AH55" t="e">
        <f>VLOOKUP(A55,'post intervencion'!J:CA,70,0)</f>
        <v>#N/A</v>
      </c>
      <c r="AJ55">
        <f>VLOOKUP(A55,Pre!$J:$BI,52,0)</f>
        <v>2.6666666666666665</v>
      </c>
      <c r="AK55" t="e">
        <f>VLOOKUP(A55,'post intervencion'!J:CB,71,0)</f>
        <v>#N/A</v>
      </c>
      <c r="AM55">
        <f>VLOOKUP(A55,Pre!$J:$BJ,53,0)</f>
        <v>4</v>
      </c>
      <c r="AN55">
        <f>VLOOKUP(A55,'post control'!J:BJ,53,0)</f>
        <v>4</v>
      </c>
      <c r="AP55">
        <f>VLOOKUP(A55,Pre!$J:$BK,54,0)</f>
        <v>4</v>
      </c>
      <c r="AQ55" t="e">
        <f>VLOOKUP(A55,'post intervencion'!J:CD,73,0)</f>
        <v>#N/A</v>
      </c>
      <c r="AS55">
        <f>VLOOKUP(A55,Pre!$J:$BL,55,0)</f>
        <v>2.6666666666666665</v>
      </c>
      <c r="AT55" t="e">
        <f>VLOOKUP(A55,'post intervencion'!J:CE,74,0)</f>
        <v>#N/A</v>
      </c>
      <c r="AW55" t="e">
        <f>VLOOKUP(A55,'post intervencion'!$J$18:$CI$117,75,0)</f>
        <v>#N/A</v>
      </c>
      <c r="AX55" t="e">
        <f>VLOOKUP(A55,'post intervencion'!$J$18:$CI$117,76,0)</f>
        <v>#N/A</v>
      </c>
      <c r="AY55" t="e">
        <f>VLOOKUP(A55,'post intervencion'!$J$18:$CI$117,77,0)</f>
        <v>#N/A</v>
      </c>
      <c r="AZ55" t="e">
        <f>VLOOKUP(A55,'post intervencion'!$J$18:$CI$117,78,0)</f>
        <v>#N/A</v>
      </c>
      <c r="BB55">
        <f>VLOOKUP(A55,Pre!$J:$BG,4,0)</f>
        <v>6</v>
      </c>
      <c r="BC55">
        <f>VLOOKUP(A55,'post control'!J:BJ,4,0)</f>
        <v>6</v>
      </c>
    </row>
    <row r="56" spans="1:55" x14ac:dyDescent="0.2">
      <c r="A56">
        <v>1288</v>
      </c>
      <c r="B56" s="13">
        <f>VLOOKUP(A56,Pre!$J:$BG,41,0)</f>
        <v>7</v>
      </c>
      <c r="C56" s="13">
        <f>VLOOKUP(A56,'post control'!J:BI,42,0)</f>
        <v>6.333333333333333</v>
      </c>
      <c r="D56" s="13">
        <f>VLOOKUP(A56,'post control'!J:BI,42,0)</f>
        <v>6.333333333333333</v>
      </c>
      <c r="E56">
        <f>VLOOKUP(A56,Pre!$J:$BG,42,0)</f>
        <v>7</v>
      </c>
      <c r="F56" t="e">
        <f>VLOOKUP(A56,'post intervencion'!J:BY,60,0)</f>
        <v>#N/A</v>
      </c>
      <c r="G56">
        <f>VLOOKUP(A56,'post control'!J:BI,43,0)</f>
        <v>4</v>
      </c>
      <c r="H56">
        <f>VLOOKUP(A56,Pre!$J:$BG,43,0)</f>
        <v>1.6666666666666667</v>
      </c>
      <c r="I56" t="e">
        <f>VLOOKUP(A56,'post intervencion'!J:BY,61,0)</f>
        <v>#N/A</v>
      </c>
      <c r="J56">
        <f>VLOOKUP(A56,'post control'!J:BI,44,0)</f>
        <v>1.6666666666666667</v>
      </c>
      <c r="K56" s="24">
        <f>VLOOKUP(A56,Pre!$J:$BG,44,0)</f>
        <v>0</v>
      </c>
      <c r="L56" t="e">
        <f>VLOOKUP(A56,'post intervencion'!J:BY,62,0)</f>
        <v>#N/A</v>
      </c>
      <c r="M56">
        <f>VLOOKUP(A56,'post control'!J:BI,45,0)</f>
        <v>2</v>
      </c>
      <c r="N56">
        <f>VLOOKUP(A56,Pre!$J:$BG,45,0)</f>
        <v>2</v>
      </c>
      <c r="O56" t="e">
        <f>VLOOKUP(A56,'post intervencion'!J:BY,63,0)</f>
        <v>#N/A</v>
      </c>
      <c r="P56">
        <f>VLOOKUP(A56,'post control'!J:BI,46,0)</f>
        <v>3</v>
      </c>
      <c r="Q56">
        <f>VLOOKUP(A56,Pre!$J:$BG,46,0)</f>
        <v>3</v>
      </c>
      <c r="R56" t="e">
        <f>VLOOKUP(A56,'post intervencion'!J:BY,64,0)</f>
        <v>#N/A</v>
      </c>
      <c r="S56">
        <f>VLOOKUP(A56,'post control'!J:BI,47,0)</f>
        <v>0</v>
      </c>
      <c r="T56">
        <f>VLOOKUP(A56,Pre!$J:$BG,47,0)</f>
        <v>3.3333333333333335</v>
      </c>
      <c r="U56" t="e">
        <f>VLOOKUP(A56,'post intervencion'!J:BY,65,0)</f>
        <v>#N/A</v>
      </c>
      <c r="V56">
        <f>VLOOKUP(A56,'post control'!J:BI,48,0)</f>
        <v>3.4444444444444446</v>
      </c>
      <c r="W56">
        <f>VLOOKUP(A56,Pre!$J:$BG,48,0)</f>
        <v>3.6</v>
      </c>
      <c r="X56" t="e">
        <f>VLOOKUP(A56,'post intervencion'!J:BY,66,0)</f>
        <v>#N/A</v>
      </c>
      <c r="Y56">
        <f>VLOOKUP(A56,'post control'!J:BI,49,0)</f>
        <v>4.5999999999999996</v>
      </c>
      <c r="Z56">
        <f>VLOOKUP(A56,Pre!$J:$BG,49,0)</f>
        <v>4</v>
      </c>
      <c r="AA56">
        <f>VLOOKUP(A56,'post control'!J:BJ,50,0)</f>
        <v>4.666666666666667</v>
      </c>
      <c r="AB56">
        <f>VLOOKUP(A56,'post control'!J:BI,50,0)</f>
        <v>4.666666666666667</v>
      </c>
      <c r="AC56">
        <f>VLOOKUP(A56,Pre!$J:$BG,50,0)</f>
        <v>10</v>
      </c>
      <c r="AD56" t="e">
        <f>VLOOKUP(A56,'post intervencion'!J:BY,68,0)</f>
        <v>#N/A</v>
      </c>
      <c r="AE56">
        <f>VLOOKUP(A56,'post control'!J:BI,51,0)</f>
        <v>11</v>
      </c>
      <c r="AG56">
        <f>VLOOKUP(A56,Pre!$J:$BH,51,0)</f>
        <v>3.3333333333333335</v>
      </c>
      <c r="AH56" t="e">
        <f>VLOOKUP(A56,'post intervencion'!J:CA,70,0)</f>
        <v>#N/A</v>
      </c>
      <c r="AJ56">
        <f>VLOOKUP(A56,Pre!$J:$BI,52,0)</f>
        <v>2</v>
      </c>
      <c r="AK56" t="e">
        <f>VLOOKUP(A56,'post intervencion'!J:CB,71,0)</f>
        <v>#N/A</v>
      </c>
      <c r="AM56">
        <f>VLOOKUP(A56,Pre!$J:$BJ,53,0)</f>
        <v>4</v>
      </c>
      <c r="AN56">
        <f>VLOOKUP(A56,'post control'!J:BJ,53,0)</f>
        <v>4</v>
      </c>
      <c r="AP56">
        <f>VLOOKUP(A56,Pre!$J:$BK,54,0)</f>
        <v>4</v>
      </c>
      <c r="AQ56" t="e">
        <f>VLOOKUP(A56,'post intervencion'!J:CD,73,0)</f>
        <v>#N/A</v>
      </c>
      <c r="AS56">
        <f>VLOOKUP(A56,Pre!$J:$BL,55,0)</f>
        <v>3.333333333333333</v>
      </c>
      <c r="AT56" t="e">
        <f>VLOOKUP(A56,'post intervencion'!J:CE,74,0)</f>
        <v>#N/A</v>
      </c>
      <c r="AW56" t="e">
        <f>VLOOKUP(A56,'post intervencion'!$J$18:$CI$117,75,0)</f>
        <v>#N/A</v>
      </c>
      <c r="AX56" t="e">
        <f>VLOOKUP(A56,'post intervencion'!$J$18:$CI$117,76,0)</f>
        <v>#N/A</v>
      </c>
      <c r="AY56" t="e">
        <f>VLOOKUP(A56,'post intervencion'!$J$18:$CI$117,77,0)</f>
        <v>#N/A</v>
      </c>
      <c r="AZ56" t="e">
        <f>VLOOKUP(A56,'post intervencion'!$J$18:$CI$117,78,0)</f>
        <v>#N/A</v>
      </c>
      <c r="BB56">
        <f>VLOOKUP(A56,Pre!$J:$BG,4,0)</f>
        <v>6</v>
      </c>
      <c r="BC56">
        <f>VLOOKUP(A56,'post control'!J:BJ,4,0)</f>
        <v>7</v>
      </c>
    </row>
    <row r="57" spans="1:55" x14ac:dyDescent="0.2">
      <c r="A57">
        <v>533</v>
      </c>
      <c r="B57" s="13">
        <f>VLOOKUP(A57,Pre!$J:$BG,41,0)</f>
        <v>7</v>
      </c>
      <c r="C57" s="13">
        <f>VLOOKUP(A57,'post control'!J:BI,42,0)</f>
        <v>5.333333333333333</v>
      </c>
      <c r="D57" s="13">
        <f>VLOOKUP(A57,'post control'!J:BI,42,0)</f>
        <v>5.333333333333333</v>
      </c>
      <c r="E57">
        <f>VLOOKUP(A57,Pre!$J:$BG,42,0)</f>
        <v>6</v>
      </c>
      <c r="F57" t="e">
        <f>VLOOKUP(A57,'post intervencion'!J:BY,60,0)</f>
        <v>#N/A</v>
      </c>
      <c r="G57">
        <f>VLOOKUP(A57,'post control'!J:BI,43,0)</f>
        <v>6</v>
      </c>
      <c r="H57">
        <f>VLOOKUP(A57,Pre!$J:$BG,43,0)</f>
        <v>4</v>
      </c>
      <c r="I57" t="e">
        <f>VLOOKUP(A57,'post intervencion'!J:BY,61,0)</f>
        <v>#N/A</v>
      </c>
      <c r="J57">
        <f>VLOOKUP(A57,'post control'!J:BI,44,0)</f>
        <v>3</v>
      </c>
      <c r="K57" s="24">
        <f>VLOOKUP(A57,Pre!$J:$BG,44,0)</f>
        <v>5</v>
      </c>
      <c r="L57" t="e">
        <f>VLOOKUP(A57,'post intervencion'!J:BY,62,0)</f>
        <v>#N/A</v>
      </c>
      <c r="M57">
        <f>VLOOKUP(A57,'post control'!J:BI,45,0)</f>
        <v>3</v>
      </c>
      <c r="N57">
        <f>VLOOKUP(A57,Pre!$J:$BG,45,0)</f>
        <v>3</v>
      </c>
      <c r="O57" t="e">
        <f>VLOOKUP(A57,'post intervencion'!J:BY,63,0)</f>
        <v>#N/A</v>
      </c>
      <c r="P57">
        <f>VLOOKUP(A57,'post control'!J:BI,46,0)</f>
        <v>3</v>
      </c>
      <c r="Q57">
        <f>VLOOKUP(A57,Pre!$J:$BG,46,0)</f>
        <v>4</v>
      </c>
      <c r="R57" t="e">
        <f>VLOOKUP(A57,'post intervencion'!J:BY,64,0)</f>
        <v>#N/A</v>
      </c>
      <c r="S57">
        <f>VLOOKUP(A57,'post control'!J:BI,47,0)</f>
        <v>3</v>
      </c>
      <c r="T57">
        <f>VLOOKUP(A57,Pre!$J:$BG,47,0)</f>
        <v>1</v>
      </c>
      <c r="U57" t="e">
        <f>VLOOKUP(A57,'post intervencion'!J:BY,65,0)</f>
        <v>#N/A</v>
      </c>
      <c r="V57">
        <f>VLOOKUP(A57,'post control'!J:BI,48,0)</f>
        <v>2.8888888888888888</v>
      </c>
      <c r="W57">
        <f>VLOOKUP(A57,Pre!$J:$BG,48,0)</f>
        <v>5.6</v>
      </c>
      <c r="X57" t="e">
        <f>VLOOKUP(A57,'post intervencion'!J:BY,66,0)</f>
        <v>#N/A</v>
      </c>
      <c r="Y57">
        <f>VLOOKUP(A57,'post control'!J:BI,49,0)</f>
        <v>4.4000000000000004</v>
      </c>
      <c r="Z57">
        <f>VLOOKUP(A57,Pre!$J:$BG,49,0)</f>
        <v>4.75</v>
      </c>
      <c r="AA57">
        <f>VLOOKUP(A57,'post control'!J:BJ,50,0)</f>
        <v>6</v>
      </c>
      <c r="AB57">
        <f>VLOOKUP(A57,'post control'!J:BI,50,0)</f>
        <v>6</v>
      </c>
      <c r="AC57">
        <f>VLOOKUP(A57,Pre!$J:$BG,50,0)</f>
        <v>12</v>
      </c>
      <c r="AD57" t="e">
        <f>VLOOKUP(A57,'post intervencion'!J:BY,68,0)</f>
        <v>#N/A</v>
      </c>
      <c r="AE57">
        <f>VLOOKUP(A57,'post control'!J:BI,51,0)</f>
        <v>10</v>
      </c>
      <c r="AG57">
        <f>VLOOKUP(A57,Pre!$J:$BH,51,0)</f>
        <v>1.7777777777777777</v>
      </c>
      <c r="AH57" t="e">
        <f>VLOOKUP(A57,'post intervencion'!J:CA,70,0)</f>
        <v>#N/A</v>
      </c>
      <c r="AJ57">
        <f>VLOOKUP(A57,Pre!$J:$BI,52,0)</f>
        <v>2</v>
      </c>
      <c r="AK57" t="e">
        <f>VLOOKUP(A57,'post intervencion'!J:CB,71,0)</f>
        <v>#N/A</v>
      </c>
      <c r="AM57">
        <f>VLOOKUP(A57,Pre!$J:$BJ,53,0)</f>
        <v>3</v>
      </c>
      <c r="AN57">
        <f>VLOOKUP(A57,'post control'!J:BJ,53,0)</f>
        <v>4</v>
      </c>
      <c r="AP57">
        <f>VLOOKUP(A57,Pre!$J:$BK,54,0)</f>
        <v>3</v>
      </c>
      <c r="AQ57" t="e">
        <f>VLOOKUP(A57,'post intervencion'!J:CD,73,0)</f>
        <v>#N/A</v>
      </c>
      <c r="AS57">
        <f>VLOOKUP(A57,Pre!$J:$BL,55,0)</f>
        <v>4</v>
      </c>
      <c r="AT57" t="e">
        <f>VLOOKUP(A57,'post intervencion'!J:CE,74,0)</f>
        <v>#N/A</v>
      </c>
      <c r="AW57" t="e">
        <f>VLOOKUP(A57,'post intervencion'!$J$18:$CI$117,75,0)</f>
        <v>#N/A</v>
      </c>
      <c r="AX57" t="e">
        <f>VLOOKUP(A57,'post intervencion'!$J$18:$CI$117,76,0)</f>
        <v>#N/A</v>
      </c>
      <c r="AY57" t="e">
        <f>VLOOKUP(A57,'post intervencion'!$J$18:$CI$117,77,0)</f>
        <v>#N/A</v>
      </c>
      <c r="AZ57" t="e">
        <f>VLOOKUP(A57,'post intervencion'!$J$18:$CI$117,78,0)</f>
        <v>#N/A</v>
      </c>
      <c r="BB57">
        <f>VLOOKUP(A57,Pre!$J:$BG,4,0)</f>
        <v>3</v>
      </c>
      <c r="BC57">
        <f>VLOOKUP(A57,'post control'!J:BJ,4,0)</f>
        <v>3</v>
      </c>
    </row>
    <row r="58" spans="1:55" x14ac:dyDescent="0.2">
      <c r="A58">
        <v>537</v>
      </c>
      <c r="B58" s="13">
        <f>VLOOKUP(A58,Pre!$J:$BG,41,0)</f>
        <v>5</v>
      </c>
      <c r="C58" s="13">
        <f>VLOOKUP(A58,'post control'!J:BI,42,0)</f>
        <v>5.666666666666667</v>
      </c>
      <c r="D58" s="13">
        <f>VLOOKUP(A58,'post control'!J:BI,42,0)</f>
        <v>5.666666666666667</v>
      </c>
      <c r="E58">
        <f>VLOOKUP(A58,Pre!$J:$BG,42,0)</f>
        <v>7</v>
      </c>
      <c r="F58" t="e">
        <f>VLOOKUP(A58,'post intervencion'!J:BY,60,0)</f>
        <v>#N/A</v>
      </c>
      <c r="G58">
        <f>VLOOKUP(A58,'post control'!J:BI,43,0)</f>
        <v>8</v>
      </c>
      <c r="H58">
        <f>VLOOKUP(A58,Pre!$J:$BG,43,0)</f>
        <v>1.6666666666666667</v>
      </c>
      <c r="I58" t="e">
        <f>VLOOKUP(A58,'post intervencion'!J:BY,61,0)</f>
        <v>#N/A</v>
      </c>
      <c r="J58">
        <f>VLOOKUP(A58,'post control'!J:BI,44,0)</f>
        <v>3</v>
      </c>
      <c r="K58" s="24">
        <f>VLOOKUP(A58,Pre!$J:$BG,44,0)</f>
        <v>1</v>
      </c>
      <c r="L58" t="e">
        <f>VLOOKUP(A58,'post intervencion'!J:BY,62,0)</f>
        <v>#N/A</v>
      </c>
      <c r="M58">
        <f>VLOOKUP(A58,'post control'!J:BI,45,0)</f>
        <v>2</v>
      </c>
      <c r="N58">
        <f>VLOOKUP(A58,Pre!$J:$BG,45,0)</f>
        <v>3</v>
      </c>
      <c r="O58" t="e">
        <f>VLOOKUP(A58,'post intervencion'!J:BY,63,0)</f>
        <v>#N/A</v>
      </c>
      <c r="P58">
        <f>VLOOKUP(A58,'post control'!J:BI,46,0)</f>
        <v>4</v>
      </c>
      <c r="Q58">
        <f>VLOOKUP(A58,Pre!$J:$BG,46,0)</f>
        <v>1</v>
      </c>
      <c r="R58" t="e">
        <f>VLOOKUP(A58,'post intervencion'!J:BY,64,0)</f>
        <v>#N/A</v>
      </c>
      <c r="S58">
        <f>VLOOKUP(A58,'post control'!J:BI,47,0)</f>
        <v>3</v>
      </c>
      <c r="T58">
        <f>VLOOKUP(A58,Pre!$J:$BG,47,0)</f>
        <v>3</v>
      </c>
      <c r="U58" t="e">
        <f>VLOOKUP(A58,'post intervencion'!J:BY,65,0)</f>
        <v>#N/A</v>
      </c>
      <c r="V58">
        <f>VLOOKUP(A58,'post control'!J:BI,48,0)</f>
        <v>2.4444444444444446</v>
      </c>
      <c r="W58">
        <f>VLOOKUP(A58,Pre!$J:$BG,48,0)</f>
        <v>3.8</v>
      </c>
      <c r="X58" t="e">
        <f>VLOOKUP(A58,'post intervencion'!J:BY,66,0)</f>
        <v>#N/A</v>
      </c>
      <c r="Y58">
        <f>VLOOKUP(A58,'post control'!J:BI,49,0)</f>
        <v>3.8</v>
      </c>
      <c r="Z58">
        <f>VLOOKUP(A58,Pre!$J:$BG,49,0)</f>
        <v>3.75</v>
      </c>
      <c r="AA58">
        <f>VLOOKUP(A58,'post control'!J:BJ,50,0)</f>
        <v>4</v>
      </c>
      <c r="AB58">
        <f>VLOOKUP(A58,'post control'!J:BI,50,0)</f>
        <v>4</v>
      </c>
      <c r="AC58">
        <f>VLOOKUP(A58,Pre!$J:$BG,50,0)</f>
        <v>11</v>
      </c>
      <c r="AD58" t="e">
        <f>VLOOKUP(A58,'post intervencion'!J:BY,68,0)</f>
        <v>#N/A</v>
      </c>
      <c r="AE58">
        <f>VLOOKUP(A58,'post control'!J:BI,51,0)</f>
        <v>11</v>
      </c>
      <c r="AG58">
        <f>VLOOKUP(A58,Pre!$J:$BH,51,0)</f>
        <v>2.7777777777777777</v>
      </c>
      <c r="AH58" t="e">
        <f>VLOOKUP(A58,'post intervencion'!J:CA,70,0)</f>
        <v>#N/A</v>
      </c>
      <c r="AJ58">
        <f>VLOOKUP(A58,Pre!$J:$BI,52,0)</f>
        <v>2.6666666666666665</v>
      </c>
      <c r="AK58" t="e">
        <f>VLOOKUP(A58,'post intervencion'!J:CB,71,0)</f>
        <v>#N/A</v>
      </c>
      <c r="AM58">
        <f>VLOOKUP(A58,Pre!$J:$BJ,53,0)</f>
        <v>4</v>
      </c>
      <c r="AN58">
        <f>VLOOKUP(A58,'post control'!J:BJ,53,0)</f>
        <v>4</v>
      </c>
      <c r="AP58">
        <f>VLOOKUP(A58,Pre!$J:$BK,54,0)</f>
        <v>4</v>
      </c>
      <c r="AQ58" t="e">
        <f>VLOOKUP(A58,'post intervencion'!J:CD,73,0)</f>
        <v>#N/A</v>
      </c>
      <c r="AS58">
        <f>VLOOKUP(A58,Pre!$J:$BL,55,0)</f>
        <v>3.666666666666667</v>
      </c>
      <c r="AT58" t="e">
        <f>VLOOKUP(A58,'post intervencion'!J:CE,74,0)</f>
        <v>#N/A</v>
      </c>
      <c r="AW58" t="e">
        <f>VLOOKUP(A58,'post intervencion'!$J$18:$CI$117,75,0)</f>
        <v>#N/A</v>
      </c>
      <c r="AX58" t="e">
        <f>VLOOKUP(A58,'post intervencion'!$J$18:$CI$117,76,0)</f>
        <v>#N/A</v>
      </c>
      <c r="AY58" t="e">
        <f>VLOOKUP(A58,'post intervencion'!$J$18:$CI$117,77,0)</f>
        <v>#N/A</v>
      </c>
      <c r="AZ58" t="e">
        <f>VLOOKUP(A58,'post intervencion'!$J$18:$CI$117,78,0)</f>
        <v>#N/A</v>
      </c>
      <c r="BB58">
        <f>VLOOKUP(A58,Pre!$J:$BG,4,0)</f>
        <v>6</v>
      </c>
      <c r="BC58">
        <f>VLOOKUP(A58,'post control'!J:BJ,4,0)</f>
        <v>6</v>
      </c>
    </row>
    <row r="59" spans="1:55" x14ac:dyDescent="0.2">
      <c r="A59">
        <v>809</v>
      </c>
      <c r="B59" s="13">
        <f>VLOOKUP(A59,Pre!$J:$BG,41,0)</f>
        <v>6.333333333333333</v>
      </c>
      <c r="C59" s="13">
        <f>VLOOKUP(A59,'post control'!J:BI,42,0)</f>
        <v>6.666666666666667</v>
      </c>
      <c r="D59" s="13">
        <f>VLOOKUP(A59,'post control'!J:BI,42,0)</f>
        <v>6.666666666666667</v>
      </c>
      <c r="E59">
        <f>VLOOKUP(A59,Pre!$J:$BG,42,0)</f>
        <v>7</v>
      </c>
      <c r="F59" t="e">
        <f>VLOOKUP(A59,'post intervencion'!J:BY,60,0)</f>
        <v>#N/A</v>
      </c>
      <c r="G59">
        <f>VLOOKUP(A59,'post control'!J:BI,43,0)</f>
        <v>10</v>
      </c>
      <c r="H59">
        <f>VLOOKUP(A59,Pre!$J:$BG,43,0)</f>
        <v>3</v>
      </c>
      <c r="I59" t="e">
        <f>VLOOKUP(A59,'post intervencion'!J:BY,61,0)</f>
        <v>#N/A</v>
      </c>
      <c r="J59">
        <f>VLOOKUP(A59,'post control'!J:BI,44,0)</f>
        <v>3.6666666666666665</v>
      </c>
      <c r="K59" s="24">
        <f>VLOOKUP(A59,Pre!$J:$BG,44,0)</f>
        <v>3</v>
      </c>
      <c r="L59" t="e">
        <f>VLOOKUP(A59,'post intervencion'!J:BY,62,0)</f>
        <v>#N/A</v>
      </c>
      <c r="M59">
        <f>VLOOKUP(A59,'post control'!J:BI,45,0)</f>
        <v>4</v>
      </c>
      <c r="N59">
        <f>VLOOKUP(A59,Pre!$J:$BG,45,0)</f>
        <v>3</v>
      </c>
      <c r="O59" t="e">
        <f>VLOOKUP(A59,'post intervencion'!J:BY,63,0)</f>
        <v>#N/A</v>
      </c>
      <c r="P59">
        <f>VLOOKUP(A59,'post control'!J:BI,46,0)</f>
        <v>4</v>
      </c>
      <c r="Q59">
        <f>VLOOKUP(A59,Pre!$J:$BG,46,0)</f>
        <v>3</v>
      </c>
      <c r="R59" t="e">
        <f>VLOOKUP(A59,'post intervencion'!J:BY,64,0)</f>
        <v>#N/A</v>
      </c>
      <c r="S59">
        <f>VLOOKUP(A59,'post control'!J:BI,47,0)</f>
        <v>3</v>
      </c>
      <c r="T59">
        <f>VLOOKUP(A59,Pre!$J:$BG,47,0)</f>
        <v>2</v>
      </c>
      <c r="U59" t="e">
        <f>VLOOKUP(A59,'post intervencion'!J:BY,65,0)</f>
        <v>#N/A</v>
      </c>
      <c r="V59">
        <f>VLOOKUP(A59,'post control'!J:BI,48,0)</f>
        <v>2.4444444444444446</v>
      </c>
      <c r="W59">
        <f>VLOOKUP(A59,Pre!$J:$BG,48,0)</f>
        <v>5.2</v>
      </c>
      <c r="X59" t="e">
        <f>VLOOKUP(A59,'post intervencion'!J:BY,66,0)</f>
        <v>#N/A</v>
      </c>
      <c r="Y59">
        <f>VLOOKUP(A59,'post control'!J:BI,49,0)</f>
        <v>4.5999999999999996</v>
      </c>
      <c r="Z59">
        <f>VLOOKUP(A59,Pre!$J:$BG,49,0)</f>
        <v>3.5</v>
      </c>
      <c r="AA59">
        <f>VLOOKUP(A59,'post control'!J:BJ,50,0)</f>
        <v>4</v>
      </c>
      <c r="AB59">
        <f>VLOOKUP(A59,'post control'!J:BI,50,0)</f>
        <v>4</v>
      </c>
      <c r="AC59">
        <f>VLOOKUP(A59,Pre!$J:$BG,50,0)</f>
        <v>12</v>
      </c>
      <c r="AD59" t="e">
        <f>VLOOKUP(A59,'post intervencion'!J:BY,68,0)</f>
        <v>#N/A</v>
      </c>
      <c r="AE59">
        <f>VLOOKUP(A59,'post control'!J:BI,51,0)</f>
        <v>12</v>
      </c>
      <c r="AG59">
        <f>VLOOKUP(A59,Pre!$J:$BH,51,0)</f>
        <v>2.6666666666666665</v>
      </c>
      <c r="AH59" t="e">
        <f>VLOOKUP(A59,'post intervencion'!J:CA,70,0)</f>
        <v>#N/A</v>
      </c>
      <c r="AJ59">
        <f>VLOOKUP(A59,Pre!$J:$BI,52,0)</f>
        <v>2.3333333333333335</v>
      </c>
      <c r="AK59" t="e">
        <f>VLOOKUP(A59,'post intervencion'!J:CB,71,0)</f>
        <v>#N/A</v>
      </c>
      <c r="AM59">
        <f>VLOOKUP(A59,Pre!$J:$BJ,53,0)</f>
        <v>4</v>
      </c>
      <c r="AN59">
        <f>VLOOKUP(A59,'post control'!J:BJ,53,0)</f>
        <v>4</v>
      </c>
      <c r="AP59">
        <f>VLOOKUP(A59,Pre!$J:$BK,54,0)</f>
        <v>4</v>
      </c>
      <c r="AQ59" t="e">
        <f>VLOOKUP(A59,'post intervencion'!J:CD,73,0)</f>
        <v>#N/A</v>
      </c>
      <c r="AS59">
        <f>VLOOKUP(A59,Pre!$J:$BL,55,0)</f>
        <v>4</v>
      </c>
      <c r="AT59" t="e">
        <f>VLOOKUP(A59,'post intervencion'!J:CE,74,0)</f>
        <v>#N/A</v>
      </c>
      <c r="AW59" t="e">
        <f>VLOOKUP(A59,'post intervencion'!$J$18:$CI$117,75,0)</f>
        <v>#N/A</v>
      </c>
      <c r="AX59" t="e">
        <f>VLOOKUP(A59,'post intervencion'!$J$18:$CI$117,76,0)</f>
        <v>#N/A</v>
      </c>
      <c r="AY59" t="e">
        <f>VLOOKUP(A59,'post intervencion'!$J$18:$CI$117,77,0)</f>
        <v>#N/A</v>
      </c>
      <c r="AZ59" t="e">
        <f>VLOOKUP(A59,'post intervencion'!$J$18:$CI$117,78,0)</f>
        <v>#N/A</v>
      </c>
      <c r="BB59">
        <f>VLOOKUP(A59,Pre!$J:$BG,4,0)</f>
        <v>2</v>
      </c>
      <c r="BC59">
        <f>VLOOKUP(A59,'post control'!J:BJ,4,0)</f>
        <v>4</v>
      </c>
    </row>
    <row r="60" spans="1:55" x14ac:dyDescent="0.2">
      <c r="A60">
        <v>841</v>
      </c>
      <c r="B60" s="13">
        <f>VLOOKUP(A60,Pre!$J:$BG,41,0)</f>
        <v>5</v>
      </c>
      <c r="C60" s="13">
        <f>VLOOKUP(A60,'post control'!J:BI,42,0)</f>
        <v>6</v>
      </c>
      <c r="D60" s="13">
        <f>VLOOKUP(A60,'post control'!J:BI,42,0)</f>
        <v>6</v>
      </c>
      <c r="E60">
        <f>VLOOKUP(A60,Pre!$J:$BG,42,0)</f>
        <v>8</v>
      </c>
      <c r="F60" t="e">
        <f>VLOOKUP(A60,'post intervencion'!J:BY,60,0)</f>
        <v>#N/A</v>
      </c>
      <c r="G60">
        <f>VLOOKUP(A60,'post control'!J:BI,43,0)</f>
        <v>3</v>
      </c>
      <c r="H60">
        <f>VLOOKUP(A60,Pre!$J:$BG,43,0)</f>
        <v>1.3333333333333333</v>
      </c>
      <c r="I60" t="e">
        <f>VLOOKUP(A60,'post intervencion'!J:BY,61,0)</f>
        <v>#N/A</v>
      </c>
      <c r="J60">
        <f>VLOOKUP(A60,'post control'!J:BI,44,0)</f>
        <v>2.6666666666666665</v>
      </c>
      <c r="K60" s="24">
        <f>VLOOKUP(A60,Pre!$J:$BG,44,0)</f>
        <v>0</v>
      </c>
      <c r="L60" t="e">
        <f>VLOOKUP(A60,'post intervencion'!J:BY,62,0)</f>
        <v>#N/A</v>
      </c>
      <c r="M60">
        <f>VLOOKUP(A60,'post control'!J:BI,45,0)</f>
        <v>2</v>
      </c>
      <c r="N60">
        <f>VLOOKUP(A60,Pre!$J:$BG,45,0)</f>
        <v>3</v>
      </c>
      <c r="O60" t="e">
        <f>VLOOKUP(A60,'post intervencion'!J:BY,63,0)</f>
        <v>#N/A</v>
      </c>
      <c r="P60">
        <f>VLOOKUP(A60,'post control'!J:BI,46,0)</f>
        <v>4</v>
      </c>
      <c r="Q60">
        <f>VLOOKUP(A60,Pre!$J:$BG,46,0)</f>
        <v>1</v>
      </c>
      <c r="R60" t="e">
        <f>VLOOKUP(A60,'post intervencion'!J:BY,64,0)</f>
        <v>#N/A</v>
      </c>
      <c r="S60">
        <f>VLOOKUP(A60,'post control'!J:BI,47,0)</f>
        <v>2</v>
      </c>
      <c r="T60">
        <f>VLOOKUP(A60,Pre!$J:$BG,47,0)</f>
        <v>3</v>
      </c>
      <c r="U60" t="e">
        <f>VLOOKUP(A60,'post intervencion'!J:BY,65,0)</f>
        <v>#N/A</v>
      </c>
      <c r="V60">
        <f>VLOOKUP(A60,'post control'!J:BI,48,0)</f>
        <v>2.6666666666666665</v>
      </c>
      <c r="W60">
        <f>VLOOKUP(A60,Pre!$J:$BG,48,0)</f>
        <v>3.2</v>
      </c>
      <c r="X60" t="e">
        <f>VLOOKUP(A60,'post intervencion'!J:BY,66,0)</f>
        <v>#N/A</v>
      </c>
      <c r="Y60">
        <f>VLOOKUP(A60,'post control'!J:BI,49,0)</f>
        <v>3.6</v>
      </c>
      <c r="Z60">
        <f>VLOOKUP(A60,Pre!$J:$BG,49,0)</f>
        <v>4.5</v>
      </c>
      <c r="AA60">
        <f>VLOOKUP(A60,'post control'!J:BJ,50,0)</f>
        <v>5</v>
      </c>
      <c r="AB60">
        <f>VLOOKUP(A60,'post control'!J:BI,50,0)</f>
        <v>5</v>
      </c>
      <c r="AC60">
        <f>VLOOKUP(A60,Pre!$J:$BG,50,0)</f>
        <v>7</v>
      </c>
      <c r="AD60" t="e">
        <f>VLOOKUP(A60,'post intervencion'!J:BY,68,0)</f>
        <v>#N/A</v>
      </c>
      <c r="AE60">
        <f>VLOOKUP(A60,'post control'!J:BI,51,0)</f>
        <v>8</v>
      </c>
      <c r="AG60">
        <f>VLOOKUP(A60,Pre!$J:$BH,51,0)</f>
        <v>2.5555555555555554</v>
      </c>
      <c r="AH60" t="e">
        <f>VLOOKUP(A60,'post intervencion'!J:CA,70,0)</f>
        <v>#N/A</v>
      </c>
      <c r="AJ60">
        <f>VLOOKUP(A60,Pre!$J:$BI,52,0)</f>
        <v>3.333333333333333</v>
      </c>
      <c r="AK60" t="e">
        <f>VLOOKUP(A60,'post intervencion'!J:CB,71,0)</f>
        <v>#N/A</v>
      </c>
      <c r="AM60">
        <f>VLOOKUP(A60,Pre!$J:$BJ,53,0)</f>
        <v>4</v>
      </c>
      <c r="AN60">
        <f>VLOOKUP(A60,'post control'!J:BJ,53,0)</f>
        <v>4</v>
      </c>
      <c r="AP60">
        <f>VLOOKUP(A60,Pre!$J:$BK,54,0)</f>
        <v>4</v>
      </c>
      <c r="AQ60" t="e">
        <f>VLOOKUP(A60,'post intervencion'!J:CD,73,0)</f>
        <v>#N/A</v>
      </c>
      <c r="AS60">
        <f>VLOOKUP(A60,Pre!$J:$BL,55,0)</f>
        <v>2.333333333333333</v>
      </c>
      <c r="AT60" t="e">
        <f>VLOOKUP(A60,'post intervencion'!J:CE,74,0)</f>
        <v>#N/A</v>
      </c>
      <c r="AW60" t="e">
        <f>VLOOKUP(A60,'post intervencion'!$J$18:$CI$117,75,0)</f>
        <v>#N/A</v>
      </c>
      <c r="AX60" t="e">
        <f>VLOOKUP(A60,'post intervencion'!$J$18:$CI$117,76,0)</f>
        <v>#N/A</v>
      </c>
      <c r="AY60" t="e">
        <f>VLOOKUP(A60,'post intervencion'!$J$18:$CI$117,77,0)</f>
        <v>#N/A</v>
      </c>
      <c r="AZ60" t="e">
        <f>VLOOKUP(A60,'post intervencion'!$J$18:$CI$117,78,0)</f>
        <v>#N/A</v>
      </c>
      <c r="BB60">
        <f>VLOOKUP(A60,Pre!$J:$BG,4,0)</f>
        <v>6</v>
      </c>
      <c r="BC60">
        <f>VLOOKUP(A60,'post control'!J:BJ,4,0)</f>
        <v>7</v>
      </c>
    </row>
    <row r="61" spans="1:55" x14ac:dyDescent="0.2">
      <c r="A61">
        <v>1087</v>
      </c>
      <c r="B61" s="13">
        <f>VLOOKUP(A61,Pre!$J:$BG,41,0)</f>
        <v>7</v>
      </c>
      <c r="C61" s="13">
        <f>VLOOKUP(A61,'post control'!J:BI,42,0)</f>
        <v>7</v>
      </c>
      <c r="D61" s="13">
        <f>VLOOKUP(A61,'post control'!J:BI,42,0)</f>
        <v>7</v>
      </c>
      <c r="E61">
        <f>VLOOKUP(A61,Pre!$J:$BG,42,0)</f>
        <v>7</v>
      </c>
      <c r="F61" t="e">
        <f>VLOOKUP(A61,'post intervencion'!J:BY,60,0)</f>
        <v>#N/A</v>
      </c>
      <c r="G61">
        <f>VLOOKUP(A61,'post control'!J:BI,43,0)</f>
        <v>8</v>
      </c>
      <c r="H61">
        <f>VLOOKUP(A61,Pre!$J:$BG,43,0)</f>
        <v>1</v>
      </c>
      <c r="I61" t="e">
        <f>VLOOKUP(A61,'post intervencion'!J:BY,61,0)</f>
        <v>#N/A</v>
      </c>
      <c r="J61">
        <f>VLOOKUP(A61,'post control'!J:BI,44,0)</f>
        <v>2</v>
      </c>
      <c r="K61" s="24">
        <f>VLOOKUP(A61,Pre!$J:$BG,44,0)</f>
        <v>-2</v>
      </c>
      <c r="L61" t="e">
        <f>VLOOKUP(A61,'post intervencion'!J:BY,62,0)</f>
        <v>#N/A</v>
      </c>
      <c r="M61">
        <f>VLOOKUP(A61,'post control'!J:BI,45,0)</f>
        <v>2</v>
      </c>
      <c r="N61">
        <f>VLOOKUP(A61,Pre!$J:$BG,45,0)</f>
        <v>3</v>
      </c>
      <c r="O61" t="e">
        <f>VLOOKUP(A61,'post intervencion'!J:BY,63,0)</f>
        <v>#N/A</v>
      </c>
      <c r="P61">
        <f>VLOOKUP(A61,'post control'!J:BI,46,0)</f>
        <v>2</v>
      </c>
      <c r="Q61">
        <f>VLOOKUP(A61,Pre!$J:$BG,46,0)</f>
        <v>2</v>
      </c>
      <c r="R61" t="e">
        <f>VLOOKUP(A61,'post intervencion'!J:BY,64,0)</f>
        <v>#N/A</v>
      </c>
      <c r="S61">
        <f>VLOOKUP(A61,'post control'!J:BI,47,0)</f>
        <v>2</v>
      </c>
      <c r="T61">
        <f>VLOOKUP(A61,Pre!$J:$BG,47,0)</f>
        <v>4</v>
      </c>
      <c r="U61" t="e">
        <f>VLOOKUP(A61,'post intervencion'!J:BY,65,0)</f>
        <v>#N/A</v>
      </c>
      <c r="V61">
        <f>VLOOKUP(A61,'post control'!J:BI,48,0)</f>
        <v>2.2222222222222223</v>
      </c>
      <c r="W61">
        <f>VLOOKUP(A61,Pre!$J:$BG,48,0)</f>
        <v>4.2</v>
      </c>
      <c r="X61" t="e">
        <f>VLOOKUP(A61,'post intervencion'!J:BY,66,0)</f>
        <v>#N/A</v>
      </c>
      <c r="Y61">
        <f>VLOOKUP(A61,'post control'!J:BI,49,0)</f>
        <v>4.8</v>
      </c>
      <c r="Z61">
        <f>VLOOKUP(A61,Pre!$J:$BG,49,0)</f>
        <v>1.75</v>
      </c>
      <c r="AA61">
        <f>VLOOKUP(A61,'post control'!J:BJ,50,0)</f>
        <v>3.3333333333333335</v>
      </c>
      <c r="AB61">
        <f>VLOOKUP(A61,'post control'!J:BI,50,0)</f>
        <v>3.3333333333333335</v>
      </c>
      <c r="AC61">
        <f>VLOOKUP(A61,Pre!$J:$BG,50,0)</f>
        <v>9</v>
      </c>
      <c r="AD61" t="e">
        <f>VLOOKUP(A61,'post intervencion'!J:BY,68,0)</f>
        <v>#N/A</v>
      </c>
      <c r="AE61">
        <f>VLOOKUP(A61,'post control'!J:BI,51,0)</f>
        <v>11</v>
      </c>
      <c r="AG61">
        <f>VLOOKUP(A61,Pre!$J:$BH,51,0)</f>
        <v>2.7777777777777777</v>
      </c>
      <c r="AH61" t="e">
        <f>VLOOKUP(A61,'post intervencion'!J:CA,70,0)</f>
        <v>#N/A</v>
      </c>
      <c r="AJ61">
        <f>VLOOKUP(A61,Pre!$J:$BI,52,0)</f>
        <v>3.6666666666666665</v>
      </c>
      <c r="AK61" t="e">
        <f>VLOOKUP(A61,'post intervencion'!J:CB,71,0)</f>
        <v>#N/A</v>
      </c>
      <c r="AM61">
        <f>VLOOKUP(A61,Pre!$J:$BJ,53,0)</f>
        <v>4</v>
      </c>
      <c r="AN61">
        <f>VLOOKUP(A61,'post control'!J:BJ,53,0)</f>
        <v>4</v>
      </c>
      <c r="AP61">
        <f>VLOOKUP(A61,Pre!$J:$BK,54,0)</f>
        <v>4</v>
      </c>
      <c r="AQ61" t="e">
        <f>VLOOKUP(A61,'post intervencion'!J:CD,73,0)</f>
        <v>#N/A</v>
      </c>
      <c r="AS61">
        <f>VLOOKUP(A61,Pre!$J:$BL,55,0)</f>
        <v>3</v>
      </c>
      <c r="AT61" t="e">
        <f>VLOOKUP(A61,'post intervencion'!J:CE,74,0)</f>
        <v>#N/A</v>
      </c>
      <c r="AW61" t="e">
        <f>VLOOKUP(A61,'post intervencion'!$J$18:$CI$117,75,0)</f>
        <v>#N/A</v>
      </c>
      <c r="AX61" t="e">
        <f>VLOOKUP(A61,'post intervencion'!$J$18:$CI$117,76,0)</f>
        <v>#N/A</v>
      </c>
      <c r="AY61" t="e">
        <f>VLOOKUP(A61,'post intervencion'!$J$18:$CI$117,77,0)</f>
        <v>#N/A</v>
      </c>
      <c r="AZ61" t="e">
        <f>VLOOKUP(A61,'post intervencion'!$J$18:$CI$117,78,0)</f>
        <v>#N/A</v>
      </c>
      <c r="BB61">
        <f>VLOOKUP(A61,Pre!$J:$BG,4,0)</f>
        <v>6</v>
      </c>
      <c r="BC61">
        <f>VLOOKUP(A61,'post control'!J:BJ,4,0)</f>
        <v>5</v>
      </c>
    </row>
    <row r="62" spans="1:55" x14ac:dyDescent="0.2">
      <c r="A62">
        <v>1296</v>
      </c>
      <c r="B62" s="13">
        <f>VLOOKUP(A62,Pre!$J:$BG,41,0)</f>
        <v>6</v>
      </c>
      <c r="C62" s="13">
        <f>VLOOKUP(A62,'post control'!J:BI,42,0)</f>
        <v>6.666666666666667</v>
      </c>
      <c r="D62" s="13">
        <f>VLOOKUP(A62,'post control'!J:BI,42,0)</f>
        <v>6.666666666666667</v>
      </c>
      <c r="E62">
        <f>VLOOKUP(A62,Pre!$J:$BG,42,0)</f>
        <v>9</v>
      </c>
      <c r="F62" t="e">
        <f>VLOOKUP(A62,'post intervencion'!J:BY,60,0)</f>
        <v>#N/A</v>
      </c>
      <c r="G62">
        <f>VLOOKUP(A62,'post control'!J:BI,43,0)</f>
        <v>4</v>
      </c>
      <c r="H62">
        <f>VLOOKUP(A62,Pre!$J:$BG,43,0)</f>
        <v>2.3333333333333335</v>
      </c>
      <c r="I62" t="e">
        <f>VLOOKUP(A62,'post intervencion'!J:BY,61,0)</f>
        <v>#N/A</v>
      </c>
      <c r="J62">
        <f>VLOOKUP(A62,'post control'!J:BI,44,0)</f>
        <v>2.6666666666666665</v>
      </c>
      <c r="K62" s="24">
        <f>VLOOKUP(A62,Pre!$J:$BG,44,0)</f>
        <v>2</v>
      </c>
      <c r="L62" t="e">
        <f>VLOOKUP(A62,'post intervencion'!J:BY,62,0)</f>
        <v>#N/A</v>
      </c>
      <c r="M62">
        <f>VLOOKUP(A62,'post control'!J:BI,45,0)</f>
        <v>0</v>
      </c>
      <c r="N62">
        <f>VLOOKUP(A62,Pre!$J:$BG,45,0)</f>
        <v>3</v>
      </c>
      <c r="O62" t="e">
        <f>VLOOKUP(A62,'post intervencion'!J:BY,63,0)</f>
        <v>#N/A</v>
      </c>
      <c r="P62">
        <f>VLOOKUP(A62,'post control'!J:BI,46,0)</f>
        <v>4</v>
      </c>
      <c r="Q62">
        <f>VLOOKUP(A62,Pre!$J:$BG,46,0)</f>
        <v>2</v>
      </c>
      <c r="R62" t="e">
        <f>VLOOKUP(A62,'post intervencion'!J:BY,64,0)</f>
        <v>#N/A</v>
      </c>
      <c r="S62">
        <f>VLOOKUP(A62,'post control'!J:BI,47,0)</f>
        <v>4</v>
      </c>
      <c r="T62">
        <f>VLOOKUP(A62,Pre!$J:$BG,47,0)</f>
        <v>1.6666666666666667</v>
      </c>
      <c r="U62" t="e">
        <f>VLOOKUP(A62,'post intervencion'!J:BY,65,0)</f>
        <v>#N/A</v>
      </c>
      <c r="V62">
        <f>VLOOKUP(A62,'post control'!J:BI,48,0)</f>
        <v>2.6666666666666665</v>
      </c>
      <c r="W62">
        <f>VLOOKUP(A62,Pre!$J:$BG,48,0)</f>
        <v>3.8</v>
      </c>
      <c r="X62" t="e">
        <f>VLOOKUP(A62,'post intervencion'!J:BY,66,0)</f>
        <v>#N/A</v>
      </c>
      <c r="Y62">
        <f>VLOOKUP(A62,'post control'!J:BI,49,0)</f>
        <v>4.4000000000000004</v>
      </c>
      <c r="Z62">
        <f>VLOOKUP(A62,Pre!$J:$BG,49,0)</f>
        <v>3</v>
      </c>
      <c r="AA62">
        <f>VLOOKUP(A62,'post control'!J:BJ,50,0)</f>
        <v>4.666666666666667</v>
      </c>
      <c r="AB62">
        <f>VLOOKUP(A62,'post control'!J:BI,50,0)</f>
        <v>4.666666666666667</v>
      </c>
      <c r="AC62">
        <f>VLOOKUP(A62,Pre!$J:$BG,50,0)</f>
        <v>12</v>
      </c>
      <c r="AD62" t="e">
        <f>VLOOKUP(A62,'post intervencion'!J:BY,68,0)</f>
        <v>#N/A</v>
      </c>
      <c r="AE62">
        <f>VLOOKUP(A62,'post control'!J:BI,51,0)</f>
        <v>12</v>
      </c>
      <c r="AG62">
        <f>VLOOKUP(A62,Pre!$J:$BH,51,0)</f>
        <v>2.5555555555555554</v>
      </c>
      <c r="AH62" t="e">
        <f>VLOOKUP(A62,'post intervencion'!J:CA,70,0)</f>
        <v>#N/A</v>
      </c>
      <c r="AJ62">
        <f>VLOOKUP(A62,Pre!$J:$BI,52,0)</f>
        <v>2</v>
      </c>
      <c r="AK62" t="e">
        <f>VLOOKUP(A62,'post intervencion'!J:CB,71,0)</f>
        <v>#N/A</v>
      </c>
      <c r="AM62">
        <f>VLOOKUP(A62,Pre!$J:$BJ,53,0)</f>
        <v>3</v>
      </c>
      <c r="AN62">
        <f>VLOOKUP(A62,'post control'!J:BJ,53,0)</f>
        <v>4</v>
      </c>
      <c r="AP62">
        <f>VLOOKUP(A62,Pre!$J:$BK,54,0)</f>
        <v>3</v>
      </c>
      <c r="AQ62" t="e">
        <f>VLOOKUP(A62,'post intervencion'!J:CD,73,0)</f>
        <v>#N/A</v>
      </c>
      <c r="AS62">
        <f>VLOOKUP(A62,Pre!$J:$BL,55,0)</f>
        <v>3</v>
      </c>
      <c r="AT62" t="e">
        <f>VLOOKUP(A62,'post intervencion'!J:CE,74,0)</f>
        <v>#N/A</v>
      </c>
      <c r="AW62" t="e">
        <f>VLOOKUP(A62,'post intervencion'!$J$18:$CI$117,75,0)</f>
        <v>#N/A</v>
      </c>
      <c r="AX62" t="e">
        <f>VLOOKUP(A62,'post intervencion'!$J$18:$CI$117,76,0)</f>
        <v>#N/A</v>
      </c>
      <c r="AY62" t="e">
        <f>VLOOKUP(A62,'post intervencion'!$J$18:$CI$117,77,0)</f>
        <v>#N/A</v>
      </c>
      <c r="AZ62" t="e">
        <f>VLOOKUP(A62,'post intervencion'!$J$18:$CI$117,78,0)</f>
        <v>#N/A</v>
      </c>
      <c r="BB62">
        <f>VLOOKUP(A62,Pre!$J:$BG,4,0)</f>
        <v>7</v>
      </c>
      <c r="BC62">
        <f>VLOOKUP(A62,'post control'!J:BJ,4,0)</f>
        <v>6</v>
      </c>
    </row>
    <row r="63" spans="1:55" x14ac:dyDescent="0.2">
      <c r="A63">
        <v>273</v>
      </c>
      <c r="B63" s="13">
        <f>VLOOKUP(A63,Pre!$J:$BG,41,0)</f>
        <v>6.666666666666667</v>
      </c>
      <c r="C63" s="13">
        <f>VLOOKUP(A63,'post control'!J:BI,42,0)</f>
        <v>6.666666666666667</v>
      </c>
      <c r="D63" s="13">
        <f>VLOOKUP(A63,'post control'!J:BI,42,0)</f>
        <v>6.666666666666667</v>
      </c>
      <c r="E63">
        <f>VLOOKUP(A63,Pre!$J:$BG,42,0)</f>
        <v>8</v>
      </c>
      <c r="F63" t="e">
        <f>VLOOKUP(A63,'post intervencion'!J:BY,60,0)</f>
        <v>#N/A</v>
      </c>
      <c r="G63">
        <f>VLOOKUP(A63,'post control'!J:BI,43,0)</f>
        <v>6</v>
      </c>
      <c r="H63">
        <f>VLOOKUP(A63,Pre!$J:$BG,43,0)</f>
        <v>2.6666666666666665</v>
      </c>
      <c r="I63" t="e">
        <f>VLOOKUP(A63,'post intervencion'!J:BY,61,0)</f>
        <v>#N/A</v>
      </c>
      <c r="J63">
        <f>VLOOKUP(A63,'post control'!J:BI,44,0)</f>
        <v>1.6666666666666667</v>
      </c>
      <c r="K63" s="24">
        <f>VLOOKUP(A63,Pre!$J:$BG,44,0)</f>
        <v>2</v>
      </c>
      <c r="L63" t="e">
        <f>VLOOKUP(A63,'post intervencion'!J:BY,62,0)</f>
        <v>#N/A</v>
      </c>
      <c r="M63">
        <f>VLOOKUP(A63,'post control'!J:BI,45,0)</f>
        <v>1</v>
      </c>
      <c r="N63">
        <f>VLOOKUP(A63,Pre!$J:$BG,45,0)</f>
        <v>4</v>
      </c>
      <c r="O63" t="e">
        <f>VLOOKUP(A63,'post intervencion'!J:BY,63,0)</f>
        <v>#N/A</v>
      </c>
      <c r="P63">
        <f>VLOOKUP(A63,'post control'!J:BI,46,0)</f>
        <v>4</v>
      </c>
      <c r="Q63">
        <f>VLOOKUP(A63,Pre!$J:$BG,46,0)</f>
        <v>2</v>
      </c>
      <c r="R63" t="e">
        <f>VLOOKUP(A63,'post intervencion'!J:BY,64,0)</f>
        <v>#N/A</v>
      </c>
      <c r="S63">
        <f>VLOOKUP(A63,'post control'!J:BI,47,0)</f>
        <v>0</v>
      </c>
      <c r="T63">
        <f>VLOOKUP(A63,Pre!$J:$BG,47,0)</f>
        <v>2.3333333333333335</v>
      </c>
      <c r="U63" t="e">
        <f>VLOOKUP(A63,'post intervencion'!J:BY,65,0)</f>
        <v>#N/A</v>
      </c>
      <c r="V63">
        <f>VLOOKUP(A63,'post control'!J:BI,48,0)</f>
        <v>2.6666666666666665</v>
      </c>
      <c r="W63">
        <f>VLOOKUP(A63,Pre!$J:$BG,48,0)</f>
        <v>3.8</v>
      </c>
      <c r="X63" t="e">
        <f>VLOOKUP(A63,'post intervencion'!J:BY,66,0)</f>
        <v>#N/A</v>
      </c>
      <c r="Y63">
        <f>VLOOKUP(A63,'post control'!J:BI,49,0)</f>
        <v>2.8</v>
      </c>
      <c r="Z63">
        <f>VLOOKUP(A63,Pre!$J:$BG,49,0)</f>
        <v>4</v>
      </c>
      <c r="AA63">
        <f>VLOOKUP(A63,'post control'!J:BJ,50,0)</f>
        <v>3.3333333333333335</v>
      </c>
      <c r="AB63">
        <f>VLOOKUP(A63,'post control'!J:BI,50,0)</f>
        <v>3.3333333333333335</v>
      </c>
      <c r="AC63">
        <f>VLOOKUP(A63,Pre!$J:$BG,50,0)</f>
        <v>9</v>
      </c>
      <c r="AD63" t="e">
        <f>VLOOKUP(A63,'post intervencion'!J:BY,68,0)</f>
        <v>#N/A</v>
      </c>
      <c r="AE63">
        <f>VLOOKUP(A63,'post control'!J:BI,51,0)</f>
        <v>11</v>
      </c>
      <c r="AG63">
        <f>VLOOKUP(A63,Pre!$J:$BH,51,0)</f>
        <v>2.4444444444444446</v>
      </c>
      <c r="AH63" t="e">
        <f>VLOOKUP(A63,'post intervencion'!J:CA,70,0)</f>
        <v>#N/A</v>
      </c>
      <c r="AJ63">
        <f>VLOOKUP(A63,Pre!$J:$BI,52,0)</f>
        <v>3.333333333333333</v>
      </c>
      <c r="AK63" t="e">
        <f>VLOOKUP(A63,'post intervencion'!J:CB,71,0)</f>
        <v>#N/A</v>
      </c>
      <c r="AM63">
        <f>VLOOKUP(A63,Pre!$J:$BJ,53,0)</f>
        <v>4</v>
      </c>
      <c r="AN63">
        <f>VLOOKUP(A63,'post control'!J:BJ,53,0)</f>
        <v>4</v>
      </c>
      <c r="AP63">
        <f>VLOOKUP(A63,Pre!$J:$BK,54,0)</f>
        <v>4</v>
      </c>
      <c r="AQ63" t="e">
        <f>VLOOKUP(A63,'post intervencion'!J:CD,73,0)</f>
        <v>#N/A</v>
      </c>
      <c r="AS63">
        <f>VLOOKUP(A63,Pre!$J:$BL,55,0)</f>
        <v>3</v>
      </c>
      <c r="AT63" t="e">
        <f>VLOOKUP(A63,'post intervencion'!J:CE,74,0)</f>
        <v>#N/A</v>
      </c>
      <c r="AW63" t="e">
        <f>VLOOKUP(A63,'post intervencion'!$J$18:$CI$117,75,0)</f>
        <v>#N/A</v>
      </c>
      <c r="AX63" t="e">
        <f>VLOOKUP(A63,'post intervencion'!$J$18:$CI$117,76,0)</f>
        <v>#N/A</v>
      </c>
      <c r="AY63" t="e">
        <f>VLOOKUP(A63,'post intervencion'!$J$18:$CI$117,77,0)</f>
        <v>#N/A</v>
      </c>
      <c r="AZ63" t="e">
        <f>VLOOKUP(A63,'post intervencion'!$J$18:$CI$117,78,0)</f>
        <v>#N/A</v>
      </c>
      <c r="BB63">
        <f>VLOOKUP(A63,Pre!$J:$BG,4,0)</f>
        <v>7</v>
      </c>
      <c r="BC63">
        <f>VLOOKUP(A63,'post control'!J:BJ,4,0)</f>
        <v>7</v>
      </c>
    </row>
    <row r="64" spans="1:55" x14ac:dyDescent="0.2">
      <c r="A64">
        <v>353</v>
      </c>
      <c r="B64" s="13">
        <f>VLOOKUP(A64,Pre!$J:$BG,41,0)</f>
        <v>4.666666666666667</v>
      </c>
      <c r="C64" s="13">
        <f>VLOOKUP(A64,'post control'!J:BI,42,0)</f>
        <v>4.333333333333333</v>
      </c>
      <c r="D64" s="13">
        <f>VLOOKUP(A64,'post control'!J:BI,42,0)</f>
        <v>4.333333333333333</v>
      </c>
      <c r="E64">
        <f>VLOOKUP(A64,Pre!$J:$BG,42,0)</f>
        <v>12</v>
      </c>
      <c r="F64" t="e">
        <f>VLOOKUP(A64,'post intervencion'!J:BY,60,0)</f>
        <v>#N/A</v>
      </c>
      <c r="G64">
        <f>VLOOKUP(A64,'post control'!J:BI,43,0)</f>
        <v>11</v>
      </c>
      <c r="H64">
        <f>VLOOKUP(A64,Pre!$J:$BG,43,0)</f>
        <v>2.6666666666666665</v>
      </c>
      <c r="I64" t="e">
        <f>VLOOKUP(A64,'post intervencion'!J:BY,61,0)</f>
        <v>#N/A</v>
      </c>
      <c r="J64">
        <f>VLOOKUP(A64,'post control'!J:BI,44,0)</f>
        <v>2.6666666666666665</v>
      </c>
      <c r="K64" s="24">
        <f>VLOOKUP(A64,Pre!$J:$BG,44,0)</f>
        <v>2</v>
      </c>
      <c r="L64" t="e">
        <f>VLOOKUP(A64,'post intervencion'!J:BY,62,0)</f>
        <v>#N/A</v>
      </c>
      <c r="M64">
        <f>VLOOKUP(A64,'post control'!J:BI,45,0)</f>
        <v>2</v>
      </c>
      <c r="N64">
        <f>VLOOKUP(A64,Pre!$J:$BG,45,0)</f>
        <v>4</v>
      </c>
      <c r="O64" t="e">
        <f>VLOOKUP(A64,'post intervencion'!J:BY,63,0)</f>
        <v>#N/A</v>
      </c>
      <c r="P64">
        <f>VLOOKUP(A64,'post control'!J:BI,46,0)</f>
        <v>4</v>
      </c>
      <c r="Q64">
        <f>VLOOKUP(A64,Pre!$J:$BG,46,0)</f>
        <v>2</v>
      </c>
      <c r="R64" t="e">
        <f>VLOOKUP(A64,'post intervencion'!J:BY,64,0)</f>
        <v>#N/A</v>
      </c>
      <c r="S64">
        <f>VLOOKUP(A64,'post control'!J:BI,47,0)</f>
        <v>2</v>
      </c>
      <c r="T64">
        <f>VLOOKUP(A64,Pre!$J:$BG,47,0)</f>
        <v>2</v>
      </c>
      <c r="U64" t="e">
        <f>VLOOKUP(A64,'post intervencion'!J:BY,65,0)</f>
        <v>#N/A</v>
      </c>
      <c r="V64">
        <f>VLOOKUP(A64,'post control'!J:BI,48,0)</f>
        <v>2.6666666666666665</v>
      </c>
      <c r="W64">
        <f>VLOOKUP(A64,Pre!$J:$BG,48,0)</f>
        <v>3.2</v>
      </c>
      <c r="X64" t="e">
        <f>VLOOKUP(A64,'post intervencion'!J:BY,66,0)</f>
        <v>#N/A</v>
      </c>
      <c r="Y64">
        <f>VLOOKUP(A64,'post control'!J:BI,49,0)</f>
        <v>3.2</v>
      </c>
      <c r="Z64">
        <f>VLOOKUP(A64,Pre!$J:$BG,49,0)</f>
        <v>3.5</v>
      </c>
      <c r="AA64">
        <f>VLOOKUP(A64,'post control'!J:BJ,50,0)</f>
        <v>3.6666666666666665</v>
      </c>
      <c r="AB64">
        <f>VLOOKUP(A64,'post control'!J:BI,50,0)</f>
        <v>3.6666666666666665</v>
      </c>
      <c r="AC64">
        <f>VLOOKUP(A64,Pre!$J:$BG,50,0)</f>
        <v>8</v>
      </c>
      <c r="AD64" t="e">
        <f>VLOOKUP(A64,'post intervencion'!J:BY,68,0)</f>
        <v>#N/A</v>
      </c>
      <c r="AE64">
        <f>VLOOKUP(A64,'post control'!J:BI,51,0)</f>
        <v>11</v>
      </c>
      <c r="AG64">
        <f>VLOOKUP(A64,Pre!$J:$BH,51,0)</f>
        <v>2.2222222222222223</v>
      </c>
      <c r="AH64" t="e">
        <f>VLOOKUP(A64,'post intervencion'!J:CA,70,0)</f>
        <v>#N/A</v>
      </c>
      <c r="AJ64">
        <f>VLOOKUP(A64,Pre!$J:$BI,52,0)</f>
        <v>3.666666666666667</v>
      </c>
      <c r="AK64" t="e">
        <f>VLOOKUP(A64,'post intervencion'!J:CB,71,0)</f>
        <v>#N/A</v>
      </c>
      <c r="AM64">
        <f>VLOOKUP(A64,Pre!$J:$BJ,53,0)</f>
        <v>4</v>
      </c>
      <c r="AN64">
        <f>VLOOKUP(A64,'post control'!J:BJ,53,0)</f>
        <v>4</v>
      </c>
      <c r="AP64">
        <f>VLOOKUP(A64,Pre!$J:$BK,54,0)</f>
        <v>4</v>
      </c>
      <c r="AQ64" t="e">
        <f>VLOOKUP(A64,'post intervencion'!J:CD,73,0)</f>
        <v>#N/A</v>
      </c>
      <c r="AS64">
        <f>VLOOKUP(A64,Pre!$J:$BL,55,0)</f>
        <v>2.666666666666667</v>
      </c>
      <c r="AT64" t="e">
        <f>VLOOKUP(A64,'post intervencion'!J:CE,74,0)</f>
        <v>#N/A</v>
      </c>
      <c r="AW64" t="e">
        <f>VLOOKUP(A64,'post intervencion'!$J$18:$CI$117,75,0)</f>
        <v>#N/A</v>
      </c>
      <c r="AX64" t="e">
        <f>VLOOKUP(A64,'post intervencion'!$J$18:$CI$117,76,0)</f>
        <v>#N/A</v>
      </c>
      <c r="AY64" t="e">
        <f>VLOOKUP(A64,'post intervencion'!$J$18:$CI$117,77,0)</f>
        <v>#N/A</v>
      </c>
      <c r="AZ64" t="e">
        <f>VLOOKUP(A64,'post intervencion'!$J$18:$CI$117,78,0)</f>
        <v>#N/A</v>
      </c>
      <c r="BB64">
        <f>VLOOKUP(A64,Pre!$J:$BG,4,0)</f>
        <v>4</v>
      </c>
      <c r="BC64">
        <f>VLOOKUP(A64,'post control'!J:BJ,4,0)</f>
        <v>3</v>
      </c>
    </row>
    <row r="65" spans="1:55" x14ac:dyDescent="0.2">
      <c r="A65">
        <v>677</v>
      </c>
      <c r="B65" s="13">
        <f>VLOOKUP(A65,Pre!$J:$BG,41,0)</f>
        <v>6</v>
      </c>
      <c r="C65" s="13">
        <f>VLOOKUP(A65,'post control'!J:BI,42,0)</f>
        <v>6.333333333333333</v>
      </c>
      <c r="D65" s="13">
        <f>VLOOKUP(A65,'post control'!J:BI,42,0)</f>
        <v>6.333333333333333</v>
      </c>
      <c r="E65">
        <f>VLOOKUP(A65,Pre!$J:$BG,42,0)</f>
        <v>10</v>
      </c>
      <c r="F65" t="e">
        <f>VLOOKUP(A65,'post intervencion'!J:BY,60,0)</f>
        <v>#N/A</v>
      </c>
      <c r="G65">
        <f>VLOOKUP(A65,'post control'!J:BI,43,0)</f>
        <v>9</v>
      </c>
      <c r="H65">
        <f>VLOOKUP(A65,Pre!$J:$BG,43,0)</f>
        <v>4.333333333333333</v>
      </c>
      <c r="I65" t="e">
        <f>VLOOKUP(A65,'post intervencion'!J:BY,61,0)</f>
        <v>#N/A</v>
      </c>
      <c r="J65">
        <f>VLOOKUP(A65,'post control'!J:BI,44,0)</f>
        <v>4.666666666666667</v>
      </c>
      <c r="K65" s="24">
        <f>VLOOKUP(A65,Pre!$J:$BG,44,0)</f>
        <v>4</v>
      </c>
      <c r="L65" t="e">
        <f>VLOOKUP(A65,'post intervencion'!J:BY,62,0)</f>
        <v>#N/A</v>
      </c>
      <c r="M65">
        <f>VLOOKUP(A65,'post control'!J:BI,45,0)</f>
        <v>5</v>
      </c>
      <c r="N65">
        <f>VLOOKUP(A65,Pre!$J:$BG,45,0)</f>
        <v>4</v>
      </c>
      <c r="O65" t="e">
        <f>VLOOKUP(A65,'post intervencion'!J:BY,63,0)</f>
        <v>#N/A</v>
      </c>
      <c r="P65">
        <f>VLOOKUP(A65,'post control'!J:BI,46,0)</f>
        <v>4</v>
      </c>
      <c r="Q65">
        <f>VLOOKUP(A65,Pre!$J:$BG,46,0)</f>
        <v>5</v>
      </c>
      <c r="R65" t="e">
        <f>VLOOKUP(A65,'post intervencion'!J:BY,64,0)</f>
        <v>#N/A</v>
      </c>
      <c r="S65">
        <f>VLOOKUP(A65,'post control'!J:BI,47,0)</f>
        <v>5</v>
      </c>
      <c r="T65">
        <f>VLOOKUP(A65,Pre!$J:$BG,47,0)</f>
        <v>1</v>
      </c>
      <c r="U65" t="e">
        <f>VLOOKUP(A65,'post intervencion'!J:BY,65,0)</f>
        <v>#N/A</v>
      </c>
      <c r="V65">
        <f>VLOOKUP(A65,'post control'!J:BI,48,0)</f>
        <v>2.5555555555555554</v>
      </c>
      <c r="W65">
        <f>VLOOKUP(A65,Pre!$J:$BG,48,0)</f>
        <v>4</v>
      </c>
      <c r="X65" t="e">
        <f>VLOOKUP(A65,'post intervencion'!J:BY,66,0)</f>
        <v>#N/A</v>
      </c>
      <c r="Y65">
        <f>VLOOKUP(A65,'post control'!J:BI,49,0)</f>
        <v>4</v>
      </c>
      <c r="Z65">
        <f>VLOOKUP(A65,Pre!$J:$BG,49,0)</f>
        <v>3.25</v>
      </c>
      <c r="AA65">
        <f>VLOOKUP(A65,'post control'!J:BJ,50,0)</f>
        <v>4.666666666666667</v>
      </c>
      <c r="AB65">
        <f>VLOOKUP(A65,'post control'!J:BI,50,0)</f>
        <v>4.666666666666667</v>
      </c>
      <c r="AC65">
        <f>VLOOKUP(A65,Pre!$J:$BG,50,0)</f>
        <v>13</v>
      </c>
      <c r="AD65" t="e">
        <f>VLOOKUP(A65,'post intervencion'!J:BY,68,0)</f>
        <v>#N/A</v>
      </c>
      <c r="AE65">
        <f>VLOOKUP(A65,'post control'!J:BI,51,0)</f>
        <v>14</v>
      </c>
      <c r="AG65">
        <f>VLOOKUP(A65,Pre!$J:$BH,51,0)</f>
        <v>2.4444444444444446</v>
      </c>
      <c r="AH65" t="e">
        <f>VLOOKUP(A65,'post intervencion'!J:CA,70,0)</f>
        <v>#N/A</v>
      </c>
      <c r="AJ65">
        <f>VLOOKUP(A65,Pre!$J:$BI,52,0)</f>
        <v>2.6666666666666665</v>
      </c>
      <c r="AK65" t="e">
        <f>VLOOKUP(A65,'post intervencion'!J:CB,71,0)</f>
        <v>#N/A</v>
      </c>
      <c r="AM65">
        <f>VLOOKUP(A65,Pre!$J:$BJ,53,0)</f>
        <v>4</v>
      </c>
      <c r="AN65">
        <f>VLOOKUP(A65,'post control'!J:BJ,53,0)</f>
        <v>4</v>
      </c>
      <c r="AP65">
        <f>VLOOKUP(A65,Pre!$J:$BK,54,0)</f>
        <v>4</v>
      </c>
      <c r="AQ65" t="e">
        <f>VLOOKUP(A65,'post intervencion'!J:CD,73,0)</f>
        <v>#N/A</v>
      </c>
      <c r="AS65">
        <f>VLOOKUP(A65,Pre!$J:$BL,55,0)</f>
        <v>4.333333333333333</v>
      </c>
      <c r="AT65" t="e">
        <f>VLOOKUP(A65,'post intervencion'!J:CE,74,0)</f>
        <v>#N/A</v>
      </c>
      <c r="AW65" t="e">
        <f>VLOOKUP(A65,'post intervencion'!$J$18:$CI$117,75,0)</f>
        <v>#N/A</v>
      </c>
      <c r="AX65" t="e">
        <f>VLOOKUP(A65,'post intervencion'!$J$18:$CI$117,76,0)</f>
        <v>#N/A</v>
      </c>
      <c r="AY65" t="e">
        <f>VLOOKUP(A65,'post intervencion'!$J$18:$CI$117,77,0)</f>
        <v>#N/A</v>
      </c>
      <c r="AZ65" t="e">
        <f>VLOOKUP(A65,'post intervencion'!$J$18:$CI$117,78,0)</f>
        <v>#N/A</v>
      </c>
      <c r="BB65">
        <f>VLOOKUP(A65,Pre!$J:$BG,4,0)</f>
        <v>6</v>
      </c>
      <c r="BC65">
        <f>VLOOKUP(A65,'post control'!J:BJ,4,0)</f>
        <v>6</v>
      </c>
    </row>
    <row r="66" spans="1:55" x14ac:dyDescent="0.2">
      <c r="A66">
        <v>749</v>
      </c>
      <c r="B66" s="13">
        <f>VLOOKUP(A66,Pre!$J:$BG,41,0)</f>
        <v>7</v>
      </c>
      <c r="C66" s="13">
        <f>VLOOKUP(A66,'post control'!J:BI,42,0)</f>
        <v>4.666666666666667</v>
      </c>
      <c r="D66" s="13">
        <f>VLOOKUP(A66,'post control'!J:BI,42,0)</f>
        <v>4.666666666666667</v>
      </c>
      <c r="E66">
        <f>VLOOKUP(A66,Pre!$J:$BG,42,0)</f>
        <v>6</v>
      </c>
      <c r="F66" t="e">
        <f>VLOOKUP(A66,'post intervencion'!J:BY,60,0)</f>
        <v>#N/A</v>
      </c>
      <c r="G66">
        <f>VLOOKUP(A66,'post control'!J:BI,43,0)</f>
        <v>11</v>
      </c>
      <c r="H66">
        <f>VLOOKUP(A66,Pre!$J:$BG,43,0)</f>
        <v>2</v>
      </c>
      <c r="I66" t="e">
        <f>VLOOKUP(A66,'post intervencion'!J:BY,61,0)</f>
        <v>#N/A</v>
      </c>
      <c r="J66">
        <f>VLOOKUP(A66,'post control'!J:BI,44,0)</f>
        <v>1.3333333333333333</v>
      </c>
      <c r="K66" s="24">
        <f>VLOOKUP(A66,Pre!$J:$BG,44,0)</f>
        <v>2</v>
      </c>
      <c r="L66" t="e">
        <f>VLOOKUP(A66,'post intervencion'!J:BY,62,0)</f>
        <v>#N/A</v>
      </c>
      <c r="M66">
        <f>VLOOKUP(A66,'post control'!J:BI,45,0)</f>
        <v>1</v>
      </c>
      <c r="N66">
        <f>VLOOKUP(A66,Pre!$J:$BG,45,0)</f>
        <v>4</v>
      </c>
      <c r="O66" t="e">
        <f>VLOOKUP(A66,'post intervencion'!J:BY,63,0)</f>
        <v>#N/A</v>
      </c>
      <c r="P66">
        <f>VLOOKUP(A66,'post control'!J:BI,46,0)</f>
        <v>3</v>
      </c>
      <c r="Q66">
        <f>VLOOKUP(A66,Pre!$J:$BG,46,0)</f>
        <v>0</v>
      </c>
      <c r="R66" t="e">
        <f>VLOOKUP(A66,'post intervencion'!J:BY,64,0)</f>
        <v>#N/A</v>
      </c>
      <c r="S66">
        <f>VLOOKUP(A66,'post control'!J:BI,47,0)</f>
        <v>0</v>
      </c>
      <c r="T66">
        <f>VLOOKUP(A66,Pre!$J:$BG,47,0)</f>
        <v>3.6666666666666665</v>
      </c>
      <c r="U66" t="e">
        <f>VLOOKUP(A66,'post intervencion'!J:BY,65,0)</f>
        <v>#N/A</v>
      </c>
      <c r="V66">
        <f>VLOOKUP(A66,'post control'!J:BI,48,0)</f>
        <v>3.4444444444444446</v>
      </c>
      <c r="W66">
        <f>VLOOKUP(A66,Pre!$J:$BG,48,0)</f>
        <v>2.8</v>
      </c>
      <c r="X66" t="e">
        <f>VLOOKUP(A66,'post intervencion'!J:BY,66,0)</f>
        <v>#N/A</v>
      </c>
      <c r="Y66">
        <f>VLOOKUP(A66,'post control'!J:BI,49,0)</f>
        <v>3</v>
      </c>
      <c r="Z66">
        <f>VLOOKUP(A66,Pre!$J:$BG,49,0)</f>
        <v>3.75</v>
      </c>
      <c r="AA66">
        <f>VLOOKUP(A66,'post control'!J:BJ,50,0)</f>
        <v>4.666666666666667</v>
      </c>
      <c r="AB66">
        <f>VLOOKUP(A66,'post control'!J:BI,50,0)</f>
        <v>4.666666666666667</v>
      </c>
      <c r="AC66">
        <f>VLOOKUP(A66,Pre!$J:$BG,50,0)</f>
        <v>8</v>
      </c>
      <c r="AD66" t="e">
        <f>VLOOKUP(A66,'post intervencion'!J:BY,68,0)</f>
        <v>#N/A</v>
      </c>
      <c r="AE66">
        <f>VLOOKUP(A66,'post control'!J:BI,51,0)</f>
        <v>9</v>
      </c>
      <c r="AG66">
        <f>VLOOKUP(A66,Pre!$J:$BH,51,0)</f>
        <v>3.4444444444444446</v>
      </c>
      <c r="AH66" t="e">
        <f>VLOOKUP(A66,'post intervencion'!J:CA,70,0)</f>
        <v>#N/A</v>
      </c>
      <c r="AJ66">
        <f>VLOOKUP(A66,Pre!$J:$BI,52,0)</f>
        <v>4.333333333333333</v>
      </c>
      <c r="AK66" t="e">
        <f>VLOOKUP(A66,'post intervencion'!J:CB,71,0)</f>
        <v>#N/A</v>
      </c>
      <c r="AM66">
        <f>VLOOKUP(A66,Pre!$J:$BJ,53,0)</f>
        <v>5</v>
      </c>
      <c r="AN66">
        <f>VLOOKUP(A66,'post control'!J:BJ,53,0)</f>
        <v>4</v>
      </c>
      <c r="AP66">
        <f>VLOOKUP(A66,Pre!$J:$BK,54,0)</f>
        <v>5</v>
      </c>
      <c r="AQ66" t="e">
        <f>VLOOKUP(A66,'post intervencion'!J:CD,73,0)</f>
        <v>#N/A</v>
      </c>
      <c r="AS66">
        <f>VLOOKUP(A66,Pre!$J:$BL,55,0)</f>
        <v>2.666666666666667</v>
      </c>
      <c r="AT66" t="e">
        <f>VLOOKUP(A66,'post intervencion'!J:CE,74,0)</f>
        <v>#N/A</v>
      </c>
      <c r="AW66" t="e">
        <f>VLOOKUP(A66,'post intervencion'!$J$18:$CI$117,75,0)</f>
        <v>#N/A</v>
      </c>
      <c r="AX66" t="e">
        <f>VLOOKUP(A66,'post intervencion'!$J$18:$CI$117,76,0)</f>
        <v>#N/A</v>
      </c>
      <c r="AY66" t="e">
        <f>VLOOKUP(A66,'post intervencion'!$J$18:$CI$117,77,0)</f>
        <v>#N/A</v>
      </c>
      <c r="AZ66" t="e">
        <f>VLOOKUP(A66,'post intervencion'!$J$18:$CI$117,78,0)</f>
        <v>#N/A</v>
      </c>
      <c r="BB66">
        <f>VLOOKUP(A66,Pre!$J:$BG,4,0)</f>
        <v>2</v>
      </c>
      <c r="BC66">
        <f>VLOOKUP(A66,'post control'!J:BJ,4,0)</f>
        <v>4</v>
      </c>
    </row>
    <row r="67" spans="1:55" x14ac:dyDescent="0.2">
      <c r="A67">
        <v>837</v>
      </c>
      <c r="B67" s="13">
        <f>VLOOKUP(A67,Pre!$J:$BG,41,0)</f>
        <v>7</v>
      </c>
      <c r="C67" s="13">
        <f>VLOOKUP(A67,'post control'!J:BI,42,0)</f>
        <v>7</v>
      </c>
      <c r="D67" s="13">
        <f>VLOOKUP(A67,'post control'!J:BI,42,0)</f>
        <v>7</v>
      </c>
      <c r="E67">
        <f>VLOOKUP(A67,Pre!$J:$BG,42,0)</f>
        <v>-2</v>
      </c>
      <c r="F67" t="e">
        <f>VLOOKUP(A67,'post intervencion'!J:BY,60,0)</f>
        <v>#N/A</v>
      </c>
      <c r="G67">
        <f>VLOOKUP(A67,'post control'!J:BI,43,0)</f>
        <v>4</v>
      </c>
      <c r="H67">
        <f>VLOOKUP(A67,Pre!$J:$BG,43,0)</f>
        <v>3.3333333333333335</v>
      </c>
      <c r="I67" t="e">
        <f>VLOOKUP(A67,'post intervencion'!J:BY,61,0)</f>
        <v>#N/A</v>
      </c>
      <c r="J67">
        <f>VLOOKUP(A67,'post control'!J:BI,44,0)</f>
        <v>4</v>
      </c>
      <c r="K67" s="24">
        <f>VLOOKUP(A67,Pre!$J:$BG,44,0)</f>
        <v>2</v>
      </c>
      <c r="L67" t="e">
        <f>VLOOKUP(A67,'post intervencion'!J:BY,62,0)</f>
        <v>#N/A</v>
      </c>
      <c r="M67">
        <f>VLOOKUP(A67,'post control'!J:BI,45,0)</f>
        <v>3</v>
      </c>
      <c r="N67">
        <f>VLOOKUP(A67,Pre!$J:$BG,45,0)</f>
        <v>4</v>
      </c>
      <c r="O67" t="e">
        <f>VLOOKUP(A67,'post intervencion'!J:BY,63,0)</f>
        <v>#N/A</v>
      </c>
      <c r="P67">
        <f>VLOOKUP(A67,'post control'!J:BI,46,0)</f>
        <v>4</v>
      </c>
      <c r="Q67">
        <f>VLOOKUP(A67,Pre!$J:$BG,46,0)</f>
        <v>4</v>
      </c>
      <c r="R67" t="e">
        <f>VLOOKUP(A67,'post intervencion'!J:BY,64,0)</f>
        <v>#N/A</v>
      </c>
      <c r="S67">
        <f>VLOOKUP(A67,'post control'!J:BI,47,0)</f>
        <v>5</v>
      </c>
      <c r="T67">
        <f>VLOOKUP(A67,Pre!$J:$BG,47,0)</f>
        <v>1.3333333333333333</v>
      </c>
      <c r="U67" t="e">
        <f>VLOOKUP(A67,'post intervencion'!J:BY,65,0)</f>
        <v>#N/A</v>
      </c>
      <c r="V67">
        <f>VLOOKUP(A67,'post control'!J:BI,48,0)</f>
        <v>2.2222222222222223</v>
      </c>
      <c r="W67">
        <f>VLOOKUP(A67,Pre!$J:$BG,48,0)</f>
        <v>3</v>
      </c>
      <c r="X67" t="e">
        <f>VLOOKUP(A67,'post intervencion'!J:BY,66,0)</f>
        <v>#N/A</v>
      </c>
      <c r="Y67">
        <f>VLOOKUP(A67,'post control'!J:BI,49,0)</f>
        <v>3.4</v>
      </c>
      <c r="Z67">
        <f>VLOOKUP(A67,Pre!$J:$BG,49,0)</f>
        <v>4</v>
      </c>
      <c r="AA67">
        <f>VLOOKUP(A67,'post control'!J:BJ,50,0)</f>
        <v>5.666666666666667</v>
      </c>
      <c r="AB67">
        <f>VLOOKUP(A67,'post control'!J:BI,50,0)</f>
        <v>5.666666666666667</v>
      </c>
      <c r="AC67">
        <f>VLOOKUP(A67,Pre!$J:$BG,50,0)</f>
        <v>13</v>
      </c>
      <c r="AD67" t="e">
        <f>VLOOKUP(A67,'post intervencion'!J:BY,68,0)</f>
        <v>#N/A</v>
      </c>
      <c r="AE67">
        <f>VLOOKUP(A67,'post control'!J:BI,51,0)</f>
        <v>12</v>
      </c>
      <c r="AG67">
        <f>VLOOKUP(A67,Pre!$J:$BH,51,0)</f>
        <v>2.5555555555555554</v>
      </c>
      <c r="AH67" t="e">
        <f>VLOOKUP(A67,'post intervencion'!J:CA,70,0)</f>
        <v>#N/A</v>
      </c>
      <c r="AJ67">
        <f>VLOOKUP(A67,Pre!$J:$BI,52,0)</f>
        <v>2.6666666666666665</v>
      </c>
      <c r="AK67" t="e">
        <f>VLOOKUP(A67,'post intervencion'!J:CB,71,0)</f>
        <v>#N/A</v>
      </c>
      <c r="AM67">
        <f>VLOOKUP(A67,Pre!$J:$BJ,53,0)</f>
        <v>4</v>
      </c>
      <c r="AN67">
        <f>VLOOKUP(A67,'post control'!J:BJ,53,0)</f>
        <v>4</v>
      </c>
      <c r="AP67">
        <f>VLOOKUP(A67,Pre!$J:$BK,54,0)</f>
        <v>4</v>
      </c>
      <c r="AQ67" t="e">
        <f>VLOOKUP(A67,'post intervencion'!J:CD,73,0)</f>
        <v>#N/A</v>
      </c>
      <c r="AS67">
        <f>VLOOKUP(A67,Pre!$J:$BL,55,0)</f>
        <v>3.666666666666667</v>
      </c>
      <c r="AT67" t="e">
        <f>VLOOKUP(A67,'post intervencion'!J:CE,74,0)</f>
        <v>#N/A</v>
      </c>
      <c r="AW67" t="e">
        <f>VLOOKUP(A67,'post intervencion'!$J$18:$CI$117,75,0)</f>
        <v>#N/A</v>
      </c>
      <c r="AX67" t="e">
        <f>VLOOKUP(A67,'post intervencion'!$J$18:$CI$117,76,0)</f>
        <v>#N/A</v>
      </c>
      <c r="AY67" t="e">
        <f>VLOOKUP(A67,'post intervencion'!$J$18:$CI$117,77,0)</f>
        <v>#N/A</v>
      </c>
      <c r="AZ67" t="e">
        <f>VLOOKUP(A67,'post intervencion'!$J$18:$CI$117,78,0)</f>
        <v>#N/A</v>
      </c>
      <c r="BB67">
        <f>VLOOKUP(A67,Pre!$J:$BG,4,0)</f>
        <v>5</v>
      </c>
      <c r="BC67">
        <f>VLOOKUP(A67,'post control'!J:BJ,4,0)</f>
        <v>6</v>
      </c>
    </row>
    <row r="68" spans="1:55" x14ac:dyDescent="0.2">
      <c r="A68">
        <v>945</v>
      </c>
      <c r="B68" s="13">
        <f>VLOOKUP(A68,Pre!$J:$BG,41,0)</f>
        <v>7</v>
      </c>
      <c r="C68" s="13">
        <f>VLOOKUP(A68,'post control'!J:BI,42,0)</f>
        <v>7</v>
      </c>
      <c r="D68" s="13">
        <f>VLOOKUP(A68,'post control'!J:BI,42,0)</f>
        <v>7</v>
      </c>
      <c r="E68">
        <f>VLOOKUP(A68,Pre!$J:$BG,42,0)</f>
        <v>4</v>
      </c>
      <c r="F68" t="e">
        <f>VLOOKUP(A68,'post intervencion'!J:BY,60,0)</f>
        <v>#N/A</v>
      </c>
      <c r="G68">
        <f>VLOOKUP(A68,'post control'!J:BI,43,0)</f>
        <v>5</v>
      </c>
      <c r="H68">
        <f>VLOOKUP(A68,Pre!$J:$BG,43,0)</f>
        <v>1.6666666666666667</v>
      </c>
      <c r="I68" t="e">
        <f>VLOOKUP(A68,'post intervencion'!J:BY,61,0)</f>
        <v>#N/A</v>
      </c>
      <c r="J68">
        <f>VLOOKUP(A68,'post control'!J:BI,44,0)</f>
        <v>3.6666666666666665</v>
      </c>
      <c r="K68" s="24">
        <f>VLOOKUP(A68,Pre!$J:$BG,44,0)</f>
        <v>1</v>
      </c>
      <c r="L68" t="e">
        <f>VLOOKUP(A68,'post intervencion'!J:BY,62,0)</f>
        <v>#N/A</v>
      </c>
      <c r="M68">
        <f>VLOOKUP(A68,'post control'!J:BI,45,0)</f>
        <v>4</v>
      </c>
      <c r="N68">
        <f>VLOOKUP(A68,Pre!$J:$BG,45,0)</f>
        <v>4</v>
      </c>
      <c r="O68" t="e">
        <f>VLOOKUP(A68,'post intervencion'!J:BY,63,0)</f>
        <v>#N/A</v>
      </c>
      <c r="P68">
        <f>VLOOKUP(A68,'post control'!J:BI,46,0)</f>
        <v>4</v>
      </c>
      <c r="Q68">
        <f>VLOOKUP(A68,Pre!$J:$BG,46,0)</f>
        <v>0</v>
      </c>
      <c r="R68" t="e">
        <f>VLOOKUP(A68,'post intervencion'!J:BY,64,0)</f>
        <v>#N/A</v>
      </c>
      <c r="S68">
        <f>VLOOKUP(A68,'post control'!J:BI,47,0)</f>
        <v>3</v>
      </c>
      <c r="T68">
        <f>VLOOKUP(A68,Pre!$J:$BG,47,0)</f>
        <v>3</v>
      </c>
      <c r="U68" t="e">
        <f>VLOOKUP(A68,'post intervencion'!J:BY,65,0)</f>
        <v>#N/A</v>
      </c>
      <c r="V68">
        <f>VLOOKUP(A68,'post control'!J:BI,48,0)</f>
        <v>2.6666666666666665</v>
      </c>
      <c r="W68">
        <f>VLOOKUP(A68,Pre!$J:$BG,48,0)</f>
        <v>4</v>
      </c>
      <c r="X68" t="e">
        <f>VLOOKUP(A68,'post intervencion'!J:BY,66,0)</f>
        <v>#N/A</v>
      </c>
      <c r="Y68">
        <f>VLOOKUP(A68,'post control'!J:BI,49,0)</f>
        <v>4</v>
      </c>
      <c r="Z68">
        <f>VLOOKUP(A68,Pre!$J:$BG,49,0)</f>
        <v>5.5</v>
      </c>
      <c r="AA68">
        <f>VLOOKUP(A68,'post control'!J:BJ,50,0)</f>
        <v>6</v>
      </c>
      <c r="AB68">
        <f>VLOOKUP(A68,'post control'!J:BI,50,0)</f>
        <v>6</v>
      </c>
      <c r="AC68">
        <f>VLOOKUP(A68,Pre!$J:$BG,50,0)</f>
        <v>11</v>
      </c>
      <c r="AD68" t="e">
        <f>VLOOKUP(A68,'post intervencion'!J:BY,68,0)</f>
        <v>#N/A</v>
      </c>
      <c r="AE68">
        <f>VLOOKUP(A68,'post control'!J:BI,51,0)</f>
        <v>13</v>
      </c>
      <c r="AG68">
        <f>VLOOKUP(A68,Pre!$J:$BH,51,0)</f>
        <v>2.8888888888888888</v>
      </c>
      <c r="AH68" t="e">
        <f>VLOOKUP(A68,'post intervencion'!J:CA,70,0)</f>
        <v>#N/A</v>
      </c>
      <c r="AJ68">
        <f>VLOOKUP(A68,Pre!$J:$BI,52,0)</f>
        <v>3</v>
      </c>
      <c r="AK68" t="e">
        <f>VLOOKUP(A68,'post intervencion'!J:CB,71,0)</f>
        <v>#N/A</v>
      </c>
      <c r="AM68">
        <f>VLOOKUP(A68,Pre!$J:$BJ,53,0)</f>
        <v>4</v>
      </c>
      <c r="AN68">
        <f>VLOOKUP(A68,'post control'!J:BJ,53,0)</f>
        <v>4</v>
      </c>
      <c r="AP68">
        <f>VLOOKUP(A68,Pre!$J:$BK,54,0)</f>
        <v>4</v>
      </c>
      <c r="AQ68" t="e">
        <f>VLOOKUP(A68,'post intervencion'!J:CD,73,0)</f>
        <v>#N/A</v>
      </c>
      <c r="AS68">
        <f>VLOOKUP(A68,Pre!$J:$BL,55,0)</f>
        <v>3.666666666666667</v>
      </c>
      <c r="AT68" t="e">
        <f>VLOOKUP(A68,'post intervencion'!J:CE,74,0)</f>
        <v>#N/A</v>
      </c>
      <c r="AW68" t="e">
        <f>VLOOKUP(A68,'post intervencion'!$J$18:$CI$117,75,0)</f>
        <v>#N/A</v>
      </c>
      <c r="AX68" t="e">
        <f>VLOOKUP(A68,'post intervencion'!$J$18:$CI$117,76,0)</f>
        <v>#N/A</v>
      </c>
      <c r="AY68" t="e">
        <f>VLOOKUP(A68,'post intervencion'!$J$18:$CI$117,77,0)</f>
        <v>#N/A</v>
      </c>
      <c r="AZ68" t="e">
        <f>VLOOKUP(A68,'post intervencion'!$J$18:$CI$117,78,0)</f>
        <v>#N/A</v>
      </c>
      <c r="BB68">
        <f>VLOOKUP(A68,Pre!$J:$BG,4,0)</f>
        <v>7</v>
      </c>
      <c r="BC68">
        <f>VLOOKUP(A68,'post control'!J:BJ,4,0)</f>
        <v>7</v>
      </c>
    </row>
    <row r="69" spans="1:55" x14ac:dyDescent="0.2">
      <c r="A69">
        <v>1081</v>
      </c>
      <c r="B69" s="13">
        <f>VLOOKUP(A69,Pre!$J:$BG,41,0)</f>
        <v>5</v>
      </c>
      <c r="C69" s="13">
        <f>VLOOKUP(A69,'post control'!J:BI,42,0)</f>
        <v>6</v>
      </c>
      <c r="D69" s="13">
        <f>VLOOKUP(A69,'post control'!J:BI,42,0)</f>
        <v>6</v>
      </c>
      <c r="E69">
        <f>VLOOKUP(A69,Pre!$J:$BG,42,0)</f>
        <v>9</v>
      </c>
      <c r="F69" t="e">
        <f>VLOOKUP(A69,'post intervencion'!J:BY,60,0)</f>
        <v>#N/A</v>
      </c>
      <c r="G69">
        <f>VLOOKUP(A69,'post control'!J:BI,43,0)</f>
        <v>12</v>
      </c>
      <c r="H69">
        <f>VLOOKUP(A69,Pre!$J:$BG,43,0)</f>
        <v>3.3333333333333335</v>
      </c>
      <c r="I69" t="e">
        <f>VLOOKUP(A69,'post intervencion'!J:BY,61,0)</f>
        <v>#N/A</v>
      </c>
      <c r="J69">
        <f>VLOOKUP(A69,'post control'!J:BI,44,0)</f>
        <v>3.3333333333333335</v>
      </c>
      <c r="K69" s="24">
        <f>VLOOKUP(A69,Pre!$J:$BG,44,0)</f>
        <v>3</v>
      </c>
      <c r="L69" t="e">
        <f>VLOOKUP(A69,'post intervencion'!J:BY,62,0)</f>
        <v>#N/A</v>
      </c>
      <c r="M69">
        <f>VLOOKUP(A69,'post control'!J:BI,45,0)</f>
        <v>3</v>
      </c>
      <c r="N69">
        <f>VLOOKUP(A69,Pre!$J:$BG,45,0)</f>
        <v>4</v>
      </c>
      <c r="O69" t="e">
        <f>VLOOKUP(A69,'post intervencion'!J:BY,63,0)</f>
        <v>#N/A</v>
      </c>
      <c r="P69">
        <f>VLOOKUP(A69,'post control'!J:BI,46,0)</f>
        <v>4</v>
      </c>
      <c r="Q69">
        <f>VLOOKUP(A69,Pre!$J:$BG,46,0)</f>
        <v>3</v>
      </c>
      <c r="R69" t="e">
        <f>VLOOKUP(A69,'post intervencion'!J:BY,64,0)</f>
        <v>#N/A</v>
      </c>
      <c r="S69">
        <f>VLOOKUP(A69,'post control'!J:BI,47,0)</f>
        <v>3</v>
      </c>
      <c r="T69">
        <f>VLOOKUP(A69,Pre!$J:$BG,47,0)</f>
        <v>1.6666666666666667</v>
      </c>
      <c r="U69" t="e">
        <f>VLOOKUP(A69,'post intervencion'!J:BY,65,0)</f>
        <v>#N/A</v>
      </c>
      <c r="V69">
        <f>VLOOKUP(A69,'post control'!J:BI,48,0)</f>
        <v>2.7777777777777777</v>
      </c>
      <c r="W69">
        <f>VLOOKUP(A69,Pre!$J:$BG,48,0)</f>
        <v>3.4</v>
      </c>
      <c r="X69" t="e">
        <f>VLOOKUP(A69,'post intervencion'!J:BY,66,0)</f>
        <v>#N/A</v>
      </c>
      <c r="Y69">
        <f>VLOOKUP(A69,'post control'!J:BI,49,0)</f>
        <v>4.5999999999999996</v>
      </c>
      <c r="Z69">
        <f>VLOOKUP(A69,Pre!$J:$BG,49,0)</f>
        <v>5</v>
      </c>
      <c r="AA69">
        <f>VLOOKUP(A69,'post control'!J:BJ,50,0)</f>
        <v>6</v>
      </c>
      <c r="AB69">
        <f>VLOOKUP(A69,'post control'!J:BI,50,0)</f>
        <v>6</v>
      </c>
      <c r="AC69">
        <f>VLOOKUP(A69,Pre!$J:$BG,50,0)</f>
        <v>10</v>
      </c>
      <c r="AD69" t="e">
        <f>VLOOKUP(A69,'post intervencion'!J:BY,68,0)</f>
        <v>#N/A</v>
      </c>
      <c r="AE69">
        <f>VLOOKUP(A69,'post control'!J:BI,51,0)</f>
        <v>10</v>
      </c>
      <c r="AG69">
        <f>VLOOKUP(A69,Pre!$J:$BH,51,0)</f>
        <v>2.6666666666666665</v>
      </c>
      <c r="AH69" t="e">
        <f>VLOOKUP(A69,'post intervencion'!J:CA,70,0)</f>
        <v>#N/A</v>
      </c>
      <c r="AJ69">
        <f>VLOOKUP(A69,Pre!$J:$BI,52,0)</f>
        <v>2.6666666666666665</v>
      </c>
      <c r="AK69" t="e">
        <f>VLOOKUP(A69,'post intervencion'!J:CB,71,0)</f>
        <v>#N/A</v>
      </c>
      <c r="AM69">
        <f>VLOOKUP(A69,Pre!$J:$BJ,53,0)</f>
        <v>4</v>
      </c>
      <c r="AN69">
        <f>VLOOKUP(A69,'post control'!J:BJ,53,0)</f>
        <v>4</v>
      </c>
      <c r="AP69">
        <f>VLOOKUP(A69,Pre!$J:$BK,54,0)</f>
        <v>4</v>
      </c>
      <c r="AQ69" t="e">
        <f>VLOOKUP(A69,'post intervencion'!J:CD,73,0)</f>
        <v>#N/A</v>
      </c>
      <c r="AS69">
        <f>VLOOKUP(A69,Pre!$J:$BL,55,0)</f>
        <v>3.333333333333333</v>
      </c>
      <c r="AT69" t="e">
        <f>VLOOKUP(A69,'post intervencion'!J:CE,74,0)</f>
        <v>#N/A</v>
      </c>
      <c r="AW69" t="e">
        <f>VLOOKUP(A69,'post intervencion'!$J$18:$CI$117,75,0)</f>
        <v>#N/A</v>
      </c>
      <c r="AX69" t="e">
        <f>VLOOKUP(A69,'post intervencion'!$J$18:$CI$117,76,0)</f>
        <v>#N/A</v>
      </c>
      <c r="AY69" t="e">
        <f>VLOOKUP(A69,'post intervencion'!$J$18:$CI$117,77,0)</f>
        <v>#N/A</v>
      </c>
      <c r="AZ69" t="e">
        <f>VLOOKUP(A69,'post intervencion'!$J$18:$CI$117,78,0)</f>
        <v>#N/A</v>
      </c>
      <c r="BB69">
        <f>VLOOKUP(A69,Pre!$J:$BG,4,0)</f>
        <v>4</v>
      </c>
      <c r="BC69">
        <f>VLOOKUP(A69,'post control'!J:BJ,4,0)</f>
        <v>4</v>
      </c>
    </row>
    <row r="70" spans="1:55" x14ac:dyDescent="0.2">
      <c r="A70">
        <v>1132</v>
      </c>
      <c r="B70" s="13">
        <f>VLOOKUP(A70,Pre!$J:$BG,41,0)</f>
        <v>6.333333333333333</v>
      </c>
      <c r="C70" s="13">
        <f>VLOOKUP(A70,'post control'!J:BI,42,0)</f>
        <v>6.333333333333333</v>
      </c>
      <c r="D70" s="13">
        <f>VLOOKUP(A70,'post control'!J:BI,42,0)</f>
        <v>6.333333333333333</v>
      </c>
      <c r="E70">
        <f>VLOOKUP(A70,Pre!$J:$BG,42,0)</f>
        <v>10</v>
      </c>
      <c r="F70" t="e">
        <f>VLOOKUP(A70,'post intervencion'!J:BY,60,0)</f>
        <v>#N/A</v>
      </c>
      <c r="G70">
        <f>VLOOKUP(A70,'post control'!J:BI,43,0)</f>
        <v>9</v>
      </c>
      <c r="H70">
        <f>VLOOKUP(A70,Pre!$J:$BG,43,0)</f>
        <v>3.6666666666666665</v>
      </c>
      <c r="I70" t="e">
        <f>VLOOKUP(A70,'post intervencion'!J:BY,61,0)</f>
        <v>#N/A</v>
      </c>
      <c r="J70">
        <f>VLOOKUP(A70,'post control'!J:BI,44,0)</f>
        <v>3.3333333333333335</v>
      </c>
      <c r="K70" s="24">
        <f>VLOOKUP(A70,Pre!$J:$BG,44,0)</f>
        <v>3</v>
      </c>
      <c r="L70" t="e">
        <f>VLOOKUP(A70,'post intervencion'!J:BY,62,0)</f>
        <v>#N/A</v>
      </c>
      <c r="M70">
        <f>VLOOKUP(A70,'post control'!J:BI,45,0)</f>
        <v>3</v>
      </c>
      <c r="N70">
        <f>VLOOKUP(A70,Pre!$J:$BG,45,0)</f>
        <v>4</v>
      </c>
      <c r="O70" t="e">
        <f>VLOOKUP(A70,'post intervencion'!J:BY,63,0)</f>
        <v>#N/A</v>
      </c>
      <c r="P70">
        <f>VLOOKUP(A70,'post control'!J:BI,46,0)</f>
        <v>4</v>
      </c>
      <c r="Q70">
        <f>VLOOKUP(A70,Pre!$J:$BG,46,0)</f>
        <v>4</v>
      </c>
      <c r="R70" t="e">
        <f>VLOOKUP(A70,'post intervencion'!J:BY,64,0)</f>
        <v>#N/A</v>
      </c>
      <c r="S70">
        <f>VLOOKUP(A70,'post control'!J:BI,47,0)</f>
        <v>3</v>
      </c>
      <c r="T70">
        <f>VLOOKUP(A70,Pre!$J:$BG,47,0)</f>
        <v>1</v>
      </c>
      <c r="U70" t="e">
        <f>VLOOKUP(A70,'post intervencion'!J:BY,65,0)</f>
        <v>#N/A</v>
      </c>
      <c r="V70">
        <f>VLOOKUP(A70,'post control'!J:BI,48,0)</f>
        <v>3.2222222222222223</v>
      </c>
      <c r="W70">
        <f>VLOOKUP(A70,Pre!$J:$BG,48,0)</f>
        <v>4.2</v>
      </c>
      <c r="X70" t="e">
        <f>VLOOKUP(A70,'post intervencion'!J:BY,66,0)</f>
        <v>#N/A</v>
      </c>
      <c r="Y70">
        <f>VLOOKUP(A70,'post control'!J:BI,49,0)</f>
        <v>4</v>
      </c>
      <c r="Z70">
        <f>VLOOKUP(A70,Pre!$J:$BG,49,0)</f>
        <v>4</v>
      </c>
      <c r="AA70">
        <f>VLOOKUP(A70,'post control'!J:BJ,50,0)</f>
        <v>4.333333333333333</v>
      </c>
      <c r="AB70">
        <f>VLOOKUP(A70,'post control'!J:BI,50,0)</f>
        <v>4.333333333333333</v>
      </c>
      <c r="AC70">
        <f>VLOOKUP(A70,Pre!$J:$BG,50,0)</f>
        <v>11</v>
      </c>
      <c r="AD70" t="e">
        <f>VLOOKUP(A70,'post intervencion'!J:BY,68,0)</f>
        <v>#N/A</v>
      </c>
      <c r="AE70">
        <f>VLOOKUP(A70,'post control'!J:BI,51,0)</f>
        <v>10</v>
      </c>
      <c r="AG70">
        <f>VLOOKUP(A70,Pre!$J:$BH,51,0)</f>
        <v>2.2222222222222223</v>
      </c>
      <c r="AH70" t="e">
        <f>VLOOKUP(A70,'post intervencion'!J:CA,70,0)</f>
        <v>#N/A</v>
      </c>
      <c r="AJ70">
        <f>VLOOKUP(A70,Pre!$J:$BI,52,0)</f>
        <v>3</v>
      </c>
      <c r="AK70" t="e">
        <f>VLOOKUP(A70,'post intervencion'!J:CB,71,0)</f>
        <v>#N/A</v>
      </c>
      <c r="AM70">
        <f>VLOOKUP(A70,Pre!$J:$BJ,53,0)</f>
        <v>4</v>
      </c>
      <c r="AN70">
        <f>VLOOKUP(A70,'post control'!J:BJ,53,0)</f>
        <v>4</v>
      </c>
      <c r="AP70">
        <f>VLOOKUP(A70,Pre!$J:$BK,54,0)</f>
        <v>4</v>
      </c>
      <c r="AQ70" t="e">
        <f>VLOOKUP(A70,'post intervencion'!J:CD,73,0)</f>
        <v>#N/A</v>
      </c>
      <c r="AS70">
        <f>VLOOKUP(A70,Pre!$J:$BL,55,0)</f>
        <v>3.666666666666667</v>
      </c>
      <c r="AT70" t="e">
        <f>VLOOKUP(A70,'post intervencion'!J:CE,74,0)</f>
        <v>#N/A</v>
      </c>
      <c r="AW70" t="e">
        <f>VLOOKUP(A70,'post intervencion'!$J$18:$CI$117,75,0)</f>
        <v>#N/A</v>
      </c>
      <c r="AX70" t="e">
        <f>VLOOKUP(A70,'post intervencion'!$J$18:$CI$117,76,0)</f>
        <v>#N/A</v>
      </c>
      <c r="AY70" t="e">
        <f>VLOOKUP(A70,'post intervencion'!$J$18:$CI$117,77,0)</f>
        <v>#N/A</v>
      </c>
      <c r="AZ70" t="e">
        <f>VLOOKUP(A70,'post intervencion'!$J$18:$CI$117,78,0)</f>
        <v>#N/A</v>
      </c>
      <c r="BB70">
        <f>VLOOKUP(A70,Pre!$J:$BG,4,0)</f>
        <v>7</v>
      </c>
      <c r="BC70">
        <f>VLOOKUP(A70,'post control'!J:BJ,4,0)</f>
        <v>7</v>
      </c>
    </row>
    <row r="71" spans="1:55" x14ac:dyDescent="0.2">
      <c r="A71">
        <v>305</v>
      </c>
      <c r="B71" s="13">
        <f>VLOOKUP(A71,Pre!$J:$BG,41,0)</f>
        <v>6</v>
      </c>
      <c r="C71" s="13">
        <f>VLOOKUP(A71,'post control'!J:BI,42,0)</f>
        <v>6.333333333333333</v>
      </c>
      <c r="D71" s="13">
        <f>VLOOKUP(A71,'post control'!J:BI,42,0)</f>
        <v>6.333333333333333</v>
      </c>
      <c r="E71">
        <f>VLOOKUP(A71,Pre!$J:$BG,42,0)</f>
        <v>-1</v>
      </c>
      <c r="F71" t="e">
        <f>VLOOKUP(A71,'post intervencion'!J:BY,60,0)</f>
        <v>#N/A</v>
      </c>
      <c r="G71">
        <f>VLOOKUP(A71,'post control'!J:BI,43,0)</f>
        <v>0</v>
      </c>
      <c r="H71">
        <f>VLOOKUP(A71,Pre!$J:$BG,43,0)</f>
        <v>1.6666666666666667</v>
      </c>
      <c r="I71" t="e">
        <f>VLOOKUP(A71,'post intervencion'!J:BY,61,0)</f>
        <v>#N/A</v>
      </c>
      <c r="J71">
        <f>VLOOKUP(A71,'post control'!J:BI,44,0)</f>
        <v>1.3333333333333333</v>
      </c>
      <c r="K71" s="24">
        <f>VLOOKUP(A71,Pre!$J:$BG,44,0)</f>
        <v>3</v>
      </c>
      <c r="L71" t="e">
        <f>VLOOKUP(A71,'post intervencion'!J:BY,62,0)</f>
        <v>#N/A</v>
      </c>
      <c r="M71">
        <f>VLOOKUP(A71,'post control'!J:BI,45,0)</f>
        <v>2</v>
      </c>
      <c r="N71">
        <f>VLOOKUP(A71,Pre!$J:$BG,45,0)</f>
        <v>1</v>
      </c>
      <c r="O71" t="e">
        <f>VLOOKUP(A71,'post intervencion'!J:BY,63,0)</f>
        <v>#N/A</v>
      </c>
      <c r="P71">
        <f>VLOOKUP(A71,'post control'!J:BI,46,0)</f>
        <v>1</v>
      </c>
      <c r="Q71">
        <f>VLOOKUP(A71,Pre!$J:$BG,46,0)</f>
        <v>1</v>
      </c>
      <c r="R71" t="e">
        <f>VLOOKUP(A71,'post intervencion'!J:BY,64,0)</f>
        <v>#N/A</v>
      </c>
      <c r="S71">
        <f>VLOOKUP(A71,'post control'!J:BI,47,0)</f>
        <v>1</v>
      </c>
      <c r="T71">
        <f>VLOOKUP(A71,Pre!$J:$BG,47,0)</f>
        <v>4</v>
      </c>
      <c r="U71" t="e">
        <f>VLOOKUP(A71,'post intervencion'!J:BY,65,0)</f>
        <v>#N/A</v>
      </c>
      <c r="V71">
        <f>VLOOKUP(A71,'post control'!J:BI,48,0)</f>
        <v>3</v>
      </c>
      <c r="W71">
        <f>VLOOKUP(A71,Pre!$J:$BG,48,0)</f>
        <v>2.8</v>
      </c>
      <c r="X71" t="e">
        <f>VLOOKUP(A71,'post intervencion'!J:BY,66,0)</f>
        <v>#N/A</v>
      </c>
      <c r="Y71">
        <f>VLOOKUP(A71,'post control'!J:BI,49,0)</f>
        <v>2.6</v>
      </c>
      <c r="Z71">
        <f>VLOOKUP(A71,Pre!$J:$BG,49,0)</f>
        <v>4</v>
      </c>
      <c r="AA71">
        <f>VLOOKUP(A71,'post control'!J:BJ,50,0)</f>
        <v>5</v>
      </c>
      <c r="AB71">
        <f>VLOOKUP(A71,'post control'!J:BI,50,0)</f>
        <v>5</v>
      </c>
      <c r="AC71">
        <f>VLOOKUP(A71,Pre!$J:$BG,50,0)</f>
        <v>14</v>
      </c>
      <c r="AD71" t="e">
        <f>VLOOKUP(A71,'post intervencion'!J:BY,68,0)</f>
        <v>#N/A</v>
      </c>
      <c r="AE71">
        <f>VLOOKUP(A71,'post control'!J:BI,51,0)</f>
        <v>15</v>
      </c>
      <c r="AG71">
        <f>VLOOKUP(A71,Pre!$J:$BH,51,0)</f>
        <v>2.8888888888888888</v>
      </c>
      <c r="AH71" t="e">
        <f>VLOOKUP(A71,'post intervencion'!J:CA,70,0)</f>
        <v>#N/A</v>
      </c>
      <c r="AJ71">
        <f>VLOOKUP(A71,Pre!$J:$BI,52,0)</f>
        <v>3.3333333333333335</v>
      </c>
      <c r="AK71" t="e">
        <f>VLOOKUP(A71,'post intervencion'!J:CB,71,0)</f>
        <v>#N/A</v>
      </c>
      <c r="AM71">
        <f>VLOOKUP(A71,Pre!$J:$BJ,53,0)</f>
        <v>5</v>
      </c>
      <c r="AN71">
        <f>VLOOKUP(A71,'post control'!J:BJ,53,0)</f>
        <v>5</v>
      </c>
      <c r="AP71">
        <f>VLOOKUP(A71,Pre!$J:$BK,54,0)</f>
        <v>5</v>
      </c>
      <c r="AQ71" t="e">
        <f>VLOOKUP(A71,'post intervencion'!J:CD,73,0)</f>
        <v>#N/A</v>
      </c>
      <c r="AS71">
        <f>VLOOKUP(A71,Pre!$J:$BL,55,0)</f>
        <v>4.666666666666667</v>
      </c>
      <c r="AT71" t="e">
        <f>VLOOKUP(A71,'post intervencion'!J:CE,74,0)</f>
        <v>#N/A</v>
      </c>
      <c r="AW71" t="e">
        <f>VLOOKUP(A71,'post intervencion'!$J$18:$CI$117,75,0)</f>
        <v>#N/A</v>
      </c>
      <c r="AX71" t="e">
        <f>VLOOKUP(A71,'post intervencion'!$J$18:$CI$117,76,0)</f>
        <v>#N/A</v>
      </c>
      <c r="AY71" t="e">
        <f>VLOOKUP(A71,'post intervencion'!$J$18:$CI$117,77,0)</f>
        <v>#N/A</v>
      </c>
      <c r="AZ71" t="e">
        <f>VLOOKUP(A71,'post intervencion'!$J$18:$CI$117,78,0)</f>
        <v>#N/A</v>
      </c>
      <c r="BB71">
        <f>VLOOKUP(A71,Pre!$J:$BG,4,0)</f>
        <v>4</v>
      </c>
      <c r="BC71">
        <f>VLOOKUP(A71,'post control'!J:BJ,4,0)</f>
        <v>4</v>
      </c>
    </row>
    <row r="72" spans="1:55" x14ac:dyDescent="0.2">
      <c r="A72">
        <v>885</v>
      </c>
      <c r="B72" s="13">
        <f>VLOOKUP(A72,Pre!$J:$BG,41,0)</f>
        <v>6</v>
      </c>
      <c r="C72" s="13">
        <f>VLOOKUP(A72,'post control'!J:BI,42,0)</f>
        <v>6</v>
      </c>
      <c r="D72" s="13">
        <f>VLOOKUP(A72,'post control'!J:BI,42,0)</f>
        <v>6</v>
      </c>
      <c r="E72">
        <f>VLOOKUP(A72,Pre!$J:$BG,42,0)</f>
        <v>-3</v>
      </c>
      <c r="F72" t="e">
        <f>VLOOKUP(A72,'post intervencion'!J:BY,60,0)</f>
        <v>#N/A</v>
      </c>
      <c r="G72">
        <f>VLOOKUP(A72,'post control'!J:BI,43,0)</f>
        <v>0</v>
      </c>
      <c r="H72">
        <f>VLOOKUP(A72,Pre!$J:$BG,43,0)</f>
        <v>2.3333333333333335</v>
      </c>
      <c r="I72" t="e">
        <f>VLOOKUP(A72,'post intervencion'!J:BY,61,0)</f>
        <v>#N/A</v>
      </c>
      <c r="J72">
        <f>VLOOKUP(A72,'post control'!J:BI,44,0)</f>
        <v>5</v>
      </c>
      <c r="K72" s="24">
        <f>VLOOKUP(A72,Pre!$J:$BG,44,0)</f>
        <v>3</v>
      </c>
      <c r="L72" t="e">
        <f>VLOOKUP(A72,'post intervencion'!J:BY,62,0)</f>
        <v>#N/A</v>
      </c>
      <c r="M72">
        <f>VLOOKUP(A72,'post control'!J:BI,45,0)</f>
        <v>5</v>
      </c>
      <c r="N72">
        <f>VLOOKUP(A72,Pre!$J:$BG,45,0)</f>
        <v>1</v>
      </c>
      <c r="O72" t="e">
        <f>VLOOKUP(A72,'post intervencion'!J:BY,63,0)</f>
        <v>#N/A</v>
      </c>
      <c r="P72">
        <f>VLOOKUP(A72,'post control'!J:BI,46,0)</f>
        <v>5</v>
      </c>
      <c r="Q72">
        <f>VLOOKUP(A72,Pre!$J:$BG,46,0)</f>
        <v>3</v>
      </c>
      <c r="R72" t="e">
        <f>VLOOKUP(A72,'post intervencion'!J:BY,64,0)</f>
        <v>#N/A</v>
      </c>
      <c r="S72">
        <f>VLOOKUP(A72,'post control'!J:BI,47,0)</f>
        <v>5</v>
      </c>
      <c r="T72">
        <f>VLOOKUP(A72,Pre!$J:$BG,47,0)</f>
        <v>3.3333333333333335</v>
      </c>
      <c r="U72" t="e">
        <f>VLOOKUP(A72,'post intervencion'!J:BY,65,0)</f>
        <v>#N/A</v>
      </c>
      <c r="V72">
        <f>VLOOKUP(A72,'post control'!J:BI,48,0)</f>
        <v>2.8888888888888888</v>
      </c>
      <c r="W72">
        <f>VLOOKUP(A72,Pre!$J:$BG,48,0)</f>
        <v>5.2</v>
      </c>
      <c r="X72" t="e">
        <f>VLOOKUP(A72,'post intervencion'!J:BY,66,0)</f>
        <v>#N/A</v>
      </c>
      <c r="Y72">
        <f>VLOOKUP(A72,'post control'!J:BI,49,0)</f>
        <v>5.2</v>
      </c>
      <c r="Z72">
        <f>VLOOKUP(A72,Pre!$J:$BG,49,0)</f>
        <v>5</v>
      </c>
      <c r="AA72">
        <f>VLOOKUP(A72,'post control'!J:BJ,50,0)</f>
        <v>6</v>
      </c>
      <c r="AB72">
        <f>VLOOKUP(A72,'post control'!J:BI,50,0)</f>
        <v>6</v>
      </c>
      <c r="AC72">
        <f>VLOOKUP(A72,Pre!$J:$BG,50,0)</f>
        <v>14</v>
      </c>
      <c r="AD72" t="e">
        <f>VLOOKUP(A72,'post intervencion'!J:BY,68,0)</f>
        <v>#N/A</v>
      </c>
      <c r="AE72">
        <f>VLOOKUP(A72,'post control'!J:BI,51,0)</f>
        <v>15</v>
      </c>
      <c r="AG72">
        <f>VLOOKUP(A72,Pre!$J:$BH,51,0)</f>
        <v>3.3333333333333335</v>
      </c>
      <c r="AH72" t="e">
        <f>VLOOKUP(A72,'post intervencion'!J:CA,70,0)</f>
        <v>#N/A</v>
      </c>
      <c r="AJ72">
        <f>VLOOKUP(A72,Pre!$J:$BI,52,0)</f>
        <v>1.6666666666666665</v>
      </c>
      <c r="AK72" t="e">
        <f>VLOOKUP(A72,'post intervencion'!J:CB,71,0)</f>
        <v>#N/A</v>
      </c>
      <c r="AM72">
        <f>VLOOKUP(A72,Pre!$J:$BJ,53,0)</f>
        <v>4</v>
      </c>
      <c r="AN72">
        <f>VLOOKUP(A72,'post control'!J:BJ,53,0)</f>
        <v>5</v>
      </c>
      <c r="AP72">
        <f>VLOOKUP(A72,Pre!$J:$BK,54,0)</f>
        <v>4</v>
      </c>
      <c r="AQ72" t="e">
        <f>VLOOKUP(A72,'post intervencion'!J:CD,73,0)</f>
        <v>#N/A</v>
      </c>
      <c r="AS72">
        <f>VLOOKUP(A72,Pre!$J:$BL,55,0)</f>
        <v>4.666666666666667</v>
      </c>
      <c r="AT72" t="e">
        <f>VLOOKUP(A72,'post intervencion'!J:CE,74,0)</f>
        <v>#N/A</v>
      </c>
      <c r="AW72" t="e">
        <f>VLOOKUP(A72,'post intervencion'!$J$18:$CI$117,75,0)</f>
        <v>#N/A</v>
      </c>
      <c r="AX72" t="e">
        <f>VLOOKUP(A72,'post intervencion'!$J$18:$CI$117,76,0)</f>
        <v>#N/A</v>
      </c>
      <c r="AY72" t="e">
        <f>VLOOKUP(A72,'post intervencion'!$J$18:$CI$117,77,0)</f>
        <v>#N/A</v>
      </c>
      <c r="AZ72" t="e">
        <f>VLOOKUP(A72,'post intervencion'!$J$18:$CI$117,78,0)</f>
        <v>#N/A</v>
      </c>
      <c r="BB72">
        <f>VLOOKUP(A72,Pre!$J:$BG,4,0)</f>
        <v>6</v>
      </c>
      <c r="BC72">
        <f>VLOOKUP(A72,'post control'!J:BJ,4,0)</f>
        <v>6</v>
      </c>
    </row>
    <row r="73" spans="1:55" x14ac:dyDescent="0.2">
      <c r="A73">
        <v>981</v>
      </c>
      <c r="B73" s="13">
        <f>VLOOKUP(A73,Pre!$J:$BG,41,0)</f>
        <v>6.666666666666667</v>
      </c>
      <c r="C73" s="13">
        <f>VLOOKUP(A73,'post control'!J:BI,42,0)</f>
        <v>6.333333333333333</v>
      </c>
      <c r="D73" s="13">
        <f>VLOOKUP(A73,'post control'!J:BI,42,0)</f>
        <v>6.333333333333333</v>
      </c>
      <c r="E73">
        <f>VLOOKUP(A73,Pre!$J:$BG,42,0)</f>
        <v>11</v>
      </c>
      <c r="F73" t="e">
        <f>VLOOKUP(A73,'post intervencion'!J:BY,60,0)</f>
        <v>#N/A</v>
      </c>
      <c r="G73">
        <f>VLOOKUP(A73,'post control'!J:BI,43,0)</f>
        <v>7</v>
      </c>
      <c r="H73">
        <f>VLOOKUP(A73,Pre!$J:$BG,43,0)</f>
        <v>1.3333333333333333</v>
      </c>
      <c r="I73" t="e">
        <f>VLOOKUP(A73,'post intervencion'!J:BY,61,0)</f>
        <v>#N/A</v>
      </c>
      <c r="J73">
        <f>VLOOKUP(A73,'post control'!J:BI,44,0)</f>
        <v>0.66666666666666663</v>
      </c>
      <c r="K73" s="24">
        <f>VLOOKUP(A73,Pre!$J:$BG,44,0)</f>
        <v>0</v>
      </c>
      <c r="L73" t="e">
        <f>VLOOKUP(A73,'post intervencion'!J:BY,62,0)</f>
        <v>#N/A</v>
      </c>
      <c r="M73">
        <f>VLOOKUP(A73,'post control'!J:BI,45,0)</f>
        <v>0</v>
      </c>
      <c r="N73">
        <f>VLOOKUP(A73,Pre!$J:$BG,45,0)</f>
        <v>2</v>
      </c>
      <c r="O73" t="e">
        <f>VLOOKUP(A73,'post intervencion'!J:BY,63,0)</f>
        <v>#N/A</v>
      </c>
      <c r="P73">
        <f>VLOOKUP(A73,'post control'!J:BI,46,0)</f>
        <v>1</v>
      </c>
      <c r="Q73">
        <f>VLOOKUP(A73,Pre!$J:$BG,46,0)</f>
        <v>2</v>
      </c>
      <c r="R73" t="e">
        <f>VLOOKUP(A73,'post intervencion'!J:BY,64,0)</f>
        <v>#N/A</v>
      </c>
      <c r="S73">
        <f>VLOOKUP(A73,'post control'!J:BI,47,0)</f>
        <v>1</v>
      </c>
      <c r="T73">
        <f>VLOOKUP(A73,Pre!$J:$BG,47,0)</f>
        <v>4</v>
      </c>
      <c r="U73" t="e">
        <f>VLOOKUP(A73,'post intervencion'!J:BY,65,0)</f>
        <v>#N/A</v>
      </c>
      <c r="V73">
        <f>VLOOKUP(A73,'post control'!J:BI,48,0)</f>
        <v>2.6666666666666665</v>
      </c>
      <c r="W73">
        <f>VLOOKUP(A73,Pre!$J:$BG,48,0)</f>
        <v>4.2</v>
      </c>
      <c r="X73" t="e">
        <f>VLOOKUP(A73,'post intervencion'!J:BY,66,0)</f>
        <v>#N/A</v>
      </c>
      <c r="Y73">
        <f>VLOOKUP(A73,'post control'!J:BI,49,0)</f>
        <v>4.5999999999999996</v>
      </c>
      <c r="Z73">
        <f>VLOOKUP(A73,Pre!$J:$BG,49,0)</f>
        <v>4</v>
      </c>
      <c r="AA73">
        <f>VLOOKUP(A73,'post control'!J:BJ,50,0)</f>
        <v>4</v>
      </c>
      <c r="AB73">
        <f>VLOOKUP(A73,'post control'!J:BI,50,0)</f>
        <v>4</v>
      </c>
      <c r="AC73">
        <f>VLOOKUP(A73,Pre!$J:$BG,50,0)</f>
        <v>13</v>
      </c>
      <c r="AD73" t="e">
        <f>VLOOKUP(A73,'post intervencion'!J:BY,68,0)</f>
        <v>#N/A</v>
      </c>
      <c r="AE73">
        <f>VLOOKUP(A73,'post control'!J:BI,51,0)</f>
        <v>12</v>
      </c>
      <c r="AG73">
        <f>VLOOKUP(A73,Pre!$J:$BH,51,0)</f>
        <v>2.4444444444444446</v>
      </c>
      <c r="AH73" t="e">
        <f>VLOOKUP(A73,'post intervencion'!J:CA,70,0)</f>
        <v>#N/A</v>
      </c>
      <c r="AJ73">
        <f>VLOOKUP(A73,Pre!$J:$BI,52,0)</f>
        <v>4</v>
      </c>
      <c r="AK73" t="e">
        <f>VLOOKUP(A73,'post intervencion'!J:CB,71,0)</f>
        <v>#N/A</v>
      </c>
      <c r="AM73">
        <f>VLOOKUP(A73,Pre!$J:$BJ,53,0)</f>
        <v>5</v>
      </c>
      <c r="AN73">
        <f>VLOOKUP(A73,'post control'!J:BJ,53,0)</f>
        <v>5</v>
      </c>
      <c r="AP73">
        <f>VLOOKUP(A73,Pre!$J:$BK,54,0)</f>
        <v>5</v>
      </c>
      <c r="AQ73" t="e">
        <f>VLOOKUP(A73,'post intervencion'!J:CD,73,0)</f>
        <v>#N/A</v>
      </c>
      <c r="AS73">
        <f>VLOOKUP(A73,Pre!$J:$BL,55,0)</f>
        <v>4.333333333333333</v>
      </c>
      <c r="AT73" t="e">
        <f>VLOOKUP(A73,'post intervencion'!J:CE,74,0)</f>
        <v>#N/A</v>
      </c>
      <c r="AW73" t="e">
        <f>VLOOKUP(A73,'post intervencion'!$J$18:$CI$117,75,0)</f>
        <v>#N/A</v>
      </c>
      <c r="AX73" t="e">
        <f>VLOOKUP(A73,'post intervencion'!$J$18:$CI$117,76,0)</f>
        <v>#N/A</v>
      </c>
      <c r="AY73" t="e">
        <f>VLOOKUP(A73,'post intervencion'!$J$18:$CI$117,77,0)</f>
        <v>#N/A</v>
      </c>
      <c r="AZ73" t="e">
        <f>VLOOKUP(A73,'post intervencion'!$J$18:$CI$117,78,0)</f>
        <v>#N/A</v>
      </c>
      <c r="BB73">
        <f>VLOOKUP(A73,Pre!$J:$BG,4,0)</f>
        <v>7</v>
      </c>
      <c r="BC73">
        <f>VLOOKUP(A73,'post control'!J:BJ,4,0)</f>
        <v>7</v>
      </c>
    </row>
    <row r="74" spans="1:55" x14ac:dyDescent="0.2">
      <c r="A74">
        <v>1272</v>
      </c>
      <c r="B74" s="13">
        <f>VLOOKUP(A74,Pre!$J:$BG,41,0)</f>
        <v>4.333333333333333</v>
      </c>
      <c r="C74" s="13">
        <f>VLOOKUP(A74,'post control'!J:BI,42,0)</f>
        <v>5</v>
      </c>
      <c r="D74" s="13">
        <f>VLOOKUP(A74,'post control'!J:BI,42,0)</f>
        <v>5</v>
      </c>
      <c r="E74">
        <f>VLOOKUP(A74,Pre!$J:$BG,42,0)</f>
        <v>5</v>
      </c>
      <c r="F74" t="e">
        <f>VLOOKUP(A74,'post intervencion'!J:BY,60,0)</f>
        <v>#N/A</v>
      </c>
      <c r="G74">
        <f>VLOOKUP(A74,'post control'!J:BI,43,0)</f>
        <v>5</v>
      </c>
      <c r="H74">
        <f>VLOOKUP(A74,Pre!$J:$BG,43,0)</f>
        <v>2.6666666666666665</v>
      </c>
      <c r="I74" t="e">
        <f>VLOOKUP(A74,'post intervencion'!J:BY,61,0)</f>
        <v>#N/A</v>
      </c>
      <c r="J74">
        <f>VLOOKUP(A74,'post control'!J:BI,44,0)</f>
        <v>3.3333333333333335</v>
      </c>
      <c r="K74" s="24">
        <f>VLOOKUP(A74,Pre!$J:$BG,44,0)</f>
        <v>2</v>
      </c>
      <c r="L74" t="e">
        <f>VLOOKUP(A74,'post intervencion'!J:BY,62,0)</f>
        <v>#N/A</v>
      </c>
      <c r="M74">
        <f>VLOOKUP(A74,'post control'!J:BI,45,0)</f>
        <v>1</v>
      </c>
      <c r="N74">
        <f>VLOOKUP(A74,Pre!$J:$BG,45,0)</f>
        <v>2</v>
      </c>
      <c r="O74" t="e">
        <f>VLOOKUP(A74,'post intervencion'!J:BY,63,0)</f>
        <v>#N/A</v>
      </c>
      <c r="P74">
        <f>VLOOKUP(A74,'post control'!J:BI,46,0)</f>
        <v>5</v>
      </c>
      <c r="Q74">
        <f>VLOOKUP(A74,Pre!$J:$BG,46,0)</f>
        <v>4</v>
      </c>
      <c r="R74" t="e">
        <f>VLOOKUP(A74,'post intervencion'!J:BY,64,0)</f>
        <v>#N/A</v>
      </c>
      <c r="S74">
        <f>VLOOKUP(A74,'post control'!J:BI,47,0)</f>
        <v>4</v>
      </c>
      <c r="T74">
        <f>VLOOKUP(A74,Pre!$J:$BG,47,0)</f>
        <v>1</v>
      </c>
      <c r="U74" t="e">
        <f>VLOOKUP(A74,'post intervencion'!J:BY,65,0)</f>
        <v>#N/A</v>
      </c>
      <c r="V74">
        <f>VLOOKUP(A74,'post control'!J:BI,48,0)</f>
        <v>2.4444444444444446</v>
      </c>
      <c r="W74">
        <f>VLOOKUP(A74,Pre!$J:$BG,48,0)</f>
        <v>3.2</v>
      </c>
      <c r="X74" t="e">
        <f>VLOOKUP(A74,'post intervencion'!J:BY,66,0)</f>
        <v>#N/A</v>
      </c>
      <c r="Y74">
        <f>VLOOKUP(A74,'post control'!J:BI,49,0)</f>
        <v>3.4</v>
      </c>
      <c r="Z74">
        <f>VLOOKUP(A74,Pre!$J:$BG,49,0)</f>
        <v>3.5</v>
      </c>
      <c r="AA74">
        <f>VLOOKUP(A74,'post control'!J:BJ,50,0)</f>
        <v>2.6666666666666665</v>
      </c>
      <c r="AB74">
        <f>VLOOKUP(A74,'post control'!J:BI,50,0)</f>
        <v>2.6666666666666665</v>
      </c>
      <c r="AC74">
        <f>VLOOKUP(A74,Pre!$J:$BG,50,0)</f>
        <v>11</v>
      </c>
      <c r="AD74" t="e">
        <f>VLOOKUP(A74,'post intervencion'!J:BY,68,0)</f>
        <v>#N/A</v>
      </c>
      <c r="AE74">
        <f>VLOOKUP(A74,'post control'!J:BI,51,0)</f>
        <v>13</v>
      </c>
      <c r="AG74">
        <f>VLOOKUP(A74,Pre!$J:$BH,51,0)</f>
        <v>2.6666666666666665</v>
      </c>
      <c r="AH74" t="e">
        <f>VLOOKUP(A74,'post intervencion'!J:CA,70,0)</f>
        <v>#N/A</v>
      </c>
      <c r="AJ74">
        <f>VLOOKUP(A74,Pre!$J:$BI,52,0)</f>
        <v>0.66666666666666652</v>
      </c>
      <c r="AK74" t="e">
        <f>VLOOKUP(A74,'post intervencion'!J:CB,71,0)</f>
        <v>#N/A</v>
      </c>
      <c r="AM74">
        <f>VLOOKUP(A74,Pre!$J:$BJ,53,0)</f>
        <v>2</v>
      </c>
      <c r="AN74">
        <f>VLOOKUP(A74,'post control'!J:BJ,53,0)</f>
        <v>5</v>
      </c>
      <c r="AP74">
        <f>VLOOKUP(A74,Pre!$J:$BK,54,0)</f>
        <v>4</v>
      </c>
      <c r="AQ74" t="e">
        <f>VLOOKUP(A74,'post intervencion'!J:CD,73,0)</f>
        <v>#N/A</v>
      </c>
      <c r="AS74">
        <f>VLOOKUP(A74,Pre!$J:$BL,55,0)</f>
        <v>2.6666666666666665</v>
      </c>
      <c r="AT74" t="e">
        <f>VLOOKUP(A74,'post intervencion'!J:CE,74,0)</f>
        <v>#N/A</v>
      </c>
      <c r="AW74" t="e">
        <f>VLOOKUP(A74,'post intervencion'!$J$18:$CI$117,75,0)</f>
        <v>#N/A</v>
      </c>
      <c r="AX74" t="e">
        <f>VLOOKUP(A74,'post intervencion'!$J$18:$CI$117,76,0)</f>
        <v>#N/A</v>
      </c>
      <c r="AY74" t="e">
        <f>VLOOKUP(A74,'post intervencion'!$J$18:$CI$117,77,0)</f>
        <v>#N/A</v>
      </c>
      <c r="AZ74" t="e">
        <f>VLOOKUP(A74,'post intervencion'!$J$18:$CI$117,78,0)</f>
        <v>#N/A</v>
      </c>
      <c r="BB74">
        <f>VLOOKUP(A74,Pre!$J:$BG,4,0)</f>
        <v>2</v>
      </c>
      <c r="BC74">
        <f>VLOOKUP(A74,'post control'!J:BJ,4,0)</f>
        <v>3</v>
      </c>
    </row>
    <row r="75" spans="1:55" x14ac:dyDescent="0.2">
      <c r="A75">
        <v>1228</v>
      </c>
      <c r="B75" s="13">
        <f>VLOOKUP(A75,Pre!$J:$BG,41,0)</f>
        <v>6</v>
      </c>
      <c r="C75" s="13">
        <f>VLOOKUP(A75,'post control'!J:BI,42,0)</f>
        <v>7</v>
      </c>
      <c r="D75" s="13">
        <f>VLOOKUP(A75,'post control'!J:BI,42,0)</f>
        <v>7</v>
      </c>
      <c r="E75">
        <f>VLOOKUP(A75,Pre!$J:$BG,42,0)</f>
        <v>5</v>
      </c>
      <c r="F75" t="e">
        <f>VLOOKUP(A75,'post intervencion'!J:BY,60,0)</f>
        <v>#N/A</v>
      </c>
      <c r="G75">
        <f>VLOOKUP(A75,'post control'!J:BI,43,0)</f>
        <v>5</v>
      </c>
      <c r="H75">
        <f>VLOOKUP(A75,Pre!$J:$BG,43,0)</f>
        <v>1</v>
      </c>
      <c r="I75" t="e">
        <f>VLOOKUP(A75,'post intervencion'!J:BY,61,0)</f>
        <v>#N/A</v>
      </c>
      <c r="J75">
        <f>VLOOKUP(A75,'post control'!J:BI,44,0)</f>
        <v>3.3333333333333335</v>
      </c>
      <c r="K75" s="24">
        <f>VLOOKUP(A75,Pre!$J:$BG,44,0)</f>
        <v>0</v>
      </c>
      <c r="L75" t="e">
        <f>VLOOKUP(A75,'post intervencion'!J:BY,62,0)</f>
        <v>#N/A</v>
      </c>
      <c r="M75">
        <f>VLOOKUP(A75,'post control'!J:BI,45,0)</f>
        <v>3</v>
      </c>
      <c r="N75">
        <f>VLOOKUP(A75,Pre!$J:$BG,45,0)</f>
        <v>3</v>
      </c>
      <c r="O75" t="e">
        <f>VLOOKUP(A75,'post intervencion'!J:BY,63,0)</f>
        <v>#N/A</v>
      </c>
      <c r="P75">
        <f>VLOOKUP(A75,'post control'!J:BI,46,0)</f>
        <v>4</v>
      </c>
      <c r="Q75">
        <f>VLOOKUP(A75,Pre!$J:$BG,46,0)</f>
        <v>0</v>
      </c>
      <c r="R75" t="e">
        <f>VLOOKUP(A75,'post intervencion'!J:BY,64,0)</f>
        <v>#N/A</v>
      </c>
      <c r="S75">
        <f>VLOOKUP(A75,'post control'!J:BI,47,0)</f>
        <v>3</v>
      </c>
      <c r="T75">
        <f>VLOOKUP(A75,Pre!$J:$BG,47,0)</f>
        <v>3.3333333333333335</v>
      </c>
      <c r="U75" t="e">
        <f>VLOOKUP(A75,'post intervencion'!J:BY,65,0)</f>
        <v>#N/A</v>
      </c>
      <c r="V75">
        <f>VLOOKUP(A75,'post control'!J:BI,48,0)</f>
        <v>3.4444444444444446</v>
      </c>
      <c r="W75">
        <f>VLOOKUP(A75,Pre!$J:$BG,48,0)</f>
        <v>4.8</v>
      </c>
      <c r="X75" t="e">
        <f>VLOOKUP(A75,'post intervencion'!J:BY,66,0)</f>
        <v>#N/A</v>
      </c>
      <c r="Y75">
        <f>VLOOKUP(A75,'post control'!J:BI,49,0)</f>
        <v>4.4000000000000004</v>
      </c>
      <c r="Z75">
        <f>VLOOKUP(A75,Pre!$J:$BG,49,0)</f>
        <v>4.75</v>
      </c>
      <c r="AA75">
        <f>VLOOKUP(A75,'post control'!J:BJ,50,0)</f>
        <v>5</v>
      </c>
      <c r="AB75">
        <f>VLOOKUP(A75,'post control'!J:BI,50,0)</f>
        <v>5</v>
      </c>
      <c r="AC75">
        <f>VLOOKUP(A75,Pre!$J:$BG,50,0)</f>
        <v>14</v>
      </c>
      <c r="AD75" t="e">
        <f>VLOOKUP(A75,'post intervencion'!J:BY,68,0)</f>
        <v>#N/A</v>
      </c>
      <c r="AE75">
        <f>VLOOKUP(A75,'post control'!J:BI,51,0)</f>
        <v>13</v>
      </c>
      <c r="AG75">
        <f>VLOOKUP(A75,Pre!$J:$BH,51,0)</f>
        <v>3.5555555555555554</v>
      </c>
      <c r="AH75" t="e">
        <f>VLOOKUP(A75,'post intervencion'!J:CA,70,0)</f>
        <v>#N/A</v>
      </c>
      <c r="AJ75">
        <f>VLOOKUP(A75,Pre!$J:$BI,52,0)</f>
        <v>2.6666666666666665</v>
      </c>
      <c r="AK75" t="e">
        <f>VLOOKUP(A75,'post intervencion'!J:CB,71,0)</f>
        <v>#N/A</v>
      </c>
      <c r="AM75">
        <f>VLOOKUP(A75,Pre!$J:$BJ,53,0)</f>
        <v>5</v>
      </c>
      <c r="AN75">
        <f>VLOOKUP(A75,'post control'!J:BJ,53,0)</f>
        <v>5</v>
      </c>
      <c r="AP75">
        <f>VLOOKUP(A75,Pre!$J:$BK,54,0)</f>
        <v>5</v>
      </c>
      <c r="AQ75" t="e">
        <f>VLOOKUP(A75,'post intervencion'!J:CD,73,0)</f>
        <v>#N/A</v>
      </c>
      <c r="AS75">
        <f>VLOOKUP(A75,Pre!$J:$BL,55,0)</f>
        <v>3</v>
      </c>
      <c r="AT75" t="e">
        <f>VLOOKUP(A75,'post intervencion'!J:CE,74,0)</f>
        <v>#N/A</v>
      </c>
      <c r="AW75" t="e">
        <f>VLOOKUP(A75,'post intervencion'!$J$18:$CI$117,75,0)</f>
        <v>#N/A</v>
      </c>
      <c r="AX75" t="e">
        <f>VLOOKUP(A75,'post intervencion'!$J$18:$CI$117,76,0)</f>
        <v>#N/A</v>
      </c>
      <c r="AY75" t="e">
        <f>VLOOKUP(A75,'post intervencion'!$J$18:$CI$117,77,0)</f>
        <v>#N/A</v>
      </c>
      <c r="AZ75" t="e">
        <f>VLOOKUP(A75,'post intervencion'!$J$18:$CI$117,78,0)</f>
        <v>#N/A</v>
      </c>
      <c r="BB75">
        <f>VLOOKUP(A75,Pre!$J:$BG,4,0)</f>
        <v>7</v>
      </c>
      <c r="BC75">
        <f>VLOOKUP(A75,'post control'!J:BJ,4,0)</f>
        <v>6</v>
      </c>
    </row>
    <row r="76" spans="1:55" x14ac:dyDescent="0.2">
      <c r="A76">
        <v>553</v>
      </c>
      <c r="B76" s="13">
        <f>VLOOKUP(A76,Pre!$J:$BG,41,0)</f>
        <v>6</v>
      </c>
      <c r="C76" s="13">
        <f>VLOOKUP(A76,'post control'!J:BI,42,0)</f>
        <v>5.333333333333333</v>
      </c>
      <c r="D76" s="13">
        <f>VLOOKUP(A76,'post control'!J:BI,42,0)</f>
        <v>5.333333333333333</v>
      </c>
      <c r="E76">
        <f>VLOOKUP(A76,Pre!$J:$BG,42,0)</f>
        <v>4</v>
      </c>
      <c r="F76" t="e">
        <f>VLOOKUP(A76,'post intervencion'!J:BY,60,0)</f>
        <v>#N/A</v>
      </c>
      <c r="G76">
        <f>VLOOKUP(A76,'post control'!J:BI,43,0)</f>
        <v>2</v>
      </c>
      <c r="H76">
        <f>VLOOKUP(A76,Pre!$J:$BG,43,0)</f>
        <v>4</v>
      </c>
      <c r="I76" t="e">
        <f>VLOOKUP(A76,'post intervencion'!J:BY,61,0)</f>
        <v>#N/A</v>
      </c>
      <c r="J76">
        <f>VLOOKUP(A76,'post control'!J:BI,44,0)</f>
        <v>1.6666666666666667</v>
      </c>
      <c r="K76" s="24">
        <f>VLOOKUP(A76,Pre!$J:$BG,44,0)</f>
        <v>3</v>
      </c>
      <c r="L76" t="e">
        <f>VLOOKUP(A76,'post intervencion'!J:BY,62,0)</f>
        <v>#N/A</v>
      </c>
      <c r="M76">
        <f>VLOOKUP(A76,'post control'!J:BI,45,0)</f>
        <v>-3</v>
      </c>
      <c r="N76">
        <f>VLOOKUP(A76,Pre!$J:$BG,45,0)</f>
        <v>5</v>
      </c>
      <c r="O76" t="e">
        <f>VLOOKUP(A76,'post intervencion'!J:BY,63,0)</f>
        <v>#N/A</v>
      </c>
      <c r="P76">
        <f>VLOOKUP(A76,'post control'!J:BI,46,0)</f>
        <v>5</v>
      </c>
      <c r="Q76">
        <f>VLOOKUP(A76,Pre!$J:$BG,46,0)</f>
        <v>4</v>
      </c>
      <c r="R76" t="e">
        <f>VLOOKUP(A76,'post intervencion'!J:BY,64,0)</f>
        <v>#N/A</v>
      </c>
      <c r="S76">
        <f>VLOOKUP(A76,'post control'!J:BI,47,0)</f>
        <v>3</v>
      </c>
      <c r="T76">
        <f>VLOOKUP(A76,Pre!$J:$BG,47,0)</f>
        <v>1.6666666666666667</v>
      </c>
      <c r="U76" t="e">
        <f>VLOOKUP(A76,'post intervencion'!J:BY,65,0)</f>
        <v>#N/A</v>
      </c>
      <c r="V76">
        <f>VLOOKUP(A76,'post control'!J:BI,48,0)</f>
        <v>2.8888888888888888</v>
      </c>
      <c r="W76">
        <f>VLOOKUP(A76,Pre!$J:$BG,48,0)</f>
        <v>4</v>
      </c>
      <c r="X76" t="e">
        <f>VLOOKUP(A76,'post intervencion'!J:BY,66,0)</f>
        <v>#N/A</v>
      </c>
      <c r="Y76">
        <f>VLOOKUP(A76,'post control'!J:BI,49,0)</f>
        <v>3.8</v>
      </c>
      <c r="Z76">
        <f>VLOOKUP(A76,Pre!$J:$BG,49,0)</f>
        <v>4.5</v>
      </c>
      <c r="AA76">
        <f>VLOOKUP(A76,'post control'!J:BJ,50,0)</f>
        <v>4</v>
      </c>
      <c r="AB76">
        <f>VLOOKUP(A76,'post control'!J:BI,50,0)</f>
        <v>4</v>
      </c>
      <c r="AC76">
        <f>VLOOKUP(A76,Pre!$J:$BG,50,0)</f>
        <v>12</v>
      </c>
      <c r="AD76" t="e">
        <f>VLOOKUP(A76,'post intervencion'!J:BY,68,0)</f>
        <v>#N/A</v>
      </c>
      <c r="AE76">
        <f>VLOOKUP(A76,'post control'!J:BI,51,0)</f>
        <v>9</v>
      </c>
      <c r="AG76">
        <f>VLOOKUP(A76,Pre!$J:$BH,51,0)</f>
        <v>2.2222222222222223</v>
      </c>
      <c r="AH76" t="e">
        <f>VLOOKUP(A76,'post intervencion'!J:CA,70,0)</f>
        <v>#N/A</v>
      </c>
      <c r="AJ76">
        <f>VLOOKUP(A76,Pre!$J:$BI,52,0)</f>
        <v>4.333333333333333</v>
      </c>
      <c r="AK76" t="e">
        <f>VLOOKUP(A76,'post intervencion'!J:CB,71,0)</f>
        <v>#N/A</v>
      </c>
      <c r="AM76">
        <f>VLOOKUP(A76,Pre!$J:$BJ,53,0)</f>
        <v>5</v>
      </c>
      <c r="AN76">
        <f>VLOOKUP(A76,'post control'!J:BJ,53,0)</f>
        <v>5</v>
      </c>
      <c r="AP76">
        <f>VLOOKUP(A76,Pre!$J:$BK,54,0)</f>
        <v>5</v>
      </c>
      <c r="AQ76" t="e">
        <f>VLOOKUP(A76,'post intervencion'!J:CD,73,0)</f>
        <v>#N/A</v>
      </c>
      <c r="AS76">
        <f>VLOOKUP(A76,Pre!$J:$BL,55,0)</f>
        <v>4</v>
      </c>
      <c r="AT76" t="e">
        <f>VLOOKUP(A76,'post intervencion'!J:CE,74,0)</f>
        <v>#N/A</v>
      </c>
      <c r="AW76" t="e">
        <f>VLOOKUP(A76,'post intervencion'!$J$18:$CI$117,75,0)</f>
        <v>#N/A</v>
      </c>
      <c r="AX76" t="e">
        <f>VLOOKUP(A76,'post intervencion'!$J$18:$CI$117,76,0)</f>
        <v>#N/A</v>
      </c>
      <c r="AY76" t="e">
        <f>VLOOKUP(A76,'post intervencion'!$J$18:$CI$117,77,0)</f>
        <v>#N/A</v>
      </c>
      <c r="AZ76" t="e">
        <f>VLOOKUP(A76,'post intervencion'!$J$18:$CI$117,78,0)</f>
        <v>#N/A</v>
      </c>
      <c r="BB76">
        <f>VLOOKUP(A76,Pre!$J:$BG,4,0)</f>
        <v>6</v>
      </c>
      <c r="BC76">
        <f>VLOOKUP(A76,'post control'!J:BJ,4,0)</f>
        <v>6</v>
      </c>
    </row>
    <row r="77" spans="1:55" x14ac:dyDescent="0.2">
      <c r="A77">
        <v>649</v>
      </c>
      <c r="B77" s="13">
        <f>VLOOKUP(A77,Pre!$J:$BG,41,0)</f>
        <v>7</v>
      </c>
      <c r="C77" s="13">
        <f>VLOOKUP(A77,'post control'!J:BI,42,0)</f>
        <v>7</v>
      </c>
      <c r="D77" s="13">
        <f>VLOOKUP(A77,'post control'!J:BI,42,0)</f>
        <v>7</v>
      </c>
      <c r="E77">
        <f>VLOOKUP(A77,Pre!$J:$BG,42,0)</f>
        <v>5</v>
      </c>
      <c r="F77" t="e">
        <f>VLOOKUP(A77,'post intervencion'!J:BY,60,0)</f>
        <v>#N/A</v>
      </c>
      <c r="G77">
        <f>VLOOKUP(A77,'post control'!J:BI,43,0)</f>
        <v>8</v>
      </c>
      <c r="H77">
        <f>VLOOKUP(A77,Pre!$J:$BG,43,0)</f>
        <v>4.333333333333333</v>
      </c>
      <c r="I77" t="e">
        <f>VLOOKUP(A77,'post intervencion'!J:BY,61,0)</f>
        <v>#N/A</v>
      </c>
      <c r="J77">
        <f>VLOOKUP(A77,'post control'!J:BI,44,0)</f>
        <v>4.333333333333333</v>
      </c>
      <c r="K77" s="24">
        <f>VLOOKUP(A77,Pre!$J:$BG,44,0)</f>
        <v>4</v>
      </c>
      <c r="L77" t="e">
        <f>VLOOKUP(A77,'post intervencion'!J:BY,62,0)</f>
        <v>#N/A</v>
      </c>
      <c r="M77">
        <f>VLOOKUP(A77,'post control'!J:BI,45,0)</f>
        <v>4</v>
      </c>
      <c r="N77">
        <f>VLOOKUP(A77,Pre!$J:$BG,45,0)</f>
        <v>5</v>
      </c>
      <c r="O77" t="e">
        <f>VLOOKUP(A77,'post intervencion'!J:BY,63,0)</f>
        <v>#N/A</v>
      </c>
      <c r="P77">
        <f>VLOOKUP(A77,'post control'!J:BI,46,0)</f>
        <v>5</v>
      </c>
      <c r="Q77">
        <f>VLOOKUP(A77,Pre!$J:$BG,46,0)</f>
        <v>4</v>
      </c>
      <c r="R77" t="e">
        <f>VLOOKUP(A77,'post intervencion'!J:BY,64,0)</f>
        <v>#N/A</v>
      </c>
      <c r="S77">
        <f>VLOOKUP(A77,'post control'!J:BI,47,0)</f>
        <v>4</v>
      </c>
      <c r="T77">
        <f>VLOOKUP(A77,Pre!$J:$BG,47,0)</f>
        <v>1.6666666666666667</v>
      </c>
      <c r="U77" t="e">
        <f>VLOOKUP(A77,'post intervencion'!J:BY,65,0)</f>
        <v>#N/A</v>
      </c>
      <c r="V77">
        <f>VLOOKUP(A77,'post control'!J:BI,48,0)</f>
        <v>2.5555555555555554</v>
      </c>
      <c r="W77">
        <f>VLOOKUP(A77,Pre!$J:$BG,48,0)</f>
        <v>3.8</v>
      </c>
      <c r="X77" t="e">
        <f>VLOOKUP(A77,'post intervencion'!J:BY,66,0)</f>
        <v>#N/A</v>
      </c>
      <c r="Y77">
        <f>VLOOKUP(A77,'post control'!J:BI,49,0)</f>
        <v>4.2</v>
      </c>
      <c r="Z77">
        <f>VLOOKUP(A77,Pre!$J:$BG,49,0)</f>
        <v>4.5</v>
      </c>
      <c r="AA77">
        <f>VLOOKUP(A77,'post control'!J:BJ,50,0)</f>
        <v>6</v>
      </c>
      <c r="AB77">
        <f>VLOOKUP(A77,'post control'!J:BI,50,0)</f>
        <v>6</v>
      </c>
      <c r="AC77">
        <f>VLOOKUP(A77,Pre!$J:$BG,50,0)</f>
        <v>15</v>
      </c>
      <c r="AD77" t="e">
        <f>VLOOKUP(A77,'post intervencion'!J:BY,68,0)</f>
        <v>#N/A</v>
      </c>
      <c r="AE77">
        <f>VLOOKUP(A77,'post control'!J:BI,51,0)</f>
        <v>15</v>
      </c>
      <c r="AG77">
        <f>VLOOKUP(A77,Pre!$J:$BH,51,0)</f>
        <v>2.6666666666666665</v>
      </c>
      <c r="AH77" t="e">
        <f>VLOOKUP(A77,'post intervencion'!J:CA,70,0)</f>
        <v>#N/A</v>
      </c>
      <c r="AJ77">
        <f>VLOOKUP(A77,Pre!$J:$BI,52,0)</f>
        <v>3.6666666666666665</v>
      </c>
      <c r="AK77" t="e">
        <f>VLOOKUP(A77,'post intervencion'!J:CB,71,0)</f>
        <v>#N/A</v>
      </c>
      <c r="AM77">
        <f>VLOOKUP(A77,Pre!$J:$BJ,53,0)</f>
        <v>5</v>
      </c>
      <c r="AN77">
        <f>VLOOKUP(A77,'post control'!J:BJ,53,0)</f>
        <v>5</v>
      </c>
      <c r="AP77">
        <f>VLOOKUP(A77,Pre!$J:$BK,54,0)</f>
        <v>5</v>
      </c>
      <c r="AQ77" t="e">
        <f>VLOOKUP(A77,'post intervencion'!J:CD,73,0)</f>
        <v>#N/A</v>
      </c>
      <c r="AS77">
        <f>VLOOKUP(A77,Pre!$J:$BL,55,0)</f>
        <v>5</v>
      </c>
      <c r="AT77" t="e">
        <f>VLOOKUP(A77,'post intervencion'!J:CE,74,0)</f>
        <v>#N/A</v>
      </c>
      <c r="AW77" t="e">
        <f>VLOOKUP(A77,'post intervencion'!$J$18:$CI$117,75,0)</f>
        <v>#N/A</v>
      </c>
      <c r="AX77" t="e">
        <f>VLOOKUP(A77,'post intervencion'!$J$18:$CI$117,76,0)</f>
        <v>#N/A</v>
      </c>
      <c r="AY77" t="e">
        <f>VLOOKUP(A77,'post intervencion'!$J$18:$CI$117,77,0)</f>
        <v>#N/A</v>
      </c>
      <c r="AZ77" t="e">
        <f>VLOOKUP(A77,'post intervencion'!$J$18:$CI$117,78,0)</f>
        <v>#N/A</v>
      </c>
      <c r="BB77">
        <f>VLOOKUP(A77,Pre!$J:$BG,4,0)</f>
        <v>7</v>
      </c>
      <c r="BC77">
        <f>VLOOKUP(A77,'post control'!J:BJ,4,0)</f>
        <v>7</v>
      </c>
    </row>
    <row r="78" spans="1:55" x14ac:dyDescent="0.2">
      <c r="A78">
        <v>769</v>
      </c>
      <c r="B78" s="13">
        <f>VLOOKUP(A78,Pre!$J:$BG,41,0)</f>
        <v>6</v>
      </c>
      <c r="C78" s="13">
        <f>VLOOKUP(A78,'post control'!J:BI,42,0)</f>
        <v>6.666666666666667</v>
      </c>
      <c r="D78" s="13">
        <f>VLOOKUP(A78,'post control'!J:BI,42,0)</f>
        <v>6.666666666666667</v>
      </c>
      <c r="E78">
        <f>VLOOKUP(A78,Pre!$J:$BG,42,0)</f>
        <v>5</v>
      </c>
      <c r="F78" t="e">
        <f>VLOOKUP(A78,'post intervencion'!J:BY,60,0)</f>
        <v>#N/A</v>
      </c>
      <c r="G78">
        <f>VLOOKUP(A78,'post control'!J:BI,43,0)</f>
        <v>10</v>
      </c>
      <c r="H78">
        <f>VLOOKUP(A78,Pre!$J:$BG,43,0)</f>
        <v>5</v>
      </c>
      <c r="I78" t="e">
        <f>VLOOKUP(A78,'post intervencion'!J:BY,61,0)</f>
        <v>#N/A</v>
      </c>
      <c r="J78">
        <f>VLOOKUP(A78,'post control'!J:BI,44,0)</f>
        <v>5</v>
      </c>
      <c r="K78" s="24">
        <f>VLOOKUP(A78,Pre!$J:$BG,44,0)</f>
        <v>5</v>
      </c>
      <c r="L78" t="e">
        <f>VLOOKUP(A78,'post intervencion'!J:BY,62,0)</f>
        <v>#N/A</v>
      </c>
      <c r="M78">
        <f>VLOOKUP(A78,'post control'!J:BI,45,0)</f>
        <v>5</v>
      </c>
      <c r="N78">
        <f>VLOOKUP(A78,Pre!$J:$BG,45,0)</f>
        <v>5</v>
      </c>
      <c r="O78" t="e">
        <f>VLOOKUP(A78,'post intervencion'!J:BY,63,0)</f>
        <v>#N/A</v>
      </c>
      <c r="P78">
        <f>VLOOKUP(A78,'post control'!J:BI,46,0)</f>
        <v>5</v>
      </c>
      <c r="Q78">
        <f>VLOOKUP(A78,Pre!$J:$BG,46,0)</f>
        <v>5</v>
      </c>
      <c r="R78" t="e">
        <f>VLOOKUP(A78,'post intervencion'!J:BY,64,0)</f>
        <v>#N/A</v>
      </c>
      <c r="S78">
        <f>VLOOKUP(A78,'post control'!J:BI,47,0)</f>
        <v>5</v>
      </c>
      <c r="T78">
        <f>VLOOKUP(A78,Pre!$J:$BG,47,0)</f>
        <v>1</v>
      </c>
      <c r="U78" t="e">
        <f>VLOOKUP(A78,'post intervencion'!J:BY,65,0)</f>
        <v>#N/A</v>
      </c>
      <c r="V78">
        <f>VLOOKUP(A78,'post control'!J:BI,48,0)</f>
        <v>3.6666666666666665</v>
      </c>
      <c r="W78">
        <f>VLOOKUP(A78,Pre!$J:$BG,48,0)</f>
        <v>2.4</v>
      </c>
      <c r="X78" t="e">
        <f>VLOOKUP(A78,'post intervencion'!J:BY,66,0)</f>
        <v>#N/A</v>
      </c>
      <c r="Y78">
        <f>VLOOKUP(A78,'post control'!J:BI,49,0)</f>
        <v>3.2</v>
      </c>
      <c r="Z78">
        <f>VLOOKUP(A78,Pre!$J:$BG,49,0)</f>
        <v>4.75</v>
      </c>
      <c r="AA78">
        <f>VLOOKUP(A78,'post control'!J:BJ,50,0)</f>
        <v>5.333333333333333</v>
      </c>
      <c r="AB78">
        <f>VLOOKUP(A78,'post control'!J:BI,50,0)</f>
        <v>5.333333333333333</v>
      </c>
      <c r="AC78">
        <f>VLOOKUP(A78,Pre!$J:$BG,50,0)</f>
        <v>15</v>
      </c>
      <c r="AD78" t="e">
        <f>VLOOKUP(A78,'post intervencion'!J:BY,68,0)</f>
        <v>#N/A</v>
      </c>
      <c r="AE78">
        <f>VLOOKUP(A78,'post control'!J:BI,51,0)</f>
        <v>15</v>
      </c>
      <c r="AG78">
        <f>VLOOKUP(A78,Pre!$J:$BH,51,0)</f>
        <v>2.8888888888888888</v>
      </c>
      <c r="AH78" t="e">
        <f>VLOOKUP(A78,'post intervencion'!J:CA,70,0)</f>
        <v>#N/A</v>
      </c>
      <c r="AJ78">
        <f>VLOOKUP(A78,Pre!$J:$BI,52,0)</f>
        <v>3.6666666666666665</v>
      </c>
      <c r="AK78" t="e">
        <f>VLOOKUP(A78,'post intervencion'!J:CB,71,0)</f>
        <v>#N/A</v>
      </c>
      <c r="AM78">
        <f>VLOOKUP(A78,Pre!$J:$BJ,53,0)</f>
        <v>5</v>
      </c>
      <c r="AN78">
        <f>VLOOKUP(A78,'post control'!J:BJ,53,0)</f>
        <v>5</v>
      </c>
      <c r="AP78">
        <f>VLOOKUP(A78,Pre!$J:$BK,54,0)</f>
        <v>5</v>
      </c>
      <c r="AQ78" t="e">
        <f>VLOOKUP(A78,'post intervencion'!J:CD,73,0)</f>
        <v>#N/A</v>
      </c>
      <c r="AS78">
        <f>VLOOKUP(A78,Pre!$J:$BL,55,0)</f>
        <v>5</v>
      </c>
      <c r="AT78" t="e">
        <f>VLOOKUP(A78,'post intervencion'!J:CE,74,0)</f>
        <v>#N/A</v>
      </c>
      <c r="AW78" t="e">
        <f>VLOOKUP(A78,'post intervencion'!$J$18:$CI$117,75,0)</f>
        <v>#N/A</v>
      </c>
      <c r="AX78" t="e">
        <f>VLOOKUP(A78,'post intervencion'!$J$18:$CI$117,76,0)</f>
        <v>#N/A</v>
      </c>
      <c r="AY78" t="e">
        <f>VLOOKUP(A78,'post intervencion'!$J$18:$CI$117,77,0)</f>
        <v>#N/A</v>
      </c>
      <c r="AZ78" t="e">
        <f>VLOOKUP(A78,'post intervencion'!$J$18:$CI$117,78,0)</f>
        <v>#N/A</v>
      </c>
      <c r="BB78">
        <f>VLOOKUP(A78,Pre!$J:$BG,4,0)</f>
        <v>5</v>
      </c>
      <c r="BC78">
        <f>VLOOKUP(A78,'post control'!J:BJ,4,0)</f>
        <v>5</v>
      </c>
    </row>
    <row r="79" spans="1:55" x14ac:dyDescent="0.2">
      <c r="A79">
        <v>985</v>
      </c>
      <c r="B79" s="13">
        <f>VLOOKUP(A79,Pre!$J:$BG,41,0)</f>
        <v>7</v>
      </c>
      <c r="C79" s="13">
        <f>VLOOKUP(A79,'post control'!J:BI,42,0)</f>
        <v>7</v>
      </c>
      <c r="D79" s="13">
        <f>VLOOKUP(A79,'post control'!J:BI,42,0)</f>
        <v>7</v>
      </c>
      <c r="E79">
        <f>VLOOKUP(A79,Pre!$J:$BG,42,0)</f>
        <v>7</v>
      </c>
      <c r="F79" t="e">
        <f>VLOOKUP(A79,'post intervencion'!J:BY,60,0)</f>
        <v>#N/A</v>
      </c>
      <c r="G79">
        <f>VLOOKUP(A79,'post control'!J:BI,43,0)</f>
        <v>5</v>
      </c>
      <c r="H79">
        <f>VLOOKUP(A79,Pre!$J:$BG,43,0)</f>
        <v>3.6666666666666665</v>
      </c>
      <c r="I79" t="e">
        <f>VLOOKUP(A79,'post intervencion'!J:BY,61,0)</f>
        <v>#N/A</v>
      </c>
      <c r="J79">
        <f>VLOOKUP(A79,'post control'!J:BI,44,0)</f>
        <v>4.333333333333333</v>
      </c>
      <c r="K79" s="24">
        <f>VLOOKUP(A79,Pre!$J:$BG,44,0)</f>
        <v>3</v>
      </c>
      <c r="L79" t="e">
        <f>VLOOKUP(A79,'post intervencion'!J:BY,62,0)</f>
        <v>#N/A</v>
      </c>
      <c r="M79">
        <f>VLOOKUP(A79,'post control'!J:BI,45,0)</f>
        <v>4</v>
      </c>
      <c r="N79">
        <f>VLOOKUP(A79,Pre!$J:$BG,45,0)</f>
        <v>5</v>
      </c>
      <c r="O79" t="e">
        <f>VLOOKUP(A79,'post intervencion'!J:BY,63,0)</f>
        <v>#N/A</v>
      </c>
      <c r="P79">
        <f>VLOOKUP(A79,'post control'!J:BI,46,0)</f>
        <v>5</v>
      </c>
      <c r="Q79">
        <f>VLOOKUP(A79,Pre!$J:$BG,46,0)</f>
        <v>3</v>
      </c>
      <c r="R79" t="e">
        <f>VLOOKUP(A79,'post intervencion'!J:BY,64,0)</f>
        <v>#N/A</v>
      </c>
      <c r="S79">
        <f>VLOOKUP(A79,'post control'!J:BI,47,0)</f>
        <v>4</v>
      </c>
      <c r="T79">
        <f>VLOOKUP(A79,Pre!$J:$BG,47,0)</f>
        <v>2.3333333333333335</v>
      </c>
      <c r="U79" t="e">
        <f>VLOOKUP(A79,'post intervencion'!J:BY,65,0)</f>
        <v>#N/A</v>
      </c>
      <c r="V79">
        <f>VLOOKUP(A79,'post control'!J:BI,48,0)</f>
        <v>2.5555555555555554</v>
      </c>
      <c r="W79">
        <f>VLOOKUP(A79,Pre!$J:$BG,48,0)</f>
        <v>3.8</v>
      </c>
      <c r="X79" t="e">
        <f>VLOOKUP(A79,'post intervencion'!J:BY,66,0)</f>
        <v>#N/A</v>
      </c>
      <c r="Y79">
        <f>VLOOKUP(A79,'post control'!J:BI,49,0)</f>
        <v>4</v>
      </c>
      <c r="Z79">
        <f>VLOOKUP(A79,Pre!$J:$BG,49,0)</f>
        <v>5.25</v>
      </c>
      <c r="AA79">
        <f>VLOOKUP(A79,'post control'!J:BJ,50,0)</f>
        <v>6</v>
      </c>
      <c r="AB79">
        <f>VLOOKUP(A79,'post control'!J:BI,50,0)</f>
        <v>6</v>
      </c>
      <c r="AC79">
        <f>VLOOKUP(A79,Pre!$J:$BG,50,0)</f>
        <v>15</v>
      </c>
      <c r="AD79" t="e">
        <f>VLOOKUP(A79,'post intervencion'!J:BY,68,0)</f>
        <v>#N/A</v>
      </c>
      <c r="AE79">
        <f>VLOOKUP(A79,'post control'!J:BI,51,0)</f>
        <v>15</v>
      </c>
      <c r="AG79">
        <f>VLOOKUP(A79,Pre!$J:$BH,51,0)</f>
        <v>2.2222222222222223</v>
      </c>
      <c r="AH79" t="e">
        <f>VLOOKUP(A79,'post intervencion'!J:CA,70,0)</f>
        <v>#N/A</v>
      </c>
      <c r="AJ79">
        <f>VLOOKUP(A79,Pre!$J:$BI,52,0)</f>
        <v>4.333333333333333</v>
      </c>
      <c r="AK79" t="e">
        <f>VLOOKUP(A79,'post intervencion'!J:CB,71,0)</f>
        <v>#N/A</v>
      </c>
      <c r="AM79">
        <f>VLOOKUP(A79,Pre!$J:$BJ,53,0)</f>
        <v>5</v>
      </c>
      <c r="AN79">
        <f>VLOOKUP(A79,'post control'!J:BJ,53,0)</f>
        <v>5</v>
      </c>
      <c r="AP79">
        <f>VLOOKUP(A79,Pre!$J:$BK,54,0)</f>
        <v>5</v>
      </c>
      <c r="AQ79" t="e">
        <f>VLOOKUP(A79,'post intervencion'!J:CD,73,0)</f>
        <v>#N/A</v>
      </c>
      <c r="AS79">
        <f>VLOOKUP(A79,Pre!$J:$BL,55,0)</f>
        <v>5</v>
      </c>
      <c r="AT79" t="e">
        <f>VLOOKUP(A79,'post intervencion'!J:CE,74,0)</f>
        <v>#N/A</v>
      </c>
      <c r="AW79" t="e">
        <f>VLOOKUP(A79,'post intervencion'!$J$18:$CI$117,75,0)</f>
        <v>#N/A</v>
      </c>
      <c r="AX79" t="e">
        <f>VLOOKUP(A79,'post intervencion'!$J$18:$CI$117,76,0)</f>
        <v>#N/A</v>
      </c>
      <c r="AY79" t="e">
        <f>VLOOKUP(A79,'post intervencion'!$J$18:$CI$117,77,0)</f>
        <v>#N/A</v>
      </c>
      <c r="AZ79" t="e">
        <f>VLOOKUP(A79,'post intervencion'!$J$18:$CI$117,78,0)</f>
        <v>#N/A</v>
      </c>
      <c r="BB79">
        <f>VLOOKUP(A79,Pre!$J:$BG,4,0)</f>
        <v>7</v>
      </c>
      <c r="BC79">
        <f>VLOOKUP(A79,'post control'!J:BJ,4,0)</f>
        <v>7</v>
      </c>
    </row>
    <row r="80" spans="1:55" x14ac:dyDescent="0.2">
      <c r="A80">
        <v>1075</v>
      </c>
      <c r="B80" s="13">
        <f>VLOOKUP(A80,Pre!$J:$BG,41,0)</f>
        <v>4.666666666666667</v>
      </c>
      <c r="C80" s="13">
        <f>VLOOKUP(A80,'post control'!J:BI,42,0)</f>
        <v>6.333333333333333</v>
      </c>
      <c r="D80" s="13">
        <f>VLOOKUP(A80,'post control'!J:BI,42,0)</f>
        <v>6.333333333333333</v>
      </c>
      <c r="E80">
        <f>VLOOKUP(A80,Pre!$J:$BG,42,0)</f>
        <v>1</v>
      </c>
      <c r="F80" t="e">
        <f>VLOOKUP(A80,'post intervencion'!J:BY,60,0)</f>
        <v>#N/A</v>
      </c>
      <c r="G80">
        <f>VLOOKUP(A80,'post control'!J:BI,43,0)</f>
        <v>4</v>
      </c>
      <c r="H80">
        <f>VLOOKUP(A80,Pre!$J:$BG,43,0)</f>
        <v>4.666666666666667</v>
      </c>
      <c r="I80" t="e">
        <f>VLOOKUP(A80,'post intervencion'!J:BY,61,0)</f>
        <v>#N/A</v>
      </c>
      <c r="J80">
        <f>VLOOKUP(A80,'post control'!J:BI,44,0)</f>
        <v>2.6666666666666665</v>
      </c>
      <c r="K80" s="24">
        <f>VLOOKUP(A80,Pre!$J:$BG,44,0)</f>
        <v>5</v>
      </c>
      <c r="L80" t="e">
        <f>VLOOKUP(A80,'post intervencion'!J:BY,62,0)</f>
        <v>#N/A</v>
      </c>
      <c r="M80">
        <f>VLOOKUP(A80,'post control'!J:BI,45,0)</f>
        <v>3</v>
      </c>
      <c r="N80">
        <f>VLOOKUP(A80,Pre!$J:$BG,45,0)</f>
        <v>5</v>
      </c>
      <c r="O80" t="e">
        <f>VLOOKUP(A80,'post intervencion'!J:BY,63,0)</f>
        <v>#N/A</v>
      </c>
      <c r="P80">
        <f>VLOOKUP(A80,'post control'!J:BI,46,0)</f>
        <v>4</v>
      </c>
      <c r="Q80">
        <f>VLOOKUP(A80,Pre!$J:$BG,46,0)</f>
        <v>4</v>
      </c>
      <c r="R80" t="e">
        <f>VLOOKUP(A80,'post intervencion'!J:BY,64,0)</f>
        <v>#N/A</v>
      </c>
      <c r="S80">
        <f>VLOOKUP(A80,'post control'!J:BI,47,0)</f>
        <v>1</v>
      </c>
      <c r="T80">
        <f>VLOOKUP(A80,Pre!$J:$BG,47,0)</f>
        <v>1.3333333333333333</v>
      </c>
      <c r="U80" t="e">
        <f>VLOOKUP(A80,'post intervencion'!J:BY,65,0)</f>
        <v>#N/A</v>
      </c>
      <c r="V80">
        <f>VLOOKUP(A80,'post control'!J:BI,48,0)</f>
        <v>3.4444444444444446</v>
      </c>
      <c r="W80">
        <f>VLOOKUP(A80,Pre!$J:$BG,48,0)</f>
        <v>4.5999999999999996</v>
      </c>
      <c r="X80" t="e">
        <f>VLOOKUP(A80,'post intervencion'!J:BY,66,0)</f>
        <v>#N/A</v>
      </c>
      <c r="Y80">
        <f>VLOOKUP(A80,'post control'!J:BI,49,0)</f>
        <v>4.2</v>
      </c>
      <c r="Z80">
        <f>VLOOKUP(A80,Pre!$J:$BG,49,0)</f>
        <v>5.5</v>
      </c>
      <c r="AA80">
        <f>VLOOKUP(A80,'post control'!J:BJ,50,0)</f>
        <v>4.666666666666667</v>
      </c>
      <c r="AB80">
        <f>VLOOKUP(A80,'post control'!J:BI,50,0)</f>
        <v>4.666666666666667</v>
      </c>
      <c r="AC80">
        <f>VLOOKUP(A80,Pre!$J:$BG,50,0)</f>
        <v>14</v>
      </c>
      <c r="AD80" t="e">
        <f>VLOOKUP(A80,'post intervencion'!J:BY,68,0)</f>
        <v>#N/A</v>
      </c>
      <c r="AE80">
        <f>VLOOKUP(A80,'post control'!J:BI,51,0)</f>
        <v>14</v>
      </c>
      <c r="AG80">
        <f>VLOOKUP(A80,Pre!$J:$BH,51,0)</f>
        <v>3.2222222222222223</v>
      </c>
      <c r="AH80" t="e">
        <f>VLOOKUP(A80,'post intervencion'!J:CA,70,0)</f>
        <v>#N/A</v>
      </c>
      <c r="AJ80">
        <f>VLOOKUP(A80,Pre!$J:$BI,52,0)</f>
        <v>3</v>
      </c>
      <c r="AK80" t="e">
        <f>VLOOKUP(A80,'post intervencion'!J:CB,71,0)</f>
        <v>#N/A</v>
      </c>
      <c r="AM80">
        <f>VLOOKUP(A80,Pre!$J:$BJ,53,0)</f>
        <v>5</v>
      </c>
      <c r="AN80">
        <f>VLOOKUP(A80,'post control'!J:BJ,53,0)</f>
        <v>5</v>
      </c>
      <c r="AP80">
        <f>VLOOKUP(A80,Pre!$J:$BK,54,0)</f>
        <v>5</v>
      </c>
      <c r="AQ80" t="e">
        <f>VLOOKUP(A80,'post intervencion'!J:CD,73,0)</f>
        <v>#N/A</v>
      </c>
      <c r="AS80">
        <f>VLOOKUP(A80,Pre!$J:$BL,55,0)</f>
        <v>4.666666666666667</v>
      </c>
      <c r="AT80" t="e">
        <f>VLOOKUP(A80,'post intervencion'!J:CE,74,0)</f>
        <v>#N/A</v>
      </c>
      <c r="AW80" t="e">
        <f>VLOOKUP(A80,'post intervencion'!$J$18:$CI$117,75,0)</f>
        <v>#N/A</v>
      </c>
      <c r="AX80" t="e">
        <f>VLOOKUP(A80,'post intervencion'!$J$18:$CI$117,76,0)</f>
        <v>#N/A</v>
      </c>
      <c r="AY80" t="e">
        <f>VLOOKUP(A80,'post intervencion'!$J$18:$CI$117,77,0)</f>
        <v>#N/A</v>
      </c>
      <c r="AZ80" t="e">
        <f>VLOOKUP(A80,'post intervencion'!$J$18:$CI$117,78,0)</f>
        <v>#N/A</v>
      </c>
      <c r="BB80">
        <f>VLOOKUP(A80,Pre!$J:$BG,4,0)</f>
        <v>6</v>
      </c>
      <c r="BC80">
        <f>VLOOKUP(A80,'post control'!J:BJ,4,0)</f>
        <v>7</v>
      </c>
    </row>
    <row r="81" spans="1:55" x14ac:dyDescent="0.2">
      <c r="A81">
        <v>1260</v>
      </c>
      <c r="B81" s="13">
        <f>VLOOKUP(A81,Pre!$J:$BG,41,0)</f>
        <v>6</v>
      </c>
      <c r="C81" s="13">
        <f>VLOOKUP(A81,'post control'!J:BI,42,0)</f>
        <v>7</v>
      </c>
      <c r="D81" s="13">
        <f>VLOOKUP(A81,'post control'!J:BI,42,0)</f>
        <v>7</v>
      </c>
      <c r="E81">
        <f>VLOOKUP(A81,Pre!$J:$BG,42,0)</f>
        <v>9</v>
      </c>
      <c r="F81" t="e">
        <f>VLOOKUP(A81,'post intervencion'!J:BY,60,0)</f>
        <v>#N/A</v>
      </c>
      <c r="G81">
        <f>VLOOKUP(A81,'post control'!J:BI,43,0)</f>
        <v>9</v>
      </c>
      <c r="H81">
        <f>VLOOKUP(A81,Pre!$J:$BG,43,0)</f>
        <v>3.6666666666666665</v>
      </c>
      <c r="I81" t="e">
        <f>VLOOKUP(A81,'post intervencion'!J:BY,61,0)</f>
        <v>#N/A</v>
      </c>
      <c r="J81">
        <f>VLOOKUP(A81,'post control'!J:BI,44,0)</f>
        <v>2</v>
      </c>
      <c r="K81" s="24">
        <f>VLOOKUP(A81,Pre!$J:$BG,44,0)</f>
        <v>4</v>
      </c>
      <c r="L81" t="e">
        <f>VLOOKUP(A81,'post intervencion'!J:BY,62,0)</f>
        <v>#N/A</v>
      </c>
      <c r="M81">
        <f>VLOOKUP(A81,'post control'!J:BI,45,0)</f>
        <v>3</v>
      </c>
      <c r="N81">
        <f>VLOOKUP(A81,Pre!$J:$BG,45,0)</f>
        <v>5</v>
      </c>
      <c r="O81" t="e">
        <f>VLOOKUP(A81,'post intervencion'!J:BY,63,0)</f>
        <v>#N/A</v>
      </c>
      <c r="P81">
        <f>VLOOKUP(A81,'post control'!J:BI,46,0)</f>
        <v>3</v>
      </c>
      <c r="Q81">
        <f>VLOOKUP(A81,Pre!$J:$BG,46,0)</f>
        <v>2</v>
      </c>
      <c r="R81" t="e">
        <f>VLOOKUP(A81,'post intervencion'!J:BY,64,0)</f>
        <v>#N/A</v>
      </c>
      <c r="S81">
        <f>VLOOKUP(A81,'post control'!J:BI,47,0)</f>
        <v>0</v>
      </c>
      <c r="T81">
        <f>VLOOKUP(A81,Pre!$J:$BG,47,0)</f>
        <v>2.3333333333333335</v>
      </c>
      <c r="U81" t="e">
        <f>VLOOKUP(A81,'post intervencion'!J:BY,65,0)</f>
        <v>#N/A</v>
      </c>
      <c r="V81">
        <f>VLOOKUP(A81,'post control'!J:BI,48,0)</f>
        <v>3.6666666666666665</v>
      </c>
      <c r="W81">
        <f>VLOOKUP(A81,Pre!$J:$BG,48,0)</f>
        <v>3.2</v>
      </c>
      <c r="X81" t="e">
        <f>VLOOKUP(A81,'post intervencion'!J:BY,66,0)</f>
        <v>#N/A</v>
      </c>
      <c r="Y81">
        <f>VLOOKUP(A81,'post control'!J:BI,49,0)</f>
        <v>3.2</v>
      </c>
      <c r="Z81">
        <f>VLOOKUP(A81,Pre!$J:$BG,49,0)</f>
        <v>4.25</v>
      </c>
      <c r="AA81">
        <f>VLOOKUP(A81,'post control'!J:BJ,50,0)</f>
        <v>3.3333333333333335</v>
      </c>
      <c r="AB81">
        <f>VLOOKUP(A81,'post control'!J:BI,50,0)</f>
        <v>3.3333333333333335</v>
      </c>
      <c r="AC81">
        <f>VLOOKUP(A81,Pre!$J:$BG,50,0)</f>
        <v>15</v>
      </c>
      <c r="AD81" t="e">
        <f>VLOOKUP(A81,'post intervencion'!J:BY,68,0)</f>
        <v>#N/A</v>
      </c>
      <c r="AE81">
        <f>VLOOKUP(A81,'post control'!J:BI,51,0)</f>
        <v>15</v>
      </c>
      <c r="AG81">
        <f>VLOOKUP(A81,Pre!$J:$BH,51,0)</f>
        <v>3.1111111111111112</v>
      </c>
      <c r="AH81" t="e">
        <f>VLOOKUP(A81,'post intervencion'!J:CA,70,0)</f>
        <v>#N/A</v>
      </c>
      <c r="AJ81">
        <f>VLOOKUP(A81,Pre!$J:$BI,52,0)</f>
        <v>3.3333333333333335</v>
      </c>
      <c r="AK81" t="e">
        <f>VLOOKUP(A81,'post intervencion'!J:CB,71,0)</f>
        <v>#N/A</v>
      </c>
      <c r="AM81">
        <f>VLOOKUP(A81,Pre!$J:$BJ,53,0)</f>
        <v>5</v>
      </c>
      <c r="AN81">
        <f>VLOOKUP(A81,'post control'!J:BJ,53,0)</f>
        <v>5</v>
      </c>
      <c r="AP81">
        <f>VLOOKUP(A81,Pre!$J:$BK,54,0)</f>
        <v>5</v>
      </c>
      <c r="AQ81" t="e">
        <f>VLOOKUP(A81,'post intervencion'!J:CD,73,0)</f>
        <v>#N/A</v>
      </c>
      <c r="AS81">
        <f>VLOOKUP(A81,Pre!$J:$BL,55,0)</f>
        <v>5</v>
      </c>
      <c r="AT81" t="e">
        <f>VLOOKUP(A81,'post intervencion'!J:CE,74,0)</f>
        <v>#N/A</v>
      </c>
      <c r="AW81" t="e">
        <f>VLOOKUP(A81,'post intervencion'!$J$18:$CI$117,75,0)</f>
        <v>#N/A</v>
      </c>
      <c r="AX81" t="e">
        <f>VLOOKUP(A81,'post intervencion'!$J$18:$CI$117,76,0)</f>
        <v>#N/A</v>
      </c>
      <c r="AY81" t="e">
        <f>VLOOKUP(A81,'post intervencion'!$J$18:$CI$117,77,0)</f>
        <v>#N/A</v>
      </c>
      <c r="AZ81" t="e">
        <f>VLOOKUP(A81,'post intervencion'!$J$18:$CI$117,78,0)</f>
        <v>#N/A</v>
      </c>
      <c r="BB81">
        <f>VLOOKUP(A81,Pre!$J:$BG,4,0)</f>
        <v>6</v>
      </c>
      <c r="BC81">
        <f>VLOOKUP(A81,'post control'!J:BJ,4,0)</f>
        <v>5</v>
      </c>
    </row>
    <row r="82" spans="1:55" x14ac:dyDescent="0.2">
      <c r="A82">
        <v>1532</v>
      </c>
      <c r="B82" s="13">
        <f>VLOOKUP(A82,Pre!$J:$BG,41,0)</f>
        <v>7</v>
      </c>
      <c r="C82" s="13">
        <f>VLOOKUP(A82,'post control'!J:BI,42,0)</f>
        <v>7</v>
      </c>
      <c r="D82" s="13">
        <f>VLOOKUP(A82,'post control'!J:BI,42,0)</f>
        <v>7</v>
      </c>
      <c r="E82">
        <f>VLOOKUP(A82,Pre!$J:$BG,42,0)</f>
        <v>2</v>
      </c>
      <c r="F82" t="e">
        <f>VLOOKUP(A82,'post intervencion'!J:BY,60,0)</f>
        <v>#N/A</v>
      </c>
      <c r="G82">
        <f>VLOOKUP(A82,'post control'!J:BI,43,0)</f>
        <v>1</v>
      </c>
      <c r="H82">
        <f>VLOOKUP(A82,Pre!$J:$BG,43,0)</f>
        <v>4.333333333333333</v>
      </c>
      <c r="I82" t="e">
        <f>VLOOKUP(A82,'post intervencion'!J:BY,61,0)</f>
        <v>#N/A</v>
      </c>
      <c r="J82">
        <f>VLOOKUP(A82,'post control'!J:BI,44,0)</f>
        <v>4.333333333333333</v>
      </c>
      <c r="K82" s="24">
        <f>VLOOKUP(A82,Pre!$J:$BG,44,0)</f>
        <v>4</v>
      </c>
      <c r="L82" t="e">
        <f>VLOOKUP(A82,'post intervencion'!J:BY,62,0)</f>
        <v>#N/A</v>
      </c>
      <c r="M82">
        <f>VLOOKUP(A82,'post control'!J:BI,45,0)</f>
        <v>4</v>
      </c>
      <c r="N82">
        <f>VLOOKUP(A82,Pre!$J:$BG,45,0)</f>
        <v>5</v>
      </c>
      <c r="O82" t="e">
        <f>VLOOKUP(A82,'post intervencion'!J:BY,63,0)</f>
        <v>#N/A</v>
      </c>
      <c r="P82">
        <f>VLOOKUP(A82,'post control'!J:BI,46,0)</f>
        <v>5</v>
      </c>
      <c r="Q82">
        <f>VLOOKUP(A82,Pre!$J:$BG,46,0)</f>
        <v>4</v>
      </c>
      <c r="R82" t="e">
        <f>VLOOKUP(A82,'post intervencion'!J:BY,64,0)</f>
        <v>#N/A</v>
      </c>
      <c r="S82">
        <f>VLOOKUP(A82,'post control'!J:BI,47,0)</f>
        <v>4</v>
      </c>
      <c r="T82">
        <f>VLOOKUP(A82,Pre!$J:$BG,47,0)</f>
        <v>1.6666666666666667</v>
      </c>
      <c r="U82" t="e">
        <f>VLOOKUP(A82,'post intervencion'!J:BY,65,0)</f>
        <v>#N/A</v>
      </c>
      <c r="V82">
        <f>VLOOKUP(A82,'post control'!J:BI,48,0)</f>
        <v>1.8888888888888888</v>
      </c>
      <c r="W82">
        <f>VLOOKUP(A82,Pre!$J:$BG,48,0)</f>
        <v>4</v>
      </c>
      <c r="X82" t="e">
        <f>VLOOKUP(A82,'post intervencion'!J:BY,66,0)</f>
        <v>#N/A</v>
      </c>
      <c r="Y82">
        <f>VLOOKUP(A82,'post control'!J:BI,49,0)</f>
        <v>4</v>
      </c>
      <c r="Z82">
        <f>VLOOKUP(A82,Pre!$J:$BG,49,0)</f>
        <v>5</v>
      </c>
      <c r="AA82">
        <f>VLOOKUP(A82,'post control'!J:BJ,50,0)</f>
        <v>6</v>
      </c>
      <c r="AB82">
        <f>VLOOKUP(A82,'post control'!J:BI,50,0)</f>
        <v>6</v>
      </c>
      <c r="AC82">
        <f>VLOOKUP(A82,Pre!$J:$BG,50,0)</f>
        <v>15</v>
      </c>
      <c r="AD82" t="e">
        <f>VLOOKUP(A82,'post intervencion'!J:BY,68,0)</f>
        <v>#N/A</v>
      </c>
      <c r="AE82">
        <f>VLOOKUP(A82,'post control'!J:BI,51,0)</f>
        <v>14</v>
      </c>
      <c r="AG82">
        <f>VLOOKUP(A82,Pre!$J:$BH,51,0)</f>
        <v>1.8888888888888888</v>
      </c>
      <c r="AH82" t="e">
        <f>VLOOKUP(A82,'post intervencion'!J:CA,70,0)</f>
        <v>#N/A</v>
      </c>
      <c r="AJ82">
        <f>VLOOKUP(A82,Pre!$J:$BI,52,0)</f>
        <v>4.666666666666667</v>
      </c>
      <c r="AK82" t="e">
        <f>VLOOKUP(A82,'post intervencion'!J:CB,71,0)</f>
        <v>#N/A</v>
      </c>
      <c r="AM82">
        <f>VLOOKUP(A82,Pre!$J:$BJ,53,0)</f>
        <v>5</v>
      </c>
      <c r="AN82">
        <f>VLOOKUP(A82,'post control'!J:BJ,53,0)</f>
        <v>5</v>
      </c>
      <c r="AP82">
        <f>VLOOKUP(A82,Pre!$J:$BK,54,0)</f>
        <v>5</v>
      </c>
      <c r="AQ82" t="e">
        <f>VLOOKUP(A82,'post intervencion'!J:CD,73,0)</f>
        <v>#N/A</v>
      </c>
      <c r="AS82">
        <f>VLOOKUP(A82,Pre!$J:$BL,55,0)</f>
        <v>5</v>
      </c>
      <c r="AT82" t="e">
        <f>VLOOKUP(A82,'post intervencion'!J:CE,74,0)</f>
        <v>#N/A</v>
      </c>
      <c r="AW82" t="e">
        <f>VLOOKUP(A82,'post intervencion'!$J$18:$CI$117,75,0)</f>
        <v>#N/A</v>
      </c>
      <c r="AX82" t="e">
        <f>VLOOKUP(A82,'post intervencion'!$J$18:$CI$117,76,0)</f>
        <v>#N/A</v>
      </c>
      <c r="AY82" t="e">
        <f>VLOOKUP(A82,'post intervencion'!$J$18:$CI$117,77,0)</f>
        <v>#N/A</v>
      </c>
      <c r="AZ82" t="e">
        <f>VLOOKUP(A82,'post intervencion'!$J$18:$CI$117,78,0)</f>
        <v>#N/A</v>
      </c>
      <c r="BB82">
        <f>VLOOKUP(A82,Pre!$J:$BG,4,0)</f>
        <v>7</v>
      </c>
      <c r="BC82">
        <f>VLOOKUP(A82,'post control'!J:BJ,4,0)</f>
        <v>7</v>
      </c>
    </row>
    <row r="83" spans="1:55" x14ac:dyDescent="0.2">
      <c r="A83">
        <v>413</v>
      </c>
      <c r="B83" s="13">
        <f>VLOOKUP(A83,Pre!$J:$BG,41,0)</f>
        <v>5.333333333333333</v>
      </c>
      <c r="C83" s="13">
        <f>VLOOKUP(A83,'post control'!J:BI,42,0)</f>
        <v>5.666666666666667</v>
      </c>
      <c r="D83" s="13">
        <f>VLOOKUP(A83,'post control'!J:BI,42,0)</f>
        <v>5.666666666666667</v>
      </c>
      <c r="E83">
        <f>VLOOKUP(A83,Pre!$J:$BG,42,0)</f>
        <v>9</v>
      </c>
      <c r="F83" t="e">
        <f>VLOOKUP(A83,'post intervencion'!J:BY,60,0)</f>
        <v>#N/A</v>
      </c>
      <c r="G83">
        <f>VLOOKUP(A83,'post control'!J:BI,43,0)</f>
        <v>8</v>
      </c>
      <c r="H83">
        <f>VLOOKUP(A83,Pre!$J:$BG,43,0)</f>
        <v>0</v>
      </c>
      <c r="I83" t="e">
        <f>VLOOKUP(A83,'post intervencion'!J:BY,61,0)</f>
        <v>#N/A</v>
      </c>
      <c r="J83" t="str">
        <f>VLOOKUP(A83,'post control'!J:BI,44,0)</f>
        <v>N/A</v>
      </c>
      <c r="K83" s="24">
        <f>VLOOKUP(A83,Pre!$J:$BG,44,0)</f>
        <v>0</v>
      </c>
      <c r="L83" t="e">
        <f>VLOOKUP(A83,'post intervencion'!J:BY,62,0)</f>
        <v>#N/A</v>
      </c>
      <c r="M83" t="str">
        <f>VLOOKUP(A83,'post control'!J:BI,45,0)</f>
        <v>N/A</v>
      </c>
      <c r="N83">
        <f>VLOOKUP(A83,Pre!$J:$BG,45,0)</f>
        <v>0</v>
      </c>
      <c r="O83" t="e">
        <f>VLOOKUP(A83,'post intervencion'!J:BY,63,0)</f>
        <v>#N/A</v>
      </c>
      <c r="P83" t="str">
        <f>VLOOKUP(A83,'post control'!J:BI,46,0)</f>
        <v>N/A</v>
      </c>
      <c r="Q83">
        <f>VLOOKUP(A83,Pre!$J:$BG,46,0)</f>
        <v>0</v>
      </c>
      <c r="R83" t="e">
        <f>VLOOKUP(A83,'post intervencion'!J:BY,64,0)</f>
        <v>#N/A</v>
      </c>
      <c r="S83" t="str">
        <f>VLOOKUP(A83,'post control'!J:BI,47,0)</f>
        <v>N/A</v>
      </c>
      <c r="T83">
        <f>VLOOKUP(A83,Pre!$J:$BG,47,0)</f>
        <v>4</v>
      </c>
      <c r="U83" t="e">
        <f>VLOOKUP(A83,'post intervencion'!J:BY,65,0)</f>
        <v>#N/A</v>
      </c>
      <c r="V83" t="str">
        <f>VLOOKUP(A83,'post control'!J:BI,48,0)</f>
        <v>N/A</v>
      </c>
      <c r="W83">
        <f>VLOOKUP(A83,Pre!$J:$BG,48,0)</f>
        <v>3.4</v>
      </c>
      <c r="X83" t="e">
        <f>VLOOKUP(A83,'post intervencion'!J:BY,66,0)</f>
        <v>#N/A</v>
      </c>
      <c r="Y83">
        <f>VLOOKUP(A83,'post control'!J:BI,49,0)</f>
        <v>3.6</v>
      </c>
      <c r="Z83">
        <f>VLOOKUP(A83,Pre!$J:$BG,49,0)</f>
        <v>3.25</v>
      </c>
      <c r="AA83" t="e">
        <f>VLOOKUP(A83,'post control'!J:BJ,50,0)</f>
        <v>#DIV/0!</v>
      </c>
      <c r="AB83" t="e">
        <f>VLOOKUP(A83,'post control'!J:BI,50,0)</f>
        <v>#DIV/0!</v>
      </c>
      <c r="AC83">
        <f>VLOOKUP(A83,Pre!$J:$BG,50,0)</f>
        <v>3</v>
      </c>
      <c r="AD83" t="e">
        <f>VLOOKUP(A83,'post intervencion'!J:BY,68,0)</f>
        <v>#N/A</v>
      </c>
      <c r="AE83">
        <f>VLOOKUP(A83,'post control'!J:BI,51,0)</f>
        <v>5</v>
      </c>
      <c r="AG83">
        <f>VLOOKUP(A83,Pre!$J:$BH,51,0)</f>
        <v>3.6666666666666665</v>
      </c>
      <c r="AH83" t="e">
        <f>VLOOKUP(A83,'post intervencion'!J:CA,70,0)</f>
        <v>#N/A</v>
      </c>
      <c r="AJ83">
        <f>VLOOKUP(A83,Pre!$J:$BI,52,0)</f>
        <v>0.33333333333333348</v>
      </c>
      <c r="AK83" t="e">
        <f>VLOOKUP(A83,'post intervencion'!J:CB,71,0)</f>
        <v>#N/A</v>
      </c>
      <c r="AM83">
        <f>VLOOKUP(A83,Pre!$J:$BJ,53,0)</f>
        <v>1</v>
      </c>
      <c r="AN83" t="str">
        <f>VLOOKUP(A83,'post control'!J:BJ,53,0)</f>
        <v>N/A</v>
      </c>
      <c r="AP83">
        <f>VLOOKUP(A83,Pre!$J:$BK,54,0)</f>
        <v>1</v>
      </c>
      <c r="AQ83" t="e">
        <f>VLOOKUP(A83,'post intervencion'!J:CD,73,0)</f>
        <v>#N/A</v>
      </c>
      <c r="AS83">
        <f>VLOOKUP(A83,Pre!$J:$BL,55,0)</f>
        <v>1</v>
      </c>
      <c r="AT83" t="e">
        <f>VLOOKUP(A83,'post intervencion'!J:CE,74,0)</f>
        <v>#N/A</v>
      </c>
      <c r="AW83" t="e">
        <f>VLOOKUP(A83,'post intervencion'!$J$18:$CI$117,75,0)</f>
        <v>#N/A</v>
      </c>
      <c r="AX83" t="e">
        <f>VLOOKUP(A83,'post intervencion'!$J$18:$CI$117,76,0)</f>
        <v>#N/A</v>
      </c>
      <c r="AY83" t="e">
        <f>VLOOKUP(A83,'post intervencion'!$J$18:$CI$117,77,0)</f>
        <v>#N/A</v>
      </c>
      <c r="AZ83" t="e">
        <f>VLOOKUP(A83,'post intervencion'!$J$18:$CI$117,78,0)</f>
        <v>#N/A</v>
      </c>
      <c r="BB83">
        <f>VLOOKUP(A83,Pre!$J:$BG,4,0)</f>
        <v>4</v>
      </c>
      <c r="BC83">
        <f>VLOOKUP(A83,'post control'!J:BJ,4,0)</f>
        <v>5</v>
      </c>
    </row>
    <row r="84" spans="1:55" x14ac:dyDescent="0.2">
      <c r="A84">
        <v>857</v>
      </c>
      <c r="B84" s="13">
        <f>VLOOKUP(A84,Pre!$J:$BG,41,0)</f>
        <v>4.333333333333333</v>
      </c>
      <c r="C84" s="13">
        <f>VLOOKUP(A84,'post control'!J:BI,42,0)</f>
        <v>4.666666666666667</v>
      </c>
      <c r="D84" s="13">
        <f>VLOOKUP(A84,'post control'!J:BI,42,0)</f>
        <v>4.666666666666667</v>
      </c>
      <c r="E84">
        <f>VLOOKUP(A84,Pre!$J:$BG,42,0)</f>
        <v>10</v>
      </c>
      <c r="F84" t="e">
        <f>VLOOKUP(A84,'post intervencion'!J:BY,60,0)</f>
        <v>#N/A</v>
      </c>
      <c r="G84">
        <f>VLOOKUP(A84,'post control'!J:BI,43,0)</f>
        <v>9</v>
      </c>
      <c r="H84">
        <f>VLOOKUP(A84,Pre!$J:$BG,43,0)</f>
        <v>0.66666666666666663</v>
      </c>
      <c r="I84" t="e">
        <f>VLOOKUP(A84,'post intervencion'!J:BY,61,0)</f>
        <v>#N/A</v>
      </c>
      <c r="J84" t="str">
        <f>VLOOKUP(A84,'post control'!J:BI,44,0)</f>
        <v>N/A</v>
      </c>
      <c r="K84" s="24">
        <f>VLOOKUP(A84,Pre!$J:$BG,44,0)</f>
        <v>1</v>
      </c>
      <c r="L84" t="e">
        <f>VLOOKUP(A84,'post intervencion'!J:BY,62,0)</f>
        <v>#N/A</v>
      </c>
      <c r="M84" t="str">
        <f>VLOOKUP(A84,'post control'!J:BI,45,0)</f>
        <v>N/A</v>
      </c>
      <c r="N84">
        <f>VLOOKUP(A84,Pre!$J:$BG,45,0)</f>
        <v>1</v>
      </c>
      <c r="O84" t="e">
        <f>VLOOKUP(A84,'post intervencion'!J:BY,63,0)</f>
        <v>#N/A</v>
      </c>
      <c r="P84" t="str">
        <f>VLOOKUP(A84,'post control'!J:BI,46,0)</f>
        <v>N/A</v>
      </c>
      <c r="Q84">
        <f>VLOOKUP(A84,Pre!$J:$BG,46,0)</f>
        <v>0</v>
      </c>
      <c r="R84" t="e">
        <f>VLOOKUP(A84,'post intervencion'!J:BY,64,0)</f>
        <v>#N/A</v>
      </c>
      <c r="S84" t="str">
        <f>VLOOKUP(A84,'post control'!J:BI,47,0)</f>
        <v>N/A</v>
      </c>
      <c r="T84">
        <f>VLOOKUP(A84,Pre!$J:$BG,47,0)</f>
        <v>5</v>
      </c>
      <c r="U84" t="e">
        <f>VLOOKUP(A84,'post intervencion'!J:BY,65,0)</f>
        <v>#N/A</v>
      </c>
      <c r="V84" t="str">
        <f>VLOOKUP(A84,'post control'!J:BI,48,0)</f>
        <v>N/A</v>
      </c>
      <c r="W84">
        <f>VLOOKUP(A84,Pre!$J:$BG,48,0)</f>
        <v>2.8</v>
      </c>
      <c r="X84" t="e">
        <f>VLOOKUP(A84,'post intervencion'!J:BY,66,0)</f>
        <v>#N/A</v>
      </c>
      <c r="Y84">
        <f>VLOOKUP(A84,'post control'!J:BI,49,0)</f>
        <v>3.4</v>
      </c>
      <c r="Z84">
        <f>VLOOKUP(A84,Pre!$J:$BG,49,0)</f>
        <v>3</v>
      </c>
      <c r="AA84" t="e">
        <f>VLOOKUP(A84,'post control'!J:BJ,50,0)</f>
        <v>#DIV/0!</v>
      </c>
      <c r="AB84" t="e">
        <f>VLOOKUP(A84,'post control'!J:BI,50,0)</f>
        <v>#DIV/0!</v>
      </c>
      <c r="AC84">
        <f>VLOOKUP(A84,Pre!$J:$BG,50,0)</f>
        <v>8</v>
      </c>
      <c r="AD84" t="e">
        <f>VLOOKUP(A84,'post intervencion'!J:BY,68,0)</f>
        <v>#N/A</v>
      </c>
      <c r="AE84">
        <f>VLOOKUP(A84,'post control'!J:BI,51,0)</f>
        <v>10</v>
      </c>
      <c r="AG84">
        <f>VLOOKUP(A84,Pre!$J:$BH,51,0)</f>
        <v>4.4444444444444446</v>
      </c>
      <c r="AH84" t="e">
        <f>VLOOKUP(A84,'post intervencion'!J:CA,70,0)</f>
        <v>#N/A</v>
      </c>
      <c r="AJ84">
        <f>VLOOKUP(A84,Pre!$J:$BI,52,0)</f>
        <v>2</v>
      </c>
      <c r="AK84" t="e">
        <f>VLOOKUP(A84,'post intervencion'!J:CB,71,0)</f>
        <v>#N/A</v>
      </c>
      <c r="AM84">
        <f>VLOOKUP(A84,Pre!$J:$BJ,53,0)</f>
        <v>5</v>
      </c>
      <c r="AN84" t="str">
        <f>VLOOKUP(A84,'post control'!J:BJ,53,0)</f>
        <v>N/A</v>
      </c>
      <c r="AP84">
        <f>VLOOKUP(A84,Pre!$J:$BK,54,0)</f>
        <v>5</v>
      </c>
      <c r="AQ84" t="e">
        <f>VLOOKUP(A84,'post intervencion'!J:CD,73,0)</f>
        <v>#N/A</v>
      </c>
      <c r="AS84">
        <f>VLOOKUP(A84,Pre!$J:$BL,55,0)</f>
        <v>2.666666666666667</v>
      </c>
      <c r="AT84" t="e">
        <f>VLOOKUP(A84,'post intervencion'!J:CE,74,0)</f>
        <v>#N/A</v>
      </c>
      <c r="AW84" t="e">
        <f>VLOOKUP(A84,'post intervencion'!$J$18:$CI$117,75,0)</f>
        <v>#N/A</v>
      </c>
      <c r="AX84" t="e">
        <f>VLOOKUP(A84,'post intervencion'!$J$18:$CI$117,76,0)</f>
        <v>#N/A</v>
      </c>
      <c r="AY84" t="e">
        <f>VLOOKUP(A84,'post intervencion'!$J$18:$CI$117,77,0)</f>
        <v>#N/A</v>
      </c>
      <c r="AZ84" t="e">
        <f>VLOOKUP(A84,'post intervencion'!$J$18:$CI$117,78,0)</f>
        <v>#N/A</v>
      </c>
      <c r="BB84">
        <f>VLOOKUP(A84,Pre!$J:$BG,4,0)</f>
        <v>7</v>
      </c>
      <c r="BC84">
        <f>VLOOKUP(A84,'post control'!J:BJ,4,0)</f>
        <v>7</v>
      </c>
    </row>
    <row r="85" spans="1:55" x14ac:dyDescent="0.2">
      <c r="A85">
        <v>617</v>
      </c>
      <c r="B85" s="13">
        <f>VLOOKUP(A85,Pre!$J:$BG,41,0)</f>
        <v>5</v>
      </c>
      <c r="C85" s="13">
        <f>VLOOKUP(A85,'post control'!J:BI,42,0)</f>
        <v>5.333333333333333</v>
      </c>
      <c r="D85" s="13">
        <f>VLOOKUP(A85,'post control'!J:BI,42,0)</f>
        <v>5.333333333333333</v>
      </c>
      <c r="E85">
        <f>VLOOKUP(A85,Pre!$J:$BG,42,0)</f>
        <v>5</v>
      </c>
      <c r="F85" t="e">
        <f>VLOOKUP(A85,'post intervencion'!J:BY,60,0)</f>
        <v>#N/A</v>
      </c>
      <c r="G85">
        <f>VLOOKUP(A85,'post control'!J:BI,43,0)</f>
        <v>9</v>
      </c>
      <c r="H85">
        <f>VLOOKUP(A85,Pre!$J:$BG,43,0)</f>
        <v>2</v>
      </c>
      <c r="I85" t="e">
        <f>VLOOKUP(A85,'post intervencion'!J:BY,61,0)</f>
        <v>#N/A</v>
      </c>
      <c r="J85" t="str">
        <f>VLOOKUP(A85,'post control'!J:BI,44,0)</f>
        <v>N/A</v>
      </c>
      <c r="K85" s="24">
        <f>VLOOKUP(A85,Pre!$J:$BG,44,0)</f>
        <v>2</v>
      </c>
      <c r="L85" t="e">
        <f>VLOOKUP(A85,'post intervencion'!J:BY,62,0)</f>
        <v>#N/A</v>
      </c>
      <c r="M85" t="str">
        <f>VLOOKUP(A85,'post control'!J:BI,45,0)</f>
        <v>N/A</v>
      </c>
      <c r="N85">
        <f>VLOOKUP(A85,Pre!$J:$BG,45,0)</f>
        <v>3</v>
      </c>
      <c r="O85" t="e">
        <f>VLOOKUP(A85,'post intervencion'!J:BY,63,0)</f>
        <v>#N/A</v>
      </c>
      <c r="P85" t="str">
        <f>VLOOKUP(A85,'post control'!J:BI,46,0)</f>
        <v>N/A</v>
      </c>
      <c r="Q85">
        <f>VLOOKUP(A85,Pre!$J:$BG,46,0)</f>
        <v>1</v>
      </c>
      <c r="R85" t="e">
        <f>VLOOKUP(A85,'post intervencion'!J:BY,64,0)</f>
        <v>#N/A</v>
      </c>
      <c r="S85" t="str">
        <f>VLOOKUP(A85,'post control'!J:BI,47,0)</f>
        <v>N/A</v>
      </c>
      <c r="T85">
        <f>VLOOKUP(A85,Pre!$J:$BG,47,0)</f>
        <v>2</v>
      </c>
      <c r="U85" t="e">
        <f>VLOOKUP(A85,'post intervencion'!J:BY,65,0)</f>
        <v>#N/A</v>
      </c>
      <c r="V85" t="str">
        <f>VLOOKUP(A85,'post control'!J:BI,48,0)</f>
        <v>N/A</v>
      </c>
      <c r="W85">
        <f>VLOOKUP(A85,Pre!$J:$BG,48,0)</f>
        <v>3.6</v>
      </c>
      <c r="X85" t="e">
        <f>VLOOKUP(A85,'post intervencion'!J:BY,66,0)</f>
        <v>#N/A</v>
      </c>
      <c r="Y85">
        <f>VLOOKUP(A85,'post control'!J:BI,49,0)</f>
        <v>3.8</v>
      </c>
      <c r="Z85">
        <f>VLOOKUP(A85,Pre!$J:$BG,49,0)</f>
        <v>3</v>
      </c>
      <c r="AA85" t="e">
        <f>VLOOKUP(A85,'post control'!J:BJ,50,0)</f>
        <v>#DIV/0!</v>
      </c>
      <c r="AB85" t="e">
        <f>VLOOKUP(A85,'post control'!J:BI,50,0)</f>
        <v>#DIV/0!</v>
      </c>
      <c r="AC85">
        <f>VLOOKUP(A85,Pre!$J:$BG,50,0)</f>
        <v>7</v>
      </c>
      <c r="AD85" t="e">
        <f>VLOOKUP(A85,'post intervencion'!J:BY,68,0)</f>
        <v>#N/A</v>
      </c>
      <c r="AE85">
        <f>VLOOKUP(A85,'post control'!J:BI,51,0)</f>
        <v>8</v>
      </c>
      <c r="AG85">
        <f>VLOOKUP(A85,Pre!$J:$BH,51,0)</f>
        <v>2.5555555555555554</v>
      </c>
      <c r="AH85" t="e">
        <f>VLOOKUP(A85,'post intervencion'!J:CA,70,0)</f>
        <v>#N/A</v>
      </c>
      <c r="AJ85">
        <f>VLOOKUP(A85,Pre!$J:$BI,52,0)</f>
        <v>2</v>
      </c>
      <c r="AK85" t="e">
        <f>VLOOKUP(A85,'post intervencion'!J:CB,71,0)</f>
        <v>#N/A</v>
      </c>
      <c r="AM85">
        <f>VLOOKUP(A85,Pre!$J:$BJ,53,0)</f>
        <v>3</v>
      </c>
      <c r="AN85" t="str">
        <f>VLOOKUP(A85,'post control'!J:BJ,53,0)</f>
        <v>N/A</v>
      </c>
      <c r="AP85">
        <f>VLOOKUP(A85,Pre!$J:$BK,54,0)</f>
        <v>3</v>
      </c>
      <c r="AQ85" t="e">
        <f>VLOOKUP(A85,'post intervencion'!J:CD,73,0)</f>
        <v>#N/A</v>
      </c>
      <c r="AS85">
        <f>VLOOKUP(A85,Pre!$J:$BL,55,0)</f>
        <v>2.333333333333333</v>
      </c>
      <c r="AT85" t="e">
        <f>VLOOKUP(A85,'post intervencion'!J:CE,74,0)</f>
        <v>#N/A</v>
      </c>
      <c r="AW85" t="e">
        <f>VLOOKUP(A85,'post intervencion'!$J$18:$CI$117,75,0)</f>
        <v>#N/A</v>
      </c>
      <c r="AX85" t="e">
        <f>VLOOKUP(A85,'post intervencion'!$J$18:$CI$117,76,0)</f>
        <v>#N/A</v>
      </c>
      <c r="AY85" t="e">
        <f>VLOOKUP(A85,'post intervencion'!$J$18:$CI$117,77,0)</f>
        <v>#N/A</v>
      </c>
      <c r="AZ85" t="e">
        <f>VLOOKUP(A85,'post intervencion'!$J$18:$CI$117,78,0)</f>
        <v>#N/A</v>
      </c>
      <c r="BB85">
        <f>VLOOKUP(A85,Pre!$J:$BG,4,0)</f>
        <v>3</v>
      </c>
      <c r="BC85">
        <f>VLOOKUP(A85,'post control'!J:BJ,4,0)</f>
        <v>4</v>
      </c>
    </row>
    <row r="86" spans="1:55" x14ac:dyDescent="0.2">
      <c r="A86">
        <v>165</v>
      </c>
      <c r="B86" s="13">
        <f>VLOOKUP(A86,Pre!$J:$BG,41,0)</f>
        <v>4.666666666666667</v>
      </c>
      <c r="C86" s="13">
        <f>VLOOKUP(A86,'post control'!J:BI,42,0)</f>
        <v>4.333333333333333</v>
      </c>
      <c r="D86" s="13">
        <f>VLOOKUP(A86,'post control'!J:BI,42,0)</f>
        <v>4.333333333333333</v>
      </c>
      <c r="E86">
        <f>VLOOKUP(A86,Pre!$J:$BG,42,0)</f>
        <v>3</v>
      </c>
      <c r="F86" t="e">
        <f>VLOOKUP(A86,'post intervencion'!J:BY,60,0)</f>
        <v>#N/A</v>
      </c>
      <c r="G86">
        <f>VLOOKUP(A86,'post control'!J:BI,43,0)</f>
        <v>6</v>
      </c>
      <c r="H86" t="str">
        <f>VLOOKUP(A86,Pre!$J:$BG,43,0)</f>
        <v>N/A</v>
      </c>
      <c r="I86" t="e">
        <f>VLOOKUP(A86,'post intervencion'!J:BY,61,0)</f>
        <v>#N/A</v>
      </c>
      <c r="J86" t="str">
        <f>VLOOKUP(A86,'post control'!J:BI,44,0)</f>
        <v>N/A</v>
      </c>
      <c r="K86" s="24" t="str">
        <f>VLOOKUP(A86,Pre!$J:$BG,44,0)</f>
        <v>N/A</v>
      </c>
      <c r="L86" t="e">
        <f>VLOOKUP(A86,'post intervencion'!J:BY,62,0)</f>
        <v>#N/A</v>
      </c>
      <c r="M86" t="str">
        <f>VLOOKUP(A86,'post control'!J:BI,45,0)</f>
        <v>N/A</v>
      </c>
      <c r="N86" t="str">
        <f>VLOOKUP(A86,Pre!$J:$BG,45,0)</f>
        <v>N/A</v>
      </c>
      <c r="O86" t="e">
        <f>VLOOKUP(A86,'post intervencion'!J:BY,63,0)</f>
        <v>#N/A</v>
      </c>
      <c r="P86" t="str">
        <f>VLOOKUP(A86,'post control'!J:BI,46,0)</f>
        <v>N/A</v>
      </c>
      <c r="Q86" t="str">
        <f>VLOOKUP(A86,Pre!$J:$BG,46,0)</f>
        <v>N/A</v>
      </c>
      <c r="R86" t="e">
        <f>VLOOKUP(A86,'post intervencion'!J:BY,64,0)</f>
        <v>#N/A</v>
      </c>
      <c r="S86" t="str">
        <f>VLOOKUP(A86,'post control'!J:BI,47,0)</f>
        <v>N/A</v>
      </c>
      <c r="T86" t="str">
        <f>VLOOKUP(A86,Pre!$J:$BG,47,0)</f>
        <v>N/A</v>
      </c>
      <c r="U86" t="e">
        <f>VLOOKUP(A86,'post intervencion'!J:BY,65,0)</f>
        <v>#N/A</v>
      </c>
      <c r="V86" t="str">
        <f>VLOOKUP(A86,'post control'!J:BI,48,0)</f>
        <v>N/A</v>
      </c>
      <c r="W86">
        <f>VLOOKUP(A86,Pre!$J:$BG,48,0)</f>
        <v>2.6</v>
      </c>
      <c r="X86" t="e">
        <f>VLOOKUP(A86,'post intervencion'!J:BY,66,0)</f>
        <v>#N/A</v>
      </c>
      <c r="Y86">
        <f>VLOOKUP(A86,'post control'!J:BI,49,0)</f>
        <v>2.2000000000000002</v>
      </c>
      <c r="Z86">
        <f>VLOOKUP(A86,Pre!$J:$BG,49,0)</f>
        <v>3</v>
      </c>
      <c r="AA86" t="e">
        <f>VLOOKUP(A86,'post control'!J:BJ,50,0)</f>
        <v>#DIV/0!</v>
      </c>
      <c r="AB86" t="e">
        <f>VLOOKUP(A86,'post control'!J:BI,50,0)</f>
        <v>#DIV/0!</v>
      </c>
      <c r="AC86">
        <f>VLOOKUP(A86,Pre!$J:$BG,50,0)</f>
        <v>4</v>
      </c>
      <c r="AD86" t="e">
        <f>VLOOKUP(A86,'post intervencion'!J:BY,68,0)</f>
        <v>#N/A</v>
      </c>
      <c r="AE86">
        <f>VLOOKUP(A86,'post control'!J:BI,51,0)</f>
        <v>1</v>
      </c>
      <c r="AG86" t="str">
        <f>VLOOKUP(A86,Pre!$J:$BH,51,0)</f>
        <v>N/A</v>
      </c>
      <c r="AH86" t="e">
        <f>VLOOKUP(A86,'post intervencion'!J:CA,70,0)</f>
        <v>#N/A</v>
      </c>
      <c r="AJ86" t="str">
        <f>VLOOKUP(A86,Pre!$J:$BI,52,0)</f>
        <v>N/A</v>
      </c>
      <c r="AK86" t="e">
        <f>VLOOKUP(A86,'post intervencion'!J:CB,71,0)</f>
        <v>#N/A</v>
      </c>
      <c r="AM86" t="str">
        <f>VLOOKUP(A86,Pre!$J:$BJ,53,0)</f>
        <v>N/A</v>
      </c>
      <c r="AN86" t="str">
        <f>VLOOKUP(A86,'post control'!J:BJ,53,0)</f>
        <v>N/A</v>
      </c>
      <c r="AP86">
        <f>VLOOKUP(A86,Pre!$J:$BK,54,0)</f>
        <v>1</v>
      </c>
      <c r="AQ86" t="e">
        <f>VLOOKUP(A86,'post intervencion'!J:CD,73,0)</f>
        <v>#N/A</v>
      </c>
      <c r="AS86" t="str">
        <f>VLOOKUP(A86,Pre!$J:$BL,55,0)</f>
        <v>N/A</v>
      </c>
      <c r="AT86" t="e">
        <f>VLOOKUP(A86,'post intervencion'!J:CE,74,0)</f>
        <v>#N/A</v>
      </c>
      <c r="AW86" t="e">
        <f>VLOOKUP(A86,'post intervencion'!$J$18:$CI$117,75,0)</f>
        <v>#N/A</v>
      </c>
      <c r="AX86" t="e">
        <f>VLOOKUP(A86,'post intervencion'!$J$18:$CI$117,76,0)</f>
        <v>#N/A</v>
      </c>
      <c r="AY86" t="e">
        <f>VLOOKUP(A86,'post intervencion'!$J$18:$CI$117,77,0)</f>
        <v>#N/A</v>
      </c>
      <c r="AZ86" t="e">
        <f>VLOOKUP(A86,'post intervencion'!$J$18:$CI$117,78,0)</f>
        <v>#N/A</v>
      </c>
      <c r="BB86">
        <f>VLOOKUP(A86,Pre!$J:$BG,4,0)</f>
        <v>2</v>
      </c>
      <c r="BC86">
        <f>VLOOKUP(A86,'post control'!J:BJ,4,0)</f>
        <v>2</v>
      </c>
    </row>
    <row r="87" spans="1:55" x14ac:dyDescent="0.2">
      <c r="A87">
        <v>169</v>
      </c>
      <c r="B87" s="13">
        <f>VLOOKUP(A87,Pre!$J:$BG,41,0)</f>
        <v>6.333333333333333</v>
      </c>
      <c r="C87" s="13">
        <f>VLOOKUP(A87,'post control'!J:BI,42,0)</f>
        <v>7</v>
      </c>
      <c r="D87" s="13">
        <f>VLOOKUP(A87,'post control'!J:BI,42,0)</f>
        <v>7</v>
      </c>
      <c r="E87">
        <f>VLOOKUP(A87,Pre!$J:$BG,42,0)</f>
        <v>12</v>
      </c>
      <c r="F87" t="e">
        <f>VLOOKUP(A87,'post intervencion'!J:BY,60,0)</f>
        <v>#N/A</v>
      </c>
      <c r="G87">
        <f>VLOOKUP(A87,'post control'!J:BI,43,0)</f>
        <v>12</v>
      </c>
      <c r="H87" t="str">
        <f>VLOOKUP(A87,Pre!$J:$BG,43,0)</f>
        <v>N/A</v>
      </c>
      <c r="I87" t="e">
        <f>VLOOKUP(A87,'post intervencion'!J:BY,61,0)</f>
        <v>#N/A</v>
      </c>
      <c r="J87" t="str">
        <f>VLOOKUP(A87,'post control'!J:BI,44,0)</f>
        <v>N/A</v>
      </c>
      <c r="K87" s="24" t="str">
        <f>VLOOKUP(A87,Pre!$J:$BG,44,0)</f>
        <v>N/A</v>
      </c>
      <c r="L87" t="e">
        <f>VLOOKUP(A87,'post intervencion'!J:BY,62,0)</f>
        <v>#N/A</v>
      </c>
      <c r="M87" t="str">
        <f>VLOOKUP(A87,'post control'!J:BI,45,0)</f>
        <v>N/A</v>
      </c>
      <c r="N87" t="str">
        <f>VLOOKUP(A87,Pre!$J:$BG,45,0)</f>
        <v>N/A</v>
      </c>
      <c r="O87" t="e">
        <f>VLOOKUP(A87,'post intervencion'!J:BY,63,0)</f>
        <v>#N/A</v>
      </c>
      <c r="P87" t="str">
        <f>VLOOKUP(A87,'post control'!J:BI,46,0)</f>
        <v>N/A</v>
      </c>
      <c r="Q87" t="str">
        <f>VLOOKUP(A87,Pre!$J:$BG,46,0)</f>
        <v>N/A</v>
      </c>
      <c r="R87" t="e">
        <f>VLOOKUP(A87,'post intervencion'!J:BY,64,0)</f>
        <v>#N/A</v>
      </c>
      <c r="S87" t="str">
        <f>VLOOKUP(A87,'post control'!J:BI,47,0)</f>
        <v>N/A</v>
      </c>
      <c r="T87" t="str">
        <f>VLOOKUP(A87,Pre!$J:$BG,47,0)</f>
        <v>N/A</v>
      </c>
      <c r="U87" t="e">
        <f>VLOOKUP(A87,'post intervencion'!J:BY,65,0)</f>
        <v>#N/A</v>
      </c>
      <c r="V87" t="str">
        <f>VLOOKUP(A87,'post control'!J:BI,48,0)</f>
        <v>N/A</v>
      </c>
      <c r="W87">
        <f>VLOOKUP(A87,Pre!$J:$BG,48,0)</f>
        <v>2.4</v>
      </c>
      <c r="X87" t="e">
        <f>VLOOKUP(A87,'post intervencion'!J:BY,66,0)</f>
        <v>#N/A</v>
      </c>
      <c r="Y87">
        <f>VLOOKUP(A87,'post control'!J:BI,49,0)</f>
        <v>3</v>
      </c>
      <c r="Z87">
        <f>VLOOKUP(A87,Pre!$J:$BG,49,0)</f>
        <v>5</v>
      </c>
      <c r="AA87" t="e">
        <f>VLOOKUP(A87,'post control'!J:BJ,50,0)</f>
        <v>#DIV/0!</v>
      </c>
      <c r="AB87" t="e">
        <f>VLOOKUP(A87,'post control'!J:BI,50,0)</f>
        <v>#DIV/0!</v>
      </c>
      <c r="AC87">
        <f>VLOOKUP(A87,Pre!$J:$BG,50,0)</f>
        <v>6</v>
      </c>
      <c r="AD87" t="e">
        <f>VLOOKUP(A87,'post intervencion'!J:BY,68,0)</f>
        <v>#N/A</v>
      </c>
      <c r="AE87">
        <f>VLOOKUP(A87,'post control'!J:BI,51,0)</f>
        <v>6</v>
      </c>
      <c r="AG87" t="str">
        <f>VLOOKUP(A87,Pre!$J:$BH,51,0)</f>
        <v>N/A</v>
      </c>
      <c r="AH87" t="e">
        <f>VLOOKUP(A87,'post intervencion'!J:CA,70,0)</f>
        <v>#N/A</v>
      </c>
      <c r="AJ87" t="str">
        <f>VLOOKUP(A87,Pre!$J:$BI,52,0)</f>
        <v>N/A</v>
      </c>
      <c r="AK87" t="e">
        <f>VLOOKUP(A87,'post intervencion'!J:CB,71,0)</f>
        <v>#N/A</v>
      </c>
      <c r="AM87" t="str">
        <f>VLOOKUP(A87,Pre!$J:$BJ,53,0)</f>
        <v>N/A</v>
      </c>
      <c r="AN87" t="str">
        <f>VLOOKUP(A87,'post control'!J:BJ,53,0)</f>
        <v>N/A</v>
      </c>
      <c r="AP87">
        <f>VLOOKUP(A87,Pre!$J:$BK,54,0)</f>
        <v>4</v>
      </c>
      <c r="AQ87" t="e">
        <f>VLOOKUP(A87,'post intervencion'!J:CD,73,0)</f>
        <v>#N/A</v>
      </c>
      <c r="AS87" t="str">
        <f>VLOOKUP(A87,Pre!$J:$BL,55,0)</f>
        <v>N/A</v>
      </c>
      <c r="AT87" t="e">
        <f>VLOOKUP(A87,'post intervencion'!J:CE,74,0)</f>
        <v>#N/A</v>
      </c>
      <c r="AW87" t="e">
        <f>VLOOKUP(A87,'post intervencion'!$J$18:$CI$117,75,0)</f>
        <v>#N/A</v>
      </c>
      <c r="AX87" t="e">
        <f>VLOOKUP(A87,'post intervencion'!$J$18:$CI$117,76,0)</f>
        <v>#N/A</v>
      </c>
      <c r="AY87" t="e">
        <f>VLOOKUP(A87,'post intervencion'!$J$18:$CI$117,77,0)</f>
        <v>#N/A</v>
      </c>
      <c r="AZ87" t="e">
        <f>VLOOKUP(A87,'post intervencion'!$J$18:$CI$117,78,0)</f>
        <v>#N/A</v>
      </c>
      <c r="BB87">
        <f>VLOOKUP(A87,Pre!$J:$BG,4,0)</f>
        <v>7</v>
      </c>
      <c r="BC87">
        <f>VLOOKUP(A87,'post control'!J:BJ,4,0)</f>
        <v>7</v>
      </c>
    </row>
    <row r="88" spans="1:55" x14ac:dyDescent="0.2">
      <c r="A88">
        <v>373</v>
      </c>
      <c r="B88" s="13">
        <f>VLOOKUP(A88,Pre!$J:$BG,41,0)</f>
        <v>3.3333333333333335</v>
      </c>
      <c r="C88" s="13">
        <f>VLOOKUP(A88,'post control'!J:BI,42,0)</f>
        <v>4.333333333333333</v>
      </c>
      <c r="D88" s="13">
        <f>VLOOKUP(A88,'post control'!J:BI,42,0)</f>
        <v>4.333333333333333</v>
      </c>
      <c r="E88">
        <f>VLOOKUP(A88,Pre!$J:$BG,42,0)</f>
        <v>5</v>
      </c>
      <c r="F88" t="e">
        <f>VLOOKUP(A88,'post intervencion'!J:BY,60,0)</f>
        <v>#N/A</v>
      </c>
      <c r="G88">
        <f>VLOOKUP(A88,'post control'!J:BI,43,0)</f>
        <v>5</v>
      </c>
      <c r="H88" t="str">
        <f>VLOOKUP(A88,Pre!$J:$BG,43,0)</f>
        <v>N/A</v>
      </c>
      <c r="I88" t="e">
        <f>VLOOKUP(A88,'post intervencion'!J:BY,61,0)</f>
        <v>#N/A</v>
      </c>
      <c r="J88" t="str">
        <f>VLOOKUP(A88,'post control'!J:BI,44,0)</f>
        <v>N/A</v>
      </c>
      <c r="K88" s="24" t="str">
        <f>VLOOKUP(A88,Pre!$J:$BG,44,0)</f>
        <v>N/A</v>
      </c>
      <c r="L88" t="e">
        <f>VLOOKUP(A88,'post intervencion'!J:BY,62,0)</f>
        <v>#N/A</v>
      </c>
      <c r="M88" t="str">
        <f>VLOOKUP(A88,'post control'!J:BI,45,0)</f>
        <v>N/A</v>
      </c>
      <c r="N88" t="str">
        <f>VLOOKUP(A88,Pre!$J:$BG,45,0)</f>
        <v>N/A</v>
      </c>
      <c r="O88" t="e">
        <f>VLOOKUP(A88,'post intervencion'!J:BY,63,0)</f>
        <v>#N/A</v>
      </c>
      <c r="P88" t="str">
        <f>VLOOKUP(A88,'post control'!J:BI,46,0)</f>
        <v>N/A</v>
      </c>
      <c r="Q88" t="str">
        <f>VLOOKUP(A88,Pre!$J:$BG,46,0)</f>
        <v>N/A</v>
      </c>
      <c r="R88" t="e">
        <f>VLOOKUP(A88,'post intervencion'!J:BY,64,0)</f>
        <v>#N/A</v>
      </c>
      <c r="S88" t="str">
        <f>VLOOKUP(A88,'post control'!J:BI,47,0)</f>
        <v>N/A</v>
      </c>
      <c r="T88" t="str">
        <f>VLOOKUP(A88,Pre!$J:$BG,47,0)</f>
        <v>N/A</v>
      </c>
      <c r="U88" t="e">
        <f>VLOOKUP(A88,'post intervencion'!J:BY,65,0)</f>
        <v>#N/A</v>
      </c>
      <c r="V88" t="str">
        <f>VLOOKUP(A88,'post control'!J:BI,48,0)</f>
        <v>N/A</v>
      </c>
      <c r="W88">
        <f>VLOOKUP(A88,Pre!$J:$BG,48,0)</f>
        <v>3.4</v>
      </c>
      <c r="X88" t="e">
        <f>VLOOKUP(A88,'post intervencion'!J:BY,66,0)</f>
        <v>#N/A</v>
      </c>
      <c r="Y88">
        <f>VLOOKUP(A88,'post control'!J:BI,49,0)</f>
        <v>3.8</v>
      </c>
      <c r="Z88">
        <f>VLOOKUP(A88,Pre!$J:$BG,49,0)</f>
        <v>5</v>
      </c>
      <c r="AA88" t="e">
        <f>VLOOKUP(A88,'post control'!J:BJ,50,0)</f>
        <v>#DIV/0!</v>
      </c>
      <c r="AB88" t="e">
        <f>VLOOKUP(A88,'post control'!J:BI,50,0)</f>
        <v>#DIV/0!</v>
      </c>
      <c r="AC88">
        <f>VLOOKUP(A88,Pre!$J:$BG,50,0)</f>
        <v>5</v>
      </c>
      <c r="AD88" t="e">
        <f>VLOOKUP(A88,'post intervencion'!J:BY,68,0)</f>
        <v>#N/A</v>
      </c>
      <c r="AE88">
        <f>VLOOKUP(A88,'post control'!J:BI,51,0)</f>
        <v>7</v>
      </c>
      <c r="AG88" t="str">
        <f>VLOOKUP(A88,Pre!$J:$BH,51,0)</f>
        <v>N/A</v>
      </c>
      <c r="AH88" t="e">
        <f>VLOOKUP(A88,'post intervencion'!J:CA,70,0)</f>
        <v>#N/A</v>
      </c>
      <c r="AJ88" t="str">
        <f>VLOOKUP(A88,Pre!$J:$BI,52,0)</f>
        <v>N/A</v>
      </c>
      <c r="AK88" t="e">
        <f>VLOOKUP(A88,'post intervencion'!J:CB,71,0)</f>
        <v>#N/A</v>
      </c>
      <c r="AM88" t="str">
        <f>VLOOKUP(A88,Pre!$J:$BJ,53,0)</f>
        <v>N/A</v>
      </c>
      <c r="AN88" t="str">
        <f>VLOOKUP(A88,'post control'!J:BJ,53,0)</f>
        <v>N/A</v>
      </c>
      <c r="AP88">
        <f>VLOOKUP(A88,Pre!$J:$BK,54,0)</f>
        <v>3</v>
      </c>
      <c r="AQ88" t="e">
        <f>VLOOKUP(A88,'post intervencion'!J:CD,73,0)</f>
        <v>#N/A</v>
      </c>
      <c r="AS88" t="str">
        <f>VLOOKUP(A88,Pre!$J:$BL,55,0)</f>
        <v>N/A</v>
      </c>
      <c r="AT88" t="e">
        <f>VLOOKUP(A88,'post intervencion'!J:CE,74,0)</f>
        <v>#N/A</v>
      </c>
      <c r="AW88" t="e">
        <f>VLOOKUP(A88,'post intervencion'!$J$18:$CI$117,75,0)</f>
        <v>#N/A</v>
      </c>
      <c r="AX88" t="e">
        <f>VLOOKUP(A88,'post intervencion'!$J$18:$CI$117,76,0)</f>
        <v>#N/A</v>
      </c>
      <c r="AY88" t="e">
        <f>VLOOKUP(A88,'post intervencion'!$J$18:$CI$117,77,0)</f>
        <v>#N/A</v>
      </c>
      <c r="AZ88" t="e">
        <f>VLOOKUP(A88,'post intervencion'!$J$18:$CI$117,78,0)</f>
        <v>#N/A</v>
      </c>
      <c r="BB88">
        <f>VLOOKUP(A88,Pre!$J:$BG,4,0)</f>
        <v>3</v>
      </c>
      <c r="BC88">
        <f>VLOOKUP(A88,'post control'!J:BJ,4,0)</f>
        <v>3</v>
      </c>
    </row>
    <row r="89" spans="1:55" x14ac:dyDescent="0.2">
      <c r="A89">
        <v>426</v>
      </c>
      <c r="B89" s="13">
        <f>VLOOKUP(A89,Pre!$J:$BG,41,0)</f>
        <v>3</v>
      </c>
      <c r="C89" s="13">
        <f>VLOOKUP(A89,'post control'!J:BI,42,0)</f>
        <v>3.3333333333333335</v>
      </c>
      <c r="D89" s="13">
        <f>VLOOKUP(A89,'post control'!J:BI,42,0)</f>
        <v>3.3333333333333335</v>
      </c>
      <c r="E89">
        <f>VLOOKUP(A89,Pre!$J:$BG,42,0)</f>
        <v>0</v>
      </c>
      <c r="F89" t="e">
        <f>VLOOKUP(A89,'post intervencion'!J:BY,60,0)</f>
        <v>#N/A</v>
      </c>
      <c r="G89">
        <f>VLOOKUP(A89,'post control'!J:BI,43,0)</f>
        <v>1</v>
      </c>
      <c r="H89" t="str">
        <f>VLOOKUP(A89,Pre!$J:$BG,43,0)</f>
        <v>N/A</v>
      </c>
      <c r="I89" t="e">
        <f>VLOOKUP(A89,'post intervencion'!J:BY,61,0)</f>
        <v>#N/A</v>
      </c>
      <c r="J89" t="str">
        <f>VLOOKUP(A89,'post control'!J:BI,44,0)</f>
        <v>N/A</v>
      </c>
      <c r="K89" s="24" t="str">
        <f>VLOOKUP(A89,Pre!$J:$BG,44,0)</f>
        <v>N/A</v>
      </c>
      <c r="L89" t="e">
        <f>VLOOKUP(A89,'post intervencion'!J:BY,62,0)</f>
        <v>#N/A</v>
      </c>
      <c r="M89" t="str">
        <f>VLOOKUP(A89,'post control'!J:BI,45,0)</f>
        <v>N/A</v>
      </c>
      <c r="N89" t="str">
        <f>VLOOKUP(A89,Pre!$J:$BG,45,0)</f>
        <v>N/A</v>
      </c>
      <c r="O89" t="e">
        <f>VLOOKUP(A89,'post intervencion'!J:BY,63,0)</f>
        <v>#N/A</v>
      </c>
      <c r="P89" t="str">
        <f>VLOOKUP(A89,'post control'!J:BI,46,0)</f>
        <v>N/A</v>
      </c>
      <c r="Q89" t="str">
        <f>VLOOKUP(A89,Pre!$J:$BG,46,0)</f>
        <v>N/A</v>
      </c>
      <c r="R89" t="e">
        <f>VLOOKUP(A89,'post intervencion'!J:BY,64,0)</f>
        <v>#N/A</v>
      </c>
      <c r="S89" t="str">
        <f>VLOOKUP(A89,'post control'!J:BI,47,0)</f>
        <v>N/A</v>
      </c>
      <c r="T89" t="str">
        <f>VLOOKUP(A89,Pre!$J:$BG,47,0)</f>
        <v>N/A</v>
      </c>
      <c r="U89" t="e">
        <f>VLOOKUP(A89,'post intervencion'!J:BY,65,0)</f>
        <v>#N/A</v>
      </c>
      <c r="V89" t="str">
        <f>VLOOKUP(A89,'post control'!J:BI,48,0)</f>
        <v>N/A</v>
      </c>
      <c r="W89">
        <f>VLOOKUP(A89,Pre!$J:$BG,48,0)</f>
        <v>3</v>
      </c>
      <c r="X89" t="e">
        <f>VLOOKUP(A89,'post intervencion'!J:BY,66,0)</f>
        <v>#N/A</v>
      </c>
      <c r="Y89">
        <f>VLOOKUP(A89,'post control'!J:BI,49,0)</f>
        <v>3</v>
      </c>
      <c r="Z89">
        <f>VLOOKUP(A89,Pre!$J:$BG,49,0)</f>
        <v>3</v>
      </c>
      <c r="AA89" t="e">
        <f>VLOOKUP(A89,'post control'!J:BJ,50,0)</f>
        <v>#DIV/0!</v>
      </c>
      <c r="AB89" t="e">
        <f>VLOOKUP(A89,'post control'!J:BI,50,0)</f>
        <v>#DIV/0!</v>
      </c>
      <c r="AC89">
        <f>VLOOKUP(A89,Pre!$J:$BG,50,0)</f>
        <v>0</v>
      </c>
      <c r="AD89" t="e">
        <f>VLOOKUP(A89,'post intervencion'!J:BY,68,0)</f>
        <v>#N/A</v>
      </c>
      <c r="AE89">
        <f>VLOOKUP(A89,'post control'!J:BI,51,0)</f>
        <v>9</v>
      </c>
      <c r="AG89" t="str">
        <f>VLOOKUP(A89,Pre!$J:$BH,51,0)</f>
        <v>N/A</v>
      </c>
      <c r="AH89" t="e">
        <f>VLOOKUP(A89,'post intervencion'!J:CA,70,0)</f>
        <v>#N/A</v>
      </c>
      <c r="AJ89" t="str">
        <f>VLOOKUP(A89,Pre!$J:$BI,52,0)</f>
        <v>N/A</v>
      </c>
      <c r="AK89" t="e">
        <f>VLOOKUP(A89,'post intervencion'!J:CB,71,0)</f>
        <v>#N/A</v>
      </c>
      <c r="AM89" t="str">
        <f>VLOOKUP(A89,Pre!$J:$BJ,53,0)</f>
        <v>N/A</v>
      </c>
      <c r="AN89" t="str">
        <f>VLOOKUP(A89,'post control'!J:BJ,53,0)</f>
        <v>N/A</v>
      </c>
      <c r="AP89">
        <f>VLOOKUP(A89,Pre!$J:$BK,54,0)</f>
        <v>0</v>
      </c>
      <c r="AQ89" t="e">
        <f>VLOOKUP(A89,'post intervencion'!J:CD,73,0)</f>
        <v>#N/A</v>
      </c>
      <c r="AS89" t="str">
        <f>VLOOKUP(A89,Pre!$J:$BL,55,0)</f>
        <v>N/A</v>
      </c>
      <c r="AT89" t="e">
        <f>VLOOKUP(A89,'post intervencion'!J:CE,74,0)</f>
        <v>#N/A</v>
      </c>
      <c r="AW89" t="e">
        <f>VLOOKUP(A89,'post intervencion'!$J$18:$CI$117,75,0)</f>
        <v>#N/A</v>
      </c>
      <c r="AX89" t="e">
        <f>VLOOKUP(A89,'post intervencion'!$J$18:$CI$117,76,0)</f>
        <v>#N/A</v>
      </c>
      <c r="AY89" t="e">
        <f>VLOOKUP(A89,'post intervencion'!$J$18:$CI$117,77,0)</f>
        <v>#N/A</v>
      </c>
      <c r="AZ89" t="e">
        <f>VLOOKUP(A89,'post intervencion'!$J$18:$CI$117,78,0)</f>
        <v>#N/A</v>
      </c>
      <c r="BB89">
        <f>VLOOKUP(A89,Pre!$J:$BG,4,0)</f>
        <v>3</v>
      </c>
      <c r="BC89">
        <f>VLOOKUP(A89,'post control'!J:BJ,4,0)</f>
        <v>3</v>
      </c>
    </row>
    <row r="90" spans="1:55" x14ac:dyDescent="0.2">
      <c r="A90">
        <v>426</v>
      </c>
      <c r="B90" s="13">
        <f>VLOOKUP(A90,Pre!$J:$BG,41,0)</f>
        <v>3</v>
      </c>
      <c r="C90" s="13">
        <f>VLOOKUP(A90,'post control'!J:BI,42,0)</f>
        <v>3.3333333333333335</v>
      </c>
      <c r="D90" s="13">
        <f>VLOOKUP(A90,'post control'!J:BI,42,0)</f>
        <v>3.3333333333333335</v>
      </c>
      <c r="E90">
        <f>VLOOKUP(A90,Pre!$J:$BG,42,0)</f>
        <v>0</v>
      </c>
      <c r="F90" t="e">
        <f>VLOOKUP(A90,'post intervencion'!J:BY,60,0)</f>
        <v>#N/A</v>
      </c>
      <c r="G90">
        <f>VLOOKUP(A90,'post control'!J:BI,43,0)</f>
        <v>1</v>
      </c>
      <c r="H90" t="str">
        <f>VLOOKUP(A90,Pre!$J:$BG,43,0)</f>
        <v>N/A</v>
      </c>
      <c r="I90" t="e">
        <f>VLOOKUP(A90,'post intervencion'!J:BY,61,0)</f>
        <v>#N/A</v>
      </c>
      <c r="J90" t="str">
        <f>VLOOKUP(A90,'post control'!J:BI,44,0)</f>
        <v>N/A</v>
      </c>
      <c r="K90" s="24" t="str">
        <f>VLOOKUP(A90,Pre!$J:$BG,44,0)</f>
        <v>N/A</v>
      </c>
      <c r="L90" t="e">
        <f>VLOOKUP(A90,'post intervencion'!J:BY,62,0)</f>
        <v>#N/A</v>
      </c>
      <c r="M90" t="str">
        <f>VLOOKUP(A90,'post control'!J:BI,45,0)</f>
        <v>N/A</v>
      </c>
      <c r="N90" t="str">
        <f>VLOOKUP(A90,Pre!$J:$BG,45,0)</f>
        <v>N/A</v>
      </c>
      <c r="O90" t="e">
        <f>VLOOKUP(A90,'post intervencion'!J:BY,63,0)</f>
        <v>#N/A</v>
      </c>
      <c r="P90" t="str">
        <f>VLOOKUP(A90,'post control'!J:BI,46,0)</f>
        <v>N/A</v>
      </c>
      <c r="Q90" t="str">
        <f>VLOOKUP(A90,Pre!$J:$BG,46,0)</f>
        <v>N/A</v>
      </c>
      <c r="R90" t="e">
        <f>VLOOKUP(A90,'post intervencion'!J:BY,64,0)</f>
        <v>#N/A</v>
      </c>
      <c r="S90" t="str">
        <f>VLOOKUP(A90,'post control'!J:BI,47,0)</f>
        <v>N/A</v>
      </c>
      <c r="T90" t="str">
        <f>VLOOKUP(A90,Pre!$J:$BG,47,0)</f>
        <v>N/A</v>
      </c>
      <c r="U90" t="e">
        <f>VLOOKUP(A90,'post intervencion'!J:BY,65,0)</f>
        <v>#N/A</v>
      </c>
      <c r="V90" t="str">
        <f>VLOOKUP(A90,'post control'!J:BI,48,0)</f>
        <v>N/A</v>
      </c>
      <c r="W90">
        <f>VLOOKUP(A90,Pre!$J:$BG,48,0)</f>
        <v>3</v>
      </c>
      <c r="X90" t="e">
        <f>VLOOKUP(A90,'post intervencion'!J:BY,66,0)</f>
        <v>#N/A</v>
      </c>
      <c r="Y90">
        <f>VLOOKUP(A90,'post control'!J:BI,49,0)</f>
        <v>3</v>
      </c>
      <c r="Z90">
        <f>VLOOKUP(A90,Pre!$J:$BG,49,0)</f>
        <v>3</v>
      </c>
      <c r="AA90" t="e">
        <f>VLOOKUP(A90,'post control'!J:BJ,50,0)</f>
        <v>#DIV/0!</v>
      </c>
      <c r="AB90" t="e">
        <f>VLOOKUP(A90,'post control'!J:BI,50,0)</f>
        <v>#DIV/0!</v>
      </c>
      <c r="AC90">
        <f>VLOOKUP(A90,Pre!$J:$BG,50,0)</f>
        <v>0</v>
      </c>
      <c r="AD90" t="e">
        <f>VLOOKUP(A90,'post intervencion'!J:BY,68,0)</f>
        <v>#N/A</v>
      </c>
      <c r="AE90">
        <f>VLOOKUP(A90,'post control'!J:BI,51,0)</f>
        <v>9</v>
      </c>
      <c r="AG90" t="str">
        <f>VLOOKUP(A90,Pre!$J:$BH,51,0)</f>
        <v>N/A</v>
      </c>
      <c r="AH90" t="e">
        <f>VLOOKUP(A90,'post intervencion'!J:CA,70,0)</f>
        <v>#N/A</v>
      </c>
      <c r="AJ90" t="str">
        <f>VLOOKUP(A90,Pre!$J:$BI,52,0)</f>
        <v>N/A</v>
      </c>
      <c r="AK90" t="e">
        <f>VLOOKUP(A90,'post intervencion'!J:CB,71,0)</f>
        <v>#N/A</v>
      </c>
      <c r="AM90" t="str">
        <f>VLOOKUP(A90,Pre!$J:$BJ,53,0)</f>
        <v>N/A</v>
      </c>
      <c r="AN90" t="str">
        <f>VLOOKUP(A90,'post control'!J:BJ,53,0)</f>
        <v>N/A</v>
      </c>
      <c r="AP90">
        <f>VLOOKUP(A90,Pre!$J:$BK,54,0)</f>
        <v>0</v>
      </c>
      <c r="AQ90" t="e">
        <f>VLOOKUP(A90,'post intervencion'!J:CD,73,0)</f>
        <v>#N/A</v>
      </c>
      <c r="AS90" t="str">
        <f>VLOOKUP(A90,Pre!$J:$BL,55,0)</f>
        <v>N/A</v>
      </c>
      <c r="AT90" t="e">
        <f>VLOOKUP(A90,'post intervencion'!J:CE,74,0)</f>
        <v>#N/A</v>
      </c>
      <c r="AW90" t="e">
        <f>VLOOKUP(A90,'post intervencion'!$J$18:$CI$117,75,0)</f>
        <v>#N/A</v>
      </c>
      <c r="AX90" t="e">
        <f>VLOOKUP(A90,'post intervencion'!$J$18:$CI$117,76,0)</f>
        <v>#N/A</v>
      </c>
      <c r="AY90" t="e">
        <f>VLOOKUP(A90,'post intervencion'!$J$18:$CI$117,77,0)</f>
        <v>#N/A</v>
      </c>
      <c r="AZ90" t="e">
        <f>VLOOKUP(A90,'post intervencion'!$J$18:$CI$117,78,0)</f>
        <v>#N/A</v>
      </c>
      <c r="BB90">
        <f>VLOOKUP(A90,Pre!$J:$BG,4,0)</f>
        <v>3</v>
      </c>
      <c r="BC90">
        <f>VLOOKUP(A90,'post control'!J:BJ,4,0)</f>
        <v>3</v>
      </c>
    </row>
    <row r="91" spans="1:55" x14ac:dyDescent="0.2">
      <c r="A91">
        <v>593</v>
      </c>
      <c r="B91" s="13">
        <f>VLOOKUP(A91,Pre!$J:$BG,41,0)</f>
        <v>4.666666666666667</v>
      </c>
      <c r="C91" s="13">
        <f>VLOOKUP(A91,'post control'!J:BI,42,0)</f>
        <v>3.6666666666666665</v>
      </c>
      <c r="D91" s="13">
        <f>VLOOKUP(A91,'post control'!J:BI,42,0)</f>
        <v>3.6666666666666665</v>
      </c>
      <c r="E91">
        <f>VLOOKUP(A91,Pre!$J:$BG,42,0)</f>
        <v>4</v>
      </c>
      <c r="F91" t="e">
        <f>VLOOKUP(A91,'post intervencion'!J:BY,60,0)</f>
        <v>#N/A</v>
      </c>
      <c r="G91">
        <f>VLOOKUP(A91,'post control'!J:BI,43,0)</f>
        <v>6</v>
      </c>
      <c r="H91" t="str">
        <f>VLOOKUP(A91,Pre!$J:$BG,43,0)</f>
        <v>N/A</v>
      </c>
      <c r="I91" t="e">
        <f>VLOOKUP(A91,'post intervencion'!J:BY,61,0)</f>
        <v>#N/A</v>
      </c>
      <c r="J91" t="str">
        <f>VLOOKUP(A91,'post control'!J:BI,44,0)</f>
        <v>N/A</v>
      </c>
      <c r="K91" s="24" t="str">
        <f>VLOOKUP(A91,Pre!$J:$BG,44,0)</f>
        <v>N/A</v>
      </c>
      <c r="L91" t="e">
        <f>VLOOKUP(A91,'post intervencion'!J:BY,62,0)</f>
        <v>#N/A</v>
      </c>
      <c r="M91" t="str">
        <f>VLOOKUP(A91,'post control'!J:BI,45,0)</f>
        <v>N/A</v>
      </c>
      <c r="N91" t="str">
        <f>VLOOKUP(A91,Pre!$J:$BG,45,0)</f>
        <v>N/A</v>
      </c>
      <c r="O91" t="e">
        <f>VLOOKUP(A91,'post intervencion'!J:BY,63,0)</f>
        <v>#N/A</v>
      </c>
      <c r="P91" t="str">
        <f>VLOOKUP(A91,'post control'!J:BI,46,0)</f>
        <v>N/A</v>
      </c>
      <c r="Q91" t="str">
        <f>VLOOKUP(A91,Pre!$J:$BG,46,0)</f>
        <v>N/A</v>
      </c>
      <c r="R91" t="e">
        <f>VLOOKUP(A91,'post intervencion'!J:BY,64,0)</f>
        <v>#N/A</v>
      </c>
      <c r="S91" t="str">
        <f>VLOOKUP(A91,'post control'!J:BI,47,0)</f>
        <v>N/A</v>
      </c>
      <c r="T91" t="str">
        <f>VLOOKUP(A91,Pre!$J:$BG,47,0)</f>
        <v>N/A</v>
      </c>
      <c r="U91" t="e">
        <f>VLOOKUP(A91,'post intervencion'!J:BY,65,0)</f>
        <v>#N/A</v>
      </c>
      <c r="V91" t="str">
        <f>VLOOKUP(A91,'post control'!J:BI,48,0)</f>
        <v>N/A</v>
      </c>
      <c r="W91">
        <f>VLOOKUP(A91,Pre!$J:$BG,48,0)</f>
        <v>3.4</v>
      </c>
      <c r="X91" t="e">
        <f>VLOOKUP(A91,'post intervencion'!J:BY,66,0)</f>
        <v>#N/A</v>
      </c>
      <c r="Y91">
        <f>VLOOKUP(A91,'post control'!J:BI,49,0)</f>
        <v>2.8</v>
      </c>
      <c r="Z91">
        <f>VLOOKUP(A91,Pre!$J:$BG,49,0)</f>
        <v>3</v>
      </c>
      <c r="AA91" t="e">
        <f>VLOOKUP(A91,'post control'!J:BJ,50,0)</f>
        <v>#DIV/0!</v>
      </c>
      <c r="AB91" t="e">
        <f>VLOOKUP(A91,'post control'!J:BI,50,0)</f>
        <v>#DIV/0!</v>
      </c>
      <c r="AC91">
        <f>VLOOKUP(A91,Pre!$J:$BG,50,0)</f>
        <v>10</v>
      </c>
      <c r="AD91" t="e">
        <f>VLOOKUP(A91,'post intervencion'!J:BY,68,0)</f>
        <v>#N/A</v>
      </c>
      <c r="AE91">
        <f>VLOOKUP(A91,'post control'!J:BI,51,0)</f>
        <v>5</v>
      </c>
      <c r="AG91" t="str">
        <f>VLOOKUP(A91,Pre!$J:$BH,51,0)</f>
        <v>N/A</v>
      </c>
      <c r="AH91" t="e">
        <f>VLOOKUP(A91,'post intervencion'!J:CA,70,0)</f>
        <v>#N/A</v>
      </c>
      <c r="AJ91" t="str">
        <f>VLOOKUP(A91,Pre!$J:$BI,52,0)</f>
        <v>N/A</v>
      </c>
      <c r="AK91" t="e">
        <f>VLOOKUP(A91,'post intervencion'!J:CB,71,0)</f>
        <v>#N/A</v>
      </c>
      <c r="AM91" t="str">
        <f>VLOOKUP(A91,Pre!$J:$BJ,53,0)</f>
        <v>N/A</v>
      </c>
      <c r="AN91" t="str">
        <f>VLOOKUP(A91,'post control'!J:BJ,53,0)</f>
        <v>N/A</v>
      </c>
      <c r="AP91">
        <f>VLOOKUP(A91,Pre!$J:$BK,54,0)</f>
        <v>1</v>
      </c>
      <c r="AQ91" t="e">
        <f>VLOOKUP(A91,'post intervencion'!J:CD,73,0)</f>
        <v>#N/A</v>
      </c>
      <c r="AS91" t="str">
        <f>VLOOKUP(A91,Pre!$J:$BL,55,0)</f>
        <v>N/A</v>
      </c>
      <c r="AT91" t="e">
        <f>VLOOKUP(A91,'post intervencion'!J:CE,74,0)</f>
        <v>#N/A</v>
      </c>
      <c r="AW91" t="e">
        <f>VLOOKUP(A91,'post intervencion'!$J$18:$CI$117,75,0)</f>
        <v>#N/A</v>
      </c>
      <c r="AX91" t="e">
        <f>VLOOKUP(A91,'post intervencion'!$J$18:$CI$117,76,0)</f>
        <v>#N/A</v>
      </c>
      <c r="AY91" t="e">
        <f>VLOOKUP(A91,'post intervencion'!$J$18:$CI$117,77,0)</f>
        <v>#N/A</v>
      </c>
      <c r="AZ91" t="e">
        <f>VLOOKUP(A91,'post intervencion'!$J$18:$CI$117,78,0)</f>
        <v>#N/A</v>
      </c>
      <c r="BB91">
        <f>VLOOKUP(A91,Pre!$J:$BG,4,0)</f>
        <v>1</v>
      </c>
      <c r="BC91">
        <f>VLOOKUP(A91,'post control'!J:BJ,4,0)</f>
        <v>1</v>
      </c>
    </row>
    <row r="92" spans="1:55" x14ac:dyDescent="0.2">
      <c r="A92">
        <v>653</v>
      </c>
      <c r="B92" s="13">
        <f>VLOOKUP(A92,Pre!$J:$BG,41,0)</f>
        <v>6.333333333333333</v>
      </c>
      <c r="C92" s="13">
        <f>VLOOKUP(A92,'post control'!J:BI,42,0)</f>
        <v>7</v>
      </c>
      <c r="D92" s="13">
        <f>VLOOKUP(A92,'post control'!J:BI,42,0)</f>
        <v>7</v>
      </c>
      <c r="E92">
        <f>VLOOKUP(A92,Pre!$J:$BG,42,0)</f>
        <v>4</v>
      </c>
      <c r="F92" t="e">
        <f>VLOOKUP(A92,'post intervencion'!J:BY,60,0)</f>
        <v>#N/A</v>
      </c>
      <c r="G92">
        <f>VLOOKUP(A92,'post control'!J:BI,43,0)</f>
        <v>4</v>
      </c>
      <c r="H92" t="str">
        <f>VLOOKUP(A92,Pre!$J:$BG,43,0)</f>
        <v>N/A</v>
      </c>
      <c r="I92" t="e">
        <f>VLOOKUP(A92,'post intervencion'!J:BY,61,0)</f>
        <v>#N/A</v>
      </c>
      <c r="J92" t="str">
        <f>VLOOKUP(A92,'post control'!J:BI,44,0)</f>
        <v>N/A</v>
      </c>
      <c r="K92" s="24" t="str">
        <f>VLOOKUP(A92,Pre!$J:$BG,44,0)</f>
        <v>N/A</v>
      </c>
      <c r="L92" t="e">
        <f>VLOOKUP(A92,'post intervencion'!J:BY,62,0)</f>
        <v>#N/A</v>
      </c>
      <c r="M92" t="str">
        <f>VLOOKUP(A92,'post control'!J:BI,45,0)</f>
        <v>N/A</v>
      </c>
      <c r="N92" t="str">
        <f>VLOOKUP(A92,Pre!$J:$BG,45,0)</f>
        <v>N/A</v>
      </c>
      <c r="O92" t="e">
        <f>VLOOKUP(A92,'post intervencion'!J:BY,63,0)</f>
        <v>#N/A</v>
      </c>
      <c r="P92" t="str">
        <f>VLOOKUP(A92,'post control'!J:BI,46,0)</f>
        <v>N/A</v>
      </c>
      <c r="Q92" t="str">
        <f>VLOOKUP(A92,Pre!$J:$BG,46,0)</f>
        <v>N/A</v>
      </c>
      <c r="R92" t="e">
        <f>VLOOKUP(A92,'post intervencion'!J:BY,64,0)</f>
        <v>#N/A</v>
      </c>
      <c r="S92" t="str">
        <f>VLOOKUP(A92,'post control'!J:BI,47,0)</f>
        <v>N/A</v>
      </c>
      <c r="T92" t="str">
        <f>VLOOKUP(A92,Pre!$J:$BG,47,0)</f>
        <v>N/A</v>
      </c>
      <c r="U92" t="e">
        <f>VLOOKUP(A92,'post intervencion'!J:BY,65,0)</f>
        <v>#N/A</v>
      </c>
      <c r="V92" t="str">
        <f>VLOOKUP(A92,'post control'!J:BI,48,0)</f>
        <v>N/A</v>
      </c>
      <c r="W92">
        <f>VLOOKUP(A92,Pre!$J:$BG,48,0)</f>
        <v>3.4</v>
      </c>
      <c r="X92" t="e">
        <f>VLOOKUP(A92,'post intervencion'!J:BY,66,0)</f>
        <v>#N/A</v>
      </c>
      <c r="Y92">
        <f>VLOOKUP(A92,'post control'!J:BI,49,0)</f>
        <v>2.8</v>
      </c>
      <c r="Z92">
        <f>VLOOKUP(A92,Pre!$J:$BG,49,0)</f>
        <v>4</v>
      </c>
      <c r="AA92" t="e">
        <f>VLOOKUP(A92,'post control'!J:BJ,50,0)</f>
        <v>#DIV/0!</v>
      </c>
      <c r="AB92" t="e">
        <f>VLOOKUP(A92,'post control'!J:BI,50,0)</f>
        <v>#DIV/0!</v>
      </c>
      <c r="AC92">
        <f>VLOOKUP(A92,Pre!$J:$BG,50,0)</f>
        <v>9</v>
      </c>
      <c r="AD92" t="e">
        <f>VLOOKUP(A92,'post intervencion'!J:BY,68,0)</f>
        <v>#N/A</v>
      </c>
      <c r="AE92">
        <f>VLOOKUP(A92,'post control'!J:BI,51,0)</f>
        <v>9</v>
      </c>
      <c r="AG92" t="str">
        <f>VLOOKUP(A92,Pre!$J:$BH,51,0)</f>
        <v>N/A</v>
      </c>
      <c r="AH92" t="e">
        <f>VLOOKUP(A92,'post intervencion'!J:CA,70,0)</f>
        <v>#N/A</v>
      </c>
      <c r="AJ92" t="str">
        <f>VLOOKUP(A92,Pre!$J:$BI,52,0)</f>
        <v>N/A</v>
      </c>
      <c r="AK92" t="e">
        <f>VLOOKUP(A92,'post intervencion'!J:CB,71,0)</f>
        <v>#N/A</v>
      </c>
      <c r="AM92" t="str">
        <f>VLOOKUP(A92,Pre!$J:$BJ,53,0)</f>
        <v>N/A</v>
      </c>
      <c r="AN92" t="str">
        <f>VLOOKUP(A92,'post control'!J:BJ,53,0)</f>
        <v>N/A</v>
      </c>
      <c r="AP92">
        <f>VLOOKUP(A92,Pre!$J:$BK,54,0)</f>
        <v>3</v>
      </c>
      <c r="AQ92" t="e">
        <f>VLOOKUP(A92,'post intervencion'!J:CD,73,0)</f>
        <v>#N/A</v>
      </c>
      <c r="AS92" t="str">
        <f>VLOOKUP(A92,Pre!$J:$BL,55,0)</f>
        <v>N/A</v>
      </c>
      <c r="AT92" t="e">
        <f>VLOOKUP(A92,'post intervencion'!J:CE,74,0)</f>
        <v>#N/A</v>
      </c>
      <c r="AW92" t="e">
        <f>VLOOKUP(A92,'post intervencion'!$J$18:$CI$117,75,0)</f>
        <v>#N/A</v>
      </c>
      <c r="AX92" t="e">
        <f>VLOOKUP(A92,'post intervencion'!$J$18:$CI$117,76,0)</f>
        <v>#N/A</v>
      </c>
      <c r="AY92" t="e">
        <f>VLOOKUP(A92,'post intervencion'!$J$18:$CI$117,77,0)</f>
        <v>#N/A</v>
      </c>
      <c r="AZ92" t="e">
        <f>VLOOKUP(A92,'post intervencion'!$J$18:$CI$117,78,0)</f>
        <v>#N/A</v>
      </c>
      <c r="BB92">
        <f>VLOOKUP(A92,Pre!$J:$BG,4,0)</f>
        <v>2</v>
      </c>
      <c r="BC92">
        <f>VLOOKUP(A92,'post control'!J:BJ,4,0)</f>
        <v>2</v>
      </c>
    </row>
    <row r="93" spans="1:55" x14ac:dyDescent="0.2">
      <c r="A93">
        <v>721</v>
      </c>
      <c r="B93" s="13">
        <f>VLOOKUP(A93,Pre!$J:$BG,41,0)</f>
        <v>6.666666666666667</v>
      </c>
      <c r="C93" s="13">
        <f>VLOOKUP(A93,'post control'!J:BI,42,0)</f>
        <v>6.333333333333333</v>
      </c>
      <c r="D93" s="13">
        <f>VLOOKUP(A93,'post control'!J:BI,42,0)</f>
        <v>6.333333333333333</v>
      </c>
      <c r="E93">
        <f>VLOOKUP(A93,Pre!$J:$BG,42,0)</f>
        <v>9</v>
      </c>
      <c r="F93" t="e">
        <f>VLOOKUP(A93,'post intervencion'!J:BY,60,0)</f>
        <v>#N/A</v>
      </c>
      <c r="G93">
        <f>VLOOKUP(A93,'post control'!J:BI,43,0)</f>
        <v>9</v>
      </c>
      <c r="H93" t="str">
        <f>VLOOKUP(A93,Pre!$J:$BG,43,0)</f>
        <v>N/A</v>
      </c>
      <c r="I93" t="e">
        <f>VLOOKUP(A93,'post intervencion'!J:BY,61,0)</f>
        <v>#N/A</v>
      </c>
      <c r="J93" t="str">
        <f>VLOOKUP(A93,'post control'!J:BI,44,0)</f>
        <v>N/A</v>
      </c>
      <c r="K93" s="24" t="str">
        <f>VLOOKUP(A93,Pre!$J:$BG,44,0)</f>
        <v>N/A</v>
      </c>
      <c r="L93" t="e">
        <f>VLOOKUP(A93,'post intervencion'!J:BY,62,0)</f>
        <v>#N/A</v>
      </c>
      <c r="M93" t="str">
        <f>VLOOKUP(A93,'post control'!J:BI,45,0)</f>
        <v>N/A</v>
      </c>
      <c r="N93" t="str">
        <f>VLOOKUP(A93,Pre!$J:$BG,45,0)</f>
        <v>N/A</v>
      </c>
      <c r="O93" t="e">
        <f>VLOOKUP(A93,'post intervencion'!J:BY,63,0)</f>
        <v>#N/A</v>
      </c>
      <c r="P93" t="str">
        <f>VLOOKUP(A93,'post control'!J:BI,46,0)</f>
        <v>N/A</v>
      </c>
      <c r="Q93" t="str">
        <f>VLOOKUP(A93,Pre!$J:$BG,46,0)</f>
        <v>N/A</v>
      </c>
      <c r="R93" t="e">
        <f>VLOOKUP(A93,'post intervencion'!J:BY,64,0)</f>
        <v>#N/A</v>
      </c>
      <c r="S93" t="str">
        <f>VLOOKUP(A93,'post control'!J:BI,47,0)</f>
        <v>N/A</v>
      </c>
      <c r="T93" t="str">
        <f>VLOOKUP(A93,Pre!$J:$BG,47,0)</f>
        <v>N/A</v>
      </c>
      <c r="U93" t="e">
        <f>VLOOKUP(A93,'post intervencion'!J:BY,65,0)</f>
        <v>#N/A</v>
      </c>
      <c r="V93" t="str">
        <f>VLOOKUP(A93,'post control'!J:BI,48,0)</f>
        <v>N/A</v>
      </c>
      <c r="W93">
        <f>VLOOKUP(A93,Pre!$J:$BG,48,0)</f>
        <v>4.5999999999999996</v>
      </c>
      <c r="X93" t="e">
        <f>VLOOKUP(A93,'post intervencion'!J:BY,66,0)</f>
        <v>#N/A</v>
      </c>
      <c r="Y93">
        <f>VLOOKUP(A93,'post control'!J:BI,49,0)</f>
        <v>3.6</v>
      </c>
      <c r="Z93">
        <f>VLOOKUP(A93,Pre!$J:$BG,49,0)</f>
        <v>4</v>
      </c>
      <c r="AA93" t="e">
        <f>VLOOKUP(A93,'post control'!J:BJ,50,0)</f>
        <v>#DIV/0!</v>
      </c>
      <c r="AB93" t="e">
        <f>VLOOKUP(A93,'post control'!J:BI,50,0)</f>
        <v>#DIV/0!</v>
      </c>
      <c r="AC93">
        <f>VLOOKUP(A93,Pre!$J:$BG,50,0)</f>
        <v>3</v>
      </c>
      <c r="AD93" t="e">
        <f>VLOOKUP(A93,'post intervencion'!J:BY,68,0)</f>
        <v>#N/A</v>
      </c>
      <c r="AE93">
        <f>VLOOKUP(A93,'post control'!J:BI,51,0)</f>
        <v>1</v>
      </c>
      <c r="AG93" t="str">
        <f>VLOOKUP(A93,Pre!$J:$BH,51,0)</f>
        <v>N/A</v>
      </c>
      <c r="AH93" t="e">
        <f>VLOOKUP(A93,'post intervencion'!J:CA,70,0)</f>
        <v>#N/A</v>
      </c>
      <c r="AJ93" t="str">
        <f>VLOOKUP(A93,Pre!$J:$BI,52,0)</f>
        <v>N/A</v>
      </c>
      <c r="AK93" t="e">
        <f>VLOOKUP(A93,'post intervencion'!J:CB,71,0)</f>
        <v>#N/A</v>
      </c>
      <c r="AM93" t="str">
        <f>VLOOKUP(A93,Pre!$J:$BJ,53,0)</f>
        <v>N/A</v>
      </c>
      <c r="AN93" t="str">
        <f>VLOOKUP(A93,'post control'!J:BJ,53,0)</f>
        <v>N/A</v>
      </c>
      <c r="AP93">
        <f>VLOOKUP(A93,Pre!$J:$BK,54,0)</f>
        <v>1</v>
      </c>
      <c r="AQ93" t="e">
        <f>VLOOKUP(A93,'post intervencion'!J:CD,73,0)</f>
        <v>#N/A</v>
      </c>
      <c r="AS93" t="str">
        <f>VLOOKUP(A93,Pre!$J:$BL,55,0)</f>
        <v>N/A</v>
      </c>
      <c r="AT93" t="e">
        <f>VLOOKUP(A93,'post intervencion'!J:CE,74,0)</f>
        <v>#N/A</v>
      </c>
      <c r="AW93" t="e">
        <f>VLOOKUP(A93,'post intervencion'!$J$18:$CI$117,75,0)</f>
        <v>#N/A</v>
      </c>
      <c r="AX93" t="e">
        <f>VLOOKUP(A93,'post intervencion'!$J$18:$CI$117,76,0)</f>
        <v>#N/A</v>
      </c>
      <c r="AY93" t="e">
        <f>VLOOKUP(A93,'post intervencion'!$J$18:$CI$117,77,0)</f>
        <v>#N/A</v>
      </c>
      <c r="AZ93" t="e">
        <f>VLOOKUP(A93,'post intervencion'!$J$18:$CI$117,78,0)</f>
        <v>#N/A</v>
      </c>
      <c r="BB93">
        <f>VLOOKUP(A93,Pre!$J:$BG,4,0)</f>
        <v>7</v>
      </c>
      <c r="BC93">
        <f>VLOOKUP(A93,'post control'!J:BJ,4,0)</f>
        <v>7</v>
      </c>
    </row>
    <row r="94" spans="1:55" x14ac:dyDescent="0.2">
      <c r="A94">
        <v>733</v>
      </c>
      <c r="B94" s="13">
        <f>VLOOKUP(A94,Pre!$J:$BG,41,0)</f>
        <v>6.333333333333333</v>
      </c>
      <c r="C94" s="13">
        <f>VLOOKUP(A94,'post control'!J:BI,42,0)</f>
        <v>5.666666666666667</v>
      </c>
      <c r="D94" s="13">
        <f>VLOOKUP(A94,'post control'!J:BI,42,0)</f>
        <v>5.666666666666667</v>
      </c>
      <c r="E94">
        <f>VLOOKUP(A94,Pre!$J:$BG,42,0)</f>
        <v>8</v>
      </c>
      <c r="F94" t="e">
        <f>VLOOKUP(A94,'post intervencion'!J:BY,60,0)</f>
        <v>#N/A</v>
      </c>
      <c r="G94">
        <f>VLOOKUP(A94,'post control'!J:BI,43,0)</f>
        <v>4</v>
      </c>
      <c r="H94" t="str">
        <f>VLOOKUP(A94,Pre!$J:$BG,43,0)</f>
        <v>N/A</v>
      </c>
      <c r="I94" t="e">
        <f>VLOOKUP(A94,'post intervencion'!J:BY,61,0)</f>
        <v>#N/A</v>
      </c>
      <c r="J94" t="str">
        <f>VLOOKUP(A94,'post control'!J:BI,44,0)</f>
        <v>N/A</v>
      </c>
      <c r="K94" s="24" t="str">
        <f>VLOOKUP(A94,Pre!$J:$BG,44,0)</f>
        <v>N/A</v>
      </c>
      <c r="L94" t="e">
        <f>VLOOKUP(A94,'post intervencion'!J:BY,62,0)</f>
        <v>#N/A</v>
      </c>
      <c r="M94" t="str">
        <f>VLOOKUP(A94,'post control'!J:BI,45,0)</f>
        <v>N/A</v>
      </c>
      <c r="N94" t="str">
        <f>VLOOKUP(A94,Pre!$J:$BG,45,0)</f>
        <v>N/A</v>
      </c>
      <c r="O94" t="e">
        <f>VLOOKUP(A94,'post intervencion'!J:BY,63,0)</f>
        <v>#N/A</v>
      </c>
      <c r="P94" t="str">
        <f>VLOOKUP(A94,'post control'!J:BI,46,0)</f>
        <v>N/A</v>
      </c>
      <c r="Q94" t="str">
        <f>VLOOKUP(A94,Pre!$J:$BG,46,0)</f>
        <v>N/A</v>
      </c>
      <c r="R94" t="e">
        <f>VLOOKUP(A94,'post intervencion'!J:BY,64,0)</f>
        <v>#N/A</v>
      </c>
      <c r="S94" t="str">
        <f>VLOOKUP(A94,'post control'!J:BI,47,0)</f>
        <v>N/A</v>
      </c>
      <c r="T94" t="str">
        <f>VLOOKUP(A94,Pre!$J:$BG,47,0)</f>
        <v>N/A</v>
      </c>
      <c r="U94" t="e">
        <f>VLOOKUP(A94,'post intervencion'!J:BY,65,0)</f>
        <v>#N/A</v>
      </c>
      <c r="V94" t="str">
        <f>VLOOKUP(A94,'post control'!J:BI,48,0)</f>
        <v>N/A</v>
      </c>
      <c r="W94">
        <f>VLOOKUP(A94,Pre!$J:$BG,48,0)</f>
        <v>3.6</v>
      </c>
      <c r="X94" t="e">
        <f>VLOOKUP(A94,'post intervencion'!J:BY,66,0)</f>
        <v>#N/A</v>
      </c>
      <c r="Y94">
        <f>VLOOKUP(A94,'post control'!J:BI,49,0)</f>
        <v>3.6</v>
      </c>
      <c r="Z94">
        <f>VLOOKUP(A94,Pre!$J:$BG,49,0)</f>
        <v>3</v>
      </c>
      <c r="AA94" t="e">
        <f>VLOOKUP(A94,'post control'!J:BJ,50,0)</f>
        <v>#DIV/0!</v>
      </c>
      <c r="AB94" t="e">
        <f>VLOOKUP(A94,'post control'!J:BI,50,0)</f>
        <v>#DIV/0!</v>
      </c>
      <c r="AC94">
        <f>VLOOKUP(A94,Pre!$J:$BG,50,0)</f>
        <v>5</v>
      </c>
      <c r="AD94" t="e">
        <f>VLOOKUP(A94,'post intervencion'!J:BY,68,0)</f>
        <v>#N/A</v>
      </c>
      <c r="AE94">
        <f>VLOOKUP(A94,'post control'!J:BI,51,0)</f>
        <v>7</v>
      </c>
      <c r="AG94" t="str">
        <f>VLOOKUP(A94,Pre!$J:$BH,51,0)</f>
        <v>N/A</v>
      </c>
      <c r="AH94" t="e">
        <f>VLOOKUP(A94,'post intervencion'!J:CA,70,0)</f>
        <v>#N/A</v>
      </c>
      <c r="AJ94" t="str">
        <f>VLOOKUP(A94,Pre!$J:$BI,52,0)</f>
        <v>N/A</v>
      </c>
      <c r="AK94" t="e">
        <f>VLOOKUP(A94,'post intervencion'!J:CB,71,0)</f>
        <v>#N/A</v>
      </c>
      <c r="AM94" t="str">
        <f>VLOOKUP(A94,Pre!$J:$BJ,53,0)</f>
        <v>N/A</v>
      </c>
      <c r="AN94" t="str">
        <f>VLOOKUP(A94,'post control'!J:BJ,53,0)</f>
        <v>N/A</v>
      </c>
      <c r="AP94">
        <f>VLOOKUP(A94,Pre!$J:$BK,54,0)</f>
        <v>3</v>
      </c>
      <c r="AQ94" t="e">
        <f>VLOOKUP(A94,'post intervencion'!J:CD,73,0)</f>
        <v>#N/A</v>
      </c>
      <c r="AS94" t="str">
        <f>VLOOKUP(A94,Pre!$J:$BL,55,0)</f>
        <v>N/A</v>
      </c>
      <c r="AT94" t="e">
        <f>VLOOKUP(A94,'post intervencion'!J:CE,74,0)</f>
        <v>#N/A</v>
      </c>
      <c r="AW94" t="e">
        <f>VLOOKUP(A94,'post intervencion'!$J$18:$CI$117,75,0)</f>
        <v>#N/A</v>
      </c>
      <c r="AX94" t="e">
        <f>VLOOKUP(A94,'post intervencion'!$J$18:$CI$117,76,0)</f>
        <v>#N/A</v>
      </c>
      <c r="AY94" t="e">
        <f>VLOOKUP(A94,'post intervencion'!$J$18:$CI$117,77,0)</f>
        <v>#N/A</v>
      </c>
      <c r="AZ94" t="e">
        <f>VLOOKUP(A94,'post intervencion'!$J$18:$CI$117,78,0)</f>
        <v>#N/A</v>
      </c>
      <c r="BB94">
        <f>VLOOKUP(A94,Pre!$J:$BG,4,0)</f>
        <v>4</v>
      </c>
      <c r="BC94">
        <f>VLOOKUP(A94,'post control'!J:BJ,4,0)</f>
        <v>4</v>
      </c>
    </row>
    <row r="95" spans="1:55" x14ac:dyDescent="0.2">
      <c r="A95">
        <v>757</v>
      </c>
      <c r="B95" s="13">
        <f>VLOOKUP(A95,Pre!$J:$BG,41,0)</f>
        <v>5.666666666666667</v>
      </c>
      <c r="C95" s="13">
        <f>VLOOKUP(A95,'post control'!J:BI,42,0)</f>
        <v>5.666666666666667</v>
      </c>
      <c r="D95" s="13">
        <f>VLOOKUP(A95,'post control'!J:BI,42,0)</f>
        <v>5.666666666666667</v>
      </c>
      <c r="E95">
        <f>VLOOKUP(A95,Pre!$J:$BG,42,0)</f>
        <v>4</v>
      </c>
      <c r="F95" t="e">
        <f>VLOOKUP(A95,'post intervencion'!J:BY,60,0)</f>
        <v>#N/A</v>
      </c>
      <c r="G95">
        <f>VLOOKUP(A95,'post control'!J:BI,43,0)</f>
        <v>2</v>
      </c>
      <c r="H95" t="str">
        <f>VLOOKUP(A95,Pre!$J:$BG,43,0)</f>
        <v>N/A</v>
      </c>
      <c r="I95" t="e">
        <f>VLOOKUP(A95,'post intervencion'!J:BY,61,0)</f>
        <v>#N/A</v>
      </c>
      <c r="J95" t="str">
        <f>VLOOKUP(A95,'post control'!J:BI,44,0)</f>
        <v>N/A</v>
      </c>
      <c r="K95" s="24" t="str">
        <f>VLOOKUP(A95,Pre!$J:$BG,44,0)</f>
        <v>N/A</v>
      </c>
      <c r="L95" t="e">
        <f>VLOOKUP(A95,'post intervencion'!J:BY,62,0)</f>
        <v>#N/A</v>
      </c>
      <c r="M95" t="str">
        <f>VLOOKUP(A95,'post control'!J:BI,45,0)</f>
        <v>N/A</v>
      </c>
      <c r="N95" t="str">
        <f>VLOOKUP(A95,Pre!$J:$BG,45,0)</f>
        <v>N/A</v>
      </c>
      <c r="O95" t="e">
        <f>VLOOKUP(A95,'post intervencion'!J:BY,63,0)</f>
        <v>#N/A</v>
      </c>
      <c r="P95" t="str">
        <f>VLOOKUP(A95,'post control'!J:BI,46,0)</f>
        <v>N/A</v>
      </c>
      <c r="Q95" t="str">
        <f>VLOOKUP(A95,Pre!$J:$BG,46,0)</f>
        <v>N/A</v>
      </c>
      <c r="R95" t="e">
        <f>VLOOKUP(A95,'post intervencion'!J:BY,64,0)</f>
        <v>#N/A</v>
      </c>
      <c r="S95" t="str">
        <f>VLOOKUP(A95,'post control'!J:BI,47,0)</f>
        <v>N/A</v>
      </c>
      <c r="T95" t="str">
        <f>VLOOKUP(A95,Pre!$J:$BG,47,0)</f>
        <v>N/A</v>
      </c>
      <c r="U95" t="e">
        <f>VLOOKUP(A95,'post intervencion'!J:BY,65,0)</f>
        <v>#N/A</v>
      </c>
      <c r="V95" t="str">
        <f>VLOOKUP(A95,'post control'!J:BI,48,0)</f>
        <v>N/A</v>
      </c>
      <c r="W95">
        <f>VLOOKUP(A95,Pre!$J:$BG,48,0)</f>
        <v>3</v>
      </c>
      <c r="X95" t="e">
        <f>VLOOKUP(A95,'post intervencion'!J:BY,66,0)</f>
        <v>#N/A</v>
      </c>
      <c r="Y95">
        <f>VLOOKUP(A95,'post control'!J:BI,49,0)</f>
        <v>2.4</v>
      </c>
      <c r="Z95">
        <f>VLOOKUP(A95,Pre!$J:$BG,49,0)</f>
        <v>4</v>
      </c>
      <c r="AA95" t="e">
        <f>VLOOKUP(A95,'post control'!J:BJ,50,0)</f>
        <v>#DIV/0!</v>
      </c>
      <c r="AB95" t="e">
        <f>VLOOKUP(A95,'post control'!J:BI,50,0)</f>
        <v>#DIV/0!</v>
      </c>
      <c r="AC95">
        <f>VLOOKUP(A95,Pre!$J:$BG,50,0)</f>
        <v>3</v>
      </c>
      <c r="AD95" t="e">
        <f>VLOOKUP(A95,'post intervencion'!J:BY,68,0)</f>
        <v>#N/A</v>
      </c>
      <c r="AE95">
        <f>VLOOKUP(A95,'post control'!J:BI,51,0)</f>
        <v>5</v>
      </c>
      <c r="AG95" t="str">
        <f>VLOOKUP(A95,Pre!$J:$BH,51,0)</f>
        <v>N/A</v>
      </c>
      <c r="AH95" t="e">
        <f>VLOOKUP(A95,'post intervencion'!J:CA,70,0)</f>
        <v>#N/A</v>
      </c>
      <c r="AJ95" t="str">
        <f>VLOOKUP(A95,Pre!$J:$BI,52,0)</f>
        <v>N/A</v>
      </c>
      <c r="AK95" t="e">
        <f>VLOOKUP(A95,'post intervencion'!J:CB,71,0)</f>
        <v>#N/A</v>
      </c>
      <c r="AM95" t="str">
        <f>VLOOKUP(A95,Pre!$J:$BJ,53,0)</f>
        <v>N/A</v>
      </c>
      <c r="AN95" t="str">
        <f>VLOOKUP(A95,'post control'!J:BJ,53,0)</f>
        <v>N/A</v>
      </c>
      <c r="AP95">
        <f>VLOOKUP(A95,Pre!$J:$BK,54,0)</f>
        <v>2</v>
      </c>
      <c r="AQ95" t="e">
        <f>VLOOKUP(A95,'post intervencion'!J:CD,73,0)</f>
        <v>#N/A</v>
      </c>
      <c r="AS95" t="str">
        <f>VLOOKUP(A95,Pre!$J:$BL,55,0)</f>
        <v>N/A</v>
      </c>
      <c r="AT95" t="e">
        <f>VLOOKUP(A95,'post intervencion'!J:CE,74,0)</f>
        <v>#N/A</v>
      </c>
      <c r="AW95" t="e">
        <f>VLOOKUP(A95,'post intervencion'!$J$18:$CI$117,75,0)</f>
        <v>#N/A</v>
      </c>
      <c r="AX95" t="e">
        <f>VLOOKUP(A95,'post intervencion'!$J$18:$CI$117,76,0)</f>
        <v>#N/A</v>
      </c>
      <c r="AY95" t="e">
        <f>VLOOKUP(A95,'post intervencion'!$J$18:$CI$117,77,0)</f>
        <v>#N/A</v>
      </c>
      <c r="AZ95" t="e">
        <f>VLOOKUP(A95,'post intervencion'!$J$18:$CI$117,78,0)</f>
        <v>#N/A</v>
      </c>
      <c r="BB95">
        <f>VLOOKUP(A95,Pre!$J:$BG,4,0)</f>
        <v>5</v>
      </c>
      <c r="BC95">
        <f>VLOOKUP(A95,'post control'!J:BJ,4,0)</f>
        <v>4</v>
      </c>
    </row>
    <row r="96" spans="1:55" x14ac:dyDescent="0.2">
      <c r="A96">
        <v>941</v>
      </c>
      <c r="B96" s="13">
        <f>VLOOKUP(A96,Pre!$J:$BG,41,0)</f>
        <v>6</v>
      </c>
      <c r="C96" s="13">
        <f>VLOOKUP(A96,'post control'!J:BI,42,0)</f>
        <v>6.333333333333333</v>
      </c>
      <c r="D96" s="13">
        <f>VLOOKUP(A96,'post control'!J:BI,42,0)</f>
        <v>6.333333333333333</v>
      </c>
      <c r="E96">
        <f>VLOOKUP(A96,Pre!$J:$BG,42,0)</f>
        <v>8</v>
      </c>
      <c r="F96" t="e">
        <f>VLOOKUP(A96,'post intervencion'!J:BY,60,0)</f>
        <v>#N/A</v>
      </c>
      <c r="G96">
        <f>VLOOKUP(A96,'post control'!J:BI,43,0)</f>
        <v>8</v>
      </c>
      <c r="H96" t="str">
        <f>VLOOKUP(A96,Pre!$J:$BG,43,0)</f>
        <v>N/A</v>
      </c>
      <c r="I96" t="e">
        <f>VLOOKUP(A96,'post intervencion'!J:BY,61,0)</f>
        <v>#N/A</v>
      </c>
      <c r="J96" t="str">
        <f>VLOOKUP(A96,'post control'!J:BI,44,0)</f>
        <v>N/A</v>
      </c>
      <c r="K96" s="24" t="str">
        <f>VLOOKUP(A96,Pre!$J:$BG,44,0)</f>
        <v>N/A</v>
      </c>
      <c r="L96" t="e">
        <f>VLOOKUP(A96,'post intervencion'!J:BY,62,0)</f>
        <v>#N/A</v>
      </c>
      <c r="M96" t="str">
        <f>VLOOKUP(A96,'post control'!J:BI,45,0)</f>
        <v>N/A</v>
      </c>
      <c r="N96" t="str">
        <f>VLOOKUP(A96,Pre!$J:$BG,45,0)</f>
        <v>N/A</v>
      </c>
      <c r="O96" t="e">
        <f>VLOOKUP(A96,'post intervencion'!J:BY,63,0)</f>
        <v>#N/A</v>
      </c>
      <c r="P96" t="str">
        <f>VLOOKUP(A96,'post control'!J:BI,46,0)</f>
        <v>N/A</v>
      </c>
      <c r="Q96" t="str">
        <f>VLOOKUP(A96,Pre!$J:$BG,46,0)</f>
        <v>N/A</v>
      </c>
      <c r="R96" t="e">
        <f>VLOOKUP(A96,'post intervencion'!J:BY,64,0)</f>
        <v>#N/A</v>
      </c>
      <c r="S96" t="str">
        <f>VLOOKUP(A96,'post control'!J:BI,47,0)</f>
        <v>N/A</v>
      </c>
      <c r="T96" t="str">
        <f>VLOOKUP(A96,Pre!$J:$BG,47,0)</f>
        <v>N/A</v>
      </c>
      <c r="U96" t="e">
        <f>VLOOKUP(A96,'post intervencion'!J:BY,65,0)</f>
        <v>#N/A</v>
      </c>
      <c r="V96" t="str">
        <f>VLOOKUP(A96,'post control'!J:BI,48,0)</f>
        <v>N/A</v>
      </c>
      <c r="W96">
        <f>VLOOKUP(A96,Pre!$J:$BG,48,0)</f>
        <v>4.8</v>
      </c>
      <c r="X96" t="e">
        <f>VLOOKUP(A96,'post intervencion'!J:BY,66,0)</f>
        <v>#N/A</v>
      </c>
      <c r="Y96">
        <f>VLOOKUP(A96,'post control'!J:BI,49,0)</f>
        <v>5</v>
      </c>
      <c r="Z96">
        <f>VLOOKUP(A96,Pre!$J:$BG,49,0)</f>
        <v>5</v>
      </c>
      <c r="AA96" t="e">
        <f>VLOOKUP(A96,'post control'!J:BJ,50,0)</f>
        <v>#DIV/0!</v>
      </c>
      <c r="AB96" t="e">
        <f>VLOOKUP(A96,'post control'!J:BI,50,0)</f>
        <v>#DIV/0!</v>
      </c>
      <c r="AC96">
        <f>VLOOKUP(A96,Pre!$J:$BG,50,0)</f>
        <v>6</v>
      </c>
      <c r="AD96" t="e">
        <f>VLOOKUP(A96,'post intervencion'!J:BY,68,0)</f>
        <v>#N/A</v>
      </c>
      <c r="AE96">
        <f>VLOOKUP(A96,'post control'!J:BI,51,0)</f>
        <v>9</v>
      </c>
      <c r="AG96" t="str">
        <f>VLOOKUP(A96,Pre!$J:$BH,51,0)</f>
        <v>N/A</v>
      </c>
      <c r="AH96" t="e">
        <f>VLOOKUP(A96,'post intervencion'!J:CA,70,0)</f>
        <v>#N/A</v>
      </c>
      <c r="AJ96" t="str">
        <f>VLOOKUP(A96,Pre!$J:$BI,52,0)</f>
        <v>N/A</v>
      </c>
      <c r="AK96" t="e">
        <f>VLOOKUP(A96,'post intervencion'!J:CB,71,0)</f>
        <v>#N/A</v>
      </c>
      <c r="AM96" t="str">
        <f>VLOOKUP(A96,Pre!$J:$BJ,53,0)</f>
        <v>N/A</v>
      </c>
      <c r="AN96" t="str">
        <f>VLOOKUP(A96,'post control'!J:BJ,53,0)</f>
        <v>N/A</v>
      </c>
      <c r="AP96">
        <f>VLOOKUP(A96,Pre!$J:$BK,54,0)</f>
        <v>1</v>
      </c>
      <c r="AQ96" t="e">
        <f>VLOOKUP(A96,'post intervencion'!J:CD,73,0)</f>
        <v>#N/A</v>
      </c>
      <c r="AS96" t="str">
        <f>VLOOKUP(A96,Pre!$J:$BL,55,0)</f>
        <v>N/A</v>
      </c>
      <c r="AT96" t="e">
        <f>VLOOKUP(A96,'post intervencion'!J:CE,74,0)</f>
        <v>#N/A</v>
      </c>
      <c r="AW96" t="e">
        <f>VLOOKUP(A96,'post intervencion'!$J$18:$CI$117,75,0)</f>
        <v>#N/A</v>
      </c>
      <c r="AX96" t="e">
        <f>VLOOKUP(A96,'post intervencion'!$J$18:$CI$117,76,0)</f>
        <v>#N/A</v>
      </c>
      <c r="AY96" t="e">
        <f>VLOOKUP(A96,'post intervencion'!$J$18:$CI$117,77,0)</f>
        <v>#N/A</v>
      </c>
      <c r="AZ96" t="e">
        <f>VLOOKUP(A96,'post intervencion'!$J$18:$CI$117,78,0)</f>
        <v>#N/A</v>
      </c>
      <c r="BB96">
        <f>VLOOKUP(A96,Pre!$J:$BG,4,0)</f>
        <v>5</v>
      </c>
      <c r="BC96">
        <f>VLOOKUP(A96,'post control'!J:BJ,4,0)</f>
        <v>6</v>
      </c>
    </row>
    <row r="97" spans="1:55" x14ac:dyDescent="0.2">
      <c r="A97">
        <v>989</v>
      </c>
      <c r="B97" s="13">
        <f>VLOOKUP(A97,Pre!$J:$BG,41,0)</f>
        <v>5.666666666666667</v>
      </c>
      <c r="C97" s="13">
        <f>VLOOKUP(A97,'post control'!J:BI,42,0)</f>
        <v>5.666666666666667</v>
      </c>
      <c r="D97" s="13">
        <f>VLOOKUP(A97,'post control'!J:BI,42,0)</f>
        <v>5.666666666666667</v>
      </c>
      <c r="E97">
        <f>VLOOKUP(A97,Pre!$J:$BG,42,0)</f>
        <v>9</v>
      </c>
      <c r="F97" t="e">
        <f>VLOOKUP(A97,'post intervencion'!J:BY,60,0)</f>
        <v>#N/A</v>
      </c>
      <c r="G97">
        <f>VLOOKUP(A97,'post control'!J:BI,43,0)</f>
        <v>5</v>
      </c>
      <c r="H97" t="str">
        <f>VLOOKUP(A97,Pre!$J:$BG,43,0)</f>
        <v>N/A</v>
      </c>
      <c r="I97" t="e">
        <f>VLOOKUP(A97,'post intervencion'!J:BY,61,0)</f>
        <v>#N/A</v>
      </c>
      <c r="J97" t="str">
        <f>VLOOKUP(A97,'post control'!J:BI,44,0)</f>
        <v>N/A</v>
      </c>
      <c r="K97" s="24" t="str">
        <f>VLOOKUP(A97,Pre!$J:$BG,44,0)</f>
        <v>N/A</v>
      </c>
      <c r="L97" t="e">
        <f>VLOOKUP(A97,'post intervencion'!J:BY,62,0)</f>
        <v>#N/A</v>
      </c>
      <c r="M97" t="str">
        <f>VLOOKUP(A97,'post control'!J:BI,45,0)</f>
        <v>N/A</v>
      </c>
      <c r="N97" t="str">
        <f>VLOOKUP(A97,Pre!$J:$BG,45,0)</f>
        <v>N/A</v>
      </c>
      <c r="O97" t="e">
        <f>VLOOKUP(A97,'post intervencion'!J:BY,63,0)</f>
        <v>#N/A</v>
      </c>
      <c r="P97" t="str">
        <f>VLOOKUP(A97,'post control'!J:BI,46,0)</f>
        <v>N/A</v>
      </c>
      <c r="Q97" t="str">
        <f>VLOOKUP(A97,Pre!$J:$BG,46,0)</f>
        <v>N/A</v>
      </c>
      <c r="R97" t="e">
        <f>VLOOKUP(A97,'post intervencion'!J:BY,64,0)</f>
        <v>#N/A</v>
      </c>
      <c r="S97" t="str">
        <f>VLOOKUP(A97,'post control'!J:BI,47,0)</f>
        <v>N/A</v>
      </c>
      <c r="T97" t="str">
        <f>VLOOKUP(A97,Pre!$J:$BG,47,0)</f>
        <v>N/A</v>
      </c>
      <c r="U97" t="e">
        <f>VLOOKUP(A97,'post intervencion'!J:BY,65,0)</f>
        <v>#N/A</v>
      </c>
      <c r="V97" t="str">
        <f>VLOOKUP(A97,'post control'!J:BI,48,0)</f>
        <v>N/A</v>
      </c>
      <c r="W97">
        <f>VLOOKUP(A97,Pre!$J:$BG,48,0)</f>
        <v>3.6</v>
      </c>
      <c r="X97" t="e">
        <f>VLOOKUP(A97,'post intervencion'!J:BY,66,0)</f>
        <v>#N/A</v>
      </c>
      <c r="Y97">
        <f>VLOOKUP(A97,'post control'!J:BI,49,0)</f>
        <v>3.6</v>
      </c>
      <c r="Z97">
        <f>VLOOKUP(A97,Pre!$J:$BG,49,0)</f>
        <v>3</v>
      </c>
      <c r="AA97" t="e">
        <f>VLOOKUP(A97,'post control'!J:BJ,50,0)</f>
        <v>#DIV/0!</v>
      </c>
      <c r="AB97" t="e">
        <f>VLOOKUP(A97,'post control'!J:BI,50,0)</f>
        <v>#DIV/0!</v>
      </c>
      <c r="AC97">
        <f>VLOOKUP(A97,Pre!$J:$BG,50,0)</f>
        <v>4</v>
      </c>
      <c r="AD97" t="e">
        <f>VLOOKUP(A97,'post intervencion'!J:BY,68,0)</f>
        <v>#N/A</v>
      </c>
      <c r="AE97">
        <f>VLOOKUP(A97,'post control'!J:BI,51,0)</f>
        <v>3</v>
      </c>
      <c r="AG97" t="str">
        <f>VLOOKUP(A97,Pre!$J:$BH,51,0)</f>
        <v>N/A</v>
      </c>
      <c r="AH97" t="e">
        <f>VLOOKUP(A97,'post intervencion'!J:CA,70,0)</f>
        <v>#N/A</v>
      </c>
      <c r="AJ97" t="str">
        <f>VLOOKUP(A97,Pre!$J:$BI,52,0)</f>
        <v>N/A</v>
      </c>
      <c r="AK97" t="e">
        <f>VLOOKUP(A97,'post intervencion'!J:CB,71,0)</f>
        <v>#N/A</v>
      </c>
      <c r="AM97" t="str">
        <f>VLOOKUP(A97,Pre!$J:$BJ,53,0)</f>
        <v>N/A</v>
      </c>
      <c r="AN97" t="str">
        <f>VLOOKUP(A97,'post control'!J:BJ,53,0)</f>
        <v>N/A</v>
      </c>
      <c r="AP97">
        <f>VLOOKUP(A97,Pre!$J:$BK,54,0)</f>
        <v>3</v>
      </c>
      <c r="AQ97" t="e">
        <f>VLOOKUP(A97,'post intervencion'!J:CD,73,0)</f>
        <v>#N/A</v>
      </c>
      <c r="AS97" t="str">
        <f>VLOOKUP(A97,Pre!$J:$BL,55,0)</f>
        <v>N/A</v>
      </c>
      <c r="AT97" t="e">
        <f>VLOOKUP(A97,'post intervencion'!J:CE,74,0)</f>
        <v>#N/A</v>
      </c>
      <c r="AW97" t="e">
        <f>VLOOKUP(A97,'post intervencion'!$J$18:$CI$117,75,0)</f>
        <v>#N/A</v>
      </c>
      <c r="AX97" t="e">
        <f>VLOOKUP(A97,'post intervencion'!$J$18:$CI$117,76,0)</f>
        <v>#N/A</v>
      </c>
      <c r="AY97" t="e">
        <f>VLOOKUP(A97,'post intervencion'!$J$18:$CI$117,77,0)</f>
        <v>#N/A</v>
      </c>
      <c r="AZ97" t="e">
        <f>VLOOKUP(A97,'post intervencion'!$J$18:$CI$117,78,0)</f>
        <v>#N/A</v>
      </c>
      <c r="BB97">
        <f>VLOOKUP(A97,Pre!$J:$BG,4,0)</f>
        <v>7</v>
      </c>
      <c r="BC97">
        <f>VLOOKUP(A97,'post control'!J:BJ,4,0)</f>
        <v>5</v>
      </c>
    </row>
    <row r="98" spans="1:55" x14ac:dyDescent="0.2">
      <c r="A98">
        <v>1114</v>
      </c>
      <c r="B98" s="13">
        <f>VLOOKUP(A98,Pre!$J:$BG,41,0)</f>
        <v>6</v>
      </c>
      <c r="C98" s="13">
        <f>VLOOKUP(A98,'post control'!J:BI,42,0)</f>
        <v>4.666666666666667</v>
      </c>
      <c r="D98" s="13">
        <f>VLOOKUP(A98,'post control'!J:BI,42,0)</f>
        <v>4.666666666666667</v>
      </c>
      <c r="E98">
        <f>VLOOKUP(A98,Pre!$J:$BG,42,0)</f>
        <v>11</v>
      </c>
      <c r="F98" t="e">
        <f>VLOOKUP(A98,'post intervencion'!J:BY,60,0)</f>
        <v>#N/A</v>
      </c>
      <c r="G98">
        <f>VLOOKUP(A98,'post control'!J:BI,43,0)</f>
        <v>9</v>
      </c>
      <c r="H98" t="str">
        <f>VLOOKUP(A98,Pre!$J:$BG,43,0)</f>
        <v>N/A</v>
      </c>
      <c r="I98" t="e">
        <f>VLOOKUP(A98,'post intervencion'!J:BY,61,0)</f>
        <v>#N/A</v>
      </c>
      <c r="J98" t="str">
        <f>VLOOKUP(A98,'post control'!J:BI,44,0)</f>
        <v>N/A</v>
      </c>
      <c r="K98" s="24" t="str">
        <f>VLOOKUP(A98,Pre!$J:$BG,44,0)</f>
        <v>N/A</v>
      </c>
      <c r="L98" t="e">
        <f>VLOOKUP(A98,'post intervencion'!J:BY,62,0)</f>
        <v>#N/A</v>
      </c>
      <c r="M98" t="str">
        <f>VLOOKUP(A98,'post control'!J:BI,45,0)</f>
        <v>N/A</v>
      </c>
      <c r="N98" t="str">
        <f>VLOOKUP(A98,Pre!$J:$BG,45,0)</f>
        <v>N/A</v>
      </c>
      <c r="O98" t="e">
        <f>VLOOKUP(A98,'post intervencion'!J:BY,63,0)</f>
        <v>#N/A</v>
      </c>
      <c r="P98" t="str">
        <f>VLOOKUP(A98,'post control'!J:BI,46,0)</f>
        <v>N/A</v>
      </c>
      <c r="Q98" t="str">
        <f>VLOOKUP(A98,Pre!$J:$BG,46,0)</f>
        <v>N/A</v>
      </c>
      <c r="R98" t="e">
        <f>VLOOKUP(A98,'post intervencion'!J:BY,64,0)</f>
        <v>#N/A</v>
      </c>
      <c r="S98" t="str">
        <f>VLOOKUP(A98,'post control'!J:BI,47,0)</f>
        <v>N/A</v>
      </c>
      <c r="T98" t="str">
        <f>VLOOKUP(A98,Pre!$J:$BG,47,0)</f>
        <v>N/A</v>
      </c>
      <c r="U98" t="e">
        <f>VLOOKUP(A98,'post intervencion'!J:BY,65,0)</f>
        <v>#N/A</v>
      </c>
      <c r="V98" t="str">
        <f>VLOOKUP(A98,'post control'!J:BI,48,0)</f>
        <v>N/A</v>
      </c>
      <c r="W98">
        <f>VLOOKUP(A98,Pre!$J:$BG,48,0)</f>
        <v>3.4</v>
      </c>
      <c r="X98" t="e">
        <f>VLOOKUP(A98,'post intervencion'!J:BY,66,0)</f>
        <v>#N/A</v>
      </c>
      <c r="Y98">
        <f>VLOOKUP(A98,'post control'!J:BI,49,0)</f>
        <v>3.2</v>
      </c>
      <c r="Z98">
        <f>VLOOKUP(A98,Pre!$J:$BG,49,0)</f>
        <v>3</v>
      </c>
      <c r="AA98" t="e">
        <f>VLOOKUP(A98,'post control'!J:BJ,50,0)</f>
        <v>#DIV/0!</v>
      </c>
      <c r="AB98" t="e">
        <f>VLOOKUP(A98,'post control'!J:BI,50,0)</f>
        <v>#DIV/0!</v>
      </c>
      <c r="AC98">
        <f>VLOOKUP(A98,Pre!$J:$BG,50,0)</f>
        <v>0</v>
      </c>
      <c r="AD98" t="e">
        <f>VLOOKUP(A98,'post intervencion'!J:BY,68,0)</f>
        <v>#N/A</v>
      </c>
      <c r="AE98">
        <f>VLOOKUP(A98,'post control'!J:BI,51,0)</f>
        <v>0</v>
      </c>
      <c r="AG98" t="str">
        <f>VLOOKUP(A98,Pre!$J:$BH,51,0)</f>
        <v>N/A</v>
      </c>
      <c r="AH98" t="e">
        <f>VLOOKUP(A98,'post intervencion'!J:CA,70,0)</f>
        <v>#N/A</v>
      </c>
      <c r="AJ98" t="str">
        <f>VLOOKUP(A98,Pre!$J:$BI,52,0)</f>
        <v>N/A</v>
      </c>
      <c r="AK98" t="e">
        <f>VLOOKUP(A98,'post intervencion'!J:CB,71,0)</f>
        <v>#N/A</v>
      </c>
      <c r="AM98" t="str">
        <f>VLOOKUP(A98,Pre!$J:$BJ,53,0)</f>
        <v>N/A</v>
      </c>
      <c r="AN98" t="str">
        <f>VLOOKUP(A98,'post control'!J:BJ,53,0)</f>
        <v>N/A</v>
      </c>
      <c r="AP98">
        <f>VLOOKUP(A98,Pre!$J:$BK,54,0)</f>
        <v>0</v>
      </c>
      <c r="AQ98" t="e">
        <f>VLOOKUP(A98,'post intervencion'!J:CD,73,0)</f>
        <v>#N/A</v>
      </c>
      <c r="AS98" t="str">
        <f>VLOOKUP(A98,Pre!$J:$BL,55,0)</f>
        <v>N/A</v>
      </c>
      <c r="AT98" t="e">
        <f>VLOOKUP(A98,'post intervencion'!J:CE,74,0)</f>
        <v>#N/A</v>
      </c>
      <c r="AW98" t="e">
        <f>VLOOKUP(A98,'post intervencion'!$J$18:$CI$117,75,0)</f>
        <v>#N/A</v>
      </c>
      <c r="AX98" t="e">
        <f>VLOOKUP(A98,'post intervencion'!$J$18:$CI$117,76,0)</f>
        <v>#N/A</v>
      </c>
      <c r="AY98" t="e">
        <f>VLOOKUP(A98,'post intervencion'!$J$18:$CI$117,77,0)</f>
        <v>#N/A</v>
      </c>
      <c r="AZ98" t="e">
        <f>VLOOKUP(A98,'post intervencion'!$J$18:$CI$117,78,0)</f>
        <v>#N/A</v>
      </c>
      <c r="BB98">
        <f>VLOOKUP(A98,Pre!$J:$BG,4,0)</f>
        <v>3</v>
      </c>
      <c r="BC98">
        <f>VLOOKUP(A98,'post control'!J:BJ,4,0)</f>
        <v>3</v>
      </c>
    </row>
    <row r="99" spans="1:55" x14ac:dyDescent="0.2">
      <c r="A99">
        <v>1141</v>
      </c>
      <c r="B99" s="13">
        <f>VLOOKUP(A99,Pre!$J:$BG,41,0)</f>
        <v>5</v>
      </c>
      <c r="C99" s="13">
        <f>VLOOKUP(A99,'post control'!J:BI,42,0)</f>
        <v>5</v>
      </c>
      <c r="D99" s="13">
        <f>VLOOKUP(A99,'post control'!J:BI,42,0)</f>
        <v>5</v>
      </c>
      <c r="E99">
        <f>VLOOKUP(A99,Pre!$J:$BG,42,0)</f>
        <v>12</v>
      </c>
      <c r="F99" t="e">
        <f>VLOOKUP(A99,'post intervencion'!J:BY,60,0)</f>
        <v>#N/A</v>
      </c>
      <c r="G99">
        <f>VLOOKUP(A99,'post control'!J:BI,43,0)</f>
        <v>6</v>
      </c>
      <c r="H99" t="str">
        <f>VLOOKUP(A99,Pre!$J:$BG,43,0)</f>
        <v>N/A</v>
      </c>
      <c r="I99" t="e">
        <f>VLOOKUP(A99,'post intervencion'!J:BY,61,0)</f>
        <v>#N/A</v>
      </c>
      <c r="J99" t="str">
        <f>VLOOKUP(A99,'post control'!J:BI,44,0)</f>
        <v>N/A</v>
      </c>
      <c r="K99" s="24" t="str">
        <f>VLOOKUP(A99,Pre!$J:$BG,44,0)</f>
        <v>N/A</v>
      </c>
      <c r="L99" t="e">
        <f>VLOOKUP(A99,'post intervencion'!J:BY,62,0)</f>
        <v>#N/A</v>
      </c>
      <c r="M99" t="str">
        <f>VLOOKUP(A99,'post control'!J:BI,45,0)</f>
        <v>N/A</v>
      </c>
      <c r="N99" t="str">
        <f>VLOOKUP(A99,Pre!$J:$BG,45,0)</f>
        <v>N/A</v>
      </c>
      <c r="O99" t="e">
        <f>VLOOKUP(A99,'post intervencion'!J:BY,63,0)</f>
        <v>#N/A</v>
      </c>
      <c r="P99" t="str">
        <f>VLOOKUP(A99,'post control'!J:BI,46,0)</f>
        <v>N/A</v>
      </c>
      <c r="Q99" t="str">
        <f>VLOOKUP(A99,Pre!$J:$BG,46,0)</f>
        <v>N/A</v>
      </c>
      <c r="R99" t="e">
        <f>VLOOKUP(A99,'post intervencion'!J:BY,64,0)</f>
        <v>#N/A</v>
      </c>
      <c r="S99" t="str">
        <f>VLOOKUP(A99,'post control'!J:BI,47,0)</f>
        <v>N/A</v>
      </c>
      <c r="T99" t="str">
        <f>VLOOKUP(A99,Pre!$J:$BG,47,0)</f>
        <v>N/A</v>
      </c>
      <c r="U99" t="e">
        <f>VLOOKUP(A99,'post intervencion'!J:BY,65,0)</f>
        <v>#N/A</v>
      </c>
      <c r="V99" t="str">
        <f>VLOOKUP(A99,'post control'!J:BI,48,0)</f>
        <v>N/A</v>
      </c>
      <c r="W99">
        <f>VLOOKUP(A99,Pre!$J:$BG,48,0)</f>
        <v>2.6</v>
      </c>
      <c r="X99" t="e">
        <f>VLOOKUP(A99,'post intervencion'!J:BY,66,0)</f>
        <v>#N/A</v>
      </c>
      <c r="Y99">
        <f>VLOOKUP(A99,'post control'!J:BI,49,0)</f>
        <v>2.6</v>
      </c>
      <c r="Z99">
        <f>VLOOKUP(A99,Pre!$J:$BG,49,0)</f>
        <v>3</v>
      </c>
      <c r="AA99" t="e">
        <f>VLOOKUP(A99,'post control'!J:BJ,50,0)</f>
        <v>#DIV/0!</v>
      </c>
      <c r="AB99" t="e">
        <f>VLOOKUP(A99,'post control'!J:BI,50,0)</f>
        <v>#DIV/0!</v>
      </c>
      <c r="AC99">
        <f>VLOOKUP(A99,Pre!$J:$BG,50,0)</f>
        <v>1</v>
      </c>
      <c r="AD99" t="e">
        <f>VLOOKUP(A99,'post intervencion'!J:BY,68,0)</f>
        <v>#N/A</v>
      </c>
      <c r="AE99">
        <f>VLOOKUP(A99,'post control'!J:BI,51,0)</f>
        <v>4</v>
      </c>
      <c r="AG99" t="str">
        <f>VLOOKUP(A99,Pre!$J:$BH,51,0)</f>
        <v>N/A</v>
      </c>
      <c r="AH99" t="e">
        <f>VLOOKUP(A99,'post intervencion'!J:CA,70,0)</f>
        <v>#N/A</v>
      </c>
      <c r="AJ99" t="str">
        <f>VLOOKUP(A99,Pre!$J:$BI,52,0)</f>
        <v>N/A</v>
      </c>
      <c r="AK99" t="e">
        <f>VLOOKUP(A99,'post intervencion'!J:CB,71,0)</f>
        <v>#N/A</v>
      </c>
      <c r="AM99" t="str">
        <f>VLOOKUP(A99,Pre!$J:$BJ,53,0)</f>
        <v>N/A</v>
      </c>
      <c r="AN99" t="str">
        <f>VLOOKUP(A99,'post control'!J:BJ,53,0)</f>
        <v>N/A</v>
      </c>
      <c r="AP99">
        <f>VLOOKUP(A99,Pre!$J:$BK,54,0)</f>
        <v>0</v>
      </c>
      <c r="AQ99" t="e">
        <f>VLOOKUP(A99,'post intervencion'!J:CD,73,0)</f>
        <v>#N/A</v>
      </c>
      <c r="AS99" t="str">
        <f>VLOOKUP(A99,Pre!$J:$BL,55,0)</f>
        <v>N/A</v>
      </c>
      <c r="AT99" t="e">
        <f>VLOOKUP(A99,'post intervencion'!J:CE,74,0)</f>
        <v>#N/A</v>
      </c>
      <c r="AW99" t="e">
        <f>VLOOKUP(A99,'post intervencion'!$J$18:$CI$117,75,0)</f>
        <v>#N/A</v>
      </c>
      <c r="AX99" t="e">
        <f>VLOOKUP(A99,'post intervencion'!$J$18:$CI$117,76,0)</f>
        <v>#N/A</v>
      </c>
      <c r="AY99" t="e">
        <f>VLOOKUP(A99,'post intervencion'!$J$18:$CI$117,77,0)</f>
        <v>#N/A</v>
      </c>
      <c r="AZ99" t="e">
        <f>VLOOKUP(A99,'post intervencion'!$J$18:$CI$117,78,0)</f>
        <v>#N/A</v>
      </c>
      <c r="BB99">
        <f>VLOOKUP(A99,Pre!$J:$BG,4,0)</f>
        <v>4</v>
      </c>
      <c r="BC99">
        <f>VLOOKUP(A99,'post control'!J:BJ,4,0)</f>
        <v>5</v>
      </c>
    </row>
    <row r="100" spans="1:55" x14ac:dyDescent="0.2">
      <c r="A100">
        <v>1196</v>
      </c>
      <c r="B100" s="13">
        <f>VLOOKUP(A100,Pre!$J:$BG,41,0)</f>
        <v>5</v>
      </c>
      <c r="C100" s="13">
        <f>VLOOKUP(A100,'post control'!J:BI,42,0)</f>
        <v>5.333333333333333</v>
      </c>
      <c r="D100" s="13">
        <f>VLOOKUP(A100,'post control'!J:BI,42,0)</f>
        <v>5.333333333333333</v>
      </c>
      <c r="E100">
        <f>VLOOKUP(A100,Pre!$J:$BG,42,0)</f>
        <v>3</v>
      </c>
      <c r="F100" t="e">
        <f>VLOOKUP(A100,'post intervencion'!J:BY,60,0)</f>
        <v>#N/A</v>
      </c>
      <c r="G100">
        <f>VLOOKUP(A100,'post control'!J:BI,43,0)</f>
        <v>4</v>
      </c>
      <c r="H100" t="str">
        <f>VLOOKUP(A100,Pre!$J:$BG,43,0)</f>
        <v>N/A</v>
      </c>
      <c r="I100" t="e">
        <f>VLOOKUP(A100,'post intervencion'!J:BY,61,0)</f>
        <v>#N/A</v>
      </c>
      <c r="J100" t="str">
        <f>VLOOKUP(A100,'post control'!J:BI,44,0)</f>
        <v>N/A</v>
      </c>
      <c r="K100" s="24" t="str">
        <f>VLOOKUP(A100,Pre!$J:$BG,44,0)</f>
        <v>N/A</v>
      </c>
      <c r="L100" t="e">
        <f>VLOOKUP(A100,'post intervencion'!J:BY,62,0)</f>
        <v>#N/A</v>
      </c>
      <c r="M100" t="str">
        <f>VLOOKUP(A100,'post control'!J:BI,45,0)</f>
        <v>N/A</v>
      </c>
      <c r="N100" t="str">
        <f>VLOOKUP(A100,Pre!$J:$BG,45,0)</f>
        <v>N/A</v>
      </c>
      <c r="O100" t="e">
        <f>VLOOKUP(A100,'post intervencion'!J:BY,63,0)</f>
        <v>#N/A</v>
      </c>
      <c r="P100" t="str">
        <f>VLOOKUP(A100,'post control'!J:BI,46,0)</f>
        <v>N/A</v>
      </c>
      <c r="Q100" t="str">
        <f>VLOOKUP(A100,Pre!$J:$BG,46,0)</f>
        <v>N/A</v>
      </c>
      <c r="R100" t="e">
        <f>VLOOKUP(A100,'post intervencion'!J:BY,64,0)</f>
        <v>#N/A</v>
      </c>
      <c r="S100" t="str">
        <f>VLOOKUP(A100,'post control'!J:BI,47,0)</f>
        <v>N/A</v>
      </c>
      <c r="T100" t="str">
        <f>VLOOKUP(A100,Pre!$J:$BG,47,0)</f>
        <v>N/A</v>
      </c>
      <c r="U100" t="e">
        <f>VLOOKUP(A100,'post intervencion'!J:BY,65,0)</f>
        <v>#N/A</v>
      </c>
      <c r="V100" t="str">
        <f>VLOOKUP(A100,'post control'!J:BI,48,0)</f>
        <v>N/A</v>
      </c>
      <c r="W100">
        <f>VLOOKUP(A100,Pre!$J:$BG,48,0)</f>
        <v>3.2</v>
      </c>
      <c r="X100" t="e">
        <f>VLOOKUP(A100,'post intervencion'!J:BY,66,0)</f>
        <v>#N/A</v>
      </c>
      <c r="Y100">
        <f>VLOOKUP(A100,'post control'!J:BI,49,0)</f>
        <v>4</v>
      </c>
      <c r="Z100">
        <f>VLOOKUP(A100,Pre!$J:$BG,49,0)</f>
        <v>5</v>
      </c>
      <c r="AA100" t="e">
        <f>VLOOKUP(A100,'post control'!J:BJ,50,0)</f>
        <v>#DIV/0!</v>
      </c>
      <c r="AB100" t="e">
        <f>VLOOKUP(A100,'post control'!J:BI,50,0)</f>
        <v>#DIV/0!</v>
      </c>
      <c r="AC100">
        <f>VLOOKUP(A100,Pre!$J:$BG,50,0)</f>
        <v>12</v>
      </c>
      <c r="AD100" t="e">
        <f>VLOOKUP(A100,'post intervencion'!J:BY,68,0)</f>
        <v>#N/A</v>
      </c>
      <c r="AE100">
        <f>VLOOKUP(A100,'post control'!J:BI,51,0)</f>
        <v>12</v>
      </c>
      <c r="AG100" t="str">
        <f>VLOOKUP(A100,Pre!$J:$BH,51,0)</f>
        <v>N/A</v>
      </c>
      <c r="AH100" t="e">
        <f>VLOOKUP(A100,'post intervencion'!J:CA,70,0)</f>
        <v>#N/A</v>
      </c>
      <c r="AJ100" t="str">
        <f>VLOOKUP(A100,Pre!$J:$BI,52,0)</f>
        <v>N/A</v>
      </c>
      <c r="AK100" t="e">
        <f>VLOOKUP(A100,'post intervencion'!J:CB,71,0)</f>
        <v>#N/A</v>
      </c>
      <c r="AM100" t="str">
        <f>VLOOKUP(A100,Pre!$J:$BJ,53,0)</f>
        <v>N/A</v>
      </c>
      <c r="AN100" t="str">
        <f>VLOOKUP(A100,'post control'!J:BJ,53,0)</f>
        <v>N/A</v>
      </c>
      <c r="AP100">
        <f>VLOOKUP(A100,Pre!$J:$BK,54,0)</f>
        <v>4</v>
      </c>
      <c r="AQ100" t="e">
        <f>VLOOKUP(A100,'post intervencion'!J:CD,73,0)</f>
        <v>#N/A</v>
      </c>
      <c r="AS100" t="str">
        <f>VLOOKUP(A100,Pre!$J:$BL,55,0)</f>
        <v>N/A</v>
      </c>
      <c r="AT100" t="e">
        <f>VLOOKUP(A100,'post intervencion'!J:CE,74,0)</f>
        <v>#N/A</v>
      </c>
      <c r="AW100" t="e">
        <f>VLOOKUP(A100,'post intervencion'!$J$18:$CI$117,75,0)</f>
        <v>#N/A</v>
      </c>
      <c r="AX100" t="e">
        <f>VLOOKUP(A100,'post intervencion'!$J$18:$CI$117,76,0)</f>
        <v>#N/A</v>
      </c>
      <c r="AY100" t="e">
        <f>VLOOKUP(A100,'post intervencion'!$J$18:$CI$117,77,0)</f>
        <v>#N/A</v>
      </c>
      <c r="AZ100" t="e">
        <f>VLOOKUP(A100,'post intervencion'!$J$18:$CI$117,78,0)</f>
        <v>#N/A</v>
      </c>
      <c r="BB100">
        <f>VLOOKUP(A100,Pre!$J:$BG,4,0)</f>
        <v>7</v>
      </c>
      <c r="BC100">
        <f>VLOOKUP(A100,'post control'!J:BJ,4,0)</f>
        <v>7</v>
      </c>
    </row>
    <row r="101" spans="1:55" x14ac:dyDescent="0.2">
      <c r="A101">
        <v>1212</v>
      </c>
      <c r="B101" s="13">
        <f>VLOOKUP(A101,Pre!$J:$BG,41,0)</f>
        <v>4.333333333333333</v>
      </c>
      <c r="C101" s="13">
        <f>VLOOKUP(A101,'post control'!J:BI,42,0)</f>
        <v>5</v>
      </c>
      <c r="D101" s="13">
        <f>VLOOKUP(A101,'post control'!J:BI,42,0)</f>
        <v>5</v>
      </c>
      <c r="E101">
        <f>VLOOKUP(A101,Pre!$J:$BG,42,0)</f>
        <v>8</v>
      </c>
      <c r="F101" t="e">
        <f>VLOOKUP(A101,'post intervencion'!J:BY,60,0)</f>
        <v>#N/A</v>
      </c>
      <c r="G101">
        <f>VLOOKUP(A101,'post control'!J:BI,43,0)</f>
        <v>8</v>
      </c>
      <c r="H101" t="str">
        <f>VLOOKUP(A101,Pre!$J:$BG,43,0)</f>
        <v>N/A</v>
      </c>
      <c r="I101" t="e">
        <f>VLOOKUP(A101,'post intervencion'!J:BY,61,0)</f>
        <v>#N/A</v>
      </c>
      <c r="J101" t="str">
        <f>VLOOKUP(A101,'post control'!J:BI,44,0)</f>
        <v>N/A</v>
      </c>
      <c r="K101" s="24" t="str">
        <f>VLOOKUP(A101,Pre!$J:$BG,44,0)</f>
        <v>N/A</v>
      </c>
      <c r="L101" t="e">
        <f>VLOOKUP(A101,'post intervencion'!J:BY,62,0)</f>
        <v>#N/A</v>
      </c>
      <c r="M101" t="str">
        <f>VLOOKUP(A101,'post control'!J:BI,45,0)</f>
        <v>N/A</v>
      </c>
      <c r="N101" t="str">
        <f>VLOOKUP(A101,Pre!$J:$BG,45,0)</f>
        <v>N/A</v>
      </c>
      <c r="O101" t="e">
        <f>VLOOKUP(A101,'post intervencion'!J:BY,63,0)</f>
        <v>#N/A</v>
      </c>
      <c r="P101" t="str">
        <f>VLOOKUP(A101,'post control'!J:BI,46,0)</f>
        <v>N/A</v>
      </c>
      <c r="Q101" t="str">
        <f>VLOOKUP(A101,Pre!$J:$BG,46,0)</f>
        <v>N/A</v>
      </c>
      <c r="R101" t="e">
        <f>VLOOKUP(A101,'post intervencion'!J:BY,64,0)</f>
        <v>#N/A</v>
      </c>
      <c r="S101" t="str">
        <f>VLOOKUP(A101,'post control'!J:BI,47,0)</f>
        <v>N/A</v>
      </c>
      <c r="T101" t="str">
        <f>VLOOKUP(A101,Pre!$J:$BG,47,0)</f>
        <v>N/A</v>
      </c>
      <c r="U101" t="e">
        <f>VLOOKUP(A101,'post intervencion'!J:BY,65,0)</f>
        <v>#N/A</v>
      </c>
      <c r="V101" t="str">
        <f>VLOOKUP(A101,'post control'!J:BI,48,0)</f>
        <v>N/A</v>
      </c>
      <c r="W101">
        <f>VLOOKUP(A101,Pre!$J:$BG,48,0)</f>
        <v>3.2</v>
      </c>
      <c r="X101" t="e">
        <f>VLOOKUP(A101,'post intervencion'!J:BY,66,0)</f>
        <v>#N/A</v>
      </c>
      <c r="Y101">
        <f>VLOOKUP(A101,'post control'!J:BI,49,0)</f>
        <v>3</v>
      </c>
      <c r="Z101">
        <f>VLOOKUP(A101,Pre!$J:$BG,49,0)</f>
        <v>4</v>
      </c>
      <c r="AA101" t="e">
        <f>VLOOKUP(A101,'post control'!J:BJ,50,0)</f>
        <v>#DIV/0!</v>
      </c>
      <c r="AB101" t="e">
        <f>VLOOKUP(A101,'post control'!J:BI,50,0)</f>
        <v>#DIV/0!</v>
      </c>
      <c r="AC101">
        <f>VLOOKUP(A101,Pre!$J:$BG,50,0)</f>
        <v>0</v>
      </c>
      <c r="AD101" t="e">
        <f>VLOOKUP(A101,'post intervencion'!J:BY,68,0)</f>
        <v>#N/A</v>
      </c>
      <c r="AE101">
        <f>VLOOKUP(A101,'post control'!J:BI,51,0)</f>
        <v>0</v>
      </c>
      <c r="AG101" t="str">
        <f>VLOOKUP(A101,Pre!$J:$BH,51,0)</f>
        <v>N/A</v>
      </c>
      <c r="AH101" t="e">
        <f>VLOOKUP(A101,'post intervencion'!J:CA,70,0)</f>
        <v>#N/A</v>
      </c>
      <c r="AJ101" t="str">
        <f>VLOOKUP(A101,Pre!$J:$BI,52,0)</f>
        <v>N/A</v>
      </c>
      <c r="AK101" t="e">
        <f>VLOOKUP(A101,'post intervencion'!J:CB,71,0)</f>
        <v>#N/A</v>
      </c>
      <c r="AM101" t="str">
        <f>VLOOKUP(A101,Pre!$J:$BJ,53,0)</f>
        <v>N/A</v>
      </c>
      <c r="AN101" t="str">
        <f>VLOOKUP(A101,'post control'!J:BJ,53,0)</f>
        <v>N/A</v>
      </c>
      <c r="AP101">
        <f>VLOOKUP(A101,Pre!$J:$BK,54,0)</f>
        <v>0</v>
      </c>
      <c r="AQ101" t="e">
        <f>VLOOKUP(A101,'post intervencion'!J:CD,73,0)</f>
        <v>#N/A</v>
      </c>
      <c r="AS101" t="str">
        <f>VLOOKUP(A101,Pre!$J:$BL,55,0)</f>
        <v>N/A</v>
      </c>
      <c r="AT101" t="e">
        <f>VLOOKUP(A101,'post intervencion'!J:CE,74,0)</f>
        <v>#N/A</v>
      </c>
      <c r="AW101" t="e">
        <f>VLOOKUP(A101,'post intervencion'!$J$18:$CI$117,75,0)</f>
        <v>#N/A</v>
      </c>
      <c r="AX101" t="e">
        <f>VLOOKUP(A101,'post intervencion'!$J$18:$CI$117,76,0)</f>
        <v>#N/A</v>
      </c>
      <c r="AY101" t="e">
        <f>VLOOKUP(A101,'post intervencion'!$J$18:$CI$117,77,0)</f>
        <v>#N/A</v>
      </c>
      <c r="AZ101" t="e">
        <f>VLOOKUP(A101,'post intervencion'!$J$18:$CI$117,78,0)</f>
        <v>#N/A</v>
      </c>
      <c r="BB101">
        <f>VLOOKUP(A101,Pre!$J:$BG,4,0)</f>
        <v>3</v>
      </c>
      <c r="BC101">
        <f>VLOOKUP(A101,'post control'!J:BJ,4,0)</f>
        <v>4</v>
      </c>
    </row>
    <row r="102" spans="1:55" x14ac:dyDescent="0.2">
      <c r="A102">
        <v>1460</v>
      </c>
      <c r="B102" s="13">
        <f>VLOOKUP(A102,Pre!$J:$BG,41,0)</f>
        <v>6.666666666666667</v>
      </c>
      <c r="C102" s="13">
        <f>VLOOKUP(A102,'post control'!J:BI,42,0)</f>
        <v>6.666666666666667</v>
      </c>
      <c r="D102" s="13">
        <f>VLOOKUP(A102,'post control'!J:BI,42,0)</f>
        <v>6.666666666666667</v>
      </c>
      <c r="E102">
        <f>VLOOKUP(A102,Pre!$J:$BG,42,0)</f>
        <v>10</v>
      </c>
      <c r="F102" t="e">
        <f>VLOOKUP(A102,'post intervencion'!J:BY,60,0)</f>
        <v>#N/A</v>
      </c>
      <c r="G102">
        <f>VLOOKUP(A102,'post control'!J:BI,43,0)</f>
        <v>8</v>
      </c>
      <c r="H102" t="str">
        <f>VLOOKUP(A102,Pre!$J:$BG,43,0)</f>
        <v>N/A</v>
      </c>
      <c r="I102" t="e">
        <f>VLOOKUP(A102,'post intervencion'!J:BY,61,0)</f>
        <v>#N/A</v>
      </c>
      <c r="J102" t="str">
        <f>VLOOKUP(A102,'post control'!J:BI,44,0)</f>
        <v>N/A</v>
      </c>
      <c r="K102" s="24" t="str">
        <f>VLOOKUP(A102,Pre!$J:$BG,44,0)</f>
        <v>N/A</v>
      </c>
      <c r="L102" t="e">
        <f>VLOOKUP(A102,'post intervencion'!J:BY,62,0)</f>
        <v>#N/A</v>
      </c>
      <c r="M102" t="str">
        <f>VLOOKUP(A102,'post control'!J:BI,45,0)</f>
        <v>N/A</v>
      </c>
      <c r="N102" t="str">
        <f>VLOOKUP(A102,Pre!$J:$BG,45,0)</f>
        <v>N/A</v>
      </c>
      <c r="O102" t="e">
        <f>VLOOKUP(A102,'post intervencion'!J:BY,63,0)</f>
        <v>#N/A</v>
      </c>
      <c r="P102" t="str">
        <f>VLOOKUP(A102,'post control'!J:BI,46,0)</f>
        <v>N/A</v>
      </c>
      <c r="Q102" t="str">
        <f>VLOOKUP(A102,Pre!$J:$BG,46,0)</f>
        <v>N/A</v>
      </c>
      <c r="R102" t="e">
        <f>VLOOKUP(A102,'post intervencion'!J:BY,64,0)</f>
        <v>#N/A</v>
      </c>
      <c r="S102" t="str">
        <f>VLOOKUP(A102,'post control'!J:BI,47,0)</f>
        <v>N/A</v>
      </c>
      <c r="T102" t="str">
        <f>VLOOKUP(A102,Pre!$J:$BG,47,0)</f>
        <v>N/A</v>
      </c>
      <c r="U102" t="e">
        <f>VLOOKUP(A102,'post intervencion'!J:BY,65,0)</f>
        <v>#N/A</v>
      </c>
      <c r="V102" t="str">
        <f>VLOOKUP(A102,'post control'!J:BI,48,0)</f>
        <v>N/A</v>
      </c>
      <c r="W102">
        <f>VLOOKUP(A102,Pre!$J:$BG,48,0)</f>
        <v>3.2</v>
      </c>
      <c r="X102" t="e">
        <f>VLOOKUP(A102,'post intervencion'!J:BY,66,0)</f>
        <v>#N/A</v>
      </c>
      <c r="Y102">
        <f>VLOOKUP(A102,'post control'!J:BI,49,0)</f>
        <v>4.2</v>
      </c>
      <c r="Z102">
        <f>VLOOKUP(A102,Pre!$J:$BG,49,0)</f>
        <v>4</v>
      </c>
      <c r="AA102" t="e">
        <f>VLOOKUP(A102,'post control'!J:BJ,50,0)</f>
        <v>#DIV/0!</v>
      </c>
      <c r="AB102" t="e">
        <f>VLOOKUP(A102,'post control'!J:BI,50,0)</f>
        <v>#DIV/0!</v>
      </c>
      <c r="AC102">
        <f>VLOOKUP(A102,Pre!$J:$BG,50,0)</f>
        <v>7</v>
      </c>
      <c r="AD102" t="e">
        <f>VLOOKUP(A102,'post intervencion'!J:BY,68,0)</f>
        <v>#N/A</v>
      </c>
      <c r="AE102">
        <f>VLOOKUP(A102,'post control'!J:BI,51,0)</f>
        <v>9</v>
      </c>
      <c r="AG102" t="str">
        <f>VLOOKUP(A102,Pre!$J:$BH,51,0)</f>
        <v>N/A</v>
      </c>
      <c r="AH102" t="e">
        <f>VLOOKUP(A102,'post intervencion'!J:CA,70,0)</f>
        <v>#N/A</v>
      </c>
      <c r="AJ102" t="str">
        <f>VLOOKUP(A102,Pre!$J:$BI,52,0)</f>
        <v>N/A</v>
      </c>
      <c r="AK102" t="e">
        <f>VLOOKUP(A102,'post intervencion'!J:CB,71,0)</f>
        <v>#N/A</v>
      </c>
      <c r="AM102" t="str">
        <f>VLOOKUP(A102,Pre!$J:$BJ,53,0)</f>
        <v>N/A</v>
      </c>
      <c r="AN102" t="str">
        <f>VLOOKUP(A102,'post control'!J:BJ,53,0)</f>
        <v>N/A</v>
      </c>
      <c r="AP102">
        <f>VLOOKUP(A102,Pre!$J:$BK,54,0)</f>
        <v>2</v>
      </c>
      <c r="AQ102" t="e">
        <f>VLOOKUP(A102,'post intervencion'!J:CD,73,0)</f>
        <v>#N/A</v>
      </c>
      <c r="AS102" t="str">
        <f>VLOOKUP(A102,Pre!$J:$BL,55,0)</f>
        <v>N/A</v>
      </c>
      <c r="AT102" t="e">
        <f>VLOOKUP(A102,'post intervencion'!J:CE,74,0)</f>
        <v>#N/A</v>
      </c>
      <c r="AW102" t="e">
        <f>VLOOKUP(A102,'post intervencion'!$J$18:$CI$117,75,0)</f>
        <v>#N/A</v>
      </c>
      <c r="AX102" t="e">
        <f>VLOOKUP(A102,'post intervencion'!$J$18:$CI$117,76,0)</f>
        <v>#N/A</v>
      </c>
      <c r="AY102" t="e">
        <f>VLOOKUP(A102,'post intervencion'!$J$18:$CI$117,77,0)</f>
        <v>#N/A</v>
      </c>
      <c r="AZ102" t="e">
        <f>VLOOKUP(A102,'post intervencion'!$J$18:$CI$117,78,0)</f>
        <v>#N/A</v>
      </c>
      <c r="BB102">
        <f>VLOOKUP(A102,Pre!$J:$BG,4,0)</f>
        <v>5</v>
      </c>
      <c r="BC102">
        <f>VLOOKUP(A102,'post control'!J:BJ,4,0)</f>
        <v>6</v>
      </c>
    </row>
    <row r="103" spans="1:55" x14ac:dyDescent="0.2">
      <c r="A103">
        <v>1480</v>
      </c>
      <c r="B103" s="13">
        <f>VLOOKUP(A103,Pre!$J:$BG,41,0)</f>
        <v>6.666666666666667</v>
      </c>
      <c r="C103" s="13">
        <f>VLOOKUP(A103,'post control'!J:BI,42,0)</f>
        <v>6.333333333333333</v>
      </c>
      <c r="D103" s="13">
        <f>VLOOKUP(A103,'post control'!J:BI,42,0)</f>
        <v>6.333333333333333</v>
      </c>
      <c r="E103">
        <f>VLOOKUP(A103,Pre!$J:$BG,42,0)</f>
        <v>6</v>
      </c>
      <c r="F103" t="e">
        <f>VLOOKUP(A103,'post intervencion'!J:BY,60,0)</f>
        <v>#N/A</v>
      </c>
      <c r="G103">
        <f>VLOOKUP(A103,'post control'!J:BI,43,0)</f>
        <v>8</v>
      </c>
      <c r="H103" t="str">
        <f>VLOOKUP(A103,Pre!$J:$BG,43,0)</f>
        <v>N/A</v>
      </c>
      <c r="I103" t="e">
        <f>VLOOKUP(A103,'post intervencion'!J:BY,61,0)</f>
        <v>#N/A</v>
      </c>
      <c r="J103" t="str">
        <f>VLOOKUP(A103,'post control'!J:BI,44,0)</f>
        <v>N/A</v>
      </c>
      <c r="K103" s="24" t="str">
        <f>VLOOKUP(A103,Pre!$J:$BG,44,0)</f>
        <v>N/A</v>
      </c>
      <c r="L103" t="e">
        <f>VLOOKUP(A103,'post intervencion'!J:BY,62,0)</f>
        <v>#N/A</v>
      </c>
      <c r="M103" t="str">
        <f>VLOOKUP(A103,'post control'!J:BI,45,0)</f>
        <v>N/A</v>
      </c>
      <c r="N103" t="str">
        <f>VLOOKUP(A103,Pre!$J:$BG,45,0)</f>
        <v>N/A</v>
      </c>
      <c r="O103" t="e">
        <f>VLOOKUP(A103,'post intervencion'!J:BY,63,0)</f>
        <v>#N/A</v>
      </c>
      <c r="P103" t="str">
        <f>VLOOKUP(A103,'post control'!J:BI,46,0)</f>
        <v>N/A</v>
      </c>
      <c r="Q103" t="str">
        <f>VLOOKUP(A103,Pre!$J:$BG,46,0)</f>
        <v>N/A</v>
      </c>
      <c r="R103" t="e">
        <f>VLOOKUP(A103,'post intervencion'!J:BY,64,0)</f>
        <v>#N/A</v>
      </c>
      <c r="S103" t="str">
        <f>VLOOKUP(A103,'post control'!J:BI,47,0)</f>
        <v>N/A</v>
      </c>
      <c r="T103" t="str">
        <f>VLOOKUP(A103,Pre!$J:$BG,47,0)</f>
        <v>N/A</v>
      </c>
      <c r="U103" t="e">
        <f>VLOOKUP(A103,'post intervencion'!J:BY,65,0)</f>
        <v>#N/A</v>
      </c>
      <c r="V103" t="str">
        <f>VLOOKUP(A103,'post control'!J:BI,48,0)</f>
        <v>N/A</v>
      </c>
      <c r="W103">
        <f>VLOOKUP(A103,Pre!$J:$BG,48,0)</f>
        <v>3.4</v>
      </c>
      <c r="X103" t="e">
        <f>VLOOKUP(A103,'post intervencion'!J:BY,66,0)</f>
        <v>#N/A</v>
      </c>
      <c r="Y103">
        <f>VLOOKUP(A103,'post control'!J:BI,49,0)</f>
        <v>3.6</v>
      </c>
      <c r="Z103">
        <f>VLOOKUP(A103,Pre!$J:$BG,49,0)</f>
        <v>6</v>
      </c>
      <c r="AA103" t="e">
        <f>VLOOKUP(A103,'post control'!J:BJ,50,0)</f>
        <v>#DIV/0!</v>
      </c>
      <c r="AB103" t="e">
        <f>VLOOKUP(A103,'post control'!J:BI,50,0)</f>
        <v>#DIV/0!</v>
      </c>
      <c r="AC103">
        <f>VLOOKUP(A103,Pre!$J:$BG,50,0)</f>
        <v>1</v>
      </c>
      <c r="AD103" t="e">
        <f>VLOOKUP(A103,'post intervencion'!J:BY,68,0)</f>
        <v>#N/A</v>
      </c>
      <c r="AE103">
        <f>VLOOKUP(A103,'post control'!J:BI,51,0)</f>
        <v>1</v>
      </c>
      <c r="AG103" t="str">
        <f>VLOOKUP(A103,Pre!$J:$BH,51,0)</f>
        <v>N/A</v>
      </c>
      <c r="AH103" t="e">
        <f>VLOOKUP(A103,'post intervencion'!J:CA,70,0)</f>
        <v>#N/A</v>
      </c>
      <c r="AJ103" t="str">
        <f>VLOOKUP(A103,Pre!$J:$BI,52,0)</f>
        <v>N/A</v>
      </c>
      <c r="AK103" t="e">
        <f>VLOOKUP(A103,'post intervencion'!J:CB,71,0)</f>
        <v>#N/A</v>
      </c>
      <c r="AM103" t="str">
        <f>VLOOKUP(A103,Pre!$J:$BJ,53,0)</f>
        <v>N/A</v>
      </c>
      <c r="AN103" t="str">
        <f>VLOOKUP(A103,'post control'!J:BJ,53,0)</f>
        <v>N/A</v>
      </c>
      <c r="AP103">
        <f>VLOOKUP(A103,Pre!$J:$BK,54,0)</f>
        <v>0</v>
      </c>
      <c r="AQ103" t="e">
        <f>VLOOKUP(A103,'post intervencion'!J:CD,73,0)</f>
        <v>#N/A</v>
      </c>
      <c r="AS103" t="str">
        <f>VLOOKUP(A103,Pre!$J:$BL,55,0)</f>
        <v>N/A</v>
      </c>
      <c r="AT103" t="e">
        <f>VLOOKUP(A103,'post intervencion'!J:CE,74,0)</f>
        <v>#N/A</v>
      </c>
      <c r="AW103" t="e">
        <f>VLOOKUP(A103,'post intervencion'!$J$18:$CI$117,75,0)</f>
        <v>#N/A</v>
      </c>
      <c r="AX103" t="e">
        <f>VLOOKUP(A103,'post intervencion'!$J$18:$CI$117,76,0)</f>
        <v>#N/A</v>
      </c>
      <c r="AY103" t="e">
        <f>VLOOKUP(A103,'post intervencion'!$J$18:$CI$117,77,0)</f>
        <v>#N/A</v>
      </c>
      <c r="AZ103" t="e">
        <f>VLOOKUP(A103,'post intervencion'!$J$18:$CI$117,78,0)</f>
        <v>#N/A</v>
      </c>
      <c r="BB103">
        <f>VLOOKUP(A103,Pre!$J:$BG,4,0)</f>
        <v>5</v>
      </c>
      <c r="BC103">
        <f>VLOOKUP(A103,'post control'!J:BJ,4,0)</f>
        <v>6</v>
      </c>
    </row>
    <row r="104" spans="1:55" x14ac:dyDescent="0.2">
      <c r="A104">
        <v>753</v>
      </c>
      <c r="B104" s="13">
        <f>VLOOKUP(A104,Pre!$J:$BG,41,0)</f>
        <v>6.333333333333333</v>
      </c>
      <c r="C104" s="13" t="e">
        <f>VLOOKUP(A104,'post control'!J:BI,42,0)</f>
        <v>#N/A</v>
      </c>
      <c r="D104" s="13" t="e">
        <f>VLOOKUP(A104,'post control'!J:BI,42,0)</f>
        <v>#N/A</v>
      </c>
      <c r="E104">
        <f>VLOOKUP(A104,Pre!$J:$BG,42,0)</f>
        <v>2</v>
      </c>
      <c r="F104">
        <f>VLOOKUP(A104,'post intervencion'!J:BY,60,0)</f>
        <v>5</v>
      </c>
      <c r="G104" t="e">
        <f>VLOOKUP(A104,'post control'!J:BI,43,0)</f>
        <v>#N/A</v>
      </c>
      <c r="H104">
        <f>VLOOKUP(A104,Pre!$J:$BG,43,0)</f>
        <v>0.33333333333333331</v>
      </c>
      <c r="I104">
        <f>VLOOKUP(A104,'post intervencion'!J:BY,61,0)</f>
        <v>-1</v>
      </c>
      <c r="J104" t="e">
        <f>VLOOKUP(A104,'post control'!J:BI,44,0)</f>
        <v>#N/A</v>
      </c>
      <c r="K104" s="24">
        <f>VLOOKUP(A104,Pre!$J:$BG,44,0)</f>
        <v>0</v>
      </c>
      <c r="L104">
        <f>VLOOKUP(A104,'post intervencion'!J:BY,62,0)</f>
        <v>-1</v>
      </c>
      <c r="M104" t="e">
        <f>VLOOKUP(A104,'post control'!J:BI,45,0)</f>
        <v>#N/A</v>
      </c>
      <c r="N104">
        <f>VLOOKUP(A104,Pre!$J:$BG,45,0)</f>
        <v>0</v>
      </c>
      <c r="O104">
        <f>VLOOKUP(A104,'post intervencion'!J:BY,63,0)</f>
        <v>0</v>
      </c>
      <c r="P104" t="e">
        <f>VLOOKUP(A104,'post control'!J:BI,46,0)</f>
        <v>#N/A</v>
      </c>
      <c r="Q104">
        <f>VLOOKUP(A104,Pre!$J:$BG,46,0)</f>
        <v>1</v>
      </c>
      <c r="R104">
        <f>VLOOKUP(A104,'post intervencion'!J:BY,64,0)</f>
        <v>-2</v>
      </c>
      <c r="S104" t="e">
        <f>VLOOKUP(A104,'post control'!J:BI,47,0)</f>
        <v>#N/A</v>
      </c>
      <c r="T104">
        <f>VLOOKUP(A104,Pre!$J:$BG,47,0)</f>
        <v>3.6666666666666665</v>
      </c>
      <c r="U104">
        <f>VLOOKUP(A104,'post intervencion'!J:BY,65,0)</f>
        <v>3.7777777777777777</v>
      </c>
      <c r="V104" t="e">
        <f>VLOOKUP(A104,'post control'!J:BI,48,0)</f>
        <v>#N/A</v>
      </c>
      <c r="W104">
        <f>VLOOKUP(A104,Pre!$J:$BG,48,0)</f>
        <v>4.2</v>
      </c>
      <c r="X104">
        <f>VLOOKUP(A104,'post intervencion'!J:BY,66,0)</f>
        <v>4.2</v>
      </c>
      <c r="Y104" t="e">
        <f>VLOOKUP(A104,'post control'!J:BI,49,0)</f>
        <v>#N/A</v>
      </c>
      <c r="Z104">
        <f>VLOOKUP(A104,Pre!$J:$BG,49,0)</f>
        <v>4.5</v>
      </c>
      <c r="AA104" t="e">
        <f>VLOOKUP(A104,'post control'!J:BJ,50,0)</f>
        <v>#N/A</v>
      </c>
      <c r="AB104" t="e">
        <f>VLOOKUP(A104,'post control'!J:BI,50,0)</f>
        <v>#N/A</v>
      </c>
      <c r="AC104">
        <f>VLOOKUP(A104,Pre!$J:$BG,50,0)</f>
        <v>6</v>
      </c>
      <c r="AD104">
        <f>VLOOKUP(A104,'post intervencion'!J:BY,68,0)</f>
        <v>3</v>
      </c>
      <c r="AE104" t="e">
        <f>VLOOKUP(A104,'post control'!J:BI,51,0)</f>
        <v>#N/A</v>
      </c>
      <c r="AG104">
        <f>VLOOKUP(A104,Pre!$J:$BH,51,0)</f>
        <v>3.8888888888888888</v>
      </c>
      <c r="AH104">
        <f>VLOOKUP(A104,'post intervencion'!J:CA,70,0)</f>
        <v>3.7777777777777777</v>
      </c>
      <c r="AJ104">
        <f>VLOOKUP(A104,Pre!$J:$BI,52,0)</f>
        <v>0</v>
      </c>
      <c r="AK104">
        <f>VLOOKUP(A104,'post intervencion'!J:CB,71,0)</f>
        <v>-0.33333333333333348</v>
      </c>
      <c r="AM104">
        <f>VLOOKUP(A104,Pre!$J:$BJ,53,0)</f>
        <v>1</v>
      </c>
      <c r="AN104" t="e">
        <f>VLOOKUP(A104,'post control'!J:BJ,53,0)</f>
        <v>#N/A</v>
      </c>
      <c r="AP104">
        <f>VLOOKUP(A104,Pre!$J:$BK,54,0)</f>
        <v>2</v>
      </c>
      <c r="AQ104">
        <f>VLOOKUP(A104,'post intervencion'!J:CD,73,0)</f>
        <v>1</v>
      </c>
      <c r="AS104">
        <f>VLOOKUP(A104,Pre!$J:$BL,55,0)</f>
        <v>1</v>
      </c>
      <c r="AT104">
        <f>VLOOKUP(A104,'post intervencion'!J:CE,74,0)</f>
        <v>-0.33333333333333348</v>
      </c>
      <c r="AW104" t="str">
        <f>VLOOKUP(A104,'post intervencion'!$J$18:$CI$117,75,0)</f>
        <v>si</v>
      </c>
      <c r="AX104" t="str">
        <f>VLOOKUP(A104,'post intervencion'!$J$18:$CI$117,76,0)</f>
        <v>si</v>
      </c>
      <c r="AY104" t="str">
        <f>VLOOKUP(A104,'post intervencion'!$J$18:$CI$117,77,0)</f>
        <v>si</v>
      </c>
      <c r="AZ104" t="str">
        <f>VLOOKUP(A104,'post intervencion'!$J$18:$CI$117,78,0)</f>
        <v>no</v>
      </c>
      <c r="BB104">
        <f>VLOOKUP(A104,Pre!$J:$BG,4,0)</f>
        <v>6</v>
      </c>
      <c r="BC104" t="e">
        <f>VLOOKUP(A104,'post control'!J:BJ,4,0)</f>
        <v>#N/A</v>
      </c>
    </row>
    <row r="105" spans="1:55" x14ac:dyDescent="0.2">
      <c r="A105">
        <v>821</v>
      </c>
      <c r="B105" s="13">
        <f>VLOOKUP(A105,Pre!$J:$BG,41,0)</f>
        <v>6</v>
      </c>
      <c r="C105" s="13" t="e">
        <f>VLOOKUP(A105,'post control'!J:BI,42,0)</f>
        <v>#N/A</v>
      </c>
      <c r="D105" s="13" t="e">
        <f>VLOOKUP(A105,'post control'!J:BI,42,0)</f>
        <v>#N/A</v>
      </c>
      <c r="E105">
        <f>VLOOKUP(A105,Pre!$J:$BG,42,0)</f>
        <v>12</v>
      </c>
      <c r="F105">
        <f>VLOOKUP(A105,'post intervencion'!J:BY,60,0)</f>
        <v>12</v>
      </c>
      <c r="G105" t="e">
        <f>VLOOKUP(A105,'post control'!J:BI,43,0)</f>
        <v>#N/A</v>
      </c>
      <c r="H105">
        <f>VLOOKUP(A105,Pre!$J:$BG,43,0)</f>
        <v>0</v>
      </c>
      <c r="I105">
        <f>VLOOKUP(A105,'post intervencion'!J:BY,61,0)</f>
        <v>0</v>
      </c>
      <c r="J105" t="e">
        <f>VLOOKUP(A105,'post control'!J:BI,44,0)</f>
        <v>#N/A</v>
      </c>
      <c r="K105" s="24">
        <f>VLOOKUP(A105,Pre!$J:$BG,44,0)</f>
        <v>0</v>
      </c>
      <c r="L105">
        <f>VLOOKUP(A105,'post intervencion'!J:BY,62,0)</f>
        <v>0</v>
      </c>
      <c r="M105" t="e">
        <f>VLOOKUP(A105,'post control'!J:BI,45,0)</f>
        <v>#N/A</v>
      </c>
      <c r="N105">
        <f>VLOOKUP(A105,Pre!$J:$BG,45,0)</f>
        <v>0</v>
      </c>
      <c r="O105">
        <f>VLOOKUP(A105,'post intervencion'!J:BY,63,0)</f>
        <v>0</v>
      </c>
      <c r="P105" t="e">
        <f>VLOOKUP(A105,'post control'!J:BI,46,0)</f>
        <v>#N/A</v>
      </c>
      <c r="Q105">
        <f>VLOOKUP(A105,Pre!$J:$BG,46,0)</f>
        <v>0</v>
      </c>
      <c r="R105">
        <f>VLOOKUP(A105,'post intervencion'!J:BY,64,0)</f>
        <v>0</v>
      </c>
      <c r="S105" t="e">
        <f>VLOOKUP(A105,'post control'!J:BI,47,0)</f>
        <v>#N/A</v>
      </c>
      <c r="T105">
        <f>VLOOKUP(A105,Pre!$J:$BG,47,0)</f>
        <v>3.6666666666666665</v>
      </c>
      <c r="U105">
        <f>VLOOKUP(A105,'post intervencion'!J:BY,65,0)</f>
        <v>3</v>
      </c>
      <c r="V105" t="e">
        <f>VLOOKUP(A105,'post control'!J:BI,48,0)</f>
        <v>#N/A</v>
      </c>
      <c r="W105">
        <f>VLOOKUP(A105,Pre!$J:$BG,48,0)</f>
        <v>3</v>
      </c>
      <c r="X105">
        <f>VLOOKUP(A105,'post intervencion'!J:BY,66,0)</f>
        <v>2.8</v>
      </c>
      <c r="Y105" t="e">
        <f>VLOOKUP(A105,'post control'!J:BI,49,0)</f>
        <v>#N/A</v>
      </c>
      <c r="Z105">
        <f>VLOOKUP(A105,Pre!$J:$BG,49,0)</f>
        <v>4.75</v>
      </c>
      <c r="AA105" t="e">
        <f>VLOOKUP(A105,'post control'!J:BJ,50,0)</f>
        <v>#N/A</v>
      </c>
      <c r="AB105" t="e">
        <f>VLOOKUP(A105,'post control'!J:BI,50,0)</f>
        <v>#N/A</v>
      </c>
      <c r="AC105">
        <f>VLOOKUP(A105,Pre!$J:$BG,50,0)</f>
        <v>1</v>
      </c>
      <c r="AD105">
        <f>VLOOKUP(A105,'post intervencion'!J:BY,68,0)</f>
        <v>0</v>
      </c>
      <c r="AE105" t="e">
        <f>VLOOKUP(A105,'post control'!J:BI,51,0)</f>
        <v>#N/A</v>
      </c>
      <c r="AG105">
        <f>VLOOKUP(A105,Pre!$J:$BH,51,0)</f>
        <v>3.8888888888888888</v>
      </c>
      <c r="AH105">
        <f>VLOOKUP(A105,'post intervencion'!J:CA,70,0)</f>
        <v>3</v>
      </c>
      <c r="AJ105">
        <f>VLOOKUP(A105,Pre!$J:$BI,52,0)</f>
        <v>0</v>
      </c>
      <c r="AK105">
        <f>VLOOKUP(A105,'post intervencion'!J:CB,71,0)</f>
        <v>0</v>
      </c>
      <c r="AM105">
        <f>VLOOKUP(A105,Pre!$J:$BJ,53,0)</f>
        <v>0</v>
      </c>
      <c r="AN105" t="e">
        <f>VLOOKUP(A105,'post control'!J:BJ,53,0)</f>
        <v>#N/A</v>
      </c>
      <c r="AP105">
        <f>VLOOKUP(A105,Pre!$J:$BK,54,0)</f>
        <v>0</v>
      </c>
      <c r="AQ105">
        <f>VLOOKUP(A105,'post intervencion'!J:CD,73,0)</f>
        <v>0</v>
      </c>
      <c r="AS105">
        <f>VLOOKUP(A105,Pre!$J:$BL,55,0)</f>
        <v>0</v>
      </c>
      <c r="AT105">
        <f>VLOOKUP(A105,'post intervencion'!J:CE,74,0)</f>
        <v>0</v>
      </c>
      <c r="AW105" t="str">
        <f>VLOOKUP(A105,'post intervencion'!$J$18:$CI$117,75,0)</f>
        <v>si</v>
      </c>
      <c r="AX105" t="str">
        <f>VLOOKUP(A105,'post intervencion'!$J$18:$CI$117,76,0)</f>
        <v>si</v>
      </c>
      <c r="AY105" t="str">
        <f>VLOOKUP(A105,'post intervencion'!$J$18:$CI$117,77,0)</f>
        <v>si</v>
      </c>
      <c r="AZ105" t="str">
        <f>VLOOKUP(A105,'post intervencion'!$J$18:$CI$117,78,0)</f>
        <v>no</v>
      </c>
      <c r="BB105">
        <f>VLOOKUP(A105,Pre!$J:$BG,4,0)</f>
        <v>3</v>
      </c>
      <c r="BC105" t="e">
        <f>VLOOKUP(A105,'post control'!J:BJ,4,0)</f>
        <v>#N/A</v>
      </c>
    </row>
    <row r="106" spans="1:55" x14ac:dyDescent="0.2">
      <c r="A106">
        <v>153</v>
      </c>
      <c r="B106" s="13">
        <f>VLOOKUP(A106,Pre!$J:$BG,41,0)</f>
        <v>6.666666666666667</v>
      </c>
      <c r="C106" s="13" t="e">
        <f>VLOOKUP(A106,'post control'!J:BI,42,0)</f>
        <v>#N/A</v>
      </c>
      <c r="D106" s="13" t="e">
        <f>VLOOKUP(A106,'post control'!J:BI,42,0)</f>
        <v>#N/A</v>
      </c>
      <c r="E106">
        <f>VLOOKUP(A106,Pre!$J:$BG,42,0)</f>
        <v>9</v>
      </c>
      <c r="F106">
        <f>VLOOKUP(A106,'post intervencion'!J:BY,60,0)</f>
        <v>9</v>
      </c>
      <c r="G106" t="e">
        <f>VLOOKUP(A106,'post control'!J:BI,43,0)</f>
        <v>#N/A</v>
      </c>
      <c r="H106">
        <f>VLOOKUP(A106,Pre!$J:$BG,43,0)</f>
        <v>0.33333333333333331</v>
      </c>
      <c r="I106">
        <f>VLOOKUP(A106,'post intervencion'!J:BY,61,0)</f>
        <v>0</v>
      </c>
      <c r="J106" t="e">
        <f>VLOOKUP(A106,'post control'!J:BI,44,0)</f>
        <v>#N/A</v>
      </c>
      <c r="K106" s="24">
        <f>VLOOKUP(A106,Pre!$J:$BG,44,0)</f>
        <v>1</v>
      </c>
      <c r="L106">
        <f>VLOOKUP(A106,'post intervencion'!J:BY,62,0)</f>
        <v>0</v>
      </c>
      <c r="M106" t="e">
        <f>VLOOKUP(A106,'post control'!J:BI,45,0)</f>
        <v>#N/A</v>
      </c>
      <c r="N106">
        <f>VLOOKUP(A106,Pre!$J:$BG,45,0)</f>
        <v>0</v>
      </c>
      <c r="O106">
        <f>VLOOKUP(A106,'post intervencion'!J:BY,63,0)</f>
        <v>0</v>
      </c>
      <c r="P106" t="e">
        <f>VLOOKUP(A106,'post control'!J:BI,46,0)</f>
        <v>#N/A</v>
      </c>
      <c r="Q106">
        <f>VLOOKUP(A106,Pre!$J:$BG,46,0)</f>
        <v>0</v>
      </c>
      <c r="R106">
        <f>VLOOKUP(A106,'post intervencion'!J:BY,64,0)</f>
        <v>0</v>
      </c>
      <c r="S106" t="e">
        <f>VLOOKUP(A106,'post control'!J:BI,47,0)</f>
        <v>#N/A</v>
      </c>
      <c r="T106">
        <f>VLOOKUP(A106,Pre!$J:$BG,47,0)</f>
        <v>3</v>
      </c>
      <c r="U106">
        <f>VLOOKUP(A106,'post intervencion'!J:BY,65,0)</f>
        <v>3.8888888888888888</v>
      </c>
      <c r="V106" t="e">
        <f>VLOOKUP(A106,'post control'!J:BI,48,0)</f>
        <v>#N/A</v>
      </c>
      <c r="W106">
        <f>VLOOKUP(A106,Pre!$J:$BG,48,0)</f>
        <v>4.2</v>
      </c>
      <c r="X106">
        <f>VLOOKUP(A106,'post intervencion'!J:BY,66,0)</f>
        <v>4.4000000000000004</v>
      </c>
      <c r="Y106" t="e">
        <f>VLOOKUP(A106,'post control'!J:BI,49,0)</f>
        <v>#N/A</v>
      </c>
      <c r="Z106">
        <f>VLOOKUP(A106,Pre!$J:$BG,49,0)</f>
        <v>3</v>
      </c>
      <c r="AA106" t="e">
        <f>VLOOKUP(A106,'post control'!J:BJ,50,0)</f>
        <v>#N/A</v>
      </c>
      <c r="AB106" t="e">
        <f>VLOOKUP(A106,'post control'!J:BI,50,0)</f>
        <v>#N/A</v>
      </c>
      <c r="AC106">
        <f>VLOOKUP(A106,Pre!$J:$BG,50,0)</f>
        <v>1</v>
      </c>
      <c r="AD106">
        <f>VLOOKUP(A106,'post intervencion'!J:BY,68,0)</f>
        <v>1</v>
      </c>
      <c r="AE106" t="e">
        <f>VLOOKUP(A106,'post control'!J:BI,51,0)</f>
        <v>#N/A</v>
      </c>
      <c r="AG106">
        <f>VLOOKUP(A106,Pre!$J:$BH,51,0)</f>
        <v>3.1111111111111112</v>
      </c>
      <c r="AH106">
        <f>VLOOKUP(A106,'post intervencion'!J:CA,70,0)</f>
        <v>3.8888888888888888</v>
      </c>
      <c r="AJ106">
        <f>VLOOKUP(A106,Pre!$J:$BI,52,0)</f>
        <v>0.33333333333333348</v>
      </c>
      <c r="AK106">
        <f>VLOOKUP(A106,'post intervencion'!J:CB,71,0)</f>
        <v>0.33333333333333348</v>
      </c>
      <c r="AM106">
        <f>VLOOKUP(A106,Pre!$J:$BJ,53,0)</f>
        <v>1</v>
      </c>
      <c r="AN106" t="e">
        <f>VLOOKUP(A106,'post control'!J:BJ,53,0)</f>
        <v>#N/A</v>
      </c>
      <c r="AP106">
        <f>VLOOKUP(A106,Pre!$J:$BK,54,0)</f>
        <v>1</v>
      </c>
      <c r="AQ106">
        <f>VLOOKUP(A106,'post intervencion'!J:CD,73,0)</f>
        <v>1</v>
      </c>
      <c r="AS106">
        <f>VLOOKUP(A106,Pre!$J:$BL,55,0)</f>
        <v>0.33333333333333348</v>
      </c>
      <c r="AT106">
        <f>VLOOKUP(A106,'post intervencion'!J:CE,74,0)</f>
        <v>0</v>
      </c>
      <c r="AW106" t="str">
        <f>VLOOKUP(A106,'post intervencion'!$J$18:$CI$117,75,0)</f>
        <v>si</v>
      </c>
      <c r="AX106" t="str">
        <f>VLOOKUP(A106,'post intervencion'!$J$18:$CI$117,76,0)</f>
        <v>no</v>
      </c>
      <c r="AY106" t="str">
        <f>VLOOKUP(A106,'post intervencion'!$J$18:$CI$117,77,0)</f>
        <v>si</v>
      </c>
      <c r="AZ106" t="str">
        <f>VLOOKUP(A106,'post intervencion'!$J$18:$CI$117,78,0)</f>
        <v>si</v>
      </c>
      <c r="BB106">
        <f>VLOOKUP(A106,Pre!$J:$BG,4,0)</f>
        <v>6</v>
      </c>
      <c r="BC106" t="e">
        <f>VLOOKUP(A106,'post control'!J:BJ,4,0)</f>
        <v>#N/A</v>
      </c>
    </row>
    <row r="107" spans="1:55" x14ac:dyDescent="0.2">
      <c r="A107">
        <v>1256</v>
      </c>
      <c r="B107" s="13">
        <f>VLOOKUP(A107,Pre!$J:$BG,41,0)</f>
        <v>6.333333333333333</v>
      </c>
      <c r="C107" s="13" t="e">
        <f>VLOOKUP(A107,'post control'!J:BI,42,0)</f>
        <v>#N/A</v>
      </c>
      <c r="D107" s="13" t="e">
        <f>VLOOKUP(A107,'post control'!J:BI,42,0)</f>
        <v>#N/A</v>
      </c>
      <c r="E107">
        <f>VLOOKUP(A107,Pre!$J:$BG,42,0)</f>
        <v>9</v>
      </c>
      <c r="F107">
        <f>VLOOKUP(A107,'post intervencion'!J:BY,60,0)</f>
        <v>9</v>
      </c>
      <c r="G107" t="e">
        <f>VLOOKUP(A107,'post control'!J:BI,43,0)</f>
        <v>#N/A</v>
      </c>
      <c r="H107">
        <f>VLOOKUP(A107,Pre!$J:$BG,43,0)</f>
        <v>0</v>
      </c>
      <c r="I107">
        <f>VLOOKUP(A107,'post intervencion'!J:BY,61,0)</f>
        <v>0</v>
      </c>
      <c r="J107" t="e">
        <f>VLOOKUP(A107,'post control'!J:BI,44,0)</f>
        <v>#N/A</v>
      </c>
      <c r="K107" s="24">
        <f>VLOOKUP(A107,Pre!$J:$BG,44,0)</f>
        <v>0</v>
      </c>
      <c r="L107">
        <f>VLOOKUP(A107,'post intervencion'!J:BY,62,0)</f>
        <v>0</v>
      </c>
      <c r="M107" t="e">
        <f>VLOOKUP(A107,'post control'!J:BI,45,0)</f>
        <v>#N/A</v>
      </c>
      <c r="N107">
        <f>VLOOKUP(A107,Pre!$J:$BG,45,0)</f>
        <v>0</v>
      </c>
      <c r="O107">
        <f>VLOOKUP(A107,'post intervencion'!J:BY,63,0)</f>
        <v>0</v>
      </c>
      <c r="P107" t="e">
        <f>VLOOKUP(A107,'post control'!J:BI,46,0)</f>
        <v>#N/A</v>
      </c>
      <c r="Q107">
        <f>VLOOKUP(A107,Pre!$J:$BG,46,0)</f>
        <v>0</v>
      </c>
      <c r="R107">
        <f>VLOOKUP(A107,'post intervencion'!J:BY,64,0)</f>
        <v>0</v>
      </c>
      <c r="S107" t="e">
        <f>VLOOKUP(A107,'post control'!J:BI,47,0)</f>
        <v>#N/A</v>
      </c>
      <c r="T107">
        <f>VLOOKUP(A107,Pre!$J:$BG,47,0)</f>
        <v>3.6666666666666665</v>
      </c>
      <c r="U107">
        <f>VLOOKUP(A107,'post intervencion'!J:BY,65,0)</f>
        <v>5</v>
      </c>
      <c r="V107" t="e">
        <f>VLOOKUP(A107,'post control'!J:BI,48,0)</f>
        <v>#N/A</v>
      </c>
      <c r="W107">
        <f>VLOOKUP(A107,Pre!$J:$BG,48,0)</f>
        <v>2.2000000000000002</v>
      </c>
      <c r="X107">
        <f>VLOOKUP(A107,'post intervencion'!J:BY,66,0)</f>
        <v>3</v>
      </c>
      <c r="Y107" t="e">
        <f>VLOOKUP(A107,'post control'!J:BI,49,0)</f>
        <v>#N/A</v>
      </c>
      <c r="Z107">
        <f>VLOOKUP(A107,Pre!$J:$BG,49,0)</f>
        <v>3.25</v>
      </c>
      <c r="AA107" t="e">
        <f>VLOOKUP(A107,'post control'!J:BJ,50,0)</f>
        <v>#N/A</v>
      </c>
      <c r="AB107" t="e">
        <f>VLOOKUP(A107,'post control'!J:BI,50,0)</f>
        <v>#N/A</v>
      </c>
      <c r="AC107">
        <f>VLOOKUP(A107,Pre!$J:$BG,50,0)</f>
        <v>0</v>
      </c>
      <c r="AD107">
        <f>VLOOKUP(A107,'post intervencion'!J:BY,68,0)</f>
        <v>0</v>
      </c>
      <c r="AE107" t="e">
        <f>VLOOKUP(A107,'post control'!J:BI,51,0)</f>
        <v>#N/A</v>
      </c>
      <c r="AG107">
        <f>VLOOKUP(A107,Pre!$J:$BH,51,0)</f>
        <v>3.6666666666666665</v>
      </c>
      <c r="AH107">
        <f>VLOOKUP(A107,'post intervencion'!J:CA,70,0)</f>
        <v>5</v>
      </c>
      <c r="AJ107">
        <f>VLOOKUP(A107,Pre!$J:$BI,52,0)</f>
        <v>0</v>
      </c>
      <c r="AK107">
        <f>VLOOKUP(A107,'post intervencion'!J:CB,71,0)</f>
        <v>0</v>
      </c>
      <c r="AM107">
        <f>VLOOKUP(A107,Pre!$J:$BJ,53,0)</f>
        <v>0</v>
      </c>
      <c r="AN107" t="e">
        <f>VLOOKUP(A107,'post control'!J:BJ,53,0)</f>
        <v>#N/A</v>
      </c>
      <c r="AP107">
        <f>VLOOKUP(A107,Pre!$J:$BK,54,0)</f>
        <v>0</v>
      </c>
      <c r="AQ107">
        <f>VLOOKUP(A107,'post intervencion'!J:CD,73,0)</f>
        <v>0</v>
      </c>
      <c r="AS107">
        <f>VLOOKUP(A107,Pre!$J:$BL,55,0)</f>
        <v>0</v>
      </c>
      <c r="AT107">
        <f>VLOOKUP(A107,'post intervencion'!J:CE,74,0)</f>
        <v>0</v>
      </c>
      <c r="AW107" t="str">
        <f>VLOOKUP(A107,'post intervencion'!$J$18:$CI$117,75,0)</f>
        <v>si</v>
      </c>
      <c r="AX107" t="str">
        <f>VLOOKUP(A107,'post intervencion'!$J$18:$CI$117,76,0)</f>
        <v>si</v>
      </c>
      <c r="AY107" t="str">
        <f>VLOOKUP(A107,'post intervencion'!$J$18:$CI$117,77,0)</f>
        <v>si</v>
      </c>
      <c r="AZ107" t="str">
        <f>VLOOKUP(A107,'post intervencion'!$J$18:$CI$117,78,0)</f>
        <v>no</v>
      </c>
      <c r="BB107">
        <f>VLOOKUP(A107,Pre!$J:$BG,4,0)</f>
        <v>2</v>
      </c>
      <c r="BC107" t="e">
        <f>VLOOKUP(A107,'post control'!J:BJ,4,0)</f>
        <v>#N/A</v>
      </c>
    </row>
    <row r="108" spans="1:55" x14ac:dyDescent="0.2">
      <c r="A108">
        <v>1160</v>
      </c>
      <c r="B108" s="13">
        <f>VLOOKUP(A108,Pre!$J:$BG,41,0)</f>
        <v>6</v>
      </c>
      <c r="C108" s="13" t="e">
        <f>VLOOKUP(A108,'post control'!J:BI,42,0)</f>
        <v>#N/A</v>
      </c>
      <c r="D108" s="13" t="e">
        <f>VLOOKUP(A108,'post control'!J:BI,42,0)</f>
        <v>#N/A</v>
      </c>
      <c r="E108">
        <f>VLOOKUP(A108,Pre!$J:$BG,42,0)</f>
        <v>4</v>
      </c>
      <c r="F108">
        <f>VLOOKUP(A108,'post intervencion'!J:BY,60,0)</f>
        <v>5</v>
      </c>
      <c r="G108" t="e">
        <f>VLOOKUP(A108,'post control'!J:BI,43,0)</f>
        <v>#N/A</v>
      </c>
      <c r="H108">
        <f>VLOOKUP(A108,Pre!$J:$BG,43,0)</f>
        <v>1</v>
      </c>
      <c r="I108">
        <f>VLOOKUP(A108,'post intervencion'!J:BY,61,0)</f>
        <v>0</v>
      </c>
      <c r="J108" t="e">
        <f>VLOOKUP(A108,'post control'!J:BI,44,0)</f>
        <v>#N/A</v>
      </c>
      <c r="K108" s="24">
        <f>VLOOKUP(A108,Pre!$J:$BG,44,0)</f>
        <v>1</v>
      </c>
      <c r="L108">
        <f>VLOOKUP(A108,'post intervencion'!J:BY,62,0)</f>
        <v>0</v>
      </c>
      <c r="M108" t="e">
        <f>VLOOKUP(A108,'post control'!J:BI,45,0)</f>
        <v>#N/A</v>
      </c>
      <c r="N108">
        <f>VLOOKUP(A108,Pre!$J:$BG,45,0)</f>
        <v>1</v>
      </c>
      <c r="O108">
        <f>VLOOKUP(A108,'post intervencion'!J:BY,63,0)</f>
        <v>0</v>
      </c>
      <c r="P108" t="e">
        <f>VLOOKUP(A108,'post control'!J:BI,46,0)</f>
        <v>#N/A</v>
      </c>
      <c r="Q108">
        <f>VLOOKUP(A108,Pre!$J:$BG,46,0)</f>
        <v>1</v>
      </c>
      <c r="R108">
        <f>VLOOKUP(A108,'post intervencion'!J:BY,64,0)</f>
        <v>0</v>
      </c>
      <c r="S108" t="e">
        <f>VLOOKUP(A108,'post control'!J:BI,47,0)</f>
        <v>#N/A</v>
      </c>
      <c r="T108">
        <f>VLOOKUP(A108,Pre!$J:$BG,47,0)</f>
        <v>5</v>
      </c>
      <c r="U108">
        <f>VLOOKUP(A108,'post intervencion'!J:BY,65,0)</f>
        <v>5</v>
      </c>
      <c r="V108" t="e">
        <f>VLOOKUP(A108,'post control'!J:BI,48,0)</f>
        <v>#N/A</v>
      </c>
      <c r="W108">
        <f>VLOOKUP(A108,Pre!$J:$BG,48,0)</f>
        <v>3.6</v>
      </c>
      <c r="X108">
        <f>VLOOKUP(A108,'post intervencion'!J:BY,66,0)</f>
        <v>4</v>
      </c>
      <c r="Y108" t="e">
        <f>VLOOKUP(A108,'post control'!J:BI,49,0)</f>
        <v>#N/A</v>
      </c>
      <c r="Z108">
        <f>VLOOKUP(A108,Pre!$J:$BG,49,0)</f>
        <v>4.5</v>
      </c>
      <c r="AA108" t="e">
        <f>VLOOKUP(A108,'post control'!J:BJ,50,0)</f>
        <v>#N/A</v>
      </c>
      <c r="AB108" t="e">
        <f>VLOOKUP(A108,'post control'!J:BI,50,0)</f>
        <v>#N/A</v>
      </c>
      <c r="AC108">
        <f>VLOOKUP(A108,Pre!$J:$BG,50,0)</f>
        <v>3</v>
      </c>
      <c r="AD108">
        <f>VLOOKUP(A108,'post intervencion'!J:BY,68,0)</f>
        <v>0</v>
      </c>
      <c r="AE108" t="e">
        <f>VLOOKUP(A108,'post control'!J:BI,51,0)</f>
        <v>#N/A</v>
      </c>
      <c r="AG108">
        <f>VLOOKUP(A108,Pre!$J:$BH,51,0)</f>
        <v>5.666666666666667</v>
      </c>
      <c r="AH108">
        <f>VLOOKUP(A108,'post intervencion'!J:CA,70,0)</f>
        <v>5</v>
      </c>
      <c r="AJ108">
        <f>VLOOKUP(A108,Pre!$J:$BI,52,0)</f>
        <v>0.33333333333333304</v>
      </c>
      <c r="AK108">
        <f>VLOOKUP(A108,'post intervencion'!J:CB,71,0)</f>
        <v>0</v>
      </c>
      <c r="AM108">
        <f>VLOOKUP(A108,Pre!$J:$BJ,53,0)</f>
        <v>1</v>
      </c>
      <c r="AN108" t="e">
        <f>VLOOKUP(A108,'post control'!J:BJ,53,0)</f>
        <v>#N/A</v>
      </c>
      <c r="AP108">
        <f>VLOOKUP(A108,Pre!$J:$BK,54,0)</f>
        <v>1</v>
      </c>
      <c r="AQ108">
        <f>VLOOKUP(A108,'post intervencion'!J:CD,73,0)</f>
        <v>0</v>
      </c>
      <c r="AS108">
        <f>VLOOKUP(A108,Pre!$J:$BL,55,0)</f>
        <v>1</v>
      </c>
      <c r="AT108">
        <f>VLOOKUP(A108,'post intervencion'!J:CE,74,0)</f>
        <v>0</v>
      </c>
      <c r="AW108" t="e">
        <f>VLOOKUP(A108,'post intervencion'!$J$18:$CI$117,75,0)</f>
        <v>#N/A</v>
      </c>
      <c r="AX108" t="e">
        <f>VLOOKUP(A108,'post intervencion'!$J$18:$CI$117,76,0)</f>
        <v>#N/A</v>
      </c>
      <c r="AY108" t="e">
        <f>VLOOKUP(A108,'post intervencion'!$J$18:$CI$117,77,0)</f>
        <v>#N/A</v>
      </c>
      <c r="AZ108" t="e">
        <f>VLOOKUP(A108,'post intervencion'!$J$18:$CI$117,78,0)</f>
        <v>#N/A</v>
      </c>
      <c r="BB108">
        <f>VLOOKUP(A108,Pre!$J:$BG,4,0)</f>
        <v>2</v>
      </c>
      <c r="BC108" t="e">
        <f>VLOOKUP(A108,'post control'!J:BJ,4,0)</f>
        <v>#N/A</v>
      </c>
    </row>
    <row r="109" spans="1:55" x14ac:dyDescent="0.2">
      <c r="A109">
        <v>489</v>
      </c>
      <c r="B109" s="13">
        <f>VLOOKUP(A109,Pre!$J:$BG,41,0)</f>
        <v>5.333333333333333</v>
      </c>
      <c r="C109" s="13" t="e">
        <f>VLOOKUP(A109,'post control'!J:BI,42,0)</f>
        <v>#N/A</v>
      </c>
      <c r="D109" s="13" t="e">
        <f>VLOOKUP(A109,'post control'!J:BI,42,0)</f>
        <v>#N/A</v>
      </c>
      <c r="E109">
        <f>VLOOKUP(A109,Pre!$J:$BG,42,0)</f>
        <v>6</v>
      </c>
      <c r="F109">
        <f>VLOOKUP(A109,'post intervencion'!J:BY,60,0)</f>
        <v>4</v>
      </c>
      <c r="G109" t="e">
        <f>VLOOKUP(A109,'post control'!J:BI,43,0)</f>
        <v>#N/A</v>
      </c>
      <c r="H109">
        <f>VLOOKUP(A109,Pre!$J:$BG,43,0)</f>
        <v>0.33333333333333331</v>
      </c>
      <c r="I109">
        <f>VLOOKUP(A109,'post intervencion'!J:BY,61,0)</f>
        <v>0</v>
      </c>
      <c r="J109" t="e">
        <f>VLOOKUP(A109,'post control'!J:BI,44,0)</f>
        <v>#N/A</v>
      </c>
      <c r="K109" s="24">
        <f>VLOOKUP(A109,Pre!$J:$BG,44,0)</f>
        <v>1</v>
      </c>
      <c r="L109">
        <f>VLOOKUP(A109,'post intervencion'!J:BY,62,0)</f>
        <v>0</v>
      </c>
      <c r="M109" t="e">
        <f>VLOOKUP(A109,'post control'!J:BI,45,0)</f>
        <v>#N/A</v>
      </c>
      <c r="N109">
        <f>VLOOKUP(A109,Pre!$J:$BG,45,0)</f>
        <v>0</v>
      </c>
      <c r="O109">
        <f>VLOOKUP(A109,'post intervencion'!J:BY,63,0)</f>
        <v>0</v>
      </c>
      <c r="P109" t="e">
        <f>VLOOKUP(A109,'post control'!J:BI,46,0)</f>
        <v>#N/A</v>
      </c>
      <c r="Q109">
        <f>VLOOKUP(A109,Pre!$J:$BG,46,0)</f>
        <v>0</v>
      </c>
      <c r="R109">
        <f>VLOOKUP(A109,'post intervencion'!J:BY,64,0)</f>
        <v>0</v>
      </c>
      <c r="S109" t="e">
        <f>VLOOKUP(A109,'post control'!J:BI,47,0)</f>
        <v>#N/A</v>
      </c>
      <c r="T109">
        <f>VLOOKUP(A109,Pre!$J:$BG,47,0)</f>
        <v>4.666666666666667</v>
      </c>
      <c r="U109">
        <f>VLOOKUP(A109,'post intervencion'!J:BY,65,0)</f>
        <v>5</v>
      </c>
      <c r="V109" t="e">
        <f>VLOOKUP(A109,'post control'!J:BI,48,0)</f>
        <v>#N/A</v>
      </c>
      <c r="W109">
        <f>VLOOKUP(A109,Pre!$J:$BG,48,0)</f>
        <v>4.2</v>
      </c>
      <c r="X109">
        <f>VLOOKUP(A109,'post intervencion'!J:BY,66,0)</f>
        <v>5</v>
      </c>
      <c r="Y109" t="e">
        <f>VLOOKUP(A109,'post control'!J:BI,49,0)</f>
        <v>#N/A</v>
      </c>
      <c r="Z109">
        <f>VLOOKUP(A109,Pre!$J:$BG,49,0)</f>
        <v>4</v>
      </c>
      <c r="AA109" t="e">
        <f>VLOOKUP(A109,'post control'!J:BJ,50,0)</f>
        <v>#N/A</v>
      </c>
      <c r="AB109" t="e">
        <f>VLOOKUP(A109,'post control'!J:BI,50,0)</f>
        <v>#N/A</v>
      </c>
      <c r="AC109">
        <f>VLOOKUP(A109,Pre!$J:$BG,50,0)</f>
        <v>1</v>
      </c>
      <c r="AD109">
        <f>VLOOKUP(A109,'post intervencion'!J:BY,68,0)</f>
        <v>0</v>
      </c>
      <c r="AE109" t="e">
        <f>VLOOKUP(A109,'post control'!J:BI,51,0)</f>
        <v>#N/A</v>
      </c>
      <c r="AG109">
        <f>VLOOKUP(A109,Pre!$J:$BH,51,0)</f>
        <v>4.666666666666667</v>
      </c>
      <c r="AH109">
        <f>VLOOKUP(A109,'post intervencion'!J:CA,70,0)</f>
        <v>5</v>
      </c>
      <c r="AJ109">
        <f>VLOOKUP(A109,Pre!$J:$BI,52,0)</f>
        <v>0</v>
      </c>
      <c r="AK109">
        <f>VLOOKUP(A109,'post intervencion'!J:CB,71,0)</f>
        <v>0</v>
      </c>
      <c r="AM109">
        <f>VLOOKUP(A109,Pre!$J:$BJ,53,0)</f>
        <v>0</v>
      </c>
      <c r="AN109" t="e">
        <f>VLOOKUP(A109,'post control'!J:BJ,53,0)</f>
        <v>#N/A</v>
      </c>
      <c r="AP109">
        <f>VLOOKUP(A109,Pre!$J:$BK,54,0)</f>
        <v>0</v>
      </c>
      <c r="AQ109">
        <f>VLOOKUP(A109,'post intervencion'!J:CD,73,0)</f>
        <v>0</v>
      </c>
      <c r="AS109">
        <f>VLOOKUP(A109,Pre!$J:$BL,55,0)</f>
        <v>0.33333333333333304</v>
      </c>
      <c r="AT109">
        <f>VLOOKUP(A109,'post intervencion'!J:CE,74,0)</f>
        <v>0</v>
      </c>
      <c r="AW109" t="str">
        <f>VLOOKUP(A109,'post intervencion'!$J$18:$CI$117,75,0)</f>
        <v>si</v>
      </c>
      <c r="AX109" t="str">
        <f>VLOOKUP(A109,'post intervencion'!$J$18:$CI$117,76,0)</f>
        <v>si</v>
      </c>
      <c r="AY109" t="str">
        <f>VLOOKUP(A109,'post intervencion'!$J$18:$CI$117,77,0)</f>
        <v>si</v>
      </c>
      <c r="AZ109" t="str">
        <f>VLOOKUP(A109,'post intervencion'!$J$18:$CI$117,78,0)</f>
        <v>no</v>
      </c>
      <c r="BB109">
        <f>VLOOKUP(A109,Pre!$J:$BG,4,0)</f>
        <v>4</v>
      </c>
      <c r="BC109" t="e">
        <f>VLOOKUP(A109,'post control'!J:BJ,4,0)</f>
        <v>#N/A</v>
      </c>
    </row>
    <row r="110" spans="1:55" x14ac:dyDescent="0.2">
      <c r="A110">
        <v>953</v>
      </c>
      <c r="B110" s="13">
        <f>VLOOKUP(A110,Pre!$J:$BG,41,0)</f>
        <v>4.333333333333333</v>
      </c>
      <c r="C110" s="13" t="e">
        <f>VLOOKUP(A110,'post control'!J:BI,42,0)</f>
        <v>#N/A</v>
      </c>
      <c r="D110" s="13" t="e">
        <f>VLOOKUP(A110,'post control'!J:BI,42,0)</f>
        <v>#N/A</v>
      </c>
      <c r="E110">
        <f>VLOOKUP(A110,Pre!$J:$BG,42,0)</f>
        <v>11</v>
      </c>
      <c r="F110">
        <f>VLOOKUP(A110,'post intervencion'!J:BY,60,0)</f>
        <v>9</v>
      </c>
      <c r="G110" t="e">
        <f>VLOOKUP(A110,'post control'!J:BI,43,0)</f>
        <v>#N/A</v>
      </c>
      <c r="H110">
        <f>VLOOKUP(A110,Pre!$J:$BG,43,0)</f>
        <v>-0.33333333333333331</v>
      </c>
      <c r="I110">
        <f>VLOOKUP(A110,'post intervencion'!J:BY,61,0)</f>
        <v>0.33333333333333331</v>
      </c>
      <c r="J110" t="e">
        <f>VLOOKUP(A110,'post control'!J:BI,44,0)</f>
        <v>#N/A</v>
      </c>
      <c r="K110" s="24">
        <f>VLOOKUP(A110,Pre!$J:$BG,44,0)</f>
        <v>-1</v>
      </c>
      <c r="L110">
        <f>VLOOKUP(A110,'post intervencion'!J:BY,62,0)</f>
        <v>-2</v>
      </c>
      <c r="M110" t="e">
        <f>VLOOKUP(A110,'post control'!J:BI,45,0)</f>
        <v>#N/A</v>
      </c>
      <c r="N110">
        <f>VLOOKUP(A110,Pre!$J:$BG,45,0)</f>
        <v>0</v>
      </c>
      <c r="O110">
        <f>VLOOKUP(A110,'post intervencion'!J:BY,63,0)</f>
        <v>0</v>
      </c>
      <c r="P110" t="e">
        <f>VLOOKUP(A110,'post control'!J:BI,46,0)</f>
        <v>#N/A</v>
      </c>
      <c r="Q110">
        <f>VLOOKUP(A110,Pre!$J:$BG,46,0)</f>
        <v>0</v>
      </c>
      <c r="R110">
        <f>VLOOKUP(A110,'post intervencion'!J:BY,64,0)</f>
        <v>0</v>
      </c>
      <c r="S110" t="e">
        <f>VLOOKUP(A110,'post control'!J:BI,47,0)</f>
        <v>#N/A</v>
      </c>
      <c r="T110">
        <f>VLOOKUP(A110,Pre!$J:$BG,47,0)</f>
        <v>5.666666666666667</v>
      </c>
      <c r="U110">
        <f>VLOOKUP(A110,'post intervencion'!J:BY,65,0)</f>
        <v>5.2222222222222223</v>
      </c>
      <c r="V110" t="e">
        <f>VLOOKUP(A110,'post control'!J:BI,48,0)</f>
        <v>#N/A</v>
      </c>
      <c r="W110">
        <f>VLOOKUP(A110,Pre!$J:$BG,48,0)</f>
        <v>3</v>
      </c>
      <c r="X110">
        <f>VLOOKUP(A110,'post intervencion'!J:BY,66,0)</f>
        <v>3.2</v>
      </c>
      <c r="Y110" t="e">
        <f>VLOOKUP(A110,'post control'!J:BI,49,0)</f>
        <v>#N/A</v>
      </c>
      <c r="Z110">
        <f>VLOOKUP(A110,Pre!$J:$BG,49,0)</f>
        <v>3.25</v>
      </c>
      <c r="AA110" t="e">
        <f>VLOOKUP(A110,'post control'!J:BJ,50,0)</f>
        <v>#N/A</v>
      </c>
      <c r="AB110" t="e">
        <f>VLOOKUP(A110,'post control'!J:BI,50,0)</f>
        <v>#N/A</v>
      </c>
      <c r="AC110">
        <f>VLOOKUP(A110,Pre!$J:$BG,50,0)</f>
        <v>2</v>
      </c>
      <c r="AD110">
        <f>VLOOKUP(A110,'post intervencion'!J:BY,68,0)</f>
        <v>2</v>
      </c>
      <c r="AE110" t="e">
        <f>VLOOKUP(A110,'post control'!J:BI,51,0)</f>
        <v>#N/A</v>
      </c>
      <c r="AG110">
        <f>VLOOKUP(A110,Pre!$J:$BH,51,0)</f>
        <v>5.2222222222222223</v>
      </c>
      <c r="AH110">
        <f>VLOOKUP(A110,'post intervencion'!J:CA,70,0)</f>
        <v>5.2222222222222223</v>
      </c>
      <c r="AJ110">
        <f>VLOOKUP(A110,Pre!$J:$BI,52,0)</f>
        <v>0</v>
      </c>
      <c r="AK110">
        <f>VLOOKUP(A110,'post intervencion'!J:CB,71,0)</f>
        <v>0</v>
      </c>
      <c r="AM110">
        <f>VLOOKUP(A110,Pre!$J:$BJ,53,0)</f>
        <v>0</v>
      </c>
      <c r="AN110" t="e">
        <f>VLOOKUP(A110,'post control'!J:BJ,53,0)</f>
        <v>#N/A</v>
      </c>
      <c r="AP110">
        <f>VLOOKUP(A110,Pre!$J:$BK,54,0)</f>
        <v>0</v>
      </c>
      <c r="AQ110">
        <f>VLOOKUP(A110,'post intervencion'!J:CD,73,0)</f>
        <v>0</v>
      </c>
      <c r="AS110">
        <f>VLOOKUP(A110,Pre!$J:$BL,55,0)</f>
        <v>0.33333333333333304</v>
      </c>
      <c r="AT110">
        <f>VLOOKUP(A110,'post intervencion'!J:CE,74,0)</f>
        <v>0</v>
      </c>
      <c r="AW110" t="str">
        <f>VLOOKUP(A110,'post intervencion'!$J$18:$CI$117,75,0)</f>
        <v>si</v>
      </c>
      <c r="AX110" t="str">
        <f>VLOOKUP(A110,'post intervencion'!$J$18:$CI$117,76,0)</f>
        <v>no</v>
      </c>
      <c r="AY110" t="str">
        <f>VLOOKUP(A110,'post intervencion'!$J$18:$CI$117,77,0)</f>
        <v>si</v>
      </c>
      <c r="AZ110" t="str">
        <f>VLOOKUP(A110,'post intervencion'!$J$18:$CI$117,78,0)</f>
        <v>no</v>
      </c>
      <c r="BB110">
        <f>VLOOKUP(A110,Pre!$J:$BG,4,0)</f>
        <v>5</v>
      </c>
      <c r="BC110" t="e">
        <f>VLOOKUP(A110,'post control'!J:BJ,4,0)</f>
        <v>#N/A</v>
      </c>
    </row>
    <row r="111" spans="1:55" x14ac:dyDescent="0.2">
      <c r="A111">
        <v>441</v>
      </c>
      <c r="B111" s="13">
        <f>VLOOKUP(A111,Pre!$J:$BG,41,0)</f>
        <v>6</v>
      </c>
      <c r="C111" s="13" t="e">
        <f>VLOOKUP(A111,'post control'!J:BI,42,0)</f>
        <v>#N/A</v>
      </c>
      <c r="D111" s="13" t="e">
        <f>VLOOKUP(A111,'post control'!J:BI,42,0)</f>
        <v>#N/A</v>
      </c>
      <c r="E111">
        <f>VLOOKUP(A111,Pre!$J:$BG,42,0)</f>
        <v>9</v>
      </c>
      <c r="F111">
        <f>VLOOKUP(A111,'post intervencion'!J:BY,60,0)</f>
        <v>11</v>
      </c>
      <c r="G111" t="e">
        <f>VLOOKUP(A111,'post control'!J:BI,43,0)</f>
        <v>#N/A</v>
      </c>
      <c r="H111">
        <f>VLOOKUP(A111,Pre!$J:$BG,43,0)</f>
        <v>1</v>
      </c>
      <c r="I111">
        <f>VLOOKUP(A111,'post intervencion'!J:BY,61,0)</f>
        <v>0</v>
      </c>
      <c r="J111" t="e">
        <f>VLOOKUP(A111,'post control'!J:BI,44,0)</f>
        <v>#N/A</v>
      </c>
      <c r="K111" s="24">
        <f>VLOOKUP(A111,Pre!$J:$BG,44,0)</f>
        <v>2</v>
      </c>
      <c r="L111">
        <f>VLOOKUP(A111,'post intervencion'!J:BY,62,0)</f>
        <v>0</v>
      </c>
      <c r="M111" t="e">
        <f>VLOOKUP(A111,'post control'!J:BI,45,0)</f>
        <v>#N/A</v>
      </c>
      <c r="N111">
        <f>VLOOKUP(A111,Pre!$J:$BG,45,0)</f>
        <v>0</v>
      </c>
      <c r="O111">
        <f>VLOOKUP(A111,'post intervencion'!J:BY,63,0)</f>
        <v>0</v>
      </c>
      <c r="P111" t="e">
        <f>VLOOKUP(A111,'post control'!J:BI,46,0)</f>
        <v>#N/A</v>
      </c>
      <c r="Q111">
        <f>VLOOKUP(A111,Pre!$J:$BG,46,0)</f>
        <v>1</v>
      </c>
      <c r="R111">
        <f>VLOOKUP(A111,'post intervencion'!J:BY,64,0)</f>
        <v>0</v>
      </c>
      <c r="S111" t="e">
        <f>VLOOKUP(A111,'post control'!J:BI,47,0)</f>
        <v>#N/A</v>
      </c>
      <c r="T111">
        <f>VLOOKUP(A111,Pre!$J:$BG,47,0)</f>
        <v>4.666666666666667</v>
      </c>
      <c r="U111">
        <f>VLOOKUP(A111,'post intervencion'!J:BY,65,0)</f>
        <v>5.666666666666667</v>
      </c>
      <c r="V111" t="e">
        <f>VLOOKUP(A111,'post control'!J:BI,48,0)</f>
        <v>#N/A</v>
      </c>
      <c r="W111">
        <f>VLOOKUP(A111,Pre!$J:$BG,48,0)</f>
        <v>4</v>
      </c>
      <c r="X111">
        <f>VLOOKUP(A111,'post intervencion'!J:BY,66,0)</f>
        <v>5</v>
      </c>
      <c r="Y111" t="e">
        <f>VLOOKUP(A111,'post control'!J:BI,49,0)</f>
        <v>#N/A</v>
      </c>
      <c r="Z111">
        <f>VLOOKUP(A111,Pre!$J:$BG,49,0)</f>
        <v>3.75</v>
      </c>
      <c r="AA111" t="e">
        <f>VLOOKUP(A111,'post control'!J:BJ,50,0)</f>
        <v>#N/A</v>
      </c>
      <c r="AB111" t="e">
        <f>VLOOKUP(A111,'post control'!J:BI,50,0)</f>
        <v>#N/A</v>
      </c>
      <c r="AC111">
        <f>VLOOKUP(A111,Pre!$J:$BG,50,0)</f>
        <v>6</v>
      </c>
      <c r="AD111">
        <f>VLOOKUP(A111,'post intervencion'!J:BY,68,0)</f>
        <v>0</v>
      </c>
      <c r="AE111" t="e">
        <f>VLOOKUP(A111,'post control'!J:BI,51,0)</f>
        <v>#N/A</v>
      </c>
      <c r="AG111">
        <f>VLOOKUP(A111,Pre!$J:$BH,51,0)</f>
        <v>4.4444444444444446</v>
      </c>
      <c r="AH111">
        <f>VLOOKUP(A111,'post intervencion'!J:CA,70,0)</f>
        <v>5.666666666666667</v>
      </c>
      <c r="AJ111">
        <f>VLOOKUP(A111,Pre!$J:$BI,52,0)</f>
        <v>0.33333333333333304</v>
      </c>
      <c r="AK111">
        <f>VLOOKUP(A111,'post intervencion'!J:CB,71,0)</f>
        <v>0</v>
      </c>
      <c r="AM111">
        <f>VLOOKUP(A111,Pre!$J:$BJ,53,0)</f>
        <v>1</v>
      </c>
      <c r="AN111" t="e">
        <f>VLOOKUP(A111,'post control'!J:BJ,53,0)</f>
        <v>#N/A</v>
      </c>
      <c r="AP111">
        <f>VLOOKUP(A111,Pre!$J:$BK,54,0)</f>
        <v>1</v>
      </c>
      <c r="AQ111">
        <f>VLOOKUP(A111,'post intervencion'!J:CD,73,0)</f>
        <v>0</v>
      </c>
      <c r="AS111">
        <f>VLOOKUP(A111,Pre!$J:$BL,55,0)</f>
        <v>2.0000000000000004</v>
      </c>
      <c r="AT111">
        <f>VLOOKUP(A111,'post intervencion'!J:CE,74,0)</f>
        <v>0</v>
      </c>
      <c r="AW111" t="str">
        <f>VLOOKUP(A111,'post intervencion'!$J$18:$CI$117,75,0)</f>
        <v>si</v>
      </c>
      <c r="AX111" t="str">
        <f>VLOOKUP(A111,'post intervencion'!$J$18:$CI$117,76,0)</f>
        <v>no</v>
      </c>
      <c r="AY111" t="str">
        <f>VLOOKUP(A111,'post intervencion'!$J$18:$CI$117,77,0)</f>
        <v>si</v>
      </c>
      <c r="AZ111" t="str">
        <f>VLOOKUP(A111,'post intervencion'!$J$18:$CI$117,78,0)</f>
        <v>si</v>
      </c>
      <c r="BB111">
        <f>VLOOKUP(A111,Pre!$J:$BG,4,0)</f>
        <v>5</v>
      </c>
      <c r="BC111" t="e">
        <f>VLOOKUP(A111,'post control'!J:BJ,4,0)</f>
        <v>#N/A</v>
      </c>
    </row>
    <row r="112" spans="1:55" x14ac:dyDescent="0.2">
      <c r="A112">
        <v>1268</v>
      </c>
      <c r="B112" s="13">
        <f>VLOOKUP(A112,Pre!$J:$BG,41,0)</f>
        <v>6.666666666666667</v>
      </c>
      <c r="C112" s="13" t="e">
        <f>VLOOKUP(A112,'post control'!J:BI,42,0)</f>
        <v>#N/A</v>
      </c>
      <c r="D112" s="13" t="e">
        <f>VLOOKUP(A112,'post control'!J:BI,42,0)</f>
        <v>#N/A</v>
      </c>
      <c r="E112">
        <f>VLOOKUP(A112,Pre!$J:$BG,42,0)</f>
        <v>12</v>
      </c>
      <c r="F112">
        <f>VLOOKUP(A112,'post intervencion'!J:BY,60,0)</f>
        <v>11</v>
      </c>
      <c r="G112" t="e">
        <f>VLOOKUP(A112,'post control'!J:BI,43,0)</f>
        <v>#N/A</v>
      </c>
      <c r="H112">
        <f>VLOOKUP(A112,Pre!$J:$BG,43,0)</f>
        <v>0</v>
      </c>
      <c r="I112">
        <f>VLOOKUP(A112,'post intervencion'!J:BY,61,0)</f>
        <v>0</v>
      </c>
      <c r="J112" t="e">
        <f>VLOOKUP(A112,'post control'!J:BI,44,0)</f>
        <v>#N/A</v>
      </c>
      <c r="K112" s="24">
        <f>VLOOKUP(A112,Pre!$J:$BG,44,0)</f>
        <v>0</v>
      </c>
      <c r="L112">
        <f>VLOOKUP(A112,'post intervencion'!J:BY,62,0)</f>
        <v>0</v>
      </c>
      <c r="M112" t="e">
        <f>VLOOKUP(A112,'post control'!J:BI,45,0)</f>
        <v>#N/A</v>
      </c>
      <c r="N112">
        <f>VLOOKUP(A112,Pre!$J:$BG,45,0)</f>
        <v>0</v>
      </c>
      <c r="O112">
        <f>VLOOKUP(A112,'post intervencion'!J:BY,63,0)</f>
        <v>0</v>
      </c>
      <c r="P112" t="e">
        <f>VLOOKUP(A112,'post control'!J:BI,46,0)</f>
        <v>#N/A</v>
      </c>
      <c r="Q112">
        <f>VLOOKUP(A112,Pre!$J:$BG,46,0)</f>
        <v>0</v>
      </c>
      <c r="R112">
        <f>VLOOKUP(A112,'post intervencion'!J:BY,64,0)</f>
        <v>0</v>
      </c>
      <c r="S112" t="e">
        <f>VLOOKUP(A112,'post control'!J:BI,47,0)</f>
        <v>#N/A</v>
      </c>
      <c r="T112">
        <f>VLOOKUP(A112,Pre!$J:$BG,47,0)</f>
        <v>4</v>
      </c>
      <c r="U112">
        <f>VLOOKUP(A112,'post intervencion'!J:BY,65,0)</f>
        <v>6</v>
      </c>
      <c r="V112" t="e">
        <f>VLOOKUP(A112,'post control'!J:BI,48,0)</f>
        <v>#N/A</v>
      </c>
      <c r="W112">
        <f>VLOOKUP(A112,Pre!$J:$BG,48,0)</f>
        <v>4.4000000000000004</v>
      </c>
      <c r="X112">
        <f>VLOOKUP(A112,'post intervencion'!J:BY,66,0)</f>
        <v>3.6</v>
      </c>
      <c r="Y112" t="e">
        <f>VLOOKUP(A112,'post control'!J:BI,49,0)</f>
        <v>#N/A</v>
      </c>
      <c r="Z112">
        <f>VLOOKUP(A112,Pre!$J:$BG,49,0)</f>
        <v>3.5</v>
      </c>
      <c r="AA112" t="e">
        <f>VLOOKUP(A112,'post control'!J:BJ,50,0)</f>
        <v>#N/A</v>
      </c>
      <c r="AB112" t="e">
        <f>VLOOKUP(A112,'post control'!J:BI,50,0)</f>
        <v>#N/A</v>
      </c>
      <c r="AC112">
        <f>VLOOKUP(A112,Pre!$J:$BG,50,0)</f>
        <v>0</v>
      </c>
      <c r="AD112">
        <f>VLOOKUP(A112,'post intervencion'!J:BY,68,0)</f>
        <v>0</v>
      </c>
      <c r="AE112" t="e">
        <f>VLOOKUP(A112,'post control'!J:BI,51,0)</f>
        <v>#N/A</v>
      </c>
      <c r="AG112">
        <f>VLOOKUP(A112,Pre!$J:$BH,51,0)</f>
        <v>4</v>
      </c>
      <c r="AH112">
        <f>VLOOKUP(A112,'post intervencion'!J:CA,70,0)</f>
        <v>6</v>
      </c>
      <c r="AJ112">
        <f>VLOOKUP(A112,Pre!$J:$BI,52,0)</f>
        <v>0</v>
      </c>
      <c r="AK112">
        <f>VLOOKUP(A112,'post intervencion'!J:CB,71,0)</f>
        <v>0</v>
      </c>
      <c r="AM112">
        <f>VLOOKUP(A112,Pre!$J:$BJ,53,0)</f>
        <v>0</v>
      </c>
      <c r="AN112" t="e">
        <f>VLOOKUP(A112,'post control'!J:BJ,53,0)</f>
        <v>#N/A</v>
      </c>
      <c r="AP112">
        <f>VLOOKUP(A112,Pre!$J:$BK,54,0)</f>
        <v>0</v>
      </c>
      <c r="AQ112">
        <f>VLOOKUP(A112,'post intervencion'!J:CD,73,0)</f>
        <v>0</v>
      </c>
      <c r="AS112">
        <f>VLOOKUP(A112,Pre!$J:$BL,55,0)</f>
        <v>0</v>
      </c>
      <c r="AT112">
        <f>VLOOKUP(A112,'post intervencion'!J:CE,74,0)</f>
        <v>0</v>
      </c>
      <c r="AW112" t="e">
        <f>VLOOKUP(A112,'post intervencion'!$J$18:$CI$117,75,0)</f>
        <v>#N/A</v>
      </c>
      <c r="AX112" t="e">
        <f>VLOOKUP(A112,'post intervencion'!$J$18:$CI$117,76,0)</f>
        <v>#N/A</v>
      </c>
      <c r="AY112" t="e">
        <f>VLOOKUP(A112,'post intervencion'!$J$18:$CI$117,77,0)</f>
        <v>#N/A</v>
      </c>
      <c r="AZ112" t="e">
        <f>VLOOKUP(A112,'post intervencion'!$J$18:$CI$117,78,0)</f>
        <v>#N/A</v>
      </c>
      <c r="BB112">
        <f>VLOOKUP(A112,Pre!$J:$BG,4,0)</f>
        <v>7</v>
      </c>
      <c r="BC112" t="e">
        <f>VLOOKUP(A112,'post control'!J:BJ,4,0)</f>
        <v>#N/A</v>
      </c>
    </row>
    <row r="113" spans="1:55" x14ac:dyDescent="0.2">
      <c r="A113">
        <v>409</v>
      </c>
      <c r="B113" s="13">
        <f>VLOOKUP(A113,Pre!$J:$BG,41,0)</f>
        <v>6.333333333333333</v>
      </c>
      <c r="C113" s="13" t="e">
        <f>VLOOKUP(A113,'post control'!J:BI,42,0)</f>
        <v>#N/A</v>
      </c>
      <c r="D113" s="13" t="e">
        <f>VLOOKUP(A113,'post control'!J:BI,42,0)</f>
        <v>#N/A</v>
      </c>
      <c r="E113">
        <f>VLOOKUP(A113,Pre!$J:$BG,42,0)</f>
        <v>8</v>
      </c>
      <c r="F113">
        <f>VLOOKUP(A113,'post intervencion'!J:BY,60,0)</f>
        <v>4</v>
      </c>
      <c r="G113" t="e">
        <f>VLOOKUP(A113,'post control'!J:BI,43,0)</f>
        <v>#N/A</v>
      </c>
      <c r="H113" t="str">
        <f>VLOOKUP(A113,Pre!$J:$BG,43,0)</f>
        <v>N/A</v>
      </c>
      <c r="I113" t="str">
        <f>VLOOKUP(A113,'post intervencion'!J:BY,61,0)</f>
        <v>N/A</v>
      </c>
      <c r="J113" t="e">
        <f>VLOOKUP(A113,'post control'!J:BI,44,0)</f>
        <v>#N/A</v>
      </c>
      <c r="K113" s="24" t="str">
        <f>VLOOKUP(A113,Pre!$J:$BG,44,0)</f>
        <v>N/A</v>
      </c>
      <c r="L113" t="str">
        <f>VLOOKUP(A113,'post intervencion'!J:BY,62,0)</f>
        <v>N/A</v>
      </c>
      <c r="M113" t="e">
        <f>VLOOKUP(A113,'post control'!J:BI,45,0)</f>
        <v>#N/A</v>
      </c>
      <c r="N113" t="str">
        <f>VLOOKUP(A113,Pre!$J:$BG,45,0)</f>
        <v>N/A</v>
      </c>
      <c r="O113" t="str">
        <f>VLOOKUP(A113,'post intervencion'!J:BY,63,0)</f>
        <v>N/A</v>
      </c>
      <c r="P113" t="e">
        <f>VLOOKUP(A113,'post control'!J:BI,46,0)</f>
        <v>#N/A</v>
      </c>
      <c r="Q113" t="str">
        <f>VLOOKUP(A113,Pre!$J:$BG,46,0)</f>
        <v>N/A</v>
      </c>
      <c r="R113" t="str">
        <f>VLOOKUP(A113,'post intervencion'!J:BY,64,0)</f>
        <v>N/A</v>
      </c>
      <c r="S113" t="e">
        <f>VLOOKUP(A113,'post control'!J:BI,47,0)</f>
        <v>#N/A</v>
      </c>
      <c r="T113" t="str">
        <f>VLOOKUP(A113,Pre!$J:$BG,47,0)</f>
        <v>N/A</v>
      </c>
      <c r="U113" t="str">
        <f>VLOOKUP(A113,'post intervencion'!J:BY,65,0)</f>
        <v>N/A</v>
      </c>
      <c r="V113" t="e">
        <f>VLOOKUP(A113,'post control'!J:BI,48,0)</f>
        <v>#N/A</v>
      </c>
      <c r="W113">
        <f>VLOOKUP(A113,Pre!$J:$BG,48,0)</f>
        <v>3.4</v>
      </c>
      <c r="X113">
        <f>VLOOKUP(A113,'post intervencion'!J:BY,66,0)</f>
        <v>4.4000000000000004</v>
      </c>
      <c r="Y113" t="e">
        <f>VLOOKUP(A113,'post control'!J:BI,49,0)</f>
        <v>#N/A</v>
      </c>
      <c r="Z113">
        <f>VLOOKUP(A113,Pre!$J:$BG,49,0)</f>
        <v>4</v>
      </c>
      <c r="AA113" t="e">
        <f>VLOOKUP(A113,'post control'!J:BJ,50,0)</f>
        <v>#N/A</v>
      </c>
      <c r="AB113" t="e">
        <f>VLOOKUP(A113,'post control'!J:BI,50,0)</f>
        <v>#N/A</v>
      </c>
      <c r="AC113">
        <f>VLOOKUP(A113,Pre!$J:$BG,50,0)</f>
        <v>5</v>
      </c>
      <c r="AD113">
        <f>VLOOKUP(A113,'post intervencion'!J:BY,68,0)</f>
        <v>1</v>
      </c>
      <c r="AE113" t="e">
        <f>VLOOKUP(A113,'post control'!J:BI,51,0)</f>
        <v>#N/A</v>
      </c>
      <c r="AG113" t="str">
        <f>VLOOKUP(A113,Pre!$J:$BH,51,0)</f>
        <v>N/A</v>
      </c>
      <c r="AH113" t="str">
        <f>VLOOKUP(A113,'post intervencion'!J:CA,70,0)</f>
        <v>N/A</v>
      </c>
      <c r="AJ113" t="str">
        <f>VLOOKUP(A113,Pre!$J:$BI,52,0)</f>
        <v>N/A</v>
      </c>
      <c r="AK113" t="str">
        <f>VLOOKUP(A113,'post intervencion'!J:CB,71,0)</f>
        <v>N/A</v>
      </c>
      <c r="AM113" t="str">
        <f>VLOOKUP(A113,Pre!$J:$BJ,53,0)</f>
        <v>N/A</v>
      </c>
      <c r="AN113" t="e">
        <f>VLOOKUP(A113,'post control'!J:BJ,53,0)</f>
        <v>#N/A</v>
      </c>
      <c r="AP113">
        <f>VLOOKUP(A113,Pre!$J:$BK,54,0)</f>
        <v>2</v>
      </c>
      <c r="AQ113">
        <f>VLOOKUP(A113,'post intervencion'!J:CD,73,0)</f>
        <v>0</v>
      </c>
      <c r="AS113" t="str">
        <f>VLOOKUP(A113,Pre!$J:$BL,55,0)</f>
        <v>N/A</v>
      </c>
      <c r="AT113">
        <f>VLOOKUP(A113,'post intervencion'!J:CE,74,0)</f>
        <v>0.33333333333333348</v>
      </c>
      <c r="AW113" t="str">
        <f>VLOOKUP(A113,'post intervencion'!$J$18:$CI$117,75,0)</f>
        <v>si</v>
      </c>
      <c r="AX113" t="str">
        <f>VLOOKUP(A113,'post intervencion'!$J$18:$CI$117,76,0)</f>
        <v>si</v>
      </c>
      <c r="AY113" t="str">
        <f>VLOOKUP(A113,'post intervencion'!$J$18:$CI$117,77,0)</f>
        <v>si</v>
      </c>
      <c r="AZ113" t="str">
        <f>VLOOKUP(A113,'post intervencion'!$J$18:$CI$117,78,0)</f>
        <v>no</v>
      </c>
      <c r="BB113">
        <f>VLOOKUP(A113,Pre!$J:$BG,4,0)</f>
        <v>6</v>
      </c>
      <c r="BC113" t="e">
        <f>VLOOKUP(A113,'post control'!J:BJ,4,0)</f>
        <v>#N/A</v>
      </c>
    </row>
    <row r="114" spans="1:55" x14ac:dyDescent="0.2">
      <c r="A114">
        <v>709</v>
      </c>
      <c r="B114" s="13">
        <f>VLOOKUP(A114,Pre!$J:$BG,41,0)</f>
        <v>5</v>
      </c>
      <c r="C114" s="13" t="e">
        <f>VLOOKUP(A114,'post control'!J:BI,42,0)</f>
        <v>#N/A</v>
      </c>
      <c r="D114" s="13" t="e">
        <f>VLOOKUP(A114,'post control'!J:BI,42,0)</f>
        <v>#N/A</v>
      </c>
      <c r="E114">
        <f>VLOOKUP(A114,Pre!$J:$BG,42,0)</f>
        <v>7</v>
      </c>
      <c r="F114">
        <f>VLOOKUP(A114,'post intervencion'!J:BY,60,0)</f>
        <v>5</v>
      </c>
      <c r="G114" t="e">
        <f>VLOOKUP(A114,'post control'!J:BI,43,0)</f>
        <v>#N/A</v>
      </c>
      <c r="H114">
        <f>VLOOKUP(A114,Pre!$J:$BG,43,0)</f>
        <v>1.6666666666666667</v>
      </c>
      <c r="I114">
        <f>VLOOKUP(A114,'post intervencion'!J:BY,61,0)</f>
        <v>0.66666666666666663</v>
      </c>
      <c r="J114" t="e">
        <f>VLOOKUP(A114,'post control'!J:BI,44,0)</f>
        <v>#N/A</v>
      </c>
      <c r="K114" s="24">
        <f>VLOOKUP(A114,Pre!$J:$BG,44,0)</f>
        <v>2</v>
      </c>
      <c r="L114">
        <f>VLOOKUP(A114,'post intervencion'!J:BY,62,0)</f>
        <v>1</v>
      </c>
      <c r="M114" t="e">
        <f>VLOOKUP(A114,'post control'!J:BI,45,0)</f>
        <v>#N/A</v>
      </c>
      <c r="N114">
        <f>VLOOKUP(A114,Pre!$J:$BG,45,0)</f>
        <v>3</v>
      </c>
      <c r="O114">
        <f>VLOOKUP(A114,'post intervencion'!J:BY,63,0)</f>
        <v>1</v>
      </c>
      <c r="P114" t="e">
        <f>VLOOKUP(A114,'post control'!J:BI,46,0)</f>
        <v>#N/A</v>
      </c>
      <c r="Q114">
        <f>VLOOKUP(A114,Pre!$J:$BG,46,0)</f>
        <v>0</v>
      </c>
      <c r="R114">
        <f>VLOOKUP(A114,'post intervencion'!J:BY,64,0)</f>
        <v>0</v>
      </c>
      <c r="S114" t="e">
        <f>VLOOKUP(A114,'post control'!J:BI,47,0)</f>
        <v>#N/A</v>
      </c>
      <c r="T114">
        <f>VLOOKUP(A114,Pre!$J:$BG,47,0)</f>
        <v>4</v>
      </c>
      <c r="U114">
        <f>VLOOKUP(A114,'post intervencion'!J:BY,65,0)</f>
        <v>4.666666666666667</v>
      </c>
      <c r="V114" t="e">
        <f>VLOOKUP(A114,'post control'!J:BI,48,0)</f>
        <v>#N/A</v>
      </c>
      <c r="W114">
        <f>VLOOKUP(A114,Pre!$J:$BG,48,0)</f>
        <v>4.5999999999999996</v>
      </c>
      <c r="X114">
        <f>VLOOKUP(A114,'post intervencion'!J:BY,66,0)</f>
        <v>4.4000000000000004</v>
      </c>
      <c r="Y114" t="e">
        <f>VLOOKUP(A114,'post control'!J:BI,49,0)</f>
        <v>#N/A</v>
      </c>
      <c r="Z114">
        <f>VLOOKUP(A114,Pre!$J:$BG,49,0)</f>
        <v>3.75</v>
      </c>
      <c r="AA114" t="e">
        <f>VLOOKUP(A114,'post control'!J:BJ,50,0)</f>
        <v>#N/A</v>
      </c>
      <c r="AB114" t="e">
        <f>VLOOKUP(A114,'post control'!J:BI,50,0)</f>
        <v>#N/A</v>
      </c>
      <c r="AC114">
        <f>VLOOKUP(A114,Pre!$J:$BG,50,0)</f>
        <v>5</v>
      </c>
      <c r="AD114">
        <f>VLOOKUP(A114,'post intervencion'!J:BY,68,0)</f>
        <v>2</v>
      </c>
      <c r="AE114" t="e">
        <f>VLOOKUP(A114,'post control'!J:BI,51,0)</f>
        <v>#N/A</v>
      </c>
      <c r="AG114">
        <f>VLOOKUP(A114,Pre!$J:$BH,51,0)</f>
        <v>4.2222222222222223</v>
      </c>
      <c r="AH114">
        <f>VLOOKUP(A114,'post intervencion'!J:CA,70,0)</f>
        <v>4.666666666666667</v>
      </c>
      <c r="AJ114">
        <f>VLOOKUP(A114,Pre!$J:$BI,52,0)</f>
        <v>3</v>
      </c>
      <c r="AK114">
        <f>VLOOKUP(A114,'post intervencion'!J:CB,71,0)</f>
        <v>1</v>
      </c>
      <c r="AM114">
        <f>VLOOKUP(A114,Pre!$J:$BJ,53,0)</f>
        <v>3</v>
      </c>
      <c r="AN114" t="e">
        <f>VLOOKUP(A114,'post control'!J:BJ,53,0)</f>
        <v>#N/A</v>
      </c>
      <c r="AP114">
        <f>VLOOKUP(A114,Pre!$J:$BK,54,0)</f>
        <v>3</v>
      </c>
      <c r="AQ114">
        <f>VLOOKUP(A114,'post intervencion'!J:CD,73,0)</f>
        <v>1</v>
      </c>
      <c r="AS114">
        <f>VLOOKUP(A114,Pre!$J:$BL,55,0)</f>
        <v>1.666666666666667</v>
      </c>
      <c r="AT114">
        <f>VLOOKUP(A114,'post intervencion'!J:CE,74,0)</f>
        <v>0.66666666666666607</v>
      </c>
      <c r="AW114" t="str">
        <f>VLOOKUP(A114,'post intervencion'!$J$18:$CI$117,75,0)</f>
        <v>si</v>
      </c>
      <c r="AX114" t="str">
        <f>VLOOKUP(A114,'post intervencion'!$J$18:$CI$117,76,0)</f>
        <v>no</v>
      </c>
      <c r="AY114" t="str">
        <f>VLOOKUP(A114,'post intervencion'!$J$18:$CI$117,77,0)</f>
        <v>si</v>
      </c>
      <c r="AZ114" t="str">
        <f>VLOOKUP(A114,'post intervencion'!$J$18:$CI$117,78,0)</f>
        <v>no</v>
      </c>
      <c r="BB114">
        <f>VLOOKUP(A114,Pre!$J:$BG,4,0)</f>
        <v>5</v>
      </c>
      <c r="BC114" t="e">
        <f>VLOOKUP(A114,'post control'!J:BJ,4,0)</f>
        <v>#N/A</v>
      </c>
    </row>
    <row r="115" spans="1:55" x14ac:dyDescent="0.2">
      <c r="A115">
        <v>1264</v>
      </c>
      <c r="B115" s="13">
        <f>VLOOKUP(A115,Pre!$J:$BG,41,0)</f>
        <v>7</v>
      </c>
      <c r="C115" s="13" t="e">
        <f>VLOOKUP(A115,'post control'!J:BI,42,0)</f>
        <v>#N/A</v>
      </c>
      <c r="D115" s="13" t="e">
        <f>VLOOKUP(A115,'post control'!J:BI,42,0)</f>
        <v>#N/A</v>
      </c>
      <c r="E115">
        <f>VLOOKUP(A115,Pre!$J:$BG,42,0)</f>
        <v>12</v>
      </c>
      <c r="F115">
        <f>VLOOKUP(A115,'post intervencion'!J:BY,60,0)</f>
        <v>9</v>
      </c>
      <c r="G115" t="e">
        <f>VLOOKUP(A115,'post control'!J:BI,43,0)</f>
        <v>#N/A</v>
      </c>
      <c r="H115">
        <f>VLOOKUP(A115,Pre!$J:$BG,43,0)</f>
        <v>0</v>
      </c>
      <c r="I115">
        <f>VLOOKUP(A115,'post intervencion'!J:BY,61,0)</f>
        <v>-0.33333333333333331</v>
      </c>
      <c r="J115" t="e">
        <f>VLOOKUP(A115,'post control'!J:BI,44,0)</f>
        <v>#N/A</v>
      </c>
      <c r="K115" s="24">
        <f>VLOOKUP(A115,Pre!$J:$BG,44,0)</f>
        <v>0</v>
      </c>
      <c r="L115">
        <f>VLOOKUP(A115,'post intervencion'!J:BY,62,0)</f>
        <v>0</v>
      </c>
      <c r="M115" t="e">
        <f>VLOOKUP(A115,'post control'!J:BI,45,0)</f>
        <v>#N/A</v>
      </c>
      <c r="N115">
        <f>VLOOKUP(A115,Pre!$J:$BG,45,0)</f>
        <v>0</v>
      </c>
      <c r="O115">
        <f>VLOOKUP(A115,'post intervencion'!J:BY,63,0)</f>
        <v>1</v>
      </c>
      <c r="P115" t="e">
        <f>VLOOKUP(A115,'post control'!J:BI,46,0)</f>
        <v>#N/A</v>
      </c>
      <c r="Q115">
        <f>VLOOKUP(A115,Pre!$J:$BG,46,0)</f>
        <v>0</v>
      </c>
      <c r="R115">
        <f>VLOOKUP(A115,'post intervencion'!J:BY,64,0)</f>
        <v>-2</v>
      </c>
      <c r="S115" t="e">
        <f>VLOOKUP(A115,'post control'!J:BI,47,0)</f>
        <v>#N/A</v>
      </c>
      <c r="T115">
        <f>VLOOKUP(A115,Pre!$J:$BG,47,0)</f>
        <v>3</v>
      </c>
      <c r="U115">
        <f>VLOOKUP(A115,'post intervencion'!J:BY,65,0)</f>
        <v>3.3333333333333335</v>
      </c>
      <c r="V115" t="e">
        <f>VLOOKUP(A115,'post control'!J:BI,48,0)</f>
        <v>#N/A</v>
      </c>
      <c r="W115">
        <f>VLOOKUP(A115,Pre!$J:$BG,48,0)</f>
        <v>4.2</v>
      </c>
      <c r="X115">
        <f>VLOOKUP(A115,'post intervencion'!J:BY,66,0)</f>
        <v>4.2</v>
      </c>
      <c r="Y115" t="e">
        <f>VLOOKUP(A115,'post control'!J:BI,49,0)</f>
        <v>#N/A</v>
      </c>
      <c r="Z115">
        <f>VLOOKUP(A115,Pre!$J:$BG,49,0)</f>
        <v>4.25</v>
      </c>
      <c r="AA115" t="e">
        <f>VLOOKUP(A115,'post control'!J:BJ,50,0)</f>
        <v>#N/A</v>
      </c>
      <c r="AB115" t="e">
        <f>VLOOKUP(A115,'post control'!J:BI,50,0)</f>
        <v>#N/A</v>
      </c>
      <c r="AC115">
        <f>VLOOKUP(A115,Pre!$J:$BG,50,0)</f>
        <v>0</v>
      </c>
      <c r="AD115">
        <f>VLOOKUP(A115,'post intervencion'!J:BY,68,0)</f>
        <v>3</v>
      </c>
      <c r="AE115" t="e">
        <f>VLOOKUP(A115,'post control'!J:BI,51,0)</f>
        <v>#N/A</v>
      </c>
      <c r="AG115">
        <f>VLOOKUP(A115,Pre!$J:$BH,51,0)</f>
        <v>3</v>
      </c>
      <c r="AH115">
        <f>VLOOKUP(A115,'post intervencion'!J:CA,70,0)</f>
        <v>3.3333333333333335</v>
      </c>
      <c r="AJ115">
        <f>VLOOKUP(A115,Pre!$J:$BI,52,0)</f>
        <v>0</v>
      </c>
      <c r="AK115">
        <f>VLOOKUP(A115,'post intervencion'!J:CB,71,0)</f>
        <v>1</v>
      </c>
      <c r="AM115">
        <f>VLOOKUP(A115,Pre!$J:$BJ,53,0)</f>
        <v>0</v>
      </c>
      <c r="AN115" t="e">
        <f>VLOOKUP(A115,'post control'!J:BJ,53,0)</f>
        <v>#N/A</v>
      </c>
      <c r="AP115">
        <f>VLOOKUP(A115,Pre!$J:$BK,54,0)</f>
        <v>0</v>
      </c>
      <c r="AQ115">
        <f>VLOOKUP(A115,'post intervencion'!J:CD,73,0)</f>
        <v>1</v>
      </c>
      <c r="AS115">
        <f>VLOOKUP(A115,Pre!$J:$BL,55,0)</f>
        <v>0</v>
      </c>
      <c r="AT115">
        <f>VLOOKUP(A115,'post intervencion'!J:CE,74,0)</f>
        <v>0.66666666666666652</v>
      </c>
      <c r="AW115" t="e">
        <f>VLOOKUP(A115,'post intervencion'!$J$18:$CI$117,75,0)</f>
        <v>#N/A</v>
      </c>
      <c r="AX115" t="e">
        <f>VLOOKUP(A115,'post intervencion'!$J$18:$CI$117,76,0)</f>
        <v>#N/A</v>
      </c>
      <c r="AY115" t="e">
        <f>VLOOKUP(A115,'post intervencion'!$J$18:$CI$117,77,0)</f>
        <v>#N/A</v>
      </c>
      <c r="AZ115" t="e">
        <f>VLOOKUP(A115,'post intervencion'!$J$18:$CI$117,78,0)</f>
        <v>#N/A</v>
      </c>
      <c r="BB115">
        <f>VLOOKUP(A115,Pre!$J:$BG,4,0)</f>
        <v>7</v>
      </c>
      <c r="BC115" t="e">
        <f>VLOOKUP(A115,'post control'!J:BJ,4,0)</f>
        <v>#N/A</v>
      </c>
    </row>
    <row r="116" spans="1:55" x14ac:dyDescent="0.2">
      <c r="A116">
        <v>337</v>
      </c>
      <c r="B116" s="13">
        <f>VLOOKUP(A116,Pre!$J:$BG,41,0)</f>
        <v>5.333333333333333</v>
      </c>
      <c r="C116" s="13" t="e">
        <f>VLOOKUP(A116,'post control'!J:BI,42,0)</f>
        <v>#N/A</v>
      </c>
      <c r="D116" s="13" t="e">
        <f>VLOOKUP(A116,'post control'!J:BI,42,0)</f>
        <v>#N/A</v>
      </c>
      <c r="E116">
        <f>VLOOKUP(A116,Pre!$J:$BG,42,0)</f>
        <v>10</v>
      </c>
      <c r="F116">
        <f>VLOOKUP(A116,'post intervencion'!J:BY,60,0)</f>
        <v>8</v>
      </c>
      <c r="G116" t="e">
        <f>VLOOKUP(A116,'post control'!J:BI,43,0)</f>
        <v>#N/A</v>
      </c>
      <c r="H116">
        <f>VLOOKUP(A116,Pre!$J:$BG,43,0)</f>
        <v>0</v>
      </c>
      <c r="I116">
        <f>VLOOKUP(A116,'post intervencion'!J:BY,61,0)</f>
        <v>0</v>
      </c>
      <c r="J116" t="e">
        <f>VLOOKUP(A116,'post control'!J:BI,44,0)</f>
        <v>#N/A</v>
      </c>
      <c r="K116" s="24">
        <f>VLOOKUP(A116,Pre!$J:$BG,44,0)</f>
        <v>0</v>
      </c>
      <c r="L116">
        <f>VLOOKUP(A116,'post intervencion'!J:BY,62,0)</f>
        <v>0</v>
      </c>
      <c r="M116" t="e">
        <f>VLOOKUP(A116,'post control'!J:BI,45,0)</f>
        <v>#N/A</v>
      </c>
      <c r="N116">
        <f>VLOOKUP(A116,Pre!$J:$BG,45,0)</f>
        <v>0</v>
      </c>
      <c r="O116">
        <f>VLOOKUP(A116,'post intervencion'!J:BY,63,0)</f>
        <v>0</v>
      </c>
      <c r="P116" t="e">
        <f>VLOOKUP(A116,'post control'!J:BI,46,0)</f>
        <v>#N/A</v>
      </c>
      <c r="Q116">
        <f>VLOOKUP(A116,Pre!$J:$BG,46,0)</f>
        <v>0</v>
      </c>
      <c r="R116">
        <f>VLOOKUP(A116,'post intervencion'!J:BY,64,0)</f>
        <v>0</v>
      </c>
      <c r="S116" t="e">
        <f>VLOOKUP(A116,'post control'!J:BI,47,0)</f>
        <v>#N/A</v>
      </c>
      <c r="T116">
        <f>VLOOKUP(A116,Pre!$J:$BG,47,0)</f>
        <v>5.666666666666667</v>
      </c>
      <c r="U116">
        <f>VLOOKUP(A116,'post intervencion'!J:BY,65,0)</f>
        <v>3.8888888888888888</v>
      </c>
      <c r="V116" t="e">
        <f>VLOOKUP(A116,'post control'!J:BI,48,0)</f>
        <v>#N/A</v>
      </c>
      <c r="W116">
        <f>VLOOKUP(A116,Pre!$J:$BG,48,0)</f>
        <v>2</v>
      </c>
      <c r="X116">
        <f>VLOOKUP(A116,'post intervencion'!J:BY,66,0)</f>
        <v>2.8</v>
      </c>
      <c r="Y116" t="e">
        <f>VLOOKUP(A116,'post control'!J:BI,49,0)</f>
        <v>#N/A</v>
      </c>
      <c r="Z116">
        <f>VLOOKUP(A116,Pre!$J:$BG,49,0)</f>
        <v>3.75</v>
      </c>
      <c r="AA116" t="e">
        <f>VLOOKUP(A116,'post control'!J:BJ,50,0)</f>
        <v>#N/A</v>
      </c>
      <c r="AB116" t="e">
        <f>VLOOKUP(A116,'post control'!J:BI,50,0)</f>
        <v>#N/A</v>
      </c>
      <c r="AC116">
        <f>VLOOKUP(A116,Pre!$J:$BG,50,0)</f>
        <v>6</v>
      </c>
      <c r="AD116">
        <f>VLOOKUP(A116,'post intervencion'!J:BY,68,0)</f>
        <v>3</v>
      </c>
      <c r="AE116" t="e">
        <f>VLOOKUP(A116,'post control'!J:BI,51,0)</f>
        <v>#N/A</v>
      </c>
      <c r="AG116">
        <f>VLOOKUP(A116,Pre!$J:$BH,51,0)</f>
        <v>4.666666666666667</v>
      </c>
      <c r="AH116">
        <f>VLOOKUP(A116,'post intervencion'!J:CA,70,0)</f>
        <v>3.8888888888888888</v>
      </c>
      <c r="AJ116">
        <f>VLOOKUP(A116,Pre!$J:$BI,52,0)</f>
        <v>2.3333333333333335</v>
      </c>
      <c r="AK116">
        <f>VLOOKUP(A116,'post intervencion'!J:CB,71,0)</f>
        <v>0.66666666666666652</v>
      </c>
      <c r="AM116">
        <f>VLOOKUP(A116,Pre!$J:$BJ,53,0)</f>
        <v>4</v>
      </c>
      <c r="AN116" t="e">
        <f>VLOOKUP(A116,'post control'!J:BJ,53,0)</f>
        <v>#N/A</v>
      </c>
      <c r="AP116">
        <f>VLOOKUP(A116,Pre!$J:$BK,54,0)</f>
        <v>4</v>
      </c>
      <c r="AQ116">
        <f>VLOOKUP(A116,'post intervencion'!J:CD,73,0)</f>
        <v>1</v>
      </c>
      <c r="AS116">
        <f>VLOOKUP(A116,Pre!$J:$BL,55,0)</f>
        <v>2.0000000000000004</v>
      </c>
      <c r="AT116">
        <f>VLOOKUP(A116,'post intervencion'!J:CE,74,0)</f>
        <v>0.66666666666666652</v>
      </c>
      <c r="AW116" t="str">
        <f>VLOOKUP(A116,'post intervencion'!$J$18:$CI$117,75,0)</f>
        <v>si</v>
      </c>
      <c r="AX116" t="str">
        <f>VLOOKUP(A116,'post intervencion'!$J$18:$CI$117,76,0)</f>
        <v>si</v>
      </c>
      <c r="AY116" t="str">
        <f>VLOOKUP(A116,'post intervencion'!$J$18:$CI$117,77,0)</f>
        <v>si</v>
      </c>
      <c r="AZ116" t="str">
        <f>VLOOKUP(A116,'post intervencion'!$J$18:$CI$117,78,0)</f>
        <v>no</v>
      </c>
      <c r="BB116">
        <f>VLOOKUP(A116,Pre!$J:$BG,4,0)</f>
        <v>5</v>
      </c>
      <c r="BC116" t="e">
        <f>VLOOKUP(A116,'post control'!J:BJ,4,0)</f>
        <v>#N/A</v>
      </c>
    </row>
    <row r="117" spans="1:55" x14ac:dyDescent="0.2">
      <c r="A117">
        <v>509</v>
      </c>
      <c r="B117" s="13">
        <f>VLOOKUP(A117,Pre!$J:$BG,41,0)</f>
        <v>5.333333333333333</v>
      </c>
      <c r="C117" s="13" t="e">
        <f>VLOOKUP(A117,'post control'!J:BI,42,0)</f>
        <v>#N/A</v>
      </c>
      <c r="D117" s="13" t="e">
        <f>VLOOKUP(A117,'post control'!J:BI,42,0)</f>
        <v>#N/A</v>
      </c>
      <c r="E117">
        <f>VLOOKUP(A117,Pre!$J:$BG,42,0)</f>
        <v>2</v>
      </c>
      <c r="F117">
        <f>VLOOKUP(A117,'post intervencion'!J:BY,60,0)</f>
        <v>2</v>
      </c>
      <c r="G117" t="e">
        <f>VLOOKUP(A117,'post control'!J:BI,43,0)</f>
        <v>#N/A</v>
      </c>
      <c r="H117">
        <f>VLOOKUP(A117,Pre!$J:$BG,43,0)</f>
        <v>0.33333333333333331</v>
      </c>
      <c r="I117">
        <f>VLOOKUP(A117,'post intervencion'!J:BY,61,0)</f>
        <v>0</v>
      </c>
      <c r="J117" t="e">
        <f>VLOOKUP(A117,'post control'!J:BI,44,0)</f>
        <v>#N/A</v>
      </c>
      <c r="K117" s="24">
        <f>VLOOKUP(A117,Pre!$J:$BG,44,0)</f>
        <v>1</v>
      </c>
      <c r="L117">
        <f>VLOOKUP(A117,'post intervencion'!J:BY,62,0)</f>
        <v>0</v>
      </c>
      <c r="M117" t="e">
        <f>VLOOKUP(A117,'post control'!J:BI,45,0)</f>
        <v>#N/A</v>
      </c>
      <c r="N117">
        <f>VLOOKUP(A117,Pre!$J:$BG,45,0)</f>
        <v>0</v>
      </c>
      <c r="O117">
        <f>VLOOKUP(A117,'post intervencion'!J:BY,63,0)</f>
        <v>0</v>
      </c>
      <c r="P117" t="e">
        <f>VLOOKUP(A117,'post control'!J:BI,46,0)</f>
        <v>#N/A</v>
      </c>
      <c r="Q117">
        <f>VLOOKUP(A117,Pre!$J:$BG,46,0)</f>
        <v>0</v>
      </c>
      <c r="R117">
        <f>VLOOKUP(A117,'post intervencion'!J:BY,64,0)</f>
        <v>0</v>
      </c>
      <c r="S117" t="e">
        <f>VLOOKUP(A117,'post control'!J:BI,47,0)</f>
        <v>#N/A</v>
      </c>
      <c r="T117">
        <f>VLOOKUP(A117,Pre!$J:$BG,47,0)</f>
        <v>4.333333333333333</v>
      </c>
      <c r="U117">
        <f>VLOOKUP(A117,'post intervencion'!J:BY,65,0)</f>
        <v>4.5555555555555554</v>
      </c>
      <c r="V117" t="e">
        <f>VLOOKUP(A117,'post control'!J:BI,48,0)</f>
        <v>#N/A</v>
      </c>
      <c r="W117">
        <f>VLOOKUP(A117,Pre!$J:$BG,48,0)</f>
        <v>5.2</v>
      </c>
      <c r="X117">
        <f>VLOOKUP(A117,'post intervencion'!J:BY,66,0)</f>
        <v>5</v>
      </c>
      <c r="Y117" t="e">
        <f>VLOOKUP(A117,'post control'!J:BI,49,0)</f>
        <v>#N/A</v>
      </c>
      <c r="Z117">
        <f>VLOOKUP(A117,Pre!$J:$BG,49,0)</f>
        <v>4</v>
      </c>
      <c r="AA117" t="e">
        <f>VLOOKUP(A117,'post control'!J:BJ,50,0)</f>
        <v>#N/A</v>
      </c>
      <c r="AB117" t="e">
        <f>VLOOKUP(A117,'post control'!J:BI,50,0)</f>
        <v>#N/A</v>
      </c>
      <c r="AC117">
        <f>VLOOKUP(A117,Pre!$J:$BG,50,0)</f>
        <v>2</v>
      </c>
      <c r="AD117">
        <f>VLOOKUP(A117,'post intervencion'!J:BY,68,0)</f>
        <v>2</v>
      </c>
      <c r="AE117" t="e">
        <f>VLOOKUP(A117,'post control'!J:BI,51,0)</f>
        <v>#N/A</v>
      </c>
      <c r="AG117">
        <f>VLOOKUP(A117,Pre!$J:$BH,51,0)</f>
        <v>4.1111111111111107</v>
      </c>
      <c r="AH117">
        <f>VLOOKUP(A117,'post intervencion'!J:CA,70,0)</f>
        <v>4.5555555555555554</v>
      </c>
      <c r="AJ117">
        <f>VLOOKUP(A117,Pre!$J:$BI,52,0)</f>
        <v>0</v>
      </c>
      <c r="AK117">
        <f>VLOOKUP(A117,'post intervencion'!J:CB,71,0)</f>
        <v>0.66666666666666696</v>
      </c>
      <c r="AM117">
        <f>VLOOKUP(A117,Pre!$J:$BJ,53,0)</f>
        <v>0</v>
      </c>
      <c r="AN117" t="e">
        <f>VLOOKUP(A117,'post control'!J:BJ,53,0)</f>
        <v>#N/A</v>
      </c>
      <c r="AP117">
        <f>VLOOKUP(A117,Pre!$J:$BK,54,0)</f>
        <v>0</v>
      </c>
      <c r="AQ117">
        <f>VLOOKUP(A117,'post intervencion'!J:CD,73,0)</f>
        <v>1</v>
      </c>
      <c r="AS117">
        <f>VLOOKUP(A117,Pre!$J:$BL,55,0)</f>
        <v>0.66666666666666696</v>
      </c>
      <c r="AT117">
        <f>VLOOKUP(A117,'post intervencion'!J:CE,74,0)</f>
        <v>0.66666666666666696</v>
      </c>
      <c r="AW117" t="str">
        <f>VLOOKUP(A117,'post intervencion'!$J$18:$CI$117,75,0)</f>
        <v>si</v>
      </c>
      <c r="AX117" t="str">
        <f>VLOOKUP(A117,'post intervencion'!$J$18:$CI$117,76,0)</f>
        <v>si</v>
      </c>
      <c r="AY117" t="str">
        <f>VLOOKUP(A117,'post intervencion'!$J$18:$CI$117,77,0)</f>
        <v>si</v>
      </c>
      <c r="AZ117" t="str">
        <f>VLOOKUP(A117,'post intervencion'!$J$18:$CI$117,78,0)</f>
        <v>no</v>
      </c>
      <c r="BB117">
        <f>VLOOKUP(A117,Pre!$J:$BG,4,0)</f>
        <v>5</v>
      </c>
      <c r="BC117" t="e">
        <f>VLOOKUP(A117,'post control'!J:BJ,4,0)</f>
        <v>#N/A</v>
      </c>
    </row>
    <row r="118" spans="1:55" x14ac:dyDescent="0.2">
      <c r="A118">
        <v>793</v>
      </c>
      <c r="B118" s="13">
        <f>VLOOKUP(A118,Pre!$J:$BG,41,0)</f>
        <v>5</v>
      </c>
      <c r="C118" s="13" t="e">
        <f>VLOOKUP(A118,'post control'!J:BI,42,0)</f>
        <v>#N/A</v>
      </c>
      <c r="D118" s="13" t="e">
        <f>VLOOKUP(A118,'post control'!J:BI,42,0)</f>
        <v>#N/A</v>
      </c>
      <c r="E118">
        <f>VLOOKUP(A118,Pre!$J:$BG,42,0)</f>
        <v>5</v>
      </c>
      <c r="F118">
        <f>VLOOKUP(A118,'post intervencion'!J:BY,60,0)</f>
        <v>5</v>
      </c>
      <c r="G118" t="e">
        <f>VLOOKUP(A118,'post control'!J:BI,43,0)</f>
        <v>#N/A</v>
      </c>
      <c r="H118">
        <f>VLOOKUP(A118,Pre!$J:$BG,43,0)</f>
        <v>2</v>
      </c>
      <c r="I118">
        <f>VLOOKUP(A118,'post intervencion'!J:BY,61,0)</f>
        <v>0</v>
      </c>
      <c r="J118" t="e">
        <f>VLOOKUP(A118,'post control'!J:BI,44,0)</f>
        <v>#N/A</v>
      </c>
      <c r="K118" s="24">
        <f>VLOOKUP(A118,Pre!$J:$BG,44,0)</f>
        <v>1</v>
      </c>
      <c r="L118">
        <f>VLOOKUP(A118,'post intervencion'!J:BY,62,0)</f>
        <v>1</v>
      </c>
      <c r="M118" t="e">
        <f>VLOOKUP(A118,'post control'!J:BI,45,0)</f>
        <v>#N/A</v>
      </c>
      <c r="N118">
        <f>VLOOKUP(A118,Pre!$J:$BG,45,0)</f>
        <v>5</v>
      </c>
      <c r="O118">
        <f>VLOOKUP(A118,'post intervencion'!J:BY,63,0)</f>
        <v>-2</v>
      </c>
      <c r="P118" t="e">
        <f>VLOOKUP(A118,'post control'!J:BI,46,0)</f>
        <v>#N/A</v>
      </c>
      <c r="Q118">
        <f>VLOOKUP(A118,Pre!$J:$BG,46,0)</f>
        <v>0</v>
      </c>
      <c r="R118">
        <f>VLOOKUP(A118,'post intervencion'!J:BY,64,0)</f>
        <v>1</v>
      </c>
      <c r="S118" t="e">
        <f>VLOOKUP(A118,'post control'!J:BI,47,0)</f>
        <v>#N/A</v>
      </c>
      <c r="T118">
        <f>VLOOKUP(A118,Pre!$J:$BG,47,0)</f>
        <v>3</v>
      </c>
      <c r="U118">
        <f>VLOOKUP(A118,'post intervencion'!J:BY,65,0)</f>
        <v>4.8888888888888893</v>
      </c>
      <c r="V118" t="e">
        <f>VLOOKUP(A118,'post control'!J:BI,48,0)</f>
        <v>#N/A</v>
      </c>
      <c r="W118">
        <f>VLOOKUP(A118,Pre!$J:$BG,48,0)</f>
        <v>3.6</v>
      </c>
      <c r="X118">
        <f>VLOOKUP(A118,'post intervencion'!J:BY,66,0)</f>
        <v>4</v>
      </c>
      <c r="Y118" t="e">
        <f>VLOOKUP(A118,'post control'!J:BI,49,0)</f>
        <v>#N/A</v>
      </c>
      <c r="Z118">
        <f>VLOOKUP(A118,Pre!$J:$BG,49,0)</f>
        <v>2.5</v>
      </c>
      <c r="AA118" t="e">
        <f>VLOOKUP(A118,'post control'!J:BJ,50,0)</f>
        <v>#N/A</v>
      </c>
      <c r="AB118" t="e">
        <f>VLOOKUP(A118,'post control'!J:BI,50,0)</f>
        <v>#N/A</v>
      </c>
      <c r="AC118">
        <f>VLOOKUP(A118,Pre!$J:$BG,50,0)</f>
        <v>6</v>
      </c>
      <c r="AD118">
        <f>VLOOKUP(A118,'post intervencion'!J:BY,68,0)</f>
        <v>3</v>
      </c>
      <c r="AE118" t="e">
        <f>VLOOKUP(A118,'post control'!J:BI,51,0)</f>
        <v>#N/A</v>
      </c>
      <c r="AG118">
        <f>VLOOKUP(A118,Pre!$J:$BH,51,0)</f>
        <v>4.2222222222222223</v>
      </c>
      <c r="AH118">
        <f>VLOOKUP(A118,'post intervencion'!J:CA,70,0)</f>
        <v>4.8888888888888893</v>
      </c>
      <c r="AJ118">
        <f>VLOOKUP(A118,Pre!$J:$BI,52,0)</f>
        <v>1.666666666666667</v>
      </c>
      <c r="AK118">
        <f>VLOOKUP(A118,'post intervencion'!J:CB,71,0)</f>
        <v>-2</v>
      </c>
      <c r="AM118">
        <f>VLOOKUP(A118,Pre!$J:$BJ,53,0)</f>
        <v>5</v>
      </c>
      <c r="AN118" t="e">
        <f>VLOOKUP(A118,'post control'!J:BJ,53,0)</f>
        <v>#N/A</v>
      </c>
      <c r="AP118">
        <f>VLOOKUP(A118,Pre!$J:$BK,54,0)</f>
        <v>5</v>
      </c>
      <c r="AQ118">
        <f>VLOOKUP(A118,'post intervencion'!J:CD,73,0)</f>
        <v>3</v>
      </c>
      <c r="AS118">
        <f>VLOOKUP(A118,Pre!$J:$BL,55,0)</f>
        <v>2</v>
      </c>
      <c r="AT118">
        <f>VLOOKUP(A118,'post intervencion'!J:CE,74,0)</f>
        <v>0.66666666666666696</v>
      </c>
      <c r="AW118" t="str">
        <f>VLOOKUP(A118,'post intervencion'!$J$18:$CI$117,75,0)</f>
        <v>si</v>
      </c>
      <c r="AX118" t="str">
        <f>VLOOKUP(A118,'post intervencion'!$J$18:$CI$117,76,0)</f>
        <v>si</v>
      </c>
      <c r="AY118" t="str">
        <f>VLOOKUP(A118,'post intervencion'!$J$18:$CI$117,77,0)</f>
        <v>si</v>
      </c>
      <c r="AZ118" t="str">
        <f>VLOOKUP(A118,'post intervencion'!$J$18:$CI$117,78,0)</f>
        <v>si</v>
      </c>
      <c r="BB118">
        <f>VLOOKUP(A118,Pre!$J:$BG,4,0)</f>
        <v>7</v>
      </c>
      <c r="BC118" t="e">
        <f>VLOOKUP(A118,'post control'!J:BJ,4,0)</f>
        <v>#N/A</v>
      </c>
    </row>
    <row r="119" spans="1:55" x14ac:dyDescent="0.2">
      <c r="A119">
        <v>105</v>
      </c>
      <c r="B119" s="13">
        <f>VLOOKUP(A119,Pre!$J:$BG,41,0)</f>
        <v>5.333333333333333</v>
      </c>
      <c r="C119" s="13" t="e">
        <f>VLOOKUP(A119,'post control'!J:BI,42,0)</f>
        <v>#N/A</v>
      </c>
      <c r="D119" s="13" t="e">
        <f>VLOOKUP(A119,'post control'!J:BI,42,0)</f>
        <v>#N/A</v>
      </c>
      <c r="E119">
        <f>VLOOKUP(A119,Pre!$J:$BG,42,0)</f>
        <v>5</v>
      </c>
      <c r="F119">
        <f>VLOOKUP(A119,'post intervencion'!J:BY,60,0)</f>
        <v>7</v>
      </c>
      <c r="G119" t="e">
        <f>VLOOKUP(A119,'post control'!J:BI,43,0)</f>
        <v>#N/A</v>
      </c>
      <c r="H119">
        <f>VLOOKUP(A119,Pre!$J:$BG,43,0)</f>
        <v>1.6666666666666667</v>
      </c>
      <c r="I119">
        <f>VLOOKUP(A119,'post intervencion'!J:BY,61,0)</f>
        <v>0</v>
      </c>
      <c r="J119" t="e">
        <f>VLOOKUP(A119,'post control'!J:BI,44,0)</f>
        <v>#N/A</v>
      </c>
      <c r="K119" s="24">
        <f>VLOOKUP(A119,Pre!$J:$BG,44,0)</f>
        <v>0</v>
      </c>
      <c r="L119">
        <f>VLOOKUP(A119,'post intervencion'!J:BY,62,0)</f>
        <v>0</v>
      </c>
      <c r="M119" t="e">
        <f>VLOOKUP(A119,'post control'!J:BI,45,0)</f>
        <v>#N/A</v>
      </c>
      <c r="N119">
        <f>VLOOKUP(A119,Pre!$J:$BG,45,0)</f>
        <v>0</v>
      </c>
      <c r="O119">
        <f>VLOOKUP(A119,'post intervencion'!J:BY,63,0)</f>
        <v>0</v>
      </c>
      <c r="P119" t="e">
        <f>VLOOKUP(A119,'post control'!J:BI,46,0)</f>
        <v>#N/A</v>
      </c>
      <c r="Q119">
        <f>VLOOKUP(A119,Pre!$J:$BG,46,0)</f>
        <v>5</v>
      </c>
      <c r="R119">
        <f>VLOOKUP(A119,'post intervencion'!J:BY,64,0)</f>
        <v>0</v>
      </c>
      <c r="S119" t="e">
        <f>VLOOKUP(A119,'post control'!J:BI,47,0)</f>
        <v>#N/A</v>
      </c>
      <c r="T119">
        <f>VLOOKUP(A119,Pre!$J:$BG,47,0)</f>
        <v>2.3333333333333335</v>
      </c>
      <c r="U119">
        <f>VLOOKUP(A119,'post intervencion'!J:BY,65,0)</f>
        <v>3.8888888888888888</v>
      </c>
      <c r="V119" t="e">
        <f>VLOOKUP(A119,'post control'!J:BI,48,0)</f>
        <v>#N/A</v>
      </c>
      <c r="W119">
        <f>VLOOKUP(A119,Pre!$J:$BG,48,0)</f>
        <v>4</v>
      </c>
      <c r="X119">
        <f>VLOOKUP(A119,'post intervencion'!J:BY,66,0)</f>
        <v>4.2</v>
      </c>
      <c r="Y119" t="e">
        <f>VLOOKUP(A119,'post control'!J:BI,49,0)</f>
        <v>#N/A</v>
      </c>
      <c r="Z119">
        <f>VLOOKUP(A119,Pre!$J:$BG,49,0)</f>
        <v>1.5</v>
      </c>
      <c r="AA119" t="e">
        <f>VLOOKUP(A119,'post control'!J:BJ,50,0)</f>
        <v>#N/A</v>
      </c>
      <c r="AB119" t="e">
        <f>VLOOKUP(A119,'post control'!J:BI,50,0)</f>
        <v>#N/A</v>
      </c>
      <c r="AC119">
        <f>VLOOKUP(A119,Pre!$J:$BG,50,0)</f>
        <v>5</v>
      </c>
      <c r="AD119">
        <f>VLOOKUP(A119,'post intervencion'!J:BY,68,0)</f>
        <v>3</v>
      </c>
      <c r="AE119" t="e">
        <f>VLOOKUP(A119,'post control'!J:BI,51,0)</f>
        <v>#N/A</v>
      </c>
      <c r="AG119">
        <f>VLOOKUP(A119,Pre!$J:$BH,51,0)</f>
        <v>3.1111111111111112</v>
      </c>
      <c r="AH119">
        <f>VLOOKUP(A119,'post intervencion'!J:CA,70,0)</f>
        <v>3.8888888888888888</v>
      </c>
      <c r="AJ119">
        <f>VLOOKUP(A119,Pre!$J:$BI,52,0)</f>
        <v>0</v>
      </c>
      <c r="AK119">
        <f>VLOOKUP(A119,'post intervencion'!J:CB,71,0)</f>
        <v>0.33333333333333348</v>
      </c>
      <c r="AM119">
        <f>VLOOKUP(A119,Pre!$J:$BJ,53,0)</f>
        <v>0</v>
      </c>
      <c r="AN119" t="e">
        <f>VLOOKUP(A119,'post control'!J:BJ,53,0)</f>
        <v>#N/A</v>
      </c>
      <c r="AP119">
        <f>VLOOKUP(A119,Pre!$J:$BK,54,0)</f>
        <v>0</v>
      </c>
      <c r="AQ119">
        <f>VLOOKUP(A119,'post intervencion'!J:CD,73,0)</f>
        <v>1</v>
      </c>
      <c r="AS119">
        <f>VLOOKUP(A119,Pre!$J:$BL,55,0)</f>
        <v>1.6666666666666665</v>
      </c>
      <c r="AT119">
        <f>VLOOKUP(A119,'post intervencion'!J:CE,74,0)</f>
        <v>0.99999999999999956</v>
      </c>
      <c r="AW119" t="str">
        <f>VLOOKUP(A119,'post intervencion'!$J$18:$CI$117,75,0)</f>
        <v>no</v>
      </c>
      <c r="AX119" t="str">
        <f>VLOOKUP(A119,'post intervencion'!$J$18:$CI$117,76,0)</f>
        <v>si</v>
      </c>
      <c r="AY119" t="str">
        <f>VLOOKUP(A119,'post intervencion'!$J$18:$CI$117,77,0)</f>
        <v>si</v>
      </c>
      <c r="AZ119" t="str">
        <f>VLOOKUP(A119,'post intervencion'!$J$18:$CI$117,78,0)</f>
        <v>no</v>
      </c>
      <c r="BB119">
        <f>VLOOKUP(A119,Pre!$J:$BG,4,0)</f>
        <v>7</v>
      </c>
      <c r="BC119" t="e">
        <f>VLOOKUP(A119,'post control'!J:BJ,4,0)</f>
        <v>#N/A</v>
      </c>
    </row>
    <row r="120" spans="1:55" x14ac:dyDescent="0.2">
      <c r="A120">
        <v>801</v>
      </c>
      <c r="B120" s="13">
        <f>VLOOKUP(A120,Pre!$J:$BG,41,0)</f>
        <v>6.333333333333333</v>
      </c>
      <c r="C120" s="13" t="e">
        <f>VLOOKUP(A120,'post control'!J:BI,42,0)</f>
        <v>#N/A</v>
      </c>
      <c r="D120" s="13" t="e">
        <f>VLOOKUP(A120,'post control'!J:BI,42,0)</f>
        <v>#N/A</v>
      </c>
      <c r="E120">
        <f>VLOOKUP(A120,Pre!$J:$BG,42,0)</f>
        <v>8</v>
      </c>
      <c r="F120">
        <f>VLOOKUP(A120,'post intervencion'!J:BY,60,0)</f>
        <v>7</v>
      </c>
      <c r="G120" t="e">
        <f>VLOOKUP(A120,'post control'!J:BI,43,0)</f>
        <v>#N/A</v>
      </c>
      <c r="H120">
        <f>VLOOKUP(A120,Pre!$J:$BG,43,0)</f>
        <v>-0.33333333333333331</v>
      </c>
      <c r="I120">
        <f>VLOOKUP(A120,'post intervencion'!J:BY,61,0)</f>
        <v>0</v>
      </c>
      <c r="J120" t="e">
        <f>VLOOKUP(A120,'post control'!J:BI,44,0)</f>
        <v>#N/A</v>
      </c>
      <c r="K120" s="24">
        <f>VLOOKUP(A120,Pre!$J:$BG,44,0)</f>
        <v>0</v>
      </c>
      <c r="L120">
        <f>VLOOKUP(A120,'post intervencion'!J:BY,62,0)</f>
        <v>0</v>
      </c>
      <c r="M120" t="e">
        <f>VLOOKUP(A120,'post control'!J:BI,45,0)</f>
        <v>#N/A</v>
      </c>
      <c r="N120">
        <f>VLOOKUP(A120,Pre!$J:$BG,45,0)</f>
        <v>1</v>
      </c>
      <c r="O120">
        <f>VLOOKUP(A120,'post intervencion'!J:BY,63,0)</f>
        <v>0</v>
      </c>
      <c r="P120" t="e">
        <f>VLOOKUP(A120,'post control'!J:BI,46,0)</f>
        <v>#N/A</v>
      </c>
      <c r="Q120">
        <f>VLOOKUP(A120,Pre!$J:$BG,46,0)</f>
        <v>-2</v>
      </c>
      <c r="R120">
        <f>VLOOKUP(A120,'post intervencion'!J:BY,64,0)</f>
        <v>0</v>
      </c>
      <c r="S120" t="e">
        <f>VLOOKUP(A120,'post control'!J:BI,47,0)</f>
        <v>#N/A</v>
      </c>
      <c r="T120">
        <f>VLOOKUP(A120,Pre!$J:$BG,47,0)</f>
        <v>4</v>
      </c>
      <c r="U120">
        <f>VLOOKUP(A120,'post intervencion'!J:BY,65,0)</f>
        <v>2.3333333333333335</v>
      </c>
      <c r="V120" t="e">
        <f>VLOOKUP(A120,'post control'!J:BI,48,0)</f>
        <v>#N/A</v>
      </c>
      <c r="W120">
        <f>VLOOKUP(A120,Pre!$J:$BG,48,0)</f>
        <v>3.4</v>
      </c>
      <c r="X120">
        <f>VLOOKUP(A120,'post intervencion'!J:BY,66,0)</f>
        <v>3.4</v>
      </c>
      <c r="Y120" t="e">
        <f>VLOOKUP(A120,'post control'!J:BI,49,0)</f>
        <v>#N/A</v>
      </c>
      <c r="Z120">
        <f>VLOOKUP(A120,Pre!$J:$BG,49,0)</f>
        <v>2.25</v>
      </c>
      <c r="AA120" t="e">
        <f>VLOOKUP(A120,'post control'!J:BJ,50,0)</f>
        <v>#N/A</v>
      </c>
      <c r="AB120" t="e">
        <f>VLOOKUP(A120,'post control'!J:BI,50,0)</f>
        <v>#N/A</v>
      </c>
      <c r="AC120">
        <f>VLOOKUP(A120,Pre!$J:$BG,50,0)</f>
        <v>6</v>
      </c>
      <c r="AD120">
        <f>VLOOKUP(A120,'post intervencion'!J:BY,68,0)</f>
        <v>3</v>
      </c>
      <c r="AE120" t="e">
        <f>VLOOKUP(A120,'post control'!J:BI,51,0)</f>
        <v>#N/A</v>
      </c>
      <c r="AG120">
        <f>VLOOKUP(A120,Pre!$J:$BH,51,0)</f>
        <v>2.7777777777777777</v>
      </c>
      <c r="AH120">
        <f>VLOOKUP(A120,'post intervencion'!J:CA,70,0)</f>
        <v>2.3333333333333335</v>
      </c>
      <c r="AJ120">
        <f>VLOOKUP(A120,Pre!$J:$BI,52,0)</f>
        <v>2.3333333333333335</v>
      </c>
      <c r="AK120">
        <f>VLOOKUP(A120,'post intervencion'!J:CB,71,0)</f>
        <v>1.3333333333333333</v>
      </c>
      <c r="AM120">
        <f>VLOOKUP(A120,Pre!$J:$BJ,53,0)</f>
        <v>3</v>
      </c>
      <c r="AN120" t="e">
        <f>VLOOKUP(A120,'post control'!J:BJ,53,0)</f>
        <v>#N/A</v>
      </c>
      <c r="AP120">
        <f>VLOOKUP(A120,Pre!$J:$BK,54,0)</f>
        <v>3</v>
      </c>
      <c r="AQ120">
        <f>VLOOKUP(A120,'post intervencion'!J:CD,73,0)</f>
        <v>2</v>
      </c>
      <c r="AS120">
        <f>VLOOKUP(A120,Pre!$J:$BL,55,0)</f>
        <v>1.6666666666666665</v>
      </c>
      <c r="AT120">
        <f>VLOOKUP(A120,'post intervencion'!J:CE,74,0)</f>
        <v>1</v>
      </c>
      <c r="AW120" t="str">
        <f>VLOOKUP(A120,'post intervencion'!$J$18:$CI$117,75,0)</f>
        <v>si</v>
      </c>
      <c r="AX120" t="str">
        <f>VLOOKUP(A120,'post intervencion'!$J$18:$CI$117,76,0)</f>
        <v>si</v>
      </c>
      <c r="AY120" t="str">
        <f>VLOOKUP(A120,'post intervencion'!$J$18:$CI$117,77,0)</f>
        <v>si</v>
      </c>
      <c r="AZ120" t="str">
        <f>VLOOKUP(A120,'post intervencion'!$J$18:$CI$117,78,0)</f>
        <v>no</v>
      </c>
      <c r="BB120">
        <f>VLOOKUP(A120,Pre!$J:$BG,4,0)</f>
        <v>5</v>
      </c>
      <c r="BC120" t="e">
        <f>VLOOKUP(A120,'post control'!J:BJ,4,0)</f>
        <v>#N/A</v>
      </c>
    </row>
    <row r="121" spans="1:55" x14ac:dyDescent="0.2">
      <c r="A121">
        <v>357</v>
      </c>
      <c r="B121" s="13">
        <f>VLOOKUP(A121,Pre!$J:$BG,41,0)</f>
        <v>5.333333333333333</v>
      </c>
      <c r="C121" s="13" t="e">
        <f>VLOOKUP(A121,'post control'!J:BI,42,0)</f>
        <v>#N/A</v>
      </c>
      <c r="D121" s="13" t="e">
        <f>VLOOKUP(A121,'post control'!J:BI,42,0)</f>
        <v>#N/A</v>
      </c>
      <c r="E121">
        <f>VLOOKUP(A121,Pre!$J:$BG,42,0)</f>
        <v>11</v>
      </c>
      <c r="F121">
        <f>VLOOKUP(A121,'post intervencion'!J:BY,60,0)</f>
        <v>10</v>
      </c>
      <c r="G121" t="e">
        <f>VLOOKUP(A121,'post control'!J:BI,43,0)</f>
        <v>#N/A</v>
      </c>
      <c r="H121">
        <f>VLOOKUP(A121,Pre!$J:$BG,43,0)</f>
        <v>2</v>
      </c>
      <c r="I121">
        <f>VLOOKUP(A121,'post intervencion'!J:BY,61,0)</f>
        <v>1</v>
      </c>
      <c r="J121" t="e">
        <f>VLOOKUP(A121,'post control'!J:BI,44,0)</f>
        <v>#N/A</v>
      </c>
      <c r="K121" s="24">
        <f>VLOOKUP(A121,Pre!$J:$BG,44,0)</f>
        <v>2</v>
      </c>
      <c r="L121">
        <f>VLOOKUP(A121,'post intervencion'!J:BY,62,0)</f>
        <v>1</v>
      </c>
      <c r="M121" t="e">
        <f>VLOOKUP(A121,'post control'!J:BI,45,0)</f>
        <v>#N/A</v>
      </c>
      <c r="N121">
        <f>VLOOKUP(A121,Pre!$J:$BG,45,0)</f>
        <v>3</v>
      </c>
      <c r="O121">
        <f>VLOOKUP(A121,'post intervencion'!J:BY,63,0)</f>
        <v>2</v>
      </c>
      <c r="P121" t="e">
        <f>VLOOKUP(A121,'post control'!J:BI,46,0)</f>
        <v>#N/A</v>
      </c>
      <c r="Q121">
        <f>VLOOKUP(A121,Pre!$J:$BG,46,0)</f>
        <v>1</v>
      </c>
      <c r="R121">
        <f>VLOOKUP(A121,'post intervencion'!J:BY,64,0)</f>
        <v>0</v>
      </c>
      <c r="S121" t="e">
        <f>VLOOKUP(A121,'post control'!J:BI,47,0)</f>
        <v>#N/A</v>
      </c>
      <c r="T121">
        <f>VLOOKUP(A121,Pre!$J:$BG,47,0)</f>
        <v>2.6666666666666665</v>
      </c>
      <c r="U121">
        <f>VLOOKUP(A121,'post intervencion'!J:BY,65,0)</f>
        <v>3.3333333333333335</v>
      </c>
      <c r="V121" t="e">
        <f>VLOOKUP(A121,'post control'!J:BI,48,0)</f>
        <v>#N/A</v>
      </c>
      <c r="W121">
        <f>VLOOKUP(A121,Pre!$J:$BG,48,0)</f>
        <v>3.2</v>
      </c>
      <c r="X121">
        <f>VLOOKUP(A121,'post intervencion'!J:BY,66,0)</f>
        <v>3.8</v>
      </c>
      <c r="Y121" t="e">
        <f>VLOOKUP(A121,'post control'!J:BI,49,0)</f>
        <v>#N/A</v>
      </c>
      <c r="Z121">
        <f>VLOOKUP(A121,Pre!$J:$BG,49,0)</f>
        <v>3.5</v>
      </c>
      <c r="AA121" t="e">
        <f>VLOOKUP(A121,'post control'!J:BJ,50,0)</f>
        <v>#N/A</v>
      </c>
      <c r="AB121" t="e">
        <f>VLOOKUP(A121,'post control'!J:BI,50,0)</f>
        <v>#N/A</v>
      </c>
      <c r="AC121">
        <f>VLOOKUP(A121,Pre!$J:$BG,50,0)</f>
        <v>6</v>
      </c>
      <c r="AD121">
        <f>VLOOKUP(A121,'post intervencion'!J:BY,68,0)</f>
        <v>3</v>
      </c>
      <c r="AE121" t="e">
        <f>VLOOKUP(A121,'post control'!J:BI,51,0)</f>
        <v>#N/A</v>
      </c>
      <c r="AG121">
        <f>VLOOKUP(A121,Pre!$J:$BH,51,0)</f>
        <v>3.1111111111111112</v>
      </c>
      <c r="AH121">
        <f>VLOOKUP(A121,'post intervencion'!J:CA,70,0)</f>
        <v>3.3333333333333335</v>
      </c>
      <c r="AJ121">
        <f>VLOOKUP(A121,Pre!$J:$BI,52,0)</f>
        <v>2.3333333333333335</v>
      </c>
      <c r="AK121">
        <f>VLOOKUP(A121,'post intervencion'!J:CB,71,0)</f>
        <v>1</v>
      </c>
      <c r="AM121">
        <f>VLOOKUP(A121,Pre!$J:$BJ,53,0)</f>
        <v>3</v>
      </c>
      <c r="AN121" t="e">
        <f>VLOOKUP(A121,'post control'!J:BJ,53,0)</f>
        <v>#N/A</v>
      </c>
      <c r="AP121">
        <f>VLOOKUP(A121,Pre!$J:$BK,54,0)</f>
        <v>3</v>
      </c>
      <c r="AQ121">
        <f>VLOOKUP(A121,'post intervencion'!J:CD,73,0)</f>
        <v>2</v>
      </c>
      <c r="AS121">
        <f>VLOOKUP(A121,Pre!$J:$BL,55,0)</f>
        <v>2.0000000000000004</v>
      </c>
      <c r="AT121">
        <f>VLOOKUP(A121,'post intervencion'!J:CE,74,0)</f>
        <v>1</v>
      </c>
      <c r="AW121" t="str">
        <f>VLOOKUP(A121,'post intervencion'!$J$18:$CI$117,75,0)</f>
        <v>no</v>
      </c>
      <c r="AX121" t="str">
        <f>VLOOKUP(A121,'post intervencion'!$J$18:$CI$117,76,0)</f>
        <v>no</v>
      </c>
      <c r="AY121" t="str">
        <f>VLOOKUP(A121,'post intervencion'!$J$18:$CI$117,77,0)</f>
        <v>no</v>
      </c>
      <c r="AZ121" t="str">
        <f>VLOOKUP(A121,'post intervencion'!$J$18:$CI$117,78,0)</f>
        <v>si</v>
      </c>
      <c r="BB121">
        <f>VLOOKUP(A121,Pre!$J:$BG,4,0)</f>
        <v>2</v>
      </c>
      <c r="BC121" t="e">
        <f>VLOOKUP(A121,'post control'!J:BJ,4,0)</f>
        <v>#N/A</v>
      </c>
    </row>
    <row r="122" spans="1:55" x14ac:dyDescent="0.2">
      <c r="A122">
        <v>1244</v>
      </c>
      <c r="B122" s="13">
        <f>VLOOKUP(A122,Pre!$J:$BG,41,0)</f>
        <v>7</v>
      </c>
      <c r="C122" s="13" t="e">
        <f>VLOOKUP(A122,'post control'!J:BI,42,0)</f>
        <v>#N/A</v>
      </c>
      <c r="D122" s="13" t="e">
        <f>VLOOKUP(A122,'post control'!J:BI,42,0)</f>
        <v>#N/A</v>
      </c>
      <c r="E122">
        <f>VLOOKUP(A122,Pre!$J:$BG,42,0)</f>
        <v>12</v>
      </c>
      <c r="F122">
        <f>VLOOKUP(A122,'post intervencion'!J:BY,60,0)</f>
        <v>11</v>
      </c>
      <c r="G122" t="e">
        <f>VLOOKUP(A122,'post control'!J:BI,43,0)</f>
        <v>#N/A</v>
      </c>
      <c r="H122">
        <f>VLOOKUP(A122,Pre!$J:$BG,43,0)</f>
        <v>1.3333333333333333</v>
      </c>
      <c r="I122">
        <f>VLOOKUP(A122,'post intervencion'!J:BY,61,0)</f>
        <v>1.3333333333333333</v>
      </c>
      <c r="J122" t="e">
        <f>VLOOKUP(A122,'post control'!J:BI,44,0)</f>
        <v>#N/A</v>
      </c>
      <c r="K122" s="24">
        <f>VLOOKUP(A122,Pre!$J:$BG,44,0)</f>
        <v>1</v>
      </c>
      <c r="L122">
        <f>VLOOKUP(A122,'post intervencion'!J:BY,62,0)</f>
        <v>1</v>
      </c>
      <c r="M122" t="e">
        <f>VLOOKUP(A122,'post control'!J:BI,45,0)</f>
        <v>#N/A</v>
      </c>
      <c r="N122">
        <f>VLOOKUP(A122,Pre!$J:$BG,45,0)</f>
        <v>2</v>
      </c>
      <c r="O122">
        <f>VLOOKUP(A122,'post intervencion'!J:BY,63,0)</f>
        <v>2</v>
      </c>
      <c r="P122" t="e">
        <f>VLOOKUP(A122,'post control'!J:BI,46,0)</f>
        <v>#N/A</v>
      </c>
      <c r="Q122">
        <f>VLOOKUP(A122,Pre!$J:$BG,46,0)</f>
        <v>1</v>
      </c>
      <c r="R122">
        <f>VLOOKUP(A122,'post intervencion'!J:BY,64,0)</f>
        <v>1</v>
      </c>
      <c r="S122" t="e">
        <f>VLOOKUP(A122,'post control'!J:BI,47,0)</f>
        <v>#N/A</v>
      </c>
      <c r="T122">
        <f>VLOOKUP(A122,Pre!$J:$BG,47,0)</f>
        <v>1.6666666666666667</v>
      </c>
      <c r="U122">
        <f>VLOOKUP(A122,'post intervencion'!J:BY,65,0)</f>
        <v>2.5555555555555554</v>
      </c>
      <c r="V122" t="e">
        <f>VLOOKUP(A122,'post control'!J:BI,48,0)</f>
        <v>#N/A</v>
      </c>
      <c r="W122">
        <f>VLOOKUP(A122,Pre!$J:$BG,48,0)</f>
        <v>3.2</v>
      </c>
      <c r="X122">
        <f>VLOOKUP(A122,'post intervencion'!J:BY,66,0)</f>
        <v>3.2</v>
      </c>
      <c r="Y122" t="e">
        <f>VLOOKUP(A122,'post control'!J:BI,49,0)</f>
        <v>#N/A</v>
      </c>
      <c r="Z122">
        <f>VLOOKUP(A122,Pre!$J:$BG,49,0)</f>
        <v>4.25</v>
      </c>
      <c r="AA122" t="e">
        <f>VLOOKUP(A122,'post control'!J:BJ,50,0)</f>
        <v>#N/A</v>
      </c>
      <c r="AB122" t="e">
        <f>VLOOKUP(A122,'post control'!J:BI,50,0)</f>
        <v>#N/A</v>
      </c>
      <c r="AC122">
        <f>VLOOKUP(A122,Pre!$J:$BG,50,0)</f>
        <v>4</v>
      </c>
      <c r="AD122">
        <f>VLOOKUP(A122,'post intervencion'!J:BY,68,0)</f>
        <v>4</v>
      </c>
      <c r="AE122" t="e">
        <f>VLOOKUP(A122,'post control'!J:BI,51,0)</f>
        <v>#N/A</v>
      </c>
      <c r="AG122">
        <f>VLOOKUP(A122,Pre!$J:$BH,51,0)</f>
        <v>2.5555555555555554</v>
      </c>
      <c r="AH122">
        <f>VLOOKUP(A122,'post intervencion'!J:CA,70,0)</f>
        <v>2.5555555555555554</v>
      </c>
      <c r="AJ122">
        <f>VLOOKUP(A122,Pre!$J:$BI,52,0)</f>
        <v>0.66666666666666652</v>
      </c>
      <c r="AK122">
        <f>VLOOKUP(A122,'post intervencion'!J:CB,71,0)</f>
        <v>0.66666666666666652</v>
      </c>
      <c r="AM122">
        <f>VLOOKUP(A122,Pre!$J:$BJ,53,0)</f>
        <v>2</v>
      </c>
      <c r="AN122" t="e">
        <f>VLOOKUP(A122,'post control'!J:BJ,53,0)</f>
        <v>#N/A</v>
      </c>
      <c r="AP122">
        <f>VLOOKUP(A122,Pre!$J:$BK,54,0)</f>
        <v>2</v>
      </c>
      <c r="AQ122">
        <f>VLOOKUP(A122,'post intervencion'!J:CD,73,0)</f>
        <v>2</v>
      </c>
      <c r="AS122">
        <f>VLOOKUP(A122,Pre!$J:$BL,55,0)</f>
        <v>1.3333333333333333</v>
      </c>
      <c r="AT122">
        <f>VLOOKUP(A122,'post intervencion'!J:CE,74,0)</f>
        <v>1.3333333333333333</v>
      </c>
      <c r="AW122" t="str">
        <f>VLOOKUP(A122,'post intervencion'!$J$18:$CI$117,75,0)</f>
        <v>si</v>
      </c>
      <c r="AX122" t="str">
        <f>VLOOKUP(A122,'post intervencion'!$J$18:$CI$117,76,0)</f>
        <v>no</v>
      </c>
      <c r="AY122" t="str">
        <f>VLOOKUP(A122,'post intervencion'!$J$18:$CI$117,77,0)</f>
        <v>si</v>
      </c>
      <c r="AZ122" t="str">
        <f>VLOOKUP(A122,'post intervencion'!$J$18:$CI$117,78,0)</f>
        <v>no</v>
      </c>
      <c r="BB122">
        <f>VLOOKUP(A122,Pre!$J:$BG,4,0)</f>
        <v>6</v>
      </c>
      <c r="BC122" t="e">
        <f>VLOOKUP(A122,'post control'!J:BJ,4,0)</f>
        <v>#N/A</v>
      </c>
    </row>
    <row r="123" spans="1:55" x14ac:dyDescent="0.2">
      <c r="A123">
        <v>221</v>
      </c>
      <c r="B123" s="13">
        <f>VLOOKUP(A123,Pre!$J:$BG,41,0)</f>
        <v>5.333333333333333</v>
      </c>
      <c r="C123" s="13" t="e">
        <f>VLOOKUP(A123,'post control'!J:BI,42,0)</f>
        <v>#N/A</v>
      </c>
      <c r="D123" s="13" t="e">
        <f>VLOOKUP(A123,'post control'!J:BI,42,0)</f>
        <v>#N/A</v>
      </c>
      <c r="E123">
        <f>VLOOKUP(A123,Pre!$J:$BG,42,0)</f>
        <v>8</v>
      </c>
      <c r="F123">
        <f>VLOOKUP(A123,'post intervencion'!J:BY,60,0)</f>
        <v>9</v>
      </c>
      <c r="G123" t="e">
        <f>VLOOKUP(A123,'post control'!J:BI,43,0)</f>
        <v>#N/A</v>
      </c>
      <c r="H123">
        <f>VLOOKUP(A123,Pre!$J:$BG,43,0)</f>
        <v>0</v>
      </c>
      <c r="I123">
        <f>VLOOKUP(A123,'post intervencion'!J:BY,61,0)</f>
        <v>0.33333333333333331</v>
      </c>
      <c r="J123" t="e">
        <f>VLOOKUP(A123,'post control'!J:BI,44,0)</f>
        <v>#N/A</v>
      </c>
      <c r="K123" s="24">
        <f>VLOOKUP(A123,Pre!$J:$BG,44,0)</f>
        <v>-1</v>
      </c>
      <c r="L123">
        <f>VLOOKUP(A123,'post intervencion'!J:BY,62,0)</f>
        <v>0</v>
      </c>
      <c r="M123" t="e">
        <f>VLOOKUP(A123,'post control'!J:BI,45,0)</f>
        <v>#N/A</v>
      </c>
      <c r="N123">
        <f>VLOOKUP(A123,Pre!$J:$BG,45,0)</f>
        <v>0</v>
      </c>
      <c r="O123">
        <f>VLOOKUP(A123,'post intervencion'!J:BY,63,0)</f>
        <v>0</v>
      </c>
      <c r="P123" t="e">
        <f>VLOOKUP(A123,'post control'!J:BI,46,0)</f>
        <v>#N/A</v>
      </c>
      <c r="Q123">
        <f>VLOOKUP(A123,Pre!$J:$BG,46,0)</f>
        <v>1</v>
      </c>
      <c r="R123">
        <f>VLOOKUP(A123,'post intervencion'!J:BY,64,0)</f>
        <v>1</v>
      </c>
      <c r="S123" t="e">
        <f>VLOOKUP(A123,'post control'!J:BI,47,0)</f>
        <v>#N/A</v>
      </c>
      <c r="T123">
        <f>VLOOKUP(A123,Pre!$J:$BG,47,0)</f>
        <v>3.3333333333333335</v>
      </c>
      <c r="U123">
        <f>VLOOKUP(A123,'post intervencion'!J:BY,65,0)</f>
        <v>2.7777777777777777</v>
      </c>
      <c r="V123" t="e">
        <f>VLOOKUP(A123,'post control'!J:BI,48,0)</f>
        <v>#N/A</v>
      </c>
      <c r="W123">
        <f>VLOOKUP(A123,Pre!$J:$BG,48,0)</f>
        <v>5.6</v>
      </c>
      <c r="X123">
        <f>VLOOKUP(A123,'post intervencion'!J:BY,66,0)</f>
        <v>4.5999999999999996</v>
      </c>
      <c r="Y123" t="e">
        <f>VLOOKUP(A123,'post control'!J:BI,49,0)</f>
        <v>#N/A</v>
      </c>
      <c r="Z123">
        <f>VLOOKUP(A123,Pre!$J:$BG,49,0)</f>
        <v>3.25</v>
      </c>
      <c r="AA123" t="e">
        <f>VLOOKUP(A123,'post control'!J:BJ,50,0)</f>
        <v>#N/A</v>
      </c>
      <c r="AB123" t="e">
        <f>VLOOKUP(A123,'post control'!J:BI,50,0)</f>
        <v>#N/A</v>
      </c>
      <c r="AC123">
        <f>VLOOKUP(A123,Pre!$J:$BG,50,0)</f>
        <v>3</v>
      </c>
      <c r="AD123">
        <f>VLOOKUP(A123,'post intervencion'!J:BY,68,0)</f>
        <v>4</v>
      </c>
      <c r="AE123" t="e">
        <f>VLOOKUP(A123,'post control'!J:BI,51,0)</f>
        <v>#N/A</v>
      </c>
      <c r="AG123">
        <f>VLOOKUP(A123,Pre!$J:$BH,51,0)</f>
        <v>3.2222222222222223</v>
      </c>
      <c r="AH123">
        <f>VLOOKUP(A123,'post intervencion'!J:CA,70,0)</f>
        <v>2.7777777777777777</v>
      </c>
      <c r="AJ123">
        <f>VLOOKUP(A123,Pre!$J:$BI,52,0)</f>
        <v>0.33333333333333348</v>
      </c>
      <c r="AK123">
        <f>VLOOKUP(A123,'post intervencion'!J:CB,71,0)</f>
        <v>0.33333333333333348</v>
      </c>
      <c r="AM123">
        <f>VLOOKUP(A123,Pre!$J:$BJ,53,0)</f>
        <v>1</v>
      </c>
      <c r="AN123" t="e">
        <f>VLOOKUP(A123,'post control'!J:BJ,53,0)</f>
        <v>#N/A</v>
      </c>
      <c r="AP123">
        <f>VLOOKUP(A123,Pre!$J:$BK,54,0)</f>
        <v>1</v>
      </c>
      <c r="AQ123">
        <f>VLOOKUP(A123,'post intervencion'!J:CD,73,0)</f>
        <v>1</v>
      </c>
      <c r="AS123">
        <f>VLOOKUP(A123,Pre!$J:$BL,55,0)</f>
        <v>0.66666666666666696</v>
      </c>
      <c r="AT123">
        <f>VLOOKUP(A123,'post intervencion'!J:CE,74,0)</f>
        <v>1.3333333333333335</v>
      </c>
      <c r="AW123" t="str">
        <f>VLOOKUP(A123,'post intervencion'!$J$18:$CI$117,75,0)</f>
        <v>si</v>
      </c>
      <c r="AX123" t="str">
        <f>VLOOKUP(A123,'post intervencion'!$J$18:$CI$117,76,0)</f>
        <v>si</v>
      </c>
      <c r="AY123" t="str">
        <f>VLOOKUP(A123,'post intervencion'!$J$18:$CI$117,77,0)</f>
        <v>si</v>
      </c>
      <c r="AZ123" t="str">
        <f>VLOOKUP(A123,'post intervencion'!$J$18:$CI$117,78,0)</f>
        <v>no</v>
      </c>
      <c r="BB123">
        <f>VLOOKUP(A123,Pre!$J:$BG,4,0)</f>
        <v>5</v>
      </c>
      <c r="BC123" t="e">
        <f>VLOOKUP(A123,'post control'!J:BJ,4,0)</f>
        <v>#N/A</v>
      </c>
    </row>
    <row r="124" spans="1:55" x14ac:dyDescent="0.2">
      <c r="A124">
        <v>577</v>
      </c>
      <c r="B124" s="13">
        <f>VLOOKUP(A124,Pre!$J:$BG,41,0)</f>
        <v>6.333333333333333</v>
      </c>
      <c r="C124" s="13" t="e">
        <f>VLOOKUP(A124,'post control'!J:BI,42,0)</f>
        <v>#N/A</v>
      </c>
      <c r="D124" s="13" t="e">
        <f>VLOOKUP(A124,'post control'!J:BI,42,0)</f>
        <v>#N/A</v>
      </c>
      <c r="E124">
        <f>VLOOKUP(A124,Pre!$J:$BG,42,0)</f>
        <v>4</v>
      </c>
      <c r="F124">
        <f>VLOOKUP(A124,'post intervencion'!J:BY,60,0)</f>
        <v>5</v>
      </c>
      <c r="G124" t="e">
        <f>VLOOKUP(A124,'post control'!J:BI,43,0)</f>
        <v>#N/A</v>
      </c>
      <c r="H124">
        <f>VLOOKUP(A124,Pre!$J:$BG,43,0)</f>
        <v>1</v>
      </c>
      <c r="I124">
        <f>VLOOKUP(A124,'post intervencion'!J:BY,61,0)</f>
        <v>0.33333333333333331</v>
      </c>
      <c r="J124" t="e">
        <f>VLOOKUP(A124,'post control'!J:BI,44,0)</f>
        <v>#N/A</v>
      </c>
      <c r="K124" s="24">
        <f>VLOOKUP(A124,Pre!$J:$BG,44,0)</f>
        <v>1</v>
      </c>
      <c r="L124">
        <f>VLOOKUP(A124,'post intervencion'!J:BY,62,0)</f>
        <v>-1</v>
      </c>
      <c r="M124" t="e">
        <f>VLOOKUP(A124,'post control'!J:BI,45,0)</f>
        <v>#N/A</v>
      </c>
      <c r="N124">
        <f>VLOOKUP(A124,Pre!$J:$BG,45,0)</f>
        <v>2</v>
      </c>
      <c r="O124">
        <f>VLOOKUP(A124,'post intervencion'!J:BY,63,0)</f>
        <v>2</v>
      </c>
      <c r="P124" t="e">
        <f>VLOOKUP(A124,'post control'!J:BI,46,0)</f>
        <v>#N/A</v>
      </c>
      <c r="Q124">
        <f>VLOOKUP(A124,Pre!$J:$BG,46,0)</f>
        <v>0</v>
      </c>
      <c r="R124">
        <f>VLOOKUP(A124,'post intervencion'!J:BY,64,0)</f>
        <v>0</v>
      </c>
      <c r="S124" t="e">
        <f>VLOOKUP(A124,'post control'!J:BI,47,0)</f>
        <v>#N/A</v>
      </c>
      <c r="T124">
        <f>VLOOKUP(A124,Pre!$J:$BG,47,0)</f>
        <v>4</v>
      </c>
      <c r="U124">
        <f>VLOOKUP(A124,'post intervencion'!J:BY,65,0)</f>
        <v>4.1111111111111107</v>
      </c>
      <c r="V124" t="e">
        <f>VLOOKUP(A124,'post control'!J:BI,48,0)</f>
        <v>#N/A</v>
      </c>
      <c r="W124">
        <f>VLOOKUP(A124,Pre!$J:$BG,48,0)</f>
        <v>4.2</v>
      </c>
      <c r="X124">
        <f>VLOOKUP(A124,'post intervencion'!J:BY,66,0)</f>
        <v>4.4000000000000004</v>
      </c>
      <c r="Y124" t="e">
        <f>VLOOKUP(A124,'post control'!J:BI,49,0)</f>
        <v>#N/A</v>
      </c>
      <c r="Z124">
        <f>VLOOKUP(A124,Pre!$J:$BG,49,0)</f>
        <v>4.25</v>
      </c>
      <c r="AA124" t="e">
        <f>VLOOKUP(A124,'post control'!J:BJ,50,0)</f>
        <v>#N/A</v>
      </c>
      <c r="AB124" t="e">
        <f>VLOOKUP(A124,'post control'!J:BI,50,0)</f>
        <v>#N/A</v>
      </c>
      <c r="AC124">
        <f>VLOOKUP(A124,Pre!$J:$BG,50,0)</f>
        <v>5</v>
      </c>
      <c r="AD124">
        <f>VLOOKUP(A124,'post intervencion'!J:BY,68,0)</f>
        <v>4</v>
      </c>
      <c r="AE124" t="e">
        <f>VLOOKUP(A124,'post control'!J:BI,51,0)</f>
        <v>#N/A</v>
      </c>
      <c r="AG124">
        <f>VLOOKUP(A124,Pre!$J:$BH,51,0)</f>
        <v>3.7777777777777777</v>
      </c>
      <c r="AH124">
        <f>VLOOKUP(A124,'post intervencion'!J:CA,70,0)</f>
        <v>4.1111111111111107</v>
      </c>
      <c r="AJ124">
        <f>VLOOKUP(A124,Pre!$J:$BI,52,0)</f>
        <v>2</v>
      </c>
      <c r="AK124">
        <f>VLOOKUP(A124,'post intervencion'!J:CB,71,0)</f>
        <v>2.3333333333333335</v>
      </c>
      <c r="AM124">
        <f>VLOOKUP(A124,Pre!$J:$BJ,53,0)</f>
        <v>3</v>
      </c>
      <c r="AN124" t="e">
        <f>VLOOKUP(A124,'post control'!J:BJ,53,0)</f>
        <v>#N/A</v>
      </c>
      <c r="AP124">
        <f>VLOOKUP(A124,Pre!$J:$BK,54,0)</f>
        <v>3</v>
      </c>
      <c r="AQ124">
        <f>VLOOKUP(A124,'post intervencion'!J:CD,73,0)</f>
        <v>4</v>
      </c>
      <c r="AS124">
        <f>VLOOKUP(A124,Pre!$J:$BL,55,0)</f>
        <v>1.6666666666666665</v>
      </c>
      <c r="AT124">
        <f>VLOOKUP(A124,'post intervencion'!J:CE,74,0)</f>
        <v>1.3333333333333335</v>
      </c>
      <c r="AW124" t="str">
        <f>VLOOKUP(A124,'post intervencion'!$J$18:$CI$117,75,0)</f>
        <v>si</v>
      </c>
      <c r="AX124" t="str">
        <f>VLOOKUP(A124,'post intervencion'!$J$18:$CI$117,76,0)</f>
        <v>si</v>
      </c>
      <c r="AY124" t="str">
        <f>VLOOKUP(A124,'post intervencion'!$J$18:$CI$117,77,0)</f>
        <v>si</v>
      </c>
      <c r="AZ124" t="str">
        <f>VLOOKUP(A124,'post intervencion'!$J$18:$CI$117,78,0)</f>
        <v>no</v>
      </c>
      <c r="BB124">
        <f>VLOOKUP(A124,Pre!$J:$BG,4,0)</f>
        <v>7</v>
      </c>
      <c r="BC124" t="e">
        <f>VLOOKUP(A124,'post control'!J:BJ,4,0)</f>
        <v>#N/A</v>
      </c>
    </row>
    <row r="125" spans="1:55" x14ac:dyDescent="0.2">
      <c r="A125">
        <v>1204</v>
      </c>
      <c r="B125" s="13">
        <f>VLOOKUP(A125,Pre!$J:$BG,41,0)</f>
        <v>6.666666666666667</v>
      </c>
      <c r="C125" s="13" t="e">
        <f>VLOOKUP(A125,'post control'!J:BI,42,0)</f>
        <v>#N/A</v>
      </c>
      <c r="D125" s="13" t="e">
        <f>VLOOKUP(A125,'post control'!J:BI,42,0)</f>
        <v>#N/A</v>
      </c>
      <c r="E125">
        <f>VLOOKUP(A125,Pre!$J:$BG,42,0)</f>
        <v>4</v>
      </c>
      <c r="F125">
        <f>VLOOKUP(A125,'post intervencion'!J:BY,60,0)</f>
        <v>7</v>
      </c>
      <c r="G125" t="e">
        <f>VLOOKUP(A125,'post control'!J:BI,43,0)</f>
        <v>#N/A</v>
      </c>
      <c r="H125">
        <f>VLOOKUP(A125,Pre!$J:$BG,43,0)</f>
        <v>2.3333333333333335</v>
      </c>
      <c r="I125">
        <f>VLOOKUP(A125,'post intervencion'!J:BY,61,0)</f>
        <v>-1</v>
      </c>
      <c r="J125" t="e">
        <f>VLOOKUP(A125,'post control'!J:BI,44,0)</f>
        <v>#N/A</v>
      </c>
      <c r="K125" s="24">
        <f>VLOOKUP(A125,Pre!$J:$BG,44,0)</f>
        <v>1</v>
      </c>
      <c r="L125">
        <f>VLOOKUP(A125,'post intervencion'!J:BY,62,0)</f>
        <v>-2</v>
      </c>
      <c r="M125" t="e">
        <f>VLOOKUP(A125,'post control'!J:BI,45,0)</f>
        <v>#N/A</v>
      </c>
      <c r="N125">
        <f>VLOOKUP(A125,Pre!$J:$BG,45,0)</f>
        <v>5</v>
      </c>
      <c r="O125">
        <f>VLOOKUP(A125,'post intervencion'!J:BY,63,0)</f>
        <v>-1</v>
      </c>
      <c r="P125" t="e">
        <f>VLOOKUP(A125,'post control'!J:BI,46,0)</f>
        <v>#N/A</v>
      </c>
      <c r="Q125">
        <f>VLOOKUP(A125,Pre!$J:$BG,46,0)</f>
        <v>1</v>
      </c>
      <c r="R125">
        <f>VLOOKUP(A125,'post intervencion'!J:BY,64,0)</f>
        <v>0</v>
      </c>
      <c r="S125" t="e">
        <f>VLOOKUP(A125,'post control'!J:BI,47,0)</f>
        <v>#N/A</v>
      </c>
      <c r="T125">
        <f>VLOOKUP(A125,Pre!$J:$BG,47,0)</f>
        <v>3</v>
      </c>
      <c r="U125">
        <f>VLOOKUP(A125,'post intervencion'!J:BY,65,0)</f>
        <v>4.4444444444444446</v>
      </c>
      <c r="V125" t="e">
        <f>VLOOKUP(A125,'post control'!J:BI,48,0)</f>
        <v>#N/A</v>
      </c>
      <c r="W125">
        <f>VLOOKUP(A125,Pre!$J:$BG,48,0)</f>
        <v>3.6</v>
      </c>
      <c r="X125">
        <f>VLOOKUP(A125,'post intervencion'!J:BY,66,0)</f>
        <v>4.2</v>
      </c>
      <c r="Y125" t="e">
        <f>VLOOKUP(A125,'post control'!J:BI,49,0)</f>
        <v>#N/A</v>
      </c>
      <c r="Z125">
        <f>VLOOKUP(A125,Pre!$J:$BG,49,0)</f>
        <v>4.25</v>
      </c>
      <c r="AA125" t="e">
        <f>VLOOKUP(A125,'post control'!J:BJ,50,0)</f>
        <v>#N/A</v>
      </c>
      <c r="AB125" t="e">
        <f>VLOOKUP(A125,'post control'!J:BI,50,0)</f>
        <v>#N/A</v>
      </c>
      <c r="AC125">
        <f>VLOOKUP(A125,Pre!$J:$BG,50,0)</f>
        <v>8</v>
      </c>
      <c r="AD125">
        <f>VLOOKUP(A125,'post intervencion'!J:BY,68,0)</f>
        <v>4</v>
      </c>
      <c r="AE125" t="e">
        <f>VLOOKUP(A125,'post control'!J:BI,51,0)</f>
        <v>#N/A</v>
      </c>
      <c r="AG125">
        <f>VLOOKUP(A125,Pre!$J:$BH,51,0)</f>
        <v>4.1111111111111107</v>
      </c>
      <c r="AH125">
        <f>VLOOKUP(A125,'post intervencion'!J:CA,70,0)</f>
        <v>4.4444444444444446</v>
      </c>
      <c r="AJ125">
        <f>VLOOKUP(A125,Pre!$J:$BI,52,0)</f>
        <v>3.3333333333333335</v>
      </c>
      <c r="AK125">
        <f>VLOOKUP(A125,'post intervencion'!J:CB,71,0)</f>
        <v>-0.66666666666666652</v>
      </c>
      <c r="AM125">
        <f>VLOOKUP(A125,Pre!$J:$BJ,53,0)</f>
        <v>5</v>
      </c>
      <c r="AN125" t="e">
        <f>VLOOKUP(A125,'post control'!J:BJ,53,0)</f>
        <v>#N/A</v>
      </c>
      <c r="AP125">
        <f>VLOOKUP(A125,Pre!$J:$BK,54,0)</f>
        <v>5</v>
      </c>
      <c r="AQ125">
        <f>VLOOKUP(A125,'post intervencion'!J:CD,73,0)</f>
        <v>1</v>
      </c>
      <c r="AS125">
        <f>VLOOKUP(A125,Pre!$J:$BL,55,0)</f>
        <v>2.333333333333333</v>
      </c>
      <c r="AT125">
        <f>VLOOKUP(A125,'post intervencion'!J:CE,74,0)</f>
        <v>1.3333333333333335</v>
      </c>
      <c r="AW125" t="e">
        <f>VLOOKUP(A125,'post intervencion'!$J$18:$CI$117,75,0)</f>
        <v>#N/A</v>
      </c>
      <c r="AX125" t="e">
        <f>VLOOKUP(A125,'post intervencion'!$J$18:$CI$117,76,0)</f>
        <v>#N/A</v>
      </c>
      <c r="AY125" t="e">
        <f>VLOOKUP(A125,'post intervencion'!$J$18:$CI$117,77,0)</f>
        <v>#N/A</v>
      </c>
      <c r="AZ125" t="e">
        <f>VLOOKUP(A125,'post intervencion'!$J$18:$CI$117,78,0)</f>
        <v>#N/A</v>
      </c>
      <c r="BB125">
        <f>VLOOKUP(A125,Pre!$J:$BG,4,0)</f>
        <v>5</v>
      </c>
      <c r="BC125" t="e">
        <f>VLOOKUP(A125,'post control'!J:BJ,4,0)</f>
        <v>#N/A</v>
      </c>
    </row>
    <row r="126" spans="1:55" x14ac:dyDescent="0.2">
      <c r="A126">
        <v>401</v>
      </c>
      <c r="B126" s="13">
        <f>VLOOKUP(A126,Pre!$J:$BG,41,0)</f>
        <v>5</v>
      </c>
      <c r="C126" s="13" t="e">
        <f>VLOOKUP(A126,'post control'!J:BI,42,0)</f>
        <v>#N/A</v>
      </c>
      <c r="D126" s="13" t="e">
        <f>VLOOKUP(A126,'post control'!J:BI,42,0)</f>
        <v>#N/A</v>
      </c>
      <c r="E126">
        <f>VLOOKUP(A126,Pre!$J:$BG,42,0)</f>
        <v>7</v>
      </c>
      <c r="F126">
        <f>VLOOKUP(A126,'post intervencion'!J:BY,60,0)</f>
        <v>8</v>
      </c>
      <c r="G126" t="e">
        <f>VLOOKUP(A126,'post control'!J:BI,43,0)</f>
        <v>#N/A</v>
      </c>
      <c r="H126">
        <f>VLOOKUP(A126,Pre!$J:$BG,43,0)</f>
        <v>0.66666666666666663</v>
      </c>
      <c r="I126">
        <f>VLOOKUP(A126,'post intervencion'!J:BY,61,0)</f>
        <v>0.66666666666666663</v>
      </c>
      <c r="J126" t="e">
        <f>VLOOKUP(A126,'post control'!J:BI,44,0)</f>
        <v>#N/A</v>
      </c>
      <c r="K126" s="24">
        <f>VLOOKUP(A126,Pre!$J:$BG,44,0)</f>
        <v>1</v>
      </c>
      <c r="L126">
        <f>VLOOKUP(A126,'post intervencion'!J:BY,62,0)</f>
        <v>0</v>
      </c>
      <c r="M126" t="e">
        <f>VLOOKUP(A126,'post control'!J:BI,45,0)</f>
        <v>#N/A</v>
      </c>
      <c r="N126">
        <f>VLOOKUP(A126,Pre!$J:$BG,45,0)</f>
        <v>1</v>
      </c>
      <c r="O126">
        <f>VLOOKUP(A126,'post intervencion'!J:BY,63,0)</f>
        <v>2</v>
      </c>
      <c r="P126" t="e">
        <f>VLOOKUP(A126,'post control'!J:BI,46,0)</f>
        <v>#N/A</v>
      </c>
      <c r="Q126">
        <f>VLOOKUP(A126,Pre!$J:$BG,46,0)</f>
        <v>0</v>
      </c>
      <c r="R126">
        <f>VLOOKUP(A126,'post intervencion'!J:BY,64,0)</f>
        <v>0</v>
      </c>
      <c r="S126" t="e">
        <f>VLOOKUP(A126,'post control'!J:BI,47,0)</f>
        <v>#N/A</v>
      </c>
      <c r="T126">
        <f>VLOOKUP(A126,Pre!$J:$BG,47,0)</f>
        <v>3.3333333333333335</v>
      </c>
      <c r="U126">
        <f>VLOOKUP(A126,'post intervencion'!J:BY,65,0)</f>
        <v>2.6666666666666665</v>
      </c>
      <c r="V126" t="e">
        <f>VLOOKUP(A126,'post control'!J:BI,48,0)</f>
        <v>#N/A</v>
      </c>
      <c r="W126">
        <f>VLOOKUP(A126,Pre!$J:$BG,48,0)</f>
        <v>3.4</v>
      </c>
      <c r="X126">
        <f>VLOOKUP(A126,'post intervencion'!J:BY,66,0)</f>
        <v>3.6</v>
      </c>
      <c r="Y126" t="e">
        <f>VLOOKUP(A126,'post control'!J:BI,49,0)</f>
        <v>#N/A</v>
      </c>
      <c r="Z126">
        <f>VLOOKUP(A126,Pre!$J:$BG,49,0)</f>
        <v>3.25</v>
      </c>
      <c r="AA126" t="e">
        <f>VLOOKUP(A126,'post control'!J:BJ,50,0)</f>
        <v>#N/A</v>
      </c>
      <c r="AB126" t="e">
        <f>VLOOKUP(A126,'post control'!J:BI,50,0)</f>
        <v>#N/A</v>
      </c>
      <c r="AC126">
        <f>VLOOKUP(A126,Pre!$J:$BG,50,0)</f>
        <v>4</v>
      </c>
      <c r="AD126">
        <f>VLOOKUP(A126,'post intervencion'!J:BY,68,0)</f>
        <v>5</v>
      </c>
      <c r="AE126" t="e">
        <f>VLOOKUP(A126,'post control'!J:BI,51,0)</f>
        <v>#N/A</v>
      </c>
      <c r="AG126">
        <f>VLOOKUP(A126,Pre!$J:$BH,51,0)</f>
        <v>2.8888888888888888</v>
      </c>
      <c r="AH126">
        <f>VLOOKUP(A126,'post intervencion'!J:CA,70,0)</f>
        <v>2.6666666666666665</v>
      </c>
      <c r="AJ126">
        <f>VLOOKUP(A126,Pre!$J:$BI,52,0)</f>
        <v>2</v>
      </c>
      <c r="AK126">
        <f>VLOOKUP(A126,'post intervencion'!J:CB,71,0)</f>
        <v>2.666666666666667</v>
      </c>
      <c r="AM126">
        <f>VLOOKUP(A126,Pre!$J:$BJ,53,0)</f>
        <v>3</v>
      </c>
      <c r="AN126" t="e">
        <f>VLOOKUP(A126,'post control'!J:BJ,53,0)</f>
        <v>#N/A</v>
      </c>
      <c r="AP126">
        <f>VLOOKUP(A126,Pre!$J:$BK,54,0)</f>
        <v>3</v>
      </c>
      <c r="AQ126">
        <f>VLOOKUP(A126,'post intervencion'!J:CD,73,0)</f>
        <v>3</v>
      </c>
      <c r="AS126">
        <f>VLOOKUP(A126,Pre!$J:$BL,55,0)</f>
        <v>1.3333333333333335</v>
      </c>
      <c r="AT126">
        <f>VLOOKUP(A126,'post intervencion'!J:CE,74,0)</f>
        <v>1.6666666666666665</v>
      </c>
      <c r="AW126" t="str">
        <f>VLOOKUP(A126,'post intervencion'!$J$18:$CI$117,75,0)</f>
        <v>si</v>
      </c>
      <c r="AX126" t="str">
        <f>VLOOKUP(A126,'post intervencion'!$J$18:$CI$117,76,0)</f>
        <v>si</v>
      </c>
      <c r="AY126" t="str">
        <f>VLOOKUP(A126,'post intervencion'!$J$18:$CI$117,77,0)</f>
        <v>si</v>
      </c>
      <c r="AZ126" t="str">
        <f>VLOOKUP(A126,'post intervencion'!$J$18:$CI$117,78,0)</f>
        <v>no</v>
      </c>
      <c r="BB126">
        <f>VLOOKUP(A126,Pre!$J:$BG,4,0)</f>
        <v>4</v>
      </c>
      <c r="BC126" t="e">
        <f>VLOOKUP(A126,'post control'!J:BJ,4,0)</f>
        <v>#N/A</v>
      </c>
    </row>
    <row r="127" spans="1:55" x14ac:dyDescent="0.2">
      <c r="A127">
        <v>313</v>
      </c>
      <c r="B127" s="13">
        <f>VLOOKUP(A127,Pre!$J:$BG,41,0)</f>
        <v>6.333333333333333</v>
      </c>
      <c r="C127" s="13" t="e">
        <f>VLOOKUP(A127,'post control'!J:BI,42,0)</f>
        <v>#N/A</v>
      </c>
      <c r="D127" s="13" t="e">
        <f>VLOOKUP(A127,'post control'!J:BI,42,0)</f>
        <v>#N/A</v>
      </c>
      <c r="E127">
        <f>VLOOKUP(A127,Pre!$J:$BG,42,0)</f>
        <v>10</v>
      </c>
      <c r="F127">
        <f>VLOOKUP(A127,'post intervencion'!J:BY,60,0)</f>
        <v>11</v>
      </c>
      <c r="G127" t="e">
        <f>VLOOKUP(A127,'post control'!J:BI,43,0)</f>
        <v>#N/A</v>
      </c>
      <c r="H127">
        <f>VLOOKUP(A127,Pre!$J:$BG,43,0)</f>
        <v>2</v>
      </c>
      <c r="I127">
        <f>VLOOKUP(A127,'post intervencion'!J:BY,61,0)</f>
        <v>1.6666666666666667</v>
      </c>
      <c r="J127" t="e">
        <f>VLOOKUP(A127,'post control'!J:BI,44,0)</f>
        <v>#N/A</v>
      </c>
      <c r="K127" s="24">
        <f>VLOOKUP(A127,Pre!$J:$BG,44,0)</f>
        <v>1</v>
      </c>
      <c r="L127">
        <f>VLOOKUP(A127,'post intervencion'!J:BY,62,0)</f>
        <v>3</v>
      </c>
      <c r="M127" t="e">
        <f>VLOOKUP(A127,'post control'!J:BI,45,0)</f>
        <v>#N/A</v>
      </c>
      <c r="N127">
        <f>VLOOKUP(A127,Pre!$J:$BG,45,0)</f>
        <v>3</v>
      </c>
      <c r="O127">
        <f>VLOOKUP(A127,'post intervencion'!J:BY,63,0)</f>
        <v>2</v>
      </c>
      <c r="P127" t="e">
        <f>VLOOKUP(A127,'post control'!J:BI,46,0)</f>
        <v>#N/A</v>
      </c>
      <c r="Q127">
        <f>VLOOKUP(A127,Pre!$J:$BG,46,0)</f>
        <v>2</v>
      </c>
      <c r="R127">
        <f>VLOOKUP(A127,'post intervencion'!J:BY,64,0)</f>
        <v>0</v>
      </c>
      <c r="S127" t="e">
        <f>VLOOKUP(A127,'post control'!J:BI,47,0)</f>
        <v>#N/A</v>
      </c>
      <c r="T127">
        <f>VLOOKUP(A127,Pre!$J:$BG,47,0)</f>
        <v>3.3333333333333335</v>
      </c>
      <c r="U127">
        <f>VLOOKUP(A127,'post intervencion'!J:BY,65,0)</f>
        <v>3.3333333333333335</v>
      </c>
      <c r="V127" t="e">
        <f>VLOOKUP(A127,'post control'!J:BI,48,0)</f>
        <v>#N/A</v>
      </c>
      <c r="W127">
        <f>VLOOKUP(A127,Pre!$J:$BG,48,0)</f>
        <v>4</v>
      </c>
      <c r="X127">
        <f>VLOOKUP(A127,'post intervencion'!J:BY,66,0)</f>
        <v>3.6</v>
      </c>
      <c r="Y127" t="e">
        <f>VLOOKUP(A127,'post control'!J:BI,49,0)</f>
        <v>#N/A</v>
      </c>
      <c r="Z127">
        <f>VLOOKUP(A127,Pre!$J:$BG,49,0)</f>
        <v>4.25</v>
      </c>
      <c r="AA127" t="e">
        <f>VLOOKUP(A127,'post control'!J:BJ,50,0)</f>
        <v>#N/A</v>
      </c>
      <c r="AB127" t="e">
        <f>VLOOKUP(A127,'post control'!J:BI,50,0)</f>
        <v>#N/A</v>
      </c>
      <c r="AC127">
        <f>VLOOKUP(A127,Pre!$J:$BG,50,0)</f>
        <v>7</v>
      </c>
      <c r="AD127">
        <f>VLOOKUP(A127,'post intervencion'!J:BY,68,0)</f>
        <v>5</v>
      </c>
      <c r="AE127" t="e">
        <f>VLOOKUP(A127,'post control'!J:BI,51,0)</f>
        <v>#N/A</v>
      </c>
      <c r="AG127">
        <f>VLOOKUP(A127,Pre!$J:$BH,51,0)</f>
        <v>3.2222222222222223</v>
      </c>
      <c r="AH127">
        <f>VLOOKUP(A127,'post intervencion'!J:CA,70,0)</f>
        <v>3.3333333333333335</v>
      </c>
      <c r="AJ127">
        <f>VLOOKUP(A127,Pre!$J:$BI,52,0)</f>
        <v>2.6666666666666665</v>
      </c>
      <c r="AK127">
        <f>VLOOKUP(A127,'post intervencion'!J:CB,71,0)</f>
        <v>2.6666666666666665</v>
      </c>
      <c r="AM127">
        <f>VLOOKUP(A127,Pre!$J:$BJ,53,0)</f>
        <v>3</v>
      </c>
      <c r="AN127" t="e">
        <f>VLOOKUP(A127,'post control'!J:BJ,53,0)</f>
        <v>#N/A</v>
      </c>
      <c r="AP127">
        <f>VLOOKUP(A127,Pre!$J:$BK,54,0)</f>
        <v>3</v>
      </c>
      <c r="AQ127">
        <f>VLOOKUP(A127,'post intervencion'!J:CD,73,0)</f>
        <v>3</v>
      </c>
      <c r="AS127">
        <f>VLOOKUP(A127,Pre!$J:$BL,55,0)</f>
        <v>2.333333333333333</v>
      </c>
      <c r="AT127">
        <f>VLOOKUP(A127,'post intervencion'!J:CE,74,0)</f>
        <v>1.6666666666666665</v>
      </c>
      <c r="AW127" t="str">
        <f>VLOOKUP(A127,'post intervencion'!$J$18:$CI$117,75,0)</f>
        <v>si</v>
      </c>
      <c r="AX127" t="str">
        <f>VLOOKUP(A127,'post intervencion'!$J$18:$CI$117,76,0)</f>
        <v>si</v>
      </c>
      <c r="AY127" t="str">
        <f>VLOOKUP(A127,'post intervencion'!$J$18:$CI$117,77,0)</f>
        <v>si</v>
      </c>
      <c r="AZ127" t="str">
        <f>VLOOKUP(A127,'post intervencion'!$J$18:$CI$117,78,0)</f>
        <v>no</v>
      </c>
      <c r="BB127">
        <f>VLOOKUP(A127,Pre!$J:$BG,4,0)</f>
        <v>6</v>
      </c>
      <c r="BC127" t="e">
        <f>VLOOKUP(A127,'post control'!J:BJ,4,0)</f>
        <v>#N/A</v>
      </c>
    </row>
    <row r="128" spans="1:55" x14ac:dyDescent="0.2">
      <c r="A128">
        <v>477</v>
      </c>
      <c r="B128" s="13">
        <f>VLOOKUP(A128,Pre!$J:$BG,41,0)</f>
        <v>5.666666666666667</v>
      </c>
      <c r="C128" s="13" t="e">
        <f>VLOOKUP(A128,'post control'!J:BI,42,0)</f>
        <v>#N/A</v>
      </c>
      <c r="D128" s="13" t="e">
        <f>VLOOKUP(A128,'post control'!J:BI,42,0)</f>
        <v>#N/A</v>
      </c>
      <c r="E128">
        <f>VLOOKUP(A128,Pre!$J:$BG,42,0)</f>
        <v>12</v>
      </c>
      <c r="F128">
        <f>VLOOKUP(A128,'post intervencion'!J:BY,60,0)</f>
        <v>10</v>
      </c>
      <c r="G128" t="e">
        <f>VLOOKUP(A128,'post control'!J:BI,43,0)</f>
        <v>#N/A</v>
      </c>
      <c r="H128">
        <f>VLOOKUP(A128,Pre!$J:$BG,43,0)</f>
        <v>2</v>
      </c>
      <c r="I128">
        <f>VLOOKUP(A128,'post intervencion'!J:BY,61,0)</f>
        <v>1</v>
      </c>
      <c r="J128" t="e">
        <f>VLOOKUP(A128,'post control'!J:BI,44,0)</f>
        <v>#N/A</v>
      </c>
      <c r="K128" s="24">
        <f>VLOOKUP(A128,Pre!$J:$BG,44,0)</f>
        <v>2</v>
      </c>
      <c r="L128">
        <f>VLOOKUP(A128,'post intervencion'!J:BY,62,0)</f>
        <v>2</v>
      </c>
      <c r="M128" t="e">
        <f>VLOOKUP(A128,'post control'!J:BI,45,0)</f>
        <v>#N/A</v>
      </c>
      <c r="N128">
        <f>VLOOKUP(A128,Pre!$J:$BG,45,0)</f>
        <v>2</v>
      </c>
      <c r="O128">
        <f>VLOOKUP(A128,'post intervencion'!J:BY,63,0)</f>
        <v>1</v>
      </c>
      <c r="P128" t="e">
        <f>VLOOKUP(A128,'post control'!J:BI,46,0)</f>
        <v>#N/A</v>
      </c>
      <c r="Q128">
        <f>VLOOKUP(A128,Pre!$J:$BG,46,0)</f>
        <v>2</v>
      </c>
      <c r="R128">
        <f>VLOOKUP(A128,'post intervencion'!J:BY,64,0)</f>
        <v>0</v>
      </c>
      <c r="S128" t="e">
        <f>VLOOKUP(A128,'post control'!J:BI,47,0)</f>
        <v>#N/A</v>
      </c>
      <c r="T128">
        <f>VLOOKUP(A128,Pre!$J:$BG,47,0)</f>
        <v>3</v>
      </c>
      <c r="U128">
        <f>VLOOKUP(A128,'post intervencion'!J:BY,65,0)</f>
        <v>3.8888888888888888</v>
      </c>
      <c r="V128" t="e">
        <f>VLOOKUP(A128,'post control'!J:BI,48,0)</f>
        <v>#N/A</v>
      </c>
      <c r="W128">
        <f>VLOOKUP(A128,Pre!$J:$BG,48,0)</f>
        <v>4.8</v>
      </c>
      <c r="X128">
        <f>VLOOKUP(A128,'post intervencion'!J:BY,66,0)</f>
        <v>4.4000000000000004</v>
      </c>
      <c r="Y128" t="e">
        <f>VLOOKUP(A128,'post control'!J:BI,49,0)</f>
        <v>#N/A</v>
      </c>
      <c r="Z128">
        <f>VLOOKUP(A128,Pre!$J:$BG,49,0)</f>
        <v>3.5</v>
      </c>
      <c r="AA128" t="e">
        <f>VLOOKUP(A128,'post control'!J:BJ,50,0)</f>
        <v>#N/A</v>
      </c>
      <c r="AB128" t="e">
        <f>VLOOKUP(A128,'post control'!J:BI,50,0)</f>
        <v>#N/A</v>
      </c>
      <c r="AC128">
        <f>VLOOKUP(A128,Pre!$J:$BG,50,0)</f>
        <v>6</v>
      </c>
      <c r="AD128">
        <f>VLOOKUP(A128,'post intervencion'!J:BY,68,0)</f>
        <v>5</v>
      </c>
      <c r="AE128" t="e">
        <f>VLOOKUP(A128,'post control'!J:BI,51,0)</f>
        <v>#N/A</v>
      </c>
      <c r="AG128">
        <f>VLOOKUP(A128,Pre!$J:$BH,51,0)</f>
        <v>3.3333333333333335</v>
      </c>
      <c r="AH128">
        <f>VLOOKUP(A128,'post intervencion'!J:CA,70,0)</f>
        <v>3.8888888888888888</v>
      </c>
      <c r="AJ128">
        <f>VLOOKUP(A128,Pre!$J:$BI,52,0)</f>
        <v>1.6666666666666665</v>
      </c>
      <c r="AK128">
        <f>VLOOKUP(A128,'post intervencion'!J:CB,71,0)</f>
        <v>1.6666666666666665</v>
      </c>
      <c r="AM128">
        <f>VLOOKUP(A128,Pre!$J:$BJ,53,0)</f>
        <v>2</v>
      </c>
      <c r="AN128" t="e">
        <f>VLOOKUP(A128,'post control'!J:BJ,53,0)</f>
        <v>#N/A</v>
      </c>
      <c r="AP128">
        <f>VLOOKUP(A128,Pre!$J:$BK,54,0)</f>
        <v>2</v>
      </c>
      <c r="AQ128">
        <f>VLOOKUP(A128,'post intervencion'!J:CD,73,0)</f>
        <v>3</v>
      </c>
      <c r="AS128">
        <f>VLOOKUP(A128,Pre!$J:$BL,55,0)</f>
        <v>2</v>
      </c>
      <c r="AT128">
        <f>VLOOKUP(A128,'post intervencion'!J:CE,74,0)</f>
        <v>1.6666666666666665</v>
      </c>
      <c r="AW128" t="str">
        <f>VLOOKUP(A128,'post intervencion'!$J$18:$CI$117,75,0)</f>
        <v>no</v>
      </c>
      <c r="AX128" t="str">
        <f>VLOOKUP(A128,'post intervencion'!$J$18:$CI$117,76,0)</f>
        <v>no</v>
      </c>
      <c r="AY128" t="str">
        <f>VLOOKUP(A128,'post intervencion'!$J$18:$CI$117,77,0)</f>
        <v>no</v>
      </c>
      <c r="AZ128" t="str">
        <f>VLOOKUP(A128,'post intervencion'!$J$18:$CI$117,78,0)</f>
        <v>no</v>
      </c>
      <c r="BB128">
        <f>VLOOKUP(A128,Pre!$J:$BG,4,0)</f>
        <v>4</v>
      </c>
      <c r="BC128" t="e">
        <f>VLOOKUP(A128,'post control'!J:BJ,4,0)</f>
        <v>#N/A</v>
      </c>
    </row>
    <row r="129" spans="1:55" x14ac:dyDescent="0.2">
      <c r="A129">
        <v>713</v>
      </c>
      <c r="B129" s="13">
        <f>VLOOKUP(A129,Pre!$J:$BG,41,0)</f>
        <v>5.333333333333333</v>
      </c>
      <c r="C129" s="13" t="e">
        <f>VLOOKUP(A129,'post control'!J:BI,42,0)</f>
        <v>#N/A</v>
      </c>
      <c r="D129" s="13" t="e">
        <f>VLOOKUP(A129,'post control'!J:BI,42,0)</f>
        <v>#N/A</v>
      </c>
      <c r="E129">
        <f>VLOOKUP(A129,Pre!$J:$BG,42,0)</f>
        <v>4</v>
      </c>
      <c r="F129">
        <f>VLOOKUP(A129,'post intervencion'!J:BY,60,0)</f>
        <v>5</v>
      </c>
      <c r="G129" t="e">
        <f>VLOOKUP(A129,'post control'!J:BI,43,0)</f>
        <v>#N/A</v>
      </c>
      <c r="H129">
        <f>VLOOKUP(A129,Pre!$J:$BG,43,0)</f>
        <v>0</v>
      </c>
      <c r="I129">
        <f>VLOOKUP(A129,'post intervencion'!J:BY,61,0)</f>
        <v>0.33333333333333331</v>
      </c>
      <c r="J129" t="e">
        <f>VLOOKUP(A129,'post control'!J:BI,44,0)</f>
        <v>#N/A</v>
      </c>
      <c r="K129" s="24">
        <f>VLOOKUP(A129,Pre!$J:$BG,44,0)</f>
        <v>0</v>
      </c>
      <c r="L129">
        <f>VLOOKUP(A129,'post intervencion'!J:BY,62,0)</f>
        <v>1</v>
      </c>
      <c r="M129" t="e">
        <f>VLOOKUP(A129,'post control'!J:BI,45,0)</f>
        <v>#N/A</v>
      </c>
      <c r="N129">
        <f>VLOOKUP(A129,Pre!$J:$BG,45,0)</f>
        <v>0</v>
      </c>
      <c r="O129">
        <f>VLOOKUP(A129,'post intervencion'!J:BY,63,0)</f>
        <v>1</v>
      </c>
      <c r="P129" t="e">
        <f>VLOOKUP(A129,'post control'!J:BI,46,0)</f>
        <v>#N/A</v>
      </c>
      <c r="Q129">
        <f>VLOOKUP(A129,Pre!$J:$BG,46,0)</f>
        <v>0</v>
      </c>
      <c r="R129">
        <f>VLOOKUP(A129,'post intervencion'!J:BY,64,0)</f>
        <v>-1</v>
      </c>
      <c r="S129" t="e">
        <f>VLOOKUP(A129,'post control'!J:BI,47,0)</f>
        <v>#N/A</v>
      </c>
      <c r="T129">
        <f>VLOOKUP(A129,Pre!$J:$BG,47,0)</f>
        <v>4</v>
      </c>
      <c r="U129">
        <f>VLOOKUP(A129,'post intervencion'!J:BY,65,0)</f>
        <v>4.1111111111111107</v>
      </c>
      <c r="V129" t="e">
        <f>VLOOKUP(A129,'post control'!J:BI,48,0)</f>
        <v>#N/A</v>
      </c>
      <c r="W129">
        <f>VLOOKUP(A129,Pre!$J:$BG,48,0)</f>
        <v>4.2</v>
      </c>
      <c r="X129">
        <f>VLOOKUP(A129,'post intervencion'!J:BY,66,0)</f>
        <v>4.4000000000000004</v>
      </c>
      <c r="Y129" t="e">
        <f>VLOOKUP(A129,'post control'!J:BI,49,0)</f>
        <v>#N/A</v>
      </c>
      <c r="Z129">
        <f>VLOOKUP(A129,Pre!$J:$BG,49,0)</f>
        <v>5</v>
      </c>
      <c r="AA129" t="e">
        <f>VLOOKUP(A129,'post control'!J:BJ,50,0)</f>
        <v>#N/A</v>
      </c>
      <c r="AB129" t="e">
        <f>VLOOKUP(A129,'post control'!J:BI,50,0)</f>
        <v>#N/A</v>
      </c>
      <c r="AC129">
        <f>VLOOKUP(A129,Pre!$J:$BG,50,0)</f>
        <v>0</v>
      </c>
      <c r="AD129">
        <f>VLOOKUP(A129,'post intervencion'!J:BY,68,0)</f>
        <v>5</v>
      </c>
      <c r="AE129" t="e">
        <f>VLOOKUP(A129,'post control'!J:BI,51,0)</f>
        <v>#N/A</v>
      </c>
      <c r="AG129">
        <f>VLOOKUP(A129,Pre!$J:$BH,51,0)</f>
        <v>4</v>
      </c>
      <c r="AH129">
        <f>VLOOKUP(A129,'post intervencion'!J:CA,70,0)</f>
        <v>4.1111111111111107</v>
      </c>
      <c r="AJ129">
        <f>VLOOKUP(A129,Pre!$J:$BI,52,0)</f>
        <v>0</v>
      </c>
      <c r="AK129">
        <f>VLOOKUP(A129,'post intervencion'!J:CB,71,0)</f>
        <v>1.6666666666666665</v>
      </c>
      <c r="AM129">
        <f>VLOOKUP(A129,Pre!$J:$BJ,53,0)</f>
        <v>0</v>
      </c>
      <c r="AN129" t="e">
        <f>VLOOKUP(A129,'post control'!J:BJ,53,0)</f>
        <v>#N/A</v>
      </c>
      <c r="AP129">
        <f>VLOOKUP(A129,Pre!$J:$BK,54,0)</f>
        <v>0</v>
      </c>
      <c r="AQ129">
        <f>VLOOKUP(A129,'post intervencion'!J:CD,73,0)</f>
        <v>3</v>
      </c>
      <c r="AS129">
        <f>VLOOKUP(A129,Pre!$J:$BL,55,0)</f>
        <v>0</v>
      </c>
      <c r="AT129">
        <f>VLOOKUP(A129,'post intervencion'!J:CE,74,0)</f>
        <v>1.6666666666666665</v>
      </c>
      <c r="AW129" t="str">
        <f>VLOOKUP(A129,'post intervencion'!$J$18:$CI$117,75,0)</f>
        <v>no</v>
      </c>
      <c r="AX129" t="str">
        <f>VLOOKUP(A129,'post intervencion'!$J$18:$CI$117,76,0)</f>
        <v>si</v>
      </c>
      <c r="AY129" t="str">
        <f>VLOOKUP(A129,'post intervencion'!$J$18:$CI$117,77,0)</f>
        <v>si</v>
      </c>
      <c r="AZ129" t="str">
        <f>VLOOKUP(A129,'post intervencion'!$J$18:$CI$117,78,0)</f>
        <v>si</v>
      </c>
      <c r="BB129">
        <f>VLOOKUP(A129,Pre!$J:$BG,4,0)</f>
        <v>7</v>
      </c>
      <c r="BC129" t="e">
        <f>VLOOKUP(A129,'post control'!J:BJ,4,0)</f>
        <v>#N/A</v>
      </c>
    </row>
    <row r="130" spans="1:55" x14ac:dyDescent="0.2">
      <c r="A130">
        <v>149</v>
      </c>
      <c r="B130" s="13">
        <f>VLOOKUP(A130,Pre!$J:$BG,41,0)</f>
        <v>5</v>
      </c>
      <c r="C130" s="13" t="e">
        <f>VLOOKUP(A130,'post control'!J:BI,42,0)</f>
        <v>#N/A</v>
      </c>
      <c r="D130" s="13" t="e">
        <f>VLOOKUP(A130,'post control'!J:BI,42,0)</f>
        <v>#N/A</v>
      </c>
      <c r="E130">
        <f>VLOOKUP(A130,Pre!$J:$BG,42,0)</f>
        <v>12</v>
      </c>
      <c r="F130">
        <f>VLOOKUP(A130,'post intervencion'!J:BY,60,0)</f>
        <v>8</v>
      </c>
      <c r="G130" t="e">
        <f>VLOOKUP(A130,'post control'!J:BI,43,0)</f>
        <v>#N/A</v>
      </c>
      <c r="H130">
        <f>VLOOKUP(A130,Pre!$J:$BG,43,0)</f>
        <v>1</v>
      </c>
      <c r="I130">
        <f>VLOOKUP(A130,'post intervencion'!J:BY,61,0)</f>
        <v>1</v>
      </c>
      <c r="J130" t="e">
        <f>VLOOKUP(A130,'post control'!J:BI,44,0)</f>
        <v>#N/A</v>
      </c>
      <c r="K130" s="24">
        <f>VLOOKUP(A130,Pre!$J:$BG,44,0)</f>
        <v>0</v>
      </c>
      <c r="L130">
        <f>VLOOKUP(A130,'post intervencion'!J:BY,62,0)</f>
        <v>0</v>
      </c>
      <c r="M130" t="e">
        <f>VLOOKUP(A130,'post control'!J:BI,45,0)</f>
        <v>#N/A</v>
      </c>
      <c r="N130">
        <f>VLOOKUP(A130,Pre!$J:$BG,45,0)</f>
        <v>3</v>
      </c>
      <c r="O130">
        <f>VLOOKUP(A130,'post intervencion'!J:BY,63,0)</f>
        <v>3</v>
      </c>
      <c r="P130" t="e">
        <f>VLOOKUP(A130,'post control'!J:BI,46,0)</f>
        <v>#N/A</v>
      </c>
      <c r="Q130">
        <f>VLOOKUP(A130,Pre!$J:$BG,46,0)</f>
        <v>0</v>
      </c>
      <c r="R130">
        <f>VLOOKUP(A130,'post intervencion'!J:BY,64,0)</f>
        <v>0</v>
      </c>
      <c r="S130" t="e">
        <f>VLOOKUP(A130,'post control'!J:BI,47,0)</f>
        <v>#N/A</v>
      </c>
      <c r="T130">
        <f>VLOOKUP(A130,Pre!$J:$BG,47,0)</f>
        <v>2.6666666666666665</v>
      </c>
      <c r="U130">
        <f>VLOOKUP(A130,'post intervencion'!J:BY,65,0)</f>
        <v>2.7777777777777777</v>
      </c>
      <c r="V130" t="e">
        <f>VLOOKUP(A130,'post control'!J:BI,48,0)</f>
        <v>#N/A</v>
      </c>
      <c r="W130">
        <f>VLOOKUP(A130,Pre!$J:$BG,48,0)</f>
        <v>3.6</v>
      </c>
      <c r="X130">
        <f>VLOOKUP(A130,'post intervencion'!J:BY,66,0)</f>
        <v>3.6</v>
      </c>
      <c r="Y130" t="e">
        <f>VLOOKUP(A130,'post control'!J:BI,49,0)</f>
        <v>#N/A</v>
      </c>
      <c r="Z130">
        <f>VLOOKUP(A130,Pre!$J:$BG,49,0)</f>
        <v>3</v>
      </c>
      <c r="AA130" t="e">
        <f>VLOOKUP(A130,'post control'!J:BJ,50,0)</f>
        <v>#N/A</v>
      </c>
      <c r="AB130" t="e">
        <f>VLOOKUP(A130,'post control'!J:BI,50,0)</f>
        <v>#N/A</v>
      </c>
      <c r="AC130">
        <f>VLOOKUP(A130,Pre!$J:$BG,50,0)</f>
        <v>4</v>
      </c>
      <c r="AD130">
        <f>VLOOKUP(A130,'post intervencion'!J:BY,68,0)</f>
        <v>8</v>
      </c>
      <c r="AE130" t="e">
        <f>VLOOKUP(A130,'post control'!J:BI,51,0)</f>
        <v>#N/A</v>
      </c>
      <c r="AG130">
        <f>VLOOKUP(A130,Pre!$J:$BH,51,0)</f>
        <v>2.7777777777777777</v>
      </c>
      <c r="AH130">
        <f>VLOOKUP(A130,'post intervencion'!J:CA,70,0)</f>
        <v>2.7777777777777777</v>
      </c>
      <c r="AJ130">
        <f>VLOOKUP(A130,Pre!$J:$BI,52,0)</f>
        <v>2.333333333333333</v>
      </c>
      <c r="AK130">
        <f>VLOOKUP(A130,'post intervencion'!J:CB,71,0)</f>
        <v>2</v>
      </c>
      <c r="AM130">
        <f>VLOOKUP(A130,Pre!$J:$BJ,53,0)</f>
        <v>3</v>
      </c>
      <c r="AN130" t="e">
        <f>VLOOKUP(A130,'post control'!J:BJ,53,0)</f>
        <v>#N/A</v>
      </c>
      <c r="AP130">
        <f>VLOOKUP(A130,Pre!$J:$BK,54,0)</f>
        <v>3</v>
      </c>
      <c r="AQ130">
        <f>VLOOKUP(A130,'post intervencion'!J:CD,73,0)</f>
        <v>3</v>
      </c>
      <c r="AS130">
        <f>VLOOKUP(A130,Pre!$J:$BL,55,0)</f>
        <v>1.333333333333333</v>
      </c>
      <c r="AT130">
        <f>VLOOKUP(A130,'post intervencion'!J:CE,74,0)</f>
        <v>1.6666666666666667</v>
      </c>
      <c r="AW130" t="str">
        <f>VLOOKUP(A130,'post intervencion'!$J$18:$CI$117,75,0)</f>
        <v>si</v>
      </c>
      <c r="AX130" t="str">
        <f>VLOOKUP(A130,'post intervencion'!$J$18:$CI$117,76,0)</f>
        <v>si</v>
      </c>
      <c r="AY130" t="str">
        <f>VLOOKUP(A130,'post intervencion'!$J$18:$CI$117,77,0)</f>
        <v>si</v>
      </c>
      <c r="AZ130" t="str">
        <f>VLOOKUP(A130,'post intervencion'!$J$18:$CI$117,78,0)</f>
        <v>no</v>
      </c>
      <c r="BB130">
        <f>VLOOKUP(A130,Pre!$J:$BG,4,0)</f>
        <v>3</v>
      </c>
      <c r="BC130" t="e">
        <f>VLOOKUP(A130,'post control'!J:BJ,4,0)</f>
        <v>#N/A</v>
      </c>
    </row>
    <row r="131" spans="1:55" x14ac:dyDescent="0.2">
      <c r="A131">
        <v>317</v>
      </c>
      <c r="B131" s="13">
        <f>VLOOKUP(A131,Pre!$J:$BG,41,0)</f>
        <v>4</v>
      </c>
      <c r="C131" s="13" t="e">
        <f>VLOOKUP(A131,'post control'!J:BI,42,0)</f>
        <v>#N/A</v>
      </c>
      <c r="D131" s="13" t="e">
        <f>VLOOKUP(A131,'post control'!J:BI,42,0)</f>
        <v>#N/A</v>
      </c>
      <c r="E131">
        <f>VLOOKUP(A131,Pre!$J:$BG,42,0)</f>
        <v>2</v>
      </c>
      <c r="F131">
        <f>VLOOKUP(A131,'post intervencion'!J:BY,60,0)</f>
        <v>6</v>
      </c>
      <c r="G131" t="e">
        <f>VLOOKUP(A131,'post control'!J:BI,43,0)</f>
        <v>#N/A</v>
      </c>
      <c r="H131">
        <f>VLOOKUP(A131,Pre!$J:$BG,43,0)</f>
        <v>2.6666666666666665</v>
      </c>
      <c r="I131">
        <f>VLOOKUP(A131,'post intervencion'!J:BY,61,0)</f>
        <v>2</v>
      </c>
      <c r="J131" t="e">
        <f>VLOOKUP(A131,'post control'!J:BI,44,0)</f>
        <v>#N/A</v>
      </c>
      <c r="K131" s="24">
        <f>VLOOKUP(A131,Pre!$J:$BG,44,0)</f>
        <v>3</v>
      </c>
      <c r="L131">
        <f>VLOOKUP(A131,'post intervencion'!J:BY,62,0)</f>
        <v>1</v>
      </c>
      <c r="M131" t="e">
        <f>VLOOKUP(A131,'post control'!J:BI,45,0)</f>
        <v>#N/A</v>
      </c>
      <c r="N131">
        <f>VLOOKUP(A131,Pre!$J:$BG,45,0)</f>
        <v>3</v>
      </c>
      <c r="O131">
        <f>VLOOKUP(A131,'post intervencion'!J:BY,63,0)</f>
        <v>2</v>
      </c>
      <c r="P131" t="e">
        <f>VLOOKUP(A131,'post control'!J:BI,46,0)</f>
        <v>#N/A</v>
      </c>
      <c r="Q131">
        <f>VLOOKUP(A131,Pre!$J:$BG,46,0)</f>
        <v>2</v>
      </c>
      <c r="R131">
        <f>VLOOKUP(A131,'post intervencion'!J:BY,64,0)</f>
        <v>2</v>
      </c>
      <c r="S131" t="e">
        <f>VLOOKUP(A131,'post control'!J:BI,47,0)</f>
        <v>#N/A</v>
      </c>
      <c r="T131">
        <f>VLOOKUP(A131,Pre!$J:$BG,47,0)</f>
        <v>2.3333333333333335</v>
      </c>
      <c r="U131">
        <f>VLOOKUP(A131,'post intervencion'!J:BY,65,0)</f>
        <v>3.5555555555555554</v>
      </c>
      <c r="V131" t="e">
        <f>VLOOKUP(A131,'post control'!J:BI,48,0)</f>
        <v>#N/A</v>
      </c>
      <c r="W131">
        <f>VLOOKUP(A131,Pre!$J:$BG,48,0)</f>
        <v>3</v>
      </c>
      <c r="X131">
        <f>VLOOKUP(A131,'post intervencion'!J:BY,66,0)</f>
        <v>4.2</v>
      </c>
      <c r="Y131" t="e">
        <f>VLOOKUP(A131,'post control'!J:BI,49,0)</f>
        <v>#N/A</v>
      </c>
      <c r="Z131">
        <f>VLOOKUP(A131,Pre!$J:$BG,49,0)</f>
        <v>4.25</v>
      </c>
      <c r="AA131" t="e">
        <f>VLOOKUP(A131,'post control'!J:BJ,50,0)</f>
        <v>#N/A</v>
      </c>
      <c r="AB131" t="e">
        <f>VLOOKUP(A131,'post control'!J:BI,50,0)</f>
        <v>#N/A</v>
      </c>
      <c r="AC131">
        <f>VLOOKUP(A131,Pre!$J:$BG,50,0)</f>
        <v>12</v>
      </c>
      <c r="AD131">
        <f>VLOOKUP(A131,'post intervencion'!J:BY,68,0)</f>
        <v>5</v>
      </c>
      <c r="AE131" t="e">
        <f>VLOOKUP(A131,'post control'!J:BI,51,0)</f>
        <v>#N/A</v>
      </c>
      <c r="AG131">
        <f>VLOOKUP(A131,Pre!$J:$BH,51,0)</f>
        <v>2.7777777777777777</v>
      </c>
      <c r="AH131">
        <f>VLOOKUP(A131,'post intervencion'!J:CA,70,0)</f>
        <v>3.5555555555555554</v>
      </c>
      <c r="AJ131">
        <f>VLOOKUP(A131,Pre!$J:$BI,52,0)</f>
        <v>2.3333333333333335</v>
      </c>
      <c r="AK131">
        <f>VLOOKUP(A131,'post intervencion'!J:CB,71,0)</f>
        <v>1.3333333333333335</v>
      </c>
      <c r="AM131">
        <f>VLOOKUP(A131,Pre!$J:$BJ,53,0)</f>
        <v>4</v>
      </c>
      <c r="AN131" t="e">
        <f>VLOOKUP(A131,'post control'!J:BJ,53,0)</f>
        <v>#N/A</v>
      </c>
      <c r="AP131">
        <f>VLOOKUP(A131,Pre!$J:$BK,54,0)</f>
        <v>4</v>
      </c>
      <c r="AQ131">
        <f>VLOOKUP(A131,'post intervencion'!J:CD,73,0)</f>
        <v>2</v>
      </c>
      <c r="AS131">
        <f>VLOOKUP(A131,Pre!$J:$BL,55,0)</f>
        <v>4</v>
      </c>
      <c r="AT131">
        <f>VLOOKUP(A131,'post intervencion'!J:CE,74,0)</f>
        <v>1.666666666666667</v>
      </c>
      <c r="AW131" t="str">
        <f>VLOOKUP(A131,'post intervencion'!$J$18:$CI$117,75,0)</f>
        <v>si</v>
      </c>
      <c r="AX131" t="str">
        <f>VLOOKUP(A131,'post intervencion'!$J$18:$CI$117,76,0)</f>
        <v>si</v>
      </c>
      <c r="AY131" t="str">
        <f>VLOOKUP(A131,'post intervencion'!$J$18:$CI$117,77,0)</f>
        <v>si</v>
      </c>
      <c r="AZ131" t="str">
        <f>VLOOKUP(A131,'post intervencion'!$J$18:$CI$117,78,0)</f>
        <v>si</v>
      </c>
      <c r="BB131">
        <f>VLOOKUP(A131,Pre!$J:$BG,4,0)</f>
        <v>3</v>
      </c>
      <c r="BC131" t="e">
        <f>VLOOKUP(A131,'post control'!J:BJ,4,0)</f>
        <v>#N/A</v>
      </c>
    </row>
    <row r="132" spans="1:55" x14ac:dyDescent="0.2">
      <c r="A132">
        <v>1292</v>
      </c>
      <c r="B132" s="13">
        <f>VLOOKUP(A132,Pre!$J:$BG,41,0)</f>
        <v>5</v>
      </c>
      <c r="C132" s="13" t="e">
        <f>VLOOKUP(A132,'post control'!J:BI,42,0)</f>
        <v>#N/A</v>
      </c>
      <c r="D132" s="13" t="e">
        <f>VLOOKUP(A132,'post control'!J:BI,42,0)</f>
        <v>#N/A</v>
      </c>
      <c r="E132">
        <f>VLOOKUP(A132,Pre!$J:$BG,42,0)</f>
        <v>3</v>
      </c>
      <c r="F132">
        <f>VLOOKUP(A132,'post intervencion'!J:BY,60,0)</f>
        <v>1</v>
      </c>
      <c r="G132" t="e">
        <f>VLOOKUP(A132,'post control'!J:BI,43,0)</f>
        <v>#N/A</v>
      </c>
      <c r="H132">
        <f>VLOOKUP(A132,Pre!$J:$BG,43,0)</f>
        <v>0.66666666666666663</v>
      </c>
      <c r="I132" t="e">
        <f>VLOOKUP(A132,'post intervencion'!J:BY,61,0)</f>
        <v>#N/A</v>
      </c>
      <c r="J132" t="e">
        <f>VLOOKUP(A132,'post control'!J:BI,44,0)</f>
        <v>#N/A</v>
      </c>
      <c r="K132" s="24">
        <f>VLOOKUP(A132,Pre!$J:$BG,44,0)</f>
        <v>1</v>
      </c>
      <c r="L132" t="e">
        <f>VLOOKUP(A132,'post intervencion'!J:BY,62,0)</f>
        <v>#N/A</v>
      </c>
      <c r="M132" t="e">
        <f>VLOOKUP(A132,'post control'!J:BI,45,0)</f>
        <v>#N/A</v>
      </c>
      <c r="N132">
        <f>VLOOKUP(A132,Pre!$J:$BG,45,0)</f>
        <v>1</v>
      </c>
      <c r="O132" t="e">
        <f>VLOOKUP(A132,'post intervencion'!J:BY,63,0)</f>
        <v>#N/A</v>
      </c>
      <c r="P132" t="e">
        <f>VLOOKUP(A132,'post control'!J:BI,46,0)</f>
        <v>#N/A</v>
      </c>
      <c r="Q132">
        <f>VLOOKUP(A132,Pre!$J:$BG,46,0)</f>
        <v>0</v>
      </c>
      <c r="R132" t="e">
        <f>VLOOKUP(A132,'post intervencion'!J:BY,64,0)</f>
        <v>#N/A</v>
      </c>
      <c r="S132" t="e">
        <f>VLOOKUP(A132,'post control'!J:BI,47,0)</f>
        <v>#N/A</v>
      </c>
      <c r="T132">
        <f>VLOOKUP(A132,Pre!$J:$BG,47,0)</f>
        <v>4.333333333333333</v>
      </c>
      <c r="U132" t="e">
        <f>VLOOKUP(A132,'post intervencion'!J:BY,65,0)</f>
        <v>#N/A</v>
      </c>
      <c r="V132" t="e">
        <f>VLOOKUP(A132,'post control'!J:BI,48,0)</f>
        <v>#N/A</v>
      </c>
      <c r="W132">
        <f>VLOOKUP(A132,Pre!$J:$BG,48,0)</f>
        <v>3.8</v>
      </c>
      <c r="X132">
        <f>VLOOKUP(A132,'post intervencion'!J:BY,66,0)</f>
        <v>4.2</v>
      </c>
      <c r="Y132" t="e">
        <f>VLOOKUP(A132,'post control'!J:BI,49,0)</f>
        <v>#N/A</v>
      </c>
      <c r="Z132">
        <f>VLOOKUP(A132,Pre!$J:$BG,49,0)</f>
        <v>3</v>
      </c>
      <c r="AA132" t="e">
        <f>VLOOKUP(A132,'post control'!J:BJ,50,0)</f>
        <v>#N/A</v>
      </c>
      <c r="AB132" t="e">
        <f>VLOOKUP(A132,'post control'!J:BI,50,0)</f>
        <v>#N/A</v>
      </c>
      <c r="AC132">
        <f>VLOOKUP(A132,Pre!$J:$BG,50,0)</f>
        <v>6</v>
      </c>
      <c r="AD132">
        <f>VLOOKUP(A132,'post intervencion'!J:BY,68,0)</f>
        <v>5</v>
      </c>
      <c r="AE132" t="e">
        <f>VLOOKUP(A132,'post control'!J:BI,51,0)</f>
        <v>#N/A</v>
      </c>
      <c r="AG132">
        <f>VLOOKUP(A132,Pre!$J:$BH,51,0)</f>
        <v>3.6666666666666665</v>
      </c>
      <c r="AH132" t="e">
        <f>VLOOKUP(A132,'post intervencion'!J:CA,70,0)</f>
        <v>#N/A</v>
      </c>
      <c r="AJ132">
        <f>VLOOKUP(A132,Pre!$J:$BI,52,0)</f>
        <v>1.3333333333333335</v>
      </c>
      <c r="AK132" t="e">
        <f>VLOOKUP(A132,'post intervencion'!J:CB,71,0)</f>
        <v>#N/A</v>
      </c>
      <c r="AM132">
        <f>VLOOKUP(A132,Pre!$J:$BJ,53,0)</f>
        <v>2</v>
      </c>
      <c r="AN132" t="e">
        <f>VLOOKUP(A132,'post control'!J:BJ,53,0)</f>
        <v>#N/A</v>
      </c>
      <c r="AP132">
        <f>VLOOKUP(A132,Pre!$J:$BK,54,0)</f>
        <v>2</v>
      </c>
      <c r="AQ132">
        <f>VLOOKUP(A132,'post intervencion'!J:CD,73,0)</f>
        <v>3</v>
      </c>
      <c r="AS132">
        <f>VLOOKUP(A132,Pre!$J:$BL,55,0)</f>
        <v>2</v>
      </c>
      <c r="AT132">
        <f>VLOOKUP(A132,'post intervencion'!J:CE,74,0)</f>
        <v>1.666666666666667</v>
      </c>
      <c r="AW132" t="str">
        <f>VLOOKUP(A132,'post intervencion'!$J$18:$CI$117,75,0)</f>
        <v>si</v>
      </c>
      <c r="AX132" t="str">
        <f>VLOOKUP(A132,'post intervencion'!$J$18:$CI$117,76,0)</f>
        <v>no</v>
      </c>
      <c r="AY132" t="str">
        <f>VLOOKUP(A132,'post intervencion'!$J$18:$CI$117,77,0)</f>
        <v>si</v>
      </c>
      <c r="AZ132" t="str">
        <f>VLOOKUP(A132,'post intervencion'!$J$18:$CI$117,78,0)</f>
        <v>no</v>
      </c>
      <c r="BB132">
        <f>VLOOKUP(A132,Pre!$J:$BG,4,0)</f>
        <v>4</v>
      </c>
      <c r="BC132" t="e">
        <f>VLOOKUP(A132,'post control'!J:BJ,4,0)</f>
        <v>#N/A</v>
      </c>
    </row>
    <row r="133" spans="1:55" x14ac:dyDescent="0.2">
      <c r="A133">
        <v>585</v>
      </c>
      <c r="B133" s="13">
        <f>VLOOKUP(A133,Pre!$J:$BG,41,0)</f>
        <v>4.666666666666667</v>
      </c>
      <c r="C133" s="13" t="e">
        <f>VLOOKUP(A133,'post control'!J:BI,42,0)</f>
        <v>#N/A</v>
      </c>
      <c r="D133" s="13" t="e">
        <f>VLOOKUP(A133,'post control'!J:BI,42,0)</f>
        <v>#N/A</v>
      </c>
      <c r="E133">
        <f>VLOOKUP(A133,Pre!$J:$BG,42,0)</f>
        <v>5</v>
      </c>
      <c r="F133">
        <f>VLOOKUP(A133,'post intervencion'!J:BY,60,0)</f>
        <v>7</v>
      </c>
      <c r="G133" t="e">
        <f>VLOOKUP(A133,'post control'!J:BI,43,0)</f>
        <v>#N/A</v>
      </c>
      <c r="H133">
        <f>VLOOKUP(A133,Pre!$J:$BG,43,0)</f>
        <v>1.6666666666666667</v>
      </c>
      <c r="I133">
        <f>VLOOKUP(A133,'post intervencion'!J:BY,61,0)</f>
        <v>0.66666666666666663</v>
      </c>
      <c r="J133" t="e">
        <f>VLOOKUP(A133,'post control'!J:BI,44,0)</f>
        <v>#N/A</v>
      </c>
      <c r="K133" s="24">
        <f>VLOOKUP(A133,Pre!$J:$BG,44,0)</f>
        <v>2</v>
      </c>
      <c r="L133">
        <f>VLOOKUP(A133,'post intervencion'!J:BY,62,0)</f>
        <v>0</v>
      </c>
      <c r="M133" t="e">
        <f>VLOOKUP(A133,'post control'!J:BI,45,0)</f>
        <v>#N/A</v>
      </c>
      <c r="N133">
        <f>VLOOKUP(A133,Pre!$J:$BG,45,0)</f>
        <v>1</v>
      </c>
      <c r="O133">
        <f>VLOOKUP(A133,'post intervencion'!J:BY,63,0)</f>
        <v>1</v>
      </c>
      <c r="P133" t="e">
        <f>VLOOKUP(A133,'post control'!J:BI,46,0)</f>
        <v>#N/A</v>
      </c>
      <c r="Q133">
        <f>VLOOKUP(A133,Pre!$J:$BG,46,0)</f>
        <v>2</v>
      </c>
      <c r="R133">
        <f>VLOOKUP(A133,'post intervencion'!J:BY,64,0)</f>
        <v>1</v>
      </c>
      <c r="S133" t="e">
        <f>VLOOKUP(A133,'post control'!J:BI,47,0)</f>
        <v>#N/A</v>
      </c>
      <c r="T133">
        <f>VLOOKUP(A133,Pre!$J:$BG,47,0)</f>
        <v>3.3333333333333335</v>
      </c>
      <c r="U133">
        <f>VLOOKUP(A133,'post intervencion'!J:BY,65,0)</f>
        <v>3.4444444444444446</v>
      </c>
      <c r="V133" t="e">
        <f>VLOOKUP(A133,'post control'!J:BI,48,0)</f>
        <v>#N/A</v>
      </c>
      <c r="W133">
        <f>VLOOKUP(A133,Pre!$J:$BG,48,0)</f>
        <v>4.8</v>
      </c>
      <c r="X133">
        <f>VLOOKUP(A133,'post intervencion'!J:BY,66,0)</f>
        <v>5</v>
      </c>
      <c r="Y133" t="e">
        <f>VLOOKUP(A133,'post control'!J:BI,49,0)</f>
        <v>#N/A</v>
      </c>
      <c r="Z133">
        <f>VLOOKUP(A133,Pre!$J:$BG,49,0)</f>
        <v>3.25</v>
      </c>
      <c r="AA133" t="e">
        <f>VLOOKUP(A133,'post control'!J:BJ,50,0)</f>
        <v>#N/A</v>
      </c>
      <c r="AB133" t="e">
        <f>VLOOKUP(A133,'post control'!J:BI,50,0)</f>
        <v>#N/A</v>
      </c>
      <c r="AC133">
        <f>VLOOKUP(A133,Pre!$J:$BG,50,0)</f>
        <v>10</v>
      </c>
      <c r="AD133">
        <f>VLOOKUP(A133,'post intervencion'!J:BY,68,0)</f>
        <v>6</v>
      </c>
      <c r="AE133" t="e">
        <f>VLOOKUP(A133,'post control'!J:BI,51,0)</f>
        <v>#N/A</v>
      </c>
      <c r="AG133">
        <f>VLOOKUP(A133,Pre!$J:$BH,51,0)</f>
        <v>3.2222222222222223</v>
      </c>
      <c r="AH133">
        <f>VLOOKUP(A133,'post intervencion'!J:CA,70,0)</f>
        <v>3.4444444444444446</v>
      </c>
      <c r="AJ133">
        <f>VLOOKUP(A133,Pre!$J:$BI,52,0)</f>
        <v>1.3333333333333335</v>
      </c>
      <c r="AK133">
        <f>VLOOKUP(A133,'post intervencion'!J:CB,71,0)</f>
        <v>1.3333333333333335</v>
      </c>
      <c r="AM133">
        <f>VLOOKUP(A133,Pre!$J:$BJ,53,0)</f>
        <v>3</v>
      </c>
      <c r="AN133" t="e">
        <f>VLOOKUP(A133,'post control'!J:BJ,53,0)</f>
        <v>#N/A</v>
      </c>
      <c r="AP133">
        <f>VLOOKUP(A133,Pre!$J:$BK,54,0)</f>
        <v>3</v>
      </c>
      <c r="AQ133">
        <f>VLOOKUP(A133,'post intervencion'!J:CD,73,0)</f>
        <v>3</v>
      </c>
      <c r="AS133">
        <f>VLOOKUP(A133,Pre!$J:$BL,55,0)</f>
        <v>3.333333333333333</v>
      </c>
      <c r="AT133">
        <f>VLOOKUP(A133,'post intervencion'!J:CE,74,0)</f>
        <v>1.9999999999999996</v>
      </c>
      <c r="AW133" t="str">
        <f>VLOOKUP(A133,'post intervencion'!$J$18:$CI$117,75,0)</f>
        <v>si</v>
      </c>
      <c r="AX133" t="str">
        <f>VLOOKUP(A133,'post intervencion'!$J$18:$CI$117,76,0)</f>
        <v>si</v>
      </c>
      <c r="AY133" t="str">
        <f>VLOOKUP(A133,'post intervencion'!$J$18:$CI$117,77,0)</f>
        <v>si</v>
      </c>
      <c r="AZ133" t="str">
        <f>VLOOKUP(A133,'post intervencion'!$J$18:$CI$117,78,0)</f>
        <v>no</v>
      </c>
      <c r="BB133">
        <f>VLOOKUP(A133,Pre!$J:$BG,4,0)</f>
        <v>6</v>
      </c>
      <c r="BC133" t="e">
        <f>VLOOKUP(A133,'post control'!J:BJ,4,0)</f>
        <v>#N/A</v>
      </c>
    </row>
    <row r="134" spans="1:55" x14ac:dyDescent="0.2">
      <c r="A134">
        <v>873</v>
      </c>
      <c r="B134" s="13">
        <f>VLOOKUP(A134,Pre!$J:$BG,41,0)</f>
        <v>5.666666666666667</v>
      </c>
      <c r="C134" s="13" t="e">
        <f>VLOOKUP(A134,'post control'!J:BI,42,0)</f>
        <v>#N/A</v>
      </c>
      <c r="D134" s="13" t="e">
        <f>VLOOKUP(A134,'post control'!J:BI,42,0)</f>
        <v>#N/A</v>
      </c>
      <c r="E134">
        <f>VLOOKUP(A134,Pre!$J:$BG,42,0)</f>
        <v>3</v>
      </c>
      <c r="F134">
        <f>VLOOKUP(A134,'post intervencion'!J:BY,60,0)</f>
        <v>7</v>
      </c>
      <c r="G134" t="e">
        <f>VLOOKUP(A134,'post control'!J:BI,43,0)</f>
        <v>#N/A</v>
      </c>
      <c r="H134">
        <f>VLOOKUP(A134,Pre!$J:$BG,43,0)</f>
        <v>2</v>
      </c>
      <c r="I134">
        <f>VLOOKUP(A134,'post intervencion'!J:BY,61,0)</f>
        <v>2</v>
      </c>
      <c r="J134" t="e">
        <f>VLOOKUP(A134,'post control'!J:BI,44,0)</f>
        <v>#N/A</v>
      </c>
      <c r="K134" s="24">
        <f>VLOOKUP(A134,Pre!$J:$BG,44,0)</f>
        <v>2</v>
      </c>
      <c r="L134">
        <f>VLOOKUP(A134,'post intervencion'!J:BY,62,0)</f>
        <v>2</v>
      </c>
      <c r="M134" t="e">
        <f>VLOOKUP(A134,'post control'!J:BI,45,0)</f>
        <v>#N/A</v>
      </c>
      <c r="N134">
        <f>VLOOKUP(A134,Pre!$J:$BG,45,0)</f>
        <v>2</v>
      </c>
      <c r="O134">
        <f>VLOOKUP(A134,'post intervencion'!J:BY,63,0)</f>
        <v>2</v>
      </c>
      <c r="P134" t="e">
        <f>VLOOKUP(A134,'post control'!J:BI,46,0)</f>
        <v>#N/A</v>
      </c>
      <c r="Q134">
        <f>VLOOKUP(A134,Pre!$J:$BG,46,0)</f>
        <v>2</v>
      </c>
      <c r="R134">
        <f>VLOOKUP(A134,'post intervencion'!J:BY,64,0)</f>
        <v>2</v>
      </c>
      <c r="S134" t="e">
        <f>VLOOKUP(A134,'post control'!J:BI,47,0)</f>
        <v>#N/A</v>
      </c>
      <c r="T134">
        <f>VLOOKUP(A134,Pre!$J:$BG,47,0)</f>
        <v>1.6666666666666667</v>
      </c>
      <c r="U134">
        <f>VLOOKUP(A134,'post intervencion'!J:BY,65,0)</f>
        <v>3</v>
      </c>
      <c r="V134" t="e">
        <f>VLOOKUP(A134,'post control'!J:BI,48,0)</f>
        <v>#N/A</v>
      </c>
      <c r="W134">
        <f>VLOOKUP(A134,Pre!$J:$BG,48,0)</f>
        <v>3</v>
      </c>
      <c r="X134">
        <f>VLOOKUP(A134,'post intervencion'!J:BY,66,0)</f>
        <v>3</v>
      </c>
      <c r="Y134" t="e">
        <f>VLOOKUP(A134,'post control'!J:BI,49,0)</f>
        <v>#N/A</v>
      </c>
      <c r="Z134">
        <f>VLOOKUP(A134,Pre!$J:$BG,49,0)</f>
        <v>3.25</v>
      </c>
      <c r="AA134" t="e">
        <f>VLOOKUP(A134,'post control'!J:BJ,50,0)</f>
        <v>#N/A</v>
      </c>
      <c r="AB134" t="e">
        <f>VLOOKUP(A134,'post control'!J:BI,50,0)</f>
        <v>#N/A</v>
      </c>
      <c r="AC134">
        <f>VLOOKUP(A134,Pre!$J:$BG,50,0)</f>
        <v>7</v>
      </c>
      <c r="AD134">
        <f>VLOOKUP(A134,'post intervencion'!J:BY,68,0)</f>
        <v>7</v>
      </c>
      <c r="AE134" t="e">
        <f>VLOOKUP(A134,'post control'!J:BI,51,0)</f>
        <v>#N/A</v>
      </c>
      <c r="AG134">
        <f>VLOOKUP(A134,Pre!$J:$BH,51,0)</f>
        <v>3</v>
      </c>
      <c r="AH134">
        <f>VLOOKUP(A134,'post intervencion'!J:CA,70,0)</f>
        <v>3</v>
      </c>
      <c r="AJ134">
        <f>VLOOKUP(A134,Pre!$J:$BI,52,0)</f>
        <v>0.33333333333333348</v>
      </c>
      <c r="AK134">
        <f>VLOOKUP(A134,'post intervencion'!J:CB,71,0)</f>
        <v>0.33333333333333348</v>
      </c>
      <c r="AM134">
        <f>VLOOKUP(A134,Pre!$J:$BJ,53,0)</f>
        <v>2</v>
      </c>
      <c r="AN134" t="e">
        <f>VLOOKUP(A134,'post control'!J:BJ,53,0)</f>
        <v>#N/A</v>
      </c>
      <c r="AP134">
        <f>VLOOKUP(A134,Pre!$J:$BK,54,0)</f>
        <v>3</v>
      </c>
      <c r="AQ134">
        <f>VLOOKUP(A134,'post intervencion'!J:CD,73,0)</f>
        <v>3</v>
      </c>
      <c r="AS134">
        <f>VLOOKUP(A134,Pre!$J:$BL,55,0)</f>
        <v>1.9999999999999998</v>
      </c>
      <c r="AT134">
        <f>VLOOKUP(A134,'post intervencion'!J:CE,74,0)</f>
        <v>1.9999999999999998</v>
      </c>
      <c r="AW134" t="str">
        <f>VLOOKUP(A134,'post intervencion'!$J$18:$CI$117,75,0)</f>
        <v>si</v>
      </c>
      <c r="AX134" t="str">
        <f>VLOOKUP(A134,'post intervencion'!$J$18:$CI$117,76,0)</f>
        <v>no</v>
      </c>
      <c r="AY134" t="str">
        <f>VLOOKUP(A134,'post intervencion'!$J$18:$CI$117,77,0)</f>
        <v>si</v>
      </c>
      <c r="AZ134" t="str">
        <f>VLOOKUP(A134,'post intervencion'!$J$18:$CI$117,78,0)</f>
        <v>no</v>
      </c>
      <c r="BB134">
        <f>VLOOKUP(A134,Pre!$J:$BG,4,0)</f>
        <v>6</v>
      </c>
      <c r="BC134" t="e">
        <f>VLOOKUP(A134,'post control'!J:BJ,4,0)</f>
        <v>#N/A</v>
      </c>
    </row>
    <row r="135" spans="1:55" x14ac:dyDescent="0.2">
      <c r="A135">
        <v>345</v>
      </c>
      <c r="B135" s="13">
        <f>VLOOKUP(A135,Pre!$J:$BG,41,0)</f>
        <v>5</v>
      </c>
      <c r="C135" s="13" t="e">
        <f>VLOOKUP(A135,'post control'!J:BI,42,0)</f>
        <v>#N/A</v>
      </c>
      <c r="D135" s="13" t="e">
        <f>VLOOKUP(A135,'post control'!J:BI,42,0)</f>
        <v>#N/A</v>
      </c>
      <c r="E135">
        <f>VLOOKUP(A135,Pre!$J:$BG,42,0)</f>
        <v>-3</v>
      </c>
      <c r="F135">
        <f>VLOOKUP(A135,'post intervencion'!J:BY,60,0)</f>
        <v>-1</v>
      </c>
      <c r="G135" t="e">
        <f>VLOOKUP(A135,'post control'!J:BI,43,0)</f>
        <v>#N/A</v>
      </c>
      <c r="H135">
        <f>VLOOKUP(A135,Pre!$J:$BG,43,0)</f>
        <v>4</v>
      </c>
      <c r="I135">
        <f>VLOOKUP(A135,'post intervencion'!J:BY,61,0)</f>
        <v>2</v>
      </c>
      <c r="J135" t="e">
        <f>VLOOKUP(A135,'post control'!J:BI,44,0)</f>
        <v>#N/A</v>
      </c>
      <c r="K135" s="24">
        <f>VLOOKUP(A135,Pre!$J:$BG,44,0)</f>
        <v>3</v>
      </c>
      <c r="L135">
        <f>VLOOKUP(A135,'post intervencion'!J:BY,62,0)</f>
        <v>2</v>
      </c>
      <c r="M135" t="e">
        <f>VLOOKUP(A135,'post control'!J:BI,45,0)</f>
        <v>#N/A</v>
      </c>
      <c r="N135">
        <f>VLOOKUP(A135,Pre!$J:$BG,45,0)</f>
        <v>5</v>
      </c>
      <c r="O135">
        <f>VLOOKUP(A135,'post intervencion'!J:BY,63,0)</f>
        <v>2</v>
      </c>
      <c r="P135" t="e">
        <f>VLOOKUP(A135,'post control'!J:BI,46,0)</f>
        <v>#N/A</v>
      </c>
      <c r="Q135">
        <f>VLOOKUP(A135,Pre!$J:$BG,46,0)</f>
        <v>4</v>
      </c>
      <c r="R135">
        <f>VLOOKUP(A135,'post intervencion'!J:BY,64,0)</f>
        <v>2</v>
      </c>
      <c r="S135" t="e">
        <f>VLOOKUP(A135,'post control'!J:BI,47,0)</f>
        <v>#N/A</v>
      </c>
      <c r="T135">
        <f>VLOOKUP(A135,Pre!$J:$BG,47,0)</f>
        <v>1.3333333333333333</v>
      </c>
      <c r="U135">
        <f>VLOOKUP(A135,'post intervencion'!J:BY,65,0)</f>
        <v>3.3333333333333335</v>
      </c>
      <c r="V135" t="e">
        <f>VLOOKUP(A135,'post control'!J:BI,48,0)</f>
        <v>#N/A</v>
      </c>
      <c r="W135">
        <f>VLOOKUP(A135,Pre!$J:$BG,48,0)</f>
        <v>4.4000000000000004</v>
      </c>
      <c r="X135">
        <f>VLOOKUP(A135,'post intervencion'!J:BY,66,0)</f>
        <v>5</v>
      </c>
      <c r="Y135" t="e">
        <f>VLOOKUP(A135,'post control'!J:BI,49,0)</f>
        <v>#N/A</v>
      </c>
      <c r="Z135">
        <f>VLOOKUP(A135,Pre!$J:$BG,49,0)</f>
        <v>2.75</v>
      </c>
      <c r="AA135" t="e">
        <f>VLOOKUP(A135,'post control'!J:BJ,50,0)</f>
        <v>#N/A</v>
      </c>
      <c r="AB135" t="e">
        <f>VLOOKUP(A135,'post control'!J:BI,50,0)</f>
        <v>#N/A</v>
      </c>
      <c r="AC135">
        <f>VLOOKUP(A135,Pre!$J:$BG,50,0)</f>
        <v>12</v>
      </c>
      <c r="AD135">
        <f>VLOOKUP(A135,'post intervencion'!J:BY,68,0)</f>
        <v>6</v>
      </c>
      <c r="AE135" t="e">
        <f>VLOOKUP(A135,'post control'!J:BI,51,0)</f>
        <v>#N/A</v>
      </c>
      <c r="AG135">
        <f>VLOOKUP(A135,Pre!$J:$BH,51,0)</f>
        <v>2.5555555555555554</v>
      </c>
      <c r="AH135">
        <f>VLOOKUP(A135,'post intervencion'!J:CA,70,0)</f>
        <v>3.3333333333333335</v>
      </c>
      <c r="AJ135">
        <f>VLOOKUP(A135,Pre!$J:$BI,52,0)</f>
        <v>4</v>
      </c>
      <c r="AK135">
        <f>VLOOKUP(A135,'post intervencion'!J:CB,71,0)</f>
        <v>0.66666666666666652</v>
      </c>
      <c r="AM135">
        <f>VLOOKUP(A135,Pre!$J:$BJ,53,0)</f>
        <v>5</v>
      </c>
      <c r="AN135" t="e">
        <f>VLOOKUP(A135,'post control'!J:BJ,53,0)</f>
        <v>#N/A</v>
      </c>
      <c r="AP135">
        <f>VLOOKUP(A135,Pre!$J:$BK,54,0)</f>
        <v>5</v>
      </c>
      <c r="AQ135">
        <f>VLOOKUP(A135,'post intervencion'!J:CD,73,0)</f>
        <v>2</v>
      </c>
      <c r="AS135">
        <f>VLOOKUP(A135,Pre!$J:$BL,55,0)</f>
        <v>4</v>
      </c>
      <c r="AT135">
        <f>VLOOKUP(A135,'post intervencion'!J:CE,74,0)</f>
        <v>2</v>
      </c>
      <c r="AW135" t="e">
        <f>VLOOKUP(A135,'post intervencion'!$J$18:$CI$117,75,0)</f>
        <v>#N/A</v>
      </c>
      <c r="AX135" t="e">
        <f>VLOOKUP(A135,'post intervencion'!$J$18:$CI$117,76,0)</f>
        <v>#N/A</v>
      </c>
      <c r="AY135" t="e">
        <f>VLOOKUP(A135,'post intervencion'!$J$18:$CI$117,77,0)</f>
        <v>#N/A</v>
      </c>
      <c r="AZ135" t="e">
        <f>VLOOKUP(A135,'post intervencion'!$J$18:$CI$117,78,0)</f>
        <v>#N/A</v>
      </c>
      <c r="BB135">
        <f>VLOOKUP(A135,Pre!$J:$BG,4,0)</f>
        <v>7</v>
      </c>
      <c r="BC135" t="e">
        <f>VLOOKUP(A135,'post control'!J:BJ,4,0)</f>
        <v>#N/A</v>
      </c>
    </row>
    <row r="136" spans="1:55" x14ac:dyDescent="0.2">
      <c r="A136">
        <v>457</v>
      </c>
      <c r="B136" s="13">
        <f>VLOOKUP(A136,Pre!$J:$BG,41,0)</f>
        <v>6</v>
      </c>
      <c r="C136" s="13" t="e">
        <f>VLOOKUP(A136,'post control'!J:BI,42,0)</f>
        <v>#N/A</v>
      </c>
      <c r="D136" s="13" t="e">
        <f>VLOOKUP(A136,'post control'!J:BI,42,0)</f>
        <v>#N/A</v>
      </c>
      <c r="E136">
        <f>VLOOKUP(A136,Pre!$J:$BG,42,0)</f>
        <v>10</v>
      </c>
      <c r="F136">
        <f>VLOOKUP(A136,'post intervencion'!J:BY,60,0)</f>
        <v>12</v>
      </c>
      <c r="G136" t="e">
        <f>VLOOKUP(A136,'post control'!J:BI,43,0)</f>
        <v>#N/A</v>
      </c>
      <c r="H136">
        <f>VLOOKUP(A136,Pre!$J:$BG,43,0)</f>
        <v>1.6666666666666667</v>
      </c>
      <c r="I136">
        <f>VLOOKUP(A136,'post intervencion'!J:BY,61,0)</f>
        <v>2</v>
      </c>
      <c r="J136" t="e">
        <f>VLOOKUP(A136,'post control'!J:BI,44,0)</f>
        <v>#N/A</v>
      </c>
      <c r="K136" s="24">
        <f>VLOOKUP(A136,Pre!$J:$BG,44,0)</f>
        <v>1</v>
      </c>
      <c r="L136">
        <f>VLOOKUP(A136,'post intervencion'!J:BY,62,0)</f>
        <v>2</v>
      </c>
      <c r="M136" t="e">
        <f>VLOOKUP(A136,'post control'!J:BI,45,0)</f>
        <v>#N/A</v>
      </c>
      <c r="N136">
        <f>VLOOKUP(A136,Pre!$J:$BG,45,0)</f>
        <v>1</v>
      </c>
      <c r="O136">
        <f>VLOOKUP(A136,'post intervencion'!J:BY,63,0)</f>
        <v>1</v>
      </c>
      <c r="P136" t="e">
        <f>VLOOKUP(A136,'post control'!J:BI,46,0)</f>
        <v>#N/A</v>
      </c>
      <c r="Q136">
        <f>VLOOKUP(A136,Pre!$J:$BG,46,0)</f>
        <v>3</v>
      </c>
      <c r="R136">
        <f>VLOOKUP(A136,'post intervencion'!J:BY,64,0)</f>
        <v>3</v>
      </c>
      <c r="S136" t="e">
        <f>VLOOKUP(A136,'post control'!J:BI,47,0)</f>
        <v>#N/A</v>
      </c>
      <c r="T136">
        <f>VLOOKUP(A136,Pre!$J:$BG,47,0)</f>
        <v>1.6666666666666667</v>
      </c>
      <c r="U136">
        <f>VLOOKUP(A136,'post intervencion'!J:BY,65,0)</f>
        <v>3.3333333333333335</v>
      </c>
      <c r="V136" t="e">
        <f>VLOOKUP(A136,'post control'!J:BI,48,0)</f>
        <v>#N/A</v>
      </c>
      <c r="W136">
        <f>VLOOKUP(A136,Pre!$J:$BG,48,0)</f>
        <v>3.8</v>
      </c>
      <c r="X136">
        <f>VLOOKUP(A136,'post intervencion'!J:BY,66,0)</f>
        <v>4</v>
      </c>
      <c r="Y136" t="e">
        <f>VLOOKUP(A136,'post control'!J:BI,49,0)</f>
        <v>#N/A</v>
      </c>
      <c r="Z136">
        <f>VLOOKUP(A136,Pre!$J:$BG,49,0)</f>
        <v>3.75</v>
      </c>
      <c r="AA136" t="e">
        <f>VLOOKUP(A136,'post control'!J:BJ,50,0)</f>
        <v>#N/A</v>
      </c>
      <c r="AB136" t="e">
        <f>VLOOKUP(A136,'post control'!J:BI,50,0)</f>
        <v>#N/A</v>
      </c>
      <c r="AC136">
        <f>VLOOKUP(A136,Pre!$J:$BG,50,0)</f>
        <v>10</v>
      </c>
      <c r="AD136">
        <f>VLOOKUP(A136,'post intervencion'!J:BY,68,0)</f>
        <v>13</v>
      </c>
      <c r="AE136" t="e">
        <f>VLOOKUP(A136,'post control'!J:BI,51,0)</f>
        <v>#N/A</v>
      </c>
      <c r="AG136">
        <f>VLOOKUP(A136,Pre!$J:$BH,51,0)</f>
        <v>3.2222222222222223</v>
      </c>
      <c r="AH136">
        <f>VLOOKUP(A136,'post intervencion'!J:CA,70,0)</f>
        <v>3.3333333333333335</v>
      </c>
      <c r="AJ136">
        <f>VLOOKUP(A136,Pre!$J:$BI,52,0)</f>
        <v>-0.33333333333333348</v>
      </c>
      <c r="AK136">
        <f>VLOOKUP(A136,'post intervencion'!J:CB,71,0)</f>
        <v>-0.66666666666666652</v>
      </c>
      <c r="AM136">
        <f>VLOOKUP(A136,Pre!$J:$BJ,53,0)</f>
        <v>1</v>
      </c>
      <c r="AN136" t="e">
        <f>VLOOKUP(A136,'post control'!J:BJ,53,0)</f>
        <v>#N/A</v>
      </c>
      <c r="AP136">
        <f>VLOOKUP(A136,Pre!$J:$BK,54,0)</f>
        <v>4</v>
      </c>
      <c r="AQ136">
        <f>VLOOKUP(A136,'post intervencion'!J:CD,73,0)</f>
        <v>5</v>
      </c>
      <c r="AS136">
        <f>VLOOKUP(A136,Pre!$J:$BL,55,0)</f>
        <v>1.6666666666666667</v>
      </c>
      <c r="AT136">
        <f>VLOOKUP(A136,'post intervencion'!J:CE,74,0)</f>
        <v>2</v>
      </c>
      <c r="AW136" t="str">
        <f>VLOOKUP(A136,'post intervencion'!$J$18:$CI$117,75,0)</f>
        <v>si</v>
      </c>
      <c r="AX136" t="str">
        <f>VLOOKUP(A136,'post intervencion'!$J$18:$CI$117,76,0)</f>
        <v>si</v>
      </c>
      <c r="AY136" t="str">
        <f>VLOOKUP(A136,'post intervencion'!$J$18:$CI$117,77,0)</f>
        <v>si</v>
      </c>
      <c r="AZ136" t="str">
        <f>VLOOKUP(A136,'post intervencion'!$J$18:$CI$117,78,0)</f>
        <v>no</v>
      </c>
      <c r="BB136">
        <f>VLOOKUP(A136,Pre!$J:$BG,4,0)</f>
        <v>7</v>
      </c>
      <c r="BC136" t="e">
        <f>VLOOKUP(A136,'post control'!J:BJ,4,0)</f>
        <v>#N/A</v>
      </c>
    </row>
    <row r="137" spans="1:55" x14ac:dyDescent="0.2">
      <c r="A137">
        <v>457</v>
      </c>
      <c r="B137" s="13">
        <f>VLOOKUP(A137,Pre!$J:$BG,41,0)</f>
        <v>6</v>
      </c>
      <c r="C137" s="13" t="e">
        <f>VLOOKUP(A137,'post control'!J:BI,42,0)</f>
        <v>#N/A</v>
      </c>
      <c r="D137" s="13" t="e">
        <f>VLOOKUP(A137,'post control'!J:BI,42,0)</f>
        <v>#N/A</v>
      </c>
      <c r="E137">
        <f>VLOOKUP(A137,Pre!$J:$BG,42,0)</f>
        <v>10</v>
      </c>
      <c r="F137">
        <f>VLOOKUP(A137,'post intervencion'!J:BY,60,0)</f>
        <v>12</v>
      </c>
      <c r="G137" t="e">
        <f>VLOOKUP(A137,'post control'!J:BI,43,0)</f>
        <v>#N/A</v>
      </c>
      <c r="H137">
        <f>VLOOKUP(A137,Pre!$J:$BG,43,0)</f>
        <v>1.6666666666666667</v>
      </c>
      <c r="I137">
        <f>VLOOKUP(A137,'post intervencion'!J:BY,61,0)</f>
        <v>2</v>
      </c>
      <c r="J137" t="e">
        <f>VLOOKUP(A137,'post control'!J:BI,44,0)</f>
        <v>#N/A</v>
      </c>
      <c r="K137" s="24">
        <f>VLOOKUP(A137,Pre!$J:$BG,44,0)</f>
        <v>1</v>
      </c>
      <c r="L137">
        <f>VLOOKUP(A137,'post intervencion'!J:BY,62,0)</f>
        <v>2</v>
      </c>
      <c r="M137" t="e">
        <f>VLOOKUP(A137,'post control'!J:BI,45,0)</f>
        <v>#N/A</v>
      </c>
      <c r="N137">
        <f>VLOOKUP(A137,Pre!$J:$BG,45,0)</f>
        <v>1</v>
      </c>
      <c r="O137">
        <f>VLOOKUP(A137,'post intervencion'!J:BY,63,0)</f>
        <v>1</v>
      </c>
      <c r="P137" t="e">
        <f>VLOOKUP(A137,'post control'!J:BI,46,0)</f>
        <v>#N/A</v>
      </c>
      <c r="Q137">
        <f>VLOOKUP(A137,Pre!$J:$BG,46,0)</f>
        <v>3</v>
      </c>
      <c r="R137">
        <f>VLOOKUP(A137,'post intervencion'!J:BY,64,0)</f>
        <v>3</v>
      </c>
      <c r="S137" t="e">
        <f>VLOOKUP(A137,'post control'!J:BI,47,0)</f>
        <v>#N/A</v>
      </c>
      <c r="T137">
        <f>VLOOKUP(A137,Pre!$J:$BG,47,0)</f>
        <v>1.6666666666666667</v>
      </c>
      <c r="U137">
        <f>VLOOKUP(A137,'post intervencion'!J:BY,65,0)</f>
        <v>3.3333333333333335</v>
      </c>
      <c r="V137" t="e">
        <f>VLOOKUP(A137,'post control'!J:BI,48,0)</f>
        <v>#N/A</v>
      </c>
      <c r="W137">
        <f>VLOOKUP(A137,Pre!$J:$BG,48,0)</f>
        <v>3.8</v>
      </c>
      <c r="X137">
        <f>VLOOKUP(A137,'post intervencion'!J:BY,66,0)</f>
        <v>4</v>
      </c>
      <c r="Y137" t="e">
        <f>VLOOKUP(A137,'post control'!J:BI,49,0)</f>
        <v>#N/A</v>
      </c>
      <c r="Z137">
        <f>VLOOKUP(A137,Pre!$J:$BG,49,0)</f>
        <v>3.75</v>
      </c>
      <c r="AA137" t="e">
        <f>VLOOKUP(A137,'post control'!J:BJ,50,0)</f>
        <v>#N/A</v>
      </c>
      <c r="AB137" t="e">
        <f>VLOOKUP(A137,'post control'!J:BI,50,0)</f>
        <v>#N/A</v>
      </c>
      <c r="AC137">
        <f>VLOOKUP(A137,Pre!$J:$BG,50,0)</f>
        <v>10</v>
      </c>
      <c r="AD137">
        <f>VLOOKUP(A137,'post intervencion'!J:BY,68,0)</f>
        <v>13</v>
      </c>
      <c r="AE137" t="e">
        <f>VLOOKUP(A137,'post control'!J:BI,51,0)</f>
        <v>#N/A</v>
      </c>
      <c r="AG137">
        <f>VLOOKUP(A137,Pre!$J:$BH,51,0)</f>
        <v>3.2222222222222223</v>
      </c>
      <c r="AH137">
        <f>VLOOKUP(A137,'post intervencion'!J:CA,70,0)</f>
        <v>3.3333333333333335</v>
      </c>
      <c r="AJ137">
        <f>VLOOKUP(A137,Pre!$J:$BI,52,0)</f>
        <v>-0.33333333333333348</v>
      </c>
      <c r="AK137">
        <f>VLOOKUP(A137,'post intervencion'!J:CB,71,0)</f>
        <v>-0.66666666666666652</v>
      </c>
      <c r="AM137">
        <f>VLOOKUP(A137,Pre!$J:$BJ,53,0)</f>
        <v>1</v>
      </c>
      <c r="AN137" t="e">
        <f>VLOOKUP(A137,'post control'!J:BJ,53,0)</f>
        <v>#N/A</v>
      </c>
      <c r="AP137">
        <f>VLOOKUP(A137,Pre!$J:$BK,54,0)</f>
        <v>4</v>
      </c>
      <c r="AQ137">
        <f>VLOOKUP(A137,'post intervencion'!J:CD,73,0)</f>
        <v>5</v>
      </c>
      <c r="AS137">
        <f>VLOOKUP(A137,Pre!$J:$BL,55,0)</f>
        <v>1.6666666666666667</v>
      </c>
      <c r="AT137">
        <f>VLOOKUP(A137,'post intervencion'!J:CE,74,0)</f>
        <v>2</v>
      </c>
      <c r="AW137" t="str">
        <f>VLOOKUP(A137,'post intervencion'!$J$18:$CI$117,75,0)</f>
        <v>si</v>
      </c>
      <c r="AX137" t="str">
        <f>VLOOKUP(A137,'post intervencion'!$J$18:$CI$117,76,0)</f>
        <v>si</v>
      </c>
      <c r="AY137" t="str">
        <f>VLOOKUP(A137,'post intervencion'!$J$18:$CI$117,77,0)</f>
        <v>si</v>
      </c>
      <c r="AZ137" t="str">
        <f>VLOOKUP(A137,'post intervencion'!$J$18:$CI$117,78,0)</f>
        <v>no</v>
      </c>
      <c r="BB137">
        <f>VLOOKUP(A137,Pre!$J:$BG,4,0)</f>
        <v>7</v>
      </c>
      <c r="BC137" t="e">
        <f>VLOOKUP(A137,'post control'!J:BJ,4,0)</f>
        <v>#N/A</v>
      </c>
    </row>
    <row r="138" spans="1:55" x14ac:dyDescent="0.2">
      <c r="A138">
        <v>765</v>
      </c>
      <c r="B138" s="13">
        <f>VLOOKUP(A138,Pre!$J:$BG,41,0)</f>
        <v>7</v>
      </c>
      <c r="C138" s="13" t="e">
        <f>VLOOKUP(A138,'post control'!J:BI,42,0)</f>
        <v>#N/A</v>
      </c>
      <c r="D138" s="13" t="e">
        <f>VLOOKUP(A138,'post control'!J:BI,42,0)</f>
        <v>#N/A</v>
      </c>
      <c r="E138">
        <f>VLOOKUP(A138,Pre!$J:$BG,42,0)</f>
        <v>8</v>
      </c>
      <c r="F138">
        <f>VLOOKUP(A138,'post intervencion'!J:BY,60,0)</f>
        <v>9</v>
      </c>
      <c r="G138" t="e">
        <f>VLOOKUP(A138,'post control'!J:BI,43,0)</f>
        <v>#N/A</v>
      </c>
      <c r="H138">
        <f>VLOOKUP(A138,Pre!$J:$BG,43,0)</f>
        <v>1.6666666666666667</v>
      </c>
      <c r="I138">
        <f>VLOOKUP(A138,'post intervencion'!J:BY,61,0)</f>
        <v>2</v>
      </c>
      <c r="J138" t="e">
        <f>VLOOKUP(A138,'post control'!J:BI,44,0)</f>
        <v>#N/A</v>
      </c>
      <c r="K138" s="24">
        <f>VLOOKUP(A138,Pre!$J:$BG,44,0)</f>
        <v>2</v>
      </c>
      <c r="L138">
        <f>VLOOKUP(A138,'post intervencion'!J:BY,62,0)</f>
        <v>1</v>
      </c>
      <c r="M138" t="e">
        <f>VLOOKUP(A138,'post control'!J:BI,45,0)</f>
        <v>#N/A</v>
      </c>
      <c r="N138">
        <f>VLOOKUP(A138,Pre!$J:$BG,45,0)</f>
        <v>2</v>
      </c>
      <c r="O138">
        <f>VLOOKUP(A138,'post intervencion'!J:BY,63,0)</f>
        <v>4</v>
      </c>
      <c r="P138" t="e">
        <f>VLOOKUP(A138,'post control'!J:BI,46,0)</f>
        <v>#N/A</v>
      </c>
      <c r="Q138">
        <f>VLOOKUP(A138,Pre!$J:$BG,46,0)</f>
        <v>1</v>
      </c>
      <c r="R138">
        <f>VLOOKUP(A138,'post intervencion'!J:BY,64,0)</f>
        <v>1</v>
      </c>
      <c r="S138" t="e">
        <f>VLOOKUP(A138,'post control'!J:BI,47,0)</f>
        <v>#N/A</v>
      </c>
      <c r="T138">
        <f>VLOOKUP(A138,Pre!$J:$BG,47,0)</f>
        <v>2.6666666666666665</v>
      </c>
      <c r="U138">
        <f>VLOOKUP(A138,'post intervencion'!J:BY,65,0)</f>
        <v>3.4444444444444446</v>
      </c>
      <c r="V138" t="e">
        <f>VLOOKUP(A138,'post control'!J:BI,48,0)</f>
        <v>#N/A</v>
      </c>
      <c r="W138">
        <f>VLOOKUP(A138,Pre!$J:$BG,48,0)</f>
        <v>3.4</v>
      </c>
      <c r="X138">
        <f>VLOOKUP(A138,'post intervencion'!J:BY,66,0)</f>
        <v>3.4</v>
      </c>
      <c r="Y138" t="e">
        <f>VLOOKUP(A138,'post control'!J:BI,49,0)</f>
        <v>#N/A</v>
      </c>
      <c r="Z138">
        <f>VLOOKUP(A138,Pre!$J:$BG,49,0)</f>
        <v>3.5</v>
      </c>
      <c r="AA138" t="e">
        <f>VLOOKUP(A138,'post control'!J:BJ,50,0)</f>
        <v>#N/A</v>
      </c>
      <c r="AB138" t="e">
        <f>VLOOKUP(A138,'post control'!J:BI,50,0)</f>
        <v>#N/A</v>
      </c>
      <c r="AC138">
        <f>VLOOKUP(A138,Pre!$J:$BG,50,0)</f>
        <v>10</v>
      </c>
      <c r="AD138">
        <f>VLOOKUP(A138,'post intervencion'!J:BY,68,0)</f>
        <v>6</v>
      </c>
      <c r="AE138" t="e">
        <f>VLOOKUP(A138,'post control'!J:BI,51,0)</f>
        <v>#N/A</v>
      </c>
      <c r="AG138">
        <f>VLOOKUP(A138,Pre!$J:$BH,51,0)</f>
        <v>2.6666666666666665</v>
      </c>
      <c r="AH138">
        <f>VLOOKUP(A138,'post intervencion'!J:CA,70,0)</f>
        <v>3.4444444444444446</v>
      </c>
      <c r="AJ138">
        <f>VLOOKUP(A138,Pre!$J:$BI,52,0)</f>
        <v>1</v>
      </c>
      <c r="AK138">
        <f>VLOOKUP(A138,'post intervencion'!J:CB,71,0)</f>
        <v>3</v>
      </c>
      <c r="AM138">
        <f>VLOOKUP(A138,Pre!$J:$BJ,53,0)</f>
        <v>2</v>
      </c>
      <c r="AN138" t="e">
        <f>VLOOKUP(A138,'post control'!J:BJ,53,0)</f>
        <v>#N/A</v>
      </c>
      <c r="AP138">
        <f>VLOOKUP(A138,Pre!$J:$BK,54,0)</f>
        <v>3</v>
      </c>
      <c r="AQ138">
        <f>VLOOKUP(A138,'post intervencion'!J:CD,73,0)</f>
        <v>4</v>
      </c>
      <c r="AS138">
        <f>VLOOKUP(A138,Pre!$J:$BL,55,0)</f>
        <v>3.333333333333333</v>
      </c>
      <c r="AT138">
        <f>VLOOKUP(A138,'post intervencion'!J:CE,74,0)</f>
        <v>2</v>
      </c>
      <c r="AW138" t="str">
        <f>VLOOKUP(A138,'post intervencion'!$J$18:$CI$117,75,0)</f>
        <v>si</v>
      </c>
      <c r="AX138" t="str">
        <f>VLOOKUP(A138,'post intervencion'!$J$18:$CI$117,76,0)</f>
        <v>si</v>
      </c>
      <c r="AY138" t="str">
        <f>VLOOKUP(A138,'post intervencion'!$J$18:$CI$117,77,0)</f>
        <v>si</v>
      </c>
      <c r="AZ138" t="str">
        <f>VLOOKUP(A138,'post intervencion'!$J$18:$CI$117,78,0)</f>
        <v>no</v>
      </c>
      <c r="BB138">
        <f>VLOOKUP(A138,Pre!$J:$BG,4,0)</f>
        <v>5</v>
      </c>
      <c r="BC138" t="e">
        <f>VLOOKUP(A138,'post control'!J:BJ,4,0)</f>
        <v>#N/A</v>
      </c>
    </row>
    <row r="139" spans="1:55" x14ac:dyDescent="0.2">
      <c r="A139">
        <v>225</v>
      </c>
      <c r="B139" s="13">
        <f>VLOOKUP(A139,Pre!$J:$BG,41,0)</f>
        <v>4</v>
      </c>
      <c r="C139" s="13" t="e">
        <f>VLOOKUP(A139,'post control'!J:BI,42,0)</f>
        <v>#N/A</v>
      </c>
      <c r="D139" s="13" t="e">
        <f>VLOOKUP(A139,'post control'!J:BI,42,0)</f>
        <v>#N/A</v>
      </c>
      <c r="E139">
        <f>VLOOKUP(A139,Pre!$J:$BG,42,0)</f>
        <v>10</v>
      </c>
      <c r="F139">
        <f>VLOOKUP(A139,'post intervencion'!J:BY,60,0)</f>
        <v>10</v>
      </c>
      <c r="G139" t="e">
        <f>VLOOKUP(A139,'post control'!J:BI,43,0)</f>
        <v>#N/A</v>
      </c>
      <c r="H139">
        <f>VLOOKUP(A139,Pre!$J:$BG,43,0)</f>
        <v>2</v>
      </c>
      <c r="I139">
        <f>VLOOKUP(A139,'post intervencion'!J:BY,61,0)</f>
        <v>2</v>
      </c>
      <c r="J139" t="e">
        <f>VLOOKUP(A139,'post control'!J:BI,44,0)</f>
        <v>#N/A</v>
      </c>
      <c r="K139" s="24">
        <f>VLOOKUP(A139,Pre!$J:$BG,44,0)</f>
        <v>2</v>
      </c>
      <c r="L139">
        <f>VLOOKUP(A139,'post intervencion'!J:BY,62,0)</f>
        <v>3</v>
      </c>
      <c r="M139" t="e">
        <f>VLOOKUP(A139,'post control'!J:BI,45,0)</f>
        <v>#N/A</v>
      </c>
      <c r="N139">
        <f>VLOOKUP(A139,Pre!$J:$BG,45,0)</f>
        <v>2</v>
      </c>
      <c r="O139">
        <f>VLOOKUP(A139,'post intervencion'!J:BY,63,0)</f>
        <v>2</v>
      </c>
      <c r="P139" t="e">
        <f>VLOOKUP(A139,'post control'!J:BI,46,0)</f>
        <v>#N/A</v>
      </c>
      <c r="Q139">
        <f>VLOOKUP(A139,Pre!$J:$BG,46,0)</f>
        <v>2</v>
      </c>
      <c r="R139">
        <f>VLOOKUP(A139,'post intervencion'!J:BY,64,0)</f>
        <v>1</v>
      </c>
      <c r="S139" t="e">
        <f>VLOOKUP(A139,'post control'!J:BI,47,0)</f>
        <v>#N/A</v>
      </c>
      <c r="T139">
        <f>VLOOKUP(A139,Pre!$J:$BG,47,0)</f>
        <v>2.3333333333333335</v>
      </c>
      <c r="U139">
        <f>VLOOKUP(A139,'post intervencion'!J:BY,65,0)</f>
        <v>3.6666666666666665</v>
      </c>
      <c r="V139" t="e">
        <f>VLOOKUP(A139,'post control'!J:BI,48,0)</f>
        <v>#N/A</v>
      </c>
      <c r="W139">
        <f>VLOOKUP(A139,Pre!$J:$BG,48,0)</f>
        <v>4</v>
      </c>
      <c r="X139">
        <f>VLOOKUP(A139,'post intervencion'!J:BY,66,0)</f>
        <v>3</v>
      </c>
      <c r="Y139" t="e">
        <f>VLOOKUP(A139,'post control'!J:BI,49,0)</f>
        <v>#N/A</v>
      </c>
      <c r="Z139">
        <f>VLOOKUP(A139,Pre!$J:$BG,49,0)</f>
        <v>4.75</v>
      </c>
      <c r="AA139" t="e">
        <f>VLOOKUP(A139,'post control'!J:BJ,50,0)</f>
        <v>#N/A</v>
      </c>
      <c r="AB139" t="e">
        <f>VLOOKUP(A139,'post control'!J:BI,50,0)</f>
        <v>#N/A</v>
      </c>
      <c r="AC139">
        <f>VLOOKUP(A139,Pre!$J:$BG,50,0)</f>
        <v>7</v>
      </c>
      <c r="AD139">
        <f>VLOOKUP(A139,'post intervencion'!J:BY,68,0)</f>
        <v>6</v>
      </c>
      <c r="AE139" t="e">
        <f>VLOOKUP(A139,'post control'!J:BI,51,0)</f>
        <v>#N/A</v>
      </c>
      <c r="AG139">
        <f>VLOOKUP(A139,Pre!$J:$BH,51,0)</f>
        <v>3.4444444444444446</v>
      </c>
      <c r="AH139">
        <f>VLOOKUP(A139,'post intervencion'!J:CA,70,0)</f>
        <v>3.6666666666666665</v>
      </c>
      <c r="AJ139">
        <f>VLOOKUP(A139,Pre!$J:$BI,52,0)</f>
        <v>1.3333333333333335</v>
      </c>
      <c r="AK139">
        <f>VLOOKUP(A139,'post intervencion'!J:CB,71,0)</f>
        <v>1.3333333333333335</v>
      </c>
      <c r="AM139">
        <f>VLOOKUP(A139,Pre!$J:$BJ,53,0)</f>
        <v>2</v>
      </c>
      <c r="AN139" t="e">
        <f>VLOOKUP(A139,'post control'!J:BJ,53,0)</f>
        <v>#N/A</v>
      </c>
      <c r="AP139">
        <f>VLOOKUP(A139,Pre!$J:$BK,54,0)</f>
        <v>2</v>
      </c>
      <c r="AQ139">
        <f>VLOOKUP(A139,'post intervencion'!J:CD,73,0)</f>
        <v>2</v>
      </c>
      <c r="AS139">
        <f>VLOOKUP(A139,Pre!$J:$BL,55,0)</f>
        <v>1.9999999999999996</v>
      </c>
      <c r="AT139">
        <f>VLOOKUP(A139,'post intervencion'!J:CE,74,0)</f>
        <v>2</v>
      </c>
      <c r="AW139" t="str">
        <f>VLOOKUP(A139,'post intervencion'!$J$18:$CI$117,75,0)</f>
        <v>no</v>
      </c>
      <c r="AX139" t="str">
        <f>VLOOKUP(A139,'post intervencion'!$J$18:$CI$117,76,0)</f>
        <v>si</v>
      </c>
      <c r="AY139" t="str">
        <f>VLOOKUP(A139,'post intervencion'!$J$18:$CI$117,77,0)</f>
        <v>si</v>
      </c>
      <c r="AZ139" t="str">
        <f>VLOOKUP(A139,'post intervencion'!$J$18:$CI$117,78,0)</f>
        <v>no</v>
      </c>
      <c r="BB139">
        <f>VLOOKUP(A139,Pre!$J:$BG,4,0)</f>
        <v>6</v>
      </c>
      <c r="BC139" t="e">
        <f>VLOOKUP(A139,'post control'!J:BJ,4,0)</f>
        <v>#N/A</v>
      </c>
    </row>
    <row r="140" spans="1:55" x14ac:dyDescent="0.2">
      <c r="A140">
        <v>897</v>
      </c>
      <c r="B140" s="13">
        <f>VLOOKUP(A140,Pre!$J:$BG,41,0)</f>
        <v>4.333333333333333</v>
      </c>
      <c r="C140" s="13" t="e">
        <f>VLOOKUP(A140,'post control'!J:BI,42,0)</f>
        <v>#N/A</v>
      </c>
      <c r="D140" s="13" t="e">
        <f>VLOOKUP(A140,'post control'!J:BI,42,0)</f>
        <v>#N/A</v>
      </c>
      <c r="E140">
        <f>VLOOKUP(A140,Pre!$J:$BG,42,0)</f>
        <v>4</v>
      </c>
      <c r="F140">
        <f>VLOOKUP(A140,'post intervencion'!J:BY,60,0)</f>
        <v>3</v>
      </c>
      <c r="G140" t="e">
        <f>VLOOKUP(A140,'post control'!J:BI,43,0)</f>
        <v>#N/A</v>
      </c>
      <c r="H140">
        <f>VLOOKUP(A140,Pre!$J:$BG,43,0)</f>
        <v>3.6666666666666665</v>
      </c>
      <c r="I140">
        <f>VLOOKUP(A140,'post intervencion'!J:BY,61,0)</f>
        <v>2</v>
      </c>
      <c r="J140" t="e">
        <f>VLOOKUP(A140,'post control'!J:BI,44,0)</f>
        <v>#N/A</v>
      </c>
      <c r="K140" s="24">
        <f>VLOOKUP(A140,Pre!$J:$BG,44,0)</f>
        <v>4</v>
      </c>
      <c r="L140">
        <f>VLOOKUP(A140,'post intervencion'!J:BY,62,0)</f>
        <v>2</v>
      </c>
      <c r="M140" t="e">
        <f>VLOOKUP(A140,'post control'!J:BI,45,0)</f>
        <v>#N/A</v>
      </c>
      <c r="N140">
        <f>VLOOKUP(A140,Pre!$J:$BG,45,0)</f>
        <v>3</v>
      </c>
      <c r="O140">
        <f>VLOOKUP(A140,'post intervencion'!J:BY,63,0)</f>
        <v>2</v>
      </c>
      <c r="P140" t="e">
        <f>VLOOKUP(A140,'post control'!J:BI,46,0)</f>
        <v>#N/A</v>
      </c>
      <c r="Q140">
        <f>VLOOKUP(A140,Pre!$J:$BG,46,0)</f>
        <v>4</v>
      </c>
      <c r="R140">
        <f>VLOOKUP(A140,'post intervencion'!J:BY,64,0)</f>
        <v>2</v>
      </c>
      <c r="S140" t="e">
        <f>VLOOKUP(A140,'post control'!J:BI,47,0)</f>
        <v>#N/A</v>
      </c>
      <c r="T140">
        <f>VLOOKUP(A140,Pre!$J:$BG,47,0)</f>
        <v>1</v>
      </c>
      <c r="U140">
        <f>VLOOKUP(A140,'post intervencion'!J:BY,65,0)</f>
        <v>3.6666666666666665</v>
      </c>
      <c r="V140" t="e">
        <f>VLOOKUP(A140,'post control'!J:BI,48,0)</f>
        <v>#N/A</v>
      </c>
      <c r="W140">
        <f>VLOOKUP(A140,Pre!$J:$BG,48,0)</f>
        <v>3.4</v>
      </c>
      <c r="X140">
        <f>VLOOKUP(A140,'post intervencion'!J:BY,66,0)</f>
        <v>3.4</v>
      </c>
      <c r="Y140" t="e">
        <f>VLOOKUP(A140,'post control'!J:BI,49,0)</f>
        <v>#N/A</v>
      </c>
      <c r="Z140">
        <f>VLOOKUP(A140,Pre!$J:$BG,49,0)</f>
        <v>4</v>
      </c>
      <c r="AA140" t="e">
        <f>VLOOKUP(A140,'post control'!J:BJ,50,0)</f>
        <v>#N/A</v>
      </c>
      <c r="AB140" t="e">
        <f>VLOOKUP(A140,'post control'!J:BI,50,0)</f>
        <v>#N/A</v>
      </c>
      <c r="AC140">
        <f>VLOOKUP(A140,Pre!$J:$BG,50,0)</f>
        <v>11</v>
      </c>
      <c r="AD140">
        <f>VLOOKUP(A140,'post intervencion'!J:BY,68,0)</f>
        <v>6</v>
      </c>
      <c r="AE140" t="e">
        <f>VLOOKUP(A140,'post control'!J:BI,51,0)</f>
        <v>#N/A</v>
      </c>
      <c r="AG140">
        <f>VLOOKUP(A140,Pre!$J:$BH,51,0)</f>
        <v>2.2222222222222223</v>
      </c>
      <c r="AH140">
        <f>VLOOKUP(A140,'post intervencion'!J:CA,70,0)</f>
        <v>3.6666666666666665</v>
      </c>
      <c r="AJ140">
        <f>VLOOKUP(A140,Pre!$J:$BI,52,0)</f>
        <v>2</v>
      </c>
      <c r="AK140">
        <f>VLOOKUP(A140,'post intervencion'!J:CB,71,0)</f>
        <v>1.3333333333333335</v>
      </c>
      <c r="AM140">
        <f>VLOOKUP(A140,Pre!$J:$BJ,53,0)</f>
        <v>3</v>
      </c>
      <c r="AN140" t="e">
        <f>VLOOKUP(A140,'post control'!J:BJ,53,0)</f>
        <v>#N/A</v>
      </c>
      <c r="AP140">
        <f>VLOOKUP(A140,Pre!$J:$BK,54,0)</f>
        <v>3</v>
      </c>
      <c r="AQ140">
        <f>VLOOKUP(A140,'post intervencion'!J:CD,73,0)</f>
        <v>2</v>
      </c>
      <c r="AS140">
        <f>VLOOKUP(A140,Pre!$J:$BL,55,0)</f>
        <v>3.666666666666667</v>
      </c>
      <c r="AT140">
        <f>VLOOKUP(A140,'post intervencion'!J:CE,74,0)</f>
        <v>2</v>
      </c>
      <c r="AW140" t="str">
        <f>VLOOKUP(A140,'post intervencion'!$J$18:$CI$117,75,0)</f>
        <v>si</v>
      </c>
      <c r="AX140" t="str">
        <f>VLOOKUP(A140,'post intervencion'!$J$18:$CI$117,76,0)</f>
        <v>si</v>
      </c>
      <c r="AY140" t="str">
        <f>VLOOKUP(A140,'post intervencion'!$J$18:$CI$117,77,0)</f>
        <v>si</v>
      </c>
      <c r="AZ140" t="str">
        <f>VLOOKUP(A140,'post intervencion'!$J$18:$CI$117,78,0)</f>
        <v>no</v>
      </c>
      <c r="BB140">
        <f>VLOOKUP(A140,Pre!$J:$BG,4,0)</f>
        <v>7</v>
      </c>
      <c r="BC140" t="e">
        <f>VLOOKUP(A140,'post control'!J:BJ,4,0)</f>
        <v>#N/A</v>
      </c>
    </row>
    <row r="141" spans="1:55" x14ac:dyDescent="0.2">
      <c r="A141">
        <v>265</v>
      </c>
      <c r="B141" s="13">
        <f>VLOOKUP(A141,Pre!$J:$BG,41,0)</f>
        <v>4.666666666666667</v>
      </c>
      <c r="C141" s="13" t="e">
        <f>VLOOKUP(A141,'post control'!J:BI,42,0)</f>
        <v>#N/A</v>
      </c>
      <c r="D141" s="13" t="e">
        <f>VLOOKUP(A141,'post control'!J:BI,42,0)</f>
        <v>#N/A</v>
      </c>
      <c r="E141">
        <f>VLOOKUP(A141,Pre!$J:$BG,42,0)</f>
        <v>0</v>
      </c>
      <c r="F141">
        <f>VLOOKUP(A141,'post intervencion'!J:BY,60,0)</f>
        <v>2</v>
      </c>
      <c r="G141" t="e">
        <f>VLOOKUP(A141,'post control'!J:BI,43,0)</f>
        <v>#N/A</v>
      </c>
      <c r="H141">
        <f>VLOOKUP(A141,Pre!$J:$BG,43,0)</f>
        <v>1.6666666666666667</v>
      </c>
      <c r="I141">
        <f>VLOOKUP(A141,'post intervencion'!J:BY,61,0)</f>
        <v>1.3333333333333333</v>
      </c>
      <c r="J141" t="e">
        <f>VLOOKUP(A141,'post control'!J:BI,44,0)</f>
        <v>#N/A</v>
      </c>
      <c r="K141" s="24">
        <f>VLOOKUP(A141,Pre!$J:$BG,44,0)</f>
        <v>0</v>
      </c>
      <c r="L141">
        <f>VLOOKUP(A141,'post intervencion'!J:BY,62,0)</f>
        <v>0</v>
      </c>
      <c r="M141" t="e">
        <f>VLOOKUP(A141,'post control'!J:BI,45,0)</f>
        <v>#N/A</v>
      </c>
      <c r="N141">
        <f>VLOOKUP(A141,Pre!$J:$BG,45,0)</f>
        <v>3</v>
      </c>
      <c r="O141">
        <f>VLOOKUP(A141,'post intervencion'!J:BY,63,0)</f>
        <v>2</v>
      </c>
      <c r="P141" t="e">
        <f>VLOOKUP(A141,'post control'!J:BI,46,0)</f>
        <v>#N/A</v>
      </c>
      <c r="Q141">
        <f>VLOOKUP(A141,Pre!$J:$BG,46,0)</f>
        <v>2</v>
      </c>
      <c r="R141">
        <f>VLOOKUP(A141,'post intervencion'!J:BY,64,0)</f>
        <v>2</v>
      </c>
      <c r="S141" t="e">
        <f>VLOOKUP(A141,'post control'!J:BI,47,0)</f>
        <v>#N/A</v>
      </c>
      <c r="T141">
        <f>VLOOKUP(A141,Pre!$J:$BG,47,0)</f>
        <v>3</v>
      </c>
      <c r="U141">
        <f>VLOOKUP(A141,'post intervencion'!J:BY,65,0)</f>
        <v>3.8888888888888888</v>
      </c>
      <c r="V141" t="e">
        <f>VLOOKUP(A141,'post control'!J:BI,48,0)</f>
        <v>#N/A</v>
      </c>
      <c r="W141">
        <f>VLOOKUP(A141,Pre!$J:$BG,48,0)</f>
        <v>5</v>
      </c>
      <c r="X141">
        <f>VLOOKUP(A141,'post intervencion'!J:BY,66,0)</f>
        <v>4.2</v>
      </c>
      <c r="Y141" t="e">
        <f>VLOOKUP(A141,'post control'!J:BI,49,0)</f>
        <v>#N/A</v>
      </c>
      <c r="Z141">
        <f>VLOOKUP(A141,Pre!$J:$BG,49,0)</f>
        <v>3.75</v>
      </c>
      <c r="AA141" t="e">
        <f>VLOOKUP(A141,'post control'!J:BJ,50,0)</f>
        <v>#N/A</v>
      </c>
      <c r="AB141" t="e">
        <f>VLOOKUP(A141,'post control'!J:BI,50,0)</f>
        <v>#N/A</v>
      </c>
      <c r="AC141">
        <f>VLOOKUP(A141,Pre!$J:$BG,50,0)</f>
        <v>7</v>
      </c>
      <c r="AD141">
        <f>VLOOKUP(A141,'post intervencion'!J:BY,68,0)</f>
        <v>6</v>
      </c>
      <c r="AE141" t="e">
        <f>VLOOKUP(A141,'post control'!J:BI,51,0)</f>
        <v>#N/A</v>
      </c>
      <c r="AG141">
        <f>VLOOKUP(A141,Pre!$J:$BH,51,0)</f>
        <v>3.1111111111111112</v>
      </c>
      <c r="AH141">
        <f>VLOOKUP(A141,'post intervencion'!J:CA,70,0)</f>
        <v>3.8888888888888888</v>
      </c>
      <c r="AJ141">
        <f>VLOOKUP(A141,Pre!$J:$BI,52,0)</f>
        <v>2.6666666666666665</v>
      </c>
      <c r="AK141">
        <f>VLOOKUP(A141,'post intervencion'!J:CB,71,0)</f>
        <v>2</v>
      </c>
      <c r="AM141">
        <f>VLOOKUP(A141,Pre!$J:$BJ,53,0)</f>
        <v>4</v>
      </c>
      <c r="AN141" t="e">
        <f>VLOOKUP(A141,'post control'!J:BJ,53,0)</f>
        <v>#N/A</v>
      </c>
      <c r="AP141">
        <f>VLOOKUP(A141,Pre!$J:$BK,54,0)</f>
        <v>4</v>
      </c>
      <c r="AQ141">
        <f>VLOOKUP(A141,'post intervencion'!J:CD,73,0)</f>
        <v>4</v>
      </c>
      <c r="AS141">
        <f>VLOOKUP(A141,Pre!$J:$BL,55,0)</f>
        <v>2.3333333333333335</v>
      </c>
      <c r="AT141">
        <f>VLOOKUP(A141,'post intervencion'!J:CE,74,0)</f>
        <v>2</v>
      </c>
      <c r="AW141" t="str">
        <f>VLOOKUP(A141,'post intervencion'!$J$18:$CI$117,75,0)</f>
        <v>si</v>
      </c>
      <c r="AX141" t="str">
        <f>VLOOKUP(A141,'post intervencion'!$J$18:$CI$117,76,0)</f>
        <v>si</v>
      </c>
      <c r="AY141" t="str">
        <f>VLOOKUP(A141,'post intervencion'!$J$18:$CI$117,77,0)</f>
        <v>si</v>
      </c>
      <c r="AZ141" t="str">
        <f>VLOOKUP(A141,'post intervencion'!$J$18:$CI$117,78,0)</f>
        <v>no</v>
      </c>
      <c r="BB141">
        <f>VLOOKUP(A141,Pre!$J:$BG,4,0)</f>
        <v>5</v>
      </c>
      <c r="BC141" t="e">
        <f>VLOOKUP(A141,'post control'!J:BJ,4,0)</f>
        <v>#N/A</v>
      </c>
    </row>
    <row r="142" spans="1:55" x14ac:dyDescent="0.2">
      <c r="A142">
        <v>881</v>
      </c>
      <c r="B142" s="13">
        <f>VLOOKUP(A142,Pre!$J:$BG,41,0)</f>
        <v>5.666666666666667</v>
      </c>
      <c r="C142" s="13" t="e">
        <f>VLOOKUP(A142,'post control'!J:BI,42,0)</f>
        <v>#N/A</v>
      </c>
      <c r="D142" s="13" t="e">
        <f>VLOOKUP(A142,'post control'!J:BI,42,0)</f>
        <v>#N/A</v>
      </c>
      <c r="E142">
        <f>VLOOKUP(A142,Pre!$J:$BG,42,0)</f>
        <v>7</v>
      </c>
      <c r="F142">
        <f>VLOOKUP(A142,'post intervencion'!J:BY,60,0)</f>
        <v>-1</v>
      </c>
      <c r="G142" t="e">
        <f>VLOOKUP(A142,'post control'!J:BI,43,0)</f>
        <v>#N/A</v>
      </c>
      <c r="H142">
        <f>VLOOKUP(A142,Pre!$J:$BG,43,0)</f>
        <v>1.6666666666666667</v>
      </c>
      <c r="I142">
        <f>VLOOKUP(A142,'post intervencion'!J:BY,61,0)</f>
        <v>1.3333333333333333</v>
      </c>
      <c r="J142" t="e">
        <f>VLOOKUP(A142,'post control'!J:BI,44,0)</f>
        <v>#N/A</v>
      </c>
      <c r="K142" s="24">
        <f>VLOOKUP(A142,Pre!$J:$BG,44,0)</f>
        <v>0</v>
      </c>
      <c r="L142">
        <f>VLOOKUP(A142,'post intervencion'!J:BY,62,0)</f>
        <v>3</v>
      </c>
      <c r="M142" t="e">
        <f>VLOOKUP(A142,'post control'!J:BI,45,0)</f>
        <v>#N/A</v>
      </c>
      <c r="N142">
        <f>VLOOKUP(A142,Pre!$J:$BG,45,0)</f>
        <v>5</v>
      </c>
      <c r="O142">
        <f>VLOOKUP(A142,'post intervencion'!J:BY,63,0)</f>
        <v>1</v>
      </c>
      <c r="P142" t="e">
        <f>VLOOKUP(A142,'post control'!J:BI,46,0)</f>
        <v>#N/A</v>
      </c>
      <c r="Q142">
        <f>VLOOKUP(A142,Pre!$J:$BG,46,0)</f>
        <v>0</v>
      </c>
      <c r="R142">
        <f>VLOOKUP(A142,'post intervencion'!J:BY,64,0)</f>
        <v>0</v>
      </c>
      <c r="S142" t="e">
        <f>VLOOKUP(A142,'post control'!J:BI,47,0)</f>
        <v>#N/A</v>
      </c>
      <c r="T142">
        <f>VLOOKUP(A142,Pre!$J:$BG,47,0)</f>
        <v>3</v>
      </c>
      <c r="U142">
        <f>VLOOKUP(A142,'post intervencion'!J:BY,65,0)</f>
        <v>4</v>
      </c>
      <c r="V142" t="e">
        <f>VLOOKUP(A142,'post control'!J:BI,48,0)</f>
        <v>#N/A</v>
      </c>
      <c r="W142">
        <f>VLOOKUP(A142,Pre!$J:$BG,48,0)</f>
        <v>4.8</v>
      </c>
      <c r="X142">
        <f>VLOOKUP(A142,'post intervencion'!J:BY,66,0)</f>
        <v>5.4</v>
      </c>
      <c r="Y142" t="e">
        <f>VLOOKUP(A142,'post control'!J:BI,49,0)</f>
        <v>#N/A</v>
      </c>
      <c r="Z142">
        <f>VLOOKUP(A142,Pre!$J:$BG,49,0)</f>
        <v>3.75</v>
      </c>
      <c r="AA142" t="e">
        <f>VLOOKUP(A142,'post control'!J:BJ,50,0)</f>
        <v>#N/A</v>
      </c>
      <c r="AB142" t="e">
        <f>VLOOKUP(A142,'post control'!J:BI,50,0)</f>
        <v>#N/A</v>
      </c>
      <c r="AC142">
        <f>VLOOKUP(A142,Pre!$J:$BG,50,0)</f>
        <v>9</v>
      </c>
      <c r="AD142">
        <f>VLOOKUP(A142,'post intervencion'!J:BY,68,0)</f>
        <v>10</v>
      </c>
      <c r="AE142" t="e">
        <f>VLOOKUP(A142,'post control'!J:BI,51,0)</f>
        <v>#N/A</v>
      </c>
      <c r="AG142">
        <f>VLOOKUP(A142,Pre!$J:$BH,51,0)</f>
        <v>4.8888888888888893</v>
      </c>
      <c r="AH142">
        <f>VLOOKUP(A142,'post intervencion'!J:CA,70,0)</f>
        <v>4</v>
      </c>
      <c r="AJ142">
        <f>VLOOKUP(A142,Pre!$J:$BI,52,0)</f>
        <v>1.666666666666667</v>
      </c>
      <c r="AK142">
        <f>VLOOKUP(A142,'post intervencion'!J:CB,71,0)</f>
        <v>0.66666666666666696</v>
      </c>
      <c r="AM142">
        <f>VLOOKUP(A142,Pre!$J:$BJ,53,0)</f>
        <v>5</v>
      </c>
      <c r="AN142" t="e">
        <f>VLOOKUP(A142,'post control'!J:BJ,53,0)</f>
        <v>#N/A</v>
      </c>
      <c r="AP142">
        <f>VLOOKUP(A142,Pre!$J:$BK,54,0)</f>
        <v>5</v>
      </c>
      <c r="AQ142">
        <f>VLOOKUP(A142,'post intervencion'!J:CD,73,0)</f>
        <v>3</v>
      </c>
      <c r="AS142">
        <f>VLOOKUP(A142,Pre!$J:$BL,55,0)</f>
        <v>1.666666666666667</v>
      </c>
      <c r="AT142">
        <f>VLOOKUP(A142,'post intervencion'!J:CE,74,0)</f>
        <v>2.0000000000000004</v>
      </c>
      <c r="AW142" t="e">
        <f>VLOOKUP(A142,'post intervencion'!$J$18:$CI$117,75,0)</f>
        <v>#N/A</v>
      </c>
      <c r="AX142" t="e">
        <f>VLOOKUP(A142,'post intervencion'!$J$18:$CI$117,76,0)</f>
        <v>#N/A</v>
      </c>
      <c r="AY142" t="e">
        <f>VLOOKUP(A142,'post intervencion'!$J$18:$CI$117,77,0)</f>
        <v>#N/A</v>
      </c>
      <c r="AZ142" t="e">
        <f>VLOOKUP(A142,'post intervencion'!$J$18:$CI$117,78,0)</f>
        <v>#N/A</v>
      </c>
      <c r="BB142">
        <f>VLOOKUP(A142,Pre!$J:$BG,4,0)</f>
        <v>5</v>
      </c>
      <c r="BC142" t="e">
        <f>VLOOKUP(A142,'post control'!J:BJ,4,0)</f>
        <v>#N/A</v>
      </c>
    </row>
    <row r="143" spans="1:55" x14ac:dyDescent="0.2">
      <c r="A143">
        <v>1232</v>
      </c>
      <c r="B143" s="13">
        <f>VLOOKUP(A143,Pre!$J:$BG,41,0)</f>
        <v>5.333333333333333</v>
      </c>
      <c r="C143" s="13" t="e">
        <f>VLOOKUP(A143,'post control'!J:BI,42,0)</f>
        <v>#N/A</v>
      </c>
      <c r="D143" s="13" t="e">
        <f>VLOOKUP(A143,'post control'!J:BI,42,0)</f>
        <v>#N/A</v>
      </c>
      <c r="E143">
        <f>VLOOKUP(A143,Pre!$J:$BG,42,0)</f>
        <v>7</v>
      </c>
      <c r="F143">
        <f>VLOOKUP(A143,'post intervencion'!J:BY,60,0)</f>
        <v>5</v>
      </c>
      <c r="G143" t="e">
        <f>VLOOKUP(A143,'post control'!J:BI,43,0)</f>
        <v>#N/A</v>
      </c>
      <c r="H143">
        <f>VLOOKUP(A143,Pre!$J:$BG,43,0)</f>
        <v>0</v>
      </c>
      <c r="I143">
        <f>VLOOKUP(A143,'post intervencion'!J:BY,61,0)</f>
        <v>-0.33333333333333331</v>
      </c>
      <c r="J143" t="e">
        <f>VLOOKUP(A143,'post control'!J:BI,44,0)</f>
        <v>#N/A</v>
      </c>
      <c r="K143" s="24">
        <f>VLOOKUP(A143,Pre!$J:$BG,44,0)</f>
        <v>0</v>
      </c>
      <c r="L143">
        <f>VLOOKUP(A143,'post intervencion'!J:BY,62,0)</f>
        <v>0</v>
      </c>
      <c r="M143" t="e">
        <f>VLOOKUP(A143,'post control'!J:BI,45,0)</f>
        <v>#N/A</v>
      </c>
      <c r="N143">
        <f>VLOOKUP(A143,Pre!$J:$BG,45,0)</f>
        <v>1</v>
      </c>
      <c r="O143">
        <f>VLOOKUP(A143,'post intervencion'!J:BY,63,0)</f>
        <v>0</v>
      </c>
      <c r="P143" t="e">
        <f>VLOOKUP(A143,'post control'!J:BI,46,0)</f>
        <v>#N/A</v>
      </c>
      <c r="Q143">
        <f>VLOOKUP(A143,Pre!$J:$BG,46,0)</f>
        <v>-1</v>
      </c>
      <c r="R143">
        <f>VLOOKUP(A143,'post intervencion'!J:BY,64,0)</f>
        <v>-1</v>
      </c>
      <c r="S143" t="e">
        <f>VLOOKUP(A143,'post control'!J:BI,47,0)</f>
        <v>#N/A</v>
      </c>
      <c r="T143">
        <f>VLOOKUP(A143,Pre!$J:$BG,47,0)</f>
        <v>4</v>
      </c>
      <c r="U143">
        <f>VLOOKUP(A143,'post intervencion'!J:BY,65,0)</f>
        <v>4.2222222222222223</v>
      </c>
      <c r="V143" t="e">
        <f>VLOOKUP(A143,'post control'!J:BI,48,0)</f>
        <v>#N/A</v>
      </c>
      <c r="W143">
        <f>VLOOKUP(A143,Pre!$J:$BG,48,0)</f>
        <v>4.5999999999999996</v>
      </c>
      <c r="X143">
        <f>VLOOKUP(A143,'post intervencion'!J:BY,66,0)</f>
        <v>4.2</v>
      </c>
      <c r="Y143" t="e">
        <f>VLOOKUP(A143,'post control'!J:BI,49,0)</f>
        <v>#N/A</v>
      </c>
      <c r="Z143">
        <f>VLOOKUP(A143,Pre!$J:$BG,49,0)</f>
        <v>2.5</v>
      </c>
      <c r="AA143" t="e">
        <f>VLOOKUP(A143,'post control'!J:BJ,50,0)</f>
        <v>#N/A</v>
      </c>
      <c r="AB143" t="e">
        <f>VLOOKUP(A143,'post control'!J:BI,50,0)</f>
        <v>#N/A</v>
      </c>
      <c r="AC143">
        <f>VLOOKUP(A143,Pre!$J:$BG,50,0)</f>
        <v>6</v>
      </c>
      <c r="AD143">
        <f>VLOOKUP(A143,'post intervencion'!J:BY,68,0)</f>
        <v>7</v>
      </c>
      <c r="AE143" t="e">
        <f>VLOOKUP(A143,'post control'!J:BI,51,0)</f>
        <v>#N/A</v>
      </c>
      <c r="AG143">
        <f>VLOOKUP(A143,Pre!$J:$BH,51,0)</f>
        <v>3.2222222222222223</v>
      </c>
      <c r="AH143">
        <f>VLOOKUP(A143,'post intervencion'!J:CA,70,0)</f>
        <v>4.2222222222222223</v>
      </c>
      <c r="AJ143">
        <f>VLOOKUP(A143,Pre!$J:$BI,52,0)</f>
        <v>2</v>
      </c>
      <c r="AK143">
        <f>VLOOKUP(A143,'post intervencion'!J:CB,71,0)</f>
        <v>1.3333333333333335</v>
      </c>
      <c r="AM143">
        <f>VLOOKUP(A143,Pre!$J:$BJ,53,0)</f>
        <v>3</v>
      </c>
      <c r="AN143" t="e">
        <f>VLOOKUP(A143,'post control'!J:BJ,53,0)</f>
        <v>#N/A</v>
      </c>
      <c r="AP143">
        <f>VLOOKUP(A143,Pre!$J:$BK,54,0)</f>
        <v>3</v>
      </c>
      <c r="AQ143">
        <f>VLOOKUP(A143,'post intervencion'!J:CD,73,0)</f>
        <v>3</v>
      </c>
      <c r="AS143">
        <f>VLOOKUP(A143,Pre!$J:$BL,55,0)</f>
        <v>2</v>
      </c>
      <c r="AT143">
        <f>VLOOKUP(A143,'post intervencion'!J:CE,74,0)</f>
        <v>2.0000000000000004</v>
      </c>
      <c r="AW143" t="str">
        <f>VLOOKUP(A143,'post intervencion'!$J$18:$CI$117,75,0)</f>
        <v>si</v>
      </c>
      <c r="AX143" t="str">
        <f>VLOOKUP(A143,'post intervencion'!$J$18:$CI$117,76,0)</f>
        <v>si</v>
      </c>
      <c r="AY143" t="str">
        <f>VLOOKUP(A143,'post intervencion'!$J$18:$CI$117,77,0)</f>
        <v>si</v>
      </c>
      <c r="AZ143" t="str">
        <f>VLOOKUP(A143,'post intervencion'!$J$18:$CI$117,78,0)</f>
        <v>no</v>
      </c>
      <c r="BB143">
        <f>VLOOKUP(A143,Pre!$J:$BG,4,0)</f>
        <v>6</v>
      </c>
      <c r="BC143" t="e">
        <f>VLOOKUP(A143,'post control'!J:BJ,4,0)</f>
        <v>#N/A</v>
      </c>
    </row>
    <row r="144" spans="1:55" x14ac:dyDescent="0.2">
      <c r="A144">
        <v>1468</v>
      </c>
      <c r="B144" s="13">
        <f>VLOOKUP(A144,Pre!$J:$BG,41,0)</f>
        <v>5</v>
      </c>
      <c r="C144" s="13" t="e">
        <f>VLOOKUP(A144,'post control'!J:BI,42,0)</f>
        <v>#N/A</v>
      </c>
      <c r="D144" s="13" t="e">
        <f>VLOOKUP(A144,'post control'!J:BI,42,0)</f>
        <v>#N/A</v>
      </c>
      <c r="E144">
        <f>VLOOKUP(A144,Pre!$J:$BG,42,0)</f>
        <v>12</v>
      </c>
      <c r="F144">
        <f>VLOOKUP(A144,'post intervencion'!J:BY,60,0)</f>
        <v>12</v>
      </c>
      <c r="G144" t="e">
        <f>VLOOKUP(A144,'post control'!J:BI,43,0)</f>
        <v>#N/A</v>
      </c>
      <c r="H144">
        <f>VLOOKUP(A144,Pre!$J:$BG,43,0)</f>
        <v>1.6666666666666667</v>
      </c>
      <c r="I144" t="e">
        <f>VLOOKUP(A144,'post intervencion'!J:BY,61,0)</f>
        <v>#N/A</v>
      </c>
      <c r="J144" t="e">
        <f>VLOOKUP(A144,'post control'!J:BI,44,0)</f>
        <v>#N/A</v>
      </c>
      <c r="K144" s="24">
        <f>VLOOKUP(A144,Pre!$J:$BG,44,0)</f>
        <v>0</v>
      </c>
      <c r="L144" t="e">
        <f>VLOOKUP(A144,'post intervencion'!J:BY,62,0)</f>
        <v>#N/A</v>
      </c>
      <c r="M144" t="e">
        <f>VLOOKUP(A144,'post control'!J:BI,45,0)</f>
        <v>#N/A</v>
      </c>
      <c r="N144">
        <f>VLOOKUP(A144,Pre!$J:$BG,45,0)</f>
        <v>3</v>
      </c>
      <c r="O144" t="e">
        <f>VLOOKUP(A144,'post intervencion'!J:BY,63,0)</f>
        <v>#N/A</v>
      </c>
      <c r="P144" t="e">
        <f>VLOOKUP(A144,'post control'!J:BI,46,0)</f>
        <v>#N/A</v>
      </c>
      <c r="Q144">
        <f>VLOOKUP(A144,Pre!$J:$BG,46,0)</f>
        <v>2</v>
      </c>
      <c r="R144" t="e">
        <f>VLOOKUP(A144,'post intervencion'!J:BY,64,0)</f>
        <v>#N/A</v>
      </c>
      <c r="S144" t="e">
        <f>VLOOKUP(A144,'post control'!J:BI,47,0)</f>
        <v>#N/A</v>
      </c>
      <c r="T144">
        <f>VLOOKUP(A144,Pre!$J:$BG,47,0)</f>
        <v>2.6666666666666665</v>
      </c>
      <c r="U144" t="e">
        <f>VLOOKUP(A144,'post intervencion'!J:BY,65,0)</f>
        <v>#N/A</v>
      </c>
      <c r="V144" t="e">
        <f>VLOOKUP(A144,'post control'!J:BI,48,0)</f>
        <v>#N/A</v>
      </c>
      <c r="W144">
        <f>VLOOKUP(A144,Pre!$J:$BG,48,0)</f>
        <v>2.8</v>
      </c>
      <c r="X144">
        <f>VLOOKUP(A144,'post intervencion'!J:BY,66,0)</f>
        <v>2</v>
      </c>
      <c r="Y144" t="e">
        <f>VLOOKUP(A144,'post control'!J:BI,49,0)</f>
        <v>#N/A</v>
      </c>
      <c r="Z144">
        <f>VLOOKUP(A144,Pre!$J:$BG,49,0)</f>
        <v>3.5</v>
      </c>
      <c r="AA144" t="e">
        <f>VLOOKUP(A144,'post control'!J:BJ,50,0)</f>
        <v>#N/A</v>
      </c>
      <c r="AB144" t="e">
        <f>VLOOKUP(A144,'post control'!J:BI,50,0)</f>
        <v>#N/A</v>
      </c>
      <c r="AC144">
        <f>VLOOKUP(A144,Pre!$J:$BG,50,0)</f>
        <v>7</v>
      </c>
      <c r="AD144">
        <f>VLOOKUP(A144,'post intervencion'!J:BY,68,0)</f>
        <v>7</v>
      </c>
      <c r="AE144" t="e">
        <f>VLOOKUP(A144,'post control'!J:BI,51,0)</f>
        <v>#N/A</v>
      </c>
      <c r="AG144">
        <f>VLOOKUP(A144,Pre!$J:$BH,51,0)</f>
        <v>2.3333333333333335</v>
      </c>
      <c r="AH144" t="e">
        <f>VLOOKUP(A144,'post intervencion'!J:CA,70,0)</f>
        <v>#N/A</v>
      </c>
      <c r="AJ144">
        <f>VLOOKUP(A144,Pre!$J:$BI,52,0)</f>
        <v>3.333333333333333</v>
      </c>
      <c r="AK144" t="e">
        <f>VLOOKUP(A144,'post intervencion'!J:CB,71,0)</f>
        <v>#N/A</v>
      </c>
      <c r="AM144">
        <f>VLOOKUP(A144,Pre!$J:$BJ,53,0)</f>
        <v>4</v>
      </c>
      <c r="AN144" t="e">
        <f>VLOOKUP(A144,'post control'!J:BJ,53,0)</f>
        <v>#N/A</v>
      </c>
      <c r="AP144">
        <f>VLOOKUP(A144,Pre!$J:$BK,54,0)</f>
        <v>4</v>
      </c>
      <c r="AQ144">
        <f>VLOOKUP(A144,'post intervencion'!J:CD,73,0)</f>
        <v>4</v>
      </c>
      <c r="AS144">
        <f>VLOOKUP(A144,Pre!$J:$BL,55,0)</f>
        <v>2.333333333333333</v>
      </c>
      <c r="AT144">
        <f>VLOOKUP(A144,'post intervencion'!J:CE,74,0)</f>
        <v>2.333333333333333</v>
      </c>
      <c r="AW144" t="e">
        <f>VLOOKUP(A144,'post intervencion'!$J$18:$CI$117,75,0)</f>
        <v>#N/A</v>
      </c>
      <c r="AX144" t="e">
        <f>VLOOKUP(A144,'post intervencion'!$J$18:$CI$117,76,0)</f>
        <v>#N/A</v>
      </c>
      <c r="AY144" t="e">
        <f>VLOOKUP(A144,'post intervencion'!$J$18:$CI$117,77,0)</f>
        <v>#N/A</v>
      </c>
      <c r="AZ144" t="e">
        <f>VLOOKUP(A144,'post intervencion'!$J$18:$CI$117,78,0)</f>
        <v>#N/A</v>
      </c>
      <c r="BB144">
        <f>VLOOKUP(A144,Pre!$J:$BG,4,0)</f>
        <v>3</v>
      </c>
      <c r="BC144" t="e">
        <f>VLOOKUP(A144,'post control'!J:BJ,4,0)</f>
        <v>#N/A</v>
      </c>
    </row>
    <row r="145" spans="1:55" x14ac:dyDescent="0.2">
      <c r="A145">
        <v>1180</v>
      </c>
      <c r="B145" s="13">
        <f>VLOOKUP(A145,Pre!$J:$BG,41,0)</f>
        <v>6.333333333333333</v>
      </c>
      <c r="C145" s="13" t="e">
        <f>VLOOKUP(A145,'post control'!J:BI,42,0)</f>
        <v>#N/A</v>
      </c>
      <c r="D145" s="13" t="e">
        <f>VLOOKUP(A145,'post control'!J:BI,42,0)</f>
        <v>#N/A</v>
      </c>
      <c r="E145">
        <f>VLOOKUP(A145,Pre!$J:$BG,42,0)</f>
        <v>7</v>
      </c>
      <c r="F145">
        <f>VLOOKUP(A145,'post intervencion'!J:BY,60,0)</f>
        <v>10</v>
      </c>
      <c r="G145" t="e">
        <f>VLOOKUP(A145,'post control'!J:BI,43,0)</f>
        <v>#N/A</v>
      </c>
      <c r="H145">
        <f>VLOOKUP(A145,Pre!$J:$BG,43,0)</f>
        <v>1.6666666666666667</v>
      </c>
      <c r="I145">
        <f>VLOOKUP(A145,'post intervencion'!J:BY,61,0)</f>
        <v>0</v>
      </c>
      <c r="J145" t="e">
        <f>VLOOKUP(A145,'post control'!J:BI,44,0)</f>
        <v>#N/A</v>
      </c>
      <c r="K145" s="24">
        <f>VLOOKUP(A145,Pre!$J:$BG,44,0)</f>
        <v>1</v>
      </c>
      <c r="L145">
        <f>VLOOKUP(A145,'post intervencion'!J:BY,62,0)</f>
        <v>0</v>
      </c>
      <c r="M145" t="e">
        <f>VLOOKUP(A145,'post control'!J:BI,45,0)</f>
        <v>#N/A</v>
      </c>
      <c r="N145">
        <f>VLOOKUP(A145,Pre!$J:$BG,45,0)</f>
        <v>3</v>
      </c>
      <c r="O145">
        <f>VLOOKUP(A145,'post intervencion'!J:BY,63,0)</f>
        <v>0</v>
      </c>
      <c r="P145" t="e">
        <f>VLOOKUP(A145,'post control'!J:BI,46,0)</f>
        <v>#N/A</v>
      </c>
      <c r="Q145">
        <f>VLOOKUP(A145,Pre!$J:$BG,46,0)</f>
        <v>1</v>
      </c>
      <c r="R145">
        <f>VLOOKUP(A145,'post intervencion'!J:BY,64,0)</f>
        <v>0</v>
      </c>
      <c r="S145" t="e">
        <f>VLOOKUP(A145,'post control'!J:BI,47,0)</f>
        <v>#N/A</v>
      </c>
      <c r="T145">
        <f>VLOOKUP(A145,Pre!$J:$BG,47,0)</f>
        <v>2.3333333333333335</v>
      </c>
      <c r="U145">
        <f>VLOOKUP(A145,'post intervencion'!J:BY,65,0)</f>
        <v>3.4444444444444446</v>
      </c>
      <c r="V145" t="e">
        <f>VLOOKUP(A145,'post control'!J:BI,48,0)</f>
        <v>#N/A</v>
      </c>
      <c r="W145">
        <f>VLOOKUP(A145,Pre!$J:$BG,48,0)</f>
        <v>4.2</v>
      </c>
      <c r="X145">
        <f>VLOOKUP(A145,'post intervencion'!J:BY,66,0)</f>
        <v>4</v>
      </c>
      <c r="Y145" t="e">
        <f>VLOOKUP(A145,'post control'!J:BI,49,0)</f>
        <v>#N/A</v>
      </c>
      <c r="Z145">
        <f>VLOOKUP(A145,Pre!$J:$BG,49,0)</f>
        <v>4.75</v>
      </c>
      <c r="AA145" t="e">
        <f>VLOOKUP(A145,'post control'!J:BJ,50,0)</f>
        <v>#N/A</v>
      </c>
      <c r="AB145" t="e">
        <f>VLOOKUP(A145,'post control'!J:BI,50,0)</f>
        <v>#N/A</v>
      </c>
      <c r="AC145">
        <f>VLOOKUP(A145,Pre!$J:$BG,50,0)</f>
        <v>5</v>
      </c>
      <c r="AD145">
        <f>VLOOKUP(A145,'post intervencion'!J:BY,68,0)</f>
        <v>7</v>
      </c>
      <c r="AE145" t="e">
        <f>VLOOKUP(A145,'post control'!J:BI,51,0)</f>
        <v>#N/A</v>
      </c>
      <c r="AG145">
        <f>VLOOKUP(A145,Pre!$J:$BH,51,0)</f>
        <v>2.8888888888888888</v>
      </c>
      <c r="AH145">
        <f>VLOOKUP(A145,'post intervencion'!J:CA,70,0)</f>
        <v>3.4444444444444446</v>
      </c>
      <c r="AJ145">
        <f>VLOOKUP(A145,Pre!$J:$BI,52,0)</f>
        <v>2.333333333333333</v>
      </c>
      <c r="AK145">
        <f>VLOOKUP(A145,'post intervencion'!J:CB,71,0)</f>
        <v>1.3333333333333335</v>
      </c>
      <c r="AM145">
        <f>VLOOKUP(A145,Pre!$J:$BJ,53,0)</f>
        <v>3</v>
      </c>
      <c r="AN145" t="e">
        <f>VLOOKUP(A145,'post control'!J:BJ,53,0)</f>
        <v>#N/A</v>
      </c>
      <c r="AP145">
        <f>VLOOKUP(A145,Pre!$J:$BK,54,0)</f>
        <v>3</v>
      </c>
      <c r="AQ145">
        <f>VLOOKUP(A145,'post intervencion'!J:CD,73,0)</f>
        <v>3</v>
      </c>
      <c r="AS145">
        <f>VLOOKUP(A145,Pre!$J:$BL,55,0)</f>
        <v>1.6666666666666665</v>
      </c>
      <c r="AT145">
        <f>VLOOKUP(A145,'post intervencion'!J:CE,74,0)</f>
        <v>2.3333333333333335</v>
      </c>
      <c r="AW145" t="e">
        <f>VLOOKUP(A145,'post intervencion'!$J$18:$CI$117,75,0)</f>
        <v>#N/A</v>
      </c>
      <c r="AX145" t="e">
        <f>VLOOKUP(A145,'post intervencion'!$J$18:$CI$117,76,0)</f>
        <v>#N/A</v>
      </c>
      <c r="AY145" t="e">
        <f>VLOOKUP(A145,'post intervencion'!$J$18:$CI$117,77,0)</f>
        <v>#N/A</v>
      </c>
      <c r="AZ145" t="e">
        <f>VLOOKUP(A145,'post intervencion'!$J$18:$CI$117,78,0)</f>
        <v>#N/A</v>
      </c>
      <c r="BB145">
        <f>VLOOKUP(A145,Pre!$J:$BG,4,0)</f>
        <v>7</v>
      </c>
      <c r="BC145" t="e">
        <f>VLOOKUP(A145,'post control'!J:BJ,4,0)</f>
        <v>#N/A</v>
      </c>
    </row>
    <row r="146" spans="1:55" x14ac:dyDescent="0.2">
      <c r="A146">
        <v>525</v>
      </c>
      <c r="B146" s="13">
        <f>VLOOKUP(A146,Pre!$J:$BG,41,0)</f>
        <v>5.333333333333333</v>
      </c>
      <c r="C146" s="13" t="e">
        <f>VLOOKUP(A146,'post control'!J:BI,42,0)</f>
        <v>#N/A</v>
      </c>
      <c r="D146" s="13" t="e">
        <f>VLOOKUP(A146,'post control'!J:BI,42,0)</f>
        <v>#N/A</v>
      </c>
      <c r="E146">
        <f>VLOOKUP(A146,Pre!$J:$BG,42,0)</f>
        <v>4</v>
      </c>
      <c r="F146">
        <f>VLOOKUP(A146,'post intervencion'!J:BY,60,0)</f>
        <v>6</v>
      </c>
      <c r="G146" t="e">
        <f>VLOOKUP(A146,'post control'!J:BI,43,0)</f>
        <v>#N/A</v>
      </c>
      <c r="H146">
        <f>VLOOKUP(A146,Pre!$J:$BG,43,0)</f>
        <v>1.6666666666666667</v>
      </c>
      <c r="I146">
        <f>VLOOKUP(A146,'post intervencion'!J:BY,61,0)</f>
        <v>2.3333333333333335</v>
      </c>
      <c r="J146" t="e">
        <f>VLOOKUP(A146,'post control'!J:BI,44,0)</f>
        <v>#N/A</v>
      </c>
      <c r="K146" s="24">
        <f>VLOOKUP(A146,Pre!$J:$BG,44,0)</f>
        <v>1</v>
      </c>
      <c r="L146">
        <f>VLOOKUP(A146,'post intervencion'!J:BY,62,0)</f>
        <v>2</v>
      </c>
      <c r="M146" t="e">
        <f>VLOOKUP(A146,'post control'!J:BI,45,0)</f>
        <v>#N/A</v>
      </c>
      <c r="N146">
        <f>VLOOKUP(A146,Pre!$J:$BG,45,0)</f>
        <v>2</v>
      </c>
      <c r="O146">
        <f>VLOOKUP(A146,'post intervencion'!J:BY,63,0)</f>
        <v>4</v>
      </c>
      <c r="P146" t="e">
        <f>VLOOKUP(A146,'post control'!J:BI,46,0)</f>
        <v>#N/A</v>
      </c>
      <c r="Q146">
        <f>VLOOKUP(A146,Pre!$J:$BG,46,0)</f>
        <v>2</v>
      </c>
      <c r="R146">
        <f>VLOOKUP(A146,'post intervencion'!J:BY,64,0)</f>
        <v>1</v>
      </c>
      <c r="S146" t="e">
        <f>VLOOKUP(A146,'post control'!J:BI,47,0)</f>
        <v>#N/A</v>
      </c>
      <c r="T146">
        <f>VLOOKUP(A146,Pre!$J:$BG,47,0)</f>
        <v>3.3333333333333335</v>
      </c>
      <c r="U146">
        <f>VLOOKUP(A146,'post intervencion'!J:BY,65,0)</f>
        <v>3.8888888888888888</v>
      </c>
      <c r="V146" t="e">
        <f>VLOOKUP(A146,'post control'!J:BI,48,0)</f>
        <v>#N/A</v>
      </c>
      <c r="W146">
        <f>VLOOKUP(A146,Pre!$J:$BG,48,0)</f>
        <v>4</v>
      </c>
      <c r="X146">
        <f>VLOOKUP(A146,'post intervencion'!J:BY,66,0)</f>
        <v>4.8</v>
      </c>
      <c r="Y146" t="e">
        <f>VLOOKUP(A146,'post control'!J:BI,49,0)</f>
        <v>#N/A</v>
      </c>
      <c r="Z146">
        <f>VLOOKUP(A146,Pre!$J:$BG,49,0)</f>
        <v>3.5</v>
      </c>
      <c r="AA146" t="e">
        <f>VLOOKUP(A146,'post control'!J:BJ,50,0)</f>
        <v>#N/A</v>
      </c>
      <c r="AB146" t="e">
        <f>VLOOKUP(A146,'post control'!J:BI,50,0)</f>
        <v>#N/A</v>
      </c>
      <c r="AC146">
        <f>VLOOKUP(A146,Pre!$J:$BG,50,0)</f>
        <v>5</v>
      </c>
      <c r="AD146">
        <f>VLOOKUP(A146,'post intervencion'!J:BY,68,0)</f>
        <v>7</v>
      </c>
      <c r="AE146" t="e">
        <f>VLOOKUP(A146,'post control'!J:BI,51,0)</f>
        <v>#N/A</v>
      </c>
      <c r="AG146">
        <f>VLOOKUP(A146,Pre!$J:$BH,51,0)</f>
        <v>4</v>
      </c>
      <c r="AH146">
        <f>VLOOKUP(A146,'post intervencion'!J:CA,70,0)</f>
        <v>3.8888888888888888</v>
      </c>
      <c r="AJ146">
        <f>VLOOKUP(A146,Pre!$J:$BI,52,0)</f>
        <v>1.3333333333333335</v>
      </c>
      <c r="AK146">
        <f>VLOOKUP(A146,'post intervencion'!J:CB,71,0)</f>
        <v>2.6666666666666665</v>
      </c>
      <c r="AM146">
        <f>VLOOKUP(A146,Pre!$J:$BJ,53,0)</f>
        <v>2</v>
      </c>
      <c r="AN146" t="e">
        <f>VLOOKUP(A146,'post control'!J:BJ,53,0)</f>
        <v>#N/A</v>
      </c>
      <c r="AP146">
        <f>VLOOKUP(A146,Pre!$J:$BK,54,0)</f>
        <v>2</v>
      </c>
      <c r="AQ146">
        <f>VLOOKUP(A146,'post intervencion'!J:CD,73,0)</f>
        <v>4</v>
      </c>
      <c r="AS146">
        <f>VLOOKUP(A146,Pre!$J:$BL,55,0)</f>
        <v>1.6666666666666665</v>
      </c>
      <c r="AT146">
        <f>VLOOKUP(A146,'post intervencion'!J:CE,74,0)</f>
        <v>2.3333333333333335</v>
      </c>
      <c r="AW146" t="str">
        <f>VLOOKUP(A146,'post intervencion'!$J$18:$CI$117,75,0)</f>
        <v>no</v>
      </c>
      <c r="AX146" t="str">
        <f>VLOOKUP(A146,'post intervencion'!$J$18:$CI$117,76,0)</f>
        <v>no</v>
      </c>
      <c r="AY146" t="str">
        <f>VLOOKUP(A146,'post intervencion'!$J$18:$CI$117,77,0)</f>
        <v>no</v>
      </c>
      <c r="AZ146" t="str">
        <f>VLOOKUP(A146,'post intervencion'!$J$18:$CI$117,78,0)</f>
        <v>si</v>
      </c>
      <c r="BB146">
        <f>VLOOKUP(A146,Pre!$J:$BG,4,0)</f>
        <v>7</v>
      </c>
      <c r="BC146" t="e">
        <f>VLOOKUP(A146,'post control'!J:BJ,4,0)</f>
        <v>#N/A</v>
      </c>
    </row>
    <row r="147" spans="1:55" x14ac:dyDescent="0.2">
      <c r="A147">
        <v>797</v>
      </c>
      <c r="B147" s="13">
        <f>VLOOKUP(A147,Pre!$J:$BG,41,0)</f>
        <v>6.666666666666667</v>
      </c>
      <c r="C147" s="13" t="e">
        <f>VLOOKUP(A147,'post control'!J:BI,42,0)</f>
        <v>#N/A</v>
      </c>
      <c r="D147" s="13" t="e">
        <f>VLOOKUP(A147,'post control'!J:BI,42,0)</f>
        <v>#N/A</v>
      </c>
      <c r="E147">
        <f>VLOOKUP(A147,Pre!$J:$BG,42,0)</f>
        <v>5</v>
      </c>
      <c r="F147">
        <f>VLOOKUP(A147,'post intervencion'!J:BY,60,0)</f>
        <v>9</v>
      </c>
      <c r="G147" t="e">
        <f>VLOOKUP(A147,'post control'!J:BI,43,0)</f>
        <v>#N/A</v>
      </c>
      <c r="H147">
        <f>VLOOKUP(A147,Pre!$J:$BG,43,0)</f>
        <v>1</v>
      </c>
      <c r="I147">
        <f>VLOOKUP(A147,'post intervencion'!J:BY,61,0)</f>
        <v>-2</v>
      </c>
      <c r="J147" t="e">
        <f>VLOOKUP(A147,'post control'!J:BI,44,0)</f>
        <v>#N/A</v>
      </c>
      <c r="K147" s="24">
        <f>VLOOKUP(A147,Pre!$J:$BG,44,0)</f>
        <v>2</v>
      </c>
      <c r="L147">
        <f>VLOOKUP(A147,'post intervencion'!J:BY,62,0)</f>
        <v>-1</v>
      </c>
      <c r="M147" t="e">
        <f>VLOOKUP(A147,'post control'!J:BI,45,0)</f>
        <v>#N/A</v>
      </c>
      <c r="N147">
        <f>VLOOKUP(A147,Pre!$J:$BG,45,0)</f>
        <v>1</v>
      </c>
      <c r="O147">
        <f>VLOOKUP(A147,'post intervencion'!J:BY,63,0)</f>
        <v>-5</v>
      </c>
      <c r="P147" t="e">
        <f>VLOOKUP(A147,'post control'!J:BI,46,0)</f>
        <v>#N/A</v>
      </c>
      <c r="Q147">
        <f>VLOOKUP(A147,Pre!$J:$BG,46,0)</f>
        <v>0</v>
      </c>
      <c r="R147">
        <f>VLOOKUP(A147,'post intervencion'!J:BY,64,0)</f>
        <v>0</v>
      </c>
      <c r="S147" t="e">
        <f>VLOOKUP(A147,'post control'!J:BI,47,0)</f>
        <v>#N/A</v>
      </c>
      <c r="T147">
        <f>VLOOKUP(A147,Pre!$J:$BG,47,0)</f>
        <v>5</v>
      </c>
      <c r="U147">
        <f>VLOOKUP(A147,'post intervencion'!J:BY,65,0)</f>
        <v>4.666666666666667</v>
      </c>
      <c r="V147" t="e">
        <f>VLOOKUP(A147,'post control'!J:BI,48,0)</f>
        <v>#N/A</v>
      </c>
      <c r="W147">
        <f>VLOOKUP(A147,Pre!$J:$BG,48,0)</f>
        <v>4</v>
      </c>
      <c r="X147">
        <f>VLOOKUP(A147,'post intervencion'!J:BY,66,0)</f>
        <v>2.8</v>
      </c>
      <c r="Y147" t="e">
        <f>VLOOKUP(A147,'post control'!J:BI,49,0)</f>
        <v>#N/A</v>
      </c>
      <c r="Z147">
        <f>VLOOKUP(A147,Pre!$J:$BG,49,0)</f>
        <v>4.5</v>
      </c>
      <c r="AA147" t="e">
        <f>VLOOKUP(A147,'post control'!J:BJ,50,0)</f>
        <v>#N/A</v>
      </c>
      <c r="AB147" t="e">
        <f>VLOOKUP(A147,'post control'!J:BI,50,0)</f>
        <v>#N/A</v>
      </c>
      <c r="AC147">
        <f>VLOOKUP(A147,Pre!$J:$BG,50,0)</f>
        <v>5</v>
      </c>
      <c r="AD147">
        <f>VLOOKUP(A147,'post intervencion'!J:BY,68,0)</f>
        <v>7</v>
      </c>
      <c r="AE147" t="e">
        <f>VLOOKUP(A147,'post control'!J:BI,51,0)</f>
        <v>#N/A</v>
      </c>
      <c r="AG147">
        <f>VLOOKUP(A147,Pre!$J:$BH,51,0)</f>
        <v>4.7777777777777777</v>
      </c>
      <c r="AH147">
        <f>VLOOKUP(A147,'post intervencion'!J:CA,70,0)</f>
        <v>4.666666666666667</v>
      </c>
      <c r="AJ147">
        <f>VLOOKUP(A147,Pre!$J:$BI,52,0)</f>
        <v>1.333333333333333</v>
      </c>
      <c r="AK147">
        <f>VLOOKUP(A147,'post intervencion'!J:CB,71,0)</f>
        <v>-3</v>
      </c>
      <c r="AM147">
        <f>VLOOKUP(A147,Pre!$J:$BJ,53,0)</f>
        <v>2</v>
      </c>
      <c r="AN147" t="e">
        <f>VLOOKUP(A147,'post control'!J:BJ,53,0)</f>
        <v>#N/A</v>
      </c>
      <c r="AP147">
        <f>VLOOKUP(A147,Pre!$J:$BK,54,0)</f>
        <v>2</v>
      </c>
      <c r="AQ147">
        <f>VLOOKUP(A147,'post intervencion'!J:CD,73,0)</f>
        <v>5</v>
      </c>
      <c r="AS147">
        <f>VLOOKUP(A147,Pre!$J:$BL,55,0)</f>
        <v>1.666666666666667</v>
      </c>
      <c r="AT147">
        <f>VLOOKUP(A147,'post intervencion'!J:CE,74,0)</f>
        <v>2.3333333333333335</v>
      </c>
      <c r="AW147" t="str">
        <f>VLOOKUP(A147,'post intervencion'!$J$18:$CI$117,75,0)</f>
        <v>si</v>
      </c>
      <c r="AX147" t="str">
        <f>VLOOKUP(A147,'post intervencion'!$J$18:$CI$117,76,0)</f>
        <v>si</v>
      </c>
      <c r="AY147" t="str">
        <f>VLOOKUP(A147,'post intervencion'!$J$18:$CI$117,77,0)</f>
        <v>si</v>
      </c>
      <c r="AZ147" t="str">
        <f>VLOOKUP(A147,'post intervencion'!$J$18:$CI$117,78,0)</f>
        <v>no</v>
      </c>
      <c r="BB147">
        <f>VLOOKUP(A147,Pre!$J:$BG,4,0)</f>
        <v>7</v>
      </c>
      <c r="BC147" t="e">
        <f>VLOOKUP(A147,'post control'!J:BJ,4,0)</f>
        <v>#N/A</v>
      </c>
    </row>
    <row r="148" spans="1:55" x14ac:dyDescent="0.2">
      <c r="A148">
        <v>1123</v>
      </c>
      <c r="B148" s="13">
        <f>VLOOKUP(A148,Pre!$J:$BG,41,0)</f>
        <v>5.666666666666667</v>
      </c>
      <c r="C148" s="13" t="e">
        <f>VLOOKUP(A148,'post control'!J:BI,42,0)</f>
        <v>#N/A</v>
      </c>
      <c r="D148" s="13" t="e">
        <f>VLOOKUP(A148,'post control'!J:BI,42,0)</f>
        <v>#N/A</v>
      </c>
      <c r="E148">
        <f>VLOOKUP(A148,Pre!$J:$BG,42,0)</f>
        <v>6</v>
      </c>
      <c r="F148">
        <f>VLOOKUP(A148,'post intervencion'!J:BY,60,0)</f>
        <v>6</v>
      </c>
      <c r="G148" t="e">
        <f>VLOOKUP(A148,'post control'!J:BI,43,0)</f>
        <v>#N/A</v>
      </c>
      <c r="H148">
        <f>VLOOKUP(A148,Pre!$J:$BG,43,0)</f>
        <v>0.33333333333333331</v>
      </c>
      <c r="I148">
        <f>VLOOKUP(A148,'post intervencion'!J:BY,61,0)</f>
        <v>0.66666666666666663</v>
      </c>
      <c r="J148" t="e">
        <f>VLOOKUP(A148,'post control'!J:BI,44,0)</f>
        <v>#N/A</v>
      </c>
      <c r="K148" s="24">
        <f>VLOOKUP(A148,Pre!$J:$BG,44,0)</f>
        <v>0</v>
      </c>
      <c r="L148">
        <f>VLOOKUP(A148,'post intervencion'!J:BY,62,0)</f>
        <v>0</v>
      </c>
      <c r="M148" t="e">
        <f>VLOOKUP(A148,'post control'!J:BI,45,0)</f>
        <v>#N/A</v>
      </c>
      <c r="N148">
        <f>VLOOKUP(A148,Pre!$J:$BG,45,0)</f>
        <v>2</v>
      </c>
      <c r="O148">
        <f>VLOOKUP(A148,'post intervencion'!J:BY,63,0)</f>
        <v>2</v>
      </c>
      <c r="P148" t="e">
        <f>VLOOKUP(A148,'post control'!J:BI,46,0)</f>
        <v>#N/A</v>
      </c>
      <c r="Q148">
        <f>VLOOKUP(A148,Pre!$J:$BG,46,0)</f>
        <v>-1</v>
      </c>
      <c r="R148">
        <f>VLOOKUP(A148,'post intervencion'!J:BY,64,0)</f>
        <v>0</v>
      </c>
      <c r="S148" t="e">
        <f>VLOOKUP(A148,'post control'!J:BI,47,0)</f>
        <v>#N/A</v>
      </c>
      <c r="T148">
        <f>VLOOKUP(A148,Pre!$J:$BG,47,0)</f>
        <v>3</v>
      </c>
      <c r="U148">
        <f>VLOOKUP(A148,'post intervencion'!J:BY,65,0)</f>
        <v>2.1111111111111112</v>
      </c>
      <c r="V148" t="e">
        <f>VLOOKUP(A148,'post control'!J:BI,48,0)</f>
        <v>#N/A</v>
      </c>
      <c r="W148">
        <f>VLOOKUP(A148,Pre!$J:$BG,48,0)</f>
        <v>4.4000000000000004</v>
      </c>
      <c r="X148">
        <f>VLOOKUP(A148,'post intervencion'!J:BY,66,0)</f>
        <v>3.8</v>
      </c>
      <c r="Y148" t="e">
        <f>VLOOKUP(A148,'post control'!J:BI,49,0)</f>
        <v>#N/A</v>
      </c>
      <c r="Z148">
        <f>VLOOKUP(A148,Pre!$J:$BG,49,0)</f>
        <v>2.5</v>
      </c>
      <c r="AA148" t="e">
        <f>VLOOKUP(A148,'post control'!J:BJ,50,0)</f>
        <v>#N/A</v>
      </c>
      <c r="AB148" t="e">
        <f>VLOOKUP(A148,'post control'!J:BI,50,0)</f>
        <v>#N/A</v>
      </c>
      <c r="AC148">
        <f>VLOOKUP(A148,Pre!$J:$BG,50,0)</f>
        <v>6</v>
      </c>
      <c r="AD148">
        <f>VLOOKUP(A148,'post intervencion'!J:BY,68,0)</f>
        <v>8</v>
      </c>
      <c r="AE148" t="e">
        <f>VLOOKUP(A148,'post control'!J:BI,51,0)</f>
        <v>#N/A</v>
      </c>
      <c r="AG148">
        <f>VLOOKUP(A148,Pre!$J:$BH,51,0)</f>
        <v>2.2222222222222223</v>
      </c>
      <c r="AH148">
        <f>VLOOKUP(A148,'post intervencion'!J:CA,70,0)</f>
        <v>2.1111111111111112</v>
      </c>
      <c r="AJ148">
        <f>VLOOKUP(A148,Pre!$J:$BI,52,0)</f>
        <v>2.333333333333333</v>
      </c>
      <c r="AK148">
        <f>VLOOKUP(A148,'post intervencion'!J:CB,71,0)</f>
        <v>2.666666666666667</v>
      </c>
      <c r="AM148">
        <f>VLOOKUP(A148,Pre!$J:$BJ,53,0)</f>
        <v>3</v>
      </c>
      <c r="AN148" t="e">
        <f>VLOOKUP(A148,'post control'!J:BJ,53,0)</f>
        <v>#N/A</v>
      </c>
      <c r="AP148">
        <f>VLOOKUP(A148,Pre!$J:$BK,54,0)</f>
        <v>3</v>
      </c>
      <c r="AQ148">
        <f>VLOOKUP(A148,'post intervencion'!J:CD,73,0)</f>
        <v>3</v>
      </c>
      <c r="AS148">
        <f>VLOOKUP(A148,Pre!$J:$BL,55,0)</f>
        <v>2</v>
      </c>
      <c r="AT148">
        <f>VLOOKUP(A148,'post intervencion'!J:CE,74,0)</f>
        <v>2.6666666666666665</v>
      </c>
      <c r="AW148" t="str">
        <f>VLOOKUP(A148,'post intervencion'!$J$18:$CI$117,75,0)</f>
        <v>si</v>
      </c>
      <c r="AX148" t="str">
        <f>VLOOKUP(A148,'post intervencion'!$J$18:$CI$117,76,0)</f>
        <v>no</v>
      </c>
      <c r="AY148" t="str">
        <f>VLOOKUP(A148,'post intervencion'!$J$18:$CI$117,77,0)</f>
        <v>si</v>
      </c>
      <c r="AZ148" t="str">
        <f>VLOOKUP(A148,'post intervencion'!$J$18:$CI$117,78,0)</f>
        <v>no</v>
      </c>
      <c r="BB148">
        <f>VLOOKUP(A148,Pre!$J:$BG,4,0)</f>
        <v>5</v>
      </c>
      <c r="BC148" t="e">
        <f>VLOOKUP(A148,'post control'!J:BJ,4,0)</f>
        <v>#N/A</v>
      </c>
    </row>
    <row r="149" spans="1:55" x14ac:dyDescent="0.2">
      <c r="A149">
        <v>613</v>
      </c>
      <c r="B149" s="13">
        <f>VLOOKUP(A149,Pre!$J:$BG,41,0)</f>
        <v>5.666666666666667</v>
      </c>
      <c r="C149" s="13" t="e">
        <f>VLOOKUP(A149,'post control'!J:BI,42,0)</f>
        <v>#N/A</v>
      </c>
      <c r="D149" s="13" t="e">
        <f>VLOOKUP(A149,'post control'!J:BI,42,0)</f>
        <v>#N/A</v>
      </c>
      <c r="E149">
        <f>VLOOKUP(A149,Pre!$J:$BG,42,0)</f>
        <v>3</v>
      </c>
      <c r="F149">
        <f>VLOOKUP(A149,'post intervencion'!J:BY,60,0)</f>
        <v>6</v>
      </c>
      <c r="G149" t="e">
        <f>VLOOKUP(A149,'post control'!J:BI,43,0)</f>
        <v>#N/A</v>
      </c>
      <c r="H149">
        <f>VLOOKUP(A149,Pre!$J:$BG,43,0)</f>
        <v>2.3333333333333335</v>
      </c>
      <c r="I149">
        <f>VLOOKUP(A149,'post intervencion'!J:BY,61,0)</f>
        <v>2.6666666666666665</v>
      </c>
      <c r="J149" t="e">
        <f>VLOOKUP(A149,'post control'!J:BI,44,0)</f>
        <v>#N/A</v>
      </c>
      <c r="K149" s="24">
        <f>VLOOKUP(A149,Pre!$J:$BG,44,0)</f>
        <v>2</v>
      </c>
      <c r="L149">
        <f>VLOOKUP(A149,'post intervencion'!J:BY,62,0)</f>
        <v>2</v>
      </c>
      <c r="M149" t="e">
        <f>VLOOKUP(A149,'post control'!J:BI,45,0)</f>
        <v>#N/A</v>
      </c>
      <c r="N149">
        <f>VLOOKUP(A149,Pre!$J:$BG,45,0)</f>
        <v>3</v>
      </c>
      <c r="O149">
        <f>VLOOKUP(A149,'post intervencion'!J:BY,63,0)</f>
        <v>3</v>
      </c>
      <c r="P149" t="e">
        <f>VLOOKUP(A149,'post control'!J:BI,46,0)</f>
        <v>#N/A</v>
      </c>
      <c r="Q149">
        <f>VLOOKUP(A149,Pre!$J:$BG,46,0)</f>
        <v>2</v>
      </c>
      <c r="R149">
        <f>VLOOKUP(A149,'post intervencion'!J:BY,64,0)</f>
        <v>3</v>
      </c>
      <c r="S149" t="e">
        <f>VLOOKUP(A149,'post control'!J:BI,47,0)</f>
        <v>#N/A</v>
      </c>
      <c r="T149">
        <f>VLOOKUP(A149,Pre!$J:$BG,47,0)</f>
        <v>2.6666666666666665</v>
      </c>
      <c r="U149">
        <f>VLOOKUP(A149,'post intervencion'!J:BY,65,0)</f>
        <v>3.1111111111111112</v>
      </c>
      <c r="V149" t="e">
        <f>VLOOKUP(A149,'post control'!J:BI,48,0)</f>
        <v>#N/A</v>
      </c>
      <c r="W149">
        <f>VLOOKUP(A149,Pre!$J:$BG,48,0)</f>
        <v>4.8</v>
      </c>
      <c r="X149">
        <f>VLOOKUP(A149,'post intervencion'!J:BY,66,0)</f>
        <v>5</v>
      </c>
      <c r="Y149" t="e">
        <f>VLOOKUP(A149,'post control'!J:BI,49,0)</f>
        <v>#N/A</v>
      </c>
      <c r="Z149">
        <f>VLOOKUP(A149,Pre!$J:$BG,49,0)</f>
        <v>4.25</v>
      </c>
      <c r="AA149" t="e">
        <f>VLOOKUP(A149,'post control'!J:BJ,50,0)</f>
        <v>#N/A</v>
      </c>
      <c r="AB149" t="e">
        <f>VLOOKUP(A149,'post control'!J:BI,50,0)</f>
        <v>#N/A</v>
      </c>
      <c r="AC149">
        <f>VLOOKUP(A149,Pre!$J:$BG,50,0)</f>
        <v>7</v>
      </c>
      <c r="AD149">
        <f>VLOOKUP(A149,'post intervencion'!J:BY,68,0)</f>
        <v>8</v>
      </c>
      <c r="AE149" t="e">
        <f>VLOOKUP(A149,'post control'!J:BI,51,0)</f>
        <v>#N/A</v>
      </c>
      <c r="AG149">
        <f>VLOOKUP(A149,Pre!$J:$BH,51,0)</f>
        <v>3</v>
      </c>
      <c r="AH149">
        <f>VLOOKUP(A149,'post intervencion'!J:CA,70,0)</f>
        <v>3.1111111111111112</v>
      </c>
      <c r="AJ149">
        <f>VLOOKUP(A149,Pre!$J:$BI,52,0)</f>
        <v>2.6666666666666665</v>
      </c>
      <c r="AK149">
        <f>VLOOKUP(A149,'post intervencion'!J:CB,71,0)</f>
        <v>2.3333333333333335</v>
      </c>
      <c r="AM149">
        <f>VLOOKUP(A149,Pre!$J:$BJ,53,0)</f>
        <v>3</v>
      </c>
      <c r="AN149" t="e">
        <f>VLOOKUP(A149,'post control'!J:BJ,53,0)</f>
        <v>#N/A</v>
      </c>
      <c r="AP149">
        <f>VLOOKUP(A149,Pre!$J:$BK,54,0)</f>
        <v>3</v>
      </c>
      <c r="AQ149">
        <f>VLOOKUP(A149,'post intervencion'!J:CD,73,0)</f>
        <v>3</v>
      </c>
      <c r="AS149">
        <f>VLOOKUP(A149,Pre!$J:$BL,55,0)</f>
        <v>2.3333333333333335</v>
      </c>
      <c r="AT149">
        <f>VLOOKUP(A149,'post intervencion'!J:CE,74,0)</f>
        <v>2.6666666666666665</v>
      </c>
      <c r="AW149" t="str">
        <f>VLOOKUP(A149,'post intervencion'!$J$18:$CI$117,75,0)</f>
        <v>si</v>
      </c>
      <c r="AX149" t="str">
        <f>VLOOKUP(A149,'post intervencion'!$J$18:$CI$117,76,0)</f>
        <v>no</v>
      </c>
      <c r="AY149" t="str">
        <f>VLOOKUP(A149,'post intervencion'!$J$18:$CI$117,77,0)</f>
        <v>si</v>
      </c>
      <c r="AZ149" t="str">
        <f>VLOOKUP(A149,'post intervencion'!$J$18:$CI$117,78,0)</f>
        <v>no</v>
      </c>
      <c r="BB149">
        <f>VLOOKUP(A149,Pre!$J:$BG,4,0)</f>
        <v>6</v>
      </c>
      <c r="BC149" t="e">
        <f>VLOOKUP(A149,'post control'!J:BJ,4,0)</f>
        <v>#N/A</v>
      </c>
    </row>
    <row r="150" spans="1:55" x14ac:dyDescent="0.2">
      <c r="A150">
        <v>1220</v>
      </c>
      <c r="B150" s="13">
        <f>VLOOKUP(A150,Pre!$J:$BG,41,0)</f>
        <v>5.666666666666667</v>
      </c>
      <c r="C150" s="13" t="e">
        <f>VLOOKUP(A150,'post control'!J:BI,42,0)</f>
        <v>#N/A</v>
      </c>
      <c r="D150" s="13" t="e">
        <f>VLOOKUP(A150,'post control'!J:BI,42,0)</f>
        <v>#N/A</v>
      </c>
      <c r="E150">
        <f>VLOOKUP(A150,Pre!$J:$BG,42,0)</f>
        <v>1</v>
      </c>
      <c r="F150">
        <f>VLOOKUP(A150,'post intervencion'!J:BY,60,0)</f>
        <v>0</v>
      </c>
      <c r="G150" t="e">
        <f>VLOOKUP(A150,'post control'!J:BI,43,0)</f>
        <v>#N/A</v>
      </c>
      <c r="H150">
        <f>VLOOKUP(A150,Pre!$J:$BG,43,0)</f>
        <v>0.33333333333333331</v>
      </c>
      <c r="I150">
        <f>VLOOKUP(A150,'post intervencion'!J:BY,61,0)</f>
        <v>1.3333333333333333</v>
      </c>
      <c r="J150" t="e">
        <f>VLOOKUP(A150,'post control'!J:BI,44,0)</f>
        <v>#N/A</v>
      </c>
      <c r="K150" s="24">
        <f>VLOOKUP(A150,Pre!$J:$BG,44,0)</f>
        <v>0</v>
      </c>
      <c r="L150">
        <f>VLOOKUP(A150,'post intervencion'!J:BY,62,0)</f>
        <v>2</v>
      </c>
      <c r="M150" t="e">
        <f>VLOOKUP(A150,'post control'!J:BI,45,0)</f>
        <v>#N/A</v>
      </c>
      <c r="N150">
        <f>VLOOKUP(A150,Pre!$J:$BG,45,0)</f>
        <v>1</v>
      </c>
      <c r="O150">
        <f>VLOOKUP(A150,'post intervencion'!J:BY,63,0)</f>
        <v>1</v>
      </c>
      <c r="P150" t="e">
        <f>VLOOKUP(A150,'post control'!J:BI,46,0)</f>
        <v>#N/A</v>
      </c>
      <c r="Q150">
        <f>VLOOKUP(A150,Pre!$J:$BG,46,0)</f>
        <v>0</v>
      </c>
      <c r="R150">
        <f>VLOOKUP(A150,'post intervencion'!J:BY,64,0)</f>
        <v>1</v>
      </c>
      <c r="S150" t="e">
        <f>VLOOKUP(A150,'post control'!J:BI,47,0)</f>
        <v>#N/A</v>
      </c>
      <c r="T150">
        <f>VLOOKUP(A150,Pre!$J:$BG,47,0)</f>
        <v>4.333333333333333</v>
      </c>
      <c r="U150">
        <f>VLOOKUP(A150,'post intervencion'!J:BY,65,0)</f>
        <v>3.2222222222222223</v>
      </c>
      <c r="V150" t="e">
        <f>VLOOKUP(A150,'post control'!J:BI,48,0)</f>
        <v>#N/A</v>
      </c>
      <c r="W150">
        <f>VLOOKUP(A150,Pre!$J:$BG,48,0)</f>
        <v>4.8</v>
      </c>
      <c r="X150">
        <f>VLOOKUP(A150,'post intervencion'!J:BY,66,0)</f>
        <v>4.8</v>
      </c>
      <c r="Y150" t="e">
        <f>VLOOKUP(A150,'post control'!J:BI,49,0)</f>
        <v>#N/A</v>
      </c>
      <c r="Z150">
        <f>VLOOKUP(A150,Pre!$J:$BG,49,0)</f>
        <v>4</v>
      </c>
      <c r="AA150" t="e">
        <f>VLOOKUP(A150,'post control'!J:BJ,50,0)</f>
        <v>#N/A</v>
      </c>
      <c r="AB150" t="e">
        <f>VLOOKUP(A150,'post control'!J:BI,50,0)</f>
        <v>#N/A</v>
      </c>
      <c r="AC150">
        <f>VLOOKUP(A150,Pre!$J:$BG,50,0)</f>
        <v>6</v>
      </c>
      <c r="AD150">
        <f>VLOOKUP(A150,'post intervencion'!J:BY,68,0)</f>
        <v>8</v>
      </c>
      <c r="AE150" t="e">
        <f>VLOOKUP(A150,'post control'!J:BI,51,0)</f>
        <v>#N/A</v>
      </c>
      <c r="AG150">
        <f>VLOOKUP(A150,Pre!$J:$BH,51,0)</f>
        <v>3.6666666666666665</v>
      </c>
      <c r="AH150">
        <f>VLOOKUP(A150,'post intervencion'!J:CA,70,0)</f>
        <v>3.2222222222222223</v>
      </c>
      <c r="AJ150">
        <f>VLOOKUP(A150,Pre!$J:$BI,52,0)</f>
        <v>1.3333333333333335</v>
      </c>
      <c r="AK150">
        <f>VLOOKUP(A150,'post intervencion'!J:CB,71,0)</f>
        <v>2</v>
      </c>
      <c r="AM150">
        <f>VLOOKUP(A150,Pre!$J:$BJ,53,0)</f>
        <v>2</v>
      </c>
      <c r="AN150" t="e">
        <f>VLOOKUP(A150,'post control'!J:BJ,53,0)</f>
        <v>#N/A</v>
      </c>
      <c r="AP150">
        <f>VLOOKUP(A150,Pre!$J:$BK,54,0)</f>
        <v>2</v>
      </c>
      <c r="AQ150">
        <f>VLOOKUP(A150,'post intervencion'!J:CD,73,0)</f>
        <v>3</v>
      </c>
      <c r="AS150">
        <f>VLOOKUP(A150,Pre!$J:$BL,55,0)</f>
        <v>2.0000000000000004</v>
      </c>
      <c r="AT150">
        <f>VLOOKUP(A150,'post intervencion'!J:CE,74,0)</f>
        <v>2.6666666666666665</v>
      </c>
      <c r="AW150" t="e">
        <f>VLOOKUP(A150,'post intervencion'!$J$18:$CI$117,75,0)</f>
        <v>#N/A</v>
      </c>
      <c r="AX150" t="e">
        <f>VLOOKUP(A150,'post intervencion'!$J$18:$CI$117,76,0)</f>
        <v>#N/A</v>
      </c>
      <c r="AY150" t="e">
        <f>VLOOKUP(A150,'post intervencion'!$J$18:$CI$117,77,0)</f>
        <v>#N/A</v>
      </c>
      <c r="AZ150" t="e">
        <f>VLOOKUP(A150,'post intervencion'!$J$18:$CI$117,78,0)</f>
        <v>#N/A</v>
      </c>
      <c r="BB150">
        <f>VLOOKUP(A150,Pre!$J:$BG,4,0)</f>
        <v>6</v>
      </c>
      <c r="BC150" t="e">
        <f>VLOOKUP(A150,'post control'!J:BJ,4,0)</f>
        <v>#N/A</v>
      </c>
    </row>
    <row r="151" spans="1:55" x14ac:dyDescent="0.2">
      <c r="A151">
        <v>101</v>
      </c>
      <c r="B151" s="13">
        <f>VLOOKUP(A151,Pre!$J:$BG,41,0)</f>
        <v>7</v>
      </c>
      <c r="C151" s="13" t="e">
        <f>VLOOKUP(A151,'post control'!J:BI,42,0)</f>
        <v>#N/A</v>
      </c>
      <c r="D151" s="13" t="e">
        <f>VLOOKUP(A151,'post control'!J:BI,42,0)</f>
        <v>#N/A</v>
      </c>
      <c r="E151">
        <f>VLOOKUP(A151,Pre!$J:$BG,42,0)</f>
        <v>7</v>
      </c>
      <c r="F151">
        <f>VLOOKUP(A151,'post intervencion'!J:BY,60,0)</f>
        <v>9</v>
      </c>
      <c r="G151" t="e">
        <f>VLOOKUP(A151,'post control'!J:BI,43,0)</f>
        <v>#N/A</v>
      </c>
      <c r="H151">
        <f>VLOOKUP(A151,Pre!$J:$BG,43,0)</f>
        <v>1.3333333333333333</v>
      </c>
      <c r="I151">
        <f>VLOOKUP(A151,'post intervencion'!J:BY,61,0)</f>
        <v>0</v>
      </c>
      <c r="J151" t="e">
        <f>VLOOKUP(A151,'post control'!J:BI,44,0)</f>
        <v>#N/A</v>
      </c>
      <c r="K151" s="24">
        <f>VLOOKUP(A151,Pre!$J:$BG,44,0)</f>
        <v>0</v>
      </c>
      <c r="L151">
        <f>VLOOKUP(A151,'post intervencion'!J:BY,62,0)</f>
        <v>0</v>
      </c>
      <c r="M151" t="e">
        <f>VLOOKUP(A151,'post control'!J:BI,45,0)</f>
        <v>#N/A</v>
      </c>
      <c r="N151">
        <f>VLOOKUP(A151,Pre!$J:$BG,45,0)</f>
        <v>2</v>
      </c>
      <c r="O151">
        <f>VLOOKUP(A151,'post intervencion'!J:BY,63,0)</f>
        <v>0</v>
      </c>
      <c r="P151" t="e">
        <f>VLOOKUP(A151,'post control'!J:BI,46,0)</f>
        <v>#N/A</v>
      </c>
      <c r="Q151">
        <f>VLOOKUP(A151,Pre!$J:$BG,46,0)</f>
        <v>2</v>
      </c>
      <c r="R151">
        <f>VLOOKUP(A151,'post intervencion'!J:BY,64,0)</f>
        <v>0</v>
      </c>
      <c r="S151" t="e">
        <f>VLOOKUP(A151,'post control'!J:BI,47,0)</f>
        <v>#N/A</v>
      </c>
      <c r="T151">
        <f>VLOOKUP(A151,Pre!$J:$BG,47,0)</f>
        <v>1.6666666666666667</v>
      </c>
      <c r="U151">
        <f>VLOOKUP(A151,'post intervencion'!J:BY,65,0)</f>
        <v>3</v>
      </c>
      <c r="V151" t="e">
        <f>VLOOKUP(A151,'post control'!J:BI,48,0)</f>
        <v>#N/A</v>
      </c>
      <c r="W151">
        <f>VLOOKUP(A151,Pre!$J:$BG,48,0)</f>
        <v>3.6</v>
      </c>
      <c r="X151">
        <f>VLOOKUP(A151,'post intervencion'!J:BY,66,0)</f>
        <v>3.8</v>
      </c>
      <c r="Y151" t="e">
        <f>VLOOKUP(A151,'post control'!J:BI,49,0)</f>
        <v>#N/A</v>
      </c>
      <c r="Z151">
        <f>VLOOKUP(A151,Pre!$J:$BG,49,0)</f>
        <v>3.75</v>
      </c>
      <c r="AA151" t="e">
        <f>VLOOKUP(A151,'post control'!J:BJ,50,0)</f>
        <v>#N/A</v>
      </c>
      <c r="AB151" t="e">
        <f>VLOOKUP(A151,'post control'!J:BI,50,0)</f>
        <v>#N/A</v>
      </c>
      <c r="AC151">
        <f>VLOOKUP(A151,Pre!$J:$BG,50,0)</f>
        <v>4</v>
      </c>
      <c r="AD151">
        <f>VLOOKUP(A151,'post intervencion'!J:BY,68,0)</f>
        <v>0</v>
      </c>
      <c r="AE151" t="e">
        <f>VLOOKUP(A151,'post control'!J:BI,51,0)</f>
        <v>#N/A</v>
      </c>
      <c r="AG151">
        <f>VLOOKUP(A151,Pre!$J:$BH,51,0)</f>
        <v>2.3333333333333335</v>
      </c>
      <c r="AH151">
        <f>VLOOKUP(A151,'post intervencion'!J:CA,70,0)</f>
        <v>3</v>
      </c>
      <c r="AJ151">
        <f>VLOOKUP(A151,Pre!$J:$BI,52,0)</f>
        <v>1.3333333333333333</v>
      </c>
      <c r="AK151">
        <f>VLOOKUP(A151,'post intervencion'!J:CB,71,0)</f>
        <v>0</v>
      </c>
      <c r="AM151">
        <f>VLOOKUP(A151,Pre!$J:$BJ,53,0)</f>
        <v>2</v>
      </c>
      <c r="AN151" t="e">
        <f>VLOOKUP(A151,'post control'!J:BJ,53,0)</f>
        <v>#N/A</v>
      </c>
      <c r="AP151">
        <f>VLOOKUP(A151,Pre!$J:$BK,54,0)</f>
        <v>2</v>
      </c>
      <c r="AQ151">
        <f>VLOOKUP(A151,'post intervencion'!J:CD,73,0)</f>
        <v>0</v>
      </c>
      <c r="AS151">
        <f>VLOOKUP(A151,Pre!$J:$BL,55,0)</f>
        <v>1.3333333333333333</v>
      </c>
      <c r="AT151">
        <f>VLOOKUP(A151,'post intervencion'!J:CE,74,0)</f>
        <v>0</v>
      </c>
      <c r="AW151" t="str">
        <f>VLOOKUP(A151,'post intervencion'!$J$18:$CI$117,75,0)</f>
        <v>no</v>
      </c>
      <c r="AX151" t="str">
        <f>VLOOKUP(A151,'post intervencion'!$J$18:$CI$117,76,0)</f>
        <v>si</v>
      </c>
      <c r="AY151" t="str">
        <f>VLOOKUP(A151,'post intervencion'!$J$18:$CI$117,77,0)</f>
        <v>si</v>
      </c>
      <c r="AZ151" t="str">
        <f>VLOOKUP(A151,'post intervencion'!$J$18:$CI$117,78,0)</f>
        <v>no</v>
      </c>
      <c r="BB151">
        <f>VLOOKUP(A151,Pre!$J:$BG,4,0)</f>
        <v>5</v>
      </c>
      <c r="BC151" t="e">
        <f>VLOOKUP(A151,'post control'!J:BJ,4,0)</f>
        <v>#N/A</v>
      </c>
    </row>
    <row r="152" spans="1:55" x14ac:dyDescent="0.2">
      <c r="A152">
        <v>1276</v>
      </c>
      <c r="B152" s="13">
        <f>VLOOKUP(A152,Pre!$J:$BG,41,0)</f>
        <v>6</v>
      </c>
      <c r="C152" s="13" t="e">
        <f>VLOOKUP(A152,'post control'!J:BI,42,0)</f>
        <v>#N/A</v>
      </c>
      <c r="D152" s="13" t="e">
        <f>VLOOKUP(A152,'post control'!J:BI,42,0)</f>
        <v>#N/A</v>
      </c>
      <c r="E152">
        <f>VLOOKUP(A152,Pre!$J:$BG,42,0)</f>
        <v>6</v>
      </c>
      <c r="F152">
        <f>VLOOKUP(A152,'post intervencion'!J:BY,60,0)</f>
        <v>11</v>
      </c>
      <c r="G152" t="e">
        <f>VLOOKUP(A152,'post control'!J:BI,43,0)</f>
        <v>#N/A</v>
      </c>
      <c r="H152">
        <f>VLOOKUP(A152,Pre!$J:$BG,43,0)</f>
        <v>0.66666666666666663</v>
      </c>
      <c r="I152">
        <f>VLOOKUP(A152,'post intervencion'!J:BY,61,0)</f>
        <v>1</v>
      </c>
      <c r="J152" t="e">
        <f>VLOOKUP(A152,'post control'!J:BI,44,0)</f>
        <v>#N/A</v>
      </c>
      <c r="K152" s="24">
        <f>VLOOKUP(A152,Pre!$J:$BG,44,0)</f>
        <v>0</v>
      </c>
      <c r="L152">
        <f>VLOOKUP(A152,'post intervencion'!J:BY,62,0)</f>
        <v>1</v>
      </c>
      <c r="M152" t="e">
        <f>VLOOKUP(A152,'post control'!J:BI,45,0)</f>
        <v>#N/A</v>
      </c>
      <c r="N152">
        <f>VLOOKUP(A152,Pre!$J:$BG,45,0)</f>
        <v>2</v>
      </c>
      <c r="O152">
        <f>VLOOKUP(A152,'post intervencion'!J:BY,63,0)</f>
        <v>1</v>
      </c>
      <c r="P152" t="e">
        <f>VLOOKUP(A152,'post control'!J:BI,46,0)</f>
        <v>#N/A</v>
      </c>
      <c r="Q152">
        <f>VLOOKUP(A152,Pre!$J:$BG,46,0)</f>
        <v>0</v>
      </c>
      <c r="R152">
        <f>VLOOKUP(A152,'post intervencion'!J:BY,64,0)</f>
        <v>1</v>
      </c>
      <c r="S152" t="e">
        <f>VLOOKUP(A152,'post control'!J:BI,47,0)</f>
        <v>#N/A</v>
      </c>
      <c r="T152">
        <f>VLOOKUP(A152,Pre!$J:$BG,47,0)</f>
        <v>4</v>
      </c>
      <c r="U152">
        <f>VLOOKUP(A152,'post intervencion'!J:BY,65,0)</f>
        <v>2</v>
      </c>
      <c r="V152" t="e">
        <f>VLOOKUP(A152,'post control'!J:BI,48,0)</f>
        <v>#N/A</v>
      </c>
      <c r="W152">
        <f>VLOOKUP(A152,Pre!$J:$BG,48,0)</f>
        <v>3.8</v>
      </c>
      <c r="X152">
        <f>VLOOKUP(A152,'post intervencion'!J:BY,66,0)</f>
        <v>3.8</v>
      </c>
      <c r="Y152" t="e">
        <f>VLOOKUP(A152,'post control'!J:BI,49,0)</f>
        <v>#N/A</v>
      </c>
      <c r="Z152">
        <f>VLOOKUP(A152,Pre!$J:$BG,49,0)</f>
        <v>4.25</v>
      </c>
      <c r="AA152" t="e">
        <f>VLOOKUP(A152,'post control'!J:BJ,50,0)</f>
        <v>#N/A</v>
      </c>
      <c r="AB152" t="e">
        <f>VLOOKUP(A152,'post control'!J:BI,50,0)</f>
        <v>#N/A</v>
      </c>
      <c r="AC152">
        <f>VLOOKUP(A152,Pre!$J:$BG,50,0)</f>
        <v>11</v>
      </c>
      <c r="AD152">
        <f>VLOOKUP(A152,'post intervencion'!J:BY,68,0)</f>
        <v>9</v>
      </c>
      <c r="AE152" t="e">
        <f>VLOOKUP(A152,'post control'!J:BI,51,0)</f>
        <v>#N/A</v>
      </c>
      <c r="AG152">
        <f>VLOOKUP(A152,Pre!$J:$BH,51,0)</f>
        <v>2.6666666666666665</v>
      </c>
      <c r="AH152">
        <f>VLOOKUP(A152,'post intervencion'!J:CA,70,0)</f>
        <v>2</v>
      </c>
      <c r="AJ152">
        <f>VLOOKUP(A152,Pre!$J:$BI,52,0)</f>
        <v>3.3333333333333335</v>
      </c>
      <c r="AK152">
        <f>VLOOKUP(A152,'post intervencion'!J:CB,71,0)</f>
        <v>2</v>
      </c>
      <c r="AM152">
        <f>VLOOKUP(A152,Pre!$J:$BJ,53,0)</f>
        <v>5</v>
      </c>
      <c r="AN152" t="e">
        <f>VLOOKUP(A152,'post control'!J:BJ,53,0)</f>
        <v>#N/A</v>
      </c>
      <c r="AP152">
        <f>VLOOKUP(A152,Pre!$J:$BK,54,0)</f>
        <v>5</v>
      </c>
      <c r="AQ152">
        <f>VLOOKUP(A152,'post intervencion'!J:CD,73,0)</f>
        <v>3</v>
      </c>
      <c r="AS152">
        <f>VLOOKUP(A152,Pre!$J:$BL,55,0)</f>
        <v>3.666666666666667</v>
      </c>
      <c r="AT152">
        <f>VLOOKUP(A152,'post intervencion'!J:CE,74,0)</f>
        <v>3</v>
      </c>
      <c r="AW152" t="str">
        <f>VLOOKUP(A152,'post intervencion'!$J$18:$CI$117,75,0)</f>
        <v>si</v>
      </c>
      <c r="AX152" t="str">
        <f>VLOOKUP(A152,'post intervencion'!$J$18:$CI$117,76,0)</f>
        <v>si</v>
      </c>
      <c r="AY152" t="str">
        <f>VLOOKUP(A152,'post intervencion'!$J$18:$CI$117,77,0)</f>
        <v>si</v>
      </c>
      <c r="AZ152" t="str">
        <f>VLOOKUP(A152,'post intervencion'!$J$18:$CI$117,78,0)</f>
        <v>no</v>
      </c>
      <c r="BB152">
        <f>VLOOKUP(A152,Pre!$J:$BG,4,0)</f>
        <v>7</v>
      </c>
      <c r="BC152" t="e">
        <f>VLOOKUP(A152,'post control'!J:BJ,4,0)</f>
        <v>#N/A</v>
      </c>
    </row>
    <row r="153" spans="1:55" x14ac:dyDescent="0.2">
      <c r="A153">
        <v>389</v>
      </c>
      <c r="B153" s="13">
        <f>VLOOKUP(A153,Pre!$J:$BG,41,0)</f>
        <v>4</v>
      </c>
      <c r="C153" s="13" t="e">
        <f>VLOOKUP(A153,'post control'!J:BI,42,0)</f>
        <v>#N/A</v>
      </c>
      <c r="D153" s="13" t="e">
        <f>VLOOKUP(A153,'post control'!J:BI,42,0)</f>
        <v>#N/A</v>
      </c>
      <c r="E153">
        <f>VLOOKUP(A153,Pre!$J:$BG,42,0)</f>
        <v>2</v>
      </c>
      <c r="F153">
        <f>VLOOKUP(A153,'post intervencion'!J:BY,60,0)</f>
        <v>3</v>
      </c>
      <c r="G153" t="e">
        <f>VLOOKUP(A153,'post control'!J:BI,43,0)</f>
        <v>#N/A</v>
      </c>
      <c r="H153">
        <f>VLOOKUP(A153,Pre!$J:$BG,43,0)</f>
        <v>3</v>
      </c>
      <c r="I153">
        <f>VLOOKUP(A153,'post intervencion'!J:BY,61,0)</f>
        <v>3</v>
      </c>
      <c r="J153" t="e">
        <f>VLOOKUP(A153,'post control'!J:BI,44,0)</f>
        <v>#N/A</v>
      </c>
      <c r="K153" s="24">
        <f>VLOOKUP(A153,Pre!$J:$BG,44,0)</f>
        <v>3</v>
      </c>
      <c r="L153">
        <f>VLOOKUP(A153,'post intervencion'!J:BY,62,0)</f>
        <v>3</v>
      </c>
      <c r="M153" t="e">
        <f>VLOOKUP(A153,'post control'!J:BI,45,0)</f>
        <v>#N/A</v>
      </c>
      <c r="N153">
        <f>VLOOKUP(A153,Pre!$J:$BG,45,0)</f>
        <v>3</v>
      </c>
      <c r="O153">
        <f>VLOOKUP(A153,'post intervencion'!J:BY,63,0)</f>
        <v>3</v>
      </c>
      <c r="P153" t="e">
        <f>VLOOKUP(A153,'post control'!J:BI,46,0)</f>
        <v>#N/A</v>
      </c>
      <c r="Q153">
        <f>VLOOKUP(A153,Pre!$J:$BG,46,0)</f>
        <v>3</v>
      </c>
      <c r="R153">
        <f>VLOOKUP(A153,'post intervencion'!J:BY,64,0)</f>
        <v>3</v>
      </c>
      <c r="S153" t="e">
        <f>VLOOKUP(A153,'post control'!J:BI,47,0)</f>
        <v>#N/A</v>
      </c>
      <c r="T153">
        <f>VLOOKUP(A153,Pre!$J:$BG,47,0)</f>
        <v>1</v>
      </c>
      <c r="U153">
        <f>VLOOKUP(A153,'post intervencion'!J:BY,65,0)</f>
        <v>2</v>
      </c>
      <c r="V153" t="e">
        <f>VLOOKUP(A153,'post control'!J:BI,48,0)</f>
        <v>#N/A</v>
      </c>
      <c r="W153">
        <f>VLOOKUP(A153,Pre!$J:$BG,48,0)</f>
        <v>3</v>
      </c>
      <c r="X153">
        <f>VLOOKUP(A153,'post intervencion'!J:BY,66,0)</f>
        <v>3.2</v>
      </c>
      <c r="Y153" t="e">
        <f>VLOOKUP(A153,'post control'!J:BI,49,0)</f>
        <v>#N/A</v>
      </c>
      <c r="Z153">
        <f>VLOOKUP(A153,Pre!$J:$BG,49,0)</f>
        <v>3.5</v>
      </c>
      <c r="AA153" t="e">
        <f>VLOOKUP(A153,'post control'!J:BJ,50,0)</f>
        <v>#N/A</v>
      </c>
      <c r="AB153" t="e">
        <f>VLOOKUP(A153,'post control'!J:BI,50,0)</f>
        <v>#N/A</v>
      </c>
      <c r="AC153">
        <f>VLOOKUP(A153,Pre!$J:$BG,50,0)</f>
        <v>9</v>
      </c>
      <c r="AD153">
        <f>VLOOKUP(A153,'post intervencion'!J:BY,68,0)</f>
        <v>9</v>
      </c>
      <c r="AE153" t="e">
        <f>VLOOKUP(A153,'post control'!J:BI,51,0)</f>
        <v>#N/A</v>
      </c>
      <c r="AG153">
        <f>VLOOKUP(A153,Pre!$J:$BH,51,0)</f>
        <v>1.7777777777777777</v>
      </c>
      <c r="AH153">
        <f>VLOOKUP(A153,'post intervencion'!J:CA,70,0)</f>
        <v>2</v>
      </c>
      <c r="AJ153">
        <f>VLOOKUP(A153,Pre!$J:$BI,52,0)</f>
        <v>2</v>
      </c>
      <c r="AK153">
        <f>VLOOKUP(A153,'post intervencion'!J:CB,71,0)</f>
        <v>2</v>
      </c>
      <c r="AM153">
        <f>VLOOKUP(A153,Pre!$J:$BJ,53,0)</f>
        <v>3</v>
      </c>
      <c r="AN153" t="e">
        <f>VLOOKUP(A153,'post control'!J:BJ,53,0)</f>
        <v>#N/A</v>
      </c>
      <c r="AP153">
        <f>VLOOKUP(A153,Pre!$J:$BK,54,0)</f>
        <v>3</v>
      </c>
      <c r="AQ153">
        <f>VLOOKUP(A153,'post intervencion'!J:CD,73,0)</f>
        <v>3</v>
      </c>
      <c r="AS153">
        <f>VLOOKUP(A153,Pre!$J:$BL,55,0)</f>
        <v>3</v>
      </c>
      <c r="AT153">
        <f>VLOOKUP(A153,'post intervencion'!J:CE,74,0)</f>
        <v>3</v>
      </c>
      <c r="AW153" t="str">
        <f>VLOOKUP(A153,'post intervencion'!$J$18:$CI$117,75,0)</f>
        <v>si</v>
      </c>
      <c r="AX153" t="str">
        <f>VLOOKUP(A153,'post intervencion'!$J$18:$CI$117,76,0)</f>
        <v>si</v>
      </c>
      <c r="AY153" t="str">
        <f>VLOOKUP(A153,'post intervencion'!$J$18:$CI$117,77,0)</f>
        <v>si</v>
      </c>
      <c r="AZ153" t="str">
        <f>VLOOKUP(A153,'post intervencion'!$J$18:$CI$117,78,0)</f>
        <v>no</v>
      </c>
      <c r="BB153">
        <f>VLOOKUP(A153,Pre!$J:$BG,4,0)</f>
        <v>4</v>
      </c>
      <c r="BC153" t="e">
        <f>VLOOKUP(A153,'post control'!J:BJ,4,0)</f>
        <v>#N/A</v>
      </c>
    </row>
    <row r="154" spans="1:55" x14ac:dyDescent="0.2">
      <c r="A154">
        <v>389</v>
      </c>
      <c r="B154" s="13">
        <f>VLOOKUP(A154,Pre!$J:$BG,41,0)</f>
        <v>4</v>
      </c>
      <c r="C154" s="13" t="e">
        <f>VLOOKUP(A154,'post control'!J:BI,42,0)</f>
        <v>#N/A</v>
      </c>
      <c r="D154" s="13" t="e">
        <f>VLOOKUP(A154,'post control'!J:BI,42,0)</f>
        <v>#N/A</v>
      </c>
      <c r="E154">
        <f>VLOOKUP(A154,Pre!$J:$BG,42,0)</f>
        <v>2</v>
      </c>
      <c r="F154">
        <f>VLOOKUP(A154,'post intervencion'!J:BY,60,0)</f>
        <v>3</v>
      </c>
      <c r="G154" t="e">
        <f>VLOOKUP(A154,'post control'!J:BI,43,0)</f>
        <v>#N/A</v>
      </c>
      <c r="H154">
        <f>VLOOKUP(A154,Pre!$J:$BG,43,0)</f>
        <v>3</v>
      </c>
      <c r="I154">
        <f>VLOOKUP(A154,'post intervencion'!J:BY,61,0)</f>
        <v>3</v>
      </c>
      <c r="J154" t="e">
        <f>VLOOKUP(A154,'post control'!J:BI,44,0)</f>
        <v>#N/A</v>
      </c>
      <c r="K154" s="24">
        <f>VLOOKUP(A154,Pre!$J:$BG,44,0)</f>
        <v>3</v>
      </c>
      <c r="L154">
        <f>VLOOKUP(A154,'post intervencion'!J:BY,62,0)</f>
        <v>3</v>
      </c>
      <c r="M154" t="e">
        <f>VLOOKUP(A154,'post control'!J:BI,45,0)</f>
        <v>#N/A</v>
      </c>
      <c r="N154">
        <f>VLOOKUP(A154,Pre!$J:$BG,45,0)</f>
        <v>3</v>
      </c>
      <c r="O154">
        <f>VLOOKUP(A154,'post intervencion'!J:BY,63,0)</f>
        <v>3</v>
      </c>
      <c r="P154" t="e">
        <f>VLOOKUP(A154,'post control'!J:BI,46,0)</f>
        <v>#N/A</v>
      </c>
      <c r="Q154">
        <f>VLOOKUP(A154,Pre!$J:$BG,46,0)</f>
        <v>3</v>
      </c>
      <c r="R154">
        <f>VLOOKUP(A154,'post intervencion'!J:BY,64,0)</f>
        <v>3</v>
      </c>
      <c r="S154" t="e">
        <f>VLOOKUP(A154,'post control'!J:BI,47,0)</f>
        <v>#N/A</v>
      </c>
      <c r="T154">
        <f>VLOOKUP(A154,Pre!$J:$BG,47,0)</f>
        <v>1</v>
      </c>
      <c r="U154">
        <f>VLOOKUP(A154,'post intervencion'!J:BY,65,0)</f>
        <v>2</v>
      </c>
      <c r="V154" t="e">
        <f>VLOOKUP(A154,'post control'!J:BI,48,0)</f>
        <v>#N/A</v>
      </c>
      <c r="W154">
        <f>VLOOKUP(A154,Pre!$J:$BG,48,0)</f>
        <v>3</v>
      </c>
      <c r="X154">
        <f>VLOOKUP(A154,'post intervencion'!J:BY,66,0)</f>
        <v>3.2</v>
      </c>
      <c r="Y154" t="e">
        <f>VLOOKUP(A154,'post control'!J:BI,49,0)</f>
        <v>#N/A</v>
      </c>
      <c r="Z154">
        <f>VLOOKUP(A154,Pre!$J:$BG,49,0)</f>
        <v>3.5</v>
      </c>
      <c r="AA154" t="e">
        <f>VLOOKUP(A154,'post control'!J:BJ,50,0)</f>
        <v>#N/A</v>
      </c>
      <c r="AB154" t="e">
        <f>VLOOKUP(A154,'post control'!J:BI,50,0)</f>
        <v>#N/A</v>
      </c>
      <c r="AC154">
        <f>VLOOKUP(A154,Pre!$J:$BG,50,0)</f>
        <v>9</v>
      </c>
      <c r="AD154">
        <f>VLOOKUP(A154,'post intervencion'!J:BY,68,0)</f>
        <v>9</v>
      </c>
      <c r="AE154" t="e">
        <f>VLOOKUP(A154,'post control'!J:BI,51,0)</f>
        <v>#N/A</v>
      </c>
      <c r="AG154">
        <f>VLOOKUP(A154,Pre!$J:$BH,51,0)</f>
        <v>1.7777777777777777</v>
      </c>
      <c r="AH154">
        <f>VLOOKUP(A154,'post intervencion'!J:CA,70,0)</f>
        <v>2</v>
      </c>
      <c r="AJ154">
        <f>VLOOKUP(A154,Pre!$J:$BI,52,0)</f>
        <v>2</v>
      </c>
      <c r="AK154">
        <f>VLOOKUP(A154,'post intervencion'!J:CB,71,0)</f>
        <v>2</v>
      </c>
      <c r="AM154">
        <f>VLOOKUP(A154,Pre!$J:$BJ,53,0)</f>
        <v>3</v>
      </c>
      <c r="AN154" t="e">
        <f>VLOOKUP(A154,'post control'!J:BJ,53,0)</f>
        <v>#N/A</v>
      </c>
      <c r="AP154">
        <f>VLOOKUP(A154,Pre!$J:$BK,54,0)</f>
        <v>3</v>
      </c>
      <c r="AQ154">
        <f>VLOOKUP(A154,'post intervencion'!J:CD,73,0)</f>
        <v>3</v>
      </c>
      <c r="AS154">
        <f>VLOOKUP(A154,Pre!$J:$BL,55,0)</f>
        <v>3</v>
      </c>
      <c r="AT154">
        <f>VLOOKUP(A154,'post intervencion'!J:CE,74,0)</f>
        <v>3</v>
      </c>
      <c r="AW154" t="str">
        <f>VLOOKUP(A154,'post intervencion'!$J$18:$CI$117,75,0)</f>
        <v>si</v>
      </c>
      <c r="AX154" t="str">
        <f>VLOOKUP(A154,'post intervencion'!$J$18:$CI$117,76,0)</f>
        <v>si</v>
      </c>
      <c r="AY154" t="str">
        <f>VLOOKUP(A154,'post intervencion'!$J$18:$CI$117,77,0)</f>
        <v>si</v>
      </c>
      <c r="AZ154" t="str">
        <f>VLOOKUP(A154,'post intervencion'!$J$18:$CI$117,78,0)</f>
        <v>no</v>
      </c>
      <c r="BB154">
        <f>VLOOKUP(A154,Pre!$J:$BG,4,0)</f>
        <v>4</v>
      </c>
      <c r="BC154" t="e">
        <f>VLOOKUP(A154,'post control'!J:BJ,4,0)</f>
        <v>#N/A</v>
      </c>
    </row>
    <row r="155" spans="1:55" x14ac:dyDescent="0.2">
      <c r="A155">
        <v>745</v>
      </c>
      <c r="B155" s="13">
        <f>VLOOKUP(A155,Pre!$J:$BG,41,0)</f>
        <v>5</v>
      </c>
      <c r="C155" s="13" t="e">
        <f>VLOOKUP(A155,'post control'!J:BI,42,0)</f>
        <v>#N/A</v>
      </c>
      <c r="D155" s="13" t="e">
        <f>VLOOKUP(A155,'post control'!J:BI,42,0)</f>
        <v>#N/A</v>
      </c>
      <c r="E155">
        <f>VLOOKUP(A155,Pre!$J:$BG,42,0)</f>
        <v>6</v>
      </c>
      <c r="F155">
        <f>VLOOKUP(A155,'post intervencion'!J:BY,60,0)</f>
        <v>7</v>
      </c>
      <c r="G155" t="e">
        <f>VLOOKUP(A155,'post control'!J:BI,43,0)</f>
        <v>#N/A</v>
      </c>
      <c r="H155">
        <f>VLOOKUP(A155,Pre!$J:$BG,43,0)</f>
        <v>2.6666666666666665</v>
      </c>
      <c r="I155">
        <f>VLOOKUP(A155,'post intervencion'!J:BY,61,0)</f>
        <v>2.6666666666666665</v>
      </c>
      <c r="J155" t="e">
        <f>VLOOKUP(A155,'post control'!J:BI,44,0)</f>
        <v>#N/A</v>
      </c>
      <c r="K155" s="24">
        <f>VLOOKUP(A155,Pre!$J:$BG,44,0)</f>
        <v>3</v>
      </c>
      <c r="L155">
        <f>VLOOKUP(A155,'post intervencion'!J:BY,62,0)</f>
        <v>3</v>
      </c>
      <c r="M155" t="e">
        <f>VLOOKUP(A155,'post control'!J:BI,45,0)</f>
        <v>#N/A</v>
      </c>
      <c r="N155">
        <f>VLOOKUP(A155,Pre!$J:$BG,45,0)</f>
        <v>3</v>
      </c>
      <c r="O155">
        <f>VLOOKUP(A155,'post intervencion'!J:BY,63,0)</f>
        <v>3</v>
      </c>
      <c r="P155" t="e">
        <f>VLOOKUP(A155,'post control'!J:BI,46,0)</f>
        <v>#N/A</v>
      </c>
      <c r="Q155">
        <f>VLOOKUP(A155,Pre!$J:$BG,46,0)</f>
        <v>2</v>
      </c>
      <c r="R155">
        <f>VLOOKUP(A155,'post intervencion'!J:BY,64,0)</f>
        <v>2</v>
      </c>
      <c r="S155" t="e">
        <f>VLOOKUP(A155,'post control'!J:BI,47,0)</f>
        <v>#N/A</v>
      </c>
      <c r="T155">
        <f>VLOOKUP(A155,Pre!$J:$BG,47,0)</f>
        <v>2.3333333333333335</v>
      </c>
      <c r="U155">
        <f>VLOOKUP(A155,'post intervencion'!J:BY,65,0)</f>
        <v>2.3333333333333335</v>
      </c>
      <c r="V155" t="e">
        <f>VLOOKUP(A155,'post control'!J:BI,48,0)</f>
        <v>#N/A</v>
      </c>
      <c r="W155">
        <f>VLOOKUP(A155,Pre!$J:$BG,48,0)</f>
        <v>4.2</v>
      </c>
      <c r="X155">
        <f>VLOOKUP(A155,'post intervencion'!J:BY,66,0)</f>
        <v>4.2</v>
      </c>
      <c r="Y155" t="e">
        <f>VLOOKUP(A155,'post control'!J:BI,49,0)</f>
        <v>#N/A</v>
      </c>
      <c r="Z155">
        <f>VLOOKUP(A155,Pre!$J:$BG,49,0)</f>
        <v>4.25</v>
      </c>
      <c r="AA155" t="e">
        <f>VLOOKUP(A155,'post control'!J:BJ,50,0)</f>
        <v>#N/A</v>
      </c>
      <c r="AB155" t="e">
        <f>VLOOKUP(A155,'post control'!J:BI,50,0)</f>
        <v>#N/A</v>
      </c>
      <c r="AC155">
        <f>VLOOKUP(A155,Pre!$J:$BG,50,0)</f>
        <v>8</v>
      </c>
      <c r="AD155">
        <f>VLOOKUP(A155,'post intervencion'!J:BY,68,0)</f>
        <v>9</v>
      </c>
      <c r="AE155" t="e">
        <f>VLOOKUP(A155,'post control'!J:BI,51,0)</f>
        <v>#N/A</v>
      </c>
      <c r="AG155">
        <f>VLOOKUP(A155,Pre!$J:$BH,51,0)</f>
        <v>3</v>
      </c>
      <c r="AH155">
        <f>VLOOKUP(A155,'post intervencion'!J:CA,70,0)</f>
        <v>2.3333333333333335</v>
      </c>
      <c r="AJ155">
        <f>VLOOKUP(A155,Pre!$J:$BI,52,0)</f>
        <v>2</v>
      </c>
      <c r="AK155">
        <f>VLOOKUP(A155,'post intervencion'!J:CB,71,0)</f>
        <v>3</v>
      </c>
      <c r="AM155">
        <f>VLOOKUP(A155,Pre!$J:$BJ,53,0)</f>
        <v>3</v>
      </c>
      <c r="AN155" t="e">
        <f>VLOOKUP(A155,'post control'!J:BJ,53,0)</f>
        <v>#N/A</v>
      </c>
      <c r="AP155">
        <f>VLOOKUP(A155,Pre!$J:$BK,54,0)</f>
        <v>3</v>
      </c>
      <c r="AQ155">
        <f>VLOOKUP(A155,'post intervencion'!J:CD,73,0)</f>
        <v>4</v>
      </c>
      <c r="AS155">
        <f>VLOOKUP(A155,Pre!$J:$BL,55,0)</f>
        <v>2.6666666666666665</v>
      </c>
      <c r="AT155">
        <f>VLOOKUP(A155,'post intervencion'!J:CE,74,0)</f>
        <v>3</v>
      </c>
      <c r="AW155" t="str">
        <f>VLOOKUP(A155,'post intervencion'!$J$18:$CI$117,75,0)</f>
        <v>si</v>
      </c>
      <c r="AX155" t="str">
        <f>VLOOKUP(A155,'post intervencion'!$J$18:$CI$117,76,0)</f>
        <v>no</v>
      </c>
      <c r="AY155" t="str">
        <f>VLOOKUP(A155,'post intervencion'!$J$18:$CI$117,77,0)</f>
        <v>si</v>
      </c>
      <c r="AZ155" t="str">
        <f>VLOOKUP(A155,'post intervencion'!$J$18:$CI$117,78,0)</f>
        <v>si</v>
      </c>
      <c r="BB155">
        <f>VLOOKUP(A155,Pre!$J:$BG,4,0)</f>
        <v>7</v>
      </c>
      <c r="BC155" t="e">
        <f>VLOOKUP(A155,'post control'!J:BJ,4,0)</f>
        <v>#N/A</v>
      </c>
    </row>
    <row r="156" spans="1:55" x14ac:dyDescent="0.2">
      <c r="A156">
        <v>889</v>
      </c>
      <c r="B156" s="13">
        <f>VLOOKUP(A156,Pre!$J:$BG,41,0)</f>
        <v>6</v>
      </c>
      <c r="C156" s="13" t="e">
        <f>VLOOKUP(A156,'post control'!J:BI,42,0)</f>
        <v>#N/A</v>
      </c>
      <c r="D156" s="13" t="e">
        <f>VLOOKUP(A156,'post control'!J:BI,42,0)</f>
        <v>#N/A</v>
      </c>
      <c r="E156">
        <f>VLOOKUP(A156,Pre!$J:$BG,42,0)</f>
        <v>11</v>
      </c>
      <c r="F156">
        <f>VLOOKUP(A156,'post intervencion'!J:BY,60,0)</f>
        <v>11</v>
      </c>
      <c r="G156" t="e">
        <f>VLOOKUP(A156,'post control'!J:BI,43,0)</f>
        <v>#N/A</v>
      </c>
      <c r="H156">
        <f>VLOOKUP(A156,Pre!$J:$BG,43,0)</f>
        <v>4</v>
      </c>
      <c r="I156">
        <f>VLOOKUP(A156,'post intervencion'!J:BY,61,0)</f>
        <v>3</v>
      </c>
      <c r="J156" t="e">
        <f>VLOOKUP(A156,'post control'!J:BI,44,0)</f>
        <v>#N/A</v>
      </c>
      <c r="K156" s="24">
        <f>VLOOKUP(A156,Pre!$J:$BG,44,0)</f>
        <v>4</v>
      </c>
      <c r="L156">
        <f>VLOOKUP(A156,'post intervencion'!J:BY,62,0)</f>
        <v>3</v>
      </c>
      <c r="M156" t="e">
        <f>VLOOKUP(A156,'post control'!J:BI,45,0)</f>
        <v>#N/A</v>
      </c>
      <c r="N156">
        <f>VLOOKUP(A156,Pre!$J:$BG,45,0)</f>
        <v>4</v>
      </c>
      <c r="O156">
        <f>VLOOKUP(A156,'post intervencion'!J:BY,63,0)</f>
        <v>3</v>
      </c>
      <c r="P156" t="e">
        <f>VLOOKUP(A156,'post control'!J:BI,46,0)</f>
        <v>#N/A</v>
      </c>
      <c r="Q156">
        <f>VLOOKUP(A156,Pre!$J:$BG,46,0)</f>
        <v>4</v>
      </c>
      <c r="R156">
        <f>VLOOKUP(A156,'post intervencion'!J:BY,64,0)</f>
        <v>3</v>
      </c>
      <c r="S156" t="e">
        <f>VLOOKUP(A156,'post control'!J:BI,47,0)</f>
        <v>#N/A</v>
      </c>
      <c r="T156">
        <f>VLOOKUP(A156,Pre!$J:$BG,47,0)</f>
        <v>1</v>
      </c>
      <c r="U156">
        <f>VLOOKUP(A156,'post intervencion'!J:BY,65,0)</f>
        <v>2.3333333333333335</v>
      </c>
      <c r="V156" t="e">
        <f>VLOOKUP(A156,'post control'!J:BI,48,0)</f>
        <v>#N/A</v>
      </c>
      <c r="W156">
        <f>VLOOKUP(A156,Pre!$J:$BG,48,0)</f>
        <v>4</v>
      </c>
      <c r="X156">
        <f>VLOOKUP(A156,'post intervencion'!J:BY,66,0)</f>
        <v>3.6</v>
      </c>
      <c r="Y156" t="e">
        <f>VLOOKUP(A156,'post control'!J:BI,49,0)</f>
        <v>#N/A</v>
      </c>
      <c r="Z156">
        <f>VLOOKUP(A156,Pre!$J:$BG,49,0)</f>
        <v>4.5</v>
      </c>
      <c r="AA156" t="e">
        <f>VLOOKUP(A156,'post control'!J:BJ,50,0)</f>
        <v>#N/A</v>
      </c>
      <c r="AB156" t="e">
        <f>VLOOKUP(A156,'post control'!J:BI,50,0)</f>
        <v>#N/A</v>
      </c>
      <c r="AC156">
        <f>VLOOKUP(A156,Pre!$J:$BG,50,0)</f>
        <v>12</v>
      </c>
      <c r="AD156">
        <f>VLOOKUP(A156,'post intervencion'!J:BY,68,0)</f>
        <v>9</v>
      </c>
      <c r="AE156" t="e">
        <f>VLOOKUP(A156,'post control'!J:BI,51,0)</f>
        <v>#N/A</v>
      </c>
      <c r="AG156">
        <f>VLOOKUP(A156,Pre!$J:$BH,51,0)</f>
        <v>2.6666666666666665</v>
      </c>
      <c r="AH156">
        <f>VLOOKUP(A156,'post intervencion'!J:CA,70,0)</f>
        <v>2.3333333333333335</v>
      </c>
      <c r="AJ156">
        <f>VLOOKUP(A156,Pre!$J:$BI,52,0)</f>
        <v>2.6666666666666665</v>
      </c>
      <c r="AK156">
        <f>VLOOKUP(A156,'post intervencion'!J:CB,71,0)</f>
        <v>1.6666666666666665</v>
      </c>
      <c r="AM156">
        <f>VLOOKUP(A156,Pre!$J:$BJ,53,0)</f>
        <v>4</v>
      </c>
      <c r="AN156" t="e">
        <f>VLOOKUP(A156,'post control'!J:BJ,53,0)</f>
        <v>#N/A</v>
      </c>
      <c r="AP156">
        <f>VLOOKUP(A156,Pre!$J:$BK,54,0)</f>
        <v>4</v>
      </c>
      <c r="AQ156">
        <f>VLOOKUP(A156,'post intervencion'!J:CD,73,0)</f>
        <v>3</v>
      </c>
      <c r="AS156">
        <f>VLOOKUP(A156,Pre!$J:$BL,55,0)</f>
        <v>4</v>
      </c>
      <c r="AT156">
        <f>VLOOKUP(A156,'post intervencion'!J:CE,74,0)</f>
        <v>3</v>
      </c>
      <c r="AW156" t="str">
        <f>VLOOKUP(A156,'post intervencion'!$J$18:$CI$117,75,0)</f>
        <v>no</v>
      </c>
      <c r="AX156" t="str">
        <f>VLOOKUP(A156,'post intervencion'!$J$18:$CI$117,76,0)</f>
        <v>si</v>
      </c>
      <c r="AY156" t="str">
        <f>VLOOKUP(A156,'post intervencion'!$J$18:$CI$117,77,0)</f>
        <v>si</v>
      </c>
      <c r="AZ156" t="str">
        <f>VLOOKUP(A156,'post intervencion'!$J$18:$CI$117,78,0)</f>
        <v>si</v>
      </c>
      <c r="BB156">
        <f>VLOOKUP(A156,Pre!$J:$BG,4,0)</f>
        <v>6</v>
      </c>
      <c r="BC156" t="e">
        <f>VLOOKUP(A156,'post control'!J:BJ,4,0)</f>
        <v>#N/A</v>
      </c>
    </row>
    <row r="157" spans="1:55" x14ac:dyDescent="0.2">
      <c r="A157">
        <v>481</v>
      </c>
      <c r="B157" s="13">
        <f>VLOOKUP(A157,Pre!$J:$BG,41,0)</f>
        <v>5.666666666666667</v>
      </c>
      <c r="C157" s="13" t="e">
        <f>VLOOKUP(A157,'post control'!J:BI,42,0)</f>
        <v>#N/A</v>
      </c>
      <c r="D157" s="13" t="e">
        <f>VLOOKUP(A157,'post control'!J:BI,42,0)</f>
        <v>#N/A</v>
      </c>
      <c r="E157">
        <f>VLOOKUP(A157,Pre!$J:$BG,42,0)</f>
        <v>1</v>
      </c>
      <c r="F157">
        <f>VLOOKUP(A157,'post intervencion'!J:BY,60,0)</f>
        <v>2</v>
      </c>
      <c r="G157" t="e">
        <f>VLOOKUP(A157,'post control'!J:BI,43,0)</f>
        <v>#N/A</v>
      </c>
      <c r="H157">
        <f>VLOOKUP(A157,Pre!$J:$BG,43,0)</f>
        <v>0.66666666666666663</v>
      </c>
      <c r="I157">
        <f>VLOOKUP(A157,'post intervencion'!J:BY,61,0)</f>
        <v>2</v>
      </c>
      <c r="J157" t="e">
        <f>VLOOKUP(A157,'post control'!J:BI,44,0)</f>
        <v>#N/A</v>
      </c>
      <c r="K157" s="24">
        <f>VLOOKUP(A157,Pre!$J:$BG,44,0)</f>
        <v>1</v>
      </c>
      <c r="L157">
        <f>VLOOKUP(A157,'post intervencion'!J:BY,62,0)</f>
        <v>1</v>
      </c>
      <c r="M157" t="e">
        <f>VLOOKUP(A157,'post control'!J:BI,45,0)</f>
        <v>#N/A</v>
      </c>
      <c r="N157">
        <f>VLOOKUP(A157,Pre!$J:$BG,45,0)</f>
        <v>1</v>
      </c>
      <c r="O157">
        <f>VLOOKUP(A157,'post intervencion'!J:BY,63,0)</f>
        <v>4</v>
      </c>
      <c r="P157" t="e">
        <f>VLOOKUP(A157,'post control'!J:BI,46,0)</f>
        <v>#N/A</v>
      </c>
      <c r="Q157">
        <f>VLOOKUP(A157,Pre!$J:$BG,46,0)</f>
        <v>0</v>
      </c>
      <c r="R157">
        <f>VLOOKUP(A157,'post intervencion'!J:BY,64,0)</f>
        <v>1</v>
      </c>
      <c r="S157" t="e">
        <f>VLOOKUP(A157,'post control'!J:BI,47,0)</f>
        <v>#N/A</v>
      </c>
      <c r="T157">
        <f>VLOOKUP(A157,Pre!$J:$BG,47,0)</f>
        <v>3.6666666666666665</v>
      </c>
      <c r="U157">
        <f>VLOOKUP(A157,'post intervencion'!J:BY,65,0)</f>
        <v>2.4444444444444446</v>
      </c>
      <c r="V157" t="e">
        <f>VLOOKUP(A157,'post control'!J:BI,48,0)</f>
        <v>#N/A</v>
      </c>
      <c r="W157">
        <f>VLOOKUP(A157,Pre!$J:$BG,48,0)</f>
        <v>3</v>
      </c>
      <c r="X157">
        <f>VLOOKUP(A157,'post intervencion'!J:BY,66,0)</f>
        <v>3.8</v>
      </c>
      <c r="Y157" t="e">
        <f>VLOOKUP(A157,'post control'!J:BI,49,0)</f>
        <v>#N/A</v>
      </c>
      <c r="Z157">
        <f>VLOOKUP(A157,Pre!$J:$BG,49,0)</f>
        <v>3.5</v>
      </c>
      <c r="AA157" t="e">
        <f>VLOOKUP(A157,'post control'!J:BJ,50,0)</f>
        <v>#N/A</v>
      </c>
      <c r="AB157" t="e">
        <f>VLOOKUP(A157,'post control'!J:BI,50,0)</f>
        <v>#N/A</v>
      </c>
      <c r="AC157">
        <f>VLOOKUP(A157,Pre!$J:$BG,50,0)</f>
        <v>7</v>
      </c>
      <c r="AD157">
        <f>VLOOKUP(A157,'post intervencion'!J:BY,68,0)</f>
        <v>9</v>
      </c>
      <c r="AE157" t="e">
        <f>VLOOKUP(A157,'post control'!J:BI,51,0)</f>
        <v>#N/A</v>
      </c>
      <c r="AG157">
        <f>VLOOKUP(A157,Pre!$J:$BH,51,0)</f>
        <v>2.7777777777777777</v>
      </c>
      <c r="AH157">
        <f>VLOOKUP(A157,'post intervencion'!J:CA,70,0)</f>
        <v>2.4444444444444446</v>
      </c>
      <c r="AJ157">
        <f>VLOOKUP(A157,Pre!$J:$BI,52,0)</f>
        <v>2.333333333333333</v>
      </c>
      <c r="AK157">
        <f>VLOOKUP(A157,'post intervencion'!J:CB,71,0)</f>
        <v>4</v>
      </c>
      <c r="AM157">
        <f>VLOOKUP(A157,Pre!$J:$BJ,53,0)</f>
        <v>3</v>
      </c>
      <c r="AN157" t="e">
        <f>VLOOKUP(A157,'post control'!J:BJ,53,0)</f>
        <v>#N/A</v>
      </c>
      <c r="AP157">
        <f>VLOOKUP(A157,Pre!$J:$BK,54,0)</f>
        <v>3</v>
      </c>
      <c r="AQ157">
        <f>VLOOKUP(A157,'post intervencion'!J:CD,73,0)</f>
        <v>4</v>
      </c>
      <c r="AS157">
        <f>VLOOKUP(A157,Pre!$J:$BL,55,0)</f>
        <v>2.333333333333333</v>
      </c>
      <c r="AT157">
        <f>VLOOKUP(A157,'post intervencion'!J:CE,74,0)</f>
        <v>3</v>
      </c>
      <c r="AW157" t="str">
        <f>VLOOKUP(A157,'post intervencion'!$J$18:$CI$117,75,0)</f>
        <v>si</v>
      </c>
      <c r="AX157" t="str">
        <f>VLOOKUP(A157,'post intervencion'!$J$18:$CI$117,76,0)</f>
        <v>si</v>
      </c>
      <c r="AY157" t="str">
        <f>VLOOKUP(A157,'post intervencion'!$J$18:$CI$117,77,0)</f>
        <v>si</v>
      </c>
      <c r="AZ157" t="str">
        <f>VLOOKUP(A157,'post intervencion'!$J$18:$CI$117,78,0)</f>
        <v>no</v>
      </c>
      <c r="BB157">
        <f>VLOOKUP(A157,Pre!$J:$BG,4,0)</f>
        <v>5</v>
      </c>
      <c r="BC157" t="e">
        <f>VLOOKUP(A157,'post control'!J:BJ,4,0)</f>
        <v>#N/A</v>
      </c>
    </row>
    <row r="158" spans="1:55" x14ac:dyDescent="0.2">
      <c r="A158">
        <v>581</v>
      </c>
      <c r="B158" s="13">
        <f>VLOOKUP(A158,Pre!$J:$BG,41,0)</f>
        <v>6</v>
      </c>
      <c r="C158" s="13" t="e">
        <f>VLOOKUP(A158,'post control'!J:BI,42,0)</f>
        <v>#N/A</v>
      </c>
      <c r="D158" s="13" t="e">
        <f>VLOOKUP(A158,'post control'!J:BI,42,0)</f>
        <v>#N/A</v>
      </c>
      <c r="E158">
        <f>VLOOKUP(A158,Pre!$J:$BG,42,0)</f>
        <v>10</v>
      </c>
      <c r="F158">
        <f>VLOOKUP(A158,'post intervencion'!J:BY,60,0)</f>
        <v>10</v>
      </c>
      <c r="G158" t="e">
        <f>VLOOKUP(A158,'post control'!J:BI,43,0)</f>
        <v>#N/A</v>
      </c>
      <c r="H158">
        <f>VLOOKUP(A158,Pre!$J:$BG,43,0)</f>
        <v>1.3333333333333333</v>
      </c>
      <c r="I158">
        <f>VLOOKUP(A158,'post intervencion'!J:BY,61,0)</f>
        <v>1.3333333333333333</v>
      </c>
      <c r="J158" t="e">
        <f>VLOOKUP(A158,'post control'!J:BI,44,0)</f>
        <v>#N/A</v>
      </c>
      <c r="K158" s="24">
        <f>VLOOKUP(A158,Pre!$J:$BG,44,0)</f>
        <v>1</v>
      </c>
      <c r="L158">
        <f>VLOOKUP(A158,'post intervencion'!J:BY,62,0)</f>
        <v>0</v>
      </c>
      <c r="M158" t="e">
        <f>VLOOKUP(A158,'post control'!J:BI,45,0)</f>
        <v>#N/A</v>
      </c>
      <c r="N158">
        <f>VLOOKUP(A158,Pre!$J:$BG,45,0)</f>
        <v>2</v>
      </c>
      <c r="O158">
        <f>VLOOKUP(A158,'post intervencion'!J:BY,63,0)</f>
        <v>2</v>
      </c>
      <c r="P158" t="e">
        <f>VLOOKUP(A158,'post control'!J:BI,46,0)</f>
        <v>#N/A</v>
      </c>
      <c r="Q158">
        <f>VLOOKUP(A158,Pre!$J:$BG,46,0)</f>
        <v>1</v>
      </c>
      <c r="R158">
        <f>VLOOKUP(A158,'post intervencion'!J:BY,64,0)</f>
        <v>2</v>
      </c>
      <c r="S158" t="e">
        <f>VLOOKUP(A158,'post control'!J:BI,47,0)</f>
        <v>#N/A</v>
      </c>
      <c r="T158">
        <f>VLOOKUP(A158,Pre!$J:$BG,47,0)</f>
        <v>2.6666666666666665</v>
      </c>
      <c r="U158">
        <f>VLOOKUP(A158,'post intervencion'!J:BY,65,0)</f>
        <v>2.4444444444444446</v>
      </c>
      <c r="V158" t="e">
        <f>VLOOKUP(A158,'post control'!J:BI,48,0)</f>
        <v>#N/A</v>
      </c>
      <c r="W158">
        <f>VLOOKUP(A158,Pre!$J:$BG,48,0)</f>
        <v>2.8</v>
      </c>
      <c r="X158">
        <f>VLOOKUP(A158,'post intervencion'!J:BY,66,0)</f>
        <v>3.2</v>
      </c>
      <c r="Y158" t="e">
        <f>VLOOKUP(A158,'post control'!J:BI,49,0)</f>
        <v>#N/A</v>
      </c>
      <c r="Z158">
        <f>VLOOKUP(A158,Pre!$J:$BG,49,0)</f>
        <v>3</v>
      </c>
      <c r="AA158" t="e">
        <f>VLOOKUP(A158,'post control'!J:BJ,50,0)</f>
        <v>#N/A</v>
      </c>
      <c r="AB158" t="e">
        <f>VLOOKUP(A158,'post control'!J:BI,50,0)</f>
        <v>#N/A</v>
      </c>
      <c r="AC158">
        <f>VLOOKUP(A158,Pre!$J:$BG,50,0)</f>
        <v>6</v>
      </c>
      <c r="AD158">
        <f>VLOOKUP(A158,'post intervencion'!J:BY,68,0)</f>
        <v>9</v>
      </c>
      <c r="AE158" t="e">
        <f>VLOOKUP(A158,'post control'!J:BI,51,0)</f>
        <v>#N/A</v>
      </c>
      <c r="AG158">
        <f>VLOOKUP(A158,Pre!$J:$BH,51,0)</f>
        <v>2.8888888888888888</v>
      </c>
      <c r="AH158">
        <f>VLOOKUP(A158,'post intervencion'!J:CA,70,0)</f>
        <v>2.4444444444444446</v>
      </c>
      <c r="AJ158">
        <f>VLOOKUP(A158,Pre!$J:$BI,52,0)</f>
        <v>1.3333333333333335</v>
      </c>
      <c r="AK158">
        <f>VLOOKUP(A158,'post intervencion'!J:CB,71,0)</f>
        <v>1.6666666666666665</v>
      </c>
      <c r="AM158">
        <f>VLOOKUP(A158,Pre!$J:$BJ,53,0)</f>
        <v>2</v>
      </c>
      <c r="AN158" t="e">
        <f>VLOOKUP(A158,'post control'!J:BJ,53,0)</f>
        <v>#N/A</v>
      </c>
      <c r="AP158">
        <f>VLOOKUP(A158,Pre!$J:$BK,54,0)</f>
        <v>2</v>
      </c>
      <c r="AQ158">
        <f>VLOOKUP(A158,'post intervencion'!J:CD,73,0)</f>
        <v>3</v>
      </c>
      <c r="AS158">
        <f>VLOOKUP(A158,Pre!$J:$BL,55,0)</f>
        <v>2</v>
      </c>
      <c r="AT158">
        <f>VLOOKUP(A158,'post intervencion'!J:CE,74,0)</f>
        <v>3</v>
      </c>
      <c r="AW158" t="str">
        <f>VLOOKUP(A158,'post intervencion'!$J$18:$CI$117,75,0)</f>
        <v>no</v>
      </c>
      <c r="AX158" t="str">
        <f>VLOOKUP(A158,'post intervencion'!$J$18:$CI$117,76,0)</f>
        <v>si</v>
      </c>
      <c r="AY158" t="str">
        <f>VLOOKUP(A158,'post intervencion'!$J$18:$CI$117,77,0)</f>
        <v>si</v>
      </c>
      <c r="AZ158" t="str">
        <f>VLOOKUP(A158,'post intervencion'!$J$18:$CI$117,78,0)</f>
        <v>no</v>
      </c>
      <c r="BB158">
        <f>VLOOKUP(A158,Pre!$J:$BG,4,0)</f>
        <v>7</v>
      </c>
      <c r="BC158" t="e">
        <f>VLOOKUP(A158,'post control'!J:BJ,4,0)</f>
        <v>#N/A</v>
      </c>
    </row>
    <row r="159" spans="1:55" x14ac:dyDescent="0.2">
      <c r="A159">
        <v>465</v>
      </c>
      <c r="B159" s="13">
        <f>VLOOKUP(A159,Pre!$J:$BG,41,0)</f>
        <v>4.333333333333333</v>
      </c>
      <c r="C159" s="13" t="e">
        <f>VLOOKUP(A159,'post control'!J:BI,42,0)</f>
        <v>#N/A</v>
      </c>
      <c r="D159" s="13" t="e">
        <f>VLOOKUP(A159,'post control'!J:BI,42,0)</f>
        <v>#N/A</v>
      </c>
      <c r="E159">
        <f>VLOOKUP(A159,Pre!$J:$BG,42,0)</f>
        <v>2</v>
      </c>
      <c r="F159">
        <f>VLOOKUP(A159,'post intervencion'!J:BY,60,0)</f>
        <v>3</v>
      </c>
      <c r="G159" t="e">
        <f>VLOOKUP(A159,'post control'!J:BI,43,0)</f>
        <v>#N/A</v>
      </c>
      <c r="H159">
        <f>VLOOKUP(A159,Pre!$J:$BG,43,0)</f>
        <v>3</v>
      </c>
      <c r="I159">
        <f>VLOOKUP(A159,'post intervencion'!J:BY,61,0)</f>
        <v>3</v>
      </c>
      <c r="J159" t="e">
        <f>VLOOKUP(A159,'post control'!J:BI,44,0)</f>
        <v>#N/A</v>
      </c>
      <c r="K159" s="24">
        <f>VLOOKUP(A159,Pre!$J:$BG,44,0)</f>
        <v>2</v>
      </c>
      <c r="L159">
        <f>VLOOKUP(A159,'post intervencion'!J:BY,62,0)</f>
        <v>3</v>
      </c>
      <c r="M159" t="e">
        <f>VLOOKUP(A159,'post control'!J:BI,45,0)</f>
        <v>#N/A</v>
      </c>
      <c r="N159">
        <f>VLOOKUP(A159,Pre!$J:$BG,45,0)</f>
        <v>4</v>
      </c>
      <c r="O159">
        <f>VLOOKUP(A159,'post intervencion'!J:BY,63,0)</f>
        <v>3</v>
      </c>
      <c r="P159" t="e">
        <f>VLOOKUP(A159,'post control'!J:BI,46,0)</f>
        <v>#N/A</v>
      </c>
      <c r="Q159">
        <f>VLOOKUP(A159,Pre!$J:$BG,46,0)</f>
        <v>3</v>
      </c>
      <c r="R159">
        <f>VLOOKUP(A159,'post intervencion'!J:BY,64,0)</f>
        <v>3</v>
      </c>
      <c r="S159" t="e">
        <f>VLOOKUP(A159,'post control'!J:BI,47,0)</f>
        <v>#N/A</v>
      </c>
      <c r="T159">
        <f>VLOOKUP(A159,Pre!$J:$BG,47,0)</f>
        <v>1.6666666666666667</v>
      </c>
      <c r="U159">
        <f>VLOOKUP(A159,'post intervencion'!J:BY,65,0)</f>
        <v>2.4444444444444446</v>
      </c>
      <c r="V159" t="e">
        <f>VLOOKUP(A159,'post control'!J:BI,48,0)</f>
        <v>#N/A</v>
      </c>
      <c r="W159">
        <f>VLOOKUP(A159,Pre!$J:$BG,48,0)</f>
        <v>3.8</v>
      </c>
      <c r="X159">
        <f>VLOOKUP(A159,'post intervencion'!J:BY,66,0)</f>
        <v>4</v>
      </c>
      <c r="Y159" t="e">
        <f>VLOOKUP(A159,'post control'!J:BI,49,0)</f>
        <v>#N/A</v>
      </c>
      <c r="Z159">
        <f>VLOOKUP(A159,Pre!$J:$BG,49,0)</f>
        <v>4</v>
      </c>
      <c r="AA159" t="e">
        <f>VLOOKUP(A159,'post control'!J:BJ,50,0)</f>
        <v>#N/A</v>
      </c>
      <c r="AB159" t="e">
        <f>VLOOKUP(A159,'post control'!J:BI,50,0)</f>
        <v>#N/A</v>
      </c>
      <c r="AC159">
        <f>VLOOKUP(A159,Pre!$J:$BG,50,0)</f>
        <v>9</v>
      </c>
      <c r="AD159">
        <f>VLOOKUP(A159,'post intervencion'!J:BY,68,0)</f>
        <v>11</v>
      </c>
      <c r="AE159" t="e">
        <f>VLOOKUP(A159,'post control'!J:BI,51,0)</f>
        <v>#N/A</v>
      </c>
      <c r="AG159">
        <f>VLOOKUP(A159,Pre!$J:$BH,51,0)</f>
        <v>2.7777777777777777</v>
      </c>
      <c r="AH159">
        <f>VLOOKUP(A159,'post intervencion'!J:CA,70,0)</f>
        <v>2.4444444444444446</v>
      </c>
      <c r="AJ159">
        <f>VLOOKUP(A159,Pre!$J:$BI,52,0)</f>
        <v>2.6666666666666665</v>
      </c>
      <c r="AK159">
        <f>VLOOKUP(A159,'post intervencion'!J:CB,71,0)</f>
        <v>1.6666666666666665</v>
      </c>
      <c r="AM159">
        <f>VLOOKUP(A159,Pre!$J:$BJ,53,0)</f>
        <v>4</v>
      </c>
      <c r="AN159" t="e">
        <f>VLOOKUP(A159,'post control'!J:BJ,53,0)</f>
        <v>#N/A</v>
      </c>
      <c r="AP159">
        <f>VLOOKUP(A159,Pre!$J:$BK,54,0)</f>
        <v>4</v>
      </c>
      <c r="AQ159">
        <f>VLOOKUP(A159,'post intervencion'!J:CD,73,0)</f>
        <v>4</v>
      </c>
      <c r="AS159">
        <f>VLOOKUP(A159,Pre!$J:$BL,55,0)</f>
        <v>3</v>
      </c>
      <c r="AT159">
        <f>VLOOKUP(A159,'post intervencion'!J:CE,74,0)</f>
        <v>3</v>
      </c>
      <c r="AW159" t="str">
        <f>VLOOKUP(A159,'post intervencion'!$J$18:$CI$117,75,0)</f>
        <v>si</v>
      </c>
      <c r="AX159" t="str">
        <f>VLOOKUP(A159,'post intervencion'!$J$18:$CI$117,76,0)</f>
        <v>no</v>
      </c>
      <c r="AY159" t="str">
        <f>VLOOKUP(A159,'post intervencion'!$J$18:$CI$117,77,0)</f>
        <v>si</v>
      </c>
      <c r="AZ159" t="str">
        <f>VLOOKUP(A159,'post intervencion'!$J$18:$CI$117,78,0)</f>
        <v>no</v>
      </c>
      <c r="BB159">
        <f>VLOOKUP(A159,Pre!$J:$BG,4,0)</f>
        <v>5</v>
      </c>
      <c r="BC159" t="e">
        <f>VLOOKUP(A159,'post control'!J:BJ,4,0)</f>
        <v>#N/A</v>
      </c>
    </row>
    <row r="160" spans="1:55" x14ac:dyDescent="0.2">
      <c r="A160">
        <v>925</v>
      </c>
      <c r="B160" s="13">
        <f>VLOOKUP(A160,Pre!$J:$BG,41,0)</f>
        <v>6.666666666666667</v>
      </c>
      <c r="C160" s="13" t="e">
        <f>VLOOKUP(A160,'post control'!J:BI,42,0)</f>
        <v>#N/A</v>
      </c>
      <c r="D160" s="13" t="e">
        <f>VLOOKUP(A160,'post control'!J:BI,42,0)</f>
        <v>#N/A</v>
      </c>
      <c r="E160">
        <f>VLOOKUP(A160,Pre!$J:$BG,42,0)</f>
        <v>7</v>
      </c>
      <c r="F160">
        <f>VLOOKUP(A160,'post intervencion'!J:BY,60,0)</f>
        <v>7</v>
      </c>
      <c r="G160" t="e">
        <f>VLOOKUP(A160,'post control'!J:BI,43,0)</f>
        <v>#N/A</v>
      </c>
      <c r="H160">
        <f>VLOOKUP(A160,Pre!$J:$BG,43,0)</f>
        <v>4.333333333333333</v>
      </c>
      <c r="I160">
        <f>VLOOKUP(A160,'post intervencion'!J:BY,61,0)</f>
        <v>3</v>
      </c>
      <c r="J160" t="e">
        <f>VLOOKUP(A160,'post control'!J:BI,44,0)</f>
        <v>#N/A</v>
      </c>
      <c r="K160" s="24">
        <f>VLOOKUP(A160,Pre!$J:$BG,44,0)</f>
        <v>4</v>
      </c>
      <c r="L160">
        <f>VLOOKUP(A160,'post intervencion'!J:BY,62,0)</f>
        <v>3</v>
      </c>
      <c r="M160" t="e">
        <f>VLOOKUP(A160,'post control'!J:BI,45,0)</f>
        <v>#N/A</v>
      </c>
      <c r="N160">
        <f>VLOOKUP(A160,Pre!$J:$BG,45,0)</f>
        <v>4</v>
      </c>
      <c r="O160">
        <f>VLOOKUP(A160,'post intervencion'!J:BY,63,0)</f>
        <v>3</v>
      </c>
      <c r="P160" t="e">
        <f>VLOOKUP(A160,'post control'!J:BI,46,0)</f>
        <v>#N/A</v>
      </c>
      <c r="Q160">
        <f>VLOOKUP(A160,Pre!$J:$BG,46,0)</f>
        <v>5</v>
      </c>
      <c r="R160">
        <f>VLOOKUP(A160,'post intervencion'!J:BY,64,0)</f>
        <v>3</v>
      </c>
      <c r="S160" t="e">
        <f>VLOOKUP(A160,'post control'!J:BI,47,0)</f>
        <v>#N/A</v>
      </c>
      <c r="T160">
        <f>VLOOKUP(A160,Pre!$J:$BG,47,0)</f>
        <v>1</v>
      </c>
      <c r="U160">
        <f>VLOOKUP(A160,'post intervencion'!J:BY,65,0)</f>
        <v>3.3333333333333335</v>
      </c>
      <c r="V160" t="e">
        <f>VLOOKUP(A160,'post control'!J:BI,48,0)</f>
        <v>#N/A</v>
      </c>
      <c r="W160">
        <f>VLOOKUP(A160,Pre!$J:$BG,48,0)</f>
        <v>2.8</v>
      </c>
      <c r="X160">
        <f>VLOOKUP(A160,'post intervencion'!J:BY,66,0)</f>
        <v>3</v>
      </c>
      <c r="Y160" t="e">
        <f>VLOOKUP(A160,'post control'!J:BI,49,0)</f>
        <v>#N/A</v>
      </c>
      <c r="Z160">
        <f>VLOOKUP(A160,Pre!$J:$BG,49,0)</f>
        <v>4.25</v>
      </c>
      <c r="AA160" t="e">
        <f>VLOOKUP(A160,'post control'!J:BJ,50,0)</f>
        <v>#N/A</v>
      </c>
      <c r="AB160" t="e">
        <f>VLOOKUP(A160,'post control'!J:BI,50,0)</f>
        <v>#N/A</v>
      </c>
      <c r="AC160">
        <f>VLOOKUP(A160,Pre!$J:$BG,50,0)</f>
        <v>13</v>
      </c>
      <c r="AD160">
        <f>VLOOKUP(A160,'post intervencion'!J:BY,68,0)</f>
        <v>9</v>
      </c>
      <c r="AE160" t="e">
        <f>VLOOKUP(A160,'post control'!J:BI,51,0)</f>
        <v>#N/A</v>
      </c>
      <c r="AG160">
        <f>VLOOKUP(A160,Pre!$J:$BH,51,0)</f>
        <v>2.8888888888888888</v>
      </c>
      <c r="AH160">
        <f>VLOOKUP(A160,'post intervencion'!J:CA,70,0)</f>
        <v>3.3333333333333335</v>
      </c>
      <c r="AJ160">
        <f>VLOOKUP(A160,Pre!$J:$BI,52,0)</f>
        <v>2.6666666666666665</v>
      </c>
      <c r="AK160">
        <f>VLOOKUP(A160,'post intervencion'!J:CB,71,0)</f>
        <v>1.3333333333333335</v>
      </c>
      <c r="AM160">
        <f>VLOOKUP(A160,Pre!$J:$BJ,53,0)</f>
        <v>4</v>
      </c>
      <c r="AN160" t="e">
        <f>VLOOKUP(A160,'post control'!J:BJ,53,0)</f>
        <v>#N/A</v>
      </c>
      <c r="AP160">
        <f>VLOOKUP(A160,Pre!$J:$BK,54,0)</f>
        <v>4</v>
      </c>
      <c r="AQ160">
        <f>VLOOKUP(A160,'post intervencion'!J:CD,73,0)</f>
        <v>3</v>
      </c>
      <c r="AS160">
        <f>VLOOKUP(A160,Pre!$J:$BL,55,0)</f>
        <v>4.333333333333333</v>
      </c>
      <c r="AT160">
        <f>VLOOKUP(A160,'post intervencion'!J:CE,74,0)</f>
        <v>3</v>
      </c>
      <c r="AW160" t="str">
        <f>VLOOKUP(A160,'post intervencion'!$J$18:$CI$117,75,0)</f>
        <v>no</v>
      </c>
      <c r="AX160" t="str">
        <f>VLOOKUP(A160,'post intervencion'!$J$18:$CI$117,76,0)</f>
        <v>no</v>
      </c>
      <c r="AY160" t="str">
        <f>VLOOKUP(A160,'post intervencion'!$J$18:$CI$117,77,0)</f>
        <v>no</v>
      </c>
      <c r="AZ160" t="str">
        <f>VLOOKUP(A160,'post intervencion'!$J$18:$CI$117,78,0)</f>
        <v>si</v>
      </c>
      <c r="BB160">
        <f>VLOOKUP(A160,Pre!$J:$BG,4,0)</f>
        <v>7</v>
      </c>
      <c r="BC160" t="e">
        <f>VLOOKUP(A160,'post control'!J:BJ,4,0)</f>
        <v>#N/A</v>
      </c>
    </row>
    <row r="161" spans="1:55" x14ac:dyDescent="0.2">
      <c r="A161">
        <v>113</v>
      </c>
      <c r="B161" s="13">
        <f>VLOOKUP(A161,Pre!$J:$BG,41,0)</f>
        <v>5.666666666666667</v>
      </c>
      <c r="C161" s="13" t="e">
        <f>VLOOKUP(A161,'post control'!J:BI,42,0)</f>
        <v>#N/A</v>
      </c>
      <c r="D161" s="13" t="e">
        <f>VLOOKUP(A161,'post control'!J:BI,42,0)</f>
        <v>#N/A</v>
      </c>
      <c r="E161">
        <f>VLOOKUP(A161,Pre!$J:$BG,42,0)</f>
        <v>8</v>
      </c>
      <c r="F161">
        <f>VLOOKUP(A161,'post intervencion'!J:BY,60,0)</f>
        <v>8</v>
      </c>
      <c r="G161" t="e">
        <f>VLOOKUP(A161,'post control'!J:BI,43,0)</f>
        <v>#N/A</v>
      </c>
      <c r="H161">
        <f>VLOOKUP(A161,Pre!$J:$BG,43,0)</f>
        <v>2.6666666666666665</v>
      </c>
      <c r="I161">
        <f>VLOOKUP(A161,'post intervencion'!J:BY,61,0)</f>
        <v>3</v>
      </c>
      <c r="J161" t="e">
        <f>VLOOKUP(A161,'post control'!J:BI,44,0)</f>
        <v>#N/A</v>
      </c>
      <c r="K161" s="24">
        <f>VLOOKUP(A161,Pre!$J:$BG,44,0)</f>
        <v>2</v>
      </c>
      <c r="L161">
        <f>VLOOKUP(A161,'post intervencion'!J:BY,62,0)</f>
        <v>2</v>
      </c>
      <c r="M161" t="e">
        <f>VLOOKUP(A161,'post control'!J:BI,45,0)</f>
        <v>#N/A</v>
      </c>
      <c r="N161">
        <f>VLOOKUP(A161,Pre!$J:$BG,45,0)</f>
        <v>4</v>
      </c>
      <c r="O161">
        <f>VLOOKUP(A161,'post intervencion'!J:BY,63,0)</f>
        <v>5</v>
      </c>
      <c r="P161" t="e">
        <f>VLOOKUP(A161,'post control'!J:BI,46,0)</f>
        <v>#N/A</v>
      </c>
      <c r="Q161">
        <f>VLOOKUP(A161,Pre!$J:$BG,46,0)</f>
        <v>2</v>
      </c>
      <c r="R161">
        <f>VLOOKUP(A161,'post intervencion'!J:BY,64,0)</f>
        <v>2</v>
      </c>
      <c r="S161" t="e">
        <f>VLOOKUP(A161,'post control'!J:BI,47,0)</f>
        <v>#N/A</v>
      </c>
      <c r="T161">
        <f>VLOOKUP(A161,Pre!$J:$BG,47,0)</f>
        <v>2</v>
      </c>
      <c r="U161">
        <f>VLOOKUP(A161,'post intervencion'!J:BY,65,0)</f>
        <v>3.5555555555555554</v>
      </c>
      <c r="V161" t="e">
        <f>VLOOKUP(A161,'post control'!J:BI,48,0)</f>
        <v>#N/A</v>
      </c>
      <c r="W161">
        <f>VLOOKUP(A161,Pre!$J:$BG,48,0)</f>
        <v>2.4</v>
      </c>
      <c r="X161">
        <f>VLOOKUP(A161,'post intervencion'!J:BY,66,0)</f>
        <v>2.8</v>
      </c>
      <c r="Y161" t="e">
        <f>VLOOKUP(A161,'post control'!J:BI,49,0)</f>
        <v>#N/A</v>
      </c>
      <c r="Z161">
        <f>VLOOKUP(A161,Pre!$J:$BG,49,0)</f>
        <v>3.5</v>
      </c>
      <c r="AA161" t="e">
        <f>VLOOKUP(A161,'post control'!J:BJ,50,0)</f>
        <v>#N/A</v>
      </c>
      <c r="AB161" t="e">
        <f>VLOOKUP(A161,'post control'!J:BI,50,0)</f>
        <v>#N/A</v>
      </c>
      <c r="AC161">
        <f>VLOOKUP(A161,Pre!$J:$BG,50,0)</f>
        <v>8</v>
      </c>
      <c r="AD161">
        <f>VLOOKUP(A161,'post intervencion'!J:BY,68,0)</f>
        <v>9</v>
      </c>
      <c r="AE161" t="e">
        <f>VLOOKUP(A161,'post control'!J:BI,51,0)</f>
        <v>#N/A</v>
      </c>
      <c r="AG161">
        <f>VLOOKUP(A161,Pre!$J:$BH,51,0)</f>
        <v>3.2222222222222223</v>
      </c>
      <c r="AH161">
        <f>VLOOKUP(A161,'post intervencion'!J:CA,70,0)</f>
        <v>3.5555555555555554</v>
      </c>
      <c r="AJ161">
        <f>VLOOKUP(A161,Pre!$J:$BI,52,0)</f>
        <v>2.6666666666666665</v>
      </c>
      <c r="AK161">
        <f>VLOOKUP(A161,'post intervencion'!J:CB,71,0)</f>
        <v>3</v>
      </c>
      <c r="AM161">
        <f>VLOOKUP(A161,Pre!$J:$BJ,53,0)</f>
        <v>4</v>
      </c>
      <c r="AN161" t="e">
        <f>VLOOKUP(A161,'post control'!J:BJ,53,0)</f>
        <v>#N/A</v>
      </c>
      <c r="AP161">
        <f>VLOOKUP(A161,Pre!$J:$BK,54,0)</f>
        <v>4</v>
      </c>
      <c r="AQ161">
        <f>VLOOKUP(A161,'post intervencion'!J:CD,73,0)</f>
        <v>5</v>
      </c>
      <c r="AS161">
        <f>VLOOKUP(A161,Pre!$J:$BL,55,0)</f>
        <v>2.666666666666667</v>
      </c>
      <c r="AT161">
        <f>VLOOKUP(A161,'post intervencion'!J:CE,74,0)</f>
        <v>3.0000000000000004</v>
      </c>
      <c r="AW161" t="str">
        <f>VLOOKUP(A161,'post intervencion'!$J$18:$CI$117,75,0)</f>
        <v>no</v>
      </c>
      <c r="AX161" t="str">
        <f>VLOOKUP(A161,'post intervencion'!$J$18:$CI$117,76,0)</f>
        <v>no</v>
      </c>
      <c r="AY161" t="str">
        <f>VLOOKUP(A161,'post intervencion'!$J$18:$CI$117,77,0)</f>
        <v>no</v>
      </c>
      <c r="AZ161" t="str">
        <f>VLOOKUP(A161,'post intervencion'!$J$18:$CI$117,78,0)</f>
        <v>no</v>
      </c>
      <c r="BB161">
        <f>VLOOKUP(A161,Pre!$J:$BG,4,0)</f>
        <v>5</v>
      </c>
      <c r="BC161" t="e">
        <f>VLOOKUP(A161,'post control'!J:BJ,4,0)</f>
        <v>#N/A</v>
      </c>
    </row>
    <row r="162" spans="1:55" x14ac:dyDescent="0.2">
      <c r="A162">
        <v>189</v>
      </c>
      <c r="B162" s="13">
        <f>VLOOKUP(A162,Pre!$J:$BG,41,0)</f>
        <v>6.333333333333333</v>
      </c>
      <c r="C162" s="13" t="e">
        <f>VLOOKUP(A162,'post control'!J:BI,42,0)</f>
        <v>#N/A</v>
      </c>
      <c r="D162" s="13" t="e">
        <f>VLOOKUP(A162,'post control'!J:BI,42,0)</f>
        <v>#N/A</v>
      </c>
      <c r="E162">
        <f>VLOOKUP(A162,Pre!$J:$BG,42,0)</f>
        <v>7</v>
      </c>
      <c r="F162">
        <f>VLOOKUP(A162,'post intervencion'!J:BY,60,0)</f>
        <v>11</v>
      </c>
      <c r="G162" t="e">
        <f>VLOOKUP(A162,'post control'!J:BI,43,0)</f>
        <v>#N/A</v>
      </c>
      <c r="H162">
        <f>VLOOKUP(A162,Pre!$J:$BG,43,0)</f>
        <v>1</v>
      </c>
      <c r="I162">
        <f>VLOOKUP(A162,'post intervencion'!J:BY,61,0)</f>
        <v>2.3333333333333335</v>
      </c>
      <c r="J162" t="e">
        <f>VLOOKUP(A162,'post control'!J:BI,44,0)</f>
        <v>#N/A</v>
      </c>
      <c r="K162" s="24">
        <f>VLOOKUP(A162,Pre!$J:$BG,44,0)</f>
        <v>1</v>
      </c>
      <c r="L162">
        <f>VLOOKUP(A162,'post intervencion'!J:BY,62,0)</f>
        <v>2</v>
      </c>
      <c r="M162" t="e">
        <f>VLOOKUP(A162,'post control'!J:BI,45,0)</f>
        <v>#N/A</v>
      </c>
      <c r="N162">
        <f>VLOOKUP(A162,Pre!$J:$BG,45,0)</f>
        <v>1</v>
      </c>
      <c r="O162">
        <f>VLOOKUP(A162,'post intervencion'!J:BY,63,0)</f>
        <v>3</v>
      </c>
      <c r="P162" t="e">
        <f>VLOOKUP(A162,'post control'!J:BI,46,0)</f>
        <v>#N/A</v>
      </c>
      <c r="Q162">
        <f>VLOOKUP(A162,Pre!$J:$BG,46,0)</f>
        <v>1</v>
      </c>
      <c r="R162">
        <f>VLOOKUP(A162,'post intervencion'!J:BY,64,0)</f>
        <v>2</v>
      </c>
      <c r="S162" t="e">
        <f>VLOOKUP(A162,'post control'!J:BI,47,0)</f>
        <v>#N/A</v>
      </c>
      <c r="T162">
        <f>VLOOKUP(A162,Pre!$J:$BG,47,0)</f>
        <v>3</v>
      </c>
      <c r="U162">
        <f>VLOOKUP(A162,'post intervencion'!J:BY,65,0)</f>
        <v>3.1111111111111112</v>
      </c>
      <c r="V162" t="e">
        <f>VLOOKUP(A162,'post control'!J:BI,48,0)</f>
        <v>#N/A</v>
      </c>
      <c r="W162">
        <f>VLOOKUP(A162,Pre!$J:$BG,48,0)</f>
        <v>3.8</v>
      </c>
      <c r="X162">
        <f>VLOOKUP(A162,'post intervencion'!J:BY,66,0)</f>
        <v>4</v>
      </c>
      <c r="Y162" t="e">
        <f>VLOOKUP(A162,'post control'!J:BI,49,0)</f>
        <v>#N/A</v>
      </c>
      <c r="Z162">
        <f>VLOOKUP(A162,Pre!$J:$BG,49,0)</f>
        <v>3.5</v>
      </c>
      <c r="AA162" t="e">
        <f>VLOOKUP(A162,'post control'!J:BJ,50,0)</f>
        <v>#N/A</v>
      </c>
      <c r="AB162" t="e">
        <f>VLOOKUP(A162,'post control'!J:BI,50,0)</f>
        <v>#N/A</v>
      </c>
      <c r="AC162">
        <f>VLOOKUP(A162,Pre!$J:$BG,50,0)</f>
        <v>7</v>
      </c>
      <c r="AD162">
        <f>VLOOKUP(A162,'post intervencion'!J:BY,68,0)</f>
        <v>10</v>
      </c>
      <c r="AE162" t="e">
        <f>VLOOKUP(A162,'post control'!J:BI,51,0)</f>
        <v>#N/A</v>
      </c>
      <c r="AG162">
        <f>VLOOKUP(A162,Pre!$J:$BH,51,0)</f>
        <v>3.1111111111111112</v>
      </c>
      <c r="AH162">
        <f>VLOOKUP(A162,'post intervencion'!J:CA,70,0)</f>
        <v>3.1111111111111112</v>
      </c>
      <c r="AJ162">
        <f>VLOOKUP(A162,Pre!$J:$BI,52,0)</f>
        <v>1</v>
      </c>
      <c r="AK162">
        <f>VLOOKUP(A162,'post intervencion'!J:CB,71,0)</f>
        <v>2.3333333333333335</v>
      </c>
      <c r="AM162">
        <f>VLOOKUP(A162,Pre!$J:$BJ,53,0)</f>
        <v>2</v>
      </c>
      <c r="AN162" t="e">
        <f>VLOOKUP(A162,'post control'!J:BJ,53,0)</f>
        <v>#N/A</v>
      </c>
      <c r="AP162">
        <f>VLOOKUP(A162,Pre!$J:$BK,54,0)</f>
        <v>2</v>
      </c>
      <c r="AQ162">
        <f>VLOOKUP(A162,'post intervencion'!J:CD,73,0)</f>
        <v>4</v>
      </c>
      <c r="AS162">
        <f>VLOOKUP(A162,Pre!$J:$BL,55,0)</f>
        <v>2</v>
      </c>
      <c r="AT162">
        <f>VLOOKUP(A162,'post intervencion'!J:CE,74,0)</f>
        <v>3.333333333333333</v>
      </c>
      <c r="AW162" t="str">
        <f>VLOOKUP(A162,'post intervencion'!$J$18:$CI$117,75,0)</f>
        <v>no</v>
      </c>
      <c r="AX162" t="str">
        <f>VLOOKUP(A162,'post intervencion'!$J$18:$CI$117,76,0)</f>
        <v>si</v>
      </c>
      <c r="AY162" t="str">
        <f>VLOOKUP(A162,'post intervencion'!$J$18:$CI$117,77,0)</f>
        <v>si</v>
      </c>
      <c r="AZ162" t="str">
        <f>VLOOKUP(A162,'post intervencion'!$J$18:$CI$117,78,0)</f>
        <v>no</v>
      </c>
      <c r="BB162">
        <f>VLOOKUP(A162,Pre!$J:$BG,4,0)</f>
        <v>6</v>
      </c>
      <c r="BC162" t="e">
        <f>VLOOKUP(A162,'post control'!J:BJ,4,0)</f>
        <v>#N/A</v>
      </c>
    </row>
    <row r="163" spans="1:55" x14ac:dyDescent="0.2">
      <c r="A163">
        <v>1428</v>
      </c>
      <c r="B163" s="13">
        <f>VLOOKUP(A163,Pre!$J:$BG,41,0)</f>
        <v>4</v>
      </c>
      <c r="C163" s="13" t="e">
        <f>VLOOKUP(A163,'post control'!J:BI,42,0)</f>
        <v>#N/A</v>
      </c>
      <c r="D163" s="13" t="e">
        <f>VLOOKUP(A163,'post control'!J:BI,42,0)</f>
        <v>#N/A</v>
      </c>
      <c r="E163">
        <f>VLOOKUP(A163,Pre!$J:$BG,42,0)</f>
        <v>12</v>
      </c>
      <c r="F163">
        <f>VLOOKUP(A163,'post intervencion'!J:BY,60,0)</f>
        <v>12</v>
      </c>
      <c r="G163" t="e">
        <f>VLOOKUP(A163,'post control'!J:BI,43,0)</f>
        <v>#N/A</v>
      </c>
      <c r="H163">
        <f>VLOOKUP(A163,Pre!$J:$BG,43,0)</f>
        <v>2</v>
      </c>
      <c r="I163" t="e">
        <f>VLOOKUP(A163,'post intervencion'!J:BY,61,0)</f>
        <v>#N/A</v>
      </c>
      <c r="J163" t="e">
        <f>VLOOKUP(A163,'post control'!J:BI,44,0)</f>
        <v>#N/A</v>
      </c>
      <c r="K163" s="24">
        <f>VLOOKUP(A163,Pre!$J:$BG,44,0)</f>
        <v>1</v>
      </c>
      <c r="L163" t="e">
        <f>VLOOKUP(A163,'post intervencion'!J:BY,62,0)</f>
        <v>#N/A</v>
      </c>
      <c r="M163" t="e">
        <f>VLOOKUP(A163,'post control'!J:BI,45,0)</f>
        <v>#N/A</v>
      </c>
      <c r="N163">
        <f>VLOOKUP(A163,Pre!$J:$BG,45,0)</f>
        <v>3</v>
      </c>
      <c r="O163" t="e">
        <f>VLOOKUP(A163,'post intervencion'!J:BY,63,0)</f>
        <v>#N/A</v>
      </c>
      <c r="P163" t="e">
        <f>VLOOKUP(A163,'post control'!J:BI,46,0)</f>
        <v>#N/A</v>
      </c>
      <c r="Q163">
        <f>VLOOKUP(A163,Pre!$J:$BG,46,0)</f>
        <v>2</v>
      </c>
      <c r="R163" t="e">
        <f>VLOOKUP(A163,'post intervencion'!J:BY,64,0)</f>
        <v>#N/A</v>
      </c>
      <c r="S163" t="e">
        <f>VLOOKUP(A163,'post control'!J:BI,47,0)</f>
        <v>#N/A</v>
      </c>
      <c r="T163">
        <f>VLOOKUP(A163,Pre!$J:$BG,47,0)</f>
        <v>2.6666666666666665</v>
      </c>
      <c r="U163" t="e">
        <f>VLOOKUP(A163,'post intervencion'!J:BY,65,0)</f>
        <v>#N/A</v>
      </c>
      <c r="V163" t="e">
        <f>VLOOKUP(A163,'post control'!J:BI,48,0)</f>
        <v>#N/A</v>
      </c>
      <c r="W163">
        <f>VLOOKUP(A163,Pre!$J:$BG,48,0)</f>
        <v>3.6</v>
      </c>
      <c r="X163">
        <f>VLOOKUP(A163,'post intervencion'!J:BY,66,0)</f>
        <v>3.4</v>
      </c>
      <c r="Y163" t="e">
        <f>VLOOKUP(A163,'post control'!J:BI,49,0)</f>
        <v>#N/A</v>
      </c>
      <c r="Z163">
        <f>VLOOKUP(A163,Pre!$J:$BG,49,0)</f>
        <v>4.25</v>
      </c>
      <c r="AA163" t="e">
        <f>VLOOKUP(A163,'post control'!J:BJ,50,0)</f>
        <v>#N/A</v>
      </c>
      <c r="AB163" t="e">
        <f>VLOOKUP(A163,'post control'!J:BI,50,0)</f>
        <v>#N/A</v>
      </c>
      <c r="AC163">
        <f>VLOOKUP(A163,Pre!$J:$BG,50,0)</f>
        <v>9</v>
      </c>
      <c r="AD163">
        <f>VLOOKUP(A163,'post intervencion'!J:BY,68,0)</f>
        <v>10</v>
      </c>
      <c r="AE163" t="e">
        <f>VLOOKUP(A163,'post control'!J:BI,51,0)</f>
        <v>#N/A</v>
      </c>
      <c r="AG163">
        <f>VLOOKUP(A163,Pre!$J:$BH,51,0)</f>
        <v>2.5555555555555554</v>
      </c>
      <c r="AH163" t="e">
        <f>VLOOKUP(A163,'post intervencion'!J:CA,70,0)</f>
        <v>#N/A</v>
      </c>
      <c r="AJ163">
        <f>VLOOKUP(A163,Pre!$J:$BI,52,0)</f>
        <v>3</v>
      </c>
      <c r="AK163" t="e">
        <f>VLOOKUP(A163,'post intervencion'!J:CB,71,0)</f>
        <v>#N/A</v>
      </c>
      <c r="AM163">
        <f>VLOOKUP(A163,Pre!$J:$BJ,53,0)</f>
        <v>4</v>
      </c>
      <c r="AN163" t="e">
        <f>VLOOKUP(A163,'post control'!J:BJ,53,0)</f>
        <v>#N/A</v>
      </c>
      <c r="AP163">
        <f>VLOOKUP(A163,Pre!$J:$BK,54,0)</f>
        <v>4</v>
      </c>
      <c r="AQ163">
        <f>VLOOKUP(A163,'post intervencion'!J:CD,73,0)</f>
        <v>4</v>
      </c>
      <c r="AS163">
        <f>VLOOKUP(A163,Pre!$J:$BL,55,0)</f>
        <v>3</v>
      </c>
      <c r="AT163">
        <f>VLOOKUP(A163,'post intervencion'!J:CE,74,0)</f>
        <v>3.333333333333333</v>
      </c>
      <c r="AW163" t="e">
        <f>VLOOKUP(A163,'post intervencion'!$J$18:$CI$117,75,0)</f>
        <v>#N/A</v>
      </c>
      <c r="AX163" t="e">
        <f>VLOOKUP(A163,'post intervencion'!$J$18:$CI$117,76,0)</f>
        <v>#N/A</v>
      </c>
      <c r="AY163" t="e">
        <f>VLOOKUP(A163,'post intervencion'!$J$18:$CI$117,77,0)</f>
        <v>#N/A</v>
      </c>
      <c r="AZ163" t="e">
        <f>VLOOKUP(A163,'post intervencion'!$J$18:$CI$117,78,0)</f>
        <v>#N/A</v>
      </c>
      <c r="BB163">
        <f>VLOOKUP(A163,Pre!$J:$BG,4,0)</f>
        <v>2</v>
      </c>
      <c r="BC163" t="e">
        <f>VLOOKUP(A163,'post control'!J:BJ,4,0)</f>
        <v>#N/A</v>
      </c>
    </row>
    <row r="164" spans="1:55" x14ac:dyDescent="0.2">
      <c r="A164">
        <v>393</v>
      </c>
      <c r="B164" s="13">
        <f>VLOOKUP(A164,Pre!$J:$BG,41,0)</f>
        <v>6.333333333333333</v>
      </c>
      <c r="C164" s="13" t="e">
        <f>VLOOKUP(A164,'post control'!J:BI,42,0)</f>
        <v>#N/A</v>
      </c>
      <c r="D164" s="13" t="e">
        <f>VLOOKUP(A164,'post control'!J:BI,42,0)</f>
        <v>#N/A</v>
      </c>
      <c r="E164">
        <f>VLOOKUP(A164,Pre!$J:$BG,42,0)</f>
        <v>10</v>
      </c>
      <c r="F164">
        <f>VLOOKUP(A164,'post intervencion'!J:BY,60,0)</f>
        <v>12</v>
      </c>
      <c r="G164" t="e">
        <f>VLOOKUP(A164,'post control'!J:BI,43,0)</f>
        <v>#N/A</v>
      </c>
      <c r="H164">
        <f>VLOOKUP(A164,Pre!$J:$BG,43,0)</f>
        <v>1.6666666666666667</v>
      </c>
      <c r="I164">
        <f>VLOOKUP(A164,'post intervencion'!J:BY,61,0)</f>
        <v>3.6666666666666665</v>
      </c>
      <c r="J164" t="e">
        <f>VLOOKUP(A164,'post control'!J:BI,44,0)</f>
        <v>#N/A</v>
      </c>
      <c r="K164" s="24">
        <f>VLOOKUP(A164,Pre!$J:$BG,44,0)</f>
        <v>1</v>
      </c>
      <c r="L164">
        <f>VLOOKUP(A164,'post intervencion'!J:BY,62,0)</f>
        <v>3</v>
      </c>
      <c r="M164" t="e">
        <f>VLOOKUP(A164,'post control'!J:BI,45,0)</f>
        <v>#N/A</v>
      </c>
      <c r="N164">
        <f>VLOOKUP(A164,Pre!$J:$BG,45,0)</f>
        <v>4</v>
      </c>
      <c r="O164">
        <f>VLOOKUP(A164,'post intervencion'!J:BY,63,0)</f>
        <v>4</v>
      </c>
      <c r="P164" t="e">
        <f>VLOOKUP(A164,'post control'!J:BI,46,0)</f>
        <v>#N/A</v>
      </c>
      <c r="Q164">
        <f>VLOOKUP(A164,Pre!$J:$BG,46,0)</f>
        <v>0</v>
      </c>
      <c r="R164">
        <f>VLOOKUP(A164,'post intervencion'!J:BY,64,0)</f>
        <v>4</v>
      </c>
      <c r="S164" t="e">
        <f>VLOOKUP(A164,'post control'!J:BI,47,0)</f>
        <v>#N/A</v>
      </c>
      <c r="T164">
        <f>VLOOKUP(A164,Pre!$J:$BG,47,0)</f>
        <v>4.333333333333333</v>
      </c>
      <c r="U164">
        <f>VLOOKUP(A164,'post intervencion'!J:BY,65,0)</f>
        <v>3.8888888888888888</v>
      </c>
      <c r="V164" t="e">
        <f>VLOOKUP(A164,'post control'!J:BI,48,0)</f>
        <v>#N/A</v>
      </c>
      <c r="W164">
        <f>VLOOKUP(A164,Pre!$J:$BG,48,0)</f>
        <v>4.5999999999999996</v>
      </c>
      <c r="X164">
        <f>VLOOKUP(A164,'post intervencion'!J:BY,66,0)</f>
        <v>4.2</v>
      </c>
      <c r="Y164" t="e">
        <f>VLOOKUP(A164,'post control'!J:BI,49,0)</f>
        <v>#N/A</v>
      </c>
      <c r="Z164">
        <f>VLOOKUP(A164,Pre!$J:$BG,49,0)</f>
        <v>4.75</v>
      </c>
      <c r="AA164" t="e">
        <f>VLOOKUP(A164,'post control'!J:BJ,50,0)</f>
        <v>#N/A</v>
      </c>
      <c r="AB164" t="e">
        <f>VLOOKUP(A164,'post control'!J:BI,50,0)</f>
        <v>#N/A</v>
      </c>
      <c r="AC164">
        <f>VLOOKUP(A164,Pre!$J:$BG,50,0)</f>
        <v>5</v>
      </c>
      <c r="AD164">
        <f>VLOOKUP(A164,'post intervencion'!J:BY,68,0)</f>
        <v>11</v>
      </c>
      <c r="AE164" t="e">
        <f>VLOOKUP(A164,'post control'!J:BI,51,0)</f>
        <v>#N/A</v>
      </c>
      <c r="AG164">
        <f>VLOOKUP(A164,Pre!$J:$BH,51,0)</f>
        <v>4.8888888888888893</v>
      </c>
      <c r="AH164">
        <f>VLOOKUP(A164,'post intervencion'!J:CA,70,0)</f>
        <v>3.8888888888888888</v>
      </c>
      <c r="AJ164">
        <f>VLOOKUP(A164,Pre!$J:$BI,52,0)</f>
        <v>2.6666666666666665</v>
      </c>
      <c r="AK164">
        <f>VLOOKUP(A164,'post intervencion'!J:CB,71,0)</f>
        <v>3</v>
      </c>
      <c r="AM164">
        <f>VLOOKUP(A164,Pre!$J:$BJ,53,0)</f>
        <v>4</v>
      </c>
      <c r="AN164" t="e">
        <f>VLOOKUP(A164,'post control'!J:BJ,53,0)</f>
        <v>#N/A</v>
      </c>
      <c r="AP164">
        <f>VLOOKUP(A164,Pre!$J:$BK,54,0)</f>
        <v>4</v>
      </c>
      <c r="AQ164">
        <f>VLOOKUP(A164,'post intervencion'!J:CD,73,0)</f>
        <v>4</v>
      </c>
      <c r="AS164">
        <f>VLOOKUP(A164,Pre!$J:$BL,55,0)</f>
        <v>1.666666666666667</v>
      </c>
      <c r="AT164">
        <f>VLOOKUP(A164,'post intervencion'!J:CE,74,0)</f>
        <v>3.6666666666666665</v>
      </c>
      <c r="AW164" t="str">
        <f>VLOOKUP(A164,'post intervencion'!$J$18:$CI$117,75,0)</f>
        <v>no</v>
      </c>
      <c r="AX164" t="str">
        <f>VLOOKUP(A164,'post intervencion'!$J$18:$CI$117,76,0)</f>
        <v>si</v>
      </c>
      <c r="AY164" t="str">
        <f>VLOOKUP(A164,'post intervencion'!$J$18:$CI$117,77,0)</f>
        <v>si</v>
      </c>
      <c r="AZ164" t="str">
        <f>VLOOKUP(A164,'post intervencion'!$J$18:$CI$117,78,0)</f>
        <v>no</v>
      </c>
      <c r="BB164">
        <f>VLOOKUP(A164,Pre!$J:$BG,4,0)</f>
        <v>7</v>
      </c>
      <c r="BC164" t="e">
        <f>VLOOKUP(A164,'post control'!J:BJ,4,0)</f>
        <v>#N/A</v>
      </c>
    </row>
    <row r="165" spans="1:55" x14ac:dyDescent="0.2">
      <c r="A165">
        <v>637</v>
      </c>
      <c r="B165" s="13">
        <f>VLOOKUP(A165,Pre!$J:$BG,41,0)</f>
        <v>6.333333333333333</v>
      </c>
      <c r="C165" s="13" t="e">
        <f>VLOOKUP(A165,'post control'!J:BI,42,0)</f>
        <v>#N/A</v>
      </c>
      <c r="D165" s="13" t="e">
        <f>VLOOKUP(A165,'post control'!J:BI,42,0)</f>
        <v>#N/A</v>
      </c>
      <c r="E165">
        <f>VLOOKUP(A165,Pre!$J:$BG,42,0)</f>
        <v>3</v>
      </c>
      <c r="F165">
        <f>VLOOKUP(A165,'post intervencion'!J:BY,60,0)</f>
        <v>5</v>
      </c>
      <c r="G165" t="e">
        <f>VLOOKUP(A165,'post control'!J:BI,43,0)</f>
        <v>#N/A</v>
      </c>
      <c r="H165">
        <f>VLOOKUP(A165,Pre!$J:$BG,43,0)</f>
        <v>1.3333333333333333</v>
      </c>
      <c r="I165">
        <f>VLOOKUP(A165,'post intervencion'!J:BY,61,0)</f>
        <v>2.6666666666666665</v>
      </c>
      <c r="J165" t="e">
        <f>VLOOKUP(A165,'post control'!J:BI,44,0)</f>
        <v>#N/A</v>
      </c>
      <c r="K165" s="24">
        <f>VLOOKUP(A165,Pre!$J:$BG,44,0)</f>
        <v>2</v>
      </c>
      <c r="L165">
        <f>VLOOKUP(A165,'post intervencion'!J:BY,62,0)</f>
        <v>3</v>
      </c>
      <c r="M165" t="e">
        <f>VLOOKUP(A165,'post control'!J:BI,45,0)</f>
        <v>#N/A</v>
      </c>
      <c r="N165">
        <f>VLOOKUP(A165,Pre!$J:$BG,45,0)</f>
        <v>1</v>
      </c>
      <c r="O165">
        <f>VLOOKUP(A165,'post intervencion'!J:BY,63,0)</f>
        <v>2</v>
      </c>
      <c r="P165" t="e">
        <f>VLOOKUP(A165,'post control'!J:BI,46,0)</f>
        <v>#N/A</v>
      </c>
      <c r="Q165">
        <f>VLOOKUP(A165,Pre!$J:$BG,46,0)</f>
        <v>1</v>
      </c>
      <c r="R165">
        <f>VLOOKUP(A165,'post intervencion'!J:BY,64,0)</f>
        <v>3</v>
      </c>
      <c r="S165" t="e">
        <f>VLOOKUP(A165,'post control'!J:BI,47,0)</f>
        <v>#N/A</v>
      </c>
      <c r="T165">
        <f>VLOOKUP(A165,Pre!$J:$BG,47,0)</f>
        <v>2.3333333333333335</v>
      </c>
      <c r="U165">
        <f>VLOOKUP(A165,'post intervencion'!J:BY,65,0)</f>
        <v>2.5555555555555554</v>
      </c>
      <c r="V165" t="e">
        <f>VLOOKUP(A165,'post control'!J:BI,48,0)</f>
        <v>#N/A</v>
      </c>
      <c r="W165">
        <f>VLOOKUP(A165,Pre!$J:$BG,48,0)</f>
        <v>4.4000000000000004</v>
      </c>
      <c r="X165">
        <f>VLOOKUP(A165,'post intervencion'!J:BY,66,0)</f>
        <v>4.2</v>
      </c>
      <c r="Y165" t="e">
        <f>VLOOKUP(A165,'post control'!J:BI,49,0)</f>
        <v>#N/A</v>
      </c>
      <c r="Z165">
        <f>VLOOKUP(A165,Pre!$J:$BG,49,0)</f>
        <v>4.25</v>
      </c>
      <c r="AA165" t="e">
        <f>VLOOKUP(A165,'post control'!J:BJ,50,0)</f>
        <v>#N/A</v>
      </c>
      <c r="AB165" t="e">
        <f>VLOOKUP(A165,'post control'!J:BI,50,0)</f>
        <v>#N/A</v>
      </c>
      <c r="AC165">
        <f>VLOOKUP(A165,Pre!$J:$BG,50,0)</f>
        <v>10</v>
      </c>
      <c r="AD165">
        <f>VLOOKUP(A165,'post intervencion'!J:BY,68,0)</f>
        <v>11</v>
      </c>
      <c r="AE165" t="e">
        <f>VLOOKUP(A165,'post control'!J:BI,51,0)</f>
        <v>#N/A</v>
      </c>
      <c r="AG165">
        <f>VLOOKUP(A165,Pre!$J:$BH,51,0)</f>
        <v>2.5555555555555554</v>
      </c>
      <c r="AH165">
        <f>VLOOKUP(A165,'post intervencion'!J:CA,70,0)</f>
        <v>2.5555555555555554</v>
      </c>
      <c r="AJ165">
        <f>VLOOKUP(A165,Pre!$J:$BI,52,0)</f>
        <v>0.66666666666666652</v>
      </c>
      <c r="AK165">
        <f>VLOOKUP(A165,'post intervencion'!J:CB,71,0)</f>
        <v>2.3333333333333335</v>
      </c>
      <c r="AM165">
        <f>VLOOKUP(A165,Pre!$J:$BJ,53,0)</f>
        <v>2</v>
      </c>
      <c r="AN165" t="e">
        <f>VLOOKUP(A165,'post control'!J:BJ,53,0)</f>
        <v>#N/A</v>
      </c>
      <c r="AP165">
        <f>VLOOKUP(A165,Pre!$J:$BK,54,0)</f>
        <v>3</v>
      </c>
      <c r="AQ165">
        <f>VLOOKUP(A165,'post intervencion'!J:CD,73,0)</f>
        <v>4</v>
      </c>
      <c r="AS165">
        <f>VLOOKUP(A165,Pre!$J:$BL,55,0)</f>
        <v>2.6666666666666665</v>
      </c>
      <c r="AT165">
        <f>VLOOKUP(A165,'post intervencion'!J:CE,74,0)</f>
        <v>3.666666666666667</v>
      </c>
      <c r="AW165" t="str">
        <f>VLOOKUP(A165,'post intervencion'!$J$18:$CI$117,75,0)</f>
        <v>no</v>
      </c>
      <c r="AX165" t="str">
        <f>VLOOKUP(A165,'post intervencion'!$J$18:$CI$117,76,0)</f>
        <v>no</v>
      </c>
      <c r="AY165" t="str">
        <f>VLOOKUP(A165,'post intervencion'!$J$18:$CI$117,77,0)</f>
        <v>no</v>
      </c>
      <c r="AZ165" t="str">
        <f>VLOOKUP(A165,'post intervencion'!$J$18:$CI$117,78,0)</f>
        <v>si</v>
      </c>
      <c r="BB165">
        <f>VLOOKUP(A165,Pre!$J:$BG,4,0)</f>
        <v>6</v>
      </c>
      <c r="BC165" t="e">
        <f>VLOOKUP(A165,'post control'!J:BJ,4,0)</f>
        <v>#N/A</v>
      </c>
    </row>
    <row r="166" spans="1:55" x14ac:dyDescent="0.2">
      <c r="A166">
        <v>473</v>
      </c>
      <c r="B166" s="13">
        <f>VLOOKUP(A166,Pre!$J:$BG,41,0)</f>
        <v>6.666666666666667</v>
      </c>
      <c r="C166" s="13" t="e">
        <f>VLOOKUP(A166,'post control'!J:BI,42,0)</f>
        <v>#N/A</v>
      </c>
      <c r="D166" s="13" t="e">
        <f>VLOOKUP(A166,'post control'!J:BI,42,0)</f>
        <v>#N/A</v>
      </c>
      <c r="E166">
        <f>VLOOKUP(A166,Pre!$J:$BG,42,0)</f>
        <v>1</v>
      </c>
      <c r="F166">
        <f>VLOOKUP(A166,'post intervencion'!J:BY,60,0)</f>
        <v>2</v>
      </c>
      <c r="G166" t="e">
        <f>VLOOKUP(A166,'post control'!J:BI,43,0)</f>
        <v>#N/A</v>
      </c>
      <c r="H166">
        <f>VLOOKUP(A166,Pre!$J:$BG,43,0)</f>
        <v>4.333333333333333</v>
      </c>
      <c r="I166">
        <f>VLOOKUP(A166,'post intervencion'!J:BY,61,0)</f>
        <v>3</v>
      </c>
      <c r="J166" t="e">
        <f>VLOOKUP(A166,'post control'!J:BI,44,0)</f>
        <v>#N/A</v>
      </c>
      <c r="K166" s="24">
        <f>VLOOKUP(A166,Pre!$J:$BG,44,0)</f>
        <v>5</v>
      </c>
      <c r="L166">
        <f>VLOOKUP(A166,'post intervencion'!J:BY,62,0)</f>
        <v>4</v>
      </c>
      <c r="M166" t="e">
        <f>VLOOKUP(A166,'post control'!J:BI,45,0)</f>
        <v>#N/A</v>
      </c>
      <c r="N166">
        <f>VLOOKUP(A166,Pre!$J:$BG,45,0)</f>
        <v>3</v>
      </c>
      <c r="O166">
        <f>VLOOKUP(A166,'post intervencion'!J:BY,63,0)</f>
        <v>2</v>
      </c>
      <c r="P166" t="e">
        <f>VLOOKUP(A166,'post control'!J:BI,46,0)</f>
        <v>#N/A</v>
      </c>
      <c r="Q166">
        <f>VLOOKUP(A166,Pre!$J:$BG,46,0)</f>
        <v>5</v>
      </c>
      <c r="R166">
        <f>VLOOKUP(A166,'post intervencion'!J:BY,64,0)</f>
        <v>3</v>
      </c>
      <c r="S166" t="e">
        <f>VLOOKUP(A166,'post control'!J:BI,47,0)</f>
        <v>#N/A</v>
      </c>
      <c r="T166">
        <f>VLOOKUP(A166,Pre!$J:$BG,47,0)</f>
        <v>1</v>
      </c>
      <c r="U166">
        <f>VLOOKUP(A166,'post intervencion'!J:BY,65,0)</f>
        <v>2.7777777777777777</v>
      </c>
      <c r="V166" t="e">
        <f>VLOOKUP(A166,'post control'!J:BI,48,0)</f>
        <v>#N/A</v>
      </c>
      <c r="W166">
        <f>VLOOKUP(A166,Pre!$J:$BG,48,0)</f>
        <v>3.8</v>
      </c>
      <c r="X166">
        <f>VLOOKUP(A166,'post intervencion'!J:BY,66,0)</f>
        <v>4</v>
      </c>
      <c r="Y166" t="e">
        <f>VLOOKUP(A166,'post control'!J:BI,49,0)</f>
        <v>#N/A</v>
      </c>
      <c r="Z166">
        <f>VLOOKUP(A166,Pre!$J:$BG,49,0)</f>
        <v>4.25</v>
      </c>
      <c r="AA166" t="e">
        <f>VLOOKUP(A166,'post control'!J:BJ,50,0)</f>
        <v>#N/A</v>
      </c>
      <c r="AB166" t="e">
        <f>VLOOKUP(A166,'post control'!J:BI,50,0)</f>
        <v>#N/A</v>
      </c>
      <c r="AC166">
        <f>VLOOKUP(A166,Pre!$J:$BG,50,0)</f>
        <v>13</v>
      </c>
      <c r="AD166">
        <f>VLOOKUP(A166,'post intervencion'!J:BY,68,0)</f>
        <v>11</v>
      </c>
      <c r="AE166" t="e">
        <f>VLOOKUP(A166,'post control'!J:BI,51,0)</f>
        <v>#N/A</v>
      </c>
      <c r="AG166">
        <f>VLOOKUP(A166,Pre!$J:$BH,51,0)</f>
        <v>2.4444444444444446</v>
      </c>
      <c r="AH166">
        <f>VLOOKUP(A166,'post intervencion'!J:CA,70,0)</f>
        <v>2.7777777777777777</v>
      </c>
      <c r="AJ166">
        <f>VLOOKUP(A166,Pre!$J:$BI,52,0)</f>
        <v>2</v>
      </c>
      <c r="AK166">
        <f>VLOOKUP(A166,'post intervencion'!J:CB,71,0)</f>
        <v>1.3333333333333333</v>
      </c>
      <c r="AM166">
        <f>VLOOKUP(A166,Pre!$J:$BJ,53,0)</f>
        <v>3</v>
      </c>
      <c r="AN166" t="e">
        <f>VLOOKUP(A166,'post control'!J:BJ,53,0)</f>
        <v>#N/A</v>
      </c>
      <c r="AP166">
        <f>VLOOKUP(A166,Pre!$J:$BK,54,0)</f>
        <v>3</v>
      </c>
      <c r="AQ166">
        <f>VLOOKUP(A166,'post intervencion'!J:CD,73,0)</f>
        <v>2</v>
      </c>
      <c r="AS166">
        <f>VLOOKUP(A166,Pre!$J:$BL,55,0)</f>
        <v>4.333333333333333</v>
      </c>
      <c r="AT166">
        <f>VLOOKUP(A166,'post intervencion'!J:CE,74,0)</f>
        <v>3.666666666666667</v>
      </c>
      <c r="AW166" t="str">
        <f>VLOOKUP(A166,'post intervencion'!$J$18:$CI$117,75,0)</f>
        <v>no</v>
      </c>
      <c r="AX166" t="str">
        <f>VLOOKUP(A166,'post intervencion'!$J$18:$CI$117,76,0)</f>
        <v>si</v>
      </c>
      <c r="AY166" t="str">
        <f>VLOOKUP(A166,'post intervencion'!$J$18:$CI$117,77,0)</f>
        <v>si</v>
      </c>
      <c r="AZ166" t="str">
        <f>VLOOKUP(A166,'post intervencion'!$J$18:$CI$117,78,0)</f>
        <v>no</v>
      </c>
      <c r="BB166">
        <f>VLOOKUP(A166,Pre!$J:$BG,4,0)</f>
        <v>5</v>
      </c>
      <c r="BC166" t="e">
        <f>VLOOKUP(A166,'post control'!J:BJ,4,0)</f>
        <v>#N/A</v>
      </c>
    </row>
    <row r="167" spans="1:55" x14ac:dyDescent="0.2">
      <c r="A167">
        <v>297</v>
      </c>
      <c r="B167" s="13">
        <f>VLOOKUP(A167,Pre!$J:$BG,41,0)</f>
        <v>5</v>
      </c>
      <c r="C167" s="13" t="e">
        <f>VLOOKUP(A167,'post control'!J:BI,42,0)</f>
        <v>#N/A</v>
      </c>
      <c r="D167" s="13" t="e">
        <f>VLOOKUP(A167,'post control'!J:BI,42,0)</f>
        <v>#N/A</v>
      </c>
      <c r="E167">
        <f>VLOOKUP(A167,Pre!$J:$BG,42,0)</f>
        <v>4</v>
      </c>
      <c r="F167">
        <f>VLOOKUP(A167,'post intervencion'!J:BY,60,0)</f>
        <v>6</v>
      </c>
      <c r="G167" t="e">
        <f>VLOOKUP(A167,'post control'!J:BI,43,0)</f>
        <v>#N/A</v>
      </c>
      <c r="H167">
        <f>VLOOKUP(A167,Pre!$J:$BG,43,0)</f>
        <v>3</v>
      </c>
      <c r="I167">
        <f>VLOOKUP(A167,'post intervencion'!J:BY,61,0)</f>
        <v>1.6666666666666667</v>
      </c>
      <c r="J167" t="e">
        <f>VLOOKUP(A167,'post control'!J:BI,44,0)</f>
        <v>#N/A</v>
      </c>
      <c r="K167" s="24">
        <f>VLOOKUP(A167,Pre!$J:$BG,44,0)</f>
        <v>1</v>
      </c>
      <c r="L167">
        <f>VLOOKUP(A167,'post intervencion'!J:BY,62,0)</f>
        <v>2</v>
      </c>
      <c r="M167" t="e">
        <f>VLOOKUP(A167,'post control'!J:BI,45,0)</f>
        <v>#N/A</v>
      </c>
      <c r="N167">
        <f>VLOOKUP(A167,Pre!$J:$BG,45,0)</f>
        <v>4</v>
      </c>
      <c r="O167">
        <f>VLOOKUP(A167,'post intervencion'!J:BY,63,0)</f>
        <v>2</v>
      </c>
      <c r="P167" t="e">
        <f>VLOOKUP(A167,'post control'!J:BI,46,0)</f>
        <v>#N/A</v>
      </c>
      <c r="Q167">
        <f>VLOOKUP(A167,Pre!$J:$BG,46,0)</f>
        <v>4</v>
      </c>
      <c r="R167">
        <f>VLOOKUP(A167,'post intervencion'!J:BY,64,0)</f>
        <v>1</v>
      </c>
      <c r="S167" t="e">
        <f>VLOOKUP(A167,'post control'!J:BI,47,0)</f>
        <v>#N/A</v>
      </c>
      <c r="T167">
        <f>VLOOKUP(A167,Pre!$J:$BG,47,0)</f>
        <v>2</v>
      </c>
      <c r="U167">
        <f>VLOOKUP(A167,'post intervencion'!J:BY,65,0)</f>
        <v>2.8888888888888888</v>
      </c>
      <c r="V167" t="e">
        <f>VLOOKUP(A167,'post control'!J:BI,48,0)</f>
        <v>#N/A</v>
      </c>
      <c r="W167">
        <f>VLOOKUP(A167,Pre!$J:$BG,48,0)</f>
        <v>3.2</v>
      </c>
      <c r="X167">
        <f>VLOOKUP(A167,'post intervencion'!J:BY,66,0)</f>
        <v>4</v>
      </c>
      <c r="Y167" t="e">
        <f>VLOOKUP(A167,'post control'!J:BI,49,0)</f>
        <v>#N/A</v>
      </c>
      <c r="Z167">
        <f>VLOOKUP(A167,Pre!$J:$BG,49,0)</f>
        <v>4</v>
      </c>
      <c r="AA167" t="e">
        <f>VLOOKUP(A167,'post control'!J:BJ,50,0)</f>
        <v>#N/A</v>
      </c>
      <c r="AB167" t="e">
        <f>VLOOKUP(A167,'post control'!J:BI,50,0)</f>
        <v>#N/A</v>
      </c>
      <c r="AC167">
        <f>VLOOKUP(A167,Pre!$J:$BG,50,0)</f>
        <v>12</v>
      </c>
      <c r="AD167">
        <f>VLOOKUP(A167,'post intervencion'!J:BY,68,0)</f>
        <v>11</v>
      </c>
      <c r="AE167" t="e">
        <f>VLOOKUP(A167,'post control'!J:BI,51,0)</f>
        <v>#N/A</v>
      </c>
      <c r="AG167">
        <f>VLOOKUP(A167,Pre!$J:$BH,51,0)</f>
        <v>2.3333333333333335</v>
      </c>
      <c r="AH167">
        <f>VLOOKUP(A167,'post intervencion'!J:CA,70,0)</f>
        <v>2.8888888888888888</v>
      </c>
      <c r="AJ167">
        <f>VLOOKUP(A167,Pre!$J:$BI,52,0)</f>
        <v>3.333333333333333</v>
      </c>
      <c r="AK167">
        <f>VLOOKUP(A167,'post intervencion'!J:CB,71,0)</f>
        <v>2.6666666666666665</v>
      </c>
      <c r="AM167">
        <f>VLOOKUP(A167,Pre!$J:$BJ,53,0)</f>
        <v>4</v>
      </c>
      <c r="AN167" t="e">
        <f>VLOOKUP(A167,'post control'!J:BJ,53,0)</f>
        <v>#N/A</v>
      </c>
      <c r="AP167">
        <f>VLOOKUP(A167,Pre!$J:$BK,54,0)</f>
        <v>4</v>
      </c>
      <c r="AQ167">
        <f>VLOOKUP(A167,'post intervencion'!J:CD,73,0)</f>
        <v>4</v>
      </c>
      <c r="AS167">
        <f>VLOOKUP(A167,Pre!$J:$BL,55,0)</f>
        <v>4</v>
      </c>
      <c r="AT167">
        <f>VLOOKUP(A167,'post intervencion'!J:CE,74,0)</f>
        <v>3.666666666666667</v>
      </c>
      <c r="AW167" t="str">
        <f>VLOOKUP(A167,'post intervencion'!$J$18:$CI$117,75,0)</f>
        <v>si</v>
      </c>
      <c r="AX167" t="str">
        <f>VLOOKUP(A167,'post intervencion'!$J$18:$CI$117,76,0)</f>
        <v>si</v>
      </c>
      <c r="AY167" t="str">
        <f>VLOOKUP(A167,'post intervencion'!$J$18:$CI$117,77,0)</f>
        <v>si</v>
      </c>
      <c r="AZ167" t="str">
        <f>VLOOKUP(A167,'post intervencion'!$J$18:$CI$117,78,0)</f>
        <v>no</v>
      </c>
      <c r="BB167">
        <f>VLOOKUP(A167,Pre!$J:$BG,4,0)</f>
        <v>4</v>
      </c>
      <c r="BC167" t="e">
        <f>VLOOKUP(A167,'post control'!J:BJ,4,0)</f>
        <v>#N/A</v>
      </c>
    </row>
    <row r="168" spans="1:55" x14ac:dyDescent="0.2">
      <c r="A168">
        <v>1135</v>
      </c>
      <c r="B168" s="13">
        <f>VLOOKUP(A168,Pre!$J:$BG,41,0)</f>
        <v>4.666666666666667</v>
      </c>
      <c r="C168" s="13" t="e">
        <f>VLOOKUP(A168,'post control'!J:BI,42,0)</f>
        <v>#N/A</v>
      </c>
      <c r="D168" s="13" t="e">
        <f>VLOOKUP(A168,'post control'!J:BI,42,0)</f>
        <v>#N/A</v>
      </c>
      <c r="E168">
        <f>VLOOKUP(A168,Pre!$J:$BG,42,0)</f>
        <v>4</v>
      </c>
      <c r="F168">
        <f>VLOOKUP(A168,'post intervencion'!J:BY,60,0)</f>
        <v>10</v>
      </c>
      <c r="G168" t="e">
        <f>VLOOKUP(A168,'post control'!J:BI,43,0)</f>
        <v>#N/A</v>
      </c>
      <c r="H168">
        <f>VLOOKUP(A168,Pre!$J:$BG,43,0)</f>
        <v>4</v>
      </c>
      <c r="I168">
        <f>VLOOKUP(A168,'post intervencion'!J:BY,61,0)</f>
        <v>3.3333333333333335</v>
      </c>
      <c r="J168" t="e">
        <f>VLOOKUP(A168,'post control'!J:BI,44,0)</f>
        <v>#N/A</v>
      </c>
      <c r="K168" s="24">
        <f>VLOOKUP(A168,Pre!$J:$BG,44,0)</f>
        <v>4</v>
      </c>
      <c r="L168">
        <f>VLOOKUP(A168,'post intervencion'!J:BY,62,0)</f>
        <v>4</v>
      </c>
      <c r="M168" t="e">
        <f>VLOOKUP(A168,'post control'!J:BI,45,0)</f>
        <v>#N/A</v>
      </c>
      <c r="N168">
        <f>VLOOKUP(A168,Pre!$J:$BG,45,0)</f>
        <v>4</v>
      </c>
      <c r="O168">
        <f>VLOOKUP(A168,'post intervencion'!J:BY,63,0)</f>
        <v>4</v>
      </c>
      <c r="P168" t="e">
        <f>VLOOKUP(A168,'post control'!J:BI,46,0)</f>
        <v>#N/A</v>
      </c>
      <c r="Q168">
        <f>VLOOKUP(A168,Pre!$J:$BG,46,0)</f>
        <v>4</v>
      </c>
      <c r="R168">
        <f>VLOOKUP(A168,'post intervencion'!J:BY,64,0)</f>
        <v>2</v>
      </c>
      <c r="S168" t="e">
        <f>VLOOKUP(A168,'post control'!J:BI,47,0)</f>
        <v>#N/A</v>
      </c>
      <c r="T168">
        <f>VLOOKUP(A168,Pre!$J:$BG,47,0)</f>
        <v>1</v>
      </c>
      <c r="U168">
        <f>VLOOKUP(A168,'post intervencion'!J:BY,65,0)</f>
        <v>2.8888888888888888</v>
      </c>
      <c r="V168" t="e">
        <f>VLOOKUP(A168,'post control'!J:BI,48,0)</f>
        <v>#N/A</v>
      </c>
      <c r="W168">
        <f>VLOOKUP(A168,Pre!$J:$BG,48,0)</f>
        <v>4</v>
      </c>
      <c r="X168">
        <f>VLOOKUP(A168,'post intervencion'!J:BY,66,0)</f>
        <v>3.8</v>
      </c>
      <c r="Y168" t="e">
        <f>VLOOKUP(A168,'post control'!J:BI,49,0)</f>
        <v>#N/A</v>
      </c>
      <c r="Z168">
        <f>VLOOKUP(A168,Pre!$J:$BG,49,0)</f>
        <v>5.5</v>
      </c>
      <c r="AA168" t="e">
        <f>VLOOKUP(A168,'post control'!J:BJ,50,0)</f>
        <v>#N/A</v>
      </c>
      <c r="AB168" t="e">
        <f>VLOOKUP(A168,'post control'!J:BI,50,0)</f>
        <v>#N/A</v>
      </c>
      <c r="AC168">
        <f>VLOOKUP(A168,Pre!$J:$BG,50,0)</f>
        <v>14</v>
      </c>
      <c r="AD168">
        <f>VLOOKUP(A168,'post intervencion'!J:BY,68,0)</f>
        <v>13</v>
      </c>
      <c r="AE168" t="e">
        <f>VLOOKUP(A168,'post control'!J:BI,51,0)</f>
        <v>#N/A</v>
      </c>
      <c r="AG168">
        <f>VLOOKUP(A168,Pre!$J:$BH,51,0)</f>
        <v>2.6666666666666665</v>
      </c>
      <c r="AH168">
        <f>VLOOKUP(A168,'post intervencion'!J:CA,70,0)</f>
        <v>2.8888888888888888</v>
      </c>
      <c r="AJ168">
        <f>VLOOKUP(A168,Pre!$J:$BI,52,0)</f>
        <v>2.3333333333333335</v>
      </c>
      <c r="AK168">
        <f>VLOOKUP(A168,'post intervencion'!J:CB,71,0)</f>
        <v>2.3333333333333335</v>
      </c>
      <c r="AM168">
        <f>VLOOKUP(A168,Pre!$J:$BJ,53,0)</f>
        <v>4</v>
      </c>
      <c r="AN168" t="e">
        <f>VLOOKUP(A168,'post control'!J:BJ,53,0)</f>
        <v>#N/A</v>
      </c>
      <c r="AP168">
        <f>VLOOKUP(A168,Pre!$J:$BK,54,0)</f>
        <v>5</v>
      </c>
      <c r="AQ168">
        <f>VLOOKUP(A168,'post intervencion'!J:CD,73,0)</f>
        <v>5</v>
      </c>
      <c r="AS168">
        <f>VLOOKUP(A168,Pre!$J:$BL,55,0)</f>
        <v>4</v>
      </c>
      <c r="AT168">
        <f>VLOOKUP(A168,'post intervencion'!J:CE,74,0)</f>
        <v>3.666666666666667</v>
      </c>
      <c r="AW168" t="str">
        <f>VLOOKUP(A168,'post intervencion'!$J$18:$CI$117,75,0)</f>
        <v>si</v>
      </c>
      <c r="AX168" t="str">
        <f>VLOOKUP(A168,'post intervencion'!$J$18:$CI$117,76,0)</f>
        <v>si</v>
      </c>
      <c r="AY168" t="str">
        <f>VLOOKUP(A168,'post intervencion'!$J$18:$CI$117,77,0)</f>
        <v>si</v>
      </c>
      <c r="AZ168" t="str">
        <f>VLOOKUP(A168,'post intervencion'!$J$18:$CI$117,78,0)</f>
        <v>no</v>
      </c>
      <c r="BB168">
        <f>VLOOKUP(A168,Pre!$J:$BG,4,0)</f>
        <v>5</v>
      </c>
      <c r="BC168" t="e">
        <f>VLOOKUP(A168,'post control'!J:BJ,4,0)</f>
        <v>#N/A</v>
      </c>
    </row>
    <row r="169" spans="1:55" x14ac:dyDescent="0.2">
      <c r="A169">
        <v>161</v>
      </c>
      <c r="B169" s="13">
        <f>VLOOKUP(A169,Pre!$J:$BG,41,0)</f>
        <v>6</v>
      </c>
      <c r="C169" s="13" t="e">
        <f>VLOOKUP(A169,'post control'!J:BI,42,0)</f>
        <v>#N/A</v>
      </c>
      <c r="D169" s="13" t="e">
        <f>VLOOKUP(A169,'post control'!J:BI,42,0)</f>
        <v>#N/A</v>
      </c>
      <c r="E169">
        <f>VLOOKUP(A169,Pre!$J:$BG,42,0)</f>
        <v>3</v>
      </c>
      <c r="F169">
        <f>VLOOKUP(A169,'post intervencion'!J:BY,60,0)</f>
        <v>1</v>
      </c>
      <c r="G169" t="e">
        <f>VLOOKUP(A169,'post control'!J:BI,43,0)</f>
        <v>#N/A</v>
      </c>
      <c r="H169">
        <f>VLOOKUP(A169,Pre!$J:$BG,43,0)</f>
        <v>4</v>
      </c>
      <c r="I169">
        <f>VLOOKUP(A169,'post intervencion'!J:BY,61,0)</f>
        <v>3.6666666666666665</v>
      </c>
      <c r="J169" t="e">
        <f>VLOOKUP(A169,'post control'!J:BI,44,0)</f>
        <v>#N/A</v>
      </c>
      <c r="K169" s="24">
        <f>VLOOKUP(A169,Pre!$J:$BG,44,0)</f>
        <v>3</v>
      </c>
      <c r="L169">
        <f>VLOOKUP(A169,'post intervencion'!J:BY,62,0)</f>
        <v>3</v>
      </c>
      <c r="M169" t="e">
        <f>VLOOKUP(A169,'post control'!J:BI,45,0)</f>
        <v>#N/A</v>
      </c>
      <c r="N169">
        <f>VLOOKUP(A169,Pre!$J:$BG,45,0)</f>
        <v>4</v>
      </c>
      <c r="O169">
        <f>VLOOKUP(A169,'post intervencion'!J:BY,63,0)</f>
        <v>3</v>
      </c>
      <c r="P169" t="e">
        <f>VLOOKUP(A169,'post control'!J:BI,46,0)</f>
        <v>#N/A</v>
      </c>
      <c r="Q169">
        <f>VLOOKUP(A169,Pre!$J:$BG,46,0)</f>
        <v>5</v>
      </c>
      <c r="R169">
        <f>VLOOKUP(A169,'post intervencion'!J:BY,64,0)</f>
        <v>5</v>
      </c>
      <c r="S169" t="e">
        <f>VLOOKUP(A169,'post control'!J:BI,47,0)</f>
        <v>#N/A</v>
      </c>
      <c r="T169">
        <f>VLOOKUP(A169,Pre!$J:$BG,47,0)</f>
        <v>1</v>
      </c>
      <c r="U169">
        <f>VLOOKUP(A169,'post intervencion'!J:BY,65,0)</f>
        <v>2.8888888888888888</v>
      </c>
      <c r="V169" t="e">
        <f>VLOOKUP(A169,'post control'!J:BI,48,0)</f>
        <v>#N/A</v>
      </c>
      <c r="W169">
        <f>VLOOKUP(A169,Pre!$J:$BG,48,0)</f>
        <v>3.6</v>
      </c>
      <c r="X169">
        <f>VLOOKUP(A169,'post intervencion'!J:BY,66,0)</f>
        <v>4.2</v>
      </c>
      <c r="Y169" t="e">
        <f>VLOOKUP(A169,'post control'!J:BI,49,0)</f>
        <v>#N/A</v>
      </c>
      <c r="Z169">
        <f>VLOOKUP(A169,Pre!$J:$BG,49,0)</f>
        <v>4.25</v>
      </c>
      <c r="AA169" t="e">
        <f>VLOOKUP(A169,'post control'!J:BJ,50,0)</f>
        <v>#N/A</v>
      </c>
      <c r="AB169" t="e">
        <f>VLOOKUP(A169,'post control'!J:BI,50,0)</f>
        <v>#N/A</v>
      </c>
      <c r="AC169">
        <f>VLOOKUP(A169,Pre!$J:$BG,50,0)</f>
        <v>13</v>
      </c>
      <c r="AD169">
        <f>VLOOKUP(A169,'post intervencion'!J:BY,68,0)</f>
        <v>12</v>
      </c>
      <c r="AE169" t="e">
        <f>VLOOKUP(A169,'post control'!J:BI,51,0)</f>
        <v>#N/A</v>
      </c>
      <c r="AG169">
        <f>VLOOKUP(A169,Pre!$J:$BH,51,0)</f>
        <v>3.2222222222222223</v>
      </c>
      <c r="AH169">
        <f>VLOOKUP(A169,'post intervencion'!J:CA,70,0)</f>
        <v>2.8888888888888888</v>
      </c>
      <c r="AJ169">
        <f>VLOOKUP(A169,Pre!$J:$BI,52,0)</f>
        <v>1.6666666666666665</v>
      </c>
      <c r="AK169">
        <f>VLOOKUP(A169,'post intervencion'!J:CB,71,0)</f>
        <v>1</v>
      </c>
      <c r="AM169">
        <f>VLOOKUP(A169,Pre!$J:$BJ,53,0)</f>
        <v>4</v>
      </c>
      <c r="AN169" t="e">
        <f>VLOOKUP(A169,'post control'!J:BJ,53,0)</f>
        <v>#N/A</v>
      </c>
      <c r="AP169">
        <f>VLOOKUP(A169,Pre!$J:$BK,54,0)</f>
        <v>5</v>
      </c>
      <c r="AQ169">
        <f>VLOOKUP(A169,'post intervencion'!J:CD,73,0)</f>
        <v>5</v>
      </c>
      <c r="AS169">
        <f>VLOOKUP(A169,Pre!$J:$BL,55,0)</f>
        <v>4</v>
      </c>
      <c r="AT169">
        <f>VLOOKUP(A169,'post intervencion'!J:CE,74,0)</f>
        <v>3.666666666666667</v>
      </c>
      <c r="AW169" t="str">
        <f>VLOOKUP(A169,'post intervencion'!$J$18:$CI$117,75,0)</f>
        <v>no</v>
      </c>
      <c r="AX169" t="str">
        <f>VLOOKUP(A169,'post intervencion'!$J$18:$CI$117,76,0)</f>
        <v>si</v>
      </c>
      <c r="AY169" t="str">
        <f>VLOOKUP(A169,'post intervencion'!$J$18:$CI$117,77,0)</f>
        <v>si</v>
      </c>
      <c r="AZ169" t="str">
        <f>VLOOKUP(A169,'post intervencion'!$J$18:$CI$117,78,0)</f>
        <v>no</v>
      </c>
      <c r="BB169">
        <f>VLOOKUP(A169,Pre!$J:$BG,4,0)</f>
        <v>6</v>
      </c>
      <c r="BC169" t="e">
        <f>VLOOKUP(A169,'post control'!J:BJ,4,0)</f>
        <v>#N/A</v>
      </c>
    </row>
    <row r="170" spans="1:55" x14ac:dyDescent="0.2">
      <c r="A170">
        <v>1584</v>
      </c>
      <c r="B170" s="13">
        <f>VLOOKUP(A170,Pre!$J:$BG,41,0)</f>
        <v>6.666666666666667</v>
      </c>
      <c r="C170" s="13" t="e">
        <f>VLOOKUP(A170,'post control'!J:BI,42,0)</f>
        <v>#N/A</v>
      </c>
      <c r="D170" s="13" t="e">
        <f>VLOOKUP(A170,'post control'!J:BI,42,0)</f>
        <v>#N/A</v>
      </c>
      <c r="E170">
        <f>VLOOKUP(A170,Pre!$J:$BG,42,0)</f>
        <v>6</v>
      </c>
      <c r="F170">
        <f>VLOOKUP(A170,'post intervencion'!J:BY,60,0)</f>
        <v>7</v>
      </c>
      <c r="G170" t="e">
        <f>VLOOKUP(A170,'post control'!J:BI,43,0)</f>
        <v>#N/A</v>
      </c>
      <c r="H170">
        <f>VLOOKUP(A170,Pre!$J:$BG,43,0)</f>
        <v>1.3333333333333333</v>
      </c>
      <c r="I170" t="str">
        <f>VLOOKUP(A170,'post intervencion'!J:BY,61,0)</f>
        <v>N/A</v>
      </c>
      <c r="J170" t="e">
        <f>VLOOKUP(A170,'post control'!J:BI,44,0)</f>
        <v>#N/A</v>
      </c>
      <c r="K170" s="24">
        <f>VLOOKUP(A170,Pre!$J:$BG,44,0)</f>
        <v>0</v>
      </c>
      <c r="L170" t="str">
        <f>VLOOKUP(A170,'post intervencion'!J:BY,62,0)</f>
        <v>N/A</v>
      </c>
      <c r="M170" t="e">
        <f>VLOOKUP(A170,'post control'!J:BI,45,0)</f>
        <v>#N/A</v>
      </c>
      <c r="N170">
        <f>VLOOKUP(A170,Pre!$J:$BG,45,0)</f>
        <v>3</v>
      </c>
      <c r="O170" t="str">
        <f>VLOOKUP(A170,'post intervencion'!J:BY,63,0)</f>
        <v>N/A</v>
      </c>
      <c r="P170" t="e">
        <f>VLOOKUP(A170,'post control'!J:BI,46,0)</f>
        <v>#N/A</v>
      </c>
      <c r="Q170">
        <f>VLOOKUP(A170,Pre!$J:$BG,46,0)</f>
        <v>1</v>
      </c>
      <c r="R170" t="str">
        <f>VLOOKUP(A170,'post intervencion'!J:BY,64,0)</f>
        <v>N/A</v>
      </c>
      <c r="S170" t="e">
        <f>VLOOKUP(A170,'post control'!J:BI,47,0)</f>
        <v>#N/A</v>
      </c>
      <c r="T170">
        <f>VLOOKUP(A170,Pre!$J:$BG,47,0)</f>
        <v>3.3333333333333335</v>
      </c>
      <c r="U170" t="str">
        <f>VLOOKUP(A170,'post intervencion'!J:BY,65,0)</f>
        <v>N/A</v>
      </c>
      <c r="V170" t="e">
        <f>VLOOKUP(A170,'post control'!J:BI,48,0)</f>
        <v>#N/A</v>
      </c>
      <c r="W170">
        <f>VLOOKUP(A170,Pre!$J:$BG,48,0)</f>
        <v>3.8</v>
      </c>
      <c r="X170">
        <f>VLOOKUP(A170,'post intervencion'!J:BY,66,0)</f>
        <v>0</v>
      </c>
      <c r="Y170" t="e">
        <f>VLOOKUP(A170,'post control'!J:BI,49,0)</f>
        <v>#N/A</v>
      </c>
      <c r="Z170">
        <f>VLOOKUP(A170,Pre!$J:$BG,49,0)</f>
        <v>5</v>
      </c>
      <c r="AA170" t="e">
        <f>VLOOKUP(A170,'post control'!J:BJ,50,0)</f>
        <v>#N/A</v>
      </c>
      <c r="AB170" t="e">
        <f>VLOOKUP(A170,'post control'!J:BI,50,0)</f>
        <v>#N/A</v>
      </c>
      <c r="AC170">
        <f>VLOOKUP(A170,Pre!$J:$BG,50,0)</f>
        <v>11</v>
      </c>
      <c r="AD170">
        <f>VLOOKUP(A170,'post intervencion'!J:BY,68,0)</f>
        <v>0</v>
      </c>
      <c r="AE170" t="e">
        <f>VLOOKUP(A170,'post control'!J:BI,51,0)</f>
        <v>#N/A</v>
      </c>
      <c r="AG170">
        <f>VLOOKUP(A170,Pre!$J:$BH,51,0)</f>
        <v>2.8888888888888888</v>
      </c>
      <c r="AH170" t="str">
        <f>VLOOKUP(A170,'post intervencion'!J:CA,70,0)</f>
        <v>N/A</v>
      </c>
      <c r="AJ170">
        <f>VLOOKUP(A170,Pre!$J:$BI,52,0)</f>
        <v>2.6666666666666665</v>
      </c>
      <c r="AK170" t="str">
        <f>VLOOKUP(A170,'post intervencion'!J:CB,71,0)</f>
        <v>N/A</v>
      </c>
      <c r="AM170">
        <f>VLOOKUP(A170,Pre!$J:$BJ,53,0)</f>
        <v>4</v>
      </c>
      <c r="AN170" t="e">
        <f>VLOOKUP(A170,'post control'!J:BJ,53,0)</f>
        <v>#N/A</v>
      </c>
      <c r="AP170">
        <f>VLOOKUP(A170,Pre!$J:$BK,54,0)</f>
        <v>4</v>
      </c>
      <c r="AQ170">
        <f>VLOOKUP(A170,'post intervencion'!J:CD,73,0)</f>
        <v>3</v>
      </c>
      <c r="AS170">
        <f>VLOOKUP(A170,Pre!$J:$BL,55,0)</f>
        <v>3.666666666666667</v>
      </c>
      <c r="AT170">
        <f>VLOOKUP(A170,'post intervencion'!J:CE,74,0)</f>
        <v>3.666666666666667</v>
      </c>
      <c r="AW170" t="e">
        <f>VLOOKUP(A170,'post intervencion'!$J$18:$CI$117,75,0)</f>
        <v>#N/A</v>
      </c>
      <c r="AX170" t="e">
        <f>VLOOKUP(A170,'post intervencion'!$J$18:$CI$117,76,0)</f>
        <v>#N/A</v>
      </c>
      <c r="AY170" t="e">
        <f>VLOOKUP(A170,'post intervencion'!$J$18:$CI$117,77,0)</f>
        <v>#N/A</v>
      </c>
      <c r="AZ170" t="e">
        <f>VLOOKUP(A170,'post intervencion'!$J$18:$CI$117,78,0)</f>
        <v>#N/A</v>
      </c>
      <c r="BB170">
        <f>VLOOKUP(A170,Pre!$J:$BG,4,0)</f>
        <v>6</v>
      </c>
      <c r="BC170" t="e">
        <f>VLOOKUP(A170,'post control'!J:BJ,4,0)</f>
        <v>#N/A</v>
      </c>
    </row>
    <row r="171" spans="1:55" x14ac:dyDescent="0.2">
      <c r="A171">
        <v>861</v>
      </c>
      <c r="B171" s="13">
        <f>VLOOKUP(A171,Pre!$J:$BG,41,0)</f>
        <v>5.666666666666667</v>
      </c>
      <c r="C171" s="13" t="e">
        <f>VLOOKUP(A171,'post control'!J:BI,42,0)</f>
        <v>#N/A</v>
      </c>
      <c r="D171" s="13" t="e">
        <f>VLOOKUP(A171,'post control'!J:BI,42,0)</f>
        <v>#N/A</v>
      </c>
      <c r="E171">
        <f>VLOOKUP(A171,Pre!$J:$BG,42,0)</f>
        <v>9</v>
      </c>
      <c r="F171">
        <f>VLOOKUP(A171,'post intervencion'!J:BY,60,0)</f>
        <v>11</v>
      </c>
      <c r="G171" t="e">
        <f>VLOOKUP(A171,'post control'!J:BI,43,0)</f>
        <v>#N/A</v>
      </c>
      <c r="H171">
        <f>VLOOKUP(A171,Pre!$J:$BG,43,0)</f>
        <v>2.6666666666666665</v>
      </c>
      <c r="I171">
        <f>VLOOKUP(A171,'post intervencion'!J:BY,61,0)</f>
        <v>2.3333333333333335</v>
      </c>
      <c r="J171" t="e">
        <f>VLOOKUP(A171,'post control'!J:BI,44,0)</f>
        <v>#N/A</v>
      </c>
      <c r="K171" s="24">
        <f>VLOOKUP(A171,Pre!$J:$BG,44,0)</f>
        <v>3</v>
      </c>
      <c r="L171">
        <f>VLOOKUP(A171,'post intervencion'!J:BY,62,0)</f>
        <v>2</v>
      </c>
      <c r="M171" t="e">
        <f>VLOOKUP(A171,'post control'!J:BI,45,0)</f>
        <v>#N/A</v>
      </c>
      <c r="N171">
        <f>VLOOKUP(A171,Pre!$J:$BG,45,0)</f>
        <v>3</v>
      </c>
      <c r="O171">
        <f>VLOOKUP(A171,'post intervencion'!J:BY,63,0)</f>
        <v>3</v>
      </c>
      <c r="P171" t="e">
        <f>VLOOKUP(A171,'post control'!J:BI,46,0)</f>
        <v>#N/A</v>
      </c>
      <c r="Q171">
        <f>VLOOKUP(A171,Pre!$J:$BG,46,0)</f>
        <v>2</v>
      </c>
      <c r="R171">
        <f>VLOOKUP(A171,'post intervencion'!J:BY,64,0)</f>
        <v>2</v>
      </c>
      <c r="S171" t="e">
        <f>VLOOKUP(A171,'post control'!J:BI,47,0)</f>
        <v>#N/A</v>
      </c>
      <c r="T171">
        <f>VLOOKUP(A171,Pre!$J:$BG,47,0)</f>
        <v>3.3333333333333335</v>
      </c>
      <c r="U171">
        <f>VLOOKUP(A171,'post intervencion'!J:BY,65,0)</f>
        <v>2.3333333333333335</v>
      </c>
      <c r="V171" t="e">
        <f>VLOOKUP(A171,'post control'!J:BI,48,0)</f>
        <v>#N/A</v>
      </c>
      <c r="W171">
        <f>VLOOKUP(A171,Pre!$J:$BG,48,0)</f>
        <v>5</v>
      </c>
      <c r="X171">
        <f>VLOOKUP(A171,'post intervencion'!J:BY,66,0)</f>
        <v>5.4</v>
      </c>
      <c r="Y171" t="e">
        <f>VLOOKUP(A171,'post control'!J:BI,49,0)</f>
        <v>#N/A</v>
      </c>
      <c r="Z171">
        <f>VLOOKUP(A171,Pre!$J:$BG,49,0)</f>
        <v>4.5</v>
      </c>
      <c r="AA171" t="e">
        <f>VLOOKUP(A171,'post control'!J:BJ,50,0)</f>
        <v>#N/A</v>
      </c>
      <c r="AB171" t="e">
        <f>VLOOKUP(A171,'post control'!J:BI,50,0)</f>
        <v>#N/A</v>
      </c>
      <c r="AC171">
        <f>VLOOKUP(A171,Pre!$J:$BG,50,0)</f>
        <v>13</v>
      </c>
      <c r="AD171">
        <f>VLOOKUP(A171,'post intervencion'!J:BY,68,0)</f>
        <v>12</v>
      </c>
      <c r="AE171" t="e">
        <f>VLOOKUP(A171,'post control'!J:BI,51,0)</f>
        <v>#N/A</v>
      </c>
      <c r="AG171">
        <f>VLOOKUP(A171,Pre!$J:$BH,51,0)</f>
        <v>2.7777777777777777</v>
      </c>
      <c r="AH171">
        <f>VLOOKUP(A171,'post intervencion'!J:CA,70,0)</f>
        <v>2.3333333333333335</v>
      </c>
      <c r="AJ171">
        <f>VLOOKUP(A171,Pre!$J:$BI,52,0)</f>
        <v>3.6666666666666665</v>
      </c>
      <c r="AK171">
        <f>VLOOKUP(A171,'post intervencion'!J:CB,71,0)</f>
        <v>3</v>
      </c>
      <c r="AM171">
        <f>VLOOKUP(A171,Pre!$J:$BJ,53,0)</f>
        <v>5</v>
      </c>
      <c r="AN171" t="e">
        <f>VLOOKUP(A171,'post control'!J:BJ,53,0)</f>
        <v>#N/A</v>
      </c>
      <c r="AP171">
        <f>VLOOKUP(A171,Pre!$J:$BK,54,0)</f>
        <v>5</v>
      </c>
      <c r="AQ171">
        <f>VLOOKUP(A171,'post intervencion'!J:CD,73,0)</f>
        <v>4</v>
      </c>
      <c r="AS171">
        <f>VLOOKUP(A171,Pre!$J:$BL,55,0)</f>
        <v>4.333333333333333</v>
      </c>
      <c r="AT171">
        <f>VLOOKUP(A171,'post intervencion'!J:CE,74,0)</f>
        <v>4</v>
      </c>
      <c r="AW171" t="str">
        <f>VLOOKUP(A171,'post intervencion'!$J$18:$CI$117,75,0)</f>
        <v>si</v>
      </c>
      <c r="AX171" t="str">
        <f>VLOOKUP(A171,'post intervencion'!$J$18:$CI$117,76,0)</f>
        <v>no</v>
      </c>
      <c r="AY171" t="str">
        <f>VLOOKUP(A171,'post intervencion'!$J$18:$CI$117,77,0)</f>
        <v>si</v>
      </c>
      <c r="AZ171" t="str">
        <f>VLOOKUP(A171,'post intervencion'!$J$18:$CI$117,78,0)</f>
        <v>no</v>
      </c>
      <c r="BB171">
        <f>VLOOKUP(A171,Pre!$J:$BG,4,0)</f>
        <v>7</v>
      </c>
      <c r="BC171" t="e">
        <f>VLOOKUP(A171,'post control'!J:BJ,4,0)</f>
        <v>#N/A</v>
      </c>
    </row>
    <row r="172" spans="1:55" x14ac:dyDescent="0.2">
      <c r="A172">
        <v>125</v>
      </c>
      <c r="B172" s="13">
        <f>VLOOKUP(A172,Pre!$J:$BG,41,0)</f>
        <v>4</v>
      </c>
      <c r="C172" s="13" t="e">
        <f>VLOOKUP(A172,'post control'!J:BI,42,0)</f>
        <v>#N/A</v>
      </c>
      <c r="D172" s="13" t="e">
        <f>VLOOKUP(A172,'post control'!J:BI,42,0)</f>
        <v>#N/A</v>
      </c>
      <c r="E172">
        <f>VLOOKUP(A172,Pre!$J:$BG,42,0)</f>
        <v>0</v>
      </c>
      <c r="F172">
        <f>VLOOKUP(A172,'post intervencion'!J:BY,60,0)</f>
        <v>2</v>
      </c>
      <c r="G172" t="e">
        <f>VLOOKUP(A172,'post control'!J:BI,43,0)</f>
        <v>#N/A</v>
      </c>
      <c r="H172">
        <f>VLOOKUP(A172,Pre!$J:$BG,43,0)</f>
        <v>4</v>
      </c>
      <c r="I172">
        <f>VLOOKUP(A172,'post intervencion'!J:BY,61,0)</f>
        <v>4</v>
      </c>
      <c r="J172" t="e">
        <f>VLOOKUP(A172,'post control'!J:BI,44,0)</f>
        <v>#N/A</v>
      </c>
      <c r="K172" s="24">
        <f>VLOOKUP(A172,Pre!$J:$BG,44,0)</f>
        <v>4</v>
      </c>
      <c r="L172">
        <f>VLOOKUP(A172,'post intervencion'!J:BY,62,0)</f>
        <v>4</v>
      </c>
      <c r="M172" t="e">
        <f>VLOOKUP(A172,'post control'!J:BI,45,0)</f>
        <v>#N/A</v>
      </c>
      <c r="N172">
        <f>VLOOKUP(A172,Pre!$J:$BG,45,0)</f>
        <v>4</v>
      </c>
      <c r="O172">
        <f>VLOOKUP(A172,'post intervencion'!J:BY,63,0)</f>
        <v>4</v>
      </c>
      <c r="P172" t="e">
        <f>VLOOKUP(A172,'post control'!J:BI,46,0)</f>
        <v>#N/A</v>
      </c>
      <c r="Q172">
        <f>VLOOKUP(A172,Pre!$J:$BG,46,0)</f>
        <v>4</v>
      </c>
      <c r="R172">
        <f>VLOOKUP(A172,'post intervencion'!J:BY,64,0)</f>
        <v>4</v>
      </c>
      <c r="S172" t="e">
        <f>VLOOKUP(A172,'post control'!J:BI,47,0)</f>
        <v>#N/A</v>
      </c>
      <c r="T172">
        <f>VLOOKUP(A172,Pre!$J:$BG,47,0)</f>
        <v>1</v>
      </c>
      <c r="U172">
        <f>VLOOKUP(A172,'post intervencion'!J:BY,65,0)</f>
        <v>2.3333333333333335</v>
      </c>
      <c r="V172" t="e">
        <f>VLOOKUP(A172,'post control'!J:BI,48,0)</f>
        <v>#N/A</v>
      </c>
      <c r="W172">
        <f>VLOOKUP(A172,Pre!$J:$BG,48,0)</f>
        <v>3.6</v>
      </c>
      <c r="X172">
        <f>VLOOKUP(A172,'post intervencion'!J:BY,66,0)</f>
        <v>3.4</v>
      </c>
      <c r="Y172" t="e">
        <f>VLOOKUP(A172,'post control'!J:BI,49,0)</f>
        <v>#N/A</v>
      </c>
      <c r="Z172">
        <f>VLOOKUP(A172,Pre!$J:$BG,49,0)</f>
        <v>4.5</v>
      </c>
      <c r="AA172" t="e">
        <f>VLOOKUP(A172,'post control'!J:BJ,50,0)</f>
        <v>#N/A</v>
      </c>
      <c r="AB172" t="e">
        <f>VLOOKUP(A172,'post control'!J:BI,50,0)</f>
        <v>#N/A</v>
      </c>
      <c r="AC172">
        <f>VLOOKUP(A172,Pre!$J:$BG,50,0)</f>
        <v>12</v>
      </c>
      <c r="AD172">
        <f>VLOOKUP(A172,'post intervencion'!J:BY,68,0)</f>
        <v>12</v>
      </c>
      <c r="AE172" t="e">
        <f>VLOOKUP(A172,'post control'!J:BI,51,0)</f>
        <v>#N/A</v>
      </c>
      <c r="AG172">
        <f>VLOOKUP(A172,Pre!$J:$BH,51,0)</f>
        <v>2.4444444444444446</v>
      </c>
      <c r="AH172">
        <f>VLOOKUP(A172,'post intervencion'!J:CA,70,0)</f>
        <v>2.3333333333333335</v>
      </c>
      <c r="AJ172">
        <f>VLOOKUP(A172,Pre!$J:$BI,52,0)</f>
        <v>2.6666666666666665</v>
      </c>
      <c r="AK172">
        <f>VLOOKUP(A172,'post intervencion'!J:CB,71,0)</f>
        <v>2.6666666666666665</v>
      </c>
      <c r="AM172">
        <f>VLOOKUP(A172,Pre!$J:$BJ,53,0)</f>
        <v>4</v>
      </c>
      <c r="AN172" t="e">
        <f>VLOOKUP(A172,'post control'!J:BJ,53,0)</f>
        <v>#N/A</v>
      </c>
      <c r="AP172">
        <f>VLOOKUP(A172,Pre!$J:$BK,54,0)</f>
        <v>4</v>
      </c>
      <c r="AQ172">
        <f>VLOOKUP(A172,'post intervencion'!J:CD,73,0)</f>
        <v>4</v>
      </c>
      <c r="AS172">
        <f>VLOOKUP(A172,Pre!$J:$BL,55,0)</f>
        <v>4</v>
      </c>
      <c r="AT172">
        <f>VLOOKUP(A172,'post intervencion'!J:CE,74,0)</f>
        <v>4</v>
      </c>
      <c r="AW172" t="str">
        <f>VLOOKUP(A172,'post intervencion'!$J$18:$CI$117,75,0)</f>
        <v>si</v>
      </c>
      <c r="AX172" t="str">
        <f>VLOOKUP(A172,'post intervencion'!$J$18:$CI$117,76,0)</f>
        <v>no</v>
      </c>
      <c r="AY172" t="str">
        <f>VLOOKUP(A172,'post intervencion'!$J$18:$CI$117,77,0)</f>
        <v>si</v>
      </c>
      <c r="AZ172" t="str">
        <f>VLOOKUP(A172,'post intervencion'!$J$18:$CI$117,78,0)</f>
        <v>si</v>
      </c>
      <c r="BB172">
        <f>VLOOKUP(A172,Pre!$J:$BG,4,0)</f>
        <v>5</v>
      </c>
      <c r="BC172" t="e">
        <f>VLOOKUP(A172,'post control'!J:BJ,4,0)</f>
        <v>#N/A</v>
      </c>
    </row>
    <row r="173" spans="1:55" x14ac:dyDescent="0.2">
      <c r="A173">
        <v>417</v>
      </c>
      <c r="B173" s="13">
        <f>VLOOKUP(A173,Pre!$J:$BG,41,0)</f>
        <v>6</v>
      </c>
      <c r="C173" s="13" t="e">
        <f>VLOOKUP(A173,'post control'!J:BI,42,0)</f>
        <v>#N/A</v>
      </c>
      <c r="D173" s="13" t="e">
        <f>VLOOKUP(A173,'post control'!J:BI,42,0)</f>
        <v>#N/A</v>
      </c>
      <c r="E173">
        <f>VLOOKUP(A173,Pre!$J:$BG,42,0)</f>
        <v>6</v>
      </c>
      <c r="F173">
        <f>VLOOKUP(A173,'post intervencion'!J:BY,60,0)</f>
        <v>4</v>
      </c>
      <c r="G173" t="e">
        <f>VLOOKUP(A173,'post control'!J:BI,43,0)</f>
        <v>#N/A</v>
      </c>
      <c r="H173">
        <f>VLOOKUP(A173,Pre!$J:$BG,43,0)</f>
        <v>0</v>
      </c>
      <c r="I173">
        <f>VLOOKUP(A173,'post intervencion'!J:BY,61,0)</f>
        <v>1.3333333333333333</v>
      </c>
      <c r="J173" t="e">
        <f>VLOOKUP(A173,'post control'!J:BI,44,0)</f>
        <v>#N/A</v>
      </c>
      <c r="K173" s="24">
        <f>VLOOKUP(A173,Pre!$J:$BG,44,0)</f>
        <v>0</v>
      </c>
      <c r="L173">
        <f>VLOOKUP(A173,'post intervencion'!J:BY,62,0)</f>
        <v>0</v>
      </c>
      <c r="M173" t="e">
        <f>VLOOKUP(A173,'post control'!J:BI,45,0)</f>
        <v>#N/A</v>
      </c>
      <c r="N173">
        <f>VLOOKUP(A173,Pre!$J:$BG,45,0)</f>
        <v>0</v>
      </c>
      <c r="O173">
        <f>VLOOKUP(A173,'post intervencion'!J:BY,63,0)</f>
        <v>2</v>
      </c>
      <c r="P173" t="e">
        <f>VLOOKUP(A173,'post control'!J:BI,46,0)</f>
        <v>#N/A</v>
      </c>
      <c r="Q173">
        <f>VLOOKUP(A173,Pre!$J:$BG,46,0)</f>
        <v>0</v>
      </c>
      <c r="R173">
        <f>VLOOKUP(A173,'post intervencion'!J:BY,64,0)</f>
        <v>2</v>
      </c>
      <c r="S173" t="e">
        <f>VLOOKUP(A173,'post control'!J:BI,47,0)</f>
        <v>#N/A</v>
      </c>
      <c r="T173">
        <f>VLOOKUP(A173,Pre!$J:$BG,47,0)</f>
        <v>4</v>
      </c>
      <c r="U173">
        <f>VLOOKUP(A173,'post intervencion'!J:BY,65,0)</f>
        <v>2.5555555555555554</v>
      </c>
      <c r="V173" t="e">
        <f>VLOOKUP(A173,'post control'!J:BI,48,0)</f>
        <v>#N/A</v>
      </c>
      <c r="W173">
        <f>VLOOKUP(A173,Pre!$J:$BG,48,0)</f>
        <v>4</v>
      </c>
      <c r="X173">
        <f>VLOOKUP(A173,'post intervencion'!J:BY,66,0)</f>
        <v>3.2</v>
      </c>
      <c r="Y173" t="e">
        <f>VLOOKUP(A173,'post control'!J:BI,49,0)</f>
        <v>#N/A</v>
      </c>
      <c r="Z173">
        <f>VLOOKUP(A173,Pre!$J:$BG,49,0)</f>
        <v>1.75</v>
      </c>
      <c r="AA173" t="e">
        <f>VLOOKUP(A173,'post control'!J:BJ,50,0)</f>
        <v>#N/A</v>
      </c>
      <c r="AB173" t="e">
        <f>VLOOKUP(A173,'post control'!J:BI,50,0)</f>
        <v>#N/A</v>
      </c>
      <c r="AC173">
        <f>VLOOKUP(A173,Pre!$J:$BG,50,0)</f>
        <v>0</v>
      </c>
      <c r="AD173">
        <f>VLOOKUP(A173,'post intervencion'!J:BY,68,0)</f>
        <v>12</v>
      </c>
      <c r="AE173" t="e">
        <f>VLOOKUP(A173,'post control'!J:BI,51,0)</f>
        <v>#N/A</v>
      </c>
      <c r="AG173">
        <f>VLOOKUP(A173,Pre!$J:$BH,51,0)</f>
        <v>4</v>
      </c>
      <c r="AH173">
        <f>VLOOKUP(A173,'post intervencion'!J:CA,70,0)</f>
        <v>2.5555555555555554</v>
      </c>
      <c r="AJ173">
        <f>VLOOKUP(A173,Pre!$J:$BI,52,0)</f>
        <v>0</v>
      </c>
      <c r="AK173">
        <f>VLOOKUP(A173,'post intervencion'!J:CB,71,0)</f>
        <v>2.6666666666666665</v>
      </c>
      <c r="AM173">
        <f>VLOOKUP(A173,Pre!$J:$BJ,53,0)</f>
        <v>0</v>
      </c>
      <c r="AN173" t="e">
        <f>VLOOKUP(A173,'post control'!J:BJ,53,0)</f>
        <v>#N/A</v>
      </c>
      <c r="AP173">
        <f>VLOOKUP(A173,Pre!$J:$BK,54,0)</f>
        <v>0</v>
      </c>
      <c r="AQ173">
        <f>VLOOKUP(A173,'post intervencion'!J:CD,73,0)</f>
        <v>4</v>
      </c>
      <c r="AS173">
        <f>VLOOKUP(A173,Pre!$J:$BL,55,0)</f>
        <v>0</v>
      </c>
      <c r="AT173">
        <f>VLOOKUP(A173,'post intervencion'!J:CE,74,0)</f>
        <v>4</v>
      </c>
      <c r="AW173" t="str">
        <f>VLOOKUP(A173,'post intervencion'!$J$18:$CI$117,75,0)</f>
        <v>si</v>
      </c>
      <c r="AX173" t="str">
        <f>VLOOKUP(A173,'post intervencion'!$J$18:$CI$117,76,0)</f>
        <v>si</v>
      </c>
      <c r="AY173" t="str">
        <f>VLOOKUP(A173,'post intervencion'!$J$18:$CI$117,77,0)</f>
        <v>si</v>
      </c>
      <c r="AZ173" t="str">
        <f>VLOOKUP(A173,'post intervencion'!$J$18:$CI$117,78,0)</f>
        <v>no</v>
      </c>
      <c r="BB173">
        <f>VLOOKUP(A173,Pre!$J:$BG,4,0)</f>
        <v>7</v>
      </c>
      <c r="BC173" t="e">
        <f>VLOOKUP(A173,'post control'!J:BJ,4,0)</f>
        <v>#N/A</v>
      </c>
    </row>
    <row r="174" spans="1:55" x14ac:dyDescent="0.2">
      <c r="A174">
        <v>517</v>
      </c>
      <c r="B174" s="13">
        <f>VLOOKUP(A174,Pre!$J:$BG,41,0)</f>
        <v>6</v>
      </c>
      <c r="C174" s="13" t="e">
        <f>VLOOKUP(A174,'post control'!J:BI,42,0)</f>
        <v>#N/A</v>
      </c>
      <c r="D174" s="13" t="e">
        <f>VLOOKUP(A174,'post control'!J:BI,42,0)</f>
        <v>#N/A</v>
      </c>
      <c r="E174">
        <f>VLOOKUP(A174,Pre!$J:$BG,42,0)</f>
        <v>2</v>
      </c>
      <c r="F174">
        <f>VLOOKUP(A174,'post intervencion'!J:BY,60,0)</f>
        <v>5</v>
      </c>
      <c r="G174" t="e">
        <f>VLOOKUP(A174,'post control'!J:BI,43,0)</f>
        <v>#N/A</v>
      </c>
      <c r="H174">
        <f>VLOOKUP(A174,Pre!$J:$BG,43,0)</f>
        <v>3.6666666666666665</v>
      </c>
      <c r="I174">
        <f>VLOOKUP(A174,'post intervencion'!J:BY,61,0)</f>
        <v>2.6666666666666665</v>
      </c>
      <c r="J174" t="e">
        <f>VLOOKUP(A174,'post control'!J:BI,44,0)</f>
        <v>#N/A</v>
      </c>
      <c r="K174" s="24">
        <f>VLOOKUP(A174,Pre!$J:$BG,44,0)</f>
        <v>5</v>
      </c>
      <c r="L174">
        <f>VLOOKUP(A174,'post intervencion'!J:BY,62,0)</f>
        <v>3</v>
      </c>
      <c r="M174" t="e">
        <f>VLOOKUP(A174,'post control'!J:BI,45,0)</f>
        <v>#N/A</v>
      </c>
      <c r="N174">
        <f>VLOOKUP(A174,Pre!$J:$BG,45,0)</f>
        <v>3</v>
      </c>
      <c r="O174">
        <f>VLOOKUP(A174,'post intervencion'!J:BY,63,0)</f>
        <v>3</v>
      </c>
      <c r="P174" t="e">
        <f>VLOOKUP(A174,'post control'!J:BI,46,0)</f>
        <v>#N/A</v>
      </c>
      <c r="Q174">
        <f>VLOOKUP(A174,Pre!$J:$BG,46,0)</f>
        <v>3</v>
      </c>
      <c r="R174">
        <f>VLOOKUP(A174,'post intervencion'!J:BY,64,0)</f>
        <v>2</v>
      </c>
      <c r="S174" t="e">
        <f>VLOOKUP(A174,'post control'!J:BI,47,0)</f>
        <v>#N/A</v>
      </c>
      <c r="T174">
        <f>VLOOKUP(A174,Pre!$J:$BG,47,0)</f>
        <v>2.3333333333333335</v>
      </c>
      <c r="U174">
        <f>VLOOKUP(A174,'post intervencion'!J:BY,65,0)</f>
        <v>2.7777777777777777</v>
      </c>
      <c r="V174" t="e">
        <f>VLOOKUP(A174,'post control'!J:BI,48,0)</f>
        <v>#N/A</v>
      </c>
      <c r="W174">
        <f>VLOOKUP(A174,Pre!$J:$BG,48,0)</f>
        <v>4.4000000000000004</v>
      </c>
      <c r="X174">
        <f>VLOOKUP(A174,'post intervencion'!J:BY,66,0)</f>
        <v>3.6</v>
      </c>
      <c r="Y174" t="e">
        <f>VLOOKUP(A174,'post control'!J:BI,49,0)</f>
        <v>#N/A</v>
      </c>
      <c r="Z174">
        <f>VLOOKUP(A174,Pre!$J:$BG,49,0)</f>
        <v>3.5</v>
      </c>
      <c r="AA174" t="e">
        <f>VLOOKUP(A174,'post control'!J:BJ,50,0)</f>
        <v>#N/A</v>
      </c>
      <c r="AB174" t="e">
        <f>VLOOKUP(A174,'post control'!J:BI,50,0)</f>
        <v>#N/A</v>
      </c>
      <c r="AC174">
        <f>VLOOKUP(A174,Pre!$J:$BG,50,0)</f>
        <v>15</v>
      </c>
      <c r="AD174">
        <f>VLOOKUP(A174,'post intervencion'!J:BY,68,0)</f>
        <v>12</v>
      </c>
      <c r="AE174" t="e">
        <f>VLOOKUP(A174,'post control'!J:BI,51,0)</f>
        <v>#N/A</v>
      </c>
      <c r="AG174">
        <f>VLOOKUP(A174,Pre!$J:$BH,51,0)</f>
        <v>3.1111111111111112</v>
      </c>
      <c r="AH174">
        <f>VLOOKUP(A174,'post intervencion'!J:CA,70,0)</f>
        <v>2.7777777777777777</v>
      </c>
      <c r="AJ174">
        <f>VLOOKUP(A174,Pre!$J:$BI,52,0)</f>
        <v>2.6666666666666665</v>
      </c>
      <c r="AK174">
        <f>VLOOKUP(A174,'post intervencion'!J:CB,71,0)</f>
        <v>2.3333333333333335</v>
      </c>
      <c r="AM174">
        <f>VLOOKUP(A174,Pre!$J:$BJ,53,0)</f>
        <v>5</v>
      </c>
      <c r="AN174" t="e">
        <f>VLOOKUP(A174,'post control'!J:BJ,53,0)</f>
        <v>#N/A</v>
      </c>
      <c r="AP174">
        <f>VLOOKUP(A174,Pre!$J:$BK,54,0)</f>
        <v>5</v>
      </c>
      <c r="AQ174">
        <f>VLOOKUP(A174,'post intervencion'!J:CD,73,0)</f>
        <v>4</v>
      </c>
      <c r="AS174">
        <f>VLOOKUP(A174,Pre!$J:$BL,55,0)</f>
        <v>5</v>
      </c>
      <c r="AT174">
        <f>VLOOKUP(A174,'post intervencion'!J:CE,74,0)</f>
        <v>4</v>
      </c>
      <c r="AW174" t="str">
        <f>VLOOKUP(A174,'post intervencion'!$J$18:$CI$117,75,0)</f>
        <v>no</v>
      </c>
      <c r="AX174" t="str">
        <f>VLOOKUP(A174,'post intervencion'!$J$18:$CI$117,76,0)</f>
        <v>si</v>
      </c>
      <c r="AY174" t="str">
        <f>VLOOKUP(A174,'post intervencion'!$J$18:$CI$117,77,0)</f>
        <v>si</v>
      </c>
      <c r="AZ174" t="str">
        <f>VLOOKUP(A174,'post intervencion'!$J$18:$CI$117,78,0)</f>
        <v>no</v>
      </c>
      <c r="BB174">
        <f>VLOOKUP(A174,Pre!$J:$BG,4,0)</f>
        <v>6</v>
      </c>
      <c r="BC174" t="e">
        <f>VLOOKUP(A174,'post control'!J:BJ,4,0)</f>
        <v>#N/A</v>
      </c>
    </row>
    <row r="175" spans="1:55" x14ac:dyDescent="0.2">
      <c r="A175">
        <v>129</v>
      </c>
      <c r="B175" s="13">
        <f>VLOOKUP(A175,Pre!$J:$BG,41,0)</f>
        <v>6.333333333333333</v>
      </c>
      <c r="C175" s="13" t="e">
        <f>VLOOKUP(A175,'post control'!J:BI,42,0)</f>
        <v>#N/A</v>
      </c>
      <c r="D175" s="13" t="e">
        <f>VLOOKUP(A175,'post control'!J:BI,42,0)</f>
        <v>#N/A</v>
      </c>
      <c r="E175">
        <f>VLOOKUP(A175,Pre!$J:$BG,42,0)</f>
        <v>11</v>
      </c>
      <c r="F175">
        <f>VLOOKUP(A175,'post intervencion'!J:BY,60,0)</f>
        <v>7</v>
      </c>
      <c r="G175" t="e">
        <f>VLOOKUP(A175,'post control'!J:BI,43,0)</f>
        <v>#N/A</v>
      </c>
      <c r="H175">
        <f>VLOOKUP(A175,Pre!$J:$BG,43,0)</f>
        <v>1.6666666666666667</v>
      </c>
      <c r="I175">
        <f>VLOOKUP(A175,'post intervencion'!J:BY,61,0)</f>
        <v>1</v>
      </c>
      <c r="J175" t="e">
        <f>VLOOKUP(A175,'post control'!J:BI,44,0)</f>
        <v>#N/A</v>
      </c>
      <c r="K175" s="24">
        <f>VLOOKUP(A175,Pre!$J:$BG,44,0)</f>
        <v>3</v>
      </c>
      <c r="L175">
        <f>VLOOKUP(A175,'post intervencion'!J:BY,62,0)</f>
        <v>1</v>
      </c>
      <c r="M175" t="e">
        <f>VLOOKUP(A175,'post control'!J:BI,45,0)</f>
        <v>#N/A</v>
      </c>
      <c r="N175">
        <f>VLOOKUP(A175,Pre!$J:$BG,45,0)</f>
        <v>2</v>
      </c>
      <c r="O175">
        <f>VLOOKUP(A175,'post intervencion'!J:BY,63,0)</f>
        <v>1</v>
      </c>
      <c r="P175" t="e">
        <f>VLOOKUP(A175,'post control'!J:BI,46,0)</f>
        <v>#N/A</v>
      </c>
      <c r="Q175">
        <f>VLOOKUP(A175,Pre!$J:$BG,46,0)</f>
        <v>0</v>
      </c>
      <c r="R175">
        <f>VLOOKUP(A175,'post intervencion'!J:BY,64,0)</f>
        <v>1</v>
      </c>
      <c r="S175" t="e">
        <f>VLOOKUP(A175,'post control'!J:BI,47,0)</f>
        <v>#N/A</v>
      </c>
      <c r="T175">
        <f>VLOOKUP(A175,Pre!$J:$BG,47,0)</f>
        <v>2.3333333333333335</v>
      </c>
      <c r="U175">
        <f>VLOOKUP(A175,'post intervencion'!J:BY,65,0)</f>
        <v>3.2222222222222223</v>
      </c>
      <c r="V175" t="e">
        <f>VLOOKUP(A175,'post control'!J:BI,48,0)</f>
        <v>#N/A</v>
      </c>
      <c r="W175">
        <f>VLOOKUP(A175,Pre!$J:$BG,48,0)</f>
        <v>3.2</v>
      </c>
      <c r="X175">
        <f>VLOOKUP(A175,'post intervencion'!J:BY,66,0)</f>
        <v>3.8</v>
      </c>
      <c r="Y175" t="e">
        <f>VLOOKUP(A175,'post control'!J:BI,49,0)</f>
        <v>#N/A</v>
      </c>
      <c r="Z175">
        <f>VLOOKUP(A175,Pre!$J:$BG,49,0)</f>
        <v>3.5</v>
      </c>
      <c r="AA175" t="e">
        <f>VLOOKUP(A175,'post control'!J:BJ,50,0)</f>
        <v>#N/A</v>
      </c>
      <c r="AB175" t="e">
        <f>VLOOKUP(A175,'post control'!J:BI,50,0)</f>
        <v>#N/A</v>
      </c>
      <c r="AC175">
        <f>VLOOKUP(A175,Pre!$J:$BG,50,0)</f>
        <v>9</v>
      </c>
      <c r="AD175">
        <f>VLOOKUP(A175,'post intervencion'!J:BY,68,0)</f>
        <v>12</v>
      </c>
      <c r="AE175" t="e">
        <f>VLOOKUP(A175,'post control'!J:BI,51,0)</f>
        <v>#N/A</v>
      </c>
      <c r="AG175">
        <f>VLOOKUP(A175,Pre!$J:$BH,51,0)</f>
        <v>2.4444444444444446</v>
      </c>
      <c r="AH175">
        <f>VLOOKUP(A175,'post intervencion'!J:CA,70,0)</f>
        <v>3.2222222222222223</v>
      </c>
      <c r="AJ175">
        <f>VLOOKUP(A175,Pre!$J:$BI,52,0)</f>
        <v>1.6666666666666665</v>
      </c>
      <c r="AK175">
        <f>VLOOKUP(A175,'post intervencion'!J:CB,71,0)</f>
        <v>1.6666666666666665</v>
      </c>
      <c r="AM175">
        <f>VLOOKUP(A175,Pre!$J:$BJ,53,0)</f>
        <v>3</v>
      </c>
      <c r="AN175" t="e">
        <f>VLOOKUP(A175,'post control'!J:BJ,53,0)</f>
        <v>#N/A</v>
      </c>
      <c r="AP175">
        <f>VLOOKUP(A175,Pre!$J:$BK,54,0)</f>
        <v>3</v>
      </c>
      <c r="AQ175">
        <f>VLOOKUP(A175,'post intervencion'!J:CD,73,0)</f>
        <v>4</v>
      </c>
      <c r="AS175">
        <f>VLOOKUP(A175,Pre!$J:$BL,55,0)</f>
        <v>3</v>
      </c>
      <c r="AT175">
        <f>VLOOKUP(A175,'post intervencion'!J:CE,74,0)</f>
        <v>4</v>
      </c>
      <c r="AW175" t="str">
        <f>VLOOKUP(A175,'post intervencion'!$J$18:$CI$117,75,0)</f>
        <v>si</v>
      </c>
      <c r="AX175" t="str">
        <f>VLOOKUP(A175,'post intervencion'!$J$18:$CI$117,76,0)</f>
        <v>no</v>
      </c>
      <c r="AY175" t="str">
        <f>VLOOKUP(A175,'post intervencion'!$J$18:$CI$117,77,0)</f>
        <v>si</v>
      </c>
      <c r="AZ175" t="str">
        <f>VLOOKUP(A175,'post intervencion'!$J$18:$CI$117,78,0)</f>
        <v>si</v>
      </c>
      <c r="BB175">
        <f>VLOOKUP(A175,Pre!$J:$BG,4,0)</f>
        <v>6</v>
      </c>
      <c r="BC175" t="e">
        <f>VLOOKUP(A175,'post control'!J:BJ,4,0)</f>
        <v>#N/A</v>
      </c>
    </row>
    <row r="176" spans="1:55" x14ac:dyDescent="0.2">
      <c r="A176">
        <v>485</v>
      </c>
      <c r="B176" s="13">
        <f>VLOOKUP(A176,Pre!$J:$BG,41,0)</f>
        <v>5</v>
      </c>
      <c r="C176" s="13" t="e">
        <f>VLOOKUP(A176,'post control'!J:BI,42,0)</f>
        <v>#N/A</v>
      </c>
      <c r="D176" s="13" t="e">
        <f>VLOOKUP(A176,'post control'!J:BI,42,0)</f>
        <v>#N/A</v>
      </c>
      <c r="E176">
        <f>VLOOKUP(A176,Pre!$J:$BG,42,0)</f>
        <v>10</v>
      </c>
      <c r="F176">
        <f>VLOOKUP(A176,'post intervencion'!J:BY,60,0)</f>
        <v>10</v>
      </c>
      <c r="G176" t="e">
        <f>VLOOKUP(A176,'post control'!J:BI,43,0)</f>
        <v>#N/A</v>
      </c>
      <c r="H176">
        <f>VLOOKUP(A176,Pre!$J:$BG,43,0)</f>
        <v>1.6666666666666667</v>
      </c>
      <c r="I176">
        <f>VLOOKUP(A176,'post intervencion'!J:BY,61,0)</f>
        <v>1.6666666666666667</v>
      </c>
      <c r="J176" t="e">
        <f>VLOOKUP(A176,'post control'!J:BI,44,0)</f>
        <v>#N/A</v>
      </c>
      <c r="K176" s="24">
        <f>VLOOKUP(A176,Pre!$J:$BG,44,0)</f>
        <v>1</v>
      </c>
      <c r="L176">
        <f>VLOOKUP(A176,'post intervencion'!J:BY,62,0)</f>
        <v>2</v>
      </c>
      <c r="M176" t="e">
        <f>VLOOKUP(A176,'post control'!J:BI,45,0)</f>
        <v>#N/A</v>
      </c>
      <c r="N176">
        <f>VLOOKUP(A176,Pre!$J:$BG,45,0)</f>
        <v>2</v>
      </c>
      <c r="O176">
        <f>VLOOKUP(A176,'post intervencion'!J:BY,63,0)</f>
        <v>2</v>
      </c>
      <c r="P176" t="e">
        <f>VLOOKUP(A176,'post control'!J:BI,46,0)</f>
        <v>#N/A</v>
      </c>
      <c r="Q176">
        <f>VLOOKUP(A176,Pre!$J:$BG,46,0)</f>
        <v>2</v>
      </c>
      <c r="R176">
        <f>VLOOKUP(A176,'post intervencion'!J:BY,64,0)</f>
        <v>1</v>
      </c>
      <c r="S176" t="e">
        <f>VLOOKUP(A176,'post control'!J:BI,47,0)</f>
        <v>#N/A</v>
      </c>
      <c r="T176">
        <f>VLOOKUP(A176,Pre!$J:$BG,47,0)</f>
        <v>4.333333333333333</v>
      </c>
      <c r="U176">
        <f>VLOOKUP(A176,'post intervencion'!J:BY,65,0)</f>
        <v>3.6666666666666665</v>
      </c>
      <c r="V176" t="e">
        <f>VLOOKUP(A176,'post control'!J:BI,48,0)</f>
        <v>#N/A</v>
      </c>
      <c r="W176">
        <f>VLOOKUP(A176,Pre!$J:$BG,48,0)</f>
        <v>2.8</v>
      </c>
      <c r="X176">
        <f>VLOOKUP(A176,'post intervencion'!J:BY,66,0)</f>
        <v>3.4</v>
      </c>
      <c r="Y176" t="e">
        <f>VLOOKUP(A176,'post control'!J:BI,49,0)</f>
        <v>#N/A</v>
      </c>
      <c r="Z176">
        <f>VLOOKUP(A176,Pre!$J:$BG,49,0)</f>
        <v>2.75</v>
      </c>
      <c r="AA176" t="e">
        <f>VLOOKUP(A176,'post control'!J:BJ,50,0)</f>
        <v>#N/A</v>
      </c>
      <c r="AB176" t="e">
        <f>VLOOKUP(A176,'post control'!J:BI,50,0)</f>
        <v>#N/A</v>
      </c>
      <c r="AC176">
        <f>VLOOKUP(A176,Pre!$J:$BG,50,0)</f>
        <v>12</v>
      </c>
      <c r="AD176">
        <f>VLOOKUP(A176,'post intervencion'!J:BY,68,0)</f>
        <v>13</v>
      </c>
      <c r="AE176" t="e">
        <f>VLOOKUP(A176,'post control'!J:BI,51,0)</f>
        <v>#N/A</v>
      </c>
      <c r="AG176">
        <f>VLOOKUP(A176,Pre!$J:$BH,51,0)</f>
        <v>3.5555555555555554</v>
      </c>
      <c r="AH176">
        <f>VLOOKUP(A176,'post intervencion'!J:CA,70,0)</f>
        <v>3.6666666666666665</v>
      </c>
      <c r="AJ176">
        <f>VLOOKUP(A176,Pre!$J:$BI,52,0)</f>
        <v>2.3333333333333335</v>
      </c>
      <c r="AK176">
        <f>VLOOKUP(A176,'post intervencion'!J:CB,71,0)</f>
        <v>2.6666666666666665</v>
      </c>
      <c r="AM176">
        <f>VLOOKUP(A176,Pre!$J:$BJ,53,0)</f>
        <v>4</v>
      </c>
      <c r="AN176" t="e">
        <f>VLOOKUP(A176,'post control'!J:BJ,53,0)</f>
        <v>#N/A</v>
      </c>
      <c r="AP176">
        <f>VLOOKUP(A176,Pre!$J:$BK,54,0)</f>
        <v>4</v>
      </c>
      <c r="AQ176">
        <f>VLOOKUP(A176,'post intervencion'!J:CD,73,0)</f>
        <v>5</v>
      </c>
      <c r="AS176">
        <f>VLOOKUP(A176,Pre!$J:$BL,55,0)</f>
        <v>4</v>
      </c>
      <c r="AT176">
        <f>VLOOKUP(A176,'post intervencion'!J:CE,74,0)</f>
        <v>4.333333333333333</v>
      </c>
      <c r="AW176" t="str">
        <f>VLOOKUP(A176,'post intervencion'!$J$18:$CI$117,75,0)</f>
        <v>no</v>
      </c>
      <c r="AX176" t="str">
        <f>VLOOKUP(A176,'post intervencion'!$J$18:$CI$117,76,0)</f>
        <v>si</v>
      </c>
      <c r="AY176" t="str">
        <f>VLOOKUP(A176,'post intervencion'!$J$18:$CI$117,77,0)</f>
        <v>si</v>
      </c>
      <c r="AZ176" t="str">
        <f>VLOOKUP(A176,'post intervencion'!$J$18:$CI$117,78,0)</f>
        <v>si</v>
      </c>
      <c r="BB176">
        <f>VLOOKUP(A176,Pre!$J:$BG,4,0)</f>
        <v>5</v>
      </c>
      <c r="BC176" t="e">
        <f>VLOOKUP(A176,'post control'!J:BJ,4,0)</f>
        <v>#N/A</v>
      </c>
    </row>
    <row r="177" spans="1:55" x14ac:dyDescent="0.2">
      <c r="A177">
        <v>673</v>
      </c>
      <c r="B177" s="13">
        <f>VLOOKUP(A177,Pre!$J:$BG,41,0)</f>
        <v>5.666666666666667</v>
      </c>
      <c r="C177" s="13" t="e">
        <f>VLOOKUP(A177,'post control'!J:BI,42,0)</f>
        <v>#N/A</v>
      </c>
      <c r="D177" s="13" t="e">
        <f>VLOOKUP(A177,'post control'!J:BI,42,0)</f>
        <v>#N/A</v>
      </c>
      <c r="E177">
        <f>VLOOKUP(A177,Pre!$J:$BG,42,0)</f>
        <v>8</v>
      </c>
      <c r="F177">
        <f>VLOOKUP(A177,'post intervencion'!J:BY,60,0)</f>
        <v>7</v>
      </c>
      <c r="G177" t="e">
        <f>VLOOKUP(A177,'post control'!J:BI,43,0)</f>
        <v>#N/A</v>
      </c>
      <c r="H177">
        <f>VLOOKUP(A177,Pre!$J:$BG,43,0)</f>
        <v>-0.33333333333333331</v>
      </c>
      <c r="I177">
        <f>VLOOKUP(A177,'post intervencion'!J:BY,61,0)</f>
        <v>4</v>
      </c>
      <c r="J177" t="e">
        <f>VLOOKUP(A177,'post control'!J:BI,44,0)</f>
        <v>#N/A</v>
      </c>
      <c r="K177" s="24">
        <f>VLOOKUP(A177,Pre!$J:$BG,44,0)</f>
        <v>0</v>
      </c>
      <c r="L177">
        <f>VLOOKUP(A177,'post intervencion'!J:BY,62,0)</f>
        <v>2</v>
      </c>
      <c r="M177" t="e">
        <f>VLOOKUP(A177,'post control'!J:BI,45,0)</f>
        <v>#N/A</v>
      </c>
      <c r="N177">
        <f>VLOOKUP(A177,Pre!$J:$BG,45,0)</f>
        <v>0</v>
      </c>
      <c r="O177">
        <f>VLOOKUP(A177,'post intervencion'!J:BY,63,0)</f>
        <v>5</v>
      </c>
      <c r="P177" t="e">
        <f>VLOOKUP(A177,'post control'!J:BI,46,0)</f>
        <v>#N/A</v>
      </c>
      <c r="Q177">
        <f>VLOOKUP(A177,Pre!$J:$BG,46,0)</f>
        <v>-1</v>
      </c>
      <c r="R177">
        <f>VLOOKUP(A177,'post intervencion'!J:BY,64,0)</f>
        <v>5</v>
      </c>
      <c r="S177" t="e">
        <f>VLOOKUP(A177,'post control'!J:BI,47,0)</f>
        <v>#N/A</v>
      </c>
      <c r="T177">
        <f>VLOOKUP(A177,Pre!$J:$BG,47,0)</f>
        <v>1.6666666666666667</v>
      </c>
      <c r="U177">
        <f>VLOOKUP(A177,'post intervencion'!J:BY,65,0)</f>
        <v>2.3333333333333335</v>
      </c>
      <c r="V177" t="e">
        <f>VLOOKUP(A177,'post control'!J:BI,48,0)</f>
        <v>#N/A</v>
      </c>
      <c r="W177">
        <f>VLOOKUP(A177,Pre!$J:$BG,48,0)</f>
        <v>4.8</v>
      </c>
      <c r="X177">
        <f>VLOOKUP(A177,'post intervencion'!J:BY,66,0)</f>
        <v>5</v>
      </c>
      <c r="Y177" t="e">
        <f>VLOOKUP(A177,'post control'!J:BI,49,0)</f>
        <v>#N/A</v>
      </c>
      <c r="Z177">
        <f>VLOOKUP(A177,Pre!$J:$BG,49,0)</f>
        <v>5</v>
      </c>
      <c r="AA177" t="e">
        <f>VLOOKUP(A177,'post control'!J:BJ,50,0)</f>
        <v>#N/A</v>
      </c>
      <c r="AB177" t="e">
        <f>VLOOKUP(A177,'post control'!J:BI,50,0)</f>
        <v>#N/A</v>
      </c>
      <c r="AC177">
        <f>VLOOKUP(A177,Pre!$J:$BG,50,0)</f>
        <v>12</v>
      </c>
      <c r="AD177">
        <f>VLOOKUP(A177,'post intervencion'!J:BY,68,0)</f>
        <v>13</v>
      </c>
      <c r="AE177" t="e">
        <f>VLOOKUP(A177,'post control'!J:BI,51,0)</f>
        <v>#N/A</v>
      </c>
      <c r="AG177">
        <f>VLOOKUP(A177,Pre!$J:$BH,51,0)</f>
        <v>2.5555555555555554</v>
      </c>
      <c r="AH177">
        <f>VLOOKUP(A177,'post intervencion'!J:CA,70,0)</f>
        <v>2.3333333333333335</v>
      </c>
      <c r="AJ177">
        <f>VLOOKUP(A177,Pre!$J:$BI,52,0)</f>
        <v>-1.3333333333333335</v>
      </c>
      <c r="AK177">
        <f>VLOOKUP(A177,'post intervencion'!J:CB,71,0)</f>
        <v>3.6666666666666665</v>
      </c>
      <c r="AM177">
        <f>VLOOKUP(A177,Pre!$J:$BJ,53,0)</f>
        <v>0</v>
      </c>
      <c r="AN177" t="e">
        <f>VLOOKUP(A177,'post control'!J:BJ,53,0)</f>
        <v>#N/A</v>
      </c>
      <c r="AP177">
        <f>VLOOKUP(A177,Pre!$J:$BK,54,0)</f>
        <v>4</v>
      </c>
      <c r="AQ177">
        <f>VLOOKUP(A177,'post intervencion'!J:CD,73,0)</f>
        <v>5</v>
      </c>
      <c r="AS177">
        <f>VLOOKUP(A177,Pre!$J:$BL,55,0)</f>
        <v>0.33333333333333326</v>
      </c>
      <c r="AT177">
        <f>VLOOKUP(A177,'post intervencion'!J:CE,74,0)</f>
        <v>4.333333333333333</v>
      </c>
      <c r="AW177" t="str">
        <f>VLOOKUP(A177,'post intervencion'!$J$18:$CI$117,75,0)</f>
        <v>no</v>
      </c>
      <c r="AX177" t="str">
        <f>VLOOKUP(A177,'post intervencion'!$J$18:$CI$117,76,0)</f>
        <v>si</v>
      </c>
      <c r="AY177" t="str">
        <f>VLOOKUP(A177,'post intervencion'!$J$18:$CI$117,77,0)</f>
        <v>si</v>
      </c>
      <c r="AZ177" t="str">
        <f>VLOOKUP(A177,'post intervencion'!$J$18:$CI$117,78,0)</f>
        <v>si</v>
      </c>
      <c r="BB177">
        <f>VLOOKUP(A177,Pre!$J:$BG,4,0)</f>
        <v>7</v>
      </c>
      <c r="BC177" t="e">
        <f>VLOOKUP(A177,'post control'!J:BJ,4,0)</f>
        <v>#N/A</v>
      </c>
    </row>
    <row r="178" spans="1:55" x14ac:dyDescent="0.2">
      <c r="A178">
        <v>1280</v>
      </c>
      <c r="B178" s="13">
        <f>VLOOKUP(A178,Pre!$J:$BG,41,0)</f>
        <v>7</v>
      </c>
      <c r="C178" s="13" t="e">
        <f>VLOOKUP(A178,'post control'!J:BI,42,0)</f>
        <v>#N/A</v>
      </c>
      <c r="D178" s="13" t="e">
        <f>VLOOKUP(A178,'post control'!J:BI,42,0)</f>
        <v>#N/A</v>
      </c>
      <c r="E178">
        <f>VLOOKUP(A178,Pre!$J:$BG,42,0)</f>
        <v>7</v>
      </c>
      <c r="F178">
        <f>VLOOKUP(A178,'post intervencion'!J:BY,60,0)</f>
        <v>9</v>
      </c>
      <c r="G178" t="e">
        <f>VLOOKUP(A178,'post control'!J:BI,43,0)</f>
        <v>#N/A</v>
      </c>
      <c r="H178">
        <f>VLOOKUP(A178,Pre!$J:$BG,43,0)</f>
        <v>2.6666666666666665</v>
      </c>
      <c r="I178">
        <f>VLOOKUP(A178,'post intervencion'!J:BY,61,0)</f>
        <v>3.3333333333333335</v>
      </c>
      <c r="J178" t="e">
        <f>VLOOKUP(A178,'post control'!J:BI,44,0)</f>
        <v>#N/A</v>
      </c>
      <c r="K178" s="24">
        <f>VLOOKUP(A178,Pre!$J:$BG,44,0)</f>
        <v>1</v>
      </c>
      <c r="L178">
        <f>VLOOKUP(A178,'post intervencion'!J:BY,62,0)</f>
        <v>2</v>
      </c>
      <c r="M178" t="e">
        <f>VLOOKUP(A178,'post control'!J:BI,45,0)</f>
        <v>#N/A</v>
      </c>
      <c r="N178">
        <f>VLOOKUP(A178,Pre!$J:$BG,45,0)</f>
        <v>4</v>
      </c>
      <c r="O178">
        <f>VLOOKUP(A178,'post intervencion'!J:BY,63,0)</f>
        <v>4</v>
      </c>
      <c r="P178" t="e">
        <f>VLOOKUP(A178,'post control'!J:BI,46,0)</f>
        <v>#N/A</v>
      </c>
      <c r="Q178">
        <f>VLOOKUP(A178,Pre!$J:$BG,46,0)</f>
        <v>3</v>
      </c>
      <c r="R178">
        <f>VLOOKUP(A178,'post intervencion'!J:BY,64,0)</f>
        <v>4</v>
      </c>
      <c r="S178" t="e">
        <f>VLOOKUP(A178,'post control'!J:BI,47,0)</f>
        <v>#N/A</v>
      </c>
      <c r="T178">
        <f>VLOOKUP(A178,Pre!$J:$BG,47,0)</f>
        <v>2.6666666666666665</v>
      </c>
      <c r="U178">
        <f>VLOOKUP(A178,'post intervencion'!J:BY,65,0)</f>
        <v>3.1111111111111112</v>
      </c>
      <c r="V178" t="e">
        <f>VLOOKUP(A178,'post control'!J:BI,48,0)</f>
        <v>#N/A</v>
      </c>
      <c r="W178">
        <f>VLOOKUP(A178,Pre!$J:$BG,48,0)</f>
        <v>4</v>
      </c>
      <c r="X178">
        <f>VLOOKUP(A178,'post intervencion'!J:BY,66,0)</f>
        <v>4.2</v>
      </c>
      <c r="Y178" t="e">
        <f>VLOOKUP(A178,'post control'!J:BI,49,0)</f>
        <v>#N/A</v>
      </c>
      <c r="Z178">
        <f>VLOOKUP(A178,Pre!$J:$BG,49,0)</f>
        <v>3.25</v>
      </c>
      <c r="AA178" t="e">
        <f>VLOOKUP(A178,'post control'!J:BJ,50,0)</f>
        <v>#N/A</v>
      </c>
      <c r="AB178" t="e">
        <f>VLOOKUP(A178,'post control'!J:BI,50,0)</f>
        <v>#N/A</v>
      </c>
      <c r="AC178">
        <f>VLOOKUP(A178,Pre!$J:$BG,50,0)</f>
        <v>13</v>
      </c>
      <c r="AD178">
        <f>VLOOKUP(A178,'post intervencion'!J:BY,68,0)</f>
        <v>13</v>
      </c>
      <c r="AE178" t="e">
        <f>VLOOKUP(A178,'post control'!J:BI,51,0)</f>
        <v>#N/A</v>
      </c>
      <c r="AG178">
        <f>VLOOKUP(A178,Pre!$J:$BH,51,0)</f>
        <v>3</v>
      </c>
      <c r="AH178">
        <f>VLOOKUP(A178,'post intervencion'!J:CA,70,0)</f>
        <v>3.1111111111111112</v>
      </c>
      <c r="AJ178">
        <f>VLOOKUP(A178,Pre!$J:$BI,52,0)</f>
        <v>3.3333333333333335</v>
      </c>
      <c r="AK178">
        <f>VLOOKUP(A178,'post intervencion'!J:CB,71,0)</f>
        <v>3.3333333333333335</v>
      </c>
      <c r="AM178">
        <f>VLOOKUP(A178,Pre!$J:$BJ,53,0)</f>
        <v>5</v>
      </c>
      <c r="AN178" t="e">
        <f>VLOOKUP(A178,'post control'!J:BJ,53,0)</f>
        <v>#N/A</v>
      </c>
      <c r="AP178">
        <f>VLOOKUP(A178,Pre!$J:$BK,54,0)</f>
        <v>5</v>
      </c>
      <c r="AQ178">
        <f>VLOOKUP(A178,'post intervencion'!J:CD,73,0)</f>
        <v>5</v>
      </c>
      <c r="AS178">
        <f>VLOOKUP(A178,Pre!$J:$BL,55,0)</f>
        <v>4.333333333333333</v>
      </c>
      <c r="AT178">
        <f>VLOOKUP(A178,'post intervencion'!J:CE,74,0)</f>
        <v>4.3333333333333339</v>
      </c>
      <c r="AW178" t="str">
        <f>VLOOKUP(A178,'post intervencion'!$J$18:$CI$117,75,0)</f>
        <v>no</v>
      </c>
      <c r="AX178" t="str">
        <f>VLOOKUP(A178,'post intervencion'!$J$18:$CI$117,76,0)</f>
        <v>si</v>
      </c>
      <c r="AY178" t="str">
        <f>VLOOKUP(A178,'post intervencion'!$J$18:$CI$117,77,0)</f>
        <v>si</v>
      </c>
      <c r="AZ178" t="str">
        <f>VLOOKUP(A178,'post intervencion'!$J$18:$CI$117,78,0)</f>
        <v>no</v>
      </c>
      <c r="BB178">
        <f>VLOOKUP(A178,Pre!$J:$BG,4,0)</f>
        <v>7</v>
      </c>
      <c r="BC178" t="e">
        <f>VLOOKUP(A178,'post control'!J:BJ,4,0)</f>
        <v>#N/A</v>
      </c>
    </row>
    <row r="179" spans="1:55" x14ac:dyDescent="0.2">
      <c r="A179">
        <v>205</v>
      </c>
      <c r="B179" s="13">
        <f>VLOOKUP(A179,Pre!$J:$BG,41,0)</f>
        <v>6</v>
      </c>
      <c r="C179" s="13" t="e">
        <f>VLOOKUP(A179,'post control'!J:BI,42,0)</f>
        <v>#N/A</v>
      </c>
      <c r="D179" s="13" t="e">
        <f>VLOOKUP(A179,'post control'!J:BI,42,0)</f>
        <v>#N/A</v>
      </c>
      <c r="E179">
        <f>VLOOKUP(A179,Pre!$J:$BG,42,0)</f>
        <v>9</v>
      </c>
      <c r="F179">
        <f>VLOOKUP(A179,'post intervencion'!J:BY,60,0)</f>
        <v>4</v>
      </c>
      <c r="G179" t="e">
        <f>VLOOKUP(A179,'post control'!J:BI,43,0)</f>
        <v>#N/A</v>
      </c>
      <c r="H179">
        <f>VLOOKUP(A179,Pre!$J:$BG,43,0)</f>
        <v>2.6666666666666665</v>
      </c>
      <c r="I179">
        <f>VLOOKUP(A179,'post intervencion'!J:BY,61,0)</f>
        <v>3.3333333333333335</v>
      </c>
      <c r="J179" t="e">
        <f>VLOOKUP(A179,'post control'!J:BI,44,0)</f>
        <v>#N/A</v>
      </c>
      <c r="K179" s="24">
        <f>VLOOKUP(A179,Pre!$J:$BG,44,0)</f>
        <v>1</v>
      </c>
      <c r="L179">
        <f>VLOOKUP(A179,'post intervencion'!J:BY,62,0)</f>
        <v>3</v>
      </c>
      <c r="M179" t="e">
        <f>VLOOKUP(A179,'post control'!J:BI,45,0)</f>
        <v>#N/A</v>
      </c>
      <c r="N179">
        <f>VLOOKUP(A179,Pre!$J:$BG,45,0)</f>
        <v>4</v>
      </c>
      <c r="O179">
        <f>VLOOKUP(A179,'post intervencion'!J:BY,63,0)</f>
        <v>4</v>
      </c>
      <c r="P179" t="e">
        <f>VLOOKUP(A179,'post control'!J:BI,46,0)</f>
        <v>#N/A</v>
      </c>
      <c r="Q179">
        <f>VLOOKUP(A179,Pre!$J:$BG,46,0)</f>
        <v>3</v>
      </c>
      <c r="R179">
        <f>VLOOKUP(A179,'post intervencion'!J:BY,64,0)</f>
        <v>3</v>
      </c>
      <c r="S179" t="e">
        <f>VLOOKUP(A179,'post control'!J:BI,47,0)</f>
        <v>#N/A</v>
      </c>
      <c r="T179">
        <f>VLOOKUP(A179,Pre!$J:$BG,47,0)</f>
        <v>2.6666666666666665</v>
      </c>
      <c r="U179">
        <f>VLOOKUP(A179,'post intervencion'!J:BY,65,0)</f>
        <v>2.4444444444444446</v>
      </c>
      <c r="V179" t="e">
        <f>VLOOKUP(A179,'post control'!J:BI,48,0)</f>
        <v>#N/A</v>
      </c>
      <c r="W179">
        <f>VLOOKUP(A179,Pre!$J:$BG,48,0)</f>
        <v>3.6</v>
      </c>
      <c r="X179">
        <f>VLOOKUP(A179,'post intervencion'!J:BY,66,0)</f>
        <v>3.4</v>
      </c>
      <c r="Y179" t="e">
        <f>VLOOKUP(A179,'post control'!J:BI,49,0)</f>
        <v>#N/A</v>
      </c>
      <c r="Z179">
        <f>VLOOKUP(A179,Pre!$J:$BG,49,0)</f>
        <v>4</v>
      </c>
      <c r="AA179" t="e">
        <f>VLOOKUP(A179,'post control'!J:BJ,50,0)</f>
        <v>#N/A</v>
      </c>
      <c r="AB179" t="e">
        <f>VLOOKUP(A179,'post control'!J:BI,50,0)</f>
        <v>#N/A</v>
      </c>
      <c r="AC179">
        <f>VLOOKUP(A179,Pre!$J:$BG,50,0)</f>
        <v>10</v>
      </c>
      <c r="AD179">
        <f>VLOOKUP(A179,'post intervencion'!J:BY,68,0)</f>
        <v>14</v>
      </c>
      <c r="AE179" t="e">
        <f>VLOOKUP(A179,'post control'!J:BI,51,0)</f>
        <v>#N/A</v>
      </c>
      <c r="AG179">
        <f>VLOOKUP(A179,Pre!$J:$BH,51,0)</f>
        <v>2.7777777777777777</v>
      </c>
      <c r="AH179">
        <f>VLOOKUP(A179,'post intervencion'!J:CA,70,0)</f>
        <v>2.4444444444444446</v>
      </c>
      <c r="AJ179">
        <f>VLOOKUP(A179,Pre!$J:$BI,52,0)</f>
        <v>3.6666666666666665</v>
      </c>
      <c r="AK179">
        <f>VLOOKUP(A179,'post intervencion'!J:CB,71,0)</f>
        <v>4</v>
      </c>
      <c r="AM179">
        <f>VLOOKUP(A179,Pre!$J:$BJ,53,0)</f>
        <v>5</v>
      </c>
      <c r="AN179" t="e">
        <f>VLOOKUP(A179,'post control'!J:BJ,53,0)</f>
        <v>#N/A</v>
      </c>
      <c r="AP179">
        <f>VLOOKUP(A179,Pre!$J:$BK,54,0)</f>
        <v>5</v>
      </c>
      <c r="AQ179">
        <f>VLOOKUP(A179,'post intervencion'!J:CD,73,0)</f>
        <v>5</v>
      </c>
      <c r="AS179">
        <f>VLOOKUP(A179,Pre!$J:$BL,55,0)</f>
        <v>3.333333333333333</v>
      </c>
      <c r="AT179">
        <f>VLOOKUP(A179,'post intervencion'!J:CE,74,0)</f>
        <v>4.666666666666667</v>
      </c>
      <c r="AW179" t="str">
        <f>VLOOKUP(A179,'post intervencion'!$J$18:$CI$117,75,0)</f>
        <v>no</v>
      </c>
      <c r="AX179" t="str">
        <f>VLOOKUP(A179,'post intervencion'!$J$18:$CI$117,76,0)</f>
        <v>si</v>
      </c>
      <c r="AY179" t="str">
        <f>VLOOKUP(A179,'post intervencion'!$J$18:$CI$117,77,0)</f>
        <v>si</v>
      </c>
      <c r="AZ179" t="str">
        <f>VLOOKUP(A179,'post intervencion'!$J$18:$CI$117,78,0)</f>
        <v>si</v>
      </c>
      <c r="BB179">
        <f>VLOOKUP(A179,Pre!$J:$BG,4,0)</f>
        <v>5</v>
      </c>
      <c r="BC179" t="e">
        <f>VLOOKUP(A179,'post control'!J:BJ,4,0)</f>
        <v>#N/A</v>
      </c>
    </row>
    <row r="180" spans="1:55" x14ac:dyDescent="0.2">
      <c r="A180">
        <v>301</v>
      </c>
      <c r="B180" s="13">
        <f>VLOOKUP(A180,Pre!$J:$BG,41,0)</f>
        <v>5</v>
      </c>
      <c r="C180" s="13" t="e">
        <f>VLOOKUP(A180,'post control'!J:BI,42,0)</f>
        <v>#N/A</v>
      </c>
      <c r="D180" s="13" t="e">
        <f>VLOOKUP(A180,'post control'!J:BI,42,0)</f>
        <v>#N/A</v>
      </c>
      <c r="E180">
        <f>VLOOKUP(A180,Pre!$J:$BG,42,0)</f>
        <v>8</v>
      </c>
      <c r="F180">
        <f>VLOOKUP(A180,'post intervencion'!J:BY,60,0)</f>
        <v>9</v>
      </c>
      <c r="G180" t="e">
        <f>VLOOKUP(A180,'post control'!J:BI,43,0)</f>
        <v>#N/A</v>
      </c>
      <c r="H180">
        <f>VLOOKUP(A180,Pre!$J:$BG,43,0)</f>
        <v>4</v>
      </c>
      <c r="I180">
        <f>VLOOKUP(A180,'post intervencion'!J:BY,61,0)</f>
        <v>4.333333333333333</v>
      </c>
      <c r="J180" t="e">
        <f>VLOOKUP(A180,'post control'!J:BI,44,0)</f>
        <v>#N/A</v>
      </c>
      <c r="K180" s="24">
        <f>VLOOKUP(A180,Pre!$J:$BG,44,0)</f>
        <v>4</v>
      </c>
      <c r="L180">
        <f>VLOOKUP(A180,'post intervencion'!J:BY,62,0)</f>
        <v>5</v>
      </c>
      <c r="M180" t="e">
        <f>VLOOKUP(A180,'post control'!J:BI,45,0)</f>
        <v>#N/A</v>
      </c>
      <c r="N180">
        <f>VLOOKUP(A180,Pre!$J:$BG,45,0)</f>
        <v>5</v>
      </c>
      <c r="O180">
        <f>VLOOKUP(A180,'post intervencion'!J:BY,63,0)</f>
        <v>5</v>
      </c>
      <c r="P180" t="e">
        <f>VLOOKUP(A180,'post control'!J:BI,46,0)</f>
        <v>#N/A</v>
      </c>
      <c r="Q180">
        <f>VLOOKUP(A180,Pre!$J:$BG,46,0)</f>
        <v>3</v>
      </c>
      <c r="R180">
        <f>VLOOKUP(A180,'post intervencion'!J:BY,64,0)</f>
        <v>3</v>
      </c>
      <c r="S180" t="e">
        <f>VLOOKUP(A180,'post control'!J:BI,47,0)</f>
        <v>#N/A</v>
      </c>
      <c r="T180">
        <f>VLOOKUP(A180,Pre!$J:$BG,47,0)</f>
        <v>2</v>
      </c>
      <c r="U180">
        <f>VLOOKUP(A180,'post intervencion'!J:BY,65,0)</f>
        <v>2.8888888888888888</v>
      </c>
      <c r="V180" t="e">
        <f>VLOOKUP(A180,'post control'!J:BI,48,0)</f>
        <v>#N/A</v>
      </c>
      <c r="W180">
        <f>VLOOKUP(A180,Pre!$J:$BG,48,0)</f>
        <v>3.4</v>
      </c>
      <c r="X180">
        <f>VLOOKUP(A180,'post intervencion'!J:BY,66,0)</f>
        <v>4.2</v>
      </c>
      <c r="Y180" t="e">
        <f>VLOOKUP(A180,'post control'!J:BI,49,0)</f>
        <v>#N/A</v>
      </c>
      <c r="Z180">
        <f>VLOOKUP(A180,Pre!$J:$BG,49,0)</f>
        <v>5.5</v>
      </c>
      <c r="AA180" t="e">
        <f>VLOOKUP(A180,'post control'!J:BJ,50,0)</f>
        <v>#N/A</v>
      </c>
      <c r="AB180" t="e">
        <f>VLOOKUP(A180,'post control'!J:BI,50,0)</f>
        <v>#N/A</v>
      </c>
      <c r="AC180">
        <f>VLOOKUP(A180,Pre!$J:$BG,50,0)</f>
        <v>14</v>
      </c>
      <c r="AD180">
        <f>VLOOKUP(A180,'post intervencion'!J:BY,68,0)</f>
        <v>14</v>
      </c>
      <c r="AE180" t="e">
        <f>VLOOKUP(A180,'post control'!J:BI,51,0)</f>
        <v>#N/A</v>
      </c>
      <c r="AG180">
        <f>VLOOKUP(A180,Pre!$J:$BH,51,0)</f>
        <v>2.8888888888888888</v>
      </c>
      <c r="AH180">
        <f>VLOOKUP(A180,'post intervencion'!J:CA,70,0)</f>
        <v>2.8888888888888888</v>
      </c>
      <c r="AJ180">
        <f>VLOOKUP(A180,Pre!$J:$BI,52,0)</f>
        <v>3.3333333333333335</v>
      </c>
      <c r="AK180">
        <f>VLOOKUP(A180,'post intervencion'!J:CB,71,0)</f>
        <v>3.3333333333333335</v>
      </c>
      <c r="AM180">
        <f>VLOOKUP(A180,Pre!$J:$BJ,53,0)</f>
        <v>5</v>
      </c>
      <c r="AN180" t="e">
        <f>VLOOKUP(A180,'post control'!J:BJ,53,0)</f>
        <v>#N/A</v>
      </c>
      <c r="AP180">
        <f>VLOOKUP(A180,Pre!$J:$BK,54,0)</f>
        <v>5</v>
      </c>
      <c r="AQ180">
        <f>VLOOKUP(A180,'post intervencion'!J:CD,73,0)</f>
        <v>5</v>
      </c>
      <c r="AS180">
        <f>VLOOKUP(A180,Pre!$J:$BL,55,0)</f>
        <v>4.666666666666667</v>
      </c>
      <c r="AT180">
        <f>VLOOKUP(A180,'post intervencion'!J:CE,74,0)</f>
        <v>4.666666666666667</v>
      </c>
      <c r="AW180" t="str">
        <f>VLOOKUP(A180,'post intervencion'!$J$18:$CI$117,75,0)</f>
        <v>si</v>
      </c>
      <c r="AX180" t="str">
        <f>VLOOKUP(A180,'post intervencion'!$J$18:$CI$117,76,0)</f>
        <v>si</v>
      </c>
      <c r="AY180" t="str">
        <f>VLOOKUP(A180,'post intervencion'!$J$18:$CI$117,77,0)</f>
        <v>si</v>
      </c>
      <c r="AZ180" t="str">
        <f>VLOOKUP(A180,'post intervencion'!$J$18:$CI$117,78,0)</f>
        <v>no</v>
      </c>
      <c r="BB180">
        <f>VLOOKUP(A180,Pre!$J:$BG,4,0)</f>
        <v>7</v>
      </c>
      <c r="BC180" t="e">
        <f>VLOOKUP(A180,'post control'!J:BJ,4,0)</f>
        <v>#N/A</v>
      </c>
    </row>
    <row r="181" spans="1:55" x14ac:dyDescent="0.2">
      <c r="A181">
        <v>601</v>
      </c>
      <c r="B181" s="13">
        <f>VLOOKUP(A181,Pre!$J:$BG,41,0)</f>
        <v>6</v>
      </c>
      <c r="C181" s="13" t="e">
        <f>VLOOKUP(A181,'post control'!J:BI,42,0)</f>
        <v>#N/A</v>
      </c>
      <c r="D181" s="13" t="e">
        <f>VLOOKUP(A181,'post control'!J:BI,42,0)</f>
        <v>#N/A</v>
      </c>
      <c r="E181">
        <f>VLOOKUP(A181,Pre!$J:$BG,42,0)</f>
        <v>6</v>
      </c>
      <c r="F181">
        <f>VLOOKUP(A181,'post intervencion'!J:BY,60,0)</f>
        <v>7</v>
      </c>
      <c r="G181" t="e">
        <f>VLOOKUP(A181,'post control'!J:BI,43,0)</f>
        <v>#N/A</v>
      </c>
      <c r="H181">
        <f>VLOOKUP(A181,Pre!$J:$BG,43,0)</f>
        <v>5</v>
      </c>
      <c r="I181">
        <f>VLOOKUP(A181,'post intervencion'!J:BY,61,0)</f>
        <v>5</v>
      </c>
      <c r="J181" t="e">
        <f>VLOOKUP(A181,'post control'!J:BI,44,0)</f>
        <v>#N/A</v>
      </c>
      <c r="K181" s="24">
        <f>VLOOKUP(A181,Pre!$J:$BG,44,0)</f>
        <v>5</v>
      </c>
      <c r="L181">
        <f>VLOOKUP(A181,'post intervencion'!J:BY,62,0)</f>
        <v>5</v>
      </c>
      <c r="M181" t="e">
        <f>VLOOKUP(A181,'post control'!J:BI,45,0)</f>
        <v>#N/A</v>
      </c>
      <c r="N181">
        <f>VLOOKUP(A181,Pre!$J:$BG,45,0)</f>
        <v>5</v>
      </c>
      <c r="O181">
        <f>VLOOKUP(A181,'post intervencion'!J:BY,63,0)</f>
        <v>5</v>
      </c>
      <c r="P181" t="e">
        <f>VLOOKUP(A181,'post control'!J:BI,46,0)</f>
        <v>#N/A</v>
      </c>
      <c r="Q181">
        <f>VLOOKUP(A181,Pre!$J:$BG,46,0)</f>
        <v>5</v>
      </c>
      <c r="R181">
        <f>VLOOKUP(A181,'post intervencion'!J:BY,64,0)</f>
        <v>5</v>
      </c>
      <c r="S181" t="e">
        <f>VLOOKUP(A181,'post control'!J:BI,47,0)</f>
        <v>#N/A</v>
      </c>
      <c r="T181">
        <f>VLOOKUP(A181,Pre!$J:$BG,47,0)</f>
        <v>1</v>
      </c>
      <c r="U181">
        <f>VLOOKUP(A181,'post intervencion'!J:BY,65,0)</f>
        <v>2.3333333333333335</v>
      </c>
      <c r="V181" t="e">
        <f>VLOOKUP(A181,'post control'!J:BI,48,0)</f>
        <v>#N/A</v>
      </c>
      <c r="W181">
        <f>VLOOKUP(A181,Pre!$J:$BG,48,0)</f>
        <v>5.2</v>
      </c>
      <c r="X181">
        <f>VLOOKUP(A181,'post intervencion'!J:BY,66,0)</f>
        <v>6.2</v>
      </c>
      <c r="Y181" t="e">
        <f>VLOOKUP(A181,'post control'!J:BI,49,0)</f>
        <v>#N/A</v>
      </c>
      <c r="Z181">
        <f>VLOOKUP(A181,Pre!$J:$BG,49,0)</f>
        <v>5.5</v>
      </c>
      <c r="AA181" t="e">
        <f>VLOOKUP(A181,'post control'!J:BJ,50,0)</f>
        <v>#N/A</v>
      </c>
      <c r="AB181" t="e">
        <f>VLOOKUP(A181,'post control'!J:BI,50,0)</f>
        <v>#N/A</v>
      </c>
      <c r="AC181">
        <f>VLOOKUP(A181,Pre!$J:$BG,50,0)</f>
        <v>15</v>
      </c>
      <c r="AD181">
        <f>VLOOKUP(A181,'post intervencion'!J:BY,68,0)</f>
        <v>15</v>
      </c>
      <c r="AE181" t="e">
        <f>VLOOKUP(A181,'post control'!J:BI,51,0)</f>
        <v>#N/A</v>
      </c>
      <c r="AG181">
        <f>VLOOKUP(A181,Pre!$J:$BH,51,0)</f>
        <v>2.6666666666666665</v>
      </c>
      <c r="AH181">
        <f>VLOOKUP(A181,'post intervencion'!J:CA,70,0)</f>
        <v>2.3333333333333335</v>
      </c>
      <c r="AJ181">
        <f>VLOOKUP(A181,Pre!$J:$BI,52,0)</f>
        <v>3.3333333333333335</v>
      </c>
      <c r="AK181">
        <f>VLOOKUP(A181,'post intervencion'!J:CB,71,0)</f>
        <v>3.6666666666666665</v>
      </c>
      <c r="AM181">
        <f>VLOOKUP(A181,Pre!$J:$BJ,53,0)</f>
        <v>5</v>
      </c>
      <c r="AN181" t="e">
        <f>VLOOKUP(A181,'post control'!J:BJ,53,0)</f>
        <v>#N/A</v>
      </c>
      <c r="AP181">
        <f>VLOOKUP(A181,Pre!$J:$BK,54,0)</f>
        <v>5</v>
      </c>
      <c r="AQ181">
        <f>VLOOKUP(A181,'post intervencion'!J:CD,73,0)</f>
        <v>5</v>
      </c>
      <c r="AS181">
        <f>VLOOKUP(A181,Pre!$J:$BL,55,0)</f>
        <v>5</v>
      </c>
      <c r="AT181">
        <f>VLOOKUP(A181,'post intervencion'!J:CE,74,0)</f>
        <v>5</v>
      </c>
      <c r="AW181" t="str">
        <f>VLOOKUP(A181,'post intervencion'!$J$18:$CI$117,75,0)</f>
        <v>si</v>
      </c>
      <c r="AX181" t="str">
        <f>VLOOKUP(A181,'post intervencion'!$J$18:$CI$117,76,0)</f>
        <v>si</v>
      </c>
      <c r="AY181" t="str">
        <f>VLOOKUP(A181,'post intervencion'!$J$18:$CI$117,77,0)</f>
        <v>si</v>
      </c>
      <c r="AZ181" t="str">
        <f>VLOOKUP(A181,'post intervencion'!$J$18:$CI$117,78,0)</f>
        <v>no</v>
      </c>
      <c r="BB181">
        <f>VLOOKUP(A181,Pre!$J:$BG,4,0)</f>
        <v>7</v>
      </c>
      <c r="BC181" t="e">
        <f>VLOOKUP(A181,'post control'!J:BJ,4,0)</f>
        <v>#N/A</v>
      </c>
    </row>
    <row r="182" spans="1:55" x14ac:dyDescent="0.2">
      <c r="A182">
        <v>261</v>
      </c>
      <c r="B182" s="13">
        <f>VLOOKUP(A182,Pre!$J:$BG,41,0)</f>
        <v>6.333333333333333</v>
      </c>
      <c r="C182" s="13" t="e">
        <f>VLOOKUP(A182,'post control'!J:BI,42,0)</f>
        <v>#N/A</v>
      </c>
      <c r="D182" s="13" t="e">
        <f>VLOOKUP(A182,'post control'!J:BI,42,0)</f>
        <v>#N/A</v>
      </c>
      <c r="E182">
        <f>VLOOKUP(A182,Pre!$J:$BG,42,0)</f>
        <v>0</v>
      </c>
      <c r="F182">
        <f>VLOOKUP(A182,'post intervencion'!J:BY,60,0)</f>
        <v>-2</v>
      </c>
      <c r="G182" t="e">
        <f>VLOOKUP(A182,'post control'!J:BI,43,0)</f>
        <v>#N/A</v>
      </c>
      <c r="H182">
        <f>VLOOKUP(A182,Pre!$J:$BG,43,0)</f>
        <v>4.333333333333333</v>
      </c>
      <c r="I182">
        <f>VLOOKUP(A182,'post intervencion'!J:BY,61,0)</f>
        <v>5</v>
      </c>
      <c r="J182" t="e">
        <f>VLOOKUP(A182,'post control'!J:BI,44,0)</f>
        <v>#N/A</v>
      </c>
      <c r="K182" s="24">
        <f>VLOOKUP(A182,Pre!$J:$BG,44,0)</f>
        <v>4</v>
      </c>
      <c r="L182">
        <f>VLOOKUP(A182,'post intervencion'!J:BY,62,0)</f>
        <v>5</v>
      </c>
      <c r="M182" t="e">
        <f>VLOOKUP(A182,'post control'!J:BI,45,0)</f>
        <v>#N/A</v>
      </c>
      <c r="N182">
        <f>VLOOKUP(A182,Pre!$J:$BG,45,0)</f>
        <v>4</v>
      </c>
      <c r="O182">
        <f>VLOOKUP(A182,'post intervencion'!J:BY,63,0)</f>
        <v>5</v>
      </c>
      <c r="P182" t="e">
        <f>VLOOKUP(A182,'post control'!J:BI,46,0)</f>
        <v>#N/A</v>
      </c>
      <c r="Q182">
        <f>VLOOKUP(A182,Pre!$J:$BG,46,0)</f>
        <v>5</v>
      </c>
      <c r="R182">
        <f>VLOOKUP(A182,'post intervencion'!J:BY,64,0)</f>
        <v>5</v>
      </c>
      <c r="S182" t="e">
        <f>VLOOKUP(A182,'post control'!J:BI,47,0)</f>
        <v>#N/A</v>
      </c>
      <c r="T182">
        <f>VLOOKUP(A182,Pre!$J:$BG,47,0)</f>
        <v>1.3333333333333333</v>
      </c>
      <c r="U182">
        <f>VLOOKUP(A182,'post intervencion'!J:BY,65,0)</f>
        <v>2.6666666666666665</v>
      </c>
      <c r="V182" t="e">
        <f>VLOOKUP(A182,'post control'!J:BI,48,0)</f>
        <v>#N/A</v>
      </c>
      <c r="W182">
        <f>VLOOKUP(A182,Pre!$J:$BG,48,0)</f>
        <v>4.4000000000000004</v>
      </c>
      <c r="X182">
        <f>VLOOKUP(A182,'post intervencion'!J:BY,66,0)</f>
        <v>4.2</v>
      </c>
      <c r="Y182" t="e">
        <f>VLOOKUP(A182,'post control'!J:BI,49,0)</f>
        <v>#N/A</v>
      </c>
      <c r="Z182">
        <f>VLOOKUP(A182,Pre!$J:$BG,49,0)</f>
        <v>4</v>
      </c>
      <c r="AA182" t="e">
        <f>VLOOKUP(A182,'post control'!J:BJ,50,0)</f>
        <v>#N/A</v>
      </c>
      <c r="AB182" t="e">
        <f>VLOOKUP(A182,'post control'!J:BI,50,0)</f>
        <v>#N/A</v>
      </c>
      <c r="AC182">
        <f>VLOOKUP(A182,Pre!$J:$BG,50,0)</f>
        <v>14</v>
      </c>
      <c r="AD182">
        <f>VLOOKUP(A182,'post intervencion'!J:BY,68,0)</f>
        <v>15</v>
      </c>
      <c r="AE182" t="e">
        <f>VLOOKUP(A182,'post control'!J:BI,51,0)</f>
        <v>#N/A</v>
      </c>
      <c r="AG182">
        <f>VLOOKUP(A182,Pre!$J:$BH,51,0)</f>
        <v>2.4444444444444446</v>
      </c>
      <c r="AH182">
        <f>VLOOKUP(A182,'post intervencion'!J:CA,70,0)</f>
        <v>2.6666666666666665</v>
      </c>
      <c r="AJ182">
        <f>VLOOKUP(A182,Pre!$J:$BI,52,0)</f>
        <v>3.3333333333333335</v>
      </c>
      <c r="AK182">
        <f>VLOOKUP(A182,'post intervencion'!J:CB,71,0)</f>
        <v>3.3333333333333335</v>
      </c>
      <c r="AM182">
        <f>VLOOKUP(A182,Pre!$J:$BJ,53,0)</f>
        <v>5</v>
      </c>
      <c r="AN182" t="e">
        <f>VLOOKUP(A182,'post control'!J:BJ,53,0)</f>
        <v>#N/A</v>
      </c>
      <c r="AP182">
        <f>VLOOKUP(A182,Pre!$J:$BK,54,0)</f>
        <v>5</v>
      </c>
      <c r="AQ182">
        <f>VLOOKUP(A182,'post intervencion'!J:CD,73,0)</f>
        <v>5</v>
      </c>
      <c r="AS182">
        <f>VLOOKUP(A182,Pre!$J:$BL,55,0)</f>
        <v>4.666666666666667</v>
      </c>
      <c r="AT182">
        <f>VLOOKUP(A182,'post intervencion'!J:CE,74,0)</f>
        <v>5</v>
      </c>
      <c r="AW182" t="str">
        <f>VLOOKUP(A182,'post intervencion'!$J$18:$CI$117,75,0)</f>
        <v>no</v>
      </c>
      <c r="AX182" t="str">
        <f>VLOOKUP(A182,'post intervencion'!$J$18:$CI$117,76,0)</f>
        <v>si</v>
      </c>
      <c r="AY182" t="str">
        <f>VLOOKUP(A182,'post intervencion'!$J$18:$CI$117,77,0)</f>
        <v>si</v>
      </c>
      <c r="AZ182" t="str">
        <f>VLOOKUP(A182,'post intervencion'!$J$18:$CI$117,78,0)</f>
        <v>no</v>
      </c>
      <c r="BB182">
        <f>VLOOKUP(A182,Pre!$J:$BG,4,0)</f>
        <v>5</v>
      </c>
      <c r="BC182" t="e">
        <f>VLOOKUP(A182,'post control'!J:BJ,4,0)</f>
        <v>#N/A</v>
      </c>
    </row>
    <row r="183" spans="1:55" x14ac:dyDescent="0.2">
      <c r="A183">
        <v>1129</v>
      </c>
      <c r="B183" s="13">
        <f>VLOOKUP(A183,Pre!$J:$BG,41,0)</f>
        <v>4.666666666666667</v>
      </c>
      <c r="C183" s="13" t="e">
        <f>VLOOKUP(A183,'post control'!J:BI,42,0)</f>
        <v>#N/A</v>
      </c>
      <c r="D183" s="13" t="e">
        <f>VLOOKUP(A183,'post control'!J:BI,42,0)</f>
        <v>#N/A</v>
      </c>
      <c r="E183">
        <f>VLOOKUP(A183,Pre!$J:$BG,42,0)</f>
        <v>4</v>
      </c>
      <c r="F183">
        <f>VLOOKUP(A183,'post intervencion'!J:BY,60,0)</f>
        <v>4</v>
      </c>
      <c r="G183" t="e">
        <f>VLOOKUP(A183,'post control'!J:BI,43,0)</f>
        <v>#N/A</v>
      </c>
      <c r="H183">
        <f>VLOOKUP(A183,Pre!$J:$BG,43,0)</f>
        <v>3.6666666666666665</v>
      </c>
      <c r="I183">
        <f>VLOOKUP(A183,'post intervencion'!J:BY,61,0)</f>
        <v>5</v>
      </c>
      <c r="J183" t="e">
        <f>VLOOKUP(A183,'post control'!J:BI,44,0)</f>
        <v>#N/A</v>
      </c>
      <c r="K183" s="24">
        <f>VLOOKUP(A183,Pre!$J:$BG,44,0)</f>
        <v>5</v>
      </c>
      <c r="L183">
        <f>VLOOKUP(A183,'post intervencion'!J:BY,62,0)</f>
        <v>5</v>
      </c>
      <c r="M183" t="e">
        <f>VLOOKUP(A183,'post control'!J:BI,45,0)</f>
        <v>#N/A</v>
      </c>
      <c r="N183">
        <f>VLOOKUP(A183,Pre!$J:$BG,45,0)</f>
        <v>3</v>
      </c>
      <c r="O183">
        <f>VLOOKUP(A183,'post intervencion'!J:BY,63,0)</f>
        <v>5</v>
      </c>
      <c r="P183" t="e">
        <f>VLOOKUP(A183,'post control'!J:BI,46,0)</f>
        <v>#N/A</v>
      </c>
      <c r="Q183">
        <f>VLOOKUP(A183,Pre!$J:$BG,46,0)</f>
        <v>3</v>
      </c>
      <c r="R183">
        <f>VLOOKUP(A183,'post intervencion'!J:BY,64,0)</f>
        <v>5</v>
      </c>
      <c r="S183" t="e">
        <f>VLOOKUP(A183,'post control'!J:BI,47,0)</f>
        <v>#N/A</v>
      </c>
      <c r="T183">
        <f>VLOOKUP(A183,Pre!$J:$BG,47,0)</f>
        <v>1</v>
      </c>
      <c r="U183">
        <f>VLOOKUP(A183,'post intervencion'!J:BY,65,0)</f>
        <v>2.6666666666666665</v>
      </c>
      <c r="V183" t="e">
        <f>VLOOKUP(A183,'post control'!J:BI,48,0)</f>
        <v>#N/A</v>
      </c>
      <c r="W183">
        <f>VLOOKUP(A183,Pre!$J:$BG,48,0)</f>
        <v>3.6</v>
      </c>
      <c r="X183">
        <f>VLOOKUP(A183,'post intervencion'!J:BY,66,0)</f>
        <v>3.2</v>
      </c>
      <c r="Y183" t="e">
        <f>VLOOKUP(A183,'post control'!J:BI,49,0)</f>
        <v>#N/A</v>
      </c>
      <c r="Z183">
        <f>VLOOKUP(A183,Pre!$J:$BG,49,0)</f>
        <v>4.75</v>
      </c>
      <c r="AA183" t="e">
        <f>VLOOKUP(A183,'post control'!J:BJ,50,0)</f>
        <v>#N/A</v>
      </c>
      <c r="AB183" t="e">
        <f>VLOOKUP(A183,'post control'!J:BI,50,0)</f>
        <v>#N/A</v>
      </c>
      <c r="AC183">
        <f>VLOOKUP(A183,Pre!$J:$BG,50,0)</f>
        <v>11</v>
      </c>
      <c r="AD183">
        <f>VLOOKUP(A183,'post intervencion'!J:BY,68,0)</f>
        <v>15</v>
      </c>
      <c r="AE183" t="e">
        <f>VLOOKUP(A183,'post control'!J:BI,51,0)</f>
        <v>#N/A</v>
      </c>
      <c r="AG183">
        <f>VLOOKUP(A183,Pre!$J:$BH,51,0)</f>
        <v>2.5555555555555554</v>
      </c>
      <c r="AH183">
        <f>VLOOKUP(A183,'post intervencion'!J:CA,70,0)</f>
        <v>2.6666666666666665</v>
      </c>
      <c r="AJ183">
        <f>VLOOKUP(A183,Pre!$J:$BI,52,0)</f>
        <v>1.3333333333333335</v>
      </c>
      <c r="AK183">
        <f>VLOOKUP(A183,'post intervencion'!J:CB,71,0)</f>
        <v>3.3333333333333335</v>
      </c>
      <c r="AM183">
        <f>VLOOKUP(A183,Pre!$J:$BJ,53,0)</f>
        <v>3</v>
      </c>
      <c r="AN183" t="e">
        <f>VLOOKUP(A183,'post control'!J:BJ,53,0)</f>
        <v>#N/A</v>
      </c>
      <c r="AP183">
        <f>VLOOKUP(A183,Pre!$J:$BK,54,0)</f>
        <v>3</v>
      </c>
      <c r="AQ183">
        <f>VLOOKUP(A183,'post intervencion'!J:CD,73,0)</f>
        <v>5</v>
      </c>
      <c r="AS183">
        <f>VLOOKUP(A183,Pre!$J:$BL,55,0)</f>
        <v>3.666666666666667</v>
      </c>
      <c r="AT183">
        <f>VLOOKUP(A183,'post intervencion'!J:CE,74,0)</f>
        <v>5</v>
      </c>
      <c r="AW183" t="str">
        <f>VLOOKUP(A183,'post intervencion'!$J$18:$CI$117,75,0)</f>
        <v>no</v>
      </c>
      <c r="AX183" t="str">
        <f>VLOOKUP(A183,'post intervencion'!$J$18:$CI$117,76,0)</f>
        <v>no</v>
      </c>
      <c r="AY183" t="str">
        <f>VLOOKUP(A183,'post intervencion'!$J$18:$CI$117,77,0)</f>
        <v>no</v>
      </c>
      <c r="AZ183" t="str">
        <f>VLOOKUP(A183,'post intervencion'!$J$18:$CI$117,78,0)</f>
        <v>si</v>
      </c>
      <c r="BB183">
        <f>VLOOKUP(A183,Pre!$J:$BG,4,0)</f>
        <v>5</v>
      </c>
      <c r="BC183" t="e">
        <f>VLOOKUP(A183,'post control'!J:BJ,4,0)</f>
        <v>#N/A</v>
      </c>
    </row>
    <row r="184" spans="1:55" x14ac:dyDescent="0.2">
      <c r="A184">
        <v>1049</v>
      </c>
      <c r="B184" s="13">
        <f>VLOOKUP(A184,Pre!$J:$BG,41,0)</f>
        <v>6.666666666666667</v>
      </c>
      <c r="C184" s="13" t="e">
        <f>VLOOKUP(A184,'post control'!J:BI,42,0)</f>
        <v>#N/A</v>
      </c>
      <c r="D184" s="13" t="e">
        <f>VLOOKUP(A184,'post control'!J:BI,42,0)</f>
        <v>#N/A</v>
      </c>
      <c r="E184">
        <f>VLOOKUP(A184,Pre!$J:$BG,42,0)</f>
        <v>6</v>
      </c>
      <c r="F184">
        <f>VLOOKUP(A184,'post intervencion'!J:BY,60,0)</f>
        <v>8</v>
      </c>
      <c r="G184" t="e">
        <f>VLOOKUP(A184,'post control'!J:BI,43,0)</f>
        <v>#N/A</v>
      </c>
      <c r="H184">
        <f>VLOOKUP(A184,Pre!$J:$BG,43,0)</f>
        <v>3.6666666666666665</v>
      </c>
      <c r="I184">
        <f>VLOOKUP(A184,'post intervencion'!J:BY,61,0)</f>
        <v>3.3333333333333335</v>
      </c>
      <c r="J184" t="e">
        <f>VLOOKUP(A184,'post control'!J:BI,44,0)</f>
        <v>#N/A</v>
      </c>
      <c r="K184" s="24">
        <f>VLOOKUP(A184,Pre!$J:$BG,44,0)</f>
        <v>4</v>
      </c>
      <c r="L184">
        <f>VLOOKUP(A184,'post intervencion'!J:BY,62,0)</f>
        <v>3</v>
      </c>
      <c r="M184" t="e">
        <f>VLOOKUP(A184,'post control'!J:BI,45,0)</f>
        <v>#N/A</v>
      </c>
      <c r="N184">
        <f>VLOOKUP(A184,Pre!$J:$BG,45,0)</f>
        <v>4</v>
      </c>
      <c r="O184">
        <f>VLOOKUP(A184,'post intervencion'!J:BY,63,0)</f>
        <v>4</v>
      </c>
      <c r="P184" t="e">
        <f>VLOOKUP(A184,'post control'!J:BI,46,0)</f>
        <v>#N/A</v>
      </c>
      <c r="Q184">
        <f>VLOOKUP(A184,Pre!$J:$BG,46,0)</f>
        <v>3</v>
      </c>
      <c r="R184">
        <f>VLOOKUP(A184,'post intervencion'!J:BY,64,0)</f>
        <v>3</v>
      </c>
      <c r="S184" t="e">
        <f>VLOOKUP(A184,'post control'!J:BI,47,0)</f>
        <v>#N/A</v>
      </c>
      <c r="T184">
        <f>VLOOKUP(A184,Pre!$J:$BG,47,0)</f>
        <v>2.3333333333333335</v>
      </c>
      <c r="U184">
        <f>VLOOKUP(A184,'post intervencion'!J:BY,65,0)</f>
        <v>2.7777777777777777</v>
      </c>
      <c r="V184" t="e">
        <f>VLOOKUP(A184,'post control'!J:BI,48,0)</f>
        <v>#N/A</v>
      </c>
      <c r="W184">
        <f>VLOOKUP(A184,Pre!$J:$BG,48,0)</f>
        <v>3.6</v>
      </c>
      <c r="X184">
        <f>VLOOKUP(A184,'post intervencion'!J:BY,66,0)</f>
        <v>4</v>
      </c>
      <c r="Y184" t="e">
        <f>VLOOKUP(A184,'post control'!J:BI,49,0)</f>
        <v>#N/A</v>
      </c>
      <c r="Z184">
        <f>VLOOKUP(A184,Pre!$J:$BG,49,0)</f>
        <v>5</v>
      </c>
      <c r="AA184" t="e">
        <f>VLOOKUP(A184,'post control'!J:BJ,50,0)</f>
        <v>#N/A</v>
      </c>
      <c r="AB184" t="e">
        <f>VLOOKUP(A184,'post control'!J:BI,50,0)</f>
        <v>#N/A</v>
      </c>
      <c r="AC184">
        <f>VLOOKUP(A184,Pre!$J:$BG,50,0)</f>
        <v>15</v>
      </c>
      <c r="AD184">
        <f>VLOOKUP(A184,'post intervencion'!J:BY,68,0)</f>
        <v>15</v>
      </c>
      <c r="AE184" t="e">
        <f>VLOOKUP(A184,'post control'!J:BI,51,0)</f>
        <v>#N/A</v>
      </c>
      <c r="AG184">
        <f>VLOOKUP(A184,Pre!$J:$BH,51,0)</f>
        <v>2.8888888888888888</v>
      </c>
      <c r="AH184">
        <f>VLOOKUP(A184,'post intervencion'!J:CA,70,0)</f>
        <v>2.7777777777777777</v>
      </c>
      <c r="AJ184">
        <f>VLOOKUP(A184,Pre!$J:$BI,52,0)</f>
        <v>3.6666666666666665</v>
      </c>
      <c r="AK184">
        <f>VLOOKUP(A184,'post intervencion'!J:CB,71,0)</f>
        <v>3.3333333333333335</v>
      </c>
      <c r="AM184">
        <f>VLOOKUP(A184,Pre!$J:$BJ,53,0)</f>
        <v>5</v>
      </c>
      <c r="AN184" t="e">
        <f>VLOOKUP(A184,'post control'!J:BJ,53,0)</f>
        <v>#N/A</v>
      </c>
      <c r="AP184">
        <f>VLOOKUP(A184,Pre!$J:$BK,54,0)</f>
        <v>5</v>
      </c>
      <c r="AQ184">
        <f>VLOOKUP(A184,'post intervencion'!J:CD,73,0)</f>
        <v>5</v>
      </c>
      <c r="AS184">
        <f>VLOOKUP(A184,Pre!$J:$BL,55,0)</f>
        <v>5</v>
      </c>
      <c r="AT184">
        <f>VLOOKUP(A184,'post intervencion'!J:CE,74,0)</f>
        <v>5</v>
      </c>
      <c r="AW184" t="str">
        <f>VLOOKUP(A184,'post intervencion'!$J$18:$CI$117,75,0)</f>
        <v>no</v>
      </c>
      <c r="AX184" t="str">
        <f>VLOOKUP(A184,'post intervencion'!$J$18:$CI$117,76,0)</f>
        <v>si</v>
      </c>
      <c r="AY184" t="str">
        <f>VLOOKUP(A184,'post intervencion'!$J$18:$CI$117,77,0)</f>
        <v>si</v>
      </c>
      <c r="AZ184" t="str">
        <f>VLOOKUP(A184,'post intervencion'!$J$18:$CI$117,78,0)</f>
        <v>no</v>
      </c>
      <c r="BB184">
        <f>VLOOKUP(A184,Pre!$J:$BG,4,0)</f>
        <v>7</v>
      </c>
      <c r="BC184" t="e">
        <f>VLOOKUP(A184,'post control'!J:BJ,4,0)</f>
        <v>#N/A</v>
      </c>
    </row>
    <row r="185" spans="1:55" x14ac:dyDescent="0.2">
      <c r="A185">
        <v>1436</v>
      </c>
      <c r="B185" s="13">
        <f>VLOOKUP(A185,Pre!$J:$BG,41,0)</f>
        <v>7</v>
      </c>
      <c r="C185" s="13" t="e">
        <f>VLOOKUP(A185,'post control'!J:BI,42,0)</f>
        <v>#N/A</v>
      </c>
      <c r="D185" s="13" t="e">
        <f>VLOOKUP(A185,'post control'!J:BI,42,0)</f>
        <v>#N/A</v>
      </c>
      <c r="E185">
        <f>VLOOKUP(A185,Pre!$J:$BG,42,0)</f>
        <v>12</v>
      </c>
      <c r="F185">
        <f>VLOOKUP(A185,'post intervencion'!J:BY,60,0)</f>
        <v>11</v>
      </c>
      <c r="G185" t="e">
        <f>VLOOKUP(A185,'post control'!J:BI,43,0)</f>
        <v>#N/A</v>
      </c>
      <c r="H185">
        <f>VLOOKUP(A185,Pre!$J:$BG,43,0)</f>
        <v>4.666666666666667</v>
      </c>
      <c r="I185" t="e">
        <f>VLOOKUP(A185,'post intervencion'!J:BY,61,0)</f>
        <v>#N/A</v>
      </c>
      <c r="J185" t="e">
        <f>VLOOKUP(A185,'post control'!J:BI,44,0)</f>
        <v>#N/A</v>
      </c>
      <c r="K185" s="24">
        <f>VLOOKUP(A185,Pre!$J:$BG,44,0)</f>
        <v>5</v>
      </c>
      <c r="L185" t="e">
        <f>VLOOKUP(A185,'post intervencion'!J:BY,62,0)</f>
        <v>#N/A</v>
      </c>
      <c r="M185" t="e">
        <f>VLOOKUP(A185,'post control'!J:BI,45,0)</f>
        <v>#N/A</v>
      </c>
      <c r="N185">
        <f>VLOOKUP(A185,Pre!$J:$BG,45,0)</f>
        <v>5</v>
      </c>
      <c r="O185" t="e">
        <f>VLOOKUP(A185,'post intervencion'!J:BY,63,0)</f>
        <v>#N/A</v>
      </c>
      <c r="P185" t="e">
        <f>VLOOKUP(A185,'post control'!J:BI,46,0)</f>
        <v>#N/A</v>
      </c>
      <c r="Q185">
        <f>VLOOKUP(A185,Pre!$J:$BG,46,0)</f>
        <v>4</v>
      </c>
      <c r="R185" t="e">
        <f>VLOOKUP(A185,'post intervencion'!J:BY,64,0)</f>
        <v>#N/A</v>
      </c>
      <c r="S185" t="e">
        <f>VLOOKUP(A185,'post control'!J:BI,47,0)</f>
        <v>#N/A</v>
      </c>
      <c r="T185">
        <f>VLOOKUP(A185,Pre!$J:$BG,47,0)</f>
        <v>1.3333333333333333</v>
      </c>
      <c r="U185" t="e">
        <f>VLOOKUP(A185,'post intervencion'!J:BY,65,0)</f>
        <v>#N/A</v>
      </c>
      <c r="V185" t="e">
        <f>VLOOKUP(A185,'post control'!J:BI,48,0)</f>
        <v>#N/A</v>
      </c>
      <c r="W185">
        <f>VLOOKUP(A185,Pre!$J:$BG,48,0)</f>
        <v>5</v>
      </c>
      <c r="X185">
        <f>VLOOKUP(A185,'post intervencion'!J:BY,66,0)</f>
        <v>4.2</v>
      </c>
      <c r="Y185" t="e">
        <f>VLOOKUP(A185,'post control'!J:BI,49,0)</f>
        <v>#N/A</v>
      </c>
      <c r="Z185">
        <f>VLOOKUP(A185,Pre!$J:$BG,49,0)</f>
        <v>4.75</v>
      </c>
      <c r="AA185" t="e">
        <f>VLOOKUP(A185,'post control'!J:BJ,50,0)</f>
        <v>#N/A</v>
      </c>
      <c r="AB185" t="e">
        <f>VLOOKUP(A185,'post control'!J:BI,50,0)</f>
        <v>#N/A</v>
      </c>
      <c r="AC185">
        <f>VLOOKUP(A185,Pre!$J:$BG,50,0)</f>
        <v>15</v>
      </c>
      <c r="AD185">
        <f>VLOOKUP(A185,'post intervencion'!J:BY,68,0)</f>
        <v>15</v>
      </c>
      <c r="AE185" t="e">
        <f>VLOOKUP(A185,'post control'!J:BI,51,0)</f>
        <v>#N/A</v>
      </c>
      <c r="AG185">
        <f>VLOOKUP(A185,Pre!$J:$BH,51,0)</f>
        <v>2.7777777777777777</v>
      </c>
      <c r="AH185" t="e">
        <f>VLOOKUP(A185,'post intervencion'!J:CA,70,0)</f>
        <v>#N/A</v>
      </c>
      <c r="AJ185">
        <f>VLOOKUP(A185,Pre!$J:$BI,52,0)</f>
        <v>3.3333333333333335</v>
      </c>
      <c r="AK185" t="e">
        <f>VLOOKUP(A185,'post intervencion'!J:CB,71,0)</f>
        <v>#N/A</v>
      </c>
      <c r="AM185">
        <f>VLOOKUP(A185,Pre!$J:$BJ,53,0)</f>
        <v>5</v>
      </c>
      <c r="AN185" t="e">
        <f>VLOOKUP(A185,'post control'!J:BJ,53,0)</f>
        <v>#N/A</v>
      </c>
      <c r="AP185">
        <f>VLOOKUP(A185,Pre!$J:$BK,54,0)</f>
        <v>5</v>
      </c>
      <c r="AQ185">
        <f>VLOOKUP(A185,'post intervencion'!J:CD,73,0)</f>
        <v>5</v>
      </c>
      <c r="AS185">
        <f>VLOOKUP(A185,Pre!$J:$BL,55,0)</f>
        <v>5</v>
      </c>
      <c r="AT185">
        <f>VLOOKUP(A185,'post intervencion'!J:CE,74,0)</f>
        <v>5</v>
      </c>
      <c r="AW185" t="e">
        <f>VLOOKUP(A185,'post intervencion'!$J$18:$CI$117,75,0)</f>
        <v>#N/A</v>
      </c>
      <c r="AX185" t="e">
        <f>VLOOKUP(A185,'post intervencion'!$J$18:$CI$117,76,0)</f>
        <v>#N/A</v>
      </c>
      <c r="AY185" t="e">
        <f>VLOOKUP(A185,'post intervencion'!$J$18:$CI$117,77,0)</f>
        <v>#N/A</v>
      </c>
      <c r="AZ185" t="e">
        <f>VLOOKUP(A185,'post intervencion'!$J$18:$CI$117,78,0)</f>
        <v>#N/A</v>
      </c>
      <c r="BB185">
        <f>VLOOKUP(A185,Pre!$J:$BG,4,0)</f>
        <v>7</v>
      </c>
      <c r="BC185" t="e">
        <f>VLOOKUP(A185,'post control'!J:BJ,4,0)</f>
        <v>#N/A</v>
      </c>
    </row>
    <row r="186" spans="1:55" x14ac:dyDescent="0.2">
      <c r="A186">
        <v>597</v>
      </c>
      <c r="B186" s="13">
        <f>VLOOKUP(A186,Pre!$J:$BG,41,0)</f>
        <v>7</v>
      </c>
      <c r="C186" s="13" t="e">
        <f>VLOOKUP(A186,'post control'!J:BI,42,0)</f>
        <v>#N/A</v>
      </c>
      <c r="D186" s="13" t="e">
        <f>VLOOKUP(A186,'post control'!J:BI,42,0)</f>
        <v>#N/A</v>
      </c>
      <c r="E186">
        <f>VLOOKUP(A186,Pre!$J:$BG,42,0)</f>
        <v>8</v>
      </c>
      <c r="F186">
        <f>VLOOKUP(A186,'post intervencion'!J:BY,60,0)</f>
        <v>5</v>
      </c>
      <c r="G186" t="e">
        <f>VLOOKUP(A186,'post control'!J:BI,43,0)</f>
        <v>#N/A</v>
      </c>
      <c r="H186">
        <f>VLOOKUP(A186,Pre!$J:$BG,43,0)</f>
        <v>0</v>
      </c>
      <c r="I186">
        <f>VLOOKUP(A186,'post intervencion'!J:BY,61,0)</f>
        <v>0</v>
      </c>
      <c r="J186" t="e">
        <f>VLOOKUP(A186,'post control'!J:BI,44,0)</f>
        <v>#N/A</v>
      </c>
      <c r="K186" s="24">
        <f>VLOOKUP(A186,Pre!$J:$BG,44,0)</f>
        <v>0</v>
      </c>
      <c r="L186">
        <f>VLOOKUP(A186,'post intervencion'!J:BY,62,0)</f>
        <v>0</v>
      </c>
      <c r="M186" t="e">
        <f>VLOOKUP(A186,'post control'!J:BI,45,0)</f>
        <v>#N/A</v>
      </c>
      <c r="N186">
        <f>VLOOKUP(A186,Pre!$J:$BG,45,0)</f>
        <v>0</v>
      </c>
      <c r="O186">
        <f>VLOOKUP(A186,'post intervencion'!J:BY,63,0)</f>
        <v>0</v>
      </c>
      <c r="P186" t="e">
        <f>VLOOKUP(A186,'post control'!J:BI,46,0)</f>
        <v>#N/A</v>
      </c>
      <c r="Q186">
        <f>VLOOKUP(A186,Pre!$J:$BG,46,0)</f>
        <v>0</v>
      </c>
      <c r="R186">
        <f>VLOOKUP(A186,'post intervencion'!J:BY,64,0)</f>
        <v>0</v>
      </c>
      <c r="S186" t="e">
        <f>VLOOKUP(A186,'post control'!J:BI,47,0)</f>
        <v>#N/A</v>
      </c>
      <c r="T186">
        <f>VLOOKUP(A186,Pre!$J:$BG,47,0)</f>
        <v>4.666666666666667</v>
      </c>
      <c r="U186">
        <f>VLOOKUP(A186,'post intervencion'!J:BY,65,0)</f>
        <v>3</v>
      </c>
      <c r="V186" t="e">
        <f>VLOOKUP(A186,'post control'!J:BI,48,0)</f>
        <v>#N/A</v>
      </c>
      <c r="W186">
        <f>VLOOKUP(A186,Pre!$J:$BG,48,0)</f>
        <v>4.2</v>
      </c>
      <c r="X186">
        <f>VLOOKUP(A186,'post intervencion'!J:BY,66,0)</f>
        <v>3.4</v>
      </c>
      <c r="Y186" t="e">
        <f>VLOOKUP(A186,'post control'!J:BI,49,0)</f>
        <v>#N/A</v>
      </c>
      <c r="Z186">
        <f>VLOOKUP(A186,Pre!$J:$BG,49,0)</f>
        <v>2.75</v>
      </c>
      <c r="AA186" t="e">
        <f>VLOOKUP(A186,'post control'!J:BJ,50,0)</f>
        <v>#N/A</v>
      </c>
      <c r="AB186" t="e">
        <f>VLOOKUP(A186,'post control'!J:BI,50,0)</f>
        <v>#N/A</v>
      </c>
      <c r="AC186">
        <f>VLOOKUP(A186,Pre!$J:$BG,50,0)</f>
        <v>7</v>
      </c>
      <c r="AD186">
        <f>VLOOKUP(A186,'post intervencion'!J:BY,68,0)</f>
        <v>9</v>
      </c>
      <c r="AE186" t="e">
        <f>VLOOKUP(A186,'post control'!J:BI,51,0)</f>
        <v>#N/A</v>
      </c>
      <c r="AG186">
        <f>VLOOKUP(A186,Pre!$J:$BH,51,0)</f>
        <v>3.1111111111111112</v>
      </c>
      <c r="AH186">
        <f>VLOOKUP(A186,'post intervencion'!J:CA,70,0)</f>
        <v>3</v>
      </c>
      <c r="AJ186">
        <f>VLOOKUP(A186,Pre!$J:$BI,52,0)</f>
        <v>2</v>
      </c>
      <c r="AK186">
        <f>VLOOKUP(A186,'post intervencion'!J:CB,71,0)</f>
        <v>2</v>
      </c>
      <c r="AM186">
        <f>VLOOKUP(A186,Pre!$J:$BJ,53,0)</f>
        <v>3</v>
      </c>
      <c r="AN186" t="e">
        <f>VLOOKUP(A186,'post control'!J:BJ,53,0)</f>
        <v>#N/A</v>
      </c>
      <c r="AP186">
        <f>VLOOKUP(A186,Pre!$J:$BK,54,0)</f>
        <v>3</v>
      </c>
      <c r="AQ186">
        <f>VLOOKUP(A186,'post intervencion'!J:CD,73,0)</f>
        <v>3</v>
      </c>
      <c r="AS186">
        <f>VLOOKUP(A186,Pre!$J:$BL,55,0)</f>
        <v>2.3333333333333335</v>
      </c>
      <c r="AT186" t="str">
        <f>VLOOKUP(A186,'post intervencion'!J:CE,74,0)</f>
        <v>N/A</v>
      </c>
      <c r="AW186" t="str">
        <f>VLOOKUP(A186,'post intervencion'!$J$18:$CI$117,75,0)</f>
        <v>si</v>
      </c>
      <c r="AX186" t="str">
        <f>VLOOKUP(A186,'post intervencion'!$J$18:$CI$117,76,0)</f>
        <v>no</v>
      </c>
      <c r="AY186" t="str">
        <f>VLOOKUP(A186,'post intervencion'!$J$18:$CI$117,77,0)</f>
        <v>si</v>
      </c>
      <c r="AZ186" t="str">
        <f>VLOOKUP(A186,'post intervencion'!$J$18:$CI$117,78,0)</f>
        <v>no</v>
      </c>
      <c r="BB186">
        <f>VLOOKUP(A186,Pre!$J:$BG,4,0)</f>
        <v>7</v>
      </c>
      <c r="BC186" t="e">
        <f>VLOOKUP(A186,'post control'!J:BJ,4,0)</f>
        <v>#N/A</v>
      </c>
    </row>
    <row r="187" spans="1:55" x14ac:dyDescent="0.2">
      <c r="A187">
        <v>633</v>
      </c>
      <c r="B187" s="13">
        <f>VLOOKUP(A187,Pre!$J:$BG,41,0)</f>
        <v>6</v>
      </c>
      <c r="C187" s="13" t="e">
        <f>VLOOKUP(A187,'post control'!J:BI,42,0)</f>
        <v>#N/A</v>
      </c>
      <c r="D187" s="13" t="e">
        <f>VLOOKUP(A187,'post control'!J:BI,42,0)</f>
        <v>#N/A</v>
      </c>
      <c r="E187">
        <f>VLOOKUP(A187,Pre!$J:$BG,42,0)</f>
        <v>1</v>
      </c>
      <c r="F187">
        <f>VLOOKUP(A187,'post intervencion'!J:BY,60,0)</f>
        <v>3</v>
      </c>
      <c r="G187" t="e">
        <f>VLOOKUP(A187,'post control'!J:BI,43,0)</f>
        <v>#N/A</v>
      </c>
      <c r="H187">
        <f>VLOOKUP(A187,Pre!$J:$BG,43,0)</f>
        <v>2.3333333333333335</v>
      </c>
      <c r="I187">
        <f>VLOOKUP(A187,'post intervencion'!J:BY,61,0)</f>
        <v>1.3333333333333333</v>
      </c>
      <c r="J187" t="e">
        <f>VLOOKUP(A187,'post control'!J:BI,44,0)</f>
        <v>#N/A</v>
      </c>
      <c r="K187" s="24">
        <f>VLOOKUP(A187,Pre!$J:$BG,44,0)</f>
        <v>2</v>
      </c>
      <c r="L187">
        <f>VLOOKUP(A187,'post intervencion'!J:BY,62,0)</f>
        <v>1</v>
      </c>
      <c r="M187" t="e">
        <f>VLOOKUP(A187,'post control'!J:BI,45,0)</f>
        <v>#N/A</v>
      </c>
      <c r="N187">
        <f>VLOOKUP(A187,Pre!$J:$BG,45,0)</f>
        <v>3</v>
      </c>
      <c r="O187">
        <f>VLOOKUP(A187,'post intervencion'!J:BY,63,0)</f>
        <v>3</v>
      </c>
      <c r="P187" t="e">
        <f>VLOOKUP(A187,'post control'!J:BI,46,0)</f>
        <v>#N/A</v>
      </c>
      <c r="Q187">
        <f>VLOOKUP(A187,Pre!$J:$BG,46,0)</f>
        <v>2</v>
      </c>
      <c r="R187">
        <f>VLOOKUP(A187,'post intervencion'!J:BY,64,0)</f>
        <v>0</v>
      </c>
      <c r="S187" t="e">
        <f>VLOOKUP(A187,'post control'!J:BI,47,0)</f>
        <v>#N/A</v>
      </c>
      <c r="T187">
        <f>VLOOKUP(A187,Pre!$J:$BG,47,0)</f>
        <v>3</v>
      </c>
      <c r="U187">
        <f>VLOOKUP(A187,'post intervencion'!J:BY,65,0)</f>
        <v>3.2222222222222223</v>
      </c>
      <c r="V187" t="e">
        <f>VLOOKUP(A187,'post control'!J:BI,48,0)</f>
        <v>#N/A</v>
      </c>
      <c r="W187">
        <f>VLOOKUP(A187,Pre!$J:$BG,48,0)</f>
        <v>5</v>
      </c>
      <c r="X187">
        <f>VLOOKUP(A187,'post intervencion'!J:BY,66,0)</f>
        <v>4.5999999999999996</v>
      </c>
      <c r="Y187" t="e">
        <f>VLOOKUP(A187,'post control'!J:BI,49,0)</f>
        <v>#N/A</v>
      </c>
      <c r="Z187">
        <f>VLOOKUP(A187,Pre!$J:$BG,49,0)</f>
        <v>4</v>
      </c>
      <c r="AA187" t="e">
        <f>VLOOKUP(A187,'post control'!J:BJ,50,0)</f>
        <v>#N/A</v>
      </c>
      <c r="AB187" t="e">
        <f>VLOOKUP(A187,'post control'!J:BI,50,0)</f>
        <v>#N/A</v>
      </c>
      <c r="AC187">
        <f>VLOOKUP(A187,Pre!$J:$BG,50,0)</f>
        <v>7</v>
      </c>
      <c r="AD187">
        <f>VLOOKUP(A187,'post intervencion'!J:BY,68,0)</f>
        <v>4</v>
      </c>
      <c r="AE187" t="e">
        <f>VLOOKUP(A187,'post control'!J:BI,51,0)</f>
        <v>#N/A</v>
      </c>
      <c r="AG187">
        <f>VLOOKUP(A187,Pre!$J:$BH,51,0)</f>
        <v>3.8888888888888888</v>
      </c>
      <c r="AH187">
        <f>VLOOKUP(A187,'post intervencion'!J:CA,70,0)</f>
        <v>3.2222222222222223</v>
      </c>
      <c r="AJ187">
        <f>VLOOKUP(A187,Pre!$J:$BI,52,0)</f>
        <v>1.6666666666666665</v>
      </c>
      <c r="AK187">
        <f>VLOOKUP(A187,'post intervencion'!J:CB,71,0)</f>
        <v>2</v>
      </c>
      <c r="AM187">
        <f>VLOOKUP(A187,Pre!$J:$BJ,53,0)</f>
        <v>3</v>
      </c>
      <c r="AN187" t="e">
        <f>VLOOKUP(A187,'post control'!J:BJ,53,0)</f>
        <v>#N/A</v>
      </c>
      <c r="AP187">
        <f>VLOOKUP(A187,Pre!$J:$BK,54,0)</f>
        <v>3</v>
      </c>
      <c r="AQ187">
        <f>VLOOKUP(A187,'post intervencion'!J:CD,73,0)</f>
        <v>3</v>
      </c>
      <c r="AS187">
        <f>VLOOKUP(A187,Pre!$J:$BL,55,0)</f>
        <v>2.333333333333333</v>
      </c>
      <c r="AT187" t="str">
        <f>VLOOKUP(A187,'post intervencion'!J:CE,74,0)</f>
        <v>N/A</v>
      </c>
      <c r="AW187" t="str">
        <f>VLOOKUP(A187,'post intervencion'!$J$18:$CI$117,75,0)</f>
        <v>si</v>
      </c>
      <c r="AX187" t="str">
        <f>VLOOKUP(A187,'post intervencion'!$J$18:$CI$117,76,0)</f>
        <v>si</v>
      </c>
      <c r="AY187" t="str">
        <f>VLOOKUP(A187,'post intervencion'!$J$18:$CI$117,77,0)</f>
        <v>si</v>
      </c>
      <c r="AZ187" t="str">
        <f>VLOOKUP(A187,'post intervencion'!$J$18:$CI$117,78,0)</f>
        <v>no</v>
      </c>
      <c r="BB187">
        <f>VLOOKUP(A187,Pre!$J:$BG,4,0)</f>
        <v>7</v>
      </c>
      <c r="BC187" t="e">
        <f>VLOOKUP(A187,'post control'!J:BJ,4,0)</f>
        <v>#N/A</v>
      </c>
    </row>
    <row r="188" spans="1:55" x14ac:dyDescent="0.2">
      <c r="A188">
        <v>1284</v>
      </c>
      <c r="B188" s="13">
        <f>VLOOKUP(A188,Pre!$J:$BG,41,0)</f>
        <v>5.333333333333333</v>
      </c>
      <c r="C188" s="13" t="e">
        <f>VLOOKUP(A188,'post control'!J:BI,42,0)</f>
        <v>#N/A</v>
      </c>
      <c r="D188" s="13" t="e">
        <f>VLOOKUP(A188,'post control'!J:BI,42,0)</f>
        <v>#N/A</v>
      </c>
      <c r="E188">
        <f>VLOOKUP(A188,Pre!$J:$BG,42,0)</f>
        <v>3</v>
      </c>
      <c r="F188">
        <f>VLOOKUP(A188,'post intervencion'!J:BY,60,0)</f>
        <v>3</v>
      </c>
      <c r="G188" t="e">
        <f>VLOOKUP(A188,'post control'!J:BI,43,0)</f>
        <v>#N/A</v>
      </c>
      <c r="H188">
        <f>VLOOKUP(A188,Pre!$J:$BG,43,0)</f>
        <v>0</v>
      </c>
      <c r="I188">
        <f>VLOOKUP(A188,'post intervencion'!J:BY,61,0)</f>
        <v>1</v>
      </c>
      <c r="J188" t="e">
        <f>VLOOKUP(A188,'post control'!J:BI,44,0)</f>
        <v>#N/A</v>
      </c>
      <c r="K188" s="24">
        <f>VLOOKUP(A188,Pre!$J:$BG,44,0)</f>
        <v>0</v>
      </c>
      <c r="L188">
        <f>VLOOKUP(A188,'post intervencion'!J:BY,62,0)</f>
        <v>3</v>
      </c>
      <c r="M188" t="e">
        <f>VLOOKUP(A188,'post control'!J:BI,45,0)</f>
        <v>#N/A</v>
      </c>
      <c r="N188">
        <f>VLOOKUP(A188,Pre!$J:$BG,45,0)</f>
        <v>0</v>
      </c>
      <c r="O188">
        <f>VLOOKUP(A188,'post intervencion'!J:BY,63,0)</f>
        <v>0</v>
      </c>
      <c r="P188" t="e">
        <f>VLOOKUP(A188,'post control'!J:BI,46,0)</f>
        <v>#N/A</v>
      </c>
      <c r="Q188">
        <f>VLOOKUP(A188,Pre!$J:$BG,46,0)</f>
        <v>0</v>
      </c>
      <c r="R188">
        <f>VLOOKUP(A188,'post intervencion'!J:BY,64,0)</f>
        <v>0</v>
      </c>
      <c r="S188" t="e">
        <f>VLOOKUP(A188,'post control'!J:BI,47,0)</f>
        <v>#N/A</v>
      </c>
      <c r="T188">
        <f>VLOOKUP(A188,Pre!$J:$BG,47,0)</f>
        <v>4</v>
      </c>
      <c r="U188">
        <f>VLOOKUP(A188,'post intervencion'!J:BY,65,0)</f>
        <v>3.6666666666666665</v>
      </c>
      <c r="V188" t="e">
        <f>VLOOKUP(A188,'post control'!J:BI,48,0)</f>
        <v>#N/A</v>
      </c>
      <c r="W188">
        <f>VLOOKUP(A188,Pre!$J:$BG,48,0)</f>
        <v>5</v>
      </c>
      <c r="X188">
        <f>VLOOKUP(A188,'post intervencion'!J:BY,66,0)</f>
        <v>4.5999999999999996</v>
      </c>
      <c r="Y188" t="e">
        <f>VLOOKUP(A188,'post control'!J:BI,49,0)</f>
        <v>#N/A</v>
      </c>
      <c r="Z188">
        <f>VLOOKUP(A188,Pre!$J:$BG,49,0)</f>
        <v>4.25</v>
      </c>
      <c r="AA188" t="e">
        <f>VLOOKUP(A188,'post control'!J:BJ,50,0)</f>
        <v>#N/A</v>
      </c>
      <c r="AB188" t="e">
        <f>VLOOKUP(A188,'post control'!J:BI,50,0)</f>
        <v>#N/A</v>
      </c>
      <c r="AC188">
        <f>VLOOKUP(A188,Pre!$J:$BG,50,0)</f>
        <v>0</v>
      </c>
      <c r="AD188">
        <f>VLOOKUP(A188,'post intervencion'!J:BY,68,0)</f>
        <v>3</v>
      </c>
      <c r="AE188" t="e">
        <f>VLOOKUP(A188,'post control'!J:BI,51,0)</f>
        <v>#N/A</v>
      </c>
      <c r="AG188">
        <f>VLOOKUP(A188,Pre!$J:$BH,51,0)</f>
        <v>4</v>
      </c>
      <c r="AH188">
        <f>VLOOKUP(A188,'post intervencion'!J:CA,70,0)</f>
        <v>3.6666666666666665</v>
      </c>
      <c r="AJ188">
        <f>VLOOKUP(A188,Pre!$J:$BI,52,0)</f>
        <v>0</v>
      </c>
      <c r="AK188">
        <f>VLOOKUP(A188,'post intervencion'!J:CB,71,0)</f>
        <v>0</v>
      </c>
      <c r="AM188">
        <f>VLOOKUP(A188,Pre!$J:$BJ,53,0)</f>
        <v>0</v>
      </c>
      <c r="AN188" t="e">
        <f>VLOOKUP(A188,'post control'!J:BJ,53,0)</f>
        <v>#N/A</v>
      </c>
      <c r="AP188">
        <f>VLOOKUP(A188,Pre!$J:$BK,54,0)</f>
        <v>0</v>
      </c>
      <c r="AQ188">
        <f>VLOOKUP(A188,'post intervencion'!J:CD,73,0)</f>
        <v>0</v>
      </c>
      <c r="AS188">
        <f>VLOOKUP(A188,Pre!$J:$BL,55,0)</f>
        <v>0</v>
      </c>
      <c r="AT188" t="str">
        <f>VLOOKUP(A188,'post intervencion'!J:CE,74,0)</f>
        <v>N/A</v>
      </c>
      <c r="AW188" t="e">
        <f>VLOOKUP(A188,'post intervencion'!$J$18:$CI$117,75,0)</f>
        <v>#N/A</v>
      </c>
      <c r="AX188" t="e">
        <f>VLOOKUP(A188,'post intervencion'!$J$18:$CI$117,76,0)</f>
        <v>#N/A</v>
      </c>
      <c r="AY188" t="e">
        <f>VLOOKUP(A188,'post intervencion'!$J$18:$CI$117,77,0)</f>
        <v>#N/A</v>
      </c>
      <c r="AZ188" t="e">
        <f>VLOOKUP(A188,'post intervencion'!$J$18:$CI$117,78,0)</f>
        <v>#N/A</v>
      </c>
      <c r="BB188">
        <f>VLOOKUP(A188,Pre!$J:$BG,4,0)</f>
        <v>1</v>
      </c>
      <c r="BC188" t="e">
        <f>VLOOKUP(A188,'post control'!J:BJ,4,0)</f>
        <v>#N/A</v>
      </c>
    </row>
    <row r="189" spans="1:55" x14ac:dyDescent="0.2">
      <c r="A189">
        <v>257</v>
      </c>
      <c r="B189" s="13">
        <f>VLOOKUP(A189,Pre!$J:$BG,41,0)</f>
        <v>6</v>
      </c>
      <c r="C189" s="13" t="e">
        <f>VLOOKUP(A189,'post control'!J:BI,42,0)</f>
        <v>#N/A</v>
      </c>
      <c r="D189" s="13" t="e">
        <f>VLOOKUP(A189,'post control'!J:BI,42,0)</f>
        <v>#N/A</v>
      </c>
      <c r="E189">
        <f>VLOOKUP(A189,Pre!$J:$BG,42,0)</f>
        <v>4</v>
      </c>
      <c r="F189">
        <f>VLOOKUP(A189,'post intervencion'!J:BY,60,0)</f>
        <v>7</v>
      </c>
      <c r="G189" t="e">
        <f>VLOOKUP(A189,'post control'!J:BI,43,0)</f>
        <v>#N/A</v>
      </c>
      <c r="H189">
        <f>VLOOKUP(A189,Pre!$J:$BG,43,0)</f>
        <v>0</v>
      </c>
      <c r="I189">
        <f>VLOOKUP(A189,'post intervencion'!J:BY,61,0)</f>
        <v>1.3333333333333333</v>
      </c>
      <c r="J189" t="e">
        <f>VLOOKUP(A189,'post control'!J:BI,44,0)</f>
        <v>#N/A</v>
      </c>
      <c r="K189" s="24">
        <f>VLOOKUP(A189,Pre!$J:$BG,44,0)</f>
        <v>0</v>
      </c>
      <c r="L189">
        <f>VLOOKUP(A189,'post intervencion'!J:BY,62,0)</f>
        <v>-1</v>
      </c>
      <c r="M189" t="e">
        <f>VLOOKUP(A189,'post control'!J:BI,45,0)</f>
        <v>#N/A</v>
      </c>
      <c r="N189">
        <f>VLOOKUP(A189,Pre!$J:$BG,45,0)</f>
        <v>0</v>
      </c>
      <c r="O189">
        <f>VLOOKUP(A189,'post intervencion'!J:BY,63,0)</f>
        <v>5</v>
      </c>
      <c r="P189" t="e">
        <f>VLOOKUP(A189,'post control'!J:BI,46,0)</f>
        <v>#N/A</v>
      </c>
      <c r="Q189">
        <f>VLOOKUP(A189,Pre!$J:$BG,46,0)</f>
        <v>0</v>
      </c>
      <c r="R189">
        <f>VLOOKUP(A189,'post intervencion'!J:BY,64,0)</f>
        <v>0</v>
      </c>
      <c r="S189" t="e">
        <f>VLOOKUP(A189,'post control'!J:BI,47,0)</f>
        <v>#N/A</v>
      </c>
      <c r="T189">
        <f>VLOOKUP(A189,Pre!$J:$BG,47,0)</f>
        <v>4.666666666666667</v>
      </c>
      <c r="U189">
        <f>VLOOKUP(A189,'post intervencion'!J:BY,65,0)</f>
        <v>3.7777777777777777</v>
      </c>
      <c r="V189" t="e">
        <f>VLOOKUP(A189,'post control'!J:BI,48,0)</f>
        <v>#N/A</v>
      </c>
      <c r="W189">
        <f>VLOOKUP(A189,Pre!$J:$BG,48,0)</f>
        <v>2.6</v>
      </c>
      <c r="X189">
        <f>VLOOKUP(A189,'post intervencion'!J:BY,66,0)</f>
        <v>3.4</v>
      </c>
      <c r="Y189" t="e">
        <f>VLOOKUP(A189,'post control'!J:BI,49,0)</f>
        <v>#N/A</v>
      </c>
      <c r="Z189">
        <f>VLOOKUP(A189,Pre!$J:$BG,49,0)</f>
        <v>1.25</v>
      </c>
      <c r="AA189" t="e">
        <f>VLOOKUP(A189,'post control'!J:BJ,50,0)</f>
        <v>#N/A</v>
      </c>
      <c r="AB189" t="e">
        <f>VLOOKUP(A189,'post control'!J:BI,50,0)</f>
        <v>#N/A</v>
      </c>
      <c r="AC189">
        <f>VLOOKUP(A189,Pre!$J:$BG,50,0)</f>
        <v>15</v>
      </c>
      <c r="AD189">
        <f>VLOOKUP(A189,'post intervencion'!J:BY,68,0)</f>
        <v>15</v>
      </c>
      <c r="AE189" t="e">
        <f>VLOOKUP(A189,'post control'!J:BI,51,0)</f>
        <v>#N/A</v>
      </c>
      <c r="AG189">
        <f>VLOOKUP(A189,Pre!$J:$BH,51,0)</f>
        <v>3.8888888888888888</v>
      </c>
      <c r="AH189">
        <f>VLOOKUP(A189,'post intervencion'!J:CA,70,0)</f>
        <v>3.7777777777777777</v>
      </c>
      <c r="AJ189">
        <f>VLOOKUP(A189,Pre!$J:$BI,52,0)</f>
        <v>1.666666666666667</v>
      </c>
      <c r="AK189">
        <f>VLOOKUP(A189,'post intervencion'!J:CB,71,0)</f>
        <v>3.3333333333333335</v>
      </c>
      <c r="AM189">
        <f>VLOOKUP(A189,Pre!$J:$BJ,53,0)</f>
        <v>5</v>
      </c>
      <c r="AN189" t="e">
        <f>VLOOKUP(A189,'post control'!J:BJ,53,0)</f>
        <v>#N/A</v>
      </c>
      <c r="AP189">
        <f>VLOOKUP(A189,Pre!$J:$BK,54,0)</f>
        <v>5</v>
      </c>
      <c r="AQ189">
        <f>VLOOKUP(A189,'post intervencion'!J:CD,73,0)</f>
        <v>5</v>
      </c>
      <c r="AS189">
        <f>VLOOKUP(A189,Pre!$J:$BL,55,0)</f>
        <v>3.666666666666667</v>
      </c>
      <c r="AT189" t="str">
        <f>VLOOKUP(A189,'post intervencion'!J:CE,74,0)</f>
        <v>N/A</v>
      </c>
      <c r="AW189" t="str">
        <f>VLOOKUP(A189,'post intervencion'!$J$18:$CI$117,75,0)</f>
        <v>si</v>
      </c>
      <c r="AX189" t="str">
        <f>VLOOKUP(A189,'post intervencion'!$J$18:$CI$117,76,0)</f>
        <v>si</v>
      </c>
      <c r="AY189" t="str">
        <f>VLOOKUP(A189,'post intervencion'!$J$18:$CI$117,77,0)</f>
        <v>si</v>
      </c>
      <c r="AZ189" t="str">
        <f>VLOOKUP(A189,'post intervencion'!$J$18:$CI$117,78,0)</f>
        <v>no</v>
      </c>
      <c r="BB189">
        <f>VLOOKUP(A189,Pre!$J:$BG,4,0)</f>
        <v>1</v>
      </c>
      <c r="BC189" t="e">
        <f>VLOOKUP(A189,'post control'!J:BJ,4,0)</f>
        <v>#N/A</v>
      </c>
    </row>
    <row r="190" spans="1:55" x14ac:dyDescent="0.2">
      <c r="A190">
        <v>741</v>
      </c>
      <c r="B190" s="13">
        <f>VLOOKUP(A190,Pre!$J:$BG,41,0)</f>
        <v>4.666666666666667</v>
      </c>
      <c r="C190" s="13" t="e">
        <f>VLOOKUP(A190,'post control'!J:BI,42,0)</f>
        <v>#N/A</v>
      </c>
      <c r="D190" s="13" t="e">
        <f>VLOOKUP(A190,'post control'!J:BI,42,0)</f>
        <v>#N/A</v>
      </c>
      <c r="E190">
        <f>VLOOKUP(A190,Pre!$J:$BG,42,0)</f>
        <v>10</v>
      </c>
      <c r="F190">
        <f>VLOOKUP(A190,'post intervencion'!J:BY,60,0)</f>
        <v>11</v>
      </c>
      <c r="G190" t="e">
        <f>VLOOKUP(A190,'post control'!J:BI,43,0)</f>
        <v>#N/A</v>
      </c>
      <c r="H190">
        <f>VLOOKUP(A190,Pre!$J:$BG,43,0)</f>
        <v>1</v>
      </c>
      <c r="I190">
        <f>VLOOKUP(A190,'post intervencion'!J:BY,61,0)</f>
        <v>0.33333333333333331</v>
      </c>
      <c r="J190" t="e">
        <f>VLOOKUP(A190,'post control'!J:BI,44,0)</f>
        <v>#N/A</v>
      </c>
      <c r="K190" s="24">
        <f>VLOOKUP(A190,Pre!$J:$BG,44,0)</f>
        <v>0</v>
      </c>
      <c r="L190">
        <f>VLOOKUP(A190,'post intervencion'!J:BY,62,0)</f>
        <v>0</v>
      </c>
      <c r="M190" t="e">
        <f>VLOOKUP(A190,'post control'!J:BI,45,0)</f>
        <v>#N/A</v>
      </c>
      <c r="N190">
        <f>VLOOKUP(A190,Pre!$J:$BG,45,0)</f>
        <v>2</v>
      </c>
      <c r="O190">
        <f>VLOOKUP(A190,'post intervencion'!J:BY,63,0)</f>
        <v>0</v>
      </c>
      <c r="P190" t="e">
        <f>VLOOKUP(A190,'post control'!J:BI,46,0)</f>
        <v>#N/A</v>
      </c>
      <c r="Q190">
        <f>VLOOKUP(A190,Pre!$J:$BG,46,0)</f>
        <v>1</v>
      </c>
      <c r="R190">
        <f>VLOOKUP(A190,'post intervencion'!J:BY,64,0)</f>
        <v>1</v>
      </c>
      <c r="S190" t="e">
        <f>VLOOKUP(A190,'post control'!J:BI,47,0)</f>
        <v>#N/A</v>
      </c>
      <c r="T190">
        <f>VLOOKUP(A190,Pre!$J:$BG,47,0)</f>
        <v>2.6666666666666665</v>
      </c>
      <c r="U190">
        <f>VLOOKUP(A190,'post intervencion'!J:BY,65,0)</f>
        <v>3.8888888888888888</v>
      </c>
      <c r="V190" t="e">
        <f>VLOOKUP(A190,'post control'!J:BI,48,0)</f>
        <v>#N/A</v>
      </c>
      <c r="W190">
        <f>VLOOKUP(A190,Pre!$J:$BG,48,0)</f>
        <v>3.6</v>
      </c>
      <c r="X190">
        <f>VLOOKUP(A190,'post intervencion'!J:BY,66,0)</f>
        <v>2.8</v>
      </c>
      <c r="Y190" t="e">
        <f>VLOOKUP(A190,'post control'!J:BI,49,0)</f>
        <v>#N/A</v>
      </c>
      <c r="Z190">
        <f>VLOOKUP(A190,Pre!$J:$BG,49,0)</f>
        <v>2.25</v>
      </c>
      <c r="AA190" t="e">
        <f>VLOOKUP(A190,'post control'!J:BJ,50,0)</f>
        <v>#N/A</v>
      </c>
      <c r="AB190" t="e">
        <f>VLOOKUP(A190,'post control'!J:BI,50,0)</f>
        <v>#N/A</v>
      </c>
      <c r="AC190">
        <f>VLOOKUP(A190,Pre!$J:$BG,50,0)</f>
        <v>5</v>
      </c>
      <c r="AD190">
        <f>VLOOKUP(A190,'post intervencion'!J:BY,68,0)</f>
        <v>1</v>
      </c>
      <c r="AE190" t="e">
        <f>VLOOKUP(A190,'post control'!J:BI,51,0)</f>
        <v>#N/A</v>
      </c>
      <c r="AG190">
        <f>VLOOKUP(A190,Pre!$J:$BH,51,0)</f>
        <v>3.7777777777777777</v>
      </c>
      <c r="AH190">
        <f>VLOOKUP(A190,'post intervencion'!J:CA,70,0)</f>
        <v>3.8888888888888888</v>
      </c>
      <c r="AJ190">
        <f>VLOOKUP(A190,Pre!$J:$BI,52,0)</f>
        <v>0</v>
      </c>
      <c r="AK190">
        <f>VLOOKUP(A190,'post intervencion'!J:CB,71,0)</f>
        <v>0</v>
      </c>
      <c r="AM190">
        <f>VLOOKUP(A190,Pre!$J:$BJ,53,0)</f>
        <v>2</v>
      </c>
      <c r="AN190" t="e">
        <f>VLOOKUP(A190,'post control'!J:BJ,53,0)</f>
        <v>#N/A</v>
      </c>
      <c r="AP190">
        <f>VLOOKUP(A190,Pre!$J:$BK,54,0)</f>
        <v>3</v>
      </c>
      <c r="AQ190">
        <f>VLOOKUP(A190,'post intervencion'!J:CD,73,0)</f>
        <v>0</v>
      </c>
      <c r="AS190">
        <f>VLOOKUP(A190,Pre!$J:$BL,55,0)</f>
        <v>1</v>
      </c>
      <c r="AT190" t="str">
        <f>VLOOKUP(A190,'post intervencion'!J:CE,74,0)</f>
        <v>N/A</v>
      </c>
      <c r="AW190" t="str">
        <f>VLOOKUP(A190,'post intervencion'!$J$18:$CI$117,75,0)</f>
        <v>si</v>
      </c>
      <c r="AX190" t="str">
        <f>VLOOKUP(A190,'post intervencion'!$J$18:$CI$117,76,0)</f>
        <v>si</v>
      </c>
      <c r="AY190" t="str">
        <f>VLOOKUP(A190,'post intervencion'!$J$18:$CI$117,77,0)</f>
        <v>si</v>
      </c>
      <c r="AZ190" t="str">
        <f>VLOOKUP(A190,'post intervencion'!$J$18:$CI$117,78,0)</f>
        <v>no</v>
      </c>
      <c r="BB190">
        <f>VLOOKUP(A190,Pre!$J:$BG,4,0)</f>
        <v>5</v>
      </c>
      <c r="BC190" t="e">
        <f>VLOOKUP(A190,'post control'!J:BJ,4,0)</f>
        <v>#N/A</v>
      </c>
    </row>
    <row r="191" spans="1:55" x14ac:dyDescent="0.2">
      <c r="A191">
        <v>645</v>
      </c>
      <c r="B191" s="13">
        <f>VLOOKUP(A191,Pre!$J:$BG,41,0)</f>
        <v>7</v>
      </c>
      <c r="C191" s="13" t="e">
        <f>VLOOKUP(A191,'post control'!J:BI,42,0)</f>
        <v>#N/A</v>
      </c>
      <c r="D191" s="13" t="e">
        <f>VLOOKUP(A191,'post control'!J:BI,42,0)</f>
        <v>#N/A</v>
      </c>
      <c r="E191">
        <f>VLOOKUP(A191,Pre!$J:$BG,42,0)</f>
        <v>6</v>
      </c>
      <c r="F191">
        <f>VLOOKUP(A191,'post intervencion'!J:BY,60,0)</f>
        <v>9</v>
      </c>
      <c r="G191" t="e">
        <f>VLOOKUP(A191,'post control'!J:BI,43,0)</f>
        <v>#N/A</v>
      </c>
      <c r="H191">
        <f>VLOOKUP(A191,Pre!$J:$BG,43,0)</f>
        <v>0</v>
      </c>
      <c r="I191">
        <f>VLOOKUP(A191,'post intervencion'!J:BY,61,0)</f>
        <v>0</v>
      </c>
      <c r="J191" t="e">
        <f>VLOOKUP(A191,'post control'!J:BI,44,0)</f>
        <v>#N/A</v>
      </c>
      <c r="K191" s="24">
        <f>VLOOKUP(A191,Pre!$J:$BG,44,0)</f>
        <v>0</v>
      </c>
      <c r="L191">
        <f>VLOOKUP(A191,'post intervencion'!J:BY,62,0)</f>
        <v>0</v>
      </c>
      <c r="M191" t="e">
        <f>VLOOKUP(A191,'post control'!J:BI,45,0)</f>
        <v>#N/A</v>
      </c>
      <c r="N191">
        <f>VLOOKUP(A191,Pre!$J:$BG,45,0)</f>
        <v>0</v>
      </c>
      <c r="O191">
        <f>VLOOKUP(A191,'post intervencion'!J:BY,63,0)</f>
        <v>0</v>
      </c>
      <c r="P191" t="e">
        <f>VLOOKUP(A191,'post control'!J:BI,46,0)</f>
        <v>#N/A</v>
      </c>
      <c r="Q191">
        <f>VLOOKUP(A191,Pre!$J:$BG,46,0)</f>
        <v>0</v>
      </c>
      <c r="R191">
        <f>VLOOKUP(A191,'post intervencion'!J:BY,64,0)</f>
        <v>0</v>
      </c>
      <c r="S191" t="e">
        <f>VLOOKUP(A191,'post control'!J:BI,47,0)</f>
        <v>#N/A</v>
      </c>
      <c r="T191">
        <f>VLOOKUP(A191,Pre!$J:$BG,47,0)</f>
        <v>4</v>
      </c>
      <c r="U191">
        <f>VLOOKUP(A191,'post intervencion'!J:BY,65,0)</f>
        <v>4</v>
      </c>
      <c r="V191" t="e">
        <f>VLOOKUP(A191,'post control'!J:BI,48,0)</f>
        <v>#N/A</v>
      </c>
      <c r="W191">
        <f>VLOOKUP(A191,Pre!$J:$BG,48,0)</f>
        <v>4.5999999999999996</v>
      </c>
      <c r="X191">
        <f>VLOOKUP(A191,'post intervencion'!J:BY,66,0)</f>
        <v>4.5999999999999996</v>
      </c>
      <c r="Y191" t="e">
        <f>VLOOKUP(A191,'post control'!J:BI,49,0)</f>
        <v>#N/A</v>
      </c>
      <c r="Z191">
        <f>VLOOKUP(A191,Pre!$J:$BG,49,0)</f>
        <v>5.5</v>
      </c>
      <c r="AA191" t="e">
        <f>VLOOKUP(A191,'post control'!J:BJ,50,0)</f>
        <v>#N/A</v>
      </c>
      <c r="AB191" t="e">
        <f>VLOOKUP(A191,'post control'!J:BI,50,0)</f>
        <v>#N/A</v>
      </c>
      <c r="AC191">
        <f>VLOOKUP(A191,Pre!$J:$BG,50,0)</f>
        <v>0</v>
      </c>
      <c r="AD191">
        <f>VLOOKUP(A191,'post intervencion'!J:BY,68,0)</f>
        <v>0</v>
      </c>
      <c r="AE191" t="e">
        <f>VLOOKUP(A191,'post control'!J:BI,51,0)</f>
        <v>#N/A</v>
      </c>
      <c r="AG191">
        <f>VLOOKUP(A191,Pre!$J:$BH,51,0)</f>
        <v>4</v>
      </c>
      <c r="AH191">
        <f>VLOOKUP(A191,'post intervencion'!J:CA,70,0)</f>
        <v>4</v>
      </c>
      <c r="AJ191">
        <f>VLOOKUP(A191,Pre!$J:$BI,52,0)</f>
        <v>0</v>
      </c>
      <c r="AK191">
        <f>VLOOKUP(A191,'post intervencion'!J:CB,71,0)</f>
        <v>0</v>
      </c>
      <c r="AM191">
        <f>VLOOKUP(A191,Pre!$J:$BJ,53,0)</f>
        <v>0</v>
      </c>
      <c r="AN191" t="e">
        <f>VLOOKUP(A191,'post control'!J:BJ,53,0)</f>
        <v>#N/A</v>
      </c>
      <c r="AP191">
        <f>VLOOKUP(A191,Pre!$J:$BK,54,0)</f>
        <v>0</v>
      </c>
      <c r="AQ191">
        <f>VLOOKUP(A191,'post intervencion'!J:CD,73,0)</f>
        <v>0</v>
      </c>
      <c r="AS191">
        <f>VLOOKUP(A191,Pre!$J:$BL,55,0)</f>
        <v>0</v>
      </c>
      <c r="AT191" t="str">
        <f>VLOOKUP(A191,'post intervencion'!J:CE,74,0)</f>
        <v>N/A</v>
      </c>
      <c r="AW191" t="str">
        <f>VLOOKUP(A191,'post intervencion'!$J$18:$CI$117,75,0)</f>
        <v>si</v>
      </c>
      <c r="AX191" t="str">
        <f>VLOOKUP(A191,'post intervencion'!$J$18:$CI$117,76,0)</f>
        <v>no</v>
      </c>
      <c r="AY191" t="str">
        <f>VLOOKUP(A191,'post intervencion'!$J$18:$CI$117,77,0)</f>
        <v>si</v>
      </c>
      <c r="AZ191" t="str">
        <f>VLOOKUP(A191,'post intervencion'!$J$18:$CI$117,78,0)</f>
        <v>no</v>
      </c>
      <c r="BB191">
        <f>VLOOKUP(A191,Pre!$J:$BG,4,0)</f>
        <v>2</v>
      </c>
      <c r="BC191" t="e">
        <f>VLOOKUP(A191,'post control'!J:BJ,4,0)</f>
        <v>#N/A</v>
      </c>
    </row>
    <row r="192" spans="1:55" x14ac:dyDescent="0.2">
      <c r="A192">
        <v>245</v>
      </c>
      <c r="B192" s="13">
        <f>VLOOKUP(A192,Pre!$J:$BG,41,0)</f>
        <v>4</v>
      </c>
      <c r="C192" s="13" t="e">
        <f>VLOOKUP(A192,'post control'!J:BI,42,0)</f>
        <v>#N/A</v>
      </c>
      <c r="D192" s="13" t="e">
        <f>VLOOKUP(A192,'post control'!J:BI,42,0)</f>
        <v>#N/A</v>
      </c>
      <c r="E192">
        <f>VLOOKUP(A192,Pre!$J:$BG,42,0)</f>
        <v>8</v>
      </c>
      <c r="F192">
        <f>VLOOKUP(A192,'post intervencion'!J:BY,60,0)</f>
        <v>7</v>
      </c>
      <c r="G192" t="e">
        <f>VLOOKUP(A192,'post control'!J:BI,43,0)</f>
        <v>#N/A</v>
      </c>
      <c r="H192">
        <f>VLOOKUP(A192,Pre!$J:$BG,43,0)</f>
        <v>0.33333333333333331</v>
      </c>
      <c r="I192">
        <f>VLOOKUP(A192,'post intervencion'!J:BY,61,0)</f>
        <v>0</v>
      </c>
      <c r="J192" t="e">
        <f>VLOOKUP(A192,'post control'!J:BI,44,0)</f>
        <v>#N/A</v>
      </c>
      <c r="K192" s="24">
        <f>VLOOKUP(A192,Pre!$J:$BG,44,0)</f>
        <v>1</v>
      </c>
      <c r="L192">
        <f>VLOOKUP(A192,'post intervencion'!J:BY,62,0)</f>
        <v>0</v>
      </c>
      <c r="M192" t="e">
        <f>VLOOKUP(A192,'post control'!J:BI,45,0)</f>
        <v>#N/A</v>
      </c>
      <c r="N192">
        <f>VLOOKUP(A192,Pre!$J:$BG,45,0)</f>
        <v>0</v>
      </c>
      <c r="O192">
        <f>VLOOKUP(A192,'post intervencion'!J:BY,63,0)</f>
        <v>0</v>
      </c>
      <c r="P192" t="e">
        <f>VLOOKUP(A192,'post control'!J:BI,46,0)</f>
        <v>#N/A</v>
      </c>
      <c r="Q192">
        <f>VLOOKUP(A192,Pre!$J:$BG,46,0)</f>
        <v>0</v>
      </c>
      <c r="R192">
        <f>VLOOKUP(A192,'post intervencion'!J:BY,64,0)</f>
        <v>0</v>
      </c>
      <c r="S192" t="e">
        <f>VLOOKUP(A192,'post control'!J:BI,47,0)</f>
        <v>#N/A</v>
      </c>
      <c r="T192">
        <f>VLOOKUP(A192,Pre!$J:$BG,47,0)</f>
        <v>2.6666666666666665</v>
      </c>
      <c r="U192">
        <f>VLOOKUP(A192,'post intervencion'!J:BY,65,0)</f>
        <v>4.1111111111111107</v>
      </c>
      <c r="V192" t="e">
        <f>VLOOKUP(A192,'post control'!J:BI,48,0)</f>
        <v>#N/A</v>
      </c>
      <c r="W192">
        <f>VLOOKUP(A192,Pre!$J:$BG,48,0)</f>
        <v>3.2</v>
      </c>
      <c r="X192">
        <f>VLOOKUP(A192,'post intervencion'!J:BY,66,0)</f>
        <v>2.8</v>
      </c>
      <c r="Y192" t="e">
        <f>VLOOKUP(A192,'post control'!J:BI,49,0)</f>
        <v>#N/A</v>
      </c>
      <c r="Z192">
        <f>VLOOKUP(A192,Pre!$J:$BG,49,0)</f>
        <v>2.5</v>
      </c>
      <c r="AA192" t="e">
        <f>VLOOKUP(A192,'post control'!J:BJ,50,0)</f>
        <v>#N/A</v>
      </c>
      <c r="AB192" t="e">
        <f>VLOOKUP(A192,'post control'!J:BI,50,0)</f>
        <v>#N/A</v>
      </c>
      <c r="AC192">
        <f>VLOOKUP(A192,Pre!$J:$BG,50,0)</f>
        <v>1</v>
      </c>
      <c r="AD192">
        <f>VLOOKUP(A192,'post intervencion'!J:BY,68,0)</f>
        <v>1</v>
      </c>
      <c r="AE192" t="e">
        <f>VLOOKUP(A192,'post control'!J:BI,51,0)</f>
        <v>#N/A</v>
      </c>
      <c r="AG192">
        <f>VLOOKUP(A192,Pre!$J:$BH,51,0)</f>
        <v>2.8888888888888888</v>
      </c>
      <c r="AH192">
        <f>VLOOKUP(A192,'post intervencion'!J:CA,70,0)</f>
        <v>4.1111111111111107</v>
      </c>
      <c r="AJ192">
        <f>VLOOKUP(A192,Pre!$J:$BI,52,0)</f>
        <v>0</v>
      </c>
      <c r="AK192">
        <f>VLOOKUP(A192,'post intervencion'!J:CB,71,0)</f>
        <v>1</v>
      </c>
      <c r="AM192">
        <f>VLOOKUP(A192,Pre!$J:$BJ,53,0)</f>
        <v>0</v>
      </c>
      <c r="AN192" t="e">
        <f>VLOOKUP(A192,'post control'!J:BJ,53,0)</f>
        <v>#N/A</v>
      </c>
      <c r="AP192">
        <f>VLOOKUP(A192,Pre!$J:$BK,54,0)</f>
        <v>0</v>
      </c>
      <c r="AQ192">
        <f>VLOOKUP(A192,'post intervencion'!J:CD,73,0)</f>
        <v>3</v>
      </c>
      <c r="AS192">
        <f>VLOOKUP(A192,Pre!$J:$BL,55,0)</f>
        <v>0.33333333333333348</v>
      </c>
      <c r="AT192" t="str">
        <f>VLOOKUP(A192,'post intervencion'!J:CE,74,0)</f>
        <v>N/A</v>
      </c>
      <c r="AW192" t="str">
        <f>VLOOKUP(A192,'post intervencion'!$J$18:$CI$117,75,0)</f>
        <v>no</v>
      </c>
      <c r="AX192" t="str">
        <f>VLOOKUP(A192,'post intervencion'!$J$18:$CI$117,76,0)</f>
        <v>no</v>
      </c>
      <c r="AY192" t="str">
        <f>VLOOKUP(A192,'post intervencion'!$J$18:$CI$117,77,0)</f>
        <v>no</v>
      </c>
      <c r="AZ192" t="str">
        <f>VLOOKUP(A192,'post intervencion'!$J$18:$CI$117,78,0)</f>
        <v>si</v>
      </c>
      <c r="BB192">
        <f>VLOOKUP(A192,Pre!$J:$BG,4,0)</f>
        <v>4</v>
      </c>
      <c r="BC192" t="e">
        <f>VLOOKUP(A192,'post control'!J:BJ,4,0)</f>
        <v>#N/A</v>
      </c>
    </row>
    <row r="193" spans="1:55" x14ac:dyDescent="0.2">
      <c r="A193">
        <v>557</v>
      </c>
      <c r="B193" s="13">
        <f>VLOOKUP(A193,Pre!$J:$BG,41,0)</f>
        <v>3.6666666666666665</v>
      </c>
      <c r="C193" s="13" t="e">
        <f>VLOOKUP(A193,'post control'!J:BI,42,0)</f>
        <v>#N/A</v>
      </c>
      <c r="D193" s="13" t="e">
        <f>VLOOKUP(A193,'post control'!J:BI,42,0)</f>
        <v>#N/A</v>
      </c>
      <c r="E193">
        <f>VLOOKUP(A193,Pre!$J:$BG,42,0)</f>
        <v>6</v>
      </c>
      <c r="F193">
        <f>VLOOKUP(A193,'post intervencion'!J:BY,60,0)</f>
        <v>9</v>
      </c>
      <c r="G193" t="e">
        <f>VLOOKUP(A193,'post control'!J:BI,43,0)</f>
        <v>#N/A</v>
      </c>
      <c r="H193" t="str">
        <f>VLOOKUP(A193,Pre!$J:$BG,43,0)</f>
        <v>N/A</v>
      </c>
      <c r="I193" t="str">
        <f>VLOOKUP(A193,'post intervencion'!J:BY,61,0)</f>
        <v>N/A</v>
      </c>
      <c r="J193" t="e">
        <f>VLOOKUP(A193,'post control'!J:BI,44,0)</f>
        <v>#N/A</v>
      </c>
      <c r="K193" s="24" t="str">
        <f>VLOOKUP(A193,Pre!$J:$BG,44,0)</f>
        <v>N/A</v>
      </c>
      <c r="L193" t="str">
        <f>VLOOKUP(A193,'post intervencion'!J:BY,62,0)</f>
        <v>N/A</v>
      </c>
      <c r="M193" t="e">
        <f>VLOOKUP(A193,'post control'!J:BI,45,0)</f>
        <v>#N/A</v>
      </c>
      <c r="N193" t="str">
        <f>VLOOKUP(A193,Pre!$J:$BG,45,0)</f>
        <v>N/A</v>
      </c>
      <c r="O193" t="str">
        <f>VLOOKUP(A193,'post intervencion'!J:BY,63,0)</f>
        <v>N/A</v>
      </c>
      <c r="P193" t="e">
        <f>VLOOKUP(A193,'post control'!J:BI,46,0)</f>
        <v>#N/A</v>
      </c>
      <c r="Q193" t="str">
        <f>VLOOKUP(A193,Pre!$J:$BG,46,0)</f>
        <v>N/A</v>
      </c>
      <c r="R193" t="str">
        <f>VLOOKUP(A193,'post intervencion'!J:BY,64,0)</f>
        <v>N/A</v>
      </c>
      <c r="S193" t="e">
        <f>VLOOKUP(A193,'post control'!J:BI,47,0)</f>
        <v>#N/A</v>
      </c>
      <c r="T193" t="str">
        <f>VLOOKUP(A193,Pre!$J:$BG,47,0)</f>
        <v>N/A</v>
      </c>
      <c r="U193" t="str">
        <f>VLOOKUP(A193,'post intervencion'!J:BY,65,0)</f>
        <v>N/A</v>
      </c>
      <c r="V193" t="e">
        <f>VLOOKUP(A193,'post control'!J:BI,48,0)</f>
        <v>#N/A</v>
      </c>
      <c r="W193">
        <f>VLOOKUP(A193,Pre!$J:$BG,48,0)</f>
        <v>2.4</v>
      </c>
      <c r="X193">
        <f>VLOOKUP(A193,'post intervencion'!J:BY,66,0)</f>
        <v>1.6</v>
      </c>
      <c r="Y193" t="e">
        <f>VLOOKUP(A193,'post control'!J:BI,49,0)</f>
        <v>#N/A</v>
      </c>
      <c r="Z193">
        <f>VLOOKUP(A193,Pre!$J:$BG,49,0)</f>
        <v>3</v>
      </c>
      <c r="AA193" t="e">
        <f>VLOOKUP(A193,'post control'!J:BJ,50,0)</f>
        <v>#N/A</v>
      </c>
      <c r="AB193" t="e">
        <f>VLOOKUP(A193,'post control'!J:BI,50,0)</f>
        <v>#N/A</v>
      </c>
      <c r="AC193">
        <f>VLOOKUP(A193,Pre!$J:$BG,50,0)</f>
        <v>2</v>
      </c>
      <c r="AD193">
        <f>VLOOKUP(A193,'post intervencion'!J:BY,68,0)</f>
        <v>3</v>
      </c>
      <c r="AE193" t="e">
        <f>VLOOKUP(A193,'post control'!J:BI,51,0)</f>
        <v>#N/A</v>
      </c>
      <c r="AG193" t="str">
        <f>VLOOKUP(A193,Pre!$J:$BH,51,0)</f>
        <v>N/A</v>
      </c>
      <c r="AH193" t="str">
        <f>VLOOKUP(A193,'post intervencion'!J:CA,70,0)</f>
        <v>N/A</v>
      </c>
      <c r="AJ193" t="str">
        <f>VLOOKUP(A193,Pre!$J:$BI,52,0)</f>
        <v>N/A</v>
      </c>
      <c r="AK193" t="str">
        <f>VLOOKUP(A193,'post intervencion'!J:CB,71,0)</f>
        <v>N/A</v>
      </c>
      <c r="AM193" t="str">
        <f>VLOOKUP(A193,Pre!$J:$BJ,53,0)</f>
        <v>N/A</v>
      </c>
      <c r="AN193" t="e">
        <f>VLOOKUP(A193,'post control'!J:BJ,53,0)</f>
        <v>#N/A</v>
      </c>
      <c r="AP193">
        <f>VLOOKUP(A193,Pre!$J:$BK,54,0)</f>
        <v>1</v>
      </c>
      <c r="AQ193">
        <f>VLOOKUP(A193,'post intervencion'!J:CD,73,0)</f>
        <v>2</v>
      </c>
      <c r="AS193" t="str">
        <f>VLOOKUP(A193,Pre!$J:$BL,55,0)</f>
        <v>N/A</v>
      </c>
      <c r="AT193" t="str">
        <f>VLOOKUP(A193,'post intervencion'!J:CE,74,0)</f>
        <v>N/A</v>
      </c>
      <c r="AW193" t="str">
        <f>VLOOKUP(A193,'post intervencion'!$J$18:$CI$117,75,0)</f>
        <v>si</v>
      </c>
      <c r="AX193" t="str">
        <f>VLOOKUP(A193,'post intervencion'!$J$18:$CI$117,76,0)</f>
        <v>no</v>
      </c>
      <c r="AY193" t="str">
        <f>VLOOKUP(A193,'post intervencion'!$J$18:$CI$117,77,0)</f>
        <v>si</v>
      </c>
      <c r="AZ193" t="str">
        <f>VLOOKUP(A193,'post intervencion'!$J$18:$CI$117,78,0)</f>
        <v>no</v>
      </c>
      <c r="BB193">
        <f>VLOOKUP(A193,Pre!$J:$BG,4,0)</f>
        <v>1</v>
      </c>
      <c r="BC193" t="e">
        <f>VLOOKUP(A193,'post control'!J:BJ,4,0)</f>
        <v>#N/A</v>
      </c>
    </row>
    <row r="194" spans="1:55" x14ac:dyDescent="0.2">
      <c r="A194">
        <v>209</v>
      </c>
      <c r="B194" s="13">
        <f>VLOOKUP(A194,Pre!$J:$BG,41,0)</f>
        <v>5</v>
      </c>
      <c r="C194" s="13" t="e">
        <f>VLOOKUP(A194,'post control'!J:BI,42,0)</f>
        <v>#N/A</v>
      </c>
      <c r="D194" s="13" t="e">
        <f>VLOOKUP(A194,'post control'!J:BI,42,0)</f>
        <v>#N/A</v>
      </c>
      <c r="E194">
        <f>VLOOKUP(A194,Pre!$J:$BG,42,0)</f>
        <v>6</v>
      </c>
      <c r="F194">
        <f>VLOOKUP(A194,'post intervencion'!J:BY,60,0)</f>
        <v>1</v>
      </c>
      <c r="G194" t="e">
        <f>VLOOKUP(A194,'post control'!J:BI,43,0)</f>
        <v>#N/A</v>
      </c>
      <c r="H194" t="str">
        <f>VLOOKUP(A194,Pre!$J:$BG,43,0)</f>
        <v>N/A</v>
      </c>
      <c r="I194" t="str">
        <f>VLOOKUP(A194,'post intervencion'!J:BY,61,0)</f>
        <v>N/A</v>
      </c>
      <c r="J194" t="e">
        <f>VLOOKUP(A194,'post control'!J:BI,44,0)</f>
        <v>#N/A</v>
      </c>
      <c r="K194" s="24" t="str">
        <f>VLOOKUP(A194,Pre!$J:$BG,44,0)</f>
        <v>N/A</v>
      </c>
      <c r="L194" t="str">
        <f>VLOOKUP(A194,'post intervencion'!J:BY,62,0)</f>
        <v>N/A</v>
      </c>
      <c r="M194" t="e">
        <f>VLOOKUP(A194,'post control'!J:BI,45,0)</f>
        <v>#N/A</v>
      </c>
      <c r="N194" t="str">
        <f>VLOOKUP(A194,Pre!$J:$BG,45,0)</f>
        <v>N/A</v>
      </c>
      <c r="O194" t="str">
        <f>VLOOKUP(A194,'post intervencion'!J:BY,63,0)</f>
        <v>N/A</v>
      </c>
      <c r="P194" t="e">
        <f>VLOOKUP(A194,'post control'!J:BI,46,0)</f>
        <v>#N/A</v>
      </c>
      <c r="Q194" t="str">
        <f>VLOOKUP(A194,Pre!$J:$BG,46,0)</f>
        <v>N/A</v>
      </c>
      <c r="R194" t="str">
        <f>VLOOKUP(A194,'post intervencion'!J:BY,64,0)</f>
        <v>N/A</v>
      </c>
      <c r="S194" t="e">
        <f>VLOOKUP(A194,'post control'!J:BI,47,0)</f>
        <v>#N/A</v>
      </c>
      <c r="T194" t="str">
        <f>VLOOKUP(A194,Pre!$J:$BG,47,0)</f>
        <v>N/A</v>
      </c>
      <c r="U194" t="str">
        <f>VLOOKUP(A194,'post intervencion'!J:BY,65,0)</f>
        <v>N/A</v>
      </c>
      <c r="V194" t="e">
        <f>VLOOKUP(A194,'post control'!J:BI,48,0)</f>
        <v>#N/A</v>
      </c>
      <c r="W194">
        <f>VLOOKUP(A194,Pre!$J:$BG,48,0)</f>
        <v>1</v>
      </c>
      <c r="X194">
        <f>VLOOKUP(A194,'post intervencion'!J:BY,66,0)</f>
        <v>2.8</v>
      </c>
      <c r="Y194" t="e">
        <f>VLOOKUP(A194,'post control'!J:BI,49,0)</f>
        <v>#N/A</v>
      </c>
      <c r="Z194">
        <f>VLOOKUP(A194,Pre!$J:$BG,49,0)</f>
        <v>2</v>
      </c>
      <c r="AA194" t="e">
        <f>VLOOKUP(A194,'post control'!J:BJ,50,0)</f>
        <v>#N/A</v>
      </c>
      <c r="AB194" t="e">
        <f>VLOOKUP(A194,'post control'!J:BI,50,0)</f>
        <v>#N/A</v>
      </c>
      <c r="AC194">
        <f>VLOOKUP(A194,Pre!$J:$BG,50,0)</f>
        <v>0</v>
      </c>
      <c r="AD194">
        <f>VLOOKUP(A194,'post intervencion'!J:BY,68,0)</f>
        <v>0</v>
      </c>
      <c r="AE194" t="e">
        <f>VLOOKUP(A194,'post control'!J:BI,51,0)</f>
        <v>#N/A</v>
      </c>
      <c r="AG194" t="str">
        <f>VLOOKUP(A194,Pre!$J:$BH,51,0)</f>
        <v>N/A</v>
      </c>
      <c r="AH194" t="str">
        <f>VLOOKUP(A194,'post intervencion'!J:CA,70,0)</f>
        <v>N/A</v>
      </c>
      <c r="AJ194" t="str">
        <f>VLOOKUP(A194,Pre!$J:$BI,52,0)</f>
        <v>N/A</v>
      </c>
      <c r="AK194" t="str">
        <f>VLOOKUP(A194,'post intervencion'!J:CB,71,0)</f>
        <v>N/A</v>
      </c>
      <c r="AM194" t="str">
        <f>VLOOKUP(A194,Pre!$J:$BJ,53,0)</f>
        <v>N/A</v>
      </c>
      <c r="AN194" t="e">
        <f>VLOOKUP(A194,'post control'!J:BJ,53,0)</f>
        <v>#N/A</v>
      </c>
      <c r="AP194">
        <f>VLOOKUP(A194,Pre!$J:$BK,54,0)</f>
        <v>0</v>
      </c>
      <c r="AQ194">
        <f>VLOOKUP(A194,'post intervencion'!J:CD,73,0)</f>
        <v>0</v>
      </c>
      <c r="AS194" t="str">
        <f>VLOOKUP(A194,Pre!$J:$BL,55,0)</f>
        <v>N/A</v>
      </c>
      <c r="AT194" t="str">
        <f>VLOOKUP(A194,'post intervencion'!J:CE,74,0)</f>
        <v>N/A</v>
      </c>
      <c r="AW194" t="str">
        <f>VLOOKUP(A194,'post intervencion'!$J$18:$CI$117,75,0)</f>
        <v>si</v>
      </c>
      <c r="AX194" t="str">
        <f>VLOOKUP(A194,'post intervencion'!$J$18:$CI$117,76,0)</f>
        <v>no</v>
      </c>
      <c r="AY194" t="str">
        <f>VLOOKUP(A194,'post intervencion'!$J$18:$CI$117,77,0)</f>
        <v>si</v>
      </c>
      <c r="AZ194" t="str">
        <f>VLOOKUP(A194,'post intervencion'!$J$18:$CI$117,78,0)</f>
        <v>no</v>
      </c>
      <c r="BB194">
        <f>VLOOKUP(A194,Pre!$J:$BG,4,0)</f>
        <v>7</v>
      </c>
      <c r="BC194" t="e">
        <f>VLOOKUP(A194,'post control'!J:BJ,4,0)</f>
        <v>#N/A</v>
      </c>
    </row>
    <row r="195" spans="1:55" x14ac:dyDescent="0.2">
      <c r="A195">
        <v>1029</v>
      </c>
      <c r="B195" s="13">
        <f>VLOOKUP(A195,Pre!$J:$BG,41,0)</f>
        <v>5.333333333333333</v>
      </c>
      <c r="C195" s="13" t="e">
        <f>VLOOKUP(A195,'post control'!J:BI,42,0)</f>
        <v>#N/A</v>
      </c>
      <c r="D195" s="13" t="e">
        <f>VLOOKUP(A195,'post control'!J:BI,42,0)</f>
        <v>#N/A</v>
      </c>
      <c r="E195">
        <f>VLOOKUP(A195,Pre!$J:$BG,42,0)</f>
        <v>12</v>
      </c>
      <c r="F195">
        <f>VLOOKUP(A195,'post intervencion'!J:BY,60,0)</f>
        <v>12</v>
      </c>
      <c r="G195" t="e">
        <f>VLOOKUP(A195,'post control'!J:BI,43,0)</f>
        <v>#N/A</v>
      </c>
      <c r="H195" t="str">
        <f>VLOOKUP(A195,Pre!$J:$BG,43,0)</f>
        <v>N/A</v>
      </c>
      <c r="I195" t="str">
        <f>VLOOKUP(A195,'post intervencion'!J:BY,61,0)</f>
        <v>N/A</v>
      </c>
      <c r="J195" t="e">
        <f>VLOOKUP(A195,'post control'!J:BI,44,0)</f>
        <v>#N/A</v>
      </c>
      <c r="K195" s="24" t="str">
        <f>VLOOKUP(A195,Pre!$J:$BG,44,0)</f>
        <v>N/A</v>
      </c>
      <c r="L195" t="str">
        <f>VLOOKUP(A195,'post intervencion'!J:BY,62,0)</f>
        <v>N/A</v>
      </c>
      <c r="M195" t="e">
        <f>VLOOKUP(A195,'post control'!J:BI,45,0)</f>
        <v>#N/A</v>
      </c>
      <c r="N195" t="str">
        <f>VLOOKUP(A195,Pre!$J:$BG,45,0)</f>
        <v>N/A</v>
      </c>
      <c r="O195" t="str">
        <f>VLOOKUP(A195,'post intervencion'!J:BY,63,0)</f>
        <v>N/A</v>
      </c>
      <c r="P195" t="e">
        <f>VLOOKUP(A195,'post control'!J:BI,46,0)</f>
        <v>#N/A</v>
      </c>
      <c r="Q195" t="str">
        <f>VLOOKUP(A195,Pre!$J:$BG,46,0)</f>
        <v>N/A</v>
      </c>
      <c r="R195" t="str">
        <f>VLOOKUP(A195,'post intervencion'!J:BY,64,0)</f>
        <v>N/A</v>
      </c>
      <c r="S195" t="e">
        <f>VLOOKUP(A195,'post control'!J:BI,47,0)</f>
        <v>#N/A</v>
      </c>
      <c r="T195" t="str">
        <f>VLOOKUP(A195,Pre!$J:$BG,47,0)</f>
        <v>N/A</v>
      </c>
      <c r="U195" t="str">
        <f>VLOOKUP(A195,'post intervencion'!J:BY,65,0)</f>
        <v>N/A</v>
      </c>
      <c r="V195" t="e">
        <f>VLOOKUP(A195,'post control'!J:BI,48,0)</f>
        <v>#N/A</v>
      </c>
      <c r="W195">
        <f>VLOOKUP(A195,Pre!$J:$BG,48,0)</f>
        <v>3</v>
      </c>
      <c r="X195">
        <f>VLOOKUP(A195,'post intervencion'!J:BY,66,0)</f>
        <v>2.8</v>
      </c>
      <c r="Y195" t="e">
        <f>VLOOKUP(A195,'post control'!J:BI,49,0)</f>
        <v>#N/A</v>
      </c>
      <c r="Z195">
        <f>VLOOKUP(A195,Pre!$J:$BG,49,0)</f>
        <v>5</v>
      </c>
      <c r="AA195" t="e">
        <f>VLOOKUP(A195,'post control'!J:BJ,50,0)</f>
        <v>#N/A</v>
      </c>
      <c r="AB195" t="e">
        <f>VLOOKUP(A195,'post control'!J:BI,50,0)</f>
        <v>#N/A</v>
      </c>
      <c r="AC195">
        <f>VLOOKUP(A195,Pre!$J:$BG,50,0)</f>
        <v>12</v>
      </c>
      <c r="AD195">
        <f>VLOOKUP(A195,'post intervencion'!J:BY,68,0)</f>
        <v>15</v>
      </c>
      <c r="AE195" t="e">
        <f>VLOOKUP(A195,'post control'!J:BI,51,0)</f>
        <v>#N/A</v>
      </c>
      <c r="AG195" t="str">
        <f>VLOOKUP(A195,Pre!$J:$BH,51,0)</f>
        <v>N/A</v>
      </c>
      <c r="AH195" t="str">
        <f>VLOOKUP(A195,'post intervencion'!J:CA,70,0)</f>
        <v>N/A</v>
      </c>
      <c r="AJ195" t="str">
        <f>VLOOKUP(A195,Pre!$J:$BI,52,0)</f>
        <v>N/A</v>
      </c>
      <c r="AK195" t="str">
        <f>VLOOKUP(A195,'post intervencion'!J:CB,71,0)</f>
        <v>N/A</v>
      </c>
      <c r="AM195" t="str">
        <f>VLOOKUP(A195,Pre!$J:$BJ,53,0)</f>
        <v>N/A</v>
      </c>
      <c r="AN195" t="e">
        <f>VLOOKUP(A195,'post control'!J:BJ,53,0)</f>
        <v>#N/A</v>
      </c>
      <c r="AP195">
        <f>VLOOKUP(A195,Pre!$J:$BK,54,0)</f>
        <v>4</v>
      </c>
      <c r="AQ195">
        <f>VLOOKUP(A195,'post intervencion'!J:CD,73,0)</f>
        <v>5</v>
      </c>
      <c r="AS195" t="str">
        <f>VLOOKUP(A195,Pre!$J:$BL,55,0)</f>
        <v>N/A</v>
      </c>
      <c r="AT195" t="str">
        <f>VLOOKUP(A195,'post intervencion'!J:CE,74,0)</f>
        <v>N/A</v>
      </c>
      <c r="AW195" t="str">
        <f>VLOOKUP(A195,'post intervencion'!$J$18:$CI$117,75,0)</f>
        <v>si</v>
      </c>
      <c r="AX195" t="str">
        <f>VLOOKUP(A195,'post intervencion'!$J$18:$CI$117,76,0)</f>
        <v>si</v>
      </c>
      <c r="AY195" t="str">
        <f>VLOOKUP(A195,'post intervencion'!$J$18:$CI$117,77,0)</f>
        <v>si</v>
      </c>
      <c r="AZ195" t="str">
        <f>VLOOKUP(A195,'post intervencion'!$J$18:$CI$117,78,0)</f>
        <v>no</v>
      </c>
      <c r="BB195">
        <f>VLOOKUP(A195,Pre!$J:$BG,4,0)</f>
        <v>5</v>
      </c>
      <c r="BC195" t="e">
        <f>VLOOKUP(A195,'post control'!J:BJ,4,0)</f>
        <v>#N/A</v>
      </c>
    </row>
    <row r="196" spans="1:55" x14ac:dyDescent="0.2">
      <c r="A196">
        <v>437</v>
      </c>
      <c r="B196" s="13">
        <f>VLOOKUP(A196,Pre!$J:$BG,41,0)</f>
        <v>6.333333333333333</v>
      </c>
      <c r="C196" s="13" t="e">
        <f>VLOOKUP(A196,'post control'!J:BI,42,0)</f>
        <v>#N/A</v>
      </c>
      <c r="D196" s="13" t="e">
        <f>VLOOKUP(A196,'post control'!J:BI,42,0)</f>
        <v>#N/A</v>
      </c>
      <c r="E196">
        <f>VLOOKUP(A196,Pre!$J:$BG,42,0)</f>
        <v>4</v>
      </c>
      <c r="F196">
        <f>VLOOKUP(A196,'post intervencion'!J:BY,60,0)</f>
        <v>0</v>
      </c>
      <c r="G196" t="e">
        <f>VLOOKUP(A196,'post control'!J:BI,43,0)</f>
        <v>#N/A</v>
      </c>
      <c r="H196" t="str">
        <f>VLOOKUP(A196,Pre!$J:$BG,43,0)</f>
        <v>N/A</v>
      </c>
      <c r="I196" t="str">
        <f>VLOOKUP(A196,'post intervencion'!J:BY,61,0)</f>
        <v>N/A</v>
      </c>
      <c r="J196" t="e">
        <f>VLOOKUP(A196,'post control'!J:BI,44,0)</f>
        <v>#N/A</v>
      </c>
      <c r="K196" s="24" t="str">
        <f>VLOOKUP(A196,Pre!$J:$BG,44,0)</f>
        <v>N/A</v>
      </c>
      <c r="L196" t="str">
        <f>VLOOKUP(A196,'post intervencion'!J:BY,62,0)</f>
        <v>N/A</v>
      </c>
      <c r="M196" t="e">
        <f>VLOOKUP(A196,'post control'!J:BI,45,0)</f>
        <v>#N/A</v>
      </c>
      <c r="N196" t="str">
        <f>VLOOKUP(A196,Pre!$J:$BG,45,0)</f>
        <v>N/A</v>
      </c>
      <c r="O196" t="str">
        <f>VLOOKUP(A196,'post intervencion'!J:BY,63,0)</f>
        <v>N/A</v>
      </c>
      <c r="P196" t="e">
        <f>VLOOKUP(A196,'post control'!J:BI,46,0)</f>
        <v>#N/A</v>
      </c>
      <c r="Q196" t="str">
        <f>VLOOKUP(A196,Pre!$J:$BG,46,0)</f>
        <v>N/A</v>
      </c>
      <c r="R196" t="str">
        <f>VLOOKUP(A196,'post intervencion'!J:BY,64,0)</f>
        <v>N/A</v>
      </c>
      <c r="S196" t="e">
        <f>VLOOKUP(A196,'post control'!J:BI,47,0)</f>
        <v>#N/A</v>
      </c>
      <c r="T196" t="str">
        <f>VLOOKUP(A196,Pre!$J:$BG,47,0)</f>
        <v>N/A</v>
      </c>
      <c r="U196" t="str">
        <f>VLOOKUP(A196,'post intervencion'!J:BY,65,0)</f>
        <v>N/A</v>
      </c>
      <c r="V196" t="e">
        <f>VLOOKUP(A196,'post control'!J:BI,48,0)</f>
        <v>#N/A</v>
      </c>
      <c r="W196">
        <f>VLOOKUP(A196,Pre!$J:$BG,48,0)</f>
        <v>3.2</v>
      </c>
      <c r="X196">
        <f>VLOOKUP(A196,'post intervencion'!J:BY,66,0)</f>
        <v>3</v>
      </c>
      <c r="Y196" t="e">
        <f>VLOOKUP(A196,'post control'!J:BI,49,0)</f>
        <v>#N/A</v>
      </c>
      <c r="Z196">
        <f>VLOOKUP(A196,Pre!$J:$BG,49,0)</f>
        <v>4</v>
      </c>
      <c r="AA196" t="e">
        <f>VLOOKUP(A196,'post control'!J:BJ,50,0)</f>
        <v>#N/A</v>
      </c>
      <c r="AB196" t="e">
        <f>VLOOKUP(A196,'post control'!J:BI,50,0)</f>
        <v>#N/A</v>
      </c>
      <c r="AC196">
        <f>VLOOKUP(A196,Pre!$J:$BG,50,0)</f>
        <v>5</v>
      </c>
      <c r="AD196">
        <f>VLOOKUP(A196,'post intervencion'!J:BY,68,0)</f>
        <v>12</v>
      </c>
      <c r="AE196" t="e">
        <f>VLOOKUP(A196,'post control'!J:BI,51,0)</f>
        <v>#N/A</v>
      </c>
      <c r="AG196" t="str">
        <f>VLOOKUP(A196,Pre!$J:$BH,51,0)</f>
        <v>N/A</v>
      </c>
      <c r="AH196" t="str">
        <f>VLOOKUP(A196,'post intervencion'!J:CA,70,0)</f>
        <v>N/A</v>
      </c>
      <c r="AJ196" t="str">
        <f>VLOOKUP(A196,Pre!$J:$BI,52,0)</f>
        <v>N/A</v>
      </c>
      <c r="AK196" t="str">
        <f>VLOOKUP(A196,'post intervencion'!J:CB,71,0)</f>
        <v>N/A</v>
      </c>
      <c r="AM196" t="str">
        <f>VLOOKUP(A196,Pre!$J:$BJ,53,0)</f>
        <v>N/A</v>
      </c>
      <c r="AN196" t="e">
        <f>VLOOKUP(A196,'post control'!J:BJ,53,0)</f>
        <v>#N/A</v>
      </c>
      <c r="AP196">
        <f>VLOOKUP(A196,Pre!$J:$BK,54,0)</f>
        <v>2</v>
      </c>
      <c r="AQ196">
        <f>VLOOKUP(A196,'post intervencion'!J:CD,73,0)</f>
        <v>4</v>
      </c>
      <c r="AS196" t="str">
        <f>VLOOKUP(A196,Pre!$J:$BL,55,0)</f>
        <v>N/A</v>
      </c>
      <c r="AT196" t="str">
        <f>VLOOKUP(A196,'post intervencion'!J:CE,74,0)</f>
        <v>N/A</v>
      </c>
      <c r="AW196" t="str">
        <f>VLOOKUP(A196,'post intervencion'!$J$18:$CI$117,75,0)</f>
        <v>si</v>
      </c>
      <c r="AX196" t="str">
        <f>VLOOKUP(A196,'post intervencion'!$J$18:$CI$117,76,0)</f>
        <v>no</v>
      </c>
      <c r="AY196" t="str">
        <f>VLOOKUP(A196,'post intervencion'!$J$18:$CI$117,77,0)</f>
        <v>si</v>
      </c>
      <c r="AZ196" t="str">
        <f>VLOOKUP(A196,'post intervencion'!$J$18:$CI$117,78,0)</f>
        <v>no</v>
      </c>
      <c r="BB196">
        <f>VLOOKUP(A196,Pre!$J:$BG,4,0)</f>
        <v>2</v>
      </c>
      <c r="BC196" t="e">
        <f>VLOOKUP(A196,'post control'!J:BJ,4,0)</f>
        <v>#N/A</v>
      </c>
    </row>
    <row r="197" spans="1:55" x14ac:dyDescent="0.2">
      <c r="A197">
        <v>369</v>
      </c>
      <c r="B197" s="13">
        <f>VLOOKUP(A197,Pre!$J:$BG,41,0)</f>
        <v>3.6666666666666665</v>
      </c>
      <c r="C197" s="13" t="e">
        <f>VLOOKUP(A197,'post control'!J:BI,42,0)</f>
        <v>#N/A</v>
      </c>
      <c r="D197" s="13" t="e">
        <f>VLOOKUP(A197,'post control'!J:BI,42,0)</f>
        <v>#N/A</v>
      </c>
      <c r="E197">
        <f>VLOOKUP(A197,Pre!$J:$BG,42,0)</f>
        <v>9</v>
      </c>
      <c r="F197">
        <f>VLOOKUP(A197,'post intervencion'!J:BY,60,0)</f>
        <v>12</v>
      </c>
      <c r="G197" t="e">
        <f>VLOOKUP(A197,'post control'!J:BI,43,0)</f>
        <v>#N/A</v>
      </c>
      <c r="H197" t="str">
        <f>VLOOKUP(A197,Pre!$J:$BG,43,0)</f>
        <v>N/A</v>
      </c>
      <c r="I197" t="str">
        <f>VLOOKUP(A197,'post intervencion'!J:BY,61,0)</f>
        <v>N/A</v>
      </c>
      <c r="J197" t="e">
        <f>VLOOKUP(A197,'post control'!J:BI,44,0)</f>
        <v>#N/A</v>
      </c>
      <c r="K197" s="24" t="str">
        <f>VLOOKUP(A197,Pre!$J:$BG,44,0)</f>
        <v>N/A</v>
      </c>
      <c r="L197" t="str">
        <f>VLOOKUP(A197,'post intervencion'!J:BY,62,0)</f>
        <v>N/A</v>
      </c>
      <c r="M197" t="e">
        <f>VLOOKUP(A197,'post control'!J:BI,45,0)</f>
        <v>#N/A</v>
      </c>
      <c r="N197" t="str">
        <f>VLOOKUP(A197,Pre!$J:$BG,45,0)</f>
        <v>N/A</v>
      </c>
      <c r="O197" t="str">
        <f>VLOOKUP(A197,'post intervencion'!J:BY,63,0)</f>
        <v>N/A</v>
      </c>
      <c r="P197" t="e">
        <f>VLOOKUP(A197,'post control'!J:BI,46,0)</f>
        <v>#N/A</v>
      </c>
      <c r="Q197" t="str">
        <f>VLOOKUP(A197,Pre!$J:$BG,46,0)</f>
        <v>N/A</v>
      </c>
      <c r="R197" t="str">
        <f>VLOOKUP(A197,'post intervencion'!J:BY,64,0)</f>
        <v>N/A</v>
      </c>
      <c r="S197" t="e">
        <f>VLOOKUP(A197,'post control'!J:BI,47,0)</f>
        <v>#N/A</v>
      </c>
      <c r="T197" t="str">
        <f>VLOOKUP(A197,Pre!$J:$BG,47,0)</f>
        <v>N/A</v>
      </c>
      <c r="U197" t="str">
        <f>VLOOKUP(A197,'post intervencion'!J:BY,65,0)</f>
        <v>N/A</v>
      </c>
      <c r="V197" t="e">
        <f>VLOOKUP(A197,'post control'!J:BI,48,0)</f>
        <v>#N/A</v>
      </c>
      <c r="W197">
        <f>VLOOKUP(A197,Pre!$J:$BG,48,0)</f>
        <v>3</v>
      </c>
      <c r="X197">
        <f>VLOOKUP(A197,'post intervencion'!J:BY,66,0)</f>
        <v>3.2</v>
      </c>
      <c r="Y197" t="e">
        <f>VLOOKUP(A197,'post control'!J:BI,49,0)</f>
        <v>#N/A</v>
      </c>
      <c r="Z197">
        <f>VLOOKUP(A197,Pre!$J:$BG,49,0)</f>
        <v>3</v>
      </c>
      <c r="AA197" t="e">
        <f>VLOOKUP(A197,'post control'!J:BJ,50,0)</f>
        <v>#N/A</v>
      </c>
      <c r="AB197" t="e">
        <f>VLOOKUP(A197,'post control'!J:BI,50,0)</f>
        <v>#N/A</v>
      </c>
      <c r="AC197">
        <f>VLOOKUP(A197,Pre!$J:$BG,50,0)</f>
        <v>0</v>
      </c>
      <c r="AD197">
        <f>VLOOKUP(A197,'post intervencion'!J:BY,68,0)</f>
        <v>0</v>
      </c>
      <c r="AE197" t="e">
        <f>VLOOKUP(A197,'post control'!J:BI,51,0)</f>
        <v>#N/A</v>
      </c>
      <c r="AG197" t="str">
        <f>VLOOKUP(A197,Pre!$J:$BH,51,0)</f>
        <v>N/A</v>
      </c>
      <c r="AH197" t="str">
        <f>VLOOKUP(A197,'post intervencion'!J:CA,70,0)</f>
        <v>N/A</v>
      </c>
      <c r="AJ197" t="str">
        <f>VLOOKUP(A197,Pre!$J:$BI,52,0)</f>
        <v>N/A</v>
      </c>
      <c r="AK197" t="str">
        <f>VLOOKUP(A197,'post intervencion'!J:CB,71,0)</f>
        <v>N/A</v>
      </c>
      <c r="AM197" t="str">
        <f>VLOOKUP(A197,Pre!$J:$BJ,53,0)</f>
        <v>N/A</v>
      </c>
      <c r="AN197" t="e">
        <f>VLOOKUP(A197,'post control'!J:BJ,53,0)</f>
        <v>#N/A</v>
      </c>
      <c r="AP197">
        <f>VLOOKUP(A197,Pre!$J:$BK,54,0)</f>
        <v>0</v>
      </c>
      <c r="AQ197">
        <f>VLOOKUP(A197,'post intervencion'!J:CD,73,0)</f>
        <v>0</v>
      </c>
      <c r="AS197" t="str">
        <f>VLOOKUP(A197,Pre!$J:$BL,55,0)</f>
        <v>N/A</v>
      </c>
      <c r="AT197" t="str">
        <f>VLOOKUP(A197,'post intervencion'!J:CE,74,0)</f>
        <v>N/A</v>
      </c>
      <c r="AW197" t="str">
        <f>VLOOKUP(A197,'post intervencion'!$J$18:$CI$117,75,0)</f>
        <v>no</v>
      </c>
      <c r="AX197" t="str">
        <f>VLOOKUP(A197,'post intervencion'!$J$18:$CI$117,76,0)</f>
        <v>si</v>
      </c>
      <c r="AY197" t="str">
        <f>VLOOKUP(A197,'post intervencion'!$J$18:$CI$117,77,0)</f>
        <v>si</v>
      </c>
      <c r="AZ197" t="str">
        <f>VLOOKUP(A197,'post intervencion'!$J$18:$CI$117,78,0)</f>
        <v>no</v>
      </c>
      <c r="BB197">
        <f>VLOOKUP(A197,Pre!$J:$BG,4,0)</f>
        <v>1</v>
      </c>
      <c r="BC197" t="e">
        <f>VLOOKUP(A197,'post control'!J:BJ,4,0)</f>
        <v>#N/A</v>
      </c>
    </row>
    <row r="198" spans="1:55" x14ac:dyDescent="0.2">
      <c r="A198">
        <v>309</v>
      </c>
      <c r="B198" s="13">
        <f>VLOOKUP(A198,Pre!$J:$BG,41,0)</f>
        <v>2</v>
      </c>
      <c r="C198" s="13" t="e">
        <f>VLOOKUP(A198,'post control'!J:BI,42,0)</f>
        <v>#N/A</v>
      </c>
      <c r="D198" s="13" t="e">
        <f>VLOOKUP(A198,'post control'!J:BI,42,0)</f>
        <v>#N/A</v>
      </c>
      <c r="E198">
        <f>VLOOKUP(A198,Pre!$J:$BG,42,0)</f>
        <v>7</v>
      </c>
      <c r="F198">
        <f>VLOOKUP(A198,'post intervencion'!J:BY,60,0)</f>
        <v>6</v>
      </c>
      <c r="G198" t="e">
        <f>VLOOKUP(A198,'post control'!J:BI,43,0)</f>
        <v>#N/A</v>
      </c>
      <c r="H198" t="str">
        <f>VLOOKUP(A198,Pre!$J:$BG,43,0)</f>
        <v>N/A</v>
      </c>
      <c r="I198" t="str">
        <f>VLOOKUP(A198,'post intervencion'!J:BY,61,0)</f>
        <v>N/A</v>
      </c>
      <c r="J198" t="e">
        <f>VLOOKUP(A198,'post control'!J:BI,44,0)</f>
        <v>#N/A</v>
      </c>
      <c r="K198" s="24" t="str">
        <f>VLOOKUP(A198,Pre!$J:$BG,44,0)</f>
        <v>N/A</v>
      </c>
      <c r="L198" t="str">
        <f>VLOOKUP(A198,'post intervencion'!J:BY,62,0)</f>
        <v>N/A</v>
      </c>
      <c r="M198" t="e">
        <f>VLOOKUP(A198,'post control'!J:BI,45,0)</f>
        <v>#N/A</v>
      </c>
      <c r="N198" t="str">
        <f>VLOOKUP(A198,Pre!$J:$BG,45,0)</f>
        <v>N/A</v>
      </c>
      <c r="O198" t="str">
        <f>VLOOKUP(A198,'post intervencion'!J:BY,63,0)</f>
        <v>N/A</v>
      </c>
      <c r="P198" t="e">
        <f>VLOOKUP(A198,'post control'!J:BI,46,0)</f>
        <v>#N/A</v>
      </c>
      <c r="Q198" t="str">
        <f>VLOOKUP(A198,Pre!$J:$BG,46,0)</f>
        <v>N/A</v>
      </c>
      <c r="R198" t="str">
        <f>VLOOKUP(A198,'post intervencion'!J:BY,64,0)</f>
        <v>N/A</v>
      </c>
      <c r="S198" t="e">
        <f>VLOOKUP(A198,'post control'!J:BI,47,0)</f>
        <v>#N/A</v>
      </c>
      <c r="T198" t="str">
        <f>VLOOKUP(A198,Pre!$J:$BG,47,0)</f>
        <v>N/A</v>
      </c>
      <c r="U198" t="str">
        <f>VLOOKUP(A198,'post intervencion'!J:BY,65,0)</f>
        <v>N/A</v>
      </c>
      <c r="V198" t="e">
        <f>VLOOKUP(A198,'post control'!J:BI,48,0)</f>
        <v>#N/A</v>
      </c>
      <c r="W198">
        <f>VLOOKUP(A198,Pre!$J:$BG,48,0)</f>
        <v>3.6</v>
      </c>
      <c r="X198">
        <f>VLOOKUP(A198,'post intervencion'!J:BY,66,0)</f>
        <v>3.6</v>
      </c>
      <c r="Y198" t="e">
        <f>VLOOKUP(A198,'post control'!J:BI,49,0)</f>
        <v>#N/A</v>
      </c>
      <c r="Z198">
        <f>VLOOKUP(A198,Pre!$J:$BG,49,0)</f>
        <v>4</v>
      </c>
      <c r="AA198" t="e">
        <f>VLOOKUP(A198,'post control'!J:BJ,50,0)</f>
        <v>#N/A</v>
      </c>
      <c r="AB198" t="e">
        <f>VLOOKUP(A198,'post control'!J:BI,50,0)</f>
        <v>#N/A</v>
      </c>
      <c r="AC198">
        <f>VLOOKUP(A198,Pre!$J:$BG,50,0)</f>
        <v>6</v>
      </c>
      <c r="AD198">
        <f>VLOOKUP(A198,'post intervencion'!J:BY,68,0)</f>
        <v>2</v>
      </c>
      <c r="AE198" t="e">
        <f>VLOOKUP(A198,'post control'!J:BI,51,0)</f>
        <v>#N/A</v>
      </c>
      <c r="AG198" t="str">
        <f>VLOOKUP(A198,Pre!$J:$BH,51,0)</f>
        <v>N/A</v>
      </c>
      <c r="AH198" t="str">
        <f>VLOOKUP(A198,'post intervencion'!J:CA,70,0)</f>
        <v>N/A</v>
      </c>
      <c r="AJ198" t="str">
        <f>VLOOKUP(A198,Pre!$J:$BI,52,0)</f>
        <v>N/A</v>
      </c>
      <c r="AK198" t="str">
        <f>VLOOKUP(A198,'post intervencion'!J:CB,71,0)</f>
        <v>N/A</v>
      </c>
      <c r="AM198" t="str">
        <f>VLOOKUP(A198,Pre!$J:$BJ,53,0)</f>
        <v>N/A</v>
      </c>
      <c r="AN198" t="e">
        <f>VLOOKUP(A198,'post control'!J:BJ,53,0)</f>
        <v>#N/A</v>
      </c>
      <c r="AP198">
        <f>VLOOKUP(A198,Pre!$J:$BK,54,0)</f>
        <v>3</v>
      </c>
      <c r="AQ198">
        <f>VLOOKUP(A198,'post intervencion'!J:CD,73,0)</f>
        <v>2</v>
      </c>
      <c r="AS198" t="str">
        <f>VLOOKUP(A198,Pre!$J:$BL,55,0)</f>
        <v>N/A</v>
      </c>
      <c r="AT198" t="str">
        <f>VLOOKUP(A198,'post intervencion'!J:CE,74,0)</f>
        <v>N/A</v>
      </c>
      <c r="AW198" t="str">
        <f>VLOOKUP(A198,'post intervencion'!$J$18:$CI$117,75,0)</f>
        <v>no</v>
      </c>
      <c r="AX198" t="str">
        <f>VLOOKUP(A198,'post intervencion'!$J$18:$CI$117,76,0)</f>
        <v>si</v>
      </c>
      <c r="AY198" t="str">
        <f>VLOOKUP(A198,'post intervencion'!$J$18:$CI$117,77,0)</f>
        <v>si</v>
      </c>
      <c r="AZ198" t="str">
        <f>VLOOKUP(A198,'post intervencion'!$J$18:$CI$117,78,0)</f>
        <v>no</v>
      </c>
      <c r="BB198">
        <f>VLOOKUP(A198,Pre!$J:$BG,4,0)</f>
        <v>7</v>
      </c>
      <c r="BC198" t="e">
        <f>VLOOKUP(A198,'post control'!J:BJ,4,0)</f>
        <v>#N/A</v>
      </c>
    </row>
    <row r="199" spans="1:55" x14ac:dyDescent="0.2">
      <c r="A199">
        <v>145</v>
      </c>
      <c r="B199" s="13">
        <f>VLOOKUP(A199,Pre!$J:$BG,41,0)</f>
        <v>5</v>
      </c>
      <c r="C199" s="13" t="e">
        <f>VLOOKUP(A199,'post control'!J:BI,42,0)</f>
        <v>#N/A</v>
      </c>
      <c r="D199" s="13" t="e">
        <f>VLOOKUP(A199,'post control'!J:BI,42,0)</f>
        <v>#N/A</v>
      </c>
      <c r="E199">
        <f>VLOOKUP(A199,Pre!$J:$BG,42,0)</f>
        <v>3</v>
      </c>
      <c r="F199">
        <f>VLOOKUP(A199,'post intervencion'!J:BY,60,0)</f>
        <v>9</v>
      </c>
      <c r="G199" t="e">
        <f>VLOOKUP(A199,'post control'!J:BI,43,0)</f>
        <v>#N/A</v>
      </c>
      <c r="H199" t="str">
        <f>VLOOKUP(A199,Pre!$J:$BG,43,0)</f>
        <v>N/A</v>
      </c>
      <c r="I199" t="str">
        <f>VLOOKUP(A199,'post intervencion'!J:BY,61,0)</f>
        <v>N/A</v>
      </c>
      <c r="J199" t="e">
        <f>VLOOKUP(A199,'post control'!J:BI,44,0)</f>
        <v>#N/A</v>
      </c>
      <c r="K199" s="24" t="str">
        <f>VLOOKUP(A199,Pre!$J:$BG,44,0)</f>
        <v>N/A</v>
      </c>
      <c r="L199" t="str">
        <f>VLOOKUP(A199,'post intervencion'!J:BY,62,0)</f>
        <v>N/A</v>
      </c>
      <c r="M199" t="e">
        <f>VLOOKUP(A199,'post control'!J:BI,45,0)</f>
        <v>#N/A</v>
      </c>
      <c r="N199" t="str">
        <f>VLOOKUP(A199,Pre!$J:$BG,45,0)</f>
        <v>N/A</v>
      </c>
      <c r="O199" t="str">
        <f>VLOOKUP(A199,'post intervencion'!J:BY,63,0)</f>
        <v>N/A</v>
      </c>
      <c r="P199" t="e">
        <f>VLOOKUP(A199,'post control'!J:BI,46,0)</f>
        <v>#N/A</v>
      </c>
      <c r="Q199" t="str">
        <f>VLOOKUP(A199,Pre!$J:$BG,46,0)</f>
        <v>N/A</v>
      </c>
      <c r="R199" t="str">
        <f>VLOOKUP(A199,'post intervencion'!J:BY,64,0)</f>
        <v>N/A</v>
      </c>
      <c r="S199" t="e">
        <f>VLOOKUP(A199,'post control'!J:BI,47,0)</f>
        <v>#N/A</v>
      </c>
      <c r="T199" t="str">
        <f>VLOOKUP(A199,Pre!$J:$BG,47,0)</f>
        <v>N/A</v>
      </c>
      <c r="U199" t="str">
        <f>VLOOKUP(A199,'post intervencion'!J:BY,65,0)</f>
        <v>N/A</v>
      </c>
      <c r="V199" t="e">
        <f>VLOOKUP(A199,'post control'!J:BI,48,0)</f>
        <v>#N/A</v>
      </c>
      <c r="W199">
        <f>VLOOKUP(A199,Pre!$J:$BG,48,0)</f>
        <v>4.2</v>
      </c>
      <c r="X199">
        <f>VLOOKUP(A199,'post intervencion'!J:BY,66,0)</f>
        <v>5</v>
      </c>
      <c r="Y199" t="e">
        <f>VLOOKUP(A199,'post control'!J:BI,49,0)</f>
        <v>#N/A</v>
      </c>
      <c r="Z199">
        <f>VLOOKUP(A199,Pre!$J:$BG,49,0)</f>
        <v>1</v>
      </c>
      <c r="AA199" t="e">
        <f>VLOOKUP(A199,'post control'!J:BJ,50,0)</f>
        <v>#N/A</v>
      </c>
      <c r="AB199" t="e">
        <f>VLOOKUP(A199,'post control'!J:BI,50,0)</f>
        <v>#N/A</v>
      </c>
      <c r="AC199">
        <f>VLOOKUP(A199,Pre!$J:$BG,50,0)</f>
        <v>15</v>
      </c>
      <c r="AD199">
        <f>VLOOKUP(A199,'post intervencion'!J:BY,68,0)</f>
        <v>12</v>
      </c>
      <c r="AE199" t="e">
        <f>VLOOKUP(A199,'post control'!J:BI,51,0)</f>
        <v>#N/A</v>
      </c>
      <c r="AG199" t="str">
        <f>VLOOKUP(A199,Pre!$J:$BH,51,0)</f>
        <v>N/A</v>
      </c>
      <c r="AH199" t="str">
        <f>VLOOKUP(A199,'post intervencion'!J:CA,70,0)</f>
        <v>N/A</v>
      </c>
      <c r="AJ199" t="str">
        <f>VLOOKUP(A199,Pre!$J:$BI,52,0)</f>
        <v>N/A</v>
      </c>
      <c r="AK199" t="str">
        <f>VLOOKUP(A199,'post intervencion'!J:CB,71,0)</f>
        <v>N/A</v>
      </c>
      <c r="AM199" t="str">
        <f>VLOOKUP(A199,Pre!$J:$BJ,53,0)</f>
        <v>N/A</v>
      </c>
      <c r="AN199" t="e">
        <f>VLOOKUP(A199,'post control'!J:BJ,53,0)</f>
        <v>#N/A</v>
      </c>
      <c r="AP199">
        <f>VLOOKUP(A199,Pre!$J:$BK,54,0)</f>
        <v>5</v>
      </c>
      <c r="AQ199">
        <f>VLOOKUP(A199,'post intervencion'!J:CD,73,0)</f>
        <v>4</v>
      </c>
      <c r="AS199" t="str">
        <f>VLOOKUP(A199,Pre!$J:$BL,55,0)</f>
        <v>N/A</v>
      </c>
      <c r="AT199" t="str">
        <f>VLOOKUP(A199,'post intervencion'!J:CE,74,0)</f>
        <v>N/A</v>
      </c>
      <c r="AW199" t="str">
        <f>VLOOKUP(A199,'post intervencion'!$J$18:$CI$117,75,0)</f>
        <v>si</v>
      </c>
      <c r="AX199" t="str">
        <f>VLOOKUP(A199,'post intervencion'!$J$18:$CI$117,76,0)</f>
        <v>si</v>
      </c>
      <c r="AY199" t="str">
        <f>VLOOKUP(A199,'post intervencion'!$J$18:$CI$117,77,0)</f>
        <v>si</v>
      </c>
      <c r="AZ199" t="str">
        <f>VLOOKUP(A199,'post intervencion'!$J$18:$CI$117,78,0)</f>
        <v>si</v>
      </c>
      <c r="BB199">
        <f>VLOOKUP(A199,Pre!$J:$BG,4,0)</f>
        <v>4</v>
      </c>
      <c r="BC199" t="e">
        <f>VLOOKUP(A199,'post control'!J:BJ,4,0)</f>
        <v>#N/A</v>
      </c>
    </row>
    <row r="200" spans="1:55" x14ac:dyDescent="0.2">
      <c r="A200">
        <v>1060</v>
      </c>
      <c r="B200" s="13">
        <f>VLOOKUP(A200,Pre!$J:$BG,41,0)</f>
        <v>7</v>
      </c>
      <c r="C200" s="13" t="e">
        <f>VLOOKUP(A200,'post control'!J:BI,42,0)</f>
        <v>#N/A</v>
      </c>
      <c r="D200" s="13" t="e">
        <f>VLOOKUP(A200,'post control'!J:BI,42,0)</f>
        <v>#N/A</v>
      </c>
      <c r="E200">
        <f>VLOOKUP(A200,Pre!$J:$BG,42,0)</f>
        <v>0</v>
      </c>
      <c r="F200" t="e">
        <f>VLOOKUP(A200,'post intervencion'!J:BY,60,0)</f>
        <v>#N/A</v>
      </c>
      <c r="G200" t="e">
        <f>VLOOKUP(A200,'post control'!J:BI,43,0)</f>
        <v>#N/A</v>
      </c>
      <c r="H200">
        <f>VLOOKUP(A200,Pre!$J:$BG,43,0)</f>
        <v>2</v>
      </c>
      <c r="I200" t="e">
        <f>VLOOKUP(A200,'post intervencion'!J:BY,61,0)</f>
        <v>#N/A</v>
      </c>
      <c r="J200" t="e">
        <f>VLOOKUP(A200,'post control'!J:BI,44,0)</f>
        <v>#N/A</v>
      </c>
      <c r="K200" s="24">
        <f>VLOOKUP(A200,Pre!$J:$BG,44,0)</f>
        <v>3</v>
      </c>
      <c r="L200" t="e">
        <f>VLOOKUP(A200,'post intervencion'!J:BY,62,0)</f>
        <v>#N/A</v>
      </c>
      <c r="M200" t="e">
        <f>VLOOKUP(A200,'post control'!J:BI,45,0)</f>
        <v>#N/A</v>
      </c>
      <c r="N200">
        <f>VLOOKUP(A200,Pre!$J:$BG,45,0)</f>
        <v>-2</v>
      </c>
      <c r="O200" t="e">
        <f>VLOOKUP(A200,'post intervencion'!J:BY,63,0)</f>
        <v>#N/A</v>
      </c>
      <c r="P200" t="e">
        <f>VLOOKUP(A200,'post control'!J:BI,46,0)</f>
        <v>#N/A</v>
      </c>
      <c r="Q200">
        <f>VLOOKUP(A200,Pre!$J:$BG,46,0)</f>
        <v>5</v>
      </c>
      <c r="R200" t="e">
        <f>VLOOKUP(A200,'post intervencion'!J:BY,64,0)</f>
        <v>#N/A</v>
      </c>
      <c r="S200" t="e">
        <f>VLOOKUP(A200,'post control'!J:BI,47,0)</f>
        <v>#N/A</v>
      </c>
      <c r="T200">
        <f>VLOOKUP(A200,Pre!$J:$BG,47,0)</f>
        <v>2.6666666666666665</v>
      </c>
      <c r="U200" t="e">
        <f>VLOOKUP(A200,'post intervencion'!J:BY,65,0)</f>
        <v>#N/A</v>
      </c>
      <c r="V200" t="e">
        <f>VLOOKUP(A200,'post control'!J:BI,48,0)</f>
        <v>#N/A</v>
      </c>
      <c r="W200">
        <f>VLOOKUP(A200,Pre!$J:$BG,48,0)</f>
        <v>5</v>
      </c>
      <c r="X200" t="e">
        <f>VLOOKUP(A200,'post intervencion'!J:BY,66,0)</f>
        <v>#N/A</v>
      </c>
      <c r="Y200" t="e">
        <f>VLOOKUP(A200,'post control'!J:BI,49,0)</f>
        <v>#N/A</v>
      </c>
      <c r="Z200">
        <f>VLOOKUP(A200,Pre!$J:$BG,49,0)</f>
        <v>3</v>
      </c>
      <c r="AA200" t="e">
        <f>VLOOKUP(A200,'post control'!J:BJ,50,0)</f>
        <v>#N/A</v>
      </c>
      <c r="AB200" t="e">
        <f>VLOOKUP(A200,'post control'!J:BI,50,0)</f>
        <v>#N/A</v>
      </c>
      <c r="AC200">
        <f>VLOOKUP(A200,Pre!$J:$BG,50,0)</f>
        <v>11</v>
      </c>
      <c r="AD200" t="e">
        <f>VLOOKUP(A200,'post intervencion'!J:BY,68,0)</f>
        <v>#N/A</v>
      </c>
      <c r="AE200" t="e">
        <f>VLOOKUP(A200,'post control'!J:BI,51,0)</f>
        <v>#N/A</v>
      </c>
      <c r="AG200">
        <f>VLOOKUP(A200,Pre!$J:$BH,51,0)</f>
        <v>2.5555555555555554</v>
      </c>
      <c r="AH200" t="e">
        <f>VLOOKUP(A200,'post intervencion'!J:CA,70,0)</f>
        <v>#N/A</v>
      </c>
      <c r="AJ200">
        <f>VLOOKUP(A200,Pre!$J:$BI,52,0)</f>
        <v>0.33333333333333348</v>
      </c>
      <c r="AK200" t="e">
        <f>VLOOKUP(A200,'post intervencion'!J:CB,71,0)</f>
        <v>#N/A</v>
      </c>
      <c r="AM200">
        <f>VLOOKUP(A200,Pre!$J:$BJ,53,0)</f>
        <v>3</v>
      </c>
      <c r="AN200" t="e">
        <f>VLOOKUP(A200,'post control'!J:BJ,53,0)</f>
        <v>#N/A</v>
      </c>
      <c r="AP200">
        <f>VLOOKUP(A200,Pre!$J:$BK,54,0)</f>
        <v>5</v>
      </c>
      <c r="AQ200" t="e">
        <f>VLOOKUP(A200,'post intervencion'!J:CD,73,0)</f>
        <v>#N/A</v>
      </c>
      <c r="AS200">
        <f>VLOOKUP(A200,Pre!$J:$BL,55,0)</f>
        <v>3.666666666666667</v>
      </c>
      <c r="AT200" t="e">
        <f>VLOOKUP(A200,'post intervencion'!J:CE,74,0)</f>
        <v>#N/A</v>
      </c>
      <c r="AW200" t="e">
        <f>VLOOKUP(A200,'post intervencion'!$J$18:$CI$117,75,0)</f>
        <v>#N/A</v>
      </c>
      <c r="AX200" t="e">
        <f>VLOOKUP(A200,'post intervencion'!$J$18:$CI$117,76,0)</f>
        <v>#N/A</v>
      </c>
      <c r="AY200" t="e">
        <f>VLOOKUP(A200,'post intervencion'!$J$18:$CI$117,77,0)</f>
        <v>#N/A</v>
      </c>
      <c r="AZ200" t="e">
        <f>VLOOKUP(A200,'post intervencion'!$J$18:$CI$117,78,0)</f>
        <v>#N/A</v>
      </c>
      <c r="BB200">
        <f>VLOOKUP(A200,Pre!$J:$BG,4,0)</f>
        <v>7</v>
      </c>
      <c r="BC200" t="e">
        <f>VLOOKUP(A200,'post control'!J:BJ,4,0)</f>
        <v>#N/A</v>
      </c>
    </row>
    <row r="201" spans="1:55" x14ac:dyDescent="0.2">
      <c r="A201">
        <v>377</v>
      </c>
      <c r="B201" s="13">
        <f>VLOOKUP(A201,Pre!$J:$BG,41,0)</f>
        <v>4.333333333333333</v>
      </c>
      <c r="C201" s="13" t="e">
        <f>VLOOKUP(A201,'post control'!J:BI,42,0)</f>
        <v>#N/A</v>
      </c>
      <c r="D201" s="13" t="e">
        <f>VLOOKUP(A201,'post control'!J:BI,42,0)</f>
        <v>#N/A</v>
      </c>
      <c r="E201">
        <f>VLOOKUP(A201,Pre!$J:$BG,42,0)</f>
        <v>2</v>
      </c>
      <c r="F201" t="e">
        <f>VLOOKUP(A201,'post intervencion'!J:BY,60,0)</f>
        <v>#N/A</v>
      </c>
      <c r="G201" t="e">
        <f>VLOOKUP(A201,'post control'!J:BI,43,0)</f>
        <v>#N/A</v>
      </c>
      <c r="H201">
        <f>VLOOKUP(A201,Pre!$J:$BG,43,0)</f>
        <v>-0.66666666666666663</v>
      </c>
      <c r="I201" t="e">
        <f>VLOOKUP(A201,'post intervencion'!J:BY,61,0)</f>
        <v>#N/A</v>
      </c>
      <c r="J201" t="e">
        <f>VLOOKUP(A201,'post control'!J:BI,44,0)</f>
        <v>#N/A</v>
      </c>
      <c r="K201" s="24">
        <f>VLOOKUP(A201,Pre!$J:$BG,44,0)</f>
        <v>-1</v>
      </c>
      <c r="L201" t="e">
        <f>VLOOKUP(A201,'post intervencion'!J:BY,62,0)</f>
        <v>#N/A</v>
      </c>
      <c r="M201" t="e">
        <f>VLOOKUP(A201,'post control'!J:BI,45,0)</f>
        <v>#N/A</v>
      </c>
      <c r="N201">
        <f>VLOOKUP(A201,Pre!$J:$BG,45,0)</f>
        <v>-1</v>
      </c>
      <c r="O201" t="e">
        <f>VLOOKUP(A201,'post intervencion'!J:BY,63,0)</f>
        <v>#N/A</v>
      </c>
      <c r="P201" t="e">
        <f>VLOOKUP(A201,'post control'!J:BI,46,0)</f>
        <v>#N/A</v>
      </c>
      <c r="Q201">
        <f>VLOOKUP(A201,Pre!$J:$BG,46,0)</f>
        <v>0</v>
      </c>
      <c r="R201" t="e">
        <f>VLOOKUP(A201,'post intervencion'!J:BY,64,0)</f>
        <v>#N/A</v>
      </c>
      <c r="S201" t="e">
        <f>VLOOKUP(A201,'post control'!J:BI,47,0)</f>
        <v>#N/A</v>
      </c>
      <c r="T201">
        <f>VLOOKUP(A201,Pre!$J:$BG,47,0)</f>
        <v>3.6666666666666665</v>
      </c>
      <c r="U201" t="e">
        <f>VLOOKUP(A201,'post intervencion'!J:BY,65,0)</f>
        <v>#N/A</v>
      </c>
      <c r="V201" t="e">
        <f>VLOOKUP(A201,'post control'!J:BI,48,0)</f>
        <v>#N/A</v>
      </c>
      <c r="W201">
        <f>VLOOKUP(A201,Pre!$J:$BG,48,0)</f>
        <v>5.4</v>
      </c>
      <c r="X201" t="e">
        <f>VLOOKUP(A201,'post intervencion'!J:BY,66,0)</f>
        <v>#N/A</v>
      </c>
      <c r="Y201" t="e">
        <f>VLOOKUP(A201,'post control'!J:BI,49,0)</f>
        <v>#N/A</v>
      </c>
      <c r="Z201">
        <f>VLOOKUP(A201,Pre!$J:$BG,49,0)</f>
        <v>2.5</v>
      </c>
      <c r="AA201" t="e">
        <f>VLOOKUP(A201,'post control'!J:BJ,50,0)</f>
        <v>#N/A</v>
      </c>
      <c r="AB201" t="e">
        <f>VLOOKUP(A201,'post control'!J:BI,50,0)</f>
        <v>#N/A</v>
      </c>
      <c r="AC201">
        <f>VLOOKUP(A201,Pre!$J:$BG,50,0)</f>
        <v>4</v>
      </c>
      <c r="AD201" t="e">
        <f>VLOOKUP(A201,'post intervencion'!J:BY,68,0)</f>
        <v>#N/A</v>
      </c>
      <c r="AE201" t="e">
        <f>VLOOKUP(A201,'post control'!J:BI,51,0)</f>
        <v>#N/A</v>
      </c>
      <c r="AG201">
        <f>VLOOKUP(A201,Pre!$J:$BH,51,0)</f>
        <v>3.2222222222222223</v>
      </c>
      <c r="AH201" t="e">
        <f>VLOOKUP(A201,'post intervencion'!J:CA,70,0)</f>
        <v>#N/A</v>
      </c>
      <c r="AJ201">
        <f>VLOOKUP(A201,Pre!$J:$BI,52,0)</f>
        <v>-0.33333333333333348</v>
      </c>
      <c r="AK201" t="e">
        <f>VLOOKUP(A201,'post intervencion'!J:CB,71,0)</f>
        <v>#N/A</v>
      </c>
      <c r="AM201">
        <f>VLOOKUP(A201,Pre!$J:$BJ,53,0)</f>
        <v>1</v>
      </c>
      <c r="AN201" t="e">
        <f>VLOOKUP(A201,'post control'!J:BJ,53,0)</f>
        <v>#N/A</v>
      </c>
      <c r="AP201">
        <f>VLOOKUP(A201,Pre!$J:$BK,54,0)</f>
        <v>2</v>
      </c>
      <c r="AQ201" t="e">
        <f>VLOOKUP(A201,'post intervencion'!J:CD,73,0)</f>
        <v>#N/A</v>
      </c>
      <c r="AS201">
        <f>VLOOKUP(A201,Pre!$J:$BL,55,0)</f>
        <v>0.66666666666666652</v>
      </c>
      <c r="AT201" t="e">
        <f>VLOOKUP(A201,'post intervencion'!J:CE,74,0)</f>
        <v>#N/A</v>
      </c>
      <c r="AW201" t="e">
        <f>VLOOKUP(A201,'post intervencion'!$J$18:$CI$117,75,0)</f>
        <v>#N/A</v>
      </c>
      <c r="AX201" t="e">
        <f>VLOOKUP(A201,'post intervencion'!$J$18:$CI$117,76,0)</f>
        <v>#N/A</v>
      </c>
      <c r="AY201" t="e">
        <f>VLOOKUP(A201,'post intervencion'!$J$18:$CI$117,77,0)</f>
        <v>#N/A</v>
      </c>
      <c r="AZ201" t="e">
        <f>VLOOKUP(A201,'post intervencion'!$J$18:$CI$117,78,0)</f>
        <v>#N/A</v>
      </c>
      <c r="BB201">
        <f>VLOOKUP(A201,Pre!$J:$BG,4,0)</f>
        <v>6</v>
      </c>
      <c r="BC201" t="e">
        <f>VLOOKUP(A201,'post control'!J:BJ,4,0)</f>
        <v>#N/A</v>
      </c>
    </row>
    <row r="202" spans="1:55" x14ac:dyDescent="0.2">
      <c r="A202">
        <v>193</v>
      </c>
      <c r="B202" s="13">
        <f>VLOOKUP(A202,Pre!$J:$BG,41,0)</f>
        <v>6.666666666666667</v>
      </c>
      <c r="C202" s="13" t="e">
        <f>VLOOKUP(A202,'post control'!J:BI,42,0)</f>
        <v>#N/A</v>
      </c>
      <c r="D202" s="13" t="e">
        <f>VLOOKUP(A202,'post control'!J:BI,42,0)</f>
        <v>#N/A</v>
      </c>
      <c r="E202">
        <f>VLOOKUP(A202,Pre!$J:$BG,42,0)</f>
        <v>9</v>
      </c>
      <c r="F202" t="e">
        <f>VLOOKUP(A202,'post intervencion'!J:BY,60,0)</f>
        <v>#N/A</v>
      </c>
      <c r="G202" t="e">
        <f>VLOOKUP(A202,'post control'!J:BI,43,0)</f>
        <v>#N/A</v>
      </c>
      <c r="H202">
        <f>VLOOKUP(A202,Pre!$J:$BG,43,0)</f>
        <v>0</v>
      </c>
      <c r="I202" t="e">
        <f>VLOOKUP(A202,'post intervencion'!J:BY,61,0)</f>
        <v>#N/A</v>
      </c>
      <c r="J202" t="e">
        <f>VLOOKUP(A202,'post control'!J:BI,44,0)</f>
        <v>#N/A</v>
      </c>
      <c r="K202" s="24">
        <f>VLOOKUP(A202,Pre!$J:$BG,44,0)</f>
        <v>0</v>
      </c>
      <c r="L202" t="e">
        <f>VLOOKUP(A202,'post intervencion'!J:BY,62,0)</f>
        <v>#N/A</v>
      </c>
      <c r="M202" t="e">
        <f>VLOOKUP(A202,'post control'!J:BI,45,0)</f>
        <v>#N/A</v>
      </c>
      <c r="N202">
        <f>VLOOKUP(A202,Pre!$J:$BG,45,0)</f>
        <v>0</v>
      </c>
      <c r="O202" t="e">
        <f>VLOOKUP(A202,'post intervencion'!J:BY,63,0)</f>
        <v>#N/A</v>
      </c>
      <c r="P202" t="e">
        <f>VLOOKUP(A202,'post control'!J:BI,46,0)</f>
        <v>#N/A</v>
      </c>
      <c r="Q202">
        <f>VLOOKUP(A202,Pre!$J:$BG,46,0)</f>
        <v>0</v>
      </c>
      <c r="R202" t="e">
        <f>VLOOKUP(A202,'post intervencion'!J:BY,64,0)</f>
        <v>#N/A</v>
      </c>
      <c r="S202" t="e">
        <f>VLOOKUP(A202,'post control'!J:BI,47,0)</f>
        <v>#N/A</v>
      </c>
      <c r="T202">
        <f>VLOOKUP(A202,Pre!$J:$BG,47,0)</f>
        <v>3</v>
      </c>
      <c r="U202" t="e">
        <f>VLOOKUP(A202,'post intervencion'!J:BY,65,0)</f>
        <v>#N/A</v>
      </c>
      <c r="V202" t="e">
        <f>VLOOKUP(A202,'post control'!J:BI,48,0)</f>
        <v>#N/A</v>
      </c>
      <c r="W202">
        <f>VLOOKUP(A202,Pre!$J:$BG,48,0)</f>
        <v>4</v>
      </c>
      <c r="X202" t="e">
        <f>VLOOKUP(A202,'post intervencion'!J:BY,66,0)</f>
        <v>#N/A</v>
      </c>
      <c r="Y202" t="e">
        <f>VLOOKUP(A202,'post control'!J:BI,49,0)</f>
        <v>#N/A</v>
      </c>
      <c r="Z202">
        <f>VLOOKUP(A202,Pre!$J:$BG,49,0)</f>
        <v>2.25</v>
      </c>
      <c r="AA202" t="e">
        <f>VLOOKUP(A202,'post control'!J:BJ,50,0)</f>
        <v>#N/A</v>
      </c>
      <c r="AB202" t="e">
        <f>VLOOKUP(A202,'post control'!J:BI,50,0)</f>
        <v>#N/A</v>
      </c>
      <c r="AC202">
        <f>VLOOKUP(A202,Pre!$J:$BG,50,0)</f>
        <v>1</v>
      </c>
      <c r="AD202" t="e">
        <f>VLOOKUP(A202,'post intervencion'!J:BY,68,0)</f>
        <v>#N/A</v>
      </c>
      <c r="AE202" t="e">
        <f>VLOOKUP(A202,'post control'!J:BI,51,0)</f>
        <v>#N/A</v>
      </c>
      <c r="AG202">
        <f>VLOOKUP(A202,Pre!$J:$BH,51,0)</f>
        <v>3.1111111111111112</v>
      </c>
      <c r="AH202" t="e">
        <f>VLOOKUP(A202,'post intervencion'!J:CA,70,0)</f>
        <v>#N/A</v>
      </c>
      <c r="AJ202">
        <f>VLOOKUP(A202,Pre!$J:$BI,52,0)</f>
        <v>0</v>
      </c>
      <c r="AK202" t="e">
        <f>VLOOKUP(A202,'post intervencion'!J:CB,71,0)</f>
        <v>#N/A</v>
      </c>
      <c r="AM202">
        <f>VLOOKUP(A202,Pre!$J:$BJ,53,0)</f>
        <v>0</v>
      </c>
      <c r="AN202" t="e">
        <f>VLOOKUP(A202,'post control'!J:BJ,53,0)</f>
        <v>#N/A</v>
      </c>
      <c r="AP202">
        <f>VLOOKUP(A202,Pre!$J:$BK,54,0)</f>
        <v>0</v>
      </c>
      <c r="AQ202" t="e">
        <f>VLOOKUP(A202,'post intervencion'!J:CD,73,0)</f>
        <v>#N/A</v>
      </c>
      <c r="AS202">
        <f>VLOOKUP(A202,Pre!$J:$BL,55,0)</f>
        <v>0</v>
      </c>
      <c r="AT202" t="e">
        <f>VLOOKUP(A202,'post intervencion'!J:CE,74,0)</f>
        <v>#N/A</v>
      </c>
      <c r="AW202" t="e">
        <f>VLOOKUP(A202,'post intervencion'!$J$18:$CI$117,75,0)</f>
        <v>#N/A</v>
      </c>
      <c r="AX202" t="e">
        <f>VLOOKUP(A202,'post intervencion'!$J$18:$CI$117,76,0)</f>
        <v>#N/A</v>
      </c>
      <c r="AY202" t="e">
        <f>VLOOKUP(A202,'post intervencion'!$J$18:$CI$117,77,0)</f>
        <v>#N/A</v>
      </c>
      <c r="AZ202" t="e">
        <f>VLOOKUP(A202,'post intervencion'!$J$18:$CI$117,78,0)</f>
        <v>#N/A</v>
      </c>
      <c r="BB202">
        <f>VLOOKUP(A202,Pre!$J:$BG,4,0)</f>
        <v>7</v>
      </c>
      <c r="BC202" t="e">
        <f>VLOOKUP(A202,'post control'!J:BJ,4,0)</f>
        <v>#N/A</v>
      </c>
    </row>
    <row r="203" spans="1:55" x14ac:dyDescent="0.2">
      <c r="A203">
        <v>229</v>
      </c>
      <c r="B203" s="13">
        <f>VLOOKUP(A203,Pre!$J:$BG,41,0)</f>
        <v>4</v>
      </c>
      <c r="C203" s="13" t="e">
        <f>VLOOKUP(A203,'post control'!J:BI,42,0)</f>
        <v>#N/A</v>
      </c>
      <c r="D203" s="13" t="e">
        <f>VLOOKUP(A203,'post control'!J:BI,42,0)</f>
        <v>#N/A</v>
      </c>
      <c r="E203">
        <f>VLOOKUP(A203,Pre!$J:$BG,42,0)</f>
        <v>5</v>
      </c>
      <c r="F203" t="e">
        <f>VLOOKUP(A203,'post intervencion'!J:BY,60,0)</f>
        <v>#N/A</v>
      </c>
      <c r="G203" t="e">
        <f>VLOOKUP(A203,'post control'!J:BI,43,0)</f>
        <v>#N/A</v>
      </c>
      <c r="H203">
        <f>VLOOKUP(A203,Pre!$J:$BG,43,0)</f>
        <v>2</v>
      </c>
      <c r="I203" t="e">
        <f>VLOOKUP(A203,'post intervencion'!J:BY,61,0)</f>
        <v>#N/A</v>
      </c>
      <c r="J203" t="e">
        <f>VLOOKUP(A203,'post control'!J:BI,44,0)</f>
        <v>#N/A</v>
      </c>
      <c r="K203" s="24">
        <f>VLOOKUP(A203,Pre!$J:$BG,44,0)</f>
        <v>3</v>
      </c>
      <c r="L203" t="e">
        <f>VLOOKUP(A203,'post intervencion'!J:BY,62,0)</f>
        <v>#N/A</v>
      </c>
      <c r="M203" t="e">
        <f>VLOOKUP(A203,'post control'!J:BI,45,0)</f>
        <v>#N/A</v>
      </c>
      <c r="N203">
        <f>VLOOKUP(A203,Pre!$J:$BG,45,0)</f>
        <v>0</v>
      </c>
      <c r="O203" t="e">
        <f>VLOOKUP(A203,'post intervencion'!J:BY,63,0)</f>
        <v>#N/A</v>
      </c>
      <c r="P203" t="e">
        <f>VLOOKUP(A203,'post control'!J:BI,46,0)</f>
        <v>#N/A</v>
      </c>
      <c r="Q203">
        <f>VLOOKUP(A203,Pre!$J:$BG,46,0)</f>
        <v>3</v>
      </c>
      <c r="R203" t="e">
        <f>VLOOKUP(A203,'post intervencion'!J:BY,64,0)</f>
        <v>#N/A</v>
      </c>
      <c r="S203" t="e">
        <f>VLOOKUP(A203,'post control'!J:BI,47,0)</f>
        <v>#N/A</v>
      </c>
      <c r="T203">
        <f>VLOOKUP(A203,Pre!$J:$BG,47,0)</f>
        <v>1</v>
      </c>
      <c r="U203" t="e">
        <f>VLOOKUP(A203,'post intervencion'!J:BY,65,0)</f>
        <v>#N/A</v>
      </c>
      <c r="V203" t="e">
        <f>VLOOKUP(A203,'post control'!J:BI,48,0)</f>
        <v>#N/A</v>
      </c>
      <c r="W203">
        <f>VLOOKUP(A203,Pre!$J:$BG,48,0)</f>
        <v>3.6</v>
      </c>
      <c r="X203" t="e">
        <f>VLOOKUP(A203,'post intervencion'!J:BY,66,0)</f>
        <v>#N/A</v>
      </c>
      <c r="Y203" t="e">
        <f>VLOOKUP(A203,'post control'!J:BI,49,0)</f>
        <v>#N/A</v>
      </c>
      <c r="Z203">
        <f>VLOOKUP(A203,Pre!$J:$BG,49,0)</f>
        <v>3.75</v>
      </c>
      <c r="AA203" t="e">
        <f>VLOOKUP(A203,'post control'!J:BJ,50,0)</f>
        <v>#N/A</v>
      </c>
      <c r="AB203" t="e">
        <f>VLOOKUP(A203,'post control'!J:BI,50,0)</f>
        <v>#N/A</v>
      </c>
      <c r="AC203">
        <f>VLOOKUP(A203,Pre!$J:$BG,50,0)</f>
        <v>6</v>
      </c>
      <c r="AD203" t="e">
        <f>VLOOKUP(A203,'post intervencion'!J:BY,68,0)</f>
        <v>#N/A</v>
      </c>
      <c r="AE203" t="e">
        <f>VLOOKUP(A203,'post control'!J:BI,51,0)</f>
        <v>#N/A</v>
      </c>
      <c r="AG203">
        <f>VLOOKUP(A203,Pre!$J:$BH,51,0)</f>
        <v>1.6666666666666667</v>
      </c>
      <c r="AH203" t="e">
        <f>VLOOKUP(A203,'post intervencion'!J:CA,70,0)</f>
        <v>#N/A</v>
      </c>
      <c r="AJ203">
        <f>VLOOKUP(A203,Pre!$J:$BI,52,0)</f>
        <v>0</v>
      </c>
      <c r="AK203" t="e">
        <f>VLOOKUP(A203,'post intervencion'!J:CB,71,0)</f>
        <v>#N/A</v>
      </c>
      <c r="AM203">
        <f>VLOOKUP(A203,Pre!$J:$BJ,53,0)</f>
        <v>0</v>
      </c>
      <c r="AN203" t="e">
        <f>VLOOKUP(A203,'post control'!J:BJ,53,0)</f>
        <v>#N/A</v>
      </c>
      <c r="AP203">
        <f>VLOOKUP(A203,Pre!$J:$BK,54,0)</f>
        <v>0</v>
      </c>
      <c r="AQ203" t="e">
        <f>VLOOKUP(A203,'post intervencion'!J:CD,73,0)</f>
        <v>#N/A</v>
      </c>
      <c r="AS203">
        <f>VLOOKUP(A203,Pre!$J:$BL,55,0)</f>
        <v>2</v>
      </c>
      <c r="AT203" t="e">
        <f>VLOOKUP(A203,'post intervencion'!J:CE,74,0)</f>
        <v>#N/A</v>
      </c>
      <c r="AW203" t="e">
        <f>VLOOKUP(A203,'post intervencion'!$J$18:$CI$117,75,0)</f>
        <v>#N/A</v>
      </c>
      <c r="AX203" t="e">
        <f>VLOOKUP(A203,'post intervencion'!$J$18:$CI$117,76,0)</f>
        <v>#N/A</v>
      </c>
      <c r="AY203" t="e">
        <f>VLOOKUP(A203,'post intervencion'!$J$18:$CI$117,77,0)</f>
        <v>#N/A</v>
      </c>
      <c r="AZ203" t="e">
        <f>VLOOKUP(A203,'post intervencion'!$J$18:$CI$117,78,0)</f>
        <v>#N/A</v>
      </c>
      <c r="BB203">
        <f>VLOOKUP(A203,Pre!$J:$BG,4,0)</f>
        <v>3</v>
      </c>
      <c r="BC203" t="e">
        <f>VLOOKUP(A203,'post control'!J:BJ,4,0)</f>
        <v>#N/A</v>
      </c>
    </row>
    <row r="204" spans="1:55" x14ac:dyDescent="0.2">
      <c r="A204">
        <v>253</v>
      </c>
      <c r="B204" s="13">
        <f>VLOOKUP(A204,Pre!$J:$BG,41,0)</f>
        <v>4.666666666666667</v>
      </c>
      <c r="C204" s="13" t="e">
        <f>VLOOKUP(A204,'post control'!J:BI,42,0)</f>
        <v>#N/A</v>
      </c>
      <c r="D204" s="13" t="e">
        <f>VLOOKUP(A204,'post control'!J:BI,42,0)</f>
        <v>#N/A</v>
      </c>
      <c r="E204">
        <f>VLOOKUP(A204,Pre!$J:$BG,42,0)</f>
        <v>2</v>
      </c>
      <c r="F204" t="e">
        <f>VLOOKUP(A204,'post intervencion'!J:BY,60,0)</f>
        <v>#N/A</v>
      </c>
      <c r="G204" t="e">
        <f>VLOOKUP(A204,'post control'!J:BI,43,0)</f>
        <v>#N/A</v>
      </c>
      <c r="H204">
        <f>VLOOKUP(A204,Pre!$J:$BG,43,0)</f>
        <v>-0.66666666666666663</v>
      </c>
      <c r="I204" t="e">
        <f>VLOOKUP(A204,'post intervencion'!J:BY,61,0)</f>
        <v>#N/A</v>
      </c>
      <c r="J204" t="e">
        <f>VLOOKUP(A204,'post control'!J:BI,44,0)</f>
        <v>#N/A</v>
      </c>
      <c r="K204" s="24">
        <f>VLOOKUP(A204,Pre!$J:$BG,44,0)</f>
        <v>-2</v>
      </c>
      <c r="L204" t="e">
        <f>VLOOKUP(A204,'post intervencion'!J:BY,62,0)</f>
        <v>#N/A</v>
      </c>
      <c r="M204" t="e">
        <f>VLOOKUP(A204,'post control'!J:BI,45,0)</f>
        <v>#N/A</v>
      </c>
      <c r="N204">
        <f>VLOOKUP(A204,Pre!$J:$BG,45,0)</f>
        <v>0</v>
      </c>
      <c r="O204" t="e">
        <f>VLOOKUP(A204,'post intervencion'!J:BY,63,0)</f>
        <v>#N/A</v>
      </c>
      <c r="P204" t="e">
        <f>VLOOKUP(A204,'post control'!J:BI,46,0)</f>
        <v>#N/A</v>
      </c>
      <c r="Q204">
        <f>VLOOKUP(A204,Pre!$J:$BG,46,0)</f>
        <v>0</v>
      </c>
      <c r="R204" t="e">
        <f>VLOOKUP(A204,'post intervencion'!J:BY,64,0)</f>
        <v>#N/A</v>
      </c>
      <c r="S204" t="e">
        <f>VLOOKUP(A204,'post control'!J:BI,47,0)</f>
        <v>#N/A</v>
      </c>
      <c r="T204">
        <f>VLOOKUP(A204,Pre!$J:$BG,47,0)</f>
        <v>6</v>
      </c>
      <c r="U204" t="e">
        <f>VLOOKUP(A204,'post intervencion'!J:BY,65,0)</f>
        <v>#N/A</v>
      </c>
      <c r="V204" t="e">
        <f>VLOOKUP(A204,'post control'!J:BI,48,0)</f>
        <v>#N/A</v>
      </c>
      <c r="W204">
        <f>VLOOKUP(A204,Pre!$J:$BG,48,0)</f>
        <v>4.8</v>
      </c>
      <c r="X204" t="e">
        <f>VLOOKUP(A204,'post intervencion'!J:BY,66,0)</f>
        <v>#N/A</v>
      </c>
      <c r="Y204" t="e">
        <f>VLOOKUP(A204,'post control'!J:BI,49,0)</f>
        <v>#N/A</v>
      </c>
      <c r="Z204">
        <f>VLOOKUP(A204,Pre!$J:$BG,49,0)</f>
        <v>3</v>
      </c>
      <c r="AA204" t="e">
        <f>VLOOKUP(A204,'post control'!J:BJ,50,0)</f>
        <v>#N/A</v>
      </c>
      <c r="AB204" t="e">
        <f>VLOOKUP(A204,'post control'!J:BI,50,0)</f>
        <v>#N/A</v>
      </c>
      <c r="AC204">
        <f>VLOOKUP(A204,Pre!$J:$BG,50,0)</f>
        <v>2</v>
      </c>
      <c r="AD204" t="e">
        <f>VLOOKUP(A204,'post intervencion'!J:BY,68,0)</f>
        <v>#N/A</v>
      </c>
      <c r="AE204" t="e">
        <f>VLOOKUP(A204,'post control'!J:BI,51,0)</f>
        <v>#N/A</v>
      </c>
      <c r="AG204">
        <f>VLOOKUP(A204,Pre!$J:$BH,51,0)</f>
        <v>6</v>
      </c>
      <c r="AH204" t="e">
        <f>VLOOKUP(A204,'post intervencion'!J:CA,70,0)</f>
        <v>#N/A</v>
      </c>
      <c r="AJ204">
        <f>VLOOKUP(A204,Pre!$J:$BI,52,0)</f>
        <v>0</v>
      </c>
      <c r="AK204" t="e">
        <f>VLOOKUP(A204,'post intervencion'!J:CB,71,0)</f>
        <v>#N/A</v>
      </c>
      <c r="AM204">
        <f>VLOOKUP(A204,Pre!$J:$BJ,53,0)</f>
        <v>0</v>
      </c>
      <c r="AN204" t="e">
        <f>VLOOKUP(A204,'post control'!J:BJ,53,0)</f>
        <v>#N/A</v>
      </c>
      <c r="AP204">
        <f>VLOOKUP(A204,Pre!$J:$BK,54,0)</f>
        <v>0</v>
      </c>
      <c r="AQ204" t="e">
        <f>VLOOKUP(A204,'post intervencion'!J:CD,73,0)</f>
        <v>#N/A</v>
      </c>
      <c r="AS204">
        <f>VLOOKUP(A204,Pre!$J:$BL,55,0)</f>
        <v>-0.66666666666666696</v>
      </c>
      <c r="AT204" t="e">
        <f>VLOOKUP(A204,'post intervencion'!J:CE,74,0)</f>
        <v>#N/A</v>
      </c>
      <c r="AW204" t="e">
        <f>VLOOKUP(A204,'post intervencion'!$J$18:$CI$117,75,0)</f>
        <v>#N/A</v>
      </c>
      <c r="AX204" t="e">
        <f>VLOOKUP(A204,'post intervencion'!$J$18:$CI$117,76,0)</f>
        <v>#N/A</v>
      </c>
      <c r="AY204" t="e">
        <f>VLOOKUP(A204,'post intervencion'!$J$18:$CI$117,77,0)</f>
        <v>#N/A</v>
      </c>
      <c r="AZ204" t="e">
        <f>VLOOKUP(A204,'post intervencion'!$J$18:$CI$117,78,0)</f>
        <v>#N/A</v>
      </c>
      <c r="BB204">
        <f>VLOOKUP(A204,Pre!$J:$BG,4,0)</f>
        <v>6</v>
      </c>
      <c r="BC204" t="e">
        <f>VLOOKUP(A204,'post control'!J:BJ,4,0)</f>
        <v>#N/A</v>
      </c>
    </row>
    <row r="205" spans="1:55" x14ac:dyDescent="0.2">
      <c r="A205">
        <v>325</v>
      </c>
      <c r="B205" s="13">
        <f>VLOOKUP(A205,Pre!$J:$BG,41,0)</f>
        <v>6.666666666666667</v>
      </c>
      <c r="C205" s="13" t="e">
        <f>VLOOKUP(A205,'post control'!J:BI,42,0)</f>
        <v>#N/A</v>
      </c>
      <c r="D205" s="13" t="e">
        <f>VLOOKUP(A205,'post control'!J:BI,42,0)</f>
        <v>#N/A</v>
      </c>
      <c r="E205">
        <f>VLOOKUP(A205,Pre!$J:$BG,42,0)</f>
        <v>2</v>
      </c>
      <c r="F205" t="e">
        <f>VLOOKUP(A205,'post intervencion'!J:BY,60,0)</f>
        <v>#N/A</v>
      </c>
      <c r="G205" t="e">
        <f>VLOOKUP(A205,'post control'!J:BI,43,0)</f>
        <v>#N/A</v>
      </c>
      <c r="H205">
        <f>VLOOKUP(A205,Pre!$J:$BG,43,0)</f>
        <v>0.33333333333333331</v>
      </c>
      <c r="I205" t="e">
        <f>VLOOKUP(A205,'post intervencion'!J:BY,61,0)</f>
        <v>#N/A</v>
      </c>
      <c r="J205" t="e">
        <f>VLOOKUP(A205,'post control'!J:BI,44,0)</f>
        <v>#N/A</v>
      </c>
      <c r="K205" s="24">
        <f>VLOOKUP(A205,Pre!$J:$BG,44,0)</f>
        <v>1</v>
      </c>
      <c r="L205" t="e">
        <f>VLOOKUP(A205,'post intervencion'!J:BY,62,0)</f>
        <v>#N/A</v>
      </c>
      <c r="M205" t="e">
        <f>VLOOKUP(A205,'post control'!J:BI,45,0)</f>
        <v>#N/A</v>
      </c>
      <c r="N205">
        <f>VLOOKUP(A205,Pre!$J:$BG,45,0)</f>
        <v>0</v>
      </c>
      <c r="O205" t="e">
        <f>VLOOKUP(A205,'post intervencion'!J:BY,63,0)</f>
        <v>#N/A</v>
      </c>
      <c r="P205" t="e">
        <f>VLOOKUP(A205,'post control'!J:BI,46,0)</f>
        <v>#N/A</v>
      </c>
      <c r="Q205">
        <f>VLOOKUP(A205,Pre!$J:$BG,46,0)</f>
        <v>0</v>
      </c>
      <c r="R205" t="e">
        <f>VLOOKUP(A205,'post intervencion'!J:BY,64,0)</f>
        <v>#N/A</v>
      </c>
      <c r="S205" t="e">
        <f>VLOOKUP(A205,'post control'!J:BI,47,0)</f>
        <v>#N/A</v>
      </c>
      <c r="T205">
        <f>VLOOKUP(A205,Pre!$J:$BG,47,0)</f>
        <v>5.666666666666667</v>
      </c>
      <c r="U205" t="e">
        <f>VLOOKUP(A205,'post intervencion'!J:BY,65,0)</f>
        <v>#N/A</v>
      </c>
      <c r="V205" t="e">
        <f>VLOOKUP(A205,'post control'!J:BI,48,0)</f>
        <v>#N/A</v>
      </c>
      <c r="W205">
        <f>VLOOKUP(A205,Pre!$J:$BG,48,0)</f>
        <v>4.5999999999999996</v>
      </c>
      <c r="X205" t="e">
        <f>VLOOKUP(A205,'post intervencion'!J:BY,66,0)</f>
        <v>#N/A</v>
      </c>
      <c r="Y205" t="e">
        <f>VLOOKUP(A205,'post control'!J:BI,49,0)</f>
        <v>#N/A</v>
      </c>
      <c r="Z205">
        <f>VLOOKUP(A205,Pre!$J:$BG,49,0)</f>
        <v>4.5</v>
      </c>
      <c r="AA205" t="e">
        <f>VLOOKUP(A205,'post control'!J:BJ,50,0)</f>
        <v>#N/A</v>
      </c>
      <c r="AB205" t="e">
        <f>VLOOKUP(A205,'post control'!J:BI,50,0)</f>
        <v>#N/A</v>
      </c>
      <c r="AC205">
        <f>VLOOKUP(A205,Pre!$J:$BG,50,0)</f>
        <v>10</v>
      </c>
      <c r="AD205" t="e">
        <f>VLOOKUP(A205,'post intervencion'!J:BY,68,0)</f>
        <v>#N/A</v>
      </c>
      <c r="AE205" t="e">
        <f>VLOOKUP(A205,'post control'!J:BI,51,0)</f>
        <v>#N/A</v>
      </c>
      <c r="AG205">
        <f>VLOOKUP(A205,Pre!$J:$BH,51,0)</f>
        <v>4.7777777777777777</v>
      </c>
      <c r="AH205" t="e">
        <f>VLOOKUP(A205,'post intervencion'!J:CA,70,0)</f>
        <v>#N/A</v>
      </c>
      <c r="AJ205">
        <f>VLOOKUP(A205,Pre!$J:$BI,52,0)</f>
        <v>1.333333333333333</v>
      </c>
      <c r="AK205" t="e">
        <f>VLOOKUP(A205,'post intervencion'!J:CB,71,0)</f>
        <v>#N/A</v>
      </c>
      <c r="AM205">
        <f>VLOOKUP(A205,Pre!$J:$BJ,53,0)</f>
        <v>4</v>
      </c>
      <c r="AN205" t="e">
        <f>VLOOKUP(A205,'post control'!J:BJ,53,0)</f>
        <v>#N/A</v>
      </c>
      <c r="AP205">
        <f>VLOOKUP(A205,Pre!$J:$BK,54,0)</f>
        <v>4</v>
      </c>
      <c r="AQ205" t="e">
        <f>VLOOKUP(A205,'post intervencion'!J:CD,73,0)</f>
        <v>#N/A</v>
      </c>
      <c r="AS205">
        <f>VLOOKUP(A205,Pre!$J:$BL,55,0)</f>
        <v>3.3333333333333335</v>
      </c>
      <c r="AT205" t="e">
        <f>VLOOKUP(A205,'post intervencion'!J:CE,74,0)</f>
        <v>#N/A</v>
      </c>
      <c r="AW205" t="e">
        <f>VLOOKUP(A205,'post intervencion'!$J$18:$CI$117,75,0)</f>
        <v>#N/A</v>
      </c>
      <c r="AX205" t="e">
        <f>VLOOKUP(A205,'post intervencion'!$J$18:$CI$117,76,0)</f>
        <v>#N/A</v>
      </c>
      <c r="AY205" t="e">
        <f>VLOOKUP(A205,'post intervencion'!$J$18:$CI$117,77,0)</f>
        <v>#N/A</v>
      </c>
      <c r="AZ205" t="e">
        <f>VLOOKUP(A205,'post intervencion'!$J$18:$CI$117,78,0)</f>
        <v>#N/A</v>
      </c>
      <c r="BB205">
        <f>VLOOKUP(A205,Pre!$J:$BG,4,0)</f>
        <v>3</v>
      </c>
      <c r="BC205" t="e">
        <f>VLOOKUP(A205,'post control'!J:BJ,4,0)</f>
        <v>#N/A</v>
      </c>
    </row>
    <row r="206" spans="1:55" x14ac:dyDescent="0.2">
      <c r="A206">
        <v>361</v>
      </c>
      <c r="B206" s="13">
        <f>VLOOKUP(A206,Pre!$J:$BG,41,0)</f>
        <v>6</v>
      </c>
      <c r="C206" s="13" t="e">
        <f>VLOOKUP(A206,'post control'!J:BI,42,0)</f>
        <v>#N/A</v>
      </c>
      <c r="D206" s="13" t="e">
        <f>VLOOKUP(A206,'post control'!J:BI,42,0)</f>
        <v>#N/A</v>
      </c>
      <c r="E206">
        <f>VLOOKUP(A206,Pre!$J:$BG,42,0)</f>
        <v>11</v>
      </c>
      <c r="F206" t="e">
        <f>VLOOKUP(A206,'post intervencion'!J:BY,60,0)</f>
        <v>#N/A</v>
      </c>
      <c r="G206" t="e">
        <f>VLOOKUP(A206,'post control'!J:BI,43,0)</f>
        <v>#N/A</v>
      </c>
      <c r="H206">
        <f>VLOOKUP(A206,Pre!$J:$BG,43,0)</f>
        <v>0</v>
      </c>
      <c r="I206" t="e">
        <f>VLOOKUP(A206,'post intervencion'!J:BY,61,0)</f>
        <v>#N/A</v>
      </c>
      <c r="J206" t="e">
        <f>VLOOKUP(A206,'post control'!J:BI,44,0)</f>
        <v>#N/A</v>
      </c>
      <c r="K206" s="24">
        <f>VLOOKUP(A206,Pre!$J:$BG,44,0)</f>
        <v>0</v>
      </c>
      <c r="L206" t="e">
        <f>VLOOKUP(A206,'post intervencion'!J:BY,62,0)</f>
        <v>#N/A</v>
      </c>
      <c r="M206" t="e">
        <f>VLOOKUP(A206,'post control'!J:BI,45,0)</f>
        <v>#N/A</v>
      </c>
      <c r="N206">
        <f>VLOOKUP(A206,Pre!$J:$BG,45,0)</f>
        <v>0</v>
      </c>
      <c r="O206" t="e">
        <f>VLOOKUP(A206,'post intervencion'!J:BY,63,0)</f>
        <v>#N/A</v>
      </c>
      <c r="P206" t="e">
        <f>VLOOKUP(A206,'post control'!J:BI,46,0)</f>
        <v>#N/A</v>
      </c>
      <c r="Q206">
        <f>VLOOKUP(A206,Pre!$J:$BG,46,0)</f>
        <v>0</v>
      </c>
      <c r="R206" t="e">
        <f>VLOOKUP(A206,'post intervencion'!J:BY,64,0)</f>
        <v>#N/A</v>
      </c>
      <c r="S206" t="e">
        <f>VLOOKUP(A206,'post control'!J:BI,47,0)</f>
        <v>#N/A</v>
      </c>
      <c r="T206">
        <f>VLOOKUP(A206,Pre!$J:$BG,47,0)</f>
        <v>4.666666666666667</v>
      </c>
      <c r="U206" t="e">
        <f>VLOOKUP(A206,'post intervencion'!J:BY,65,0)</f>
        <v>#N/A</v>
      </c>
      <c r="V206" t="e">
        <f>VLOOKUP(A206,'post control'!J:BI,48,0)</f>
        <v>#N/A</v>
      </c>
      <c r="W206">
        <f>VLOOKUP(A206,Pre!$J:$BG,48,0)</f>
        <v>3.6</v>
      </c>
      <c r="X206" t="e">
        <f>VLOOKUP(A206,'post intervencion'!J:BY,66,0)</f>
        <v>#N/A</v>
      </c>
      <c r="Y206" t="e">
        <f>VLOOKUP(A206,'post control'!J:BI,49,0)</f>
        <v>#N/A</v>
      </c>
      <c r="Z206">
        <f>VLOOKUP(A206,Pre!$J:$BG,49,0)</f>
        <v>3.25</v>
      </c>
      <c r="AA206" t="e">
        <f>VLOOKUP(A206,'post control'!J:BJ,50,0)</f>
        <v>#N/A</v>
      </c>
      <c r="AB206" t="e">
        <f>VLOOKUP(A206,'post control'!J:BI,50,0)</f>
        <v>#N/A</v>
      </c>
      <c r="AC206">
        <f>VLOOKUP(A206,Pre!$J:$BG,50,0)</f>
        <v>6</v>
      </c>
      <c r="AD206" t="e">
        <f>VLOOKUP(A206,'post intervencion'!J:BY,68,0)</f>
        <v>#N/A</v>
      </c>
      <c r="AE206" t="e">
        <f>VLOOKUP(A206,'post control'!J:BI,51,0)</f>
        <v>#N/A</v>
      </c>
      <c r="AG206">
        <f>VLOOKUP(A206,Pre!$J:$BH,51,0)</f>
        <v>3.4444444444444446</v>
      </c>
      <c r="AH206" t="e">
        <f>VLOOKUP(A206,'post intervencion'!J:CA,70,0)</f>
        <v>#N/A</v>
      </c>
      <c r="AJ206">
        <f>VLOOKUP(A206,Pre!$J:$BI,52,0)</f>
        <v>1.6666666666666665</v>
      </c>
      <c r="AK206" t="e">
        <f>VLOOKUP(A206,'post intervencion'!J:CB,71,0)</f>
        <v>#N/A</v>
      </c>
      <c r="AM206">
        <f>VLOOKUP(A206,Pre!$J:$BJ,53,0)</f>
        <v>3</v>
      </c>
      <c r="AN206" t="e">
        <f>VLOOKUP(A206,'post control'!J:BJ,53,0)</f>
        <v>#N/A</v>
      </c>
      <c r="AP206">
        <f>VLOOKUP(A206,Pre!$J:$BK,54,0)</f>
        <v>3</v>
      </c>
      <c r="AQ206" t="e">
        <f>VLOOKUP(A206,'post intervencion'!J:CD,73,0)</f>
        <v>#N/A</v>
      </c>
      <c r="AS206">
        <f>VLOOKUP(A206,Pre!$J:$BL,55,0)</f>
        <v>2.0000000000000004</v>
      </c>
      <c r="AT206" t="e">
        <f>VLOOKUP(A206,'post intervencion'!J:CE,74,0)</f>
        <v>#N/A</v>
      </c>
      <c r="AW206" t="e">
        <f>VLOOKUP(A206,'post intervencion'!$J$18:$CI$117,75,0)</f>
        <v>#N/A</v>
      </c>
      <c r="AX206" t="e">
        <f>VLOOKUP(A206,'post intervencion'!$J$18:$CI$117,76,0)</f>
        <v>#N/A</v>
      </c>
      <c r="AY206" t="e">
        <f>VLOOKUP(A206,'post intervencion'!$J$18:$CI$117,77,0)</f>
        <v>#N/A</v>
      </c>
      <c r="AZ206" t="e">
        <f>VLOOKUP(A206,'post intervencion'!$J$18:$CI$117,78,0)</f>
        <v>#N/A</v>
      </c>
      <c r="BB206">
        <f>VLOOKUP(A206,Pre!$J:$BG,4,0)</f>
        <v>5</v>
      </c>
      <c r="BC206" t="e">
        <f>VLOOKUP(A206,'post control'!J:BJ,4,0)</f>
        <v>#N/A</v>
      </c>
    </row>
    <row r="207" spans="1:55" x14ac:dyDescent="0.2">
      <c r="A207">
        <v>405</v>
      </c>
      <c r="B207" s="13">
        <f>VLOOKUP(A207,Pre!$J:$BG,41,0)</f>
        <v>5.333333333333333</v>
      </c>
      <c r="C207" s="13" t="e">
        <f>VLOOKUP(A207,'post control'!J:BI,42,0)</f>
        <v>#N/A</v>
      </c>
      <c r="D207" s="13" t="e">
        <f>VLOOKUP(A207,'post control'!J:BI,42,0)</f>
        <v>#N/A</v>
      </c>
      <c r="E207">
        <f>VLOOKUP(A207,Pre!$J:$BG,42,0)</f>
        <v>7</v>
      </c>
      <c r="F207" t="e">
        <f>VLOOKUP(A207,'post intervencion'!J:BY,60,0)</f>
        <v>#N/A</v>
      </c>
      <c r="G207" t="e">
        <f>VLOOKUP(A207,'post control'!J:BI,43,0)</f>
        <v>#N/A</v>
      </c>
      <c r="H207">
        <f>VLOOKUP(A207,Pre!$J:$BG,43,0)</f>
        <v>0</v>
      </c>
      <c r="I207" t="e">
        <f>VLOOKUP(A207,'post intervencion'!J:BY,61,0)</f>
        <v>#N/A</v>
      </c>
      <c r="J207" t="e">
        <f>VLOOKUP(A207,'post control'!J:BI,44,0)</f>
        <v>#N/A</v>
      </c>
      <c r="K207" s="24">
        <f>VLOOKUP(A207,Pre!$J:$BG,44,0)</f>
        <v>0</v>
      </c>
      <c r="L207" t="e">
        <f>VLOOKUP(A207,'post intervencion'!J:BY,62,0)</f>
        <v>#N/A</v>
      </c>
      <c r="M207" t="e">
        <f>VLOOKUP(A207,'post control'!J:BI,45,0)</f>
        <v>#N/A</v>
      </c>
      <c r="N207">
        <f>VLOOKUP(A207,Pre!$J:$BG,45,0)</f>
        <v>0</v>
      </c>
      <c r="O207" t="e">
        <f>VLOOKUP(A207,'post intervencion'!J:BY,63,0)</f>
        <v>#N/A</v>
      </c>
      <c r="P207" t="e">
        <f>VLOOKUP(A207,'post control'!J:BI,46,0)</f>
        <v>#N/A</v>
      </c>
      <c r="Q207">
        <f>VLOOKUP(A207,Pre!$J:$BG,46,0)</f>
        <v>0</v>
      </c>
      <c r="R207" t="e">
        <f>VLOOKUP(A207,'post intervencion'!J:BY,64,0)</f>
        <v>#N/A</v>
      </c>
      <c r="S207" t="e">
        <f>VLOOKUP(A207,'post control'!J:BI,47,0)</f>
        <v>#N/A</v>
      </c>
      <c r="T207">
        <f>VLOOKUP(A207,Pre!$J:$BG,47,0)</f>
        <v>3</v>
      </c>
      <c r="U207" t="e">
        <f>VLOOKUP(A207,'post intervencion'!J:BY,65,0)</f>
        <v>#N/A</v>
      </c>
      <c r="V207" t="e">
        <f>VLOOKUP(A207,'post control'!J:BI,48,0)</f>
        <v>#N/A</v>
      </c>
      <c r="W207">
        <f>VLOOKUP(A207,Pre!$J:$BG,48,0)</f>
        <v>4.4000000000000004</v>
      </c>
      <c r="X207" t="e">
        <f>VLOOKUP(A207,'post intervencion'!J:BY,66,0)</f>
        <v>#N/A</v>
      </c>
      <c r="Y207" t="e">
        <f>VLOOKUP(A207,'post control'!J:BI,49,0)</f>
        <v>#N/A</v>
      </c>
      <c r="Z207">
        <f>VLOOKUP(A207,Pre!$J:$BG,49,0)</f>
        <v>1.5</v>
      </c>
      <c r="AA207" t="e">
        <f>VLOOKUP(A207,'post control'!J:BJ,50,0)</f>
        <v>#N/A</v>
      </c>
      <c r="AB207" t="e">
        <f>VLOOKUP(A207,'post control'!J:BI,50,0)</f>
        <v>#N/A</v>
      </c>
      <c r="AC207">
        <f>VLOOKUP(A207,Pre!$J:$BG,50,0)</f>
        <v>6</v>
      </c>
      <c r="AD207" t="e">
        <f>VLOOKUP(A207,'post intervencion'!J:BY,68,0)</f>
        <v>#N/A</v>
      </c>
      <c r="AE207" t="e">
        <f>VLOOKUP(A207,'post control'!J:BI,51,0)</f>
        <v>#N/A</v>
      </c>
      <c r="AG207">
        <f>VLOOKUP(A207,Pre!$J:$BH,51,0)</f>
        <v>2.3333333333333335</v>
      </c>
      <c r="AH207" t="e">
        <f>VLOOKUP(A207,'post intervencion'!J:CA,70,0)</f>
        <v>#N/A</v>
      </c>
      <c r="AJ207">
        <f>VLOOKUP(A207,Pre!$J:$BI,52,0)</f>
        <v>0.66666666666666652</v>
      </c>
      <c r="AK207" t="e">
        <f>VLOOKUP(A207,'post intervencion'!J:CB,71,0)</f>
        <v>#N/A</v>
      </c>
      <c r="AM207">
        <f>VLOOKUP(A207,Pre!$J:$BJ,53,0)</f>
        <v>2</v>
      </c>
      <c r="AN207" t="e">
        <f>VLOOKUP(A207,'post control'!J:BJ,53,0)</f>
        <v>#N/A</v>
      </c>
      <c r="AP207">
        <f>VLOOKUP(A207,Pre!$J:$BK,54,0)</f>
        <v>2</v>
      </c>
      <c r="AQ207" t="e">
        <f>VLOOKUP(A207,'post intervencion'!J:CD,73,0)</f>
        <v>#N/A</v>
      </c>
      <c r="AS207">
        <f>VLOOKUP(A207,Pre!$J:$BL,55,0)</f>
        <v>2</v>
      </c>
      <c r="AT207" t="e">
        <f>VLOOKUP(A207,'post intervencion'!J:CE,74,0)</f>
        <v>#N/A</v>
      </c>
      <c r="AW207" t="e">
        <f>VLOOKUP(A207,'post intervencion'!$J$18:$CI$117,75,0)</f>
        <v>#N/A</v>
      </c>
      <c r="AX207" t="e">
        <f>VLOOKUP(A207,'post intervencion'!$J$18:$CI$117,76,0)</f>
        <v>#N/A</v>
      </c>
      <c r="AY207" t="e">
        <f>VLOOKUP(A207,'post intervencion'!$J$18:$CI$117,77,0)</f>
        <v>#N/A</v>
      </c>
      <c r="AZ207" t="e">
        <f>VLOOKUP(A207,'post intervencion'!$J$18:$CI$117,78,0)</f>
        <v>#N/A</v>
      </c>
      <c r="BB207">
        <f>VLOOKUP(A207,Pre!$J:$BG,4,0)</f>
        <v>1</v>
      </c>
      <c r="BC207" t="e">
        <f>VLOOKUP(A207,'post control'!J:BJ,4,0)</f>
        <v>#N/A</v>
      </c>
    </row>
    <row r="208" spans="1:55" x14ac:dyDescent="0.2">
      <c r="A208">
        <v>461</v>
      </c>
      <c r="B208" s="13">
        <f>VLOOKUP(A208,Pre!$J:$BG,41,0)</f>
        <v>5.333333333333333</v>
      </c>
      <c r="C208" s="13" t="e">
        <f>VLOOKUP(A208,'post control'!J:BI,42,0)</f>
        <v>#N/A</v>
      </c>
      <c r="D208" s="13" t="e">
        <f>VLOOKUP(A208,'post control'!J:BI,42,0)</f>
        <v>#N/A</v>
      </c>
      <c r="E208">
        <f>VLOOKUP(A208,Pre!$J:$BG,42,0)</f>
        <v>7</v>
      </c>
      <c r="F208" t="e">
        <f>VLOOKUP(A208,'post intervencion'!J:BY,60,0)</f>
        <v>#N/A</v>
      </c>
      <c r="G208" t="e">
        <f>VLOOKUP(A208,'post control'!J:BI,43,0)</f>
        <v>#N/A</v>
      </c>
      <c r="H208">
        <f>VLOOKUP(A208,Pre!$J:$BG,43,0)</f>
        <v>0</v>
      </c>
      <c r="I208" t="e">
        <f>VLOOKUP(A208,'post intervencion'!J:BY,61,0)</f>
        <v>#N/A</v>
      </c>
      <c r="J208" t="e">
        <f>VLOOKUP(A208,'post control'!J:BI,44,0)</f>
        <v>#N/A</v>
      </c>
      <c r="K208" s="24">
        <f>VLOOKUP(A208,Pre!$J:$BG,44,0)</f>
        <v>0</v>
      </c>
      <c r="L208" t="e">
        <f>VLOOKUP(A208,'post intervencion'!J:BY,62,0)</f>
        <v>#N/A</v>
      </c>
      <c r="M208" t="e">
        <f>VLOOKUP(A208,'post control'!J:BI,45,0)</f>
        <v>#N/A</v>
      </c>
      <c r="N208">
        <f>VLOOKUP(A208,Pre!$J:$BG,45,0)</f>
        <v>0</v>
      </c>
      <c r="O208" t="e">
        <f>VLOOKUP(A208,'post intervencion'!J:BY,63,0)</f>
        <v>#N/A</v>
      </c>
      <c r="P208" t="e">
        <f>VLOOKUP(A208,'post control'!J:BI,46,0)</f>
        <v>#N/A</v>
      </c>
      <c r="Q208">
        <f>VLOOKUP(A208,Pre!$J:$BG,46,0)</f>
        <v>0</v>
      </c>
      <c r="R208" t="e">
        <f>VLOOKUP(A208,'post intervencion'!J:BY,64,0)</f>
        <v>#N/A</v>
      </c>
      <c r="S208" t="e">
        <f>VLOOKUP(A208,'post control'!J:BI,47,0)</f>
        <v>#N/A</v>
      </c>
      <c r="T208">
        <f>VLOOKUP(A208,Pre!$J:$BG,47,0)</f>
        <v>3</v>
      </c>
      <c r="U208" t="e">
        <f>VLOOKUP(A208,'post intervencion'!J:BY,65,0)</f>
        <v>#N/A</v>
      </c>
      <c r="V208" t="e">
        <f>VLOOKUP(A208,'post control'!J:BI,48,0)</f>
        <v>#N/A</v>
      </c>
      <c r="W208">
        <f>VLOOKUP(A208,Pre!$J:$BG,48,0)</f>
        <v>3.2</v>
      </c>
      <c r="X208" t="e">
        <f>VLOOKUP(A208,'post intervencion'!J:BY,66,0)</f>
        <v>#N/A</v>
      </c>
      <c r="Y208" t="e">
        <f>VLOOKUP(A208,'post control'!J:BI,49,0)</f>
        <v>#N/A</v>
      </c>
      <c r="Z208">
        <f>VLOOKUP(A208,Pre!$J:$BG,49,0)</f>
        <v>2.25</v>
      </c>
      <c r="AA208" t="e">
        <f>VLOOKUP(A208,'post control'!J:BJ,50,0)</f>
        <v>#N/A</v>
      </c>
      <c r="AB208" t="e">
        <f>VLOOKUP(A208,'post control'!J:BI,50,0)</f>
        <v>#N/A</v>
      </c>
      <c r="AC208">
        <f>VLOOKUP(A208,Pre!$J:$BG,50,0)</f>
        <v>0</v>
      </c>
      <c r="AD208" t="e">
        <f>VLOOKUP(A208,'post intervencion'!J:BY,68,0)</f>
        <v>#N/A</v>
      </c>
      <c r="AE208" t="e">
        <f>VLOOKUP(A208,'post control'!J:BI,51,0)</f>
        <v>#N/A</v>
      </c>
      <c r="AG208">
        <f>VLOOKUP(A208,Pre!$J:$BH,51,0)</f>
        <v>3</v>
      </c>
      <c r="AH208" t="e">
        <f>VLOOKUP(A208,'post intervencion'!J:CA,70,0)</f>
        <v>#N/A</v>
      </c>
      <c r="AJ208">
        <f>VLOOKUP(A208,Pre!$J:$BI,52,0)</f>
        <v>0</v>
      </c>
      <c r="AK208" t="e">
        <f>VLOOKUP(A208,'post intervencion'!J:CB,71,0)</f>
        <v>#N/A</v>
      </c>
      <c r="AM208">
        <f>VLOOKUP(A208,Pre!$J:$BJ,53,0)</f>
        <v>0</v>
      </c>
      <c r="AN208" t="e">
        <f>VLOOKUP(A208,'post control'!J:BJ,53,0)</f>
        <v>#N/A</v>
      </c>
      <c r="AP208">
        <f>VLOOKUP(A208,Pre!$J:$BK,54,0)</f>
        <v>0</v>
      </c>
      <c r="AQ208" t="e">
        <f>VLOOKUP(A208,'post intervencion'!J:CD,73,0)</f>
        <v>#N/A</v>
      </c>
      <c r="AS208">
        <f>VLOOKUP(A208,Pre!$J:$BL,55,0)</f>
        <v>0</v>
      </c>
      <c r="AT208" t="e">
        <f>VLOOKUP(A208,'post intervencion'!J:CE,74,0)</f>
        <v>#N/A</v>
      </c>
      <c r="AW208" t="e">
        <f>VLOOKUP(A208,'post intervencion'!$J$18:$CI$117,75,0)</f>
        <v>#N/A</v>
      </c>
      <c r="AX208" t="e">
        <f>VLOOKUP(A208,'post intervencion'!$J$18:$CI$117,76,0)</f>
        <v>#N/A</v>
      </c>
      <c r="AY208" t="e">
        <f>VLOOKUP(A208,'post intervencion'!$J$18:$CI$117,77,0)</f>
        <v>#N/A</v>
      </c>
      <c r="AZ208" t="e">
        <f>VLOOKUP(A208,'post intervencion'!$J$18:$CI$117,78,0)</f>
        <v>#N/A</v>
      </c>
      <c r="BB208">
        <f>VLOOKUP(A208,Pre!$J:$BG,4,0)</f>
        <v>7</v>
      </c>
      <c r="BC208" t="e">
        <f>VLOOKUP(A208,'post control'!J:BJ,4,0)</f>
        <v>#N/A</v>
      </c>
    </row>
    <row r="209" spans="1:55" x14ac:dyDescent="0.2">
      <c r="A209">
        <v>685</v>
      </c>
      <c r="B209" s="13">
        <f>VLOOKUP(A209,Pre!$J:$BG,41,0)</f>
        <v>5</v>
      </c>
      <c r="C209" s="13" t="e">
        <f>VLOOKUP(A209,'post control'!J:BI,42,0)</f>
        <v>#N/A</v>
      </c>
      <c r="D209" s="13" t="e">
        <f>VLOOKUP(A209,'post control'!J:BI,42,0)</f>
        <v>#N/A</v>
      </c>
      <c r="E209">
        <f>VLOOKUP(A209,Pre!$J:$BG,42,0)</f>
        <v>12</v>
      </c>
      <c r="F209" t="e">
        <f>VLOOKUP(A209,'post intervencion'!J:BY,60,0)</f>
        <v>#N/A</v>
      </c>
      <c r="G209" t="e">
        <f>VLOOKUP(A209,'post control'!J:BI,43,0)</f>
        <v>#N/A</v>
      </c>
      <c r="H209">
        <f>VLOOKUP(A209,Pre!$J:$BG,43,0)</f>
        <v>0</v>
      </c>
      <c r="I209" t="e">
        <f>VLOOKUP(A209,'post intervencion'!J:BY,61,0)</f>
        <v>#N/A</v>
      </c>
      <c r="J209" t="e">
        <f>VLOOKUP(A209,'post control'!J:BI,44,0)</f>
        <v>#N/A</v>
      </c>
      <c r="K209" s="24">
        <f>VLOOKUP(A209,Pre!$J:$BG,44,0)</f>
        <v>0</v>
      </c>
      <c r="L209" t="e">
        <f>VLOOKUP(A209,'post intervencion'!J:BY,62,0)</f>
        <v>#N/A</v>
      </c>
      <c r="M209" t="e">
        <f>VLOOKUP(A209,'post control'!J:BI,45,0)</f>
        <v>#N/A</v>
      </c>
      <c r="N209">
        <f>VLOOKUP(A209,Pre!$J:$BG,45,0)</f>
        <v>0</v>
      </c>
      <c r="O209" t="e">
        <f>VLOOKUP(A209,'post intervencion'!J:BY,63,0)</f>
        <v>#N/A</v>
      </c>
      <c r="P209" t="e">
        <f>VLOOKUP(A209,'post control'!J:BI,46,0)</f>
        <v>#N/A</v>
      </c>
      <c r="Q209">
        <f>VLOOKUP(A209,Pre!$J:$BG,46,0)</f>
        <v>0</v>
      </c>
      <c r="R209" t="e">
        <f>VLOOKUP(A209,'post intervencion'!J:BY,64,0)</f>
        <v>#N/A</v>
      </c>
      <c r="S209" t="e">
        <f>VLOOKUP(A209,'post control'!J:BI,47,0)</f>
        <v>#N/A</v>
      </c>
      <c r="T209">
        <f>VLOOKUP(A209,Pre!$J:$BG,47,0)</f>
        <v>3</v>
      </c>
      <c r="U209" t="e">
        <f>VLOOKUP(A209,'post intervencion'!J:BY,65,0)</f>
        <v>#N/A</v>
      </c>
      <c r="V209" t="e">
        <f>VLOOKUP(A209,'post control'!J:BI,48,0)</f>
        <v>#N/A</v>
      </c>
      <c r="W209">
        <f>VLOOKUP(A209,Pre!$J:$BG,48,0)</f>
        <v>4.8</v>
      </c>
      <c r="X209" t="e">
        <f>VLOOKUP(A209,'post intervencion'!J:BY,66,0)</f>
        <v>#N/A</v>
      </c>
      <c r="Y209" t="e">
        <f>VLOOKUP(A209,'post control'!J:BI,49,0)</f>
        <v>#N/A</v>
      </c>
      <c r="Z209">
        <f>VLOOKUP(A209,Pre!$J:$BG,49,0)</f>
        <v>1.5</v>
      </c>
      <c r="AA209" t="e">
        <f>VLOOKUP(A209,'post control'!J:BJ,50,0)</f>
        <v>#N/A</v>
      </c>
      <c r="AB209" t="e">
        <f>VLOOKUP(A209,'post control'!J:BI,50,0)</f>
        <v>#N/A</v>
      </c>
      <c r="AC209">
        <f>VLOOKUP(A209,Pre!$J:$BG,50,0)</f>
        <v>0</v>
      </c>
      <c r="AD209" t="e">
        <f>VLOOKUP(A209,'post intervencion'!J:BY,68,0)</f>
        <v>#N/A</v>
      </c>
      <c r="AE209" t="e">
        <f>VLOOKUP(A209,'post control'!J:BI,51,0)</f>
        <v>#N/A</v>
      </c>
      <c r="AG209">
        <f>VLOOKUP(A209,Pre!$J:$BH,51,0)</f>
        <v>3</v>
      </c>
      <c r="AH209" t="e">
        <f>VLOOKUP(A209,'post intervencion'!J:CA,70,0)</f>
        <v>#N/A</v>
      </c>
      <c r="AJ209">
        <f>VLOOKUP(A209,Pre!$J:$BI,52,0)</f>
        <v>0</v>
      </c>
      <c r="AK209" t="e">
        <f>VLOOKUP(A209,'post intervencion'!J:CB,71,0)</f>
        <v>#N/A</v>
      </c>
      <c r="AM209">
        <f>VLOOKUP(A209,Pre!$J:$BJ,53,0)</f>
        <v>0</v>
      </c>
      <c r="AN209" t="e">
        <f>VLOOKUP(A209,'post control'!J:BJ,53,0)</f>
        <v>#N/A</v>
      </c>
      <c r="AP209">
        <f>VLOOKUP(A209,Pre!$J:$BK,54,0)</f>
        <v>0</v>
      </c>
      <c r="AQ209" t="e">
        <f>VLOOKUP(A209,'post intervencion'!J:CD,73,0)</f>
        <v>#N/A</v>
      </c>
      <c r="AS209">
        <f>VLOOKUP(A209,Pre!$J:$BL,55,0)</f>
        <v>0</v>
      </c>
      <c r="AT209" t="e">
        <f>VLOOKUP(A209,'post intervencion'!J:CE,74,0)</f>
        <v>#N/A</v>
      </c>
      <c r="AW209" t="e">
        <f>VLOOKUP(A209,'post intervencion'!$J$18:$CI$117,75,0)</f>
        <v>#N/A</v>
      </c>
      <c r="AX209" t="e">
        <f>VLOOKUP(A209,'post intervencion'!$J$18:$CI$117,76,0)</f>
        <v>#N/A</v>
      </c>
      <c r="AY209" t="e">
        <f>VLOOKUP(A209,'post intervencion'!$J$18:$CI$117,77,0)</f>
        <v>#N/A</v>
      </c>
      <c r="AZ209" t="e">
        <f>VLOOKUP(A209,'post intervencion'!$J$18:$CI$117,78,0)</f>
        <v>#N/A</v>
      </c>
      <c r="BB209">
        <f>VLOOKUP(A209,Pre!$J:$BG,4,0)</f>
        <v>5</v>
      </c>
      <c r="BC209" t="e">
        <f>VLOOKUP(A209,'post control'!J:BJ,4,0)</f>
        <v>#N/A</v>
      </c>
    </row>
    <row r="210" spans="1:55" x14ac:dyDescent="0.2">
      <c r="A210">
        <v>689</v>
      </c>
      <c r="B210" s="13">
        <f>VLOOKUP(A210,Pre!$J:$BG,41,0)</f>
        <v>5.333333333333333</v>
      </c>
      <c r="C210" s="13" t="e">
        <f>VLOOKUP(A210,'post control'!J:BI,42,0)</f>
        <v>#N/A</v>
      </c>
      <c r="D210" s="13" t="e">
        <f>VLOOKUP(A210,'post control'!J:BI,42,0)</f>
        <v>#N/A</v>
      </c>
      <c r="E210">
        <f>VLOOKUP(A210,Pre!$J:$BG,42,0)</f>
        <v>2</v>
      </c>
      <c r="F210" t="e">
        <f>VLOOKUP(A210,'post intervencion'!J:BY,60,0)</f>
        <v>#N/A</v>
      </c>
      <c r="G210" t="e">
        <f>VLOOKUP(A210,'post control'!J:BI,43,0)</f>
        <v>#N/A</v>
      </c>
      <c r="H210">
        <f>VLOOKUP(A210,Pre!$J:$BG,43,0)</f>
        <v>0.66666666666666663</v>
      </c>
      <c r="I210" t="e">
        <f>VLOOKUP(A210,'post intervencion'!J:BY,61,0)</f>
        <v>#N/A</v>
      </c>
      <c r="J210" t="e">
        <f>VLOOKUP(A210,'post control'!J:BI,44,0)</f>
        <v>#N/A</v>
      </c>
      <c r="K210" s="24">
        <f>VLOOKUP(A210,Pre!$J:$BG,44,0)</f>
        <v>2</v>
      </c>
      <c r="L210" t="e">
        <f>VLOOKUP(A210,'post intervencion'!J:BY,62,0)</f>
        <v>#N/A</v>
      </c>
      <c r="M210" t="e">
        <f>VLOOKUP(A210,'post control'!J:BI,45,0)</f>
        <v>#N/A</v>
      </c>
      <c r="N210">
        <f>VLOOKUP(A210,Pre!$J:$BG,45,0)</f>
        <v>0</v>
      </c>
      <c r="O210" t="e">
        <f>VLOOKUP(A210,'post intervencion'!J:BY,63,0)</f>
        <v>#N/A</v>
      </c>
      <c r="P210" t="e">
        <f>VLOOKUP(A210,'post control'!J:BI,46,0)</f>
        <v>#N/A</v>
      </c>
      <c r="Q210">
        <f>VLOOKUP(A210,Pre!$J:$BG,46,0)</f>
        <v>0</v>
      </c>
      <c r="R210" t="e">
        <f>VLOOKUP(A210,'post intervencion'!J:BY,64,0)</f>
        <v>#N/A</v>
      </c>
      <c r="S210" t="e">
        <f>VLOOKUP(A210,'post control'!J:BI,47,0)</f>
        <v>#N/A</v>
      </c>
      <c r="T210">
        <f>VLOOKUP(A210,Pre!$J:$BG,47,0)</f>
        <v>3.6666666666666665</v>
      </c>
      <c r="U210" t="e">
        <f>VLOOKUP(A210,'post intervencion'!J:BY,65,0)</f>
        <v>#N/A</v>
      </c>
      <c r="V210" t="e">
        <f>VLOOKUP(A210,'post control'!J:BI,48,0)</f>
        <v>#N/A</v>
      </c>
      <c r="W210">
        <f>VLOOKUP(A210,Pre!$J:$BG,48,0)</f>
        <v>5</v>
      </c>
      <c r="X210" t="e">
        <f>VLOOKUP(A210,'post intervencion'!J:BY,66,0)</f>
        <v>#N/A</v>
      </c>
      <c r="Y210" t="e">
        <f>VLOOKUP(A210,'post control'!J:BI,49,0)</f>
        <v>#N/A</v>
      </c>
      <c r="Z210">
        <f>VLOOKUP(A210,Pre!$J:$BG,49,0)</f>
        <v>4.5</v>
      </c>
      <c r="AA210" t="e">
        <f>VLOOKUP(A210,'post control'!J:BJ,50,0)</f>
        <v>#N/A</v>
      </c>
      <c r="AB210" t="e">
        <f>VLOOKUP(A210,'post control'!J:BI,50,0)</f>
        <v>#N/A</v>
      </c>
      <c r="AC210">
        <f>VLOOKUP(A210,Pre!$J:$BG,50,0)</f>
        <v>4</v>
      </c>
      <c r="AD210" t="e">
        <f>VLOOKUP(A210,'post intervencion'!J:BY,68,0)</f>
        <v>#N/A</v>
      </c>
      <c r="AE210" t="e">
        <f>VLOOKUP(A210,'post control'!J:BI,51,0)</f>
        <v>#N/A</v>
      </c>
      <c r="AG210">
        <f>VLOOKUP(A210,Pre!$J:$BH,51,0)</f>
        <v>3.5555555555555554</v>
      </c>
      <c r="AH210" t="e">
        <f>VLOOKUP(A210,'post intervencion'!J:CA,70,0)</f>
        <v>#N/A</v>
      </c>
      <c r="AJ210">
        <f>VLOOKUP(A210,Pre!$J:$BI,52,0)</f>
        <v>0.33333333333333348</v>
      </c>
      <c r="AK210" t="e">
        <f>VLOOKUP(A210,'post intervencion'!J:CB,71,0)</f>
        <v>#N/A</v>
      </c>
      <c r="AM210">
        <f>VLOOKUP(A210,Pre!$J:$BJ,53,0)</f>
        <v>1</v>
      </c>
      <c r="AN210" t="e">
        <f>VLOOKUP(A210,'post control'!J:BJ,53,0)</f>
        <v>#N/A</v>
      </c>
      <c r="AP210">
        <f>VLOOKUP(A210,Pre!$J:$BK,54,0)</f>
        <v>1</v>
      </c>
      <c r="AQ210" t="e">
        <f>VLOOKUP(A210,'post intervencion'!J:CD,73,0)</f>
        <v>#N/A</v>
      </c>
      <c r="AS210">
        <f>VLOOKUP(A210,Pre!$J:$BL,55,0)</f>
        <v>1.333333333333333</v>
      </c>
      <c r="AT210" t="e">
        <f>VLOOKUP(A210,'post intervencion'!J:CE,74,0)</f>
        <v>#N/A</v>
      </c>
      <c r="AW210" t="e">
        <f>VLOOKUP(A210,'post intervencion'!$J$18:$CI$117,75,0)</f>
        <v>#N/A</v>
      </c>
      <c r="AX210" t="e">
        <f>VLOOKUP(A210,'post intervencion'!$J$18:$CI$117,76,0)</f>
        <v>#N/A</v>
      </c>
      <c r="AY210" t="e">
        <f>VLOOKUP(A210,'post intervencion'!$J$18:$CI$117,77,0)</f>
        <v>#N/A</v>
      </c>
      <c r="AZ210" t="e">
        <f>VLOOKUP(A210,'post intervencion'!$J$18:$CI$117,78,0)</f>
        <v>#N/A</v>
      </c>
      <c r="BB210">
        <f>VLOOKUP(A210,Pre!$J:$BG,4,0)</f>
        <v>5</v>
      </c>
      <c r="BC210" t="e">
        <f>VLOOKUP(A210,'post control'!J:BJ,4,0)</f>
        <v>#N/A</v>
      </c>
    </row>
    <row r="211" spans="1:55" x14ac:dyDescent="0.2">
      <c r="A211">
        <v>965</v>
      </c>
      <c r="B211" s="13">
        <f>VLOOKUP(A211,Pre!$J:$BG,41,0)</f>
        <v>5.666666666666667</v>
      </c>
      <c r="C211" s="13" t="e">
        <f>VLOOKUP(A211,'post control'!J:BI,42,0)</f>
        <v>#N/A</v>
      </c>
      <c r="D211" s="13" t="e">
        <f>VLOOKUP(A211,'post control'!J:BI,42,0)</f>
        <v>#N/A</v>
      </c>
      <c r="E211">
        <f>VLOOKUP(A211,Pre!$J:$BG,42,0)</f>
        <v>7</v>
      </c>
      <c r="F211" t="e">
        <f>VLOOKUP(A211,'post intervencion'!J:BY,60,0)</f>
        <v>#N/A</v>
      </c>
      <c r="G211" t="e">
        <f>VLOOKUP(A211,'post control'!J:BI,43,0)</f>
        <v>#N/A</v>
      </c>
      <c r="H211">
        <f>VLOOKUP(A211,Pre!$J:$BG,43,0)</f>
        <v>0</v>
      </c>
      <c r="I211" t="e">
        <f>VLOOKUP(A211,'post intervencion'!J:BY,61,0)</f>
        <v>#N/A</v>
      </c>
      <c r="J211" t="e">
        <f>VLOOKUP(A211,'post control'!J:BI,44,0)</f>
        <v>#N/A</v>
      </c>
      <c r="K211" s="24">
        <f>VLOOKUP(A211,Pre!$J:$BG,44,0)</f>
        <v>0</v>
      </c>
      <c r="L211" t="e">
        <f>VLOOKUP(A211,'post intervencion'!J:BY,62,0)</f>
        <v>#N/A</v>
      </c>
      <c r="M211" t="e">
        <f>VLOOKUP(A211,'post control'!J:BI,45,0)</f>
        <v>#N/A</v>
      </c>
      <c r="N211">
        <f>VLOOKUP(A211,Pre!$J:$BG,45,0)</f>
        <v>0</v>
      </c>
      <c r="O211" t="e">
        <f>VLOOKUP(A211,'post intervencion'!J:BY,63,0)</f>
        <v>#N/A</v>
      </c>
      <c r="P211" t="e">
        <f>VLOOKUP(A211,'post control'!J:BI,46,0)</f>
        <v>#N/A</v>
      </c>
      <c r="Q211">
        <f>VLOOKUP(A211,Pre!$J:$BG,46,0)</f>
        <v>0</v>
      </c>
      <c r="R211" t="e">
        <f>VLOOKUP(A211,'post intervencion'!J:BY,64,0)</f>
        <v>#N/A</v>
      </c>
      <c r="S211" t="e">
        <f>VLOOKUP(A211,'post control'!J:BI,47,0)</f>
        <v>#N/A</v>
      </c>
      <c r="T211">
        <f>VLOOKUP(A211,Pre!$J:$BG,47,0)</f>
        <v>5.333333333333333</v>
      </c>
      <c r="U211" t="e">
        <f>VLOOKUP(A211,'post intervencion'!J:BY,65,0)</f>
        <v>#N/A</v>
      </c>
      <c r="V211" t="e">
        <f>VLOOKUP(A211,'post control'!J:BI,48,0)</f>
        <v>#N/A</v>
      </c>
      <c r="W211">
        <f>VLOOKUP(A211,Pre!$J:$BG,48,0)</f>
        <v>3.6</v>
      </c>
      <c r="X211" t="e">
        <f>VLOOKUP(A211,'post intervencion'!J:BY,66,0)</f>
        <v>#N/A</v>
      </c>
      <c r="Y211" t="e">
        <f>VLOOKUP(A211,'post control'!J:BI,49,0)</f>
        <v>#N/A</v>
      </c>
      <c r="Z211">
        <f>VLOOKUP(A211,Pre!$J:$BG,49,0)</f>
        <v>4</v>
      </c>
      <c r="AA211" t="e">
        <f>VLOOKUP(A211,'post control'!J:BJ,50,0)</f>
        <v>#N/A</v>
      </c>
      <c r="AB211" t="e">
        <f>VLOOKUP(A211,'post control'!J:BI,50,0)</f>
        <v>#N/A</v>
      </c>
      <c r="AC211">
        <f>VLOOKUP(A211,Pre!$J:$BG,50,0)</f>
        <v>2</v>
      </c>
      <c r="AD211" t="e">
        <f>VLOOKUP(A211,'post intervencion'!J:BY,68,0)</f>
        <v>#N/A</v>
      </c>
      <c r="AE211" t="e">
        <f>VLOOKUP(A211,'post control'!J:BI,51,0)</f>
        <v>#N/A</v>
      </c>
      <c r="AG211">
        <f>VLOOKUP(A211,Pre!$J:$BH,51,0)</f>
        <v>5</v>
      </c>
      <c r="AH211" t="e">
        <f>VLOOKUP(A211,'post intervencion'!J:CA,70,0)</f>
        <v>#N/A</v>
      </c>
      <c r="AJ211">
        <f>VLOOKUP(A211,Pre!$J:$BI,52,0)</f>
        <v>0</v>
      </c>
      <c r="AK211" t="e">
        <f>VLOOKUP(A211,'post intervencion'!J:CB,71,0)</f>
        <v>#N/A</v>
      </c>
      <c r="AM211">
        <f>VLOOKUP(A211,Pre!$J:$BJ,53,0)</f>
        <v>0</v>
      </c>
      <c r="AN211" t="e">
        <f>VLOOKUP(A211,'post control'!J:BJ,53,0)</f>
        <v>#N/A</v>
      </c>
      <c r="AP211">
        <f>VLOOKUP(A211,Pre!$J:$BK,54,0)</f>
        <v>0</v>
      </c>
      <c r="AQ211" t="e">
        <f>VLOOKUP(A211,'post intervencion'!J:CD,73,0)</f>
        <v>#N/A</v>
      </c>
      <c r="AS211">
        <f>VLOOKUP(A211,Pre!$J:$BL,55,0)</f>
        <v>0.66666666666666607</v>
      </c>
      <c r="AT211" t="e">
        <f>VLOOKUP(A211,'post intervencion'!J:CE,74,0)</f>
        <v>#N/A</v>
      </c>
      <c r="AW211" t="e">
        <f>VLOOKUP(A211,'post intervencion'!$J$18:$CI$117,75,0)</f>
        <v>#N/A</v>
      </c>
      <c r="AX211" t="e">
        <f>VLOOKUP(A211,'post intervencion'!$J$18:$CI$117,76,0)</f>
        <v>#N/A</v>
      </c>
      <c r="AY211" t="e">
        <f>VLOOKUP(A211,'post intervencion'!$J$18:$CI$117,77,0)</f>
        <v>#N/A</v>
      </c>
      <c r="AZ211" t="e">
        <f>VLOOKUP(A211,'post intervencion'!$J$18:$CI$117,78,0)</f>
        <v>#N/A</v>
      </c>
      <c r="BB211">
        <f>VLOOKUP(A211,Pre!$J:$BG,4,0)</f>
        <v>3</v>
      </c>
      <c r="BC211" t="e">
        <f>VLOOKUP(A211,'post control'!J:BJ,4,0)</f>
        <v>#N/A</v>
      </c>
    </row>
    <row r="212" spans="1:55" x14ac:dyDescent="0.2">
      <c r="A212">
        <v>1009</v>
      </c>
      <c r="B212" s="13">
        <f>VLOOKUP(A212,Pre!$J:$BG,41,0)</f>
        <v>6.333333333333333</v>
      </c>
      <c r="C212" s="13" t="e">
        <f>VLOOKUP(A212,'post control'!J:BI,42,0)</f>
        <v>#N/A</v>
      </c>
      <c r="D212" s="13" t="e">
        <f>VLOOKUP(A212,'post control'!J:BI,42,0)</f>
        <v>#N/A</v>
      </c>
      <c r="E212">
        <f>VLOOKUP(A212,Pre!$J:$BG,42,0)</f>
        <v>10</v>
      </c>
      <c r="F212" t="e">
        <f>VLOOKUP(A212,'post intervencion'!J:BY,60,0)</f>
        <v>#N/A</v>
      </c>
      <c r="G212" t="e">
        <f>VLOOKUP(A212,'post control'!J:BI,43,0)</f>
        <v>#N/A</v>
      </c>
      <c r="H212">
        <f>VLOOKUP(A212,Pre!$J:$BG,43,0)</f>
        <v>0</v>
      </c>
      <c r="I212" t="e">
        <f>VLOOKUP(A212,'post intervencion'!J:BY,61,0)</f>
        <v>#N/A</v>
      </c>
      <c r="J212" t="e">
        <f>VLOOKUP(A212,'post control'!J:BI,44,0)</f>
        <v>#N/A</v>
      </c>
      <c r="K212" s="24">
        <f>VLOOKUP(A212,Pre!$J:$BG,44,0)</f>
        <v>0</v>
      </c>
      <c r="L212" t="e">
        <f>VLOOKUP(A212,'post intervencion'!J:BY,62,0)</f>
        <v>#N/A</v>
      </c>
      <c r="M212" t="e">
        <f>VLOOKUP(A212,'post control'!J:BI,45,0)</f>
        <v>#N/A</v>
      </c>
      <c r="N212">
        <f>VLOOKUP(A212,Pre!$J:$BG,45,0)</f>
        <v>0</v>
      </c>
      <c r="O212" t="e">
        <f>VLOOKUP(A212,'post intervencion'!J:BY,63,0)</f>
        <v>#N/A</v>
      </c>
      <c r="P212" t="e">
        <f>VLOOKUP(A212,'post control'!J:BI,46,0)</f>
        <v>#N/A</v>
      </c>
      <c r="Q212">
        <f>VLOOKUP(A212,Pre!$J:$BG,46,0)</f>
        <v>0</v>
      </c>
      <c r="R212" t="e">
        <f>VLOOKUP(A212,'post intervencion'!J:BY,64,0)</f>
        <v>#N/A</v>
      </c>
      <c r="S212" t="e">
        <f>VLOOKUP(A212,'post control'!J:BI,47,0)</f>
        <v>#N/A</v>
      </c>
      <c r="T212">
        <f>VLOOKUP(A212,Pre!$J:$BG,47,0)</f>
        <v>4</v>
      </c>
      <c r="U212" t="e">
        <f>VLOOKUP(A212,'post intervencion'!J:BY,65,0)</f>
        <v>#N/A</v>
      </c>
      <c r="V212" t="e">
        <f>VLOOKUP(A212,'post control'!J:BI,48,0)</f>
        <v>#N/A</v>
      </c>
      <c r="W212">
        <f>VLOOKUP(A212,Pre!$J:$BG,48,0)</f>
        <v>4</v>
      </c>
      <c r="X212" t="e">
        <f>VLOOKUP(A212,'post intervencion'!J:BY,66,0)</f>
        <v>#N/A</v>
      </c>
      <c r="Y212" t="e">
        <f>VLOOKUP(A212,'post control'!J:BI,49,0)</f>
        <v>#N/A</v>
      </c>
      <c r="Z212">
        <f>VLOOKUP(A212,Pre!$J:$BG,49,0)</f>
        <v>3.25</v>
      </c>
      <c r="AA212" t="e">
        <f>VLOOKUP(A212,'post control'!J:BJ,50,0)</f>
        <v>#N/A</v>
      </c>
      <c r="AB212" t="e">
        <f>VLOOKUP(A212,'post control'!J:BI,50,0)</f>
        <v>#N/A</v>
      </c>
      <c r="AC212">
        <f>VLOOKUP(A212,Pre!$J:$BG,50,0)</f>
        <v>6</v>
      </c>
      <c r="AD212" t="e">
        <f>VLOOKUP(A212,'post intervencion'!J:BY,68,0)</f>
        <v>#N/A</v>
      </c>
      <c r="AE212" t="e">
        <f>VLOOKUP(A212,'post control'!J:BI,51,0)</f>
        <v>#N/A</v>
      </c>
      <c r="AG212">
        <f>VLOOKUP(A212,Pre!$J:$BH,51,0)</f>
        <v>2.6666666666666665</v>
      </c>
      <c r="AH212" t="e">
        <f>VLOOKUP(A212,'post intervencion'!J:CA,70,0)</f>
        <v>#N/A</v>
      </c>
      <c r="AJ212">
        <f>VLOOKUP(A212,Pre!$J:$BI,52,0)</f>
        <v>1.3333333333333335</v>
      </c>
      <c r="AK212" t="e">
        <f>VLOOKUP(A212,'post intervencion'!J:CB,71,0)</f>
        <v>#N/A</v>
      </c>
      <c r="AM212">
        <f>VLOOKUP(A212,Pre!$J:$BJ,53,0)</f>
        <v>2</v>
      </c>
      <c r="AN212" t="e">
        <f>VLOOKUP(A212,'post control'!J:BJ,53,0)</f>
        <v>#N/A</v>
      </c>
      <c r="AP212">
        <f>VLOOKUP(A212,Pre!$J:$BK,54,0)</f>
        <v>2</v>
      </c>
      <c r="AQ212" t="e">
        <f>VLOOKUP(A212,'post intervencion'!J:CD,73,0)</f>
        <v>#N/A</v>
      </c>
      <c r="AS212">
        <f>VLOOKUP(A212,Pre!$J:$BL,55,0)</f>
        <v>2</v>
      </c>
      <c r="AT212" t="e">
        <f>VLOOKUP(A212,'post intervencion'!J:CE,74,0)</f>
        <v>#N/A</v>
      </c>
      <c r="AW212" t="e">
        <f>VLOOKUP(A212,'post intervencion'!$J$18:$CI$117,75,0)</f>
        <v>#N/A</v>
      </c>
      <c r="AX212" t="e">
        <f>VLOOKUP(A212,'post intervencion'!$J$18:$CI$117,76,0)</f>
        <v>#N/A</v>
      </c>
      <c r="AY212" t="e">
        <f>VLOOKUP(A212,'post intervencion'!$J$18:$CI$117,77,0)</f>
        <v>#N/A</v>
      </c>
      <c r="AZ212" t="e">
        <f>VLOOKUP(A212,'post intervencion'!$J$18:$CI$117,78,0)</f>
        <v>#N/A</v>
      </c>
      <c r="BB212">
        <f>VLOOKUP(A212,Pre!$J:$BG,4,0)</f>
        <v>6</v>
      </c>
      <c r="BC212" t="e">
        <f>VLOOKUP(A212,'post control'!J:BJ,4,0)</f>
        <v>#N/A</v>
      </c>
    </row>
    <row r="213" spans="1:55" x14ac:dyDescent="0.2">
      <c r="A213">
        <v>1057</v>
      </c>
      <c r="B213" s="13">
        <f>VLOOKUP(A213,Pre!$J:$BG,41,0)</f>
        <v>6</v>
      </c>
      <c r="C213" s="13" t="e">
        <f>VLOOKUP(A213,'post control'!J:BI,42,0)</f>
        <v>#N/A</v>
      </c>
      <c r="D213" s="13" t="e">
        <f>VLOOKUP(A213,'post control'!J:BI,42,0)</f>
        <v>#N/A</v>
      </c>
      <c r="E213">
        <f>VLOOKUP(A213,Pre!$J:$BG,42,0)</f>
        <v>9</v>
      </c>
      <c r="F213" t="e">
        <f>VLOOKUP(A213,'post intervencion'!J:BY,60,0)</f>
        <v>#N/A</v>
      </c>
      <c r="G213" t="e">
        <f>VLOOKUP(A213,'post control'!J:BI,43,0)</f>
        <v>#N/A</v>
      </c>
      <c r="H213">
        <f>VLOOKUP(A213,Pre!$J:$BG,43,0)</f>
        <v>0.33333333333333331</v>
      </c>
      <c r="I213" t="e">
        <f>VLOOKUP(A213,'post intervencion'!J:BY,61,0)</f>
        <v>#N/A</v>
      </c>
      <c r="J213" t="e">
        <f>VLOOKUP(A213,'post control'!J:BI,44,0)</f>
        <v>#N/A</v>
      </c>
      <c r="K213" s="24">
        <f>VLOOKUP(A213,Pre!$J:$BG,44,0)</f>
        <v>0</v>
      </c>
      <c r="L213" t="e">
        <f>VLOOKUP(A213,'post intervencion'!J:BY,62,0)</f>
        <v>#N/A</v>
      </c>
      <c r="M213" t="e">
        <f>VLOOKUP(A213,'post control'!J:BI,45,0)</f>
        <v>#N/A</v>
      </c>
      <c r="N213">
        <f>VLOOKUP(A213,Pre!$J:$BG,45,0)</f>
        <v>0</v>
      </c>
      <c r="O213" t="e">
        <f>VLOOKUP(A213,'post intervencion'!J:BY,63,0)</f>
        <v>#N/A</v>
      </c>
      <c r="P213" t="e">
        <f>VLOOKUP(A213,'post control'!J:BI,46,0)</f>
        <v>#N/A</v>
      </c>
      <c r="Q213">
        <f>VLOOKUP(A213,Pre!$J:$BG,46,0)</f>
        <v>1</v>
      </c>
      <c r="R213" t="e">
        <f>VLOOKUP(A213,'post intervencion'!J:BY,64,0)</f>
        <v>#N/A</v>
      </c>
      <c r="S213" t="e">
        <f>VLOOKUP(A213,'post control'!J:BI,47,0)</f>
        <v>#N/A</v>
      </c>
      <c r="T213">
        <f>VLOOKUP(A213,Pre!$J:$BG,47,0)</f>
        <v>3.3333333333333335</v>
      </c>
      <c r="U213" t="e">
        <f>VLOOKUP(A213,'post intervencion'!J:BY,65,0)</f>
        <v>#N/A</v>
      </c>
      <c r="V213" t="e">
        <f>VLOOKUP(A213,'post control'!J:BI,48,0)</f>
        <v>#N/A</v>
      </c>
      <c r="W213">
        <f>VLOOKUP(A213,Pre!$J:$BG,48,0)</f>
        <v>4.2</v>
      </c>
      <c r="X213" t="e">
        <f>VLOOKUP(A213,'post intervencion'!J:BY,66,0)</f>
        <v>#N/A</v>
      </c>
      <c r="Y213" t="e">
        <f>VLOOKUP(A213,'post control'!J:BI,49,0)</f>
        <v>#N/A</v>
      </c>
      <c r="Z213">
        <f>VLOOKUP(A213,Pre!$J:$BG,49,0)</f>
        <v>3.75</v>
      </c>
      <c r="AA213" t="e">
        <f>VLOOKUP(A213,'post control'!J:BJ,50,0)</f>
        <v>#N/A</v>
      </c>
      <c r="AB213" t="e">
        <f>VLOOKUP(A213,'post control'!J:BI,50,0)</f>
        <v>#N/A</v>
      </c>
      <c r="AC213">
        <f>VLOOKUP(A213,Pre!$J:$BG,50,0)</f>
        <v>8</v>
      </c>
      <c r="AD213" t="e">
        <f>VLOOKUP(A213,'post intervencion'!J:BY,68,0)</f>
        <v>#N/A</v>
      </c>
      <c r="AE213" t="e">
        <f>VLOOKUP(A213,'post control'!J:BI,51,0)</f>
        <v>#N/A</v>
      </c>
      <c r="AG213">
        <f>VLOOKUP(A213,Pre!$J:$BH,51,0)</f>
        <v>2.4444444444444446</v>
      </c>
      <c r="AH213" t="e">
        <f>VLOOKUP(A213,'post intervencion'!J:CA,70,0)</f>
        <v>#N/A</v>
      </c>
      <c r="AJ213">
        <f>VLOOKUP(A213,Pre!$J:$BI,52,0)</f>
        <v>0.66666666666666652</v>
      </c>
      <c r="AK213" t="e">
        <f>VLOOKUP(A213,'post intervencion'!J:CB,71,0)</f>
        <v>#N/A</v>
      </c>
      <c r="AM213">
        <f>VLOOKUP(A213,Pre!$J:$BJ,53,0)</f>
        <v>2</v>
      </c>
      <c r="AN213" t="e">
        <f>VLOOKUP(A213,'post control'!J:BJ,53,0)</f>
        <v>#N/A</v>
      </c>
      <c r="AP213">
        <f>VLOOKUP(A213,Pre!$J:$BK,54,0)</f>
        <v>2</v>
      </c>
      <c r="AQ213" t="e">
        <f>VLOOKUP(A213,'post intervencion'!J:CD,73,0)</f>
        <v>#N/A</v>
      </c>
      <c r="AS213">
        <f>VLOOKUP(A213,Pre!$J:$BL,55,0)</f>
        <v>2.6666666666666665</v>
      </c>
      <c r="AT213" t="e">
        <f>VLOOKUP(A213,'post intervencion'!J:CE,74,0)</f>
        <v>#N/A</v>
      </c>
      <c r="AW213" t="e">
        <f>VLOOKUP(A213,'post intervencion'!$J$18:$CI$117,75,0)</f>
        <v>#N/A</v>
      </c>
      <c r="AX213" t="e">
        <f>VLOOKUP(A213,'post intervencion'!$J$18:$CI$117,76,0)</f>
        <v>#N/A</v>
      </c>
      <c r="AY213" t="e">
        <f>VLOOKUP(A213,'post intervencion'!$J$18:$CI$117,77,0)</f>
        <v>#N/A</v>
      </c>
      <c r="AZ213" t="e">
        <f>VLOOKUP(A213,'post intervencion'!$J$18:$CI$117,78,0)</f>
        <v>#N/A</v>
      </c>
      <c r="BB213">
        <f>VLOOKUP(A213,Pre!$J:$BG,4,0)</f>
        <v>4</v>
      </c>
      <c r="BC213" t="e">
        <f>VLOOKUP(A213,'post control'!J:BJ,4,0)</f>
        <v>#N/A</v>
      </c>
    </row>
    <row r="214" spans="1:55" x14ac:dyDescent="0.2">
      <c r="A214">
        <v>1063</v>
      </c>
      <c r="B214" s="13">
        <f>VLOOKUP(A214,Pre!$J:$BG,41,0)</f>
        <v>2.6666666666666665</v>
      </c>
      <c r="C214" s="13" t="e">
        <f>VLOOKUP(A214,'post control'!J:BI,42,0)</f>
        <v>#N/A</v>
      </c>
      <c r="D214" s="13" t="e">
        <f>VLOOKUP(A214,'post control'!J:BI,42,0)</f>
        <v>#N/A</v>
      </c>
      <c r="E214">
        <f>VLOOKUP(A214,Pre!$J:$BG,42,0)</f>
        <v>11</v>
      </c>
      <c r="F214" t="e">
        <f>VLOOKUP(A214,'post intervencion'!J:BY,60,0)</f>
        <v>#N/A</v>
      </c>
      <c r="G214" t="e">
        <f>VLOOKUP(A214,'post control'!J:BI,43,0)</f>
        <v>#N/A</v>
      </c>
      <c r="H214">
        <f>VLOOKUP(A214,Pre!$J:$BG,43,0)</f>
        <v>0</v>
      </c>
      <c r="I214" t="e">
        <f>VLOOKUP(A214,'post intervencion'!J:BY,61,0)</f>
        <v>#N/A</v>
      </c>
      <c r="J214" t="e">
        <f>VLOOKUP(A214,'post control'!J:BI,44,0)</f>
        <v>#N/A</v>
      </c>
      <c r="K214" s="24">
        <f>VLOOKUP(A214,Pre!$J:$BG,44,0)</f>
        <v>0</v>
      </c>
      <c r="L214" t="e">
        <f>VLOOKUP(A214,'post intervencion'!J:BY,62,0)</f>
        <v>#N/A</v>
      </c>
      <c r="M214" t="e">
        <f>VLOOKUP(A214,'post control'!J:BI,45,0)</f>
        <v>#N/A</v>
      </c>
      <c r="N214">
        <f>VLOOKUP(A214,Pre!$J:$BG,45,0)</f>
        <v>0</v>
      </c>
      <c r="O214" t="e">
        <f>VLOOKUP(A214,'post intervencion'!J:BY,63,0)</f>
        <v>#N/A</v>
      </c>
      <c r="P214" t="e">
        <f>VLOOKUP(A214,'post control'!J:BI,46,0)</f>
        <v>#N/A</v>
      </c>
      <c r="Q214">
        <f>VLOOKUP(A214,Pre!$J:$BG,46,0)</f>
        <v>0</v>
      </c>
      <c r="R214" t="e">
        <f>VLOOKUP(A214,'post intervencion'!J:BY,64,0)</f>
        <v>#N/A</v>
      </c>
      <c r="S214" t="e">
        <f>VLOOKUP(A214,'post control'!J:BI,47,0)</f>
        <v>#N/A</v>
      </c>
      <c r="T214">
        <f>VLOOKUP(A214,Pre!$J:$BG,47,0)</f>
        <v>2.6666666666666665</v>
      </c>
      <c r="U214" t="e">
        <f>VLOOKUP(A214,'post intervencion'!J:BY,65,0)</f>
        <v>#N/A</v>
      </c>
      <c r="V214" t="e">
        <f>VLOOKUP(A214,'post control'!J:BI,48,0)</f>
        <v>#N/A</v>
      </c>
      <c r="W214">
        <f>VLOOKUP(A214,Pre!$J:$BG,48,0)</f>
        <v>2.6</v>
      </c>
      <c r="X214" t="e">
        <f>VLOOKUP(A214,'post intervencion'!J:BY,66,0)</f>
        <v>#N/A</v>
      </c>
      <c r="Y214" t="e">
        <f>VLOOKUP(A214,'post control'!J:BI,49,0)</f>
        <v>#N/A</v>
      </c>
      <c r="Z214">
        <f>VLOOKUP(A214,Pre!$J:$BG,49,0)</f>
        <v>3</v>
      </c>
      <c r="AA214" t="e">
        <f>VLOOKUP(A214,'post control'!J:BJ,50,0)</f>
        <v>#N/A</v>
      </c>
      <c r="AB214" t="e">
        <f>VLOOKUP(A214,'post control'!J:BI,50,0)</f>
        <v>#N/A</v>
      </c>
      <c r="AC214">
        <f>VLOOKUP(A214,Pre!$J:$BG,50,0)</f>
        <v>4</v>
      </c>
      <c r="AD214" t="e">
        <f>VLOOKUP(A214,'post intervencion'!J:BY,68,0)</f>
        <v>#N/A</v>
      </c>
      <c r="AE214" t="e">
        <f>VLOOKUP(A214,'post control'!J:BI,51,0)</f>
        <v>#N/A</v>
      </c>
      <c r="AG214">
        <f>VLOOKUP(A214,Pre!$J:$BH,51,0)</f>
        <v>2.4444444444444446</v>
      </c>
      <c r="AH214" t="e">
        <f>VLOOKUP(A214,'post intervencion'!J:CA,70,0)</f>
        <v>#N/A</v>
      </c>
      <c r="AJ214">
        <f>VLOOKUP(A214,Pre!$J:$BI,52,0)</f>
        <v>0</v>
      </c>
      <c r="AK214" t="e">
        <f>VLOOKUP(A214,'post intervencion'!J:CB,71,0)</f>
        <v>#N/A</v>
      </c>
      <c r="AM214">
        <f>VLOOKUP(A214,Pre!$J:$BJ,53,0)</f>
        <v>1</v>
      </c>
      <c r="AN214" t="e">
        <f>VLOOKUP(A214,'post control'!J:BJ,53,0)</f>
        <v>#N/A</v>
      </c>
      <c r="AP214">
        <f>VLOOKUP(A214,Pre!$J:$BK,54,0)</f>
        <v>2</v>
      </c>
      <c r="AQ214" t="e">
        <f>VLOOKUP(A214,'post intervencion'!J:CD,73,0)</f>
        <v>#N/A</v>
      </c>
      <c r="AS214">
        <f>VLOOKUP(A214,Pre!$J:$BL,55,0)</f>
        <v>0.99999999999999978</v>
      </c>
      <c r="AT214" t="e">
        <f>VLOOKUP(A214,'post intervencion'!J:CE,74,0)</f>
        <v>#N/A</v>
      </c>
      <c r="AW214" t="e">
        <f>VLOOKUP(A214,'post intervencion'!$J$18:$CI$117,75,0)</f>
        <v>#N/A</v>
      </c>
      <c r="AX214" t="e">
        <f>VLOOKUP(A214,'post intervencion'!$J$18:$CI$117,76,0)</f>
        <v>#N/A</v>
      </c>
      <c r="AY214" t="e">
        <f>VLOOKUP(A214,'post intervencion'!$J$18:$CI$117,77,0)</f>
        <v>#N/A</v>
      </c>
      <c r="AZ214" t="e">
        <f>VLOOKUP(A214,'post intervencion'!$J$18:$CI$117,78,0)</f>
        <v>#N/A</v>
      </c>
      <c r="BB214">
        <f>VLOOKUP(A214,Pre!$J:$BG,4,0)</f>
        <v>3</v>
      </c>
      <c r="BC214" t="e">
        <f>VLOOKUP(A214,'post control'!J:BJ,4,0)</f>
        <v>#N/A</v>
      </c>
    </row>
    <row r="215" spans="1:55" x14ac:dyDescent="0.2">
      <c r="A215">
        <v>1090</v>
      </c>
      <c r="B215" s="13">
        <f>VLOOKUP(A215,Pre!$J:$BG,41,0)</f>
        <v>4</v>
      </c>
      <c r="C215" s="13" t="e">
        <f>VLOOKUP(A215,'post control'!J:BI,42,0)</f>
        <v>#N/A</v>
      </c>
      <c r="D215" s="13" t="e">
        <f>VLOOKUP(A215,'post control'!J:BI,42,0)</f>
        <v>#N/A</v>
      </c>
      <c r="E215">
        <f>VLOOKUP(A215,Pre!$J:$BG,42,0)</f>
        <v>0</v>
      </c>
      <c r="F215" t="e">
        <f>VLOOKUP(A215,'post intervencion'!J:BY,60,0)</f>
        <v>#N/A</v>
      </c>
      <c r="G215" t="e">
        <f>VLOOKUP(A215,'post control'!J:BI,43,0)</f>
        <v>#N/A</v>
      </c>
      <c r="H215">
        <f>VLOOKUP(A215,Pre!$J:$BG,43,0)</f>
        <v>0</v>
      </c>
      <c r="I215" t="e">
        <f>VLOOKUP(A215,'post intervencion'!J:BY,61,0)</f>
        <v>#N/A</v>
      </c>
      <c r="J215" t="e">
        <f>VLOOKUP(A215,'post control'!J:BI,44,0)</f>
        <v>#N/A</v>
      </c>
      <c r="K215" s="24">
        <f>VLOOKUP(A215,Pre!$J:$BG,44,0)</f>
        <v>0</v>
      </c>
      <c r="L215" t="e">
        <f>VLOOKUP(A215,'post intervencion'!J:BY,62,0)</f>
        <v>#N/A</v>
      </c>
      <c r="M215" t="e">
        <f>VLOOKUP(A215,'post control'!J:BI,45,0)</f>
        <v>#N/A</v>
      </c>
      <c r="N215">
        <f>VLOOKUP(A215,Pre!$J:$BG,45,0)</f>
        <v>0</v>
      </c>
      <c r="O215" t="e">
        <f>VLOOKUP(A215,'post intervencion'!J:BY,63,0)</f>
        <v>#N/A</v>
      </c>
      <c r="P215" t="e">
        <f>VLOOKUP(A215,'post control'!J:BI,46,0)</f>
        <v>#N/A</v>
      </c>
      <c r="Q215">
        <f>VLOOKUP(A215,Pre!$J:$BG,46,0)</f>
        <v>0</v>
      </c>
      <c r="R215" t="e">
        <f>VLOOKUP(A215,'post intervencion'!J:BY,64,0)</f>
        <v>#N/A</v>
      </c>
      <c r="S215" t="e">
        <f>VLOOKUP(A215,'post control'!J:BI,47,0)</f>
        <v>#N/A</v>
      </c>
      <c r="T215">
        <f>VLOOKUP(A215,Pre!$J:$BG,47,0)</f>
        <v>4</v>
      </c>
      <c r="U215" t="e">
        <f>VLOOKUP(A215,'post intervencion'!J:BY,65,0)</f>
        <v>#N/A</v>
      </c>
      <c r="V215" t="e">
        <f>VLOOKUP(A215,'post control'!J:BI,48,0)</f>
        <v>#N/A</v>
      </c>
      <c r="W215">
        <f>VLOOKUP(A215,Pre!$J:$BG,48,0)</f>
        <v>4</v>
      </c>
      <c r="X215" t="e">
        <f>VLOOKUP(A215,'post intervencion'!J:BY,66,0)</f>
        <v>#N/A</v>
      </c>
      <c r="Y215" t="e">
        <f>VLOOKUP(A215,'post control'!J:BI,49,0)</f>
        <v>#N/A</v>
      </c>
      <c r="Z215">
        <f>VLOOKUP(A215,Pre!$J:$BG,49,0)</f>
        <v>4</v>
      </c>
      <c r="AA215" t="e">
        <f>VLOOKUP(A215,'post control'!J:BJ,50,0)</f>
        <v>#N/A</v>
      </c>
      <c r="AB215" t="e">
        <f>VLOOKUP(A215,'post control'!J:BI,50,0)</f>
        <v>#N/A</v>
      </c>
      <c r="AC215">
        <f>VLOOKUP(A215,Pre!$J:$BG,50,0)</f>
        <v>0</v>
      </c>
      <c r="AD215" t="e">
        <f>VLOOKUP(A215,'post intervencion'!J:BY,68,0)</f>
        <v>#N/A</v>
      </c>
      <c r="AE215" t="e">
        <f>VLOOKUP(A215,'post control'!J:BI,51,0)</f>
        <v>#N/A</v>
      </c>
      <c r="AG215">
        <f>VLOOKUP(A215,Pre!$J:$BH,51,0)</f>
        <v>4</v>
      </c>
      <c r="AH215" t="e">
        <f>VLOOKUP(A215,'post intervencion'!J:CA,70,0)</f>
        <v>#N/A</v>
      </c>
      <c r="AJ215">
        <f>VLOOKUP(A215,Pre!$J:$BI,52,0)</f>
        <v>0</v>
      </c>
      <c r="AK215" t="e">
        <f>VLOOKUP(A215,'post intervencion'!J:CB,71,0)</f>
        <v>#N/A</v>
      </c>
      <c r="AM215">
        <f>VLOOKUP(A215,Pre!$J:$BJ,53,0)</f>
        <v>0</v>
      </c>
      <c r="AN215" t="e">
        <f>VLOOKUP(A215,'post control'!J:BJ,53,0)</f>
        <v>#N/A</v>
      </c>
      <c r="AP215">
        <f>VLOOKUP(A215,Pre!$J:$BK,54,0)</f>
        <v>0</v>
      </c>
      <c r="AQ215" t="e">
        <f>VLOOKUP(A215,'post intervencion'!J:CD,73,0)</f>
        <v>#N/A</v>
      </c>
      <c r="AS215">
        <f>VLOOKUP(A215,Pre!$J:$BL,55,0)</f>
        <v>0</v>
      </c>
      <c r="AT215" t="e">
        <f>VLOOKUP(A215,'post intervencion'!J:CE,74,0)</f>
        <v>#N/A</v>
      </c>
      <c r="AW215" t="e">
        <f>VLOOKUP(A215,'post intervencion'!$J$18:$CI$117,75,0)</f>
        <v>#N/A</v>
      </c>
      <c r="AX215" t="e">
        <f>VLOOKUP(A215,'post intervencion'!$J$18:$CI$117,76,0)</f>
        <v>#N/A</v>
      </c>
      <c r="AY215" t="e">
        <f>VLOOKUP(A215,'post intervencion'!$J$18:$CI$117,77,0)</f>
        <v>#N/A</v>
      </c>
      <c r="AZ215" t="e">
        <f>VLOOKUP(A215,'post intervencion'!$J$18:$CI$117,78,0)</f>
        <v>#N/A</v>
      </c>
      <c r="BB215">
        <f>VLOOKUP(A215,Pre!$J:$BG,4,0)</f>
        <v>7</v>
      </c>
      <c r="BC215" t="e">
        <f>VLOOKUP(A215,'post control'!J:BJ,4,0)</f>
        <v>#N/A</v>
      </c>
    </row>
    <row r="216" spans="1:55" x14ac:dyDescent="0.2">
      <c r="A216">
        <v>1120</v>
      </c>
      <c r="B216" s="13">
        <f>VLOOKUP(A216,Pre!$J:$BG,41,0)</f>
        <v>5.666666666666667</v>
      </c>
      <c r="C216" s="13" t="e">
        <f>VLOOKUP(A216,'post control'!J:BI,42,0)</f>
        <v>#N/A</v>
      </c>
      <c r="D216" s="13" t="e">
        <f>VLOOKUP(A216,'post control'!J:BI,42,0)</f>
        <v>#N/A</v>
      </c>
      <c r="E216">
        <f>VLOOKUP(A216,Pre!$J:$BG,42,0)</f>
        <v>12</v>
      </c>
      <c r="F216" t="e">
        <f>VLOOKUP(A216,'post intervencion'!J:BY,60,0)</f>
        <v>#N/A</v>
      </c>
      <c r="G216" t="e">
        <f>VLOOKUP(A216,'post control'!J:BI,43,0)</f>
        <v>#N/A</v>
      </c>
      <c r="H216">
        <f>VLOOKUP(A216,Pre!$J:$BG,43,0)</f>
        <v>0</v>
      </c>
      <c r="I216" t="e">
        <f>VLOOKUP(A216,'post intervencion'!J:BY,61,0)</f>
        <v>#N/A</v>
      </c>
      <c r="J216" t="e">
        <f>VLOOKUP(A216,'post control'!J:BI,44,0)</f>
        <v>#N/A</v>
      </c>
      <c r="K216" s="24">
        <f>VLOOKUP(A216,Pre!$J:$BG,44,0)</f>
        <v>0</v>
      </c>
      <c r="L216" t="e">
        <f>VLOOKUP(A216,'post intervencion'!J:BY,62,0)</f>
        <v>#N/A</v>
      </c>
      <c r="M216" t="e">
        <f>VLOOKUP(A216,'post control'!J:BI,45,0)</f>
        <v>#N/A</v>
      </c>
      <c r="N216">
        <f>VLOOKUP(A216,Pre!$J:$BG,45,0)</f>
        <v>0</v>
      </c>
      <c r="O216" t="e">
        <f>VLOOKUP(A216,'post intervencion'!J:BY,63,0)</f>
        <v>#N/A</v>
      </c>
      <c r="P216" t="e">
        <f>VLOOKUP(A216,'post control'!J:BI,46,0)</f>
        <v>#N/A</v>
      </c>
      <c r="Q216">
        <f>VLOOKUP(A216,Pre!$J:$BG,46,0)</f>
        <v>0</v>
      </c>
      <c r="R216" t="e">
        <f>VLOOKUP(A216,'post intervencion'!J:BY,64,0)</f>
        <v>#N/A</v>
      </c>
      <c r="S216" t="e">
        <f>VLOOKUP(A216,'post control'!J:BI,47,0)</f>
        <v>#N/A</v>
      </c>
      <c r="T216">
        <f>VLOOKUP(A216,Pre!$J:$BG,47,0)</f>
        <v>4</v>
      </c>
      <c r="U216" t="e">
        <f>VLOOKUP(A216,'post intervencion'!J:BY,65,0)</f>
        <v>#N/A</v>
      </c>
      <c r="V216" t="e">
        <f>VLOOKUP(A216,'post control'!J:BI,48,0)</f>
        <v>#N/A</v>
      </c>
      <c r="W216">
        <f>VLOOKUP(A216,Pre!$J:$BG,48,0)</f>
        <v>3.6</v>
      </c>
      <c r="X216" t="e">
        <f>VLOOKUP(A216,'post intervencion'!J:BY,66,0)</f>
        <v>#N/A</v>
      </c>
      <c r="Y216" t="e">
        <f>VLOOKUP(A216,'post control'!J:BI,49,0)</f>
        <v>#N/A</v>
      </c>
      <c r="Z216">
        <f>VLOOKUP(A216,Pre!$J:$BG,49,0)</f>
        <v>4</v>
      </c>
      <c r="AA216" t="e">
        <f>VLOOKUP(A216,'post control'!J:BJ,50,0)</f>
        <v>#N/A</v>
      </c>
      <c r="AB216" t="e">
        <f>VLOOKUP(A216,'post control'!J:BI,50,0)</f>
        <v>#N/A</v>
      </c>
      <c r="AC216">
        <f>VLOOKUP(A216,Pre!$J:$BG,50,0)</f>
        <v>0</v>
      </c>
      <c r="AD216" t="e">
        <f>VLOOKUP(A216,'post intervencion'!J:BY,68,0)</f>
        <v>#N/A</v>
      </c>
      <c r="AE216" t="e">
        <f>VLOOKUP(A216,'post control'!J:BI,51,0)</f>
        <v>#N/A</v>
      </c>
      <c r="AG216">
        <f>VLOOKUP(A216,Pre!$J:$BH,51,0)</f>
        <v>4</v>
      </c>
      <c r="AH216" t="e">
        <f>VLOOKUP(A216,'post intervencion'!J:CA,70,0)</f>
        <v>#N/A</v>
      </c>
      <c r="AJ216">
        <f>VLOOKUP(A216,Pre!$J:$BI,52,0)</f>
        <v>0</v>
      </c>
      <c r="AK216" t="e">
        <f>VLOOKUP(A216,'post intervencion'!J:CB,71,0)</f>
        <v>#N/A</v>
      </c>
      <c r="AM216">
        <f>VLOOKUP(A216,Pre!$J:$BJ,53,0)</f>
        <v>0</v>
      </c>
      <c r="AN216" t="e">
        <f>VLOOKUP(A216,'post control'!J:BJ,53,0)</f>
        <v>#N/A</v>
      </c>
      <c r="AP216">
        <f>VLOOKUP(A216,Pre!$J:$BK,54,0)</f>
        <v>0</v>
      </c>
      <c r="AQ216" t="e">
        <f>VLOOKUP(A216,'post intervencion'!J:CD,73,0)</f>
        <v>#N/A</v>
      </c>
      <c r="AS216">
        <f>VLOOKUP(A216,Pre!$J:$BL,55,0)</f>
        <v>0</v>
      </c>
      <c r="AT216" t="e">
        <f>VLOOKUP(A216,'post intervencion'!J:CE,74,0)</f>
        <v>#N/A</v>
      </c>
      <c r="AW216" t="e">
        <f>VLOOKUP(A216,'post intervencion'!$J$18:$CI$117,75,0)</f>
        <v>#N/A</v>
      </c>
      <c r="AX216" t="e">
        <f>VLOOKUP(A216,'post intervencion'!$J$18:$CI$117,76,0)</f>
        <v>#N/A</v>
      </c>
      <c r="AY216" t="e">
        <f>VLOOKUP(A216,'post intervencion'!$J$18:$CI$117,77,0)</f>
        <v>#N/A</v>
      </c>
      <c r="AZ216" t="e">
        <f>VLOOKUP(A216,'post intervencion'!$J$18:$CI$117,78,0)</f>
        <v>#N/A</v>
      </c>
      <c r="BB216">
        <f>VLOOKUP(A216,Pre!$J:$BG,4,0)</f>
        <v>5</v>
      </c>
      <c r="BC216" t="e">
        <f>VLOOKUP(A216,'post control'!J:BJ,4,0)</f>
        <v>#N/A</v>
      </c>
    </row>
    <row r="217" spans="1:55" x14ac:dyDescent="0.2">
      <c r="A217">
        <v>1144</v>
      </c>
      <c r="B217" s="13">
        <f>VLOOKUP(A217,Pre!$J:$BG,41,0)</f>
        <v>4.333333333333333</v>
      </c>
      <c r="C217" s="13" t="e">
        <f>VLOOKUP(A217,'post control'!J:BI,42,0)</f>
        <v>#N/A</v>
      </c>
      <c r="D217" s="13" t="e">
        <f>VLOOKUP(A217,'post control'!J:BI,42,0)</f>
        <v>#N/A</v>
      </c>
      <c r="E217">
        <f>VLOOKUP(A217,Pre!$J:$BG,42,0)</f>
        <v>7</v>
      </c>
      <c r="F217" t="e">
        <f>VLOOKUP(A217,'post intervencion'!J:BY,60,0)</f>
        <v>#N/A</v>
      </c>
      <c r="G217" t="e">
        <f>VLOOKUP(A217,'post control'!J:BI,43,0)</f>
        <v>#N/A</v>
      </c>
      <c r="H217">
        <f>VLOOKUP(A217,Pre!$J:$BG,43,0)</f>
        <v>0</v>
      </c>
      <c r="I217" t="e">
        <f>VLOOKUP(A217,'post intervencion'!J:BY,61,0)</f>
        <v>#N/A</v>
      </c>
      <c r="J217" t="e">
        <f>VLOOKUP(A217,'post control'!J:BI,44,0)</f>
        <v>#N/A</v>
      </c>
      <c r="K217" s="24">
        <f>VLOOKUP(A217,Pre!$J:$BG,44,0)</f>
        <v>0</v>
      </c>
      <c r="L217" t="e">
        <f>VLOOKUP(A217,'post intervencion'!J:BY,62,0)</f>
        <v>#N/A</v>
      </c>
      <c r="M217" t="e">
        <f>VLOOKUP(A217,'post control'!J:BI,45,0)</f>
        <v>#N/A</v>
      </c>
      <c r="N217">
        <f>VLOOKUP(A217,Pre!$J:$BG,45,0)</f>
        <v>0</v>
      </c>
      <c r="O217" t="e">
        <f>VLOOKUP(A217,'post intervencion'!J:BY,63,0)</f>
        <v>#N/A</v>
      </c>
      <c r="P217" t="e">
        <f>VLOOKUP(A217,'post control'!J:BI,46,0)</f>
        <v>#N/A</v>
      </c>
      <c r="Q217">
        <f>VLOOKUP(A217,Pre!$J:$BG,46,0)</f>
        <v>0</v>
      </c>
      <c r="R217" t="e">
        <f>VLOOKUP(A217,'post intervencion'!J:BY,64,0)</f>
        <v>#N/A</v>
      </c>
      <c r="S217" t="e">
        <f>VLOOKUP(A217,'post control'!J:BI,47,0)</f>
        <v>#N/A</v>
      </c>
      <c r="T217">
        <f>VLOOKUP(A217,Pre!$J:$BG,47,0)</f>
        <v>3</v>
      </c>
      <c r="U217" t="e">
        <f>VLOOKUP(A217,'post intervencion'!J:BY,65,0)</f>
        <v>#N/A</v>
      </c>
      <c r="V217" t="e">
        <f>VLOOKUP(A217,'post control'!J:BI,48,0)</f>
        <v>#N/A</v>
      </c>
      <c r="W217">
        <f>VLOOKUP(A217,Pre!$J:$BG,48,0)</f>
        <v>3.2</v>
      </c>
      <c r="X217" t="e">
        <f>VLOOKUP(A217,'post intervencion'!J:BY,66,0)</f>
        <v>#N/A</v>
      </c>
      <c r="Y217" t="e">
        <f>VLOOKUP(A217,'post control'!J:BI,49,0)</f>
        <v>#N/A</v>
      </c>
      <c r="Z217">
        <f>VLOOKUP(A217,Pre!$J:$BG,49,0)</f>
        <v>3.75</v>
      </c>
      <c r="AA217" t="e">
        <f>VLOOKUP(A217,'post control'!J:BJ,50,0)</f>
        <v>#N/A</v>
      </c>
      <c r="AB217" t="e">
        <f>VLOOKUP(A217,'post control'!J:BI,50,0)</f>
        <v>#N/A</v>
      </c>
      <c r="AC217">
        <f>VLOOKUP(A217,Pre!$J:$BG,50,0)</f>
        <v>0</v>
      </c>
      <c r="AD217" t="e">
        <f>VLOOKUP(A217,'post intervencion'!J:BY,68,0)</f>
        <v>#N/A</v>
      </c>
      <c r="AE217" t="e">
        <f>VLOOKUP(A217,'post control'!J:BI,51,0)</f>
        <v>#N/A</v>
      </c>
      <c r="AG217">
        <f>VLOOKUP(A217,Pre!$J:$BH,51,0)</f>
        <v>3</v>
      </c>
      <c r="AH217" t="e">
        <f>VLOOKUP(A217,'post intervencion'!J:CA,70,0)</f>
        <v>#N/A</v>
      </c>
      <c r="AJ217">
        <f>VLOOKUP(A217,Pre!$J:$BI,52,0)</f>
        <v>0</v>
      </c>
      <c r="AK217" t="e">
        <f>VLOOKUP(A217,'post intervencion'!J:CB,71,0)</f>
        <v>#N/A</v>
      </c>
      <c r="AM217">
        <f>VLOOKUP(A217,Pre!$J:$BJ,53,0)</f>
        <v>0</v>
      </c>
      <c r="AN217" t="e">
        <f>VLOOKUP(A217,'post control'!J:BJ,53,0)</f>
        <v>#N/A</v>
      </c>
      <c r="AP217">
        <f>VLOOKUP(A217,Pre!$J:$BK,54,0)</f>
        <v>0</v>
      </c>
      <c r="AQ217" t="e">
        <f>VLOOKUP(A217,'post intervencion'!J:CD,73,0)</f>
        <v>#N/A</v>
      </c>
      <c r="AS217">
        <f>VLOOKUP(A217,Pre!$J:$BL,55,0)</f>
        <v>0</v>
      </c>
      <c r="AT217" t="e">
        <f>VLOOKUP(A217,'post intervencion'!J:CE,74,0)</f>
        <v>#N/A</v>
      </c>
      <c r="AW217" t="e">
        <f>VLOOKUP(A217,'post intervencion'!$J$18:$CI$117,75,0)</f>
        <v>#N/A</v>
      </c>
      <c r="AX217" t="e">
        <f>VLOOKUP(A217,'post intervencion'!$J$18:$CI$117,76,0)</f>
        <v>#N/A</v>
      </c>
      <c r="AY217" t="e">
        <f>VLOOKUP(A217,'post intervencion'!$J$18:$CI$117,77,0)</f>
        <v>#N/A</v>
      </c>
      <c r="AZ217" t="e">
        <f>VLOOKUP(A217,'post intervencion'!$J$18:$CI$117,78,0)</f>
        <v>#N/A</v>
      </c>
      <c r="BB217">
        <f>VLOOKUP(A217,Pre!$J:$BG,4,0)</f>
        <v>4</v>
      </c>
      <c r="BC217" t="e">
        <f>VLOOKUP(A217,'post control'!J:BJ,4,0)</f>
        <v>#N/A</v>
      </c>
    </row>
    <row r="218" spans="1:55" x14ac:dyDescent="0.2">
      <c r="A218">
        <v>1176</v>
      </c>
      <c r="B218" s="13">
        <f>VLOOKUP(A218,Pre!$J:$BG,41,0)</f>
        <v>7</v>
      </c>
      <c r="C218" s="13" t="e">
        <f>VLOOKUP(A218,'post control'!J:BI,42,0)</f>
        <v>#N/A</v>
      </c>
      <c r="D218" s="13" t="e">
        <f>VLOOKUP(A218,'post control'!J:BI,42,0)</f>
        <v>#N/A</v>
      </c>
      <c r="E218">
        <f>VLOOKUP(A218,Pre!$J:$BG,42,0)</f>
        <v>9</v>
      </c>
      <c r="F218" t="e">
        <f>VLOOKUP(A218,'post intervencion'!J:BY,60,0)</f>
        <v>#N/A</v>
      </c>
      <c r="G218" t="e">
        <f>VLOOKUP(A218,'post control'!J:BI,43,0)</f>
        <v>#N/A</v>
      </c>
      <c r="H218">
        <f>VLOOKUP(A218,Pre!$J:$BG,43,0)</f>
        <v>0.33333333333333331</v>
      </c>
      <c r="I218" t="e">
        <f>VLOOKUP(A218,'post intervencion'!J:BY,61,0)</f>
        <v>#N/A</v>
      </c>
      <c r="J218" t="e">
        <f>VLOOKUP(A218,'post control'!J:BI,44,0)</f>
        <v>#N/A</v>
      </c>
      <c r="K218" s="24">
        <f>VLOOKUP(A218,Pre!$J:$BG,44,0)</f>
        <v>1</v>
      </c>
      <c r="L218" t="e">
        <f>VLOOKUP(A218,'post intervencion'!J:BY,62,0)</f>
        <v>#N/A</v>
      </c>
      <c r="M218" t="e">
        <f>VLOOKUP(A218,'post control'!J:BI,45,0)</f>
        <v>#N/A</v>
      </c>
      <c r="N218">
        <f>VLOOKUP(A218,Pre!$J:$BG,45,0)</f>
        <v>0</v>
      </c>
      <c r="O218" t="e">
        <f>VLOOKUP(A218,'post intervencion'!J:BY,63,0)</f>
        <v>#N/A</v>
      </c>
      <c r="P218" t="e">
        <f>VLOOKUP(A218,'post control'!J:BI,46,0)</f>
        <v>#N/A</v>
      </c>
      <c r="Q218">
        <f>VLOOKUP(A218,Pre!$J:$BG,46,0)</f>
        <v>0</v>
      </c>
      <c r="R218" t="e">
        <f>VLOOKUP(A218,'post intervencion'!J:BY,64,0)</f>
        <v>#N/A</v>
      </c>
      <c r="S218" t="e">
        <f>VLOOKUP(A218,'post control'!J:BI,47,0)</f>
        <v>#N/A</v>
      </c>
      <c r="T218">
        <f>VLOOKUP(A218,Pre!$J:$BG,47,0)</f>
        <v>3</v>
      </c>
      <c r="U218" t="e">
        <f>VLOOKUP(A218,'post intervencion'!J:BY,65,0)</f>
        <v>#N/A</v>
      </c>
      <c r="V218" t="e">
        <f>VLOOKUP(A218,'post control'!J:BI,48,0)</f>
        <v>#N/A</v>
      </c>
      <c r="W218">
        <f>VLOOKUP(A218,Pre!$J:$BG,48,0)</f>
        <v>4.5999999999999996</v>
      </c>
      <c r="X218" t="e">
        <f>VLOOKUP(A218,'post intervencion'!J:BY,66,0)</f>
        <v>#N/A</v>
      </c>
      <c r="Y218" t="e">
        <f>VLOOKUP(A218,'post control'!J:BI,49,0)</f>
        <v>#N/A</v>
      </c>
      <c r="Z218">
        <f>VLOOKUP(A218,Pre!$J:$BG,49,0)</f>
        <v>3.75</v>
      </c>
      <c r="AA218" t="e">
        <f>VLOOKUP(A218,'post control'!J:BJ,50,0)</f>
        <v>#N/A</v>
      </c>
      <c r="AB218" t="e">
        <f>VLOOKUP(A218,'post control'!J:BI,50,0)</f>
        <v>#N/A</v>
      </c>
      <c r="AC218">
        <f>VLOOKUP(A218,Pre!$J:$BG,50,0)</f>
        <v>1</v>
      </c>
      <c r="AD218" t="e">
        <f>VLOOKUP(A218,'post intervencion'!J:BY,68,0)</f>
        <v>#N/A</v>
      </c>
      <c r="AE218" t="e">
        <f>VLOOKUP(A218,'post control'!J:BI,51,0)</f>
        <v>#N/A</v>
      </c>
      <c r="AG218">
        <f>VLOOKUP(A218,Pre!$J:$BH,51,0)</f>
        <v>3</v>
      </c>
      <c r="AH218" t="e">
        <f>VLOOKUP(A218,'post intervencion'!J:CA,70,0)</f>
        <v>#N/A</v>
      </c>
      <c r="AJ218">
        <f>VLOOKUP(A218,Pre!$J:$BI,52,0)</f>
        <v>0</v>
      </c>
      <c r="AK218" t="e">
        <f>VLOOKUP(A218,'post intervencion'!J:CB,71,0)</f>
        <v>#N/A</v>
      </c>
      <c r="AM218">
        <f>VLOOKUP(A218,Pre!$J:$BJ,53,0)</f>
        <v>0</v>
      </c>
      <c r="AN218" t="e">
        <f>VLOOKUP(A218,'post control'!J:BJ,53,0)</f>
        <v>#N/A</v>
      </c>
      <c r="AP218">
        <f>VLOOKUP(A218,Pre!$J:$BK,54,0)</f>
        <v>0</v>
      </c>
      <c r="AQ218" t="e">
        <f>VLOOKUP(A218,'post intervencion'!J:CD,73,0)</f>
        <v>#N/A</v>
      </c>
      <c r="AS218">
        <f>VLOOKUP(A218,Pre!$J:$BL,55,0)</f>
        <v>0.33333333333333348</v>
      </c>
      <c r="AT218" t="e">
        <f>VLOOKUP(A218,'post intervencion'!J:CE,74,0)</f>
        <v>#N/A</v>
      </c>
      <c r="AW218" t="e">
        <f>VLOOKUP(A218,'post intervencion'!$J$18:$CI$117,75,0)</f>
        <v>#N/A</v>
      </c>
      <c r="AX218" t="e">
        <f>VLOOKUP(A218,'post intervencion'!$J$18:$CI$117,76,0)</f>
        <v>#N/A</v>
      </c>
      <c r="AY218" t="e">
        <f>VLOOKUP(A218,'post intervencion'!$J$18:$CI$117,77,0)</f>
        <v>#N/A</v>
      </c>
      <c r="AZ218" t="e">
        <f>VLOOKUP(A218,'post intervencion'!$J$18:$CI$117,78,0)</f>
        <v>#N/A</v>
      </c>
      <c r="BB218">
        <f>VLOOKUP(A218,Pre!$J:$BG,4,0)</f>
        <v>7</v>
      </c>
      <c r="BC218" t="e">
        <f>VLOOKUP(A218,'post control'!J:BJ,4,0)</f>
        <v>#N/A</v>
      </c>
    </row>
    <row r="219" spans="1:55" x14ac:dyDescent="0.2">
      <c r="A219">
        <v>1188</v>
      </c>
      <c r="B219" s="13">
        <f>VLOOKUP(A219,Pre!$J:$BG,41,0)</f>
        <v>5.666666666666667</v>
      </c>
      <c r="C219" s="13" t="e">
        <f>VLOOKUP(A219,'post control'!J:BI,42,0)</f>
        <v>#N/A</v>
      </c>
      <c r="D219" s="13" t="e">
        <f>VLOOKUP(A219,'post control'!J:BI,42,0)</f>
        <v>#N/A</v>
      </c>
      <c r="E219">
        <f>VLOOKUP(A219,Pre!$J:$BG,42,0)</f>
        <v>8</v>
      </c>
      <c r="F219" t="e">
        <f>VLOOKUP(A219,'post intervencion'!J:BY,60,0)</f>
        <v>#N/A</v>
      </c>
      <c r="G219" t="e">
        <f>VLOOKUP(A219,'post control'!J:BI,43,0)</f>
        <v>#N/A</v>
      </c>
      <c r="H219">
        <f>VLOOKUP(A219,Pre!$J:$BG,43,0)</f>
        <v>0</v>
      </c>
      <c r="I219" t="e">
        <f>VLOOKUP(A219,'post intervencion'!J:BY,61,0)</f>
        <v>#N/A</v>
      </c>
      <c r="J219" t="e">
        <f>VLOOKUP(A219,'post control'!J:BI,44,0)</f>
        <v>#N/A</v>
      </c>
      <c r="K219" s="24">
        <f>VLOOKUP(A219,Pre!$J:$BG,44,0)</f>
        <v>0</v>
      </c>
      <c r="L219" t="e">
        <f>VLOOKUP(A219,'post intervencion'!J:BY,62,0)</f>
        <v>#N/A</v>
      </c>
      <c r="M219" t="e">
        <f>VLOOKUP(A219,'post control'!J:BI,45,0)</f>
        <v>#N/A</v>
      </c>
      <c r="N219">
        <f>VLOOKUP(A219,Pre!$J:$BG,45,0)</f>
        <v>0</v>
      </c>
      <c r="O219" t="e">
        <f>VLOOKUP(A219,'post intervencion'!J:BY,63,0)</f>
        <v>#N/A</v>
      </c>
      <c r="P219" t="e">
        <f>VLOOKUP(A219,'post control'!J:BI,46,0)</f>
        <v>#N/A</v>
      </c>
      <c r="Q219">
        <f>VLOOKUP(A219,Pre!$J:$BG,46,0)</f>
        <v>0</v>
      </c>
      <c r="R219" t="e">
        <f>VLOOKUP(A219,'post intervencion'!J:BY,64,0)</f>
        <v>#N/A</v>
      </c>
      <c r="S219" t="e">
        <f>VLOOKUP(A219,'post control'!J:BI,47,0)</f>
        <v>#N/A</v>
      </c>
      <c r="T219">
        <f>VLOOKUP(A219,Pre!$J:$BG,47,0)</f>
        <v>3</v>
      </c>
      <c r="U219" t="e">
        <f>VLOOKUP(A219,'post intervencion'!J:BY,65,0)</f>
        <v>#N/A</v>
      </c>
      <c r="V219" t="e">
        <f>VLOOKUP(A219,'post control'!J:BI,48,0)</f>
        <v>#N/A</v>
      </c>
      <c r="W219">
        <f>VLOOKUP(A219,Pre!$J:$BG,48,0)</f>
        <v>5.8</v>
      </c>
      <c r="X219" t="e">
        <f>VLOOKUP(A219,'post intervencion'!J:BY,66,0)</f>
        <v>#N/A</v>
      </c>
      <c r="Y219" t="e">
        <f>VLOOKUP(A219,'post control'!J:BI,49,0)</f>
        <v>#N/A</v>
      </c>
      <c r="Z219">
        <f>VLOOKUP(A219,Pre!$J:$BG,49,0)</f>
        <v>2.75</v>
      </c>
      <c r="AA219" t="e">
        <f>VLOOKUP(A219,'post control'!J:BJ,50,0)</f>
        <v>#N/A</v>
      </c>
      <c r="AB219" t="e">
        <f>VLOOKUP(A219,'post control'!J:BI,50,0)</f>
        <v>#N/A</v>
      </c>
      <c r="AC219">
        <f>VLOOKUP(A219,Pre!$J:$BG,50,0)</f>
        <v>1</v>
      </c>
      <c r="AD219" t="e">
        <f>VLOOKUP(A219,'post intervencion'!J:BY,68,0)</f>
        <v>#N/A</v>
      </c>
      <c r="AE219" t="e">
        <f>VLOOKUP(A219,'post control'!J:BI,51,0)</f>
        <v>#N/A</v>
      </c>
      <c r="AG219">
        <f>VLOOKUP(A219,Pre!$J:$BH,51,0)</f>
        <v>2.7777777777777777</v>
      </c>
      <c r="AH219" t="e">
        <f>VLOOKUP(A219,'post intervencion'!J:CA,70,0)</f>
        <v>#N/A</v>
      </c>
      <c r="AJ219">
        <f>VLOOKUP(A219,Pre!$J:$BI,52,0)</f>
        <v>0</v>
      </c>
      <c r="AK219" t="e">
        <f>VLOOKUP(A219,'post intervencion'!J:CB,71,0)</f>
        <v>#N/A</v>
      </c>
      <c r="AM219">
        <f>VLOOKUP(A219,Pre!$J:$BJ,53,0)</f>
        <v>0</v>
      </c>
      <c r="AN219" t="e">
        <f>VLOOKUP(A219,'post control'!J:BJ,53,0)</f>
        <v>#N/A</v>
      </c>
      <c r="AP219">
        <f>VLOOKUP(A219,Pre!$J:$BK,54,0)</f>
        <v>0</v>
      </c>
      <c r="AQ219" t="e">
        <f>VLOOKUP(A219,'post intervencion'!J:CD,73,0)</f>
        <v>#N/A</v>
      </c>
      <c r="AS219">
        <f>VLOOKUP(A219,Pre!$J:$BL,55,0)</f>
        <v>0.33333333333333348</v>
      </c>
      <c r="AT219" t="e">
        <f>VLOOKUP(A219,'post intervencion'!J:CE,74,0)</f>
        <v>#N/A</v>
      </c>
      <c r="AW219" t="e">
        <f>VLOOKUP(A219,'post intervencion'!$J$18:$CI$117,75,0)</f>
        <v>#N/A</v>
      </c>
      <c r="AX219" t="e">
        <f>VLOOKUP(A219,'post intervencion'!$J$18:$CI$117,76,0)</f>
        <v>#N/A</v>
      </c>
      <c r="AY219" t="e">
        <f>VLOOKUP(A219,'post intervencion'!$J$18:$CI$117,77,0)</f>
        <v>#N/A</v>
      </c>
      <c r="AZ219" t="e">
        <f>VLOOKUP(A219,'post intervencion'!$J$18:$CI$117,78,0)</f>
        <v>#N/A</v>
      </c>
      <c r="BB219">
        <f>VLOOKUP(A219,Pre!$J:$BG,4,0)</f>
        <v>6</v>
      </c>
      <c r="BC219" t="e">
        <f>VLOOKUP(A219,'post control'!J:BJ,4,0)</f>
        <v>#N/A</v>
      </c>
    </row>
    <row r="220" spans="1:55" x14ac:dyDescent="0.2">
      <c r="A220">
        <v>1512</v>
      </c>
      <c r="B220" s="13">
        <f>VLOOKUP(A220,Pre!$J:$BG,41,0)</f>
        <v>5.333333333333333</v>
      </c>
      <c r="C220" s="13" t="e">
        <f>VLOOKUP(A220,'post control'!J:BI,42,0)</f>
        <v>#N/A</v>
      </c>
      <c r="D220" s="13" t="e">
        <f>VLOOKUP(A220,'post control'!J:BI,42,0)</f>
        <v>#N/A</v>
      </c>
      <c r="E220">
        <f>VLOOKUP(A220,Pre!$J:$BG,42,0)</f>
        <v>0</v>
      </c>
      <c r="F220" t="e">
        <f>VLOOKUP(A220,'post intervencion'!J:BY,60,0)</f>
        <v>#N/A</v>
      </c>
      <c r="G220" t="e">
        <f>VLOOKUP(A220,'post control'!J:BI,43,0)</f>
        <v>#N/A</v>
      </c>
      <c r="H220">
        <f>VLOOKUP(A220,Pre!$J:$BG,43,0)</f>
        <v>0</v>
      </c>
      <c r="I220" t="e">
        <f>VLOOKUP(A220,'post intervencion'!J:BY,61,0)</f>
        <v>#N/A</v>
      </c>
      <c r="J220" t="e">
        <f>VLOOKUP(A220,'post control'!J:BI,44,0)</f>
        <v>#N/A</v>
      </c>
      <c r="K220" s="24">
        <f>VLOOKUP(A220,Pre!$J:$BG,44,0)</f>
        <v>0</v>
      </c>
      <c r="L220" t="e">
        <f>VLOOKUP(A220,'post intervencion'!J:BY,62,0)</f>
        <v>#N/A</v>
      </c>
      <c r="M220" t="e">
        <f>VLOOKUP(A220,'post control'!J:BI,45,0)</f>
        <v>#N/A</v>
      </c>
      <c r="N220">
        <f>VLOOKUP(A220,Pre!$J:$BG,45,0)</f>
        <v>0</v>
      </c>
      <c r="O220" t="e">
        <f>VLOOKUP(A220,'post intervencion'!J:BY,63,0)</f>
        <v>#N/A</v>
      </c>
      <c r="P220" t="e">
        <f>VLOOKUP(A220,'post control'!J:BI,46,0)</f>
        <v>#N/A</v>
      </c>
      <c r="Q220">
        <f>VLOOKUP(A220,Pre!$J:$BG,46,0)</f>
        <v>0</v>
      </c>
      <c r="R220" t="e">
        <f>VLOOKUP(A220,'post intervencion'!J:BY,64,0)</f>
        <v>#N/A</v>
      </c>
      <c r="S220" t="e">
        <f>VLOOKUP(A220,'post control'!J:BI,47,0)</f>
        <v>#N/A</v>
      </c>
      <c r="T220">
        <f>VLOOKUP(A220,Pre!$J:$BG,47,0)</f>
        <v>5</v>
      </c>
      <c r="U220" t="e">
        <f>VLOOKUP(A220,'post intervencion'!J:BY,65,0)</f>
        <v>#N/A</v>
      </c>
      <c r="V220" t="e">
        <f>VLOOKUP(A220,'post control'!J:BI,48,0)</f>
        <v>#N/A</v>
      </c>
      <c r="W220">
        <f>VLOOKUP(A220,Pre!$J:$BG,48,0)</f>
        <v>5</v>
      </c>
      <c r="X220" t="e">
        <f>VLOOKUP(A220,'post intervencion'!J:BY,66,0)</f>
        <v>#N/A</v>
      </c>
      <c r="Y220" t="e">
        <f>VLOOKUP(A220,'post control'!J:BI,49,0)</f>
        <v>#N/A</v>
      </c>
      <c r="Z220">
        <f>VLOOKUP(A220,Pre!$J:$BG,49,0)</f>
        <v>4.25</v>
      </c>
      <c r="AA220" t="e">
        <f>VLOOKUP(A220,'post control'!J:BJ,50,0)</f>
        <v>#N/A</v>
      </c>
      <c r="AB220" t="e">
        <f>VLOOKUP(A220,'post control'!J:BI,50,0)</f>
        <v>#N/A</v>
      </c>
      <c r="AC220">
        <f>VLOOKUP(A220,Pre!$J:$BG,50,0)</f>
        <v>1</v>
      </c>
      <c r="AD220" t="e">
        <f>VLOOKUP(A220,'post intervencion'!J:BY,68,0)</f>
        <v>#N/A</v>
      </c>
      <c r="AE220" t="e">
        <f>VLOOKUP(A220,'post control'!J:BI,51,0)</f>
        <v>#N/A</v>
      </c>
      <c r="AG220">
        <f>VLOOKUP(A220,Pre!$J:$BH,51,0)</f>
        <v>4.7777777777777777</v>
      </c>
      <c r="AH220" t="e">
        <f>VLOOKUP(A220,'post intervencion'!J:CA,70,0)</f>
        <v>#N/A</v>
      </c>
      <c r="AJ220">
        <f>VLOOKUP(A220,Pre!$J:$BI,52,0)</f>
        <v>0</v>
      </c>
      <c r="AK220" t="e">
        <f>VLOOKUP(A220,'post intervencion'!J:CB,71,0)</f>
        <v>#N/A</v>
      </c>
      <c r="AM220">
        <f>VLOOKUP(A220,Pre!$J:$BJ,53,0)</f>
        <v>0</v>
      </c>
      <c r="AN220" t="e">
        <f>VLOOKUP(A220,'post control'!J:BJ,53,0)</f>
        <v>#N/A</v>
      </c>
      <c r="AP220">
        <f>VLOOKUP(A220,Pre!$J:$BK,54,0)</f>
        <v>0</v>
      </c>
      <c r="AQ220" t="e">
        <f>VLOOKUP(A220,'post intervencion'!J:CD,73,0)</f>
        <v>#N/A</v>
      </c>
      <c r="AS220">
        <f>VLOOKUP(A220,Pre!$J:$BL,55,0)</f>
        <v>0.33333333333333304</v>
      </c>
      <c r="AT220" t="e">
        <f>VLOOKUP(A220,'post intervencion'!J:CE,74,0)</f>
        <v>#N/A</v>
      </c>
      <c r="AW220" t="e">
        <f>VLOOKUP(A220,'post intervencion'!$J$18:$CI$117,75,0)</f>
        <v>#N/A</v>
      </c>
      <c r="AX220" t="e">
        <f>VLOOKUP(A220,'post intervencion'!$J$18:$CI$117,76,0)</f>
        <v>#N/A</v>
      </c>
      <c r="AY220" t="e">
        <f>VLOOKUP(A220,'post intervencion'!$J$18:$CI$117,77,0)</f>
        <v>#N/A</v>
      </c>
      <c r="AZ220" t="e">
        <f>VLOOKUP(A220,'post intervencion'!$J$18:$CI$117,78,0)</f>
        <v>#N/A</v>
      </c>
      <c r="BB220">
        <f>VLOOKUP(A220,Pre!$J:$BG,4,0)</f>
        <v>5</v>
      </c>
      <c r="BC220" t="e">
        <f>VLOOKUP(A220,'post control'!J:BJ,4,0)</f>
        <v>#N/A</v>
      </c>
    </row>
    <row r="221" spans="1:55" x14ac:dyDescent="0.2">
      <c r="A221">
        <v>1560</v>
      </c>
      <c r="B221" s="13">
        <f>VLOOKUP(A221,Pre!$J:$BG,41,0)</f>
        <v>6.666666666666667</v>
      </c>
      <c r="C221" s="13" t="e">
        <f>VLOOKUP(A221,'post control'!J:BI,42,0)</f>
        <v>#N/A</v>
      </c>
      <c r="D221" s="13" t="e">
        <f>VLOOKUP(A221,'post control'!J:BI,42,0)</f>
        <v>#N/A</v>
      </c>
      <c r="E221">
        <f>VLOOKUP(A221,Pre!$J:$BG,42,0)</f>
        <v>3</v>
      </c>
      <c r="F221" t="e">
        <f>VLOOKUP(A221,'post intervencion'!J:BY,60,0)</f>
        <v>#N/A</v>
      </c>
      <c r="G221" t="e">
        <f>VLOOKUP(A221,'post control'!J:BI,43,0)</f>
        <v>#N/A</v>
      </c>
      <c r="H221">
        <f>VLOOKUP(A221,Pre!$J:$BG,43,0)</f>
        <v>0</v>
      </c>
      <c r="I221" t="e">
        <f>VLOOKUP(A221,'post intervencion'!J:BY,61,0)</f>
        <v>#N/A</v>
      </c>
      <c r="J221" t="e">
        <f>VLOOKUP(A221,'post control'!J:BI,44,0)</f>
        <v>#N/A</v>
      </c>
      <c r="K221" s="24">
        <f>VLOOKUP(A221,Pre!$J:$BG,44,0)</f>
        <v>0</v>
      </c>
      <c r="L221" t="e">
        <f>VLOOKUP(A221,'post intervencion'!J:BY,62,0)</f>
        <v>#N/A</v>
      </c>
      <c r="M221" t="e">
        <f>VLOOKUP(A221,'post control'!J:BI,45,0)</f>
        <v>#N/A</v>
      </c>
      <c r="N221">
        <f>VLOOKUP(A221,Pre!$J:$BG,45,0)</f>
        <v>0</v>
      </c>
      <c r="O221" t="e">
        <f>VLOOKUP(A221,'post intervencion'!J:BY,63,0)</f>
        <v>#N/A</v>
      </c>
      <c r="P221" t="e">
        <f>VLOOKUP(A221,'post control'!J:BI,46,0)</f>
        <v>#N/A</v>
      </c>
      <c r="Q221">
        <f>VLOOKUP(A221,Pre!$J:$BG,46,0)</f>
        <v>0</v>
      </c>
      <c r="R221" t="e">
        <f>VLOOKUP(A221,'post intervencion'!J:BY,64,0)</f>
        <v>#N/A</v>
      </c>
      <c r="S221" t="e">
        <f>VLOOKUP(A221,'post control'!J:BI,47,0)</f>
        <v>#N/A</v>
      </c>
      <c r="T221">
        <f>VLOOKUP(A221,Pre!$J:$BG,47,0)</f>
        <v>5</v>
      </c>
      <c r="U221" t="e">
        <f>VLOOKUP(A221,'post intervencion'!J:BY,65,0)</f>
        <v>#N/A</v>
      </c>
      <c r="V221" t="e">
        <f>VLOOKUP(A221,'post control'!J:BI,48,0)</f>
        <v>#N/A</v>
      </c>
      <c r="W221">
        <f>VLOOKUP(A221,Pre!$J:$BG,48,0)</f>
        <v>3.8</v>
      </c>
      <c r="X221" t="e">
        <f>VLOOKUP(A221,'post intervencion'!J:BY,66,0)</f>
        <v>#N/A</v>
      </c>
      <c r="Y221" t="e">
        <f>VLOOKUP(A221,'post control'!J:BI,49,0)</f>
        <v>#N/A</v>
      </c>
      <c r="Z221">
        <f>VLOOKUP(A221,Pre!$J:$BG,49,0)</f>
        <v>4.75</v>
      </c>
      <c r="AA221" t="e">
        <f>VLOOKUP(A221,'post control'!J:BJ,50,0)</f>
        <v>#N/A</v>
      </c>
      <c r="AB221" t="e">
        <f>VLOOKUP(A221,'post control'!J:BI,50,0)</f>
        <v>#N/A</v>
      </c>
      <c r="AC221">
        <f>VLOOKUP(A221,Pre!$J:$BG,50,0)</f>
        <v>0</v>
      </c>
      <c r="AD221" t="e">
        <f>VLOOKUP(A221,'post intervencion'!J:BY,68,0)</f>
        <v>#N/A</v>
      </c>
      <c r="AE221" t="e">
        <f>VLOOKUP(A221,'post control'!J:BI,51,0)</f>
        <v>#N/A</v>
      </c>
      <c r="AG221">
        <f>VLOOKUP(A221,Pre!$J:$BH,51,0)</f>
        <v>5</v>
      </c>
      <c r="AH221" t="e">
        <f>VLOOKUP(A221,'post intervencion'!J:CA,70,0)</f>
        <v>#N/A</v>
      </c>
      <c r="AJ221">
        <f>VLOOKUP(A221,Pre!$J:$BI,52,0)</f>
        <v>0</v>
      </c>
      <c r="AK221" t="e">
        <f>VLOOKUP(A221,'post intervencion'!J:CB,71,0)</f>
        <v>#N/A</v>
      </c>
      <c r="AM221">
        <f>VLOOKUP(A221,Pre!$J:$BJ,53,0)</f>
        <v>0</v>
      </c>
      <c r="AN221" t="e">
        <f>VLOOKUP(A221,'post control'!J:BJ,53,0)</f>
        <v>#N/A</v>
      </c>
      <c r="AP221">
        <f>VLOOKUP(A221,Pre!$J:$BK,54,0)</f>
        <v>0</v>
      </c>
      <c r="AQ221" t="e">
        <f>VLOOKUP(A221,'post intervencion'!J:CD,73,0)</f>
        <v>#N/A</v>
      </c>
      <c r="AS221">
        <f>VLOOKUP(A221,Pre!$J:$BL,55,0)</f>
        <v>0</v>
      </c>
      <c r="AT221" t="e">
        <f>VLOOKUP(A221,'post intervencion'!J:CE,74,0)</f>
        <v>#N/A</v>
      </c>
      <c r="AW221" t="e">
        <f>VLOOKUP(A221,'post intervencion'!$J$18:$CI$117,75,0)</f>
        <v>#N/A</v>
      </c>
      <c r="AX221" t="e">
        <f>VLOOKUP(A221,'post intervencion'!$J$18:$CI$117,76,0)</f>
        <v>#N/A</v>
      </c>
      <c r="AY221" t="e">
        <f>VLOOKUP(A221,'post intervencion'!$J$18:$CI$117,77,0)</f>
        <v>#N/A</v>
      </c>
      <c r="AZ221" t="e">
        <f>VLOOKUP(A221,'post intervencion'!$J$18:$CI$117,78,0)</f>
        <v>#N/A</v>
      </c>
      <c r="BB221">
        <f>VLOOKUP(A221,Pre!$J:$BG,4,0)</f>
        <v>5</v>
      </c>
      <c r="BC221" t="e">
        <f>VLOOKUP(A221,'post control'!J:BJ,4,0)</f>
        <v>#N/A</v>
      </c>
    </row>
    <row r="222" spans="1:55" x14ac:dyDescent="0.2">
      <c r="A222">
        <v>1580</v>
      </c>
      <c r="B222" s="13">
        <f>VLOOKUP(A222,Pre!$J:$BG,41,0)</f>
        <v>6.666666666666667</v>
      </c>
      <c r="C222" s="13" t="e">
        <f>VLOOKUP(A222,'post control'!J:BI,42,0)</f>
        <v>#N/A</v>
      </c>
      <c r="D222" s="13" t="e">
        <f>VLOOKUP(A222,'post control'!J:BI,42,0)</f>
        <v>#N/A</v>
      </c>
      <c r="E222">
        <f>VLOOKUP(A222,Pre!$J:$BG,42,0)</f>
        <v>0</v>
      </c>
      <c r="F222" t="e">
        <f>VLOOKUP(A222,'post intervencion'!J:BY,60,0)</f>
        <v>#N/A</v>
      </c>
      <c r="G222" t="e">
        <f>VLOOKUP(A222,'post control'!J:BI,43,0)</f>
        <v>#N/A</v>
      </c>
      <c r="H222">
        <f>VLOOKUP(A222,Pre!$J:$BG,43,0)</f>
        <v>0</v>
      </c>
      <c r="I222" t="e">
        <f>VLOOKUP(A222,'post intervencion'!J:BY,61,0)</f>
        <v>#N/A</v>
      </c>
      <c r="J222" t="e">
        <f>VLOOKUP(A222,'post control'!J:BI,44,0)</f>
        <v>#N/A</v>
      </c>
      <c r="K222" s="24">
        <f>VLOOKUP(A222,Pre!$J:$BG,44,0)</f>
        <v>0</v>
      </c>
      <c r="L222" t="e">
        <f>VLOOKUP(A222,'post intervencion'!J:BY,62,0)</f>
        <v>#N/A</v>
      </c>
      <c r="M222" t="e">
        <f>VLOOKUP(A222,'post control'!J:BI,45,0)</f>
        <v>#N/A</v>
      </c>
      <c r="N222">
        <f>VLOOKUP(A222,Pre!$J:$BG,45,0)</f>
        <v>0</v>
      </c>
      <c r="O222" t="e">
        <f>VLOOKUP(A222,'post intervencion'!J:BY,63,0)</f>
        <v>#N/A</v>
      </c>
      <c r="P222" t="e">
        <f>VLOOKUP(A222,'post control'!J:BI,46,0)</f>
        <v>#N/A</v>
      </c>
      <c r="Q222">
        <f>VLOOKUP(A222,Pre!$J:$BG,46,0)</f>
        <v>0</v>
      </c>
      <c r="R222" t="e">
        <f>VLOOKUP(A222,'post intervencion'!J:BY,64,0)</f>
        <v>#N/A</v>
      </c>
      <c r="S222" t="e">
        <f>VLOOKUP(A222,'post control'!J:BI,47,0)</f>
        <v>#N/A</v>
      </c>
      <c r="T222">
        <f>VLOOKUP(A222,Pre!$J:$BG,47,0)</f>
        <v>4</v>
      </c>
      <c r="U222" t="e">
        <f>VLOOKUP(A222,'post intervencion'!J:BY,65,0)</f>
        <v>#N/A</v>
      </c>
      <c r="V222" t="e">
        <f>VLOOKUP(A222,'post control'!J:BI,48,0)</f>
        <v>#N/A</v>
      </c>
      <c r="W222">
        <f>VLOOKUP(A222,Pre!$J:$BG,48,0)</f>
        <v>5.4</v>
      </c>
      <c r="X222" t="e">
        <f>VLOOKUP(A222,'post intervencion'!J:BY,66,0)</f>
        <v>#N/A</v>
      </c>
      <c r="Y222" t="e">
        <f>VLOOKUP(A222,'post control'!J:BI,49,0)</f>
        <v>#N/A</v>
      </c>
      <c r="Z222">
        <f>VLOOKUP(A222,Pre!$J:$BG,49,0)</f>
        <v>4.25</v>
      </c>
      <c r="AA222" t="e">
        <f>VLOOKUP(A222,'post control'!J:BJ,50,0)</f>
        <v>#N/A</v>
      </c>
      <c r="AB222" t="e">
        <f>VLOOKUP(A222,'post control'!J:BI,50,0)</f>
        <v>#N/A</v>
      </c>
      <c r="AC222">
        <f>VLOOKUP(A222,Pre!$J:$BG,50,0)</f>
        <v>9</v>
      </c>
      <c r="AD222" t="e">
        <f>VLOOKUP(A222,'post intervencion'!J:BY,68,0)</f>
        <v>#N/A</v>
      </c>
      <c r="AE222" t="e">
        <f>VLOOKUP(A222,'post control'!J:BI,51,0)</f>
        <v>#N/A</v>
      </c>
      <c r="AG222">
        <f>VLOOKUP(A222,Pre!$J:$BH,51,0)</f>
        <v>2.6666666666666665</v>
      </c>
      <c r="AH222" t="e">
        <f>VLOOKUP(A222,'post intervencion'!J:CA,70,0)</f>
        <v>#N/A</v>
      </c>
      <c r="AJ222">
        <f>VLOOKUP(A222,Pre!$J:$BI,52,0)</f>
        <v>1.3333333333333335</v>
      </c>
      <c r="AK222" t="e">
        <f>VLOOKUP(A222,'post intervencion'!J:CB,71,0)</f>
        <v>#N/A</v>
      </c>
      <c r="AM222">
        <f>VLOOKUP(A222,Pre!$J:$BJ,53,0)</f>
        <v>3</v>
      </c>
      <c r="AN222" t="e">
        <f>VLOOKUP(A222,'post control'!J:BJ,53,0)</f>
        <v>#N/A</v>
      </c>
      <c r="AP222">
        <f>VLOOKUP(A222,Pre!$J:$BK,54,0)</f>
        <v>3</v>
      </c>
      <c r="AQ222" t="e">
        <f>VLOOKUP(A222,'post intervencion'!J:CD,73,0)</f>
        <v>#N/A</v>
      </c>
      <c r="AS222">
        <f>VLOOKUP(A222,Pre!$J:$BL,55,0)</f>
        <v>3</v>
      </c>
      <c r="AT222" t="e">
        <f>VLOOKUP(A222,'post intervencion'!J:CE,74,0)</f>
        <v>#N/A</v>
      </c>
      <c r="AW222" t="e">
        <f>VLOOKUP(A222,'post intervencion'!$J$18:$CI$117,75,0)</f>
        <v>#N/A</v>
      </c>
      <c r="AX222" t="e">
        <f>VLOOKUP(A222,'post intervencion'!$J$18:$CI$117,76,0)</f>
        <v>#N/A</v>
      </c>
      <c r="AY222" t="e">
        <f>VLOOKUP(A222,'post intervencion'!$J$18:$CI$117,77,0)</f>
        <v>#N/A</v>
      </c>
      <c r="AZ222" t="e">
        <f>VLOOKUP(A222,'post intervencion'!$J$18:$CI$117,78,0)</f>
        <v>#N/A</v>
      </c>
      <c r="BB222">
        <f>VLOOKUP(A222,Pre!$J:$BG,4,0)</f>
        <v>7</v>
      </c>
      <c r="BC222" t="e">
        <f>VLOOKUP(A222,'post control'!J:BJ,4,0)</f>
        <v>#N/A</v>
      </c>
    </row>
    <row r="223" spans="1:55" x14ac:dyDescent="0.2">
      <c r="A223">
        <v>109</v>
      </c>
      <c r="B223" s="13">
        <f>VLOOKUP(A223,Pre!$J:$BG,41,0)</f>
        <v>5.666666666666667</v>
      </c>
      <c r="C223" s="13" t="e">
        <f>VLOOKUP(A223,'post control'!J:BI,42,0)</f>
        <v>#N/A</v>
      </c>
      <c r="D223" s="13" t="e">
        <f>VLOOKUP(A223,'post control'!J:BI,42,0)</f>
        <v>#N/A</v>
      </c>
      <c r="E223">
        <f>VLOOKUP(A223,Pre!$J:$BG,42,0)</f>
        <v>7</v>
      </c>
      <c r="F223" t="e">
        <f>VLOOKUP(A223,'post intervencion'!J:BY,60,0)</f>
        <v>#N/A</v>
      </c>
      <c r="G223" t="e">
        <f>VLOOKUP(A223,'post control'!J:BI,43,0)</f>
        <v>#N/A</v>
      </c>
      <c r="H223">
        <f>VLOOKUP(A223,Pre!$J:$BG,43,0)</f>
        <v>0.66666666666666663</v>
      </c>
      <c r="I223" t="e">
        <f>VLOOKUP(A223,'post intervencion'!J:BY,61,0)</f>
        <v>#N/A</v>
      </c>
      <c r="J223" t="e">
        <f>VLOOKUP(A223,'post control'!J:BI,44,0)</f>
        <v>#N/A</v>
      </c>
      <c r="K223" s="24">
        <f>VLOOKUP(A223,Pre!$J:$BG,44,0)</f>
        <v>1</v>
      </c>
      <c r="L223" t="e">
        <f>VLOOKUP(A223,'post intervencion'!J:BY,62,0)</f>
        <v>#N/A</v>
      </c>
      <c r="M223" t="e">
        <f>VLOOKUP(A223,'post control'!J:BI,45,0)</f>
        <v>#N/A</v>
      </c>
      <c r="N223">
        <f>VLOOKUP(A223,Pre!$J:$BG,45,0)</f>
        <v>1</v>
      </c>
      <c r="O223" t="e">
        <f>VLOOKUP(A223,'post intervencion'!J:BY,63,0)</f>
        <v>#N/A</v>
      </c>
      <c r="P223" t="e">
        <f>VLOOKUP(A223,'post control'!J:BI,46,0)</f>
        <v>#N/A</v>
      </c>
      <c r="Q223">
        <f>VLOOKUP(A223,Pre!$J:$BG,46,0)</f>
        <v>0</v>
      </c>
      <c r="R223" t="e">
        <f>VLOOKUP(A223,'post intervencion'!J:BY,64,0)</f>
        <v>#N/A</v>
      </c>
      <c r="S223" t="e">
        <f>VLOOKUP(A223,'post control'!J:BI,47,0)</f>
        <v>#N/A</v>
      </c>
      <c r="T223">
        <f>VLOOKUP(A223,Pre!$J:$BG,47,0)</f>
        <v>4.333333333333333</v>
      </c>
      <c r="U223" t="e">
        <f>VLOOKUP(A223,'post intervencion'!J:BY,65,0)</f>
        <v>#N/A</v>
      </c>
      <c r="V223" t="e">
        <f>VLOOKUP(A223,'post control'!J:BI,48,0)</f>
        <v>#N/A</v>
      </c>
      <c r="W223">
        <f>VLOOKUP(A223,Pre!$J:$BG,48,0)</f>
        <v>4.2</v>
      </c>
      <c r="X223" t="e">
        <f>VLOOKUP(A223,'post intervencion'!J:BY,66,0)</f>
        <v>#N/A</v>
      </c>
      <c r="Y223" t="e">
        <f>VLOOKUP(A223,'post control'!J:BI,49,0)</f>
        <v>#N/A</v>
      </c>
      <c r="Z223">
        <f>VLOOKUP(A223,Pre!$J:$BG,49,0)</f>
        <v>4</v>
      </c>
      <c r="AA223" t="e">
        <f>VLOOKUP(A223,'post control'!J:BJ,50,0)</f>
        <v>#N/A</v>
      </c>
      <c r="AB223" t="e">
        <f>VLOOKUP(A223,'post control'!J:BI,50,0)</f>
        <v>#N/A</v>
      </c>
      <c r="AC223">
        <f>VLOOKUP(A223,Pre!$J:$BG,50,0)</f>
        <v>2</v>
      </c>
      <c r="AD223" t="e">
        <f>VLOOKUP(A223,'post intervencion'!J:BY,68,0)</f>
        <v>#N/A</v>
      </c>
      <c r="AE223" t="e">
        <f>VLOOKUP(A223,'post control'!J:BI,51,0)</f>
        <v>#N/A</v>
      </c>
      <c r="AG223">
        <f>VLOOKUP(A223,Pre!$J:$BH,51,0)</f>
        <v>4.5555555555555554</v>
      </c>
      <c r="AH223" t="e">
        <f>VLOOKUP(A223,'post intervencion'!J:CA,70,0)</f>
        <v>#N/A</v>
      </c>
      <c r="AJ223">
        <f>VLOOKUP(A223,Pre!$J:$BI,52,0)</f>
        <v>0.66666666666666696</v>
      </c>
      <c r="AK223" t="e">
        <f>VLOOKUP(A223,'post intervencion'!J:CB,71,0)</f>
        <v>#N/A</v>
      </c>
      <c r="AM223">
        <f>VLOOKUP(A223,Pre!$J:$BJ,53,0)</f>
        <v>1</v>
      </c>
      <c r="AN223" t="e">
        <f>VLOOKUP(A223,'post control'!J:BJ,53,0)</f>
        <v>#N/A</v>
      </c>
      <c r="AP223">
        <f>VLOOKUP(A223,Pre!$J:$BK,54,0)</f>
        <v>1</v>
      </c>
      <c r="AQ223" t="e">
        <f>VLOOKUP(A223,'post intervencion'!J:CD,73,0)</f>
        <v>#N/A</v>
      </c>
      <c r="AS223">
        <f>VLOOKUP(A223,Pre!$J:$BL,55,0)</f>
        <v>0.66666666666666696</v>
      </c>
      <c r="AT223" t="e">
        <f>VLOOKUP(A223,'post intervencion'!J:CE,74,0)</f>
        <v>#N/A</v>
      </c>
      <c r="AW223" t="e">
        <f>VLOOKUP(A223,'post intervencion'!$J$18:$CI$117,75,0)</f>
        <v>#N/A</v>
      </c>
      <c r="AX223" t="e">
        <f>VLOOKUP(A223,'post intervencion'!$J$18:$CI$117,76,0)</f>
        <v>#N/A</v>
      </c>
      <c r="AY223" t="e">
        <f>VLOOKUP(A223,'post intervencion'!$J$18:$CI$117,77,0)</f>
        <v>#N/A</v>
      </c>
      <c r="AZ223" t="e">
        <f>VLOOKUP(A223,'post intervencion'!$J$18:$CI$117,78,0)</f>
        <v>#N/A</v>
      </c>
      <c r="BB223">
        <f>VLOOKUP(A223,Pre!$J:$BG,4,0)</f>
        <v>7</v>
      </c>
      <c r="BC223" t="e">
        <f>VLOOKUP(A223,'post control'!J:BJ,4,0)</f>
        <v>#N/A</v>
      </c>
    </row>
    <row r="224" spans="1:55" x14ac:dyDescent="0.2">
      <c r="A224">
        <v>137</v>
      </c>
      <c r="B224" s="13">
        <f>VLOOKUP(A224,Pre!$J:$BG,41,0)</f>
        <v>5.666666666666667</v>
      </c>
      <c r="C224" s="13" t="e">
        <f>VLOOKUP(A224,'post control'!J:BI,42,0)</f>
        <v>#N/A</v>
      </c>
      <c r="D224" s="13" t="e">
        <f>VLOOKUP(A224,'post control'!J:BI,42,0)</f>
        <v>#N/A</v>
      </c>
      <c r="E224">
        <f>VLOOKUP(A224,Pre!$J:$BG,42,0)</f>
        <v>8</v>
      </c>
      <c r="F224" t="e">
        <f>VLOOKUP(A224,'post intervencion'!J:BY,60,0)</f>
        <v>#N/A</v>
      </c>
      <c r="G224" t="e">
        <f>VLOOKUP(A224,'post control'!J:BI,43,0)</f>
        <v>#N/A</v>
      </c>
      <c r="H224">
        <f>VLOOKUP(A224,Pre!$J:$BG,43,0)</f>
        <v>1.3333333333333333</v>
      </c>
      <c r="I224" t="e">
        <f>VLOOKUP(A224,'post intervencion'!J:BY,61,0)</f>
        <v>#N/A</v>
      </c>
      <c r="J224" t="e">
        <f>VLOOKUP(A224,'post control'!J:BI,44,0)</f>
        <v>#N/A</v>
      </c>
      <c r="K224" s="24">
        <f>VLOOKUP(A224,Pre!$J:$BG,44,0)</f>
        <v>1</v>
      </c>
      <c r="L224" t="e">
        <f>VLOOKUP(A224,'post intervencion'!J:BY,62,0)</f>
        <v>#N/A</v>
      </c>
      <c r="M224" t="e">
        <f>VLOOKUP(A224,'post control'!J:BI,45,0)</f>
        <v>#N/A</v>
      </c>
      <c r="N224">
        <f>VLOOKUP(A224,Pre!$J:$BG,45,0)</f>
        <v>1</v>
      </c>
      <c r="O224" t="e">
        <f>VLOOKUP(A224,'post intervencion'!J:BY,63,0)</f>
        <v>#N/A</v>
      </c>
      <c r="P224" t="e">
        <f>VLOOKUP(A224,'post control'!J:BI,46,0)</f>
        <v>#N/A</v>
      </c>
      <c r="Q224">
        <f>VLOOKUP(A224,Pre!$J:$BG,46,0)</f>
        <v>2</v>
      </c>
      <c r="R224" t="e">
        <f>VLOOKUP(A224,'post intervencion'!J:BY,64,0)</f>
        <v>#N/A</v>
      </c>
      <c r="S224" t="e">
        <f>VLOOKUP(A224,'post control'!J:BI,47,0)</f>
        <v>#N/A</v>
      </c>
      <c r="T224">
        <f>VLOOKUP(A224,Pre!$J:$BG,47,0)</f>
        <v>3.3333333333333335</v>
      </c>
      <c r="U224" t="e">
        <f>VLOOKUP(A224,'post intervencion'!J:BY,65,0)</f>
        <v>#N/A</v>
      </c>
      <c r="V224" t="e">
        <f>VLOOKUP(A224,'post control'!J:BI,48,0)</f>
        <v>#N/A</v>
      </c>
      <c r="W224">
        <f>VLOOKUP(A224,Pre!$J:$BG,48,0)</f>
        <v>4.2</v>
      </c>
      <c r="X224" t="e">
        <f>VLOOKUP(A224,'post intervencion'!J:BY,66,0)</f>
        <v>#N/A</v>
      </c>
      <c r="Y224" t="e">
        <f>VLOOKUP(A224,'post control'!J:BI,49,0)</f>
        <v>#N/A</v>
      </c>
      <c r="Z224">
        <f>VLOOKUP(A224,Pre!$J:$BG,49,0)</f>
        <v>4</v>
      </c>
      <c r="AA224" t="e">
        <f>VLOOKUP(A224,'post control'!J:BJ,50,0)</f>
        <v>#N/A</v>
      </c>
      <c r="AB224" t="e">
        <f>VLOOKUP(A224,'post control'!J:BI,50,0)</f>
        <v>#N/A</v>
      </c>
      <c r="AC224">
        <f>VLOOKUP(A224,Pre!$J:$BG,50,0)</f>
        <v>10</v>
      </c>
      <c r="AD224" t="e">
        <f>VLOOKUP(A224,'post intervencion'!J:BY,68,0)</f>
        <v>#N/A</v>
      </c>
      <c r="AE224" t="e">
        <f>VLOOKUP(A224,'post control'!J:BI,51,0)</f>
        <v>#N/A</v>
      </c>
      <c r="AG224">
        <f>VLOOKUP(A224,Pre!$J:$BH,51,0)</f>
        <v>3</v>
      </c>
      <c r="AH224" t="e">
        <f>VLOOKUP(A224,'post intervencion'!J:CA,70,0)</f>
        <v>#N/A</v>
      </c>
      <c r="AJ224">
        <f>VLOOKUP(A224,Pre!$J:$BI,52,0)</f>
        <v>1.3333333333333335</v>
      </c>
      <c r="AK224" t="e">
        <f>VLOOKUP(A224,'post intervencion'!J:CB,71,0)</f>
        <v>#N/A</v>
      </c>
      <c r="AM224">
        <f>VLOOKUP(A224,Pre!$J:$BJ,53,0)</f>
        <v>3</v>
      </c>
      <c r="AN224" t="e">
        <f>VLOOKUP(A224,'post control'!J:BJ,53,0)</f>
        <v>#N/A</v>
      </c>
      <c r="AP224">
        <f>VLOOKUP(A224,Pre!$J:$BK,54,0)</f>
        <v>3</v>
      </c>
      <c r="AQ224" t="e">
        <f>VLOOKUP(A224,'post intervencion'!J:CD,73,0)</f>
        <v>#N/A</v>
      </c>
      <c r="AS224">
        <f>VLOOKUP(A224,Pre!$J:$BL,55,0)</f>
        <v>3.3333333333333339</v>
      </c>
      <c r="AT224" t="e">
        <f>VLOOKUP(A224,'post intervencion'!J:CE,74,0)</f>
        <v>#N/A</v>
      </c>
      <c r="AW224" t="e">
        <f>VLOOKUP(A224,'post intervencion'!$J$18:$CI$117,75,0)</f>
        <v>#N/A</v>
      </c>
      <c r="AX224" t="e">
        <f>VLOOKUP(A224,'post intervencion'!$J$18:$CI$117,76,0)</f>
        <v>#N/A</v>
      </c>
      <c r="AY224" t="e">
        <f>VLOOKUP(A224,'post intervencion'!$J$18:$CI$117,77,0)</f>
        <v>#N/A</v>
      </c>
      <c r="AZ224" t="e">
        <f>VLOOKUP(A224,'post intervencion'!$J$18:$CI$117,78,0)</f>
        <v>#N/A</v>
      </c>
      <c r="BB224">
        <f>VLOOKUP(A224,Pre!$J:$BG,4,0)</f>
        <v>7</v>
      </c>
      <c r="BC224" t="e">
        <f>VLOOKUP(A224,'post control'!J:BJ,4,0)</f>
        <v>#N/A</v>
      </c>
    </row>
    <row r="225" spans="1:55" x14ac:dyDescent="0.2">
      <c r="A225">
        <v>289</v>
      </c>
      <c r="B225" s="13">
        <f>VLOOKUP(A225,Pre!$J:$BG,41,0)</f>
        <v>5.333333333333333</v>
      </c>
      <c r="C225" s="13" t="e">
        <f>VLOOKUP(A225,'post control'!J:BI,42,0)</f>
        <v>#N/A</v>
      </c>
      <c r="D225" s="13" t="e">
        <f>VLOOKUP(A225,'post control'!J:BI,42,0)</f>
        <v>#N/A</v>
      </c>
      <c r="E225">
        <f>VLOOKUP(A225,Pre!$J:$BG,42,0)</f>
        <v>6</v>
      </c>
      <c r="F225" t="e">
        <f>VLOOKUP(A225,'post intervencion'!J:BY,60,0)</f>
        <v>#N/A</v>
      </c>
      <c r="G225" t="e">
        <f>VLOOKUP(A225,'post control'!J:BI,43,0)</f>
        <v>#N/A</v>
      </c>
      <c r="H225">
        <f>VLOOKUP(A225,Pre!$J:$BG,43,0)</f>
        <v>1.3333333333333333</v>
      </c>
      <c r="I225" t="e">
        <f>VLOOKUP(A225,'post intervencion'!J:BY,61,0)</f>
        <v>#N/A</v>
      </c>
      <c r="J225" t="e">
        <f>VLOOKUP(A225,'post control'!J:BI,44,0)</f>
        <v>#N/A</v>
      </c>
      <c r="K225" s="24">
        <f>VLOOKUP(A225,Pre!$J:$BG,44,0)</f>
        <v>1</v>
      </c>
      <c r="L225" t="e">
        <f>VLOOKUP(A225,'post intervencion'!J:BY,62,0)</f>
        <v>#N/A</v>
      </c>
      <c r="M225" t="e">
        <f>VLOOKUP(A225,'post control'!J:BI,45,0)</f>
        <v>#N/A</v>
      </c>
      <c r="N225">
        <f>VLOOKUP(A225,Pre!$J:$BG,45,0)</f>
        <v>1</v>
      </c>
      <c r="O225" t="e">
        <f>VLOOKUP(A225,'post intervencion'!J:BY,63,0)</f>
        <v>#N/A</v>
      </c>
      <c r="P225" t="e">
        <f>VLOOKUP(A225,'post control'!J:BI,46,0)</f>
        <v>#N/A</v>
      </c>
      <c r="Q225">
        <f>VLOOKUP(A225,Pre!$J:$BG,46,0)</f>
        <v>2</v>
      </c>
      <c r="R225" t="e">
        <f>VLOOKUP(A225,'post intervencion'!J:BY,64,0)</f>
        <v>#N/A</v>
      </c>
      <c r="S225" t="e">
        <f>VLOOKUP(A225,'post control'!J:BI,47,0)</f>
        <v>#N/A</v>
      </c>
      <c r="T225">
        <f>VLOOKUP(A225,Pre!$J:$BG,47,0)</f>
        <v>4.333333333333333</v>
      </c>
      <c r="U225" t="e">
        <f>VLOOKUP(A225,'post intervencion'!J:BY,65,0)</f>
        <v>#N/A</v>
      </c>
      <c r="V225" t="e">
        <f>VLOOKUP(A225,'post control'!J:BI,48,0)</f>
        <v>#N/A</v>
      </c>
      <c r="W225">
        <f>VLOOKUP(A225,Pre!$J:$BG,48,0)</f>
        <v>3</v>
      </c>
      <c r="X225" t="e">
        <f>VLOOKUP(A225,'post intervencion'!J:BY,66,0)</f>
        <v>#N/A</v>
      </c>
      <c r="Y225" t="e">
        <f>VLOOKUP(A225,'post control'!J:BI,49,0)</f>
        <v>#N/A</v>
      </c>
      <c r="Z225">
        <f>VLOOKUP(A225,Pre!$J:$BG,49,0)</f>
        <v>3.75</v>
      </c>
      <c r="AA225" t="e">
        <f>VLOOKUP(A225,'post control'!J:BJ,50,0)</f>
        <v>#N/A</v>
      </c>
      <c r="AB225" t="e">
        <f>VLOOKUP(A225,'post control'!J:BI,50,0)</f>
        <v>#N/A</v>
      </c>
      <c r="AC225">
        <f>VLOOKUP(A225,Pre!$J:$BG,50,0)</f>
        <v>9</v>
      </c>
      <c r="AD225" t="e">
        <f>VLOOKUP(A225,'post intervencion'!J:BY,68,0)</f>
        <v>#N/A</v>
      </c>
      <c r="AE225" t="e">
        <f>VLOOKUP(A225,'post control'!J:BI,51,0)</f>
        <v>#N/A</v>
      </c>
      <c r="AG225">
        <f>VLOOKUP(A225,Pre!$J:$BH,51,0)</f>
        <v>3.6666666666666665</v>
      </c>
      <c r="AH225" t="e">
        <f>VLOOKUP(A225,'post intervencion'!J:CA,70,0)</f>
        <v>#N/A</v>
      </c>
      <c r="AJ225">
        <f>VLOOKUP(A225,Pre!$J:$BI,52,0)</f>
        <v>2</v>
      </c>
      <c r="AK225" t="e">
        <f>VLOOKUP(A225,'post intervencion'!J:CB,71,0)</f>
        <v>#N/A</v>
      </c>
      <c r="AM225">
        <f>VLOOKUP(A225,Pre!$J:$BJ,53,0)</f>
        <v>3</v>
      </c>
      <c r="AN225" t="e">
        <f>VLOOKUP(A225,'post control'!J:BJ,53,0)</f>
        <v>#N/A</v>
      </c>
      <c r="AP225">
        <f>VLOOKUP(A225,Pre!$J:$BK,54,0)</f>
        <v>3</v>
      </c>
      <c r="AQ225" t="e">
        <f>VLOOKUP(A225,'post intervencion'!J:CD,73,0)</f>
        <v>#N/A</v>
      </c>
      <c r="AS225">
        <f>VLOOKUP(A225,Pre!$J:$BL,55,0)</f>
        <v>3.0000000000000004</v>
      </c>
      <c r="AT225" t="e">
        <f>VLOOKUP(A225,'post intervencion'!J:CE,74,0)</f>
        <v>#N/A</v>
      </c>
      <c r="AW225" t="e">
        <f>VLOOKUP(A225,'post intervencion'!$J$18:$CI$117,75,0)</f>
        <v>#N/A</v>
      </c>
      <c r="AX225" t="e">
        <f>VLOOKUP(A225,'post intervencion'!$J$18:$CI$117,76,0)</f>
        <v>#N/A</v>
      </c>
      <c r="AY225" t="e">
        <f>VLOOKUP(A225,'post intervencion'!$J$18:$CI$117,77,0)</f>
        <v>#N/A</v>
      </c>
      <c r="AZ225" t="e">
        <f>VLOOKUP(A225,'post intervencion'!$J$18:$CI$117,78,0)</f>
        <v>#N/A</v>
      </c>
      <c r="BB225">
        <f>VLOOKUP(A225,Pre!$J:$BG,4,0)</f>
        <v>5</v>
      </c>
      <c r="BC225" t="e">
        <f>VLOOKUP(A225,'post control'!J:BJ,4,0)</f>
        <v>#N/A</v>
      </c>
    </row>
    <row r="226" spans="1:55" x14ac:dyDescent="0.2">
      <c r="A226">
        <v>333</v>
      </c>
      <c r="B226" s="13">
        <f>VLOOKUP(A226,Pre!$J:$BG,41,0)</f>
        <v>5.333333333333333</v>
      </c>
      <c r="C226" s="13" t="e">
        <f>VLOOKUP(A226,'post control'!J:BI,42,0)</f>
        <v>#N/A</v>
      </c>
      <c r="D226" s="13" t="e">
        <f>VLOOKUP(A226,'post control'!J:BI,42,0)</f>
        <v>#N/A</v>
      </c>
      <c r="E226">
        <f>VLOOKUP(A226,Pre!$J:$BG,42,0)</f>
        <v>5</v>
      </c>
      <c r="F226" t="e">
        <f>VLOOKUP(A226,'post intervencion'!J:BY,60,0)</f>
        <v>#N/A</v>
      </c>
      <c r="G226" t="e">
        <f>VLOOKUP(A226,'post control'!J:BI,43,0)</f>
        <v>#N/A</v>
      </c>
      <c r="H226">
        <f>VLOOKUP(A226,Pre!$J:$BG,43,0)</f>
        <v>0.33333333333333331</v>
      </c>
      <c r="I226" t="e">
        <f>VLOOKUP(A226,'post intervencion'!J:BY,61,0)</f>
        <v>#N/A</v>
      </c>
      <c r="J226" t="e">
        <f>VLOOKUP(A226,'post control'!J:BI,44,0)</f>
        <v>#N/A</v>
      </c>
      <c r="K226" s="24">
        <f>VLOOKUP(A226,Pre!$J:$BG,44,0)</f>
        <v>0</v>
      </c>
      <c r="L226" t="e">
        <f>VLOOKUP(A226,'post intervencion'!J:BY,62,0)</f>
        <v>#N/A</v>
      </c>
      <c r="M226" t="e">
        <f>VLOOKUP(A226,'post control'!J:BI,45,0)</f>
        <v>#N/A</v>
      </c>
      <c r="N226">
        <f>VLOOKUP(A226,Pre!$J:$BG,45,0)</f>
        <v>1</v>
      </c>
      <c r="O226" t="e">
        <f>VLOOKUP(A226,'post intervencion'!J:BY,63,0)</f>
        <v>#N/A</v>
      </c>
      <c r="P226" t="e">
        <f>VLOOKUP(A226,'post control'!J:BI,46,0)</f>
        <v>#N/A</v>
      </c>
      <c r="Q226">
        <f>VLOOKUP(A226,Pre!$J:$BG,46,0)</f>
        <v>0</v>
      </c>
      <c r="R226" t="e">
        <f>VLOOKUP(A226,'post intervencion'!J:BY,64,0)</f>
        <v>#N/A</v>
      </c>
      <c r="S226" t="e">
        <f>VLOOKUP(A226,'post control'!J:BI,47,0)</f>
        <v>#N/A</v>
      </c>
      <c r="T226">
        <f>VLOOKUP(A226,Pre!$J:$BG,47,0)</f>
        <v>3.6666666666666665</v>
      </c>
      <c r="U226" t="e">
        <f>VLOOKUP(A226,'post intervencion'!J:BY,65,0)</f>
        <v>#N/A</v>
      </c>
      <c r="V226" t="e">
        <f>VLOOKUP(A226,'post control'!J:BI,48,0)</f>
        <v>#N/A</v>
      </c>
      <c r="W226">
        <f>VLOOKUP(A226,Pre!$J:$BG,48,0)</f>
        <v>3.2</v>
      </c>
      <c r="X226" t="e">
        <f>VLOOKUP(A226,'post intervencion'!J:BY,66,0)</f>
        <v>#N/A</v>
      </c>
      <c r="Y226" t="e">
        <f>VLOOKUP(A226,'post control'!J:BI,49,0)</f>
        <v>#N/A</v>
      </c>
      <c r="Z226">
        <f>VLOOKUP(A226,Pre!$J:$BG,49,0)</f>
        <v>3.25</v>
      </c>
      <c r="AA226" t="e">
        <f>VLOOKUP(A226,'post control'!J:BJ,50,0)</f>
        <v>#N/A</v>
      </c>
      <c r="AB226" t="e">
        <f>VLOOKUP(A226,'post control'!J:BI,50,0)</f>
        <v>#N/A</v>
      </c>
      <c r="AC226">
        <f>VLOOKUP(A226,Pre!$J:$BG,50,0)</f>
        <v>6</v>
      </c>
      <c r="AD226" t="e">
        <f>VLOOKUP(A226,'post intervencion'!J:BY,68,0)</f>
        <v>#N/A</v>
      </c>
      <c r="AE226" t="e">
        <f>VLOOKUP(A226,'post control'!J:BI,51,0)</f>
        <v>#N/A</v>
      </c>
      <c r="AG226">
        <f>VLOOKUP(A226,Pre!$J:$BH,51,0)</f>
        <v>3.2222222222222223</v>
      </c>
      <c r="AH226" t="e">
        <f>VLOOKUP(A226,'post intervencion'!J:CA,70,0)</f>
        <v>#N/A</v>
      </c>
      <c r="AJ226">
        <f>VLOOKUP(A226,Pre!$J:$BI,52,0)</f>
        <v>1</v>
      </c>
      <c r="AK226" t="e">
        <f>VLOOKUP(A226,'post intervencion'!J:CB,71,0)</f>
        <v>#N/A</v>
      </c>
      <c r="AM226">
        <f>VLOOKUP(A226,Pre!$J:$BJ,53,0)</f>
        <v>2</v>
      </c>
      <c r="AN226" t="e">
        <f>VLOOKUP(A226,'post control'!J:BJ,53,0)</f>
        <v>#N/A</v>
      </c>
      <c r="AP226">
        <f>VLOOKUP(A226,Pre!$J:$BK,54,0)</f>
        <v>2</v>
      </c>
      <c r="AQ226" t="e">
        <f>VLOOKUP(A226,'post intervencion'!J:CD,73,0)</f>
        <v>#N/A</v>
      </c>
      <c r="AS226">
        <f>VLOOKUP(A226,Pre!$J:$BL,55,0)</f>
        <v>2</v>
      </c>
      <c r="AT226" t="e">
        <f>VLOOKUP(A226,'post intervencion'!J:CE,74,0)</f>
        <v>#N/A</v>
      </c>
      <c r="AW226" t="e">
        <f>VLOOKUP(A226,'post intervencion'!$J$18:$CI$117,75,0)</f>
        <v>#N/A</v>
      </c>
      <c r="AX226" t="e">
        <f>VLOOKUP(A226,'post intervencion'!$J$18:$CI$117,76,0)</f>
        <v>#N/A</v>
      </c>
      <c r="AY226" t="e">
        <f>VLOOKUP(A226,'post intervencion'!$J$18:$CI$117,77,0)</f>
        <v>#N/A</v>
      </c>
      <c r="AZ226" t="e">
        <f>VLOOKUP(A226,'post intervencion'!$J$18:$CI$117,78,0)</f>
        <v>#N/A</v>
      </c>
      <c r="BB226">
        <f>VLOOKUP(A226,Pre!$J:$BG,4,0)</f>
        <v>6</v>
      </c>
      <c r="BC226" t="e">
        <f>VLOOKUP(A226,'post control'!J:BJ,4,0)</f>
        <v>#N/A</v>
      </c>
    </row>
    <row r="227" spans="1:55" x14ac:dyDescent="0.2">
      <c r="A227">
        <v>609</v>
      </c>
      <c r="B227" s="13">
        <f>VLOOKUP(A227,Pre!$J:$BG,41,0)</f>
        <v>5.333333333333333</v>
      </c>
      <c r="C227" s="13" t="e">
        <f>VLOOKUP(A227,'post control'!J:BI,42,0)</f>
        <v>#N/A</v>
      </c>
      <c r="D227" s="13" t="e">
        <f>VLOOKUP(A227,'post control'!J:BI,42,0)</f>
        <v>#N/A</v>
      </c>
      <c r="E227">
        <f>VLOOKUP(A227,Pre!$J:$BG,42,0)</f>
        <v>5</v>
      </c>
      <c r="F227" t="e">
        <f>VLOOKUP(A227,'post intervencion'!J:BY,60,0)</f>
        <v>#N/A</v>
      </c>
      <c r="G227" t="e">
        <f>VLOOKUP(A227,'post control'!J:BI,43,0)</f>
        <v>#N/A</v>
      </c>
      <c r="H227">
        <f>VLOOKUP(A227,Pre!$J:$BG,43,0)</f>
        <v>0.66666666666666663</v>
      </c>
      <c r="I227" t="e">
        <f>VLOOKUP(A227,'post intervencion'!J:BY,61,0)</f>
        <v>#N/A</v>
      </c>
      <c r="J227" t="e">
        <f>VLOOKUP(A227,'post control'!J:BI,44,0)</f>
        <v>#N/A</v>
      </c>
      <c r="K227" s="24">
        <f>VLOOKUP(A227,Pre!$J:$BG,44,0)</f>
        <v>0</v>
      </c>
      <c r="L227" t="e">
        <f>VLOOKUP(A227,'post intervencion'!J:BY,62,0)</f>
        <v>#N/A</v>
      </c>
      <c r="M227" t="e">
        <f>VLOOKUP(A227,'post control'!J:BI,45,0)</f>
        <v>#N/A</v>
      </c>
      <c r="N227">
        <f>VLOOKUP(A227,Pre!$J:$BG,45,0)</f>
        <v>1</v>
      </c>
      <c r="O227" t="e">
        <f>VLOOKUP(A227,'post intervencion'!J:BY,63,0)</f>
        <v>#N/A</v>
      </c>
      <c r="P227" t="e">
        <f>VLOOKUP(A227,'post control'!J:BI,46,0)</f>
        <v>#N/A</v>
      </c>
      <c r="Q227">
        <f>VLOOKUP(A227,Pre!$J:$BG,46,0)</f>
        <v>1</v>
      </c>
      <c r="R227" t="e">
        <f>VLOOKUP(A227,'post intervencion'!J:BY,64,0)</f>
        <v>#N/A</v>
      </c>
      <c r="S227" t="e">
        <f>VLOOKUP(A227,'post control'!J:BI,47,0)</f>
        <v>#N/A</v>
      </c>
      <c r="T227">
        <f>VLOOKUP(A227,Pre!$J:$BG,47,0)</f>
        <v>2.3333333333333335</v>
      </c>
      <c r="U227" t="e">
        <f>VLOOKUP(A227,'post intervencion'!J:BY,65,0)</f>
        <v>#N/A</v>
      </c>
      <c r="V227" t="e">
        <f>VLOOKUP(A227,'post control'!J:BI,48,0)</f>
        <v>#N/A</v>
      </c>
      <c r="W227">
        <f>VLOOKUP(A227,Pre!$J:$BG,48,0)</f>
        <v>4.2</v>
      </c>
      <c r="X227" t="e">
        <f>VLOOKUP(A227,'post intervencion'!J:BY,66,0)</f>
        <v>#N/A</v>
      </c>
      <c r="Y227" t="e">
        <f>VLOOKUP(A227,'post control'!J:BI,49,0)</f>
        <v>#N/A</v>
      </c>
      <c r="Z227">
        <f>VLOOKUP(A227,Pre!$J:$BG,49,0)</f>
        <v>3.25</v>
      </c>
      <c r="AA227" t="e">
        <f>VLOOKUP(A227,'post control'!J:BJ,50,0)</f>
        <v>#N/A</v>
      </c>
      <c r="AB227" t="e">
        <f>VLOOKUP(A227,'post control'!J:BI,50,0)</f>
        <v>#N/A</v>
      </c>
      <c r="AC227">
        <f>VLOOKUP(A227,Pre!$J:$BG,50,0)</f>
        <v>12</v>
      </c>
      <c r="AD227" t="e">
        <f>VLOOKUP(A227,'post intervencion'!J:BY,68,0)</f>
        <v>#N/A</v>
      </c>
      <c r="AE227" t="e">
        <f>VLOOKUP(A227,'post control'!J:BI,51,0)</f>
        <v>#N/A</v>
      </c>
      <c r="AG227">
        <f>VLOOKUP(A227,Pre!$J:$BH,51,0)</f>
        <v>2.7777777777777777</v>
      </c>
      <c r="AH227" t="e">
        <f>VLOOKUP(A227,'post intervencion'!J:CA,70,0)</f>
        <v>#N/A</v>
      </c>
      <c r="AJ227">
        <f>VLOOKUP(A227,Pre!$J:$BI,52,0)</f>
        <v>0.33333333333333348</v>
      </c>
      <c r="AK227" t="e">
        <f>VLOOKUP(A227,'post intervencion'!J:CB,71,0)</f>
        <v>#N/A</v>
      </c>
      <c r="AM227">
        <f>VLOOKUP(A227,Pre!$J:$BJ,53,0)</f>
        <v>2</v>
      </c>
      <c r="AN227" t="e">
        <f>VLOOKUP(A227,'post control'!J:BJ,53,0)</f>
        <v>#N/A</v>
      </c>
      <c r="AP227">
        <f>VLOOKUP(A227,Pre!$J:$BK,54,0)</f>
        <v>4</v>
      </c>
      <c r="AQ227" t="e">
        <f>VLOOKUP(A227,'post intervencion'!J:CD,73,0)</f>
        <v>#N/A</v>
      </c>
      <c r="AS227">
        <f>VLOOKUP(A227,Pre!$J:$BL,55,0)</f>
        <v>2</v>
      </c>
      <c r="AT227" t="e">
        <f>VLOOKUP(A227,'post intervencion'!J:CE,74,0)</f>
        <v>#N/A</v>
      </c>
      <c r="AW227" t="e">
        <f>VLOOKUP(A227,'post intervencion'!$J$18:$CI$117,75,0)</f>
        <v>#N/A</v>
      </c>
      <c r="AX227" t="e">
        <f>VLOOKUP(A227,'post intervencion'!$J$18:$CI$117,76,0)</f>
        <v>#N/A</v>
      </c>
      <c r="AY227" t="e">
        <f>VLOOKUP(A227,'post intervencion'!$J$18:$CI$117,77,0)</f>
        <v>#N/A</v>
      </c>
      <c r="AZ227" t="e">
        <f>VLOOKUP(A227,'post intervencion'!$J$18:$CI$117,78,0)</f>
        <v>#N/A</v>
      </c>
      <c r="BB227">
        <f>VLOOKUP(A227,Pre!$J:$BG,4,0)</f>
        <v>4</v>
      </c>
      <c r="BC227" t="e">
        <f>VLOOKUP(A227,'post control'!J:BJ,4,0)</f>
        <v>#N/A</v>
      </c>
    </row>
    <row r="228" spans="1:55" x14ac:dyDescent="0.2">
      <c r="A228">
        <v>665</v>
      </c>
      <c r="B228" s="13">
        <f>VLOOKUP(A228,Pre!$J:$BG,41,0)</f>
        <v>6</v>
      </c>
      <c r="C228" s="13" t="e">
        <f>VLOOKUP(A228,'post control'!J:BI,42,0)</f>
        <v>#N/A</v>
      </c>
      <c r="D228" s="13" t="e">
        <f>VLOOKUP(A228,'post control'!J:BI,42,0)</f>
        <v>#N/A</v>
      </c>
      <c r="E228">
        <f>VLOOKUP(A228,Pre!$J:$BG,42,0)</f>
        <v>-1</v>
      </c>
      <c r="F228" t="e">
        <f>VLOOKUP(A228,'post intervencion'!J:BY,60,0)</f>
        <v>#N/A</v>
      </c>
      <c r="G228" t="e">
        <f>VLOOKUP(A228,'post control'!J:BI,43,0)</f>
        <v>#N/A</v>
      </c>
      <c r="H228">
        <f>VLOOKUP(A228,Pre!$J:$BG,43,0)</f>
        <v>1</v>
      </c>
      <c r="I228" t="e">
        <f>VLOOKUP(A228,'post intervencion'!J:BY,61,0)</f>
        <v>#N/A</v>
      </c>
      <c r="J228" t="e">
        <f>VLOOKUP(A228,'post control'!J:BI,44,0)</f>
        <v>#N/A</v>
      </c>
      <c r="K228" s="24">
        <f>VLOOKUP(A228,Pre!$J:$BG,44,0)</f>
        <v>1</v>
      </c>
      <c r="L228" t="e">
        <f>VLOOKUP(A228,'post intervencion'!J:BY,62,0)</f>
        <v>#N/A</v>
      </c>
      <c r="M228" t="e">
        <f>VLOOKUP(A228,'post control'!J:BI,45,0)</f>
        <v>#N/A</v>
      </c>
      <c r="N228">
        <f>VLOOKUP(A228,Pre!$J:$BG,45,0)</f>
        <v>1</v>
      </c>
      <c r="O228" t="e">
        <f>VLOOKUP(A228,'post intervencion'!J:BY,63,0)</f>
        <v>#N/A</v>
      </c>
      <c r="P228" t="e">
        <f>VLOOKUP(A228,'post control'!J:BI,46,0)</f>
        <v>#N/A</v>
      </c>
      <c r="Q228">
        <f>VLOOKUP(A228,Pre!$J:$BG,46,0)</f>
        <v>1</v>
      </c>
      <c r="R228" t="e">
        <f>VLOOKUP(A228,'post intervencion'!J:BY,64,0)</f>
        <v>#N/A</v>
      </c>
      <c r="S228" t="e">
        <f>VLOOKUP(A228,'post control'!J:BI,47,0)</f>
        <v>#N/A</v>
      </c>
      <c r="T228">
        <f>VLOOKUP(A228,Pre!$J:$BG,47,0)</f>
        <v>4.333333333333333</v>
      </c>
      <c r="U228" t="e">
        <f>VLOOKUP(A228,'post intervencion'!J:BY,65,0)</f>
        <v>#N/A</v>
      </c>
      <c r="V228" t="e">
        <f>VLOOKUP(A228,'post control'!J:BI,48,0)</f>
        <v>#N/A</v>
      </c>
      <c r="W228">
        <f>VLOOKUP(A228,Pre!$J:$BG,48,0)</f>
        <v>3</v>
      </c>
      <c r="X228" t="e">
        <f>VLOOKUP(A228,'post intervencion'!J:BY,66,0)</f>
        <v>#N/A</v>
      </c>
      <c r="Y228" t="e">
        <f>VLOOKUP(A228,'post control'!J:BI,49,0)</f>
        <v>#N/A</v>
      </c>
      <c r="Z228">
        <f>VLOOKUP(A228,Pre!$J:$BG,49,0)</f>
        <v>4</v>
      </c>
      <c r="AA228" t="e">
        <f>VLOOKUP(A228,'post control'!J:BJ,50,0)</f>
        <v>#N/A</v>
      </c>
      <c r="AB228" t="e">
        <f>VLOOKUP(A228,'post control'!J:BI,50,0)</f>
        <v>#N/A</v>
      </c>
      <c r="AC228">
        <f>VLOOKUP(A228,Pre!$J:$BG,50,0)</f>
        <v>13</v>
      </c>
      <c r="AD228" t="e">
        <f>VLOOKUP(A228,'post intervencion'!J:BY,68,0)</f>
        <v>#N/A</v>
      </c>
      <c r="AE228" t="e">
        <f>VLOOKUP(A228,'post control'!J:BI,51,0)</f>
        <v>#N/A</v>
      </c>
      <c r="AG228">
        <f>VLOOKUP(A228,Pre!$J:$BH,51,0)</f>
        <v>2.8888888888888888</v>
      </c>
      <c r="AH228" t="e">
        <f>VLOOKUP(A228,'post intervencion'!J:CA,70,0)</f>
        <v>#N/A</v>
      </c>
      <c r="AJ228">
        <f>VLOOKUP(A228,Pre!$J:$BI,52,0)</f>
        <v>3.3333333333333335</v>
      </c>
      <c r="AK228" t="e">
        <f>VLOOKUP(A228,'post intervencion'!J:CB,71,0)</f>
        <v>#N/A</v>
      </c>
      <c r="AM228">
        <f>VLOOKUP(A228,Pre!$J:$BJ,53,0)</f>
        <v>5</v>
      </c>
      <c r="AN228" t="e">
        <f>VLOOKUP(A228,'post control'!J:BJ,53,0)</f>
        <v>#N/A</v>
      </c>
      <c r="AP228">
        <f>VLOOKUP(A228,Pre!$J:$BK,54,0)</f>
        <v>5</v>
      </c>
      <c r="AQ228" t="e">
        <f>VLOOKUP(A228,'post intervencion'!J:CD,73,0)</f>
        <v>#N/A</v>
      </c>
      <c r="AS228">
        <f>VLOOKUP(A228,Pre!$J:$BL,55,0)</f>
        <v>4.333333333333333</v>
      </c>
      <c r="AT228" t="e">
        <f>VLOOKUP(A228,'post intervencion'!J:CE,74,0)</f>
        <v>#N/A</v>
      </c>
      <c r="AW228" t="e">
        <f>VLOOKUP(A228,'post intervencion'!$J$18:$CI$117,75,0)</f>
        <v>#N/A</v>
      </c>
      <c r="AX228" t="e">
        <f>VLOOKUP(A228,'post intervencion'!$J$18:$CI$117,76,0)</f>
        <v>#N/A</v>
      </c>
      <c r="AY228" t="e">
        <f>VLOOKUP(A228,'post intervencion'!$J$18:$CI$117,77,0)</f>
        <v>#N/A</v>
      </c>
      <c r="AZ228" t="e">
        <f>VLOOKUP(A228,'post intervencion'!$J$18:$CI$117,78,0)</f>
        <v>#N/A</v>
      </c>
      <c r="BB228">
        <f>VLOOKUP(A228,Pre!$J:$BG,4,0)</f>
        <v>7</v>
      </c>
      <c r="BC228" t="e">
        <f>VLOOKUP(A228,'post control'!J:BJ,4,0)</f>
        <v>#N/A</v>
      </c>
    </row>
    <row r="229" spans="1:55" x14ac:dyDescent="0.2">
      <c r="A229">
        <v>761</v>
      </c>
      <c r="B229" s="13">
        <f>VLOOKUP(A229,Pre!$J:$BG,41,0)</f>
        <v>5.333333333333333</v>
      </c>
      <c r="C229" s="13" t="e">
        <f>VLOOKUP(A229,'post control'!J:BI,42,0)</f>
        <v>#N/A</v>
      </c>
      <c r="D229" s="13" t="e">
        <f>VLOOKUP(A229,'post control'!J:BI,42,0)</f>
        <v>#N/A</v>
      </c>
      <c r="E229">
        <f>VLOOKUP(A229,Pre!$J:$BG,42,0)</f>
        <v>10</v>
      </c>
      <c r="F229" t="e">
        <f>VLOOKUP(A229,'post intervencion'!J:BY,60,0)</f>
        <v>#N/A</v>
      </c>
      <c r="G229" t="e">
        <f>VLOOKUP(A229,'post control'!J:BI,43,0)</f>
        <v>#N/A</v>
      </c>
      <c r="H229">
        <f>VLOOKUP(A229,Pre!$J:$BG,43,0)</f>
        <v>1.6666666666666667</v>
      </c>
      <c r="I229" t="e">
        <f>VLOOKUP(A229,'post intervencion'!J:BY,61,0)</f>
        <v>#N/A</v>
      </c>
      <c r="J229" t="e">
        <f>VLOOKUP(A229,'post control'!J:BI,44,0)</f>
        <v>#N/A</v>
      </c>
      <c r="K229" s="24">
        <f>VLOOKUP(A229,Pre!$J:$BG,44,0)</f>
        <v>2</v>
      </c>
      <c r="L229" t="e">
        <f>VLOOKUP(A229,'post intervencion'!J:BY,62,0)</f>
        <v>#N/A</v>
      </c>
      <c r="M229" t="e">
        <f>VLOOKUP(A229,'post control'!J:BI,45,0)</f>
        <v>#N/A</v>
      </c>
      <c r="N229">
        <f>VLOOKUP(A229,Pre!$J:$BG,45,0)</f>
        <v>1</v>
      </c>
      <c r="O229" t="e">
        <f>VLOOKUP(A229,'post intervencion'!J:BY,63,0)</f>
        <v>#N/A</v>
      </c>
      <c r="P229" t="e">
        <f>VLOOKUP(A229,'post control'!J:BI,46,0)</f>
        <v>#N/A</v>
      </c>
      <c r="Q229">
        <f>VLOOKUP(A229,Pre!$J:$BG,46,0)</f>
        <v>2</v>
      </c>
      <c r="R229" t="e">
        <f>VLOOKUP(A229,'post intervencion'!J:BY,64,0)</f>
        <v>#N/A</v>
      </c>
      <c r="S229" t="e">
        <f>VLOOKUP(A229,'post control'!J:BI,47,0)</f>
        <v>#N/A</v>
      </c>
      <c r="T229">
        <f>VLOOKUP(A229,Pre!$J:$BG,47,0)</f>
        <v>3.6666666666666665</v>
      </c>
      <c r="U229" t="e">
        <f>VLOOKUP(A229,'post intervencion'!J:BY,65,0)</f>
        <v>#N/A</v>
      </c>
      <c r="V229" t="e">
        <f>VLOOKUP(A229,'post control'!J:BI,48,0)</f>
        <v>#N/A</v>
      </c>
      <c r="W229">
        <f>VLOOKUP(A229,Pre!$J:$BG,48,0)</f>
        <v>4.4000000000000004</v>
      </c>
      <c r="X229" t="e">
        <f>VLOOKUP(A229,'post intervencion'!J:BY,66,0)</f>
        <v>#N/A</v>
      </c>
      <c r="Y229" t="e">
        <f>VLOOKUP(A229,'post control'!J:BI,49,0)</f>
        <v>#N/A</v>
      </c>
      <c r="Z229">
        <f>VLOOKUP(A229,Pre!$J:$BG,49,0)</f>
        <v>4.25</v>
      </c>
      <c r="AA229" t="e">
        <f>VLOOKUP(A229,'post control'!J:BJ,50,0)</f>
        <v>#N/A</v>
      </c>
      <c r="AB229" t="e">
        <f>VLOOKUP(A229,'post control'!J:BI,50,0)</f>
        <v>#N/A</v>
      </c>
      <c r="AC229">
        <f>VLOOKUP(A229,Pre!$J:$BG,50,0)</f>
        <v>5</v>
      </c>
      <c r="AD229" t="e">
        <f>VLOOKUP(A229,'post intervencion'!J:BY,68,0)</f>
        <v>#N/A</v>
      </c>
      <c r="AE229" t="e">
        <f>VLOOKUP(A229,'post control'!J:BI,51,0)</f>
        <v>#N/A</v>
      </c>
      <c r="AG229">
        <f>VLOOKUP(A229,Pre!$J:$BH,51,0)</f>
        <v>4.5555555555555554</v>
      </c>
      <c r="AH229" t="e">
        <f>VLOOKUP(A229,'post intervencion'!J:CA,70,0)</f>
        <v>#N/A</v>
      </c>
      <c r="AJ229">
        <f>VLOOKUP(A229,Pre!$J:$BI,52,0)</f>
        <v>0.33333333333333304</v>
      </c>
      <c r="AK229" t="e">
        <f>VLOOKUP(A229,'post intervencion'!J:CB,71,0)</f>
        <v>#N/A</v>
      </c>
      <c r="AM229">
        <f>VLOOKUP(A229,Pre!$J:$BJ,53,0)</f>
        <v>1</v>
      </c>
      <c r="AN229" t="e">
        <f>VLOOKUP(A229,'post control'!J:BJ,53,0)</f>
        <v>#N/A</v>
      </c>
      <c r="AP229">
        <f>VLOOKUP(A229,Pre!$J:$BK,54,0)</f>
        <v>1</v>
      </c>
      <c r="AQ229" t="e">
        <f>VLOOKUP(A229,'post intervencion'!J:CD,73,0)</f>
        <v>#N/A</v>
      </c>
      <c r="AS229">
        <f>VLOOKUP(A229,Pre!$J:$BL,55,0)</f>
        <v>1.6666666666666665</v>
      </c>
      <c r="AT229" t="e">
        <f>VLOOKUP(A229,'post intervencion'!J:CE,74,0)</f>
        <v>#N/A</v>
      </c>
      <c r="AW229" t="e">
        <f>VLOOKUP(A229,'post intervencion'!$J$18:$CI$117,75,0)</f>
        <v>#N/A</v>
      </c>
      <c r="AX229" t="e">
        <f>VLOOKUP(A229,'post intervencion'!$J$18:$CI$117,76,0)</f>
        <v>#N/A</v>
      </c>
      <c r="AY229" t="e">
        <f>VLOOKUP(A229,'post intervencion'!$J$18:$CI$117,77,0)</f>
        <v>#N/A</v>
      </c>
      <c r="AZ229" t="e">
        <f>VLOOKUP(A229,'post intervencion'!$J$18:$CI$117,78,0)</f>
        <v>#N/A</v>
      </c>
      <c r="BB229">
        <f>VLOOKUP(A229,Pre!$J:$BG,4,0)</f>
        <v>4</v>
      </c>
      <c r="BC229" t="e">
        <f>VLOOKUP(A229,'post control'!J:BJ,4,0)</f>
        <v>#N/A</v>
      </c>
    </row>
    <row r="230" spans="1:55" x14ac:dyDescent="0.2">
      <c r="A230">
        <v>993</v>
      </c>
      <c r="B230" s="13">
        <f>VLOOKUP(A230,Pre!$J:$BG,41,0)</f>
        <v>6.333333333333333</v>
      </c>
      <c r="C230" s="13" t="e">
        <f>VLOOKUP(A230,'post control'!J:BI,42,0)</f>
        <v>#N/A</v>
      </c>
      <c r="D230" s="13" t="e">
        <f>VLOOKUP(A230,'post control'!J:BI,42,0)</f>
        <v>#N/A</v>
      </c>
      <c r="E230">
        <f>VLOOKUP(A230,Pre!$J:$BG,42,0)</f>
        <v>9</v>
      </c>
      <c r="F230" t="e">
        <f>VLOOKUP(A230,'post intervencion'!J:BY,60,0)</f>
        <v>#N/A</v>
      </c>
      <c r="G230" t="e">
        <f>VLOOKUP(A230,'post control'!J:BI,43,0)</f>
        <v>#N/A</v>
      </c>
      <c r="H230">
        <f>VLOOKUP(A230,Pre!$J:$BG,43,0)</f>
        <v>3.3333333333333335</v>
      </c>
      <c r="I230" t="e">
        <f>VLOOKUP(A230,'post intervencion'!J:BY,61,0)</f>
        <v>#N/A</v>
      </c>
      <c r="J230" t="e">
        <f>VLOOKUP(A230,'post control'!J:BI,44,0)</f>
        <v>#N/A</v>
      </c>
      <c r="K230" s="24">
        <f>VLOOKUP(A230,Pre!$J:$BG,44,0)</f>
        <v>4</v>
      </c>
      <c r="L230" t="e">
        <f>VLOOKUP(A230,'post intervencion'!J:BY,62,0)</f>
        <v>#N/A</v>
      </c>
      <c r="M230" t="e">
        <f>VLOOKUP(A230,'post control'!J:BI,45,0)</f>
        <v>#N/A</v>
      </c>
      <c r="N230">
        <f>VLOOKUP(A230,Pre!$J:$BG,45,0)</f>
        <v>1</v>
      </c>
      <c r="O230" t="e">
        <f>VLOOKUP(A230,'post intervencion'!J:BY,63,0)</f>
        <v>#N/A</v>
      </c>
      <c r="P230" t="e">
        <f>VLOOKUP(A230,'post control'!J:BI,46,0)</f>
        <v>#N/A</v>
      </c>
      <c r="Q230">
        <f>VLOOKUP(A230,Pre!$J:$BG,46,0)</f>
        <v>5</v>
      </c>
      <c r="R230" t="e">
        <f>VLOOKUP(A230,'post intervencion'!J:BY,64,0)</f>
        <v>#N/A</v>
      </c>
      <c r="S230" t="e">
        <f>VLOOKUP(A230,'post control'!J:BI,47,0)</f>
        <v>#N/A</v>
      </c>
      <c r="T230">
        <f>VLOOKUP(A230,Pre!$J:$BG,47,0)</f>
        <v>2.6666666666666665</v>
      </c>
      <c r="U230" t="e">
        <f>VLOOKUP(A230,'post intervencion'!J:BY,65,0)</f>
        <v>#N/A</v>
      </c>
      <c r="V230" t="e">
        <f>VLOOKUP(A230,'post control'!J:BI,48,0)</f>
        <v>#N/A</v>
      </c>
      <c r="W230">
        <f>VLOOKUP(A230,Pre!$J:$BG,48,0)</f>
        <v>3.4</v>
      </c>
      <c r="X230" t="e">
        <f>VLOOKUP(A230,'post intervencion'!J:BY,66,0)</f>
        <v>#N/A</v>
      </c>
      <c r="Y230" t="e">
        <f>VLOOKUP(A230,'post control'!J:BI,49,0)</f>
        <v>#N/A</v>
      </c>
      <c r="Z230">
        <f>VLOOKUP(A230,Pre!$J:$BG,49,0)</f>
        <v>4.25</v>
      </c>
      <c r="AA230" t="e">
        <f>VLOOKUP(A230,'post control'!J:BJ,50,0)</f>
        <v>#N/A</v>
      </c>
      <c r="AB230" t="e">
        <f>VLOOKUP(A230,'post control'!J:BI,50,0)</f>
        <v>#N/A</v>
      </c>
      <c r="AC230">
        <f>VLOOKUP(A230,Pre!$J:$BG,50,0)</f>
        <v>14</v>
      </c>
      <c r="AD230" t="e">
        <f>VLOOKUP(A230,'post intervencion'!J:BY,68,0)</f>
        <v>#N/A</v>
      </c>
      <c r="AE230" t="e">
        <f>VLOOKUP(A230,'post control'!J:BI,51,0)</f>
        <v>#N/A</v>
      </c>
      <c r="AG230">
        <f>VLOOKUP(A230,Pre!$J:$BH,51,0)</f>
        <v>2.2222222222222223</v>
      </c>
      <c r="AH230" t="e">
        <f>VLOOKUP(A230,'post intervencion'!J:CA,70,0)</f>
        <v>#N/A</v>
      </c>
      <c r="AJ230">
        <f>VLOOKUP(A230,Pre!$J:$BI,52,0)</f>
        <v>2.6666666666666665</v>
      </c>
      <c r="AK230" t="e">
        <f>VLOOKUP(A230,'post intervencion'!J:CB,71,0)</f>
        <v>#N/A</v>
      </c>
      <c r="AM230">
        <f>VLOOKUP(A230,Pre!$J:$BJ,53,0)</f>
        <v>4</v>
      </c>
      <c r="AN230" t="e">
        <f>VLOOKUP(A230,'post control'!J:BJ,53,0)</f>
        <v>#N/A</v>
      </c>
      <c r="AP230">
        <f>VLOOKUP(A230,Pre!$J:$BK,54,0)</f>
        <v>4</v>
      </c>
      <c r="AQ230" t="e">
        <f>VLOOKUP(A230,'post intervencion'!J:CD,73,0)</f>
        <v>#N/A</v>
      </c>
      <c r="AS230">
        <f>VLOOKUP(A230,Pre!$J:$BL,55,0)</f>
        <v>4.666666666666667</v>
      </c>
      <c r="AT230" t="e">
        <f>VLOOKUP(A230,'post intervencion'!J:CE,74,0)</f>
        <v>#N/A</v>
      </c>
      <c r="AW230" t="e">
        <f>VLOOKUP(A230,'post intervencion'!$J$18:$CI$117,75,0)</f>
        <v>#N/A</v>
      </c>
      <c r="AX230" t="e">
        <f>VLOOKUP(A230,'post intervencion'!$J$18:$CI$117,76,0)</f>
        <v>#N/A</v>
      </c>
      <c r="AY230" t="e">
        <f>VLOOKUP(A230,'post intervencion'!$J$18:$CI$117,77,0)</f>
        <v>#N/A</v>
      </c>
      <c r="AZ230" t="e">
        <f>VLOOKUP(A230,'post intervencion'!$J$18:$CI$117,78,0)</f>
        <v>#N/A</v>
      </c>
      <c r="BB230">
        <f>VLOOKUP(A230,Pre!$J:$BG,4,0)</f>
        <v>7</v>
      </c>
      <c r="BC230" t="e">
        <f>VLOOKUP(A230,'post control'!J:BJ,4,0)</f>
        <v>#N/A</v>
      </c>
    </row>
    <row r="231" spans="1:55" x14ac:dyDescent="0.2">
      <c r="A231">
        <v>1108</v>
      </c>
      <c r="B231" s="13">
        <f>VLOOKUP(A231,Pre!$J:$BG,41,0)</f>
        <v>5.666666666666667</v>
      </c>
      <c r="C231" s="13" t="e">
        <f>VLOOKUP(A231,'post control'!J:BI,42,0)</f>
        <v>#N/A</v>
      </c>
      <c r="D231" s="13" t="e">
        <f>VLOOKUP(A231,'post control'!J:BI,42,0)</f>
        <v>#N/A</v>
      </c>
      <c r="E231">
        <f>VLOOKUP(A231,Pre!$J:$BG,42,0)</f>
        <v>1</v>
      </c>
      <c r="F231" t="e">
        <f>VLOOKUP(A231,'post intervencion'!J:BY,60,0)</f>
        <v>#N/A</v>
      </c>
      <c r="G231" t="e">
        <f>VLOOKUP(A231,'post control'!J:BI,43,0)</f>
        <v>#N/A</v>
      </c>
      <c r="H231">
        <f>VLOOKUP(A231,Pre!$J:$BG,43,0)</f>
        <v>1</v>
      </c>
      <c r="I231" t="e">
        <f>VLOOKUP(A231,'post intervencion'!J:BY,61,0)</f>
        <v>#N/A</v>
      </c>
      <c r="J231" t="e">
        <f>VLOOKUP(A231,'post control'!J:BI,44,0)</f>
        <v>#N/A</v>
      </c>
      <c r="K231" s="24">
        <f>VLOOKUP(A231,Pre!$J:$BG,44,0)</f>
        <v>1</v>
      </c>
      <c r="L231" t="e">
        <f>VLOOKUP(A231,'post intervencion'!J:BY,62,0)</f>
        <v>#N/A</v>
      </c>
      <c r="M231" t="e">
        <f>VLOOKUP(A231,'post control'!J:BI,45,0)</f>
        <v>#N/A</v>
      </c>
      <c r="N231">
        <f>VLOOKUP(A231,Pre!$J:$BG,45,0)</f>
        <v>1</v>
      </c>
      <c r="O231" t="e">
        <f>VLOOKUP(A231,'post intervencion'!J:BY,63,0)</f>
        <v>#N/A</v>
      </c>
      <c r="P231" t="e">
        <f>VLOOKUP(A231,'post control'!J:BI,46,0)</f>
        <v>#N/A</v>
      </c>
      <c r="Q231">
        <f>VLOOKUP(A231,Pre!$J:$BG,46,0)</f>
        <v>1</v>
      </c>
      <c r="R231" t="e">
        <f>VLOOKUP(A231,'post intervencion'!J:BY,64,0)</f>
        <v>#N/A</v>
      </c>
      <c r="S231" t="e">
        <f>VLOOKUP(A231,'post control'!J:BI,47,0)</f>
        <v>#N/A</v>
      </c>
      <c r="T231">
        <f>VLOOKUP(A231,Pre!$J:$BG,47,0)</f>
        <v>4</v>
      </c>
      <c r="U231" t="e">
        <f>VLOOKUP(A231,'post intervencion'!J:BY,65,0)</f>
        <v>#N/A</v>
      </c>
      <c r="V231" t="e">
        <f>VLOOKUP(A231,'post control'!J:BI,48,0)</f>
        <v>#N/A</v>
      </c>
      <c r="W231">
        <f>VLOOKUP(A231,Pre!$J:$BG,48,0)</f>
        <v>5.2</v>
      </c>
      <c r="X231" t="e">
        <f>VLOOKUP(A231,'post intervencion'!J:BY,66,0)</f>
        <v>#N/A</v>
      </c>
      <c r="Y231" t="e">
        <f>VLOOKUP(A231,'post control'!J:BI,49,0)</f>
        <v>#N/A</v>
      </c>
      <c r="Z231">
        <f>VLOOKUP(A231,Pre!$J:$BG,49,0)</f>
        <v>5</v>
      </c>
      <c r="AA231" t="e">
        <f>VLOOKUP(A231,'post control'!J:BJ,50,0)</f>
        <v>#N/A</v>
      </c>
      <c r="AB231" t="e">
        <f>VLOOKUP(A231,'post control'!J:BI,50,0)</f>
        <v>#N/A</v>
      </c>
      <c r="AC231">
        <f>VLOOKUP(A231,Pre!$J:$BG,50,0)</f>
        <v>12</v>
      </c>
      <c r="AD231" t="e">
        <f>VLOOKUP(A231,'post intervencion'!J:BY,68,0)</f>
        <v>#N/A</v>
      </c>
      <c r="AE231" t="e">
        <f>VLOOKUP(A231,'post control'!J:BI,51,0)</f>
        <v>#N/A</v>
      </c>
      <c r="AG231">
        <f>VLOOKUP(A231,Pre!$J:$BH,51,0)</f>
        <v>2.1111111111111112</v>
      </c>
      <c r="AH231" t="e">
        <f>VLOOKUP(A231,'post intervencion'!J:CA,70,0)</f>
        <v>#N/A</v>
      </c>
      <c r="AJ231">
        <f>VLOOKUP(A231,Pre!$J:$BI,52,0)</f>
        <v>3</v>
      </c>
      <c r="AK231" t="e">
        <f>VLOOKUP(A231,'post intervencion'!J:CB,71,0)</f>
        <v>#N/A</v>
      </c>
      <c r="AM231">
        <f>VLOOKUP(A231,Pre!$J:$BJ,53,0)</f>
        <v>4</v>
      </c>
      <c r="AN231" t="e">
        <f>VLOOKUP(A231,'post control'!J:BJ,53,0)</f>
        <v>#N/A</v>
      </c>
      <c r="AP231">
        <f>VLOOKUP(A231,Pre!$J:$BK,54,0)</f>
        <v>4</v>
      </c>
      <c r="AQ231" t="e">
        <f>VLOOKUP(A231,'post intervencion'!J:CD,73,0)</f>
        <v>#N/A</v>
      </c>
      <c r="AS231">
        <f>VLOOKUP(A231,Pre!$J:$BL,55,0)</f>
        <v>4</v>
      </c>
      <c r="AT231" t="e">
        <f>VLOOKUP(A231,'post intervencion'!J:CE,74,0)</f>
        <v>#N/A</v>
      </c>
      <c r="AW231" t="e">
        <f>VLOOKUP(A231,'post intervencion'!$J$18:$CI$117,75,0)</f>
        <v>#N/A</v>
      </c>
      <c r="AX231" t="e">
        <f>VLOOKUP(A231,'post intervencion'!$J$18:$CI$117,76,0)</f>
        <v>#N/A</v>
      </c>
      <c r="AY231" t="e">
        <f>VLOOKUP(A231,'post intervencion'!$J$18:$CI$117,77,0)</f>
        <v>#N/A</v>
      </c>
      <c r="AZ231" t="e">
        <f>VLOOKUP(A231,'post intervencion'!$J$18:$CI$117,78,0)</f>
        <v>#N/A</v>
      </c>
      <c r="BB231">
        <f>VLOOKUP(A231,Pre!$J:$BG,4,0)</f>
        <v>4</v>
      </c>
      <c r="BC231" t="e">
        <f>VLOOKUP(A231,'post control'!J:BJ,4,0)</f>
        <v>#N/A</v>
      </c>
    </row>
    <row r="232" spans="1:55" x14ac:dyDescent="0.2">
      <c r="A232">
        <v>1168</v>
      </c>
      <c r="B232" s="13">
        <f>VLOOKUP(A232,Pre!$J:$BG,41,0)</f>
        <v>5.666666666666667</v>
      </c>
      <c r="C232" s="13" t="e">
        <f>VLOOKUP(A232,'post control'!J:BI,42,0)</f>
        <v>#N/A</v>
      </c>
      <c r="D232" s="13" t="e">
        <f>VLOOKUP(A232,'post control'!J:BI,42,0)</f>
        <v>#N/A</v>
      </c>
      <c r="E232">
        <f>VLOOKUP(A232,Pre!$J:$BG,42,0)</f>
        <v>4</v>
      </c>
      <c r="F232" t="e">
        <f>VLOOKUP(A232,'post intervencion'!J:BY,60,0)</f>
        <v>#N/A</v>
      </c>
      <c r="G232" t="e">
        <f>VLOOKUP(A232,'post control'!J:BI,43,0)</f>
        <v>#N/A</v>
      </c>
      <c r="H232">
        <f>VLOOKUP(A232,Pre!$J:$BG,43,0)</f>
        <v>1</v>
      </c>
      <c r="I232" t="e">
        <f>VLOOKUP(A232,'post intervencion'!J:BY,61,0)</f>
        <v>#N/A</v>
      </c>
      <c r="J232" t="e">
        <f>VLOOKUP(A232,'post control'!J:BI,44,0)</f>
        <v>#N/A</v>
      </c>
      <c r="K232" s="24">
        <f>VLOOKUP(A232,Pre!$J:$BG,44,0)</f>
        <v>1</v>
      </c>
      <c r="L232" t="e">
        <f>VLOOKUP(A232,'post intervencion'!J:BY,62,0)</f>
        <v>#N/A</v>
      </c>
      <c r="M232" t="e">
        <f>VLOOKUP(A232,'post control'!J:BI,45,0)</f>
        <v>#N/A</v>
      </c>
      <c r="N232">
        <f>VLOOKUP(A232,Pre!$J:$BG,45,0)</f>
        <v>1</v>
      </c>
      <c r="O232" t="e">
        <f>VLOOKUP(A232,'post intervencion'!J:BY,63,0)</f>
        <v>#N/A</v>
      </c>
      <c r="P232" t="e">
        <f>VLOOKUP(A232,'post control'!J:BI,46,0)</f>
        <v>#N/A</v>
      </c>
      <c r="Q232">
        <f>VLOOKUP(A232,Pre!$J:$BG,46,0)</f>
        <v>1</v>
      </c>
      <c r="R232" t="e">
        <f>VLOOKUP(A232,'post intervencion'!J:BY,64,0)</f>
        <v>#N/A</v>
      </c>
      <c r="S232" t="e">
        <f>VLOOKUP(A232,'post control'!J:BI,47,0)</f>
        <v>#N/A</v>
      </c>
      <c r="T232">
        <f>VLOOKUP(A232,Pre!$J:$BG,47,0)</f>
        <v>3</v>
      </c>
      <c r="U232" t="e">
        <f>VLOOKUP(A232,'post intervencion'!J:BY,65,0)</f>
        <v>#N/A</v>
      </c>
      <c r="V232" t="e">
        <f>VLOOKUP(A232,'post control'!J:BI,48,0)</f>
        <v>#N/A</v>
      </c>
      <c r="W232">
        <f>VLOOKUP(A232,Pre!$J:$BG,48,0)</f>
        <v>4</v>
      </c>
      <c r="X232" t="e">
        <f>VLOOKUP(A232,'post intervencion'!J:BY,66,0)</f>
        <v>#N/A</v>
      </c>
      <c r="Y232" t="e">
        <f>VLOOKUP(A232,'post control'!J:BI,49,0)</f>
        <v>#N/A</v>
      </c>
      <c r="Z232">
        <f>VLOOKUP(A232,Pre!$J:$BG,49,0)</f>
        <v>4.25</v>
      </c>
      <c r="AA232" t="e">
        <f>VLOOKUP(A232,'post control'!J:BJ,50,0)</f>
        <v>#N/A</v>
      </c>
      <c r="AB232" t="e">
        <f>VLOOKUP(A232,'post control'!J:BI,50,0)</f>
        <v>#N/A</v>
      </c>
      <c r="AC232">
        <f>VLOOKUP(A232,Pre!$J:$BG,50,0)</f>
        <v>6</v>
      </c>
      <c r="AD232" t="e">
        <f>VLOOKUP(A232,'post intervencion'!J:BY,68,0)</f>
        <v>#N/A</v>
      </c>
      <c r="AE232" t="e">
        <f>VLOOKUP(A232,'post control'!J:BI,51,0)</f>
        <v>#N/A</v>
      </c>
      <c r="AG232">
        <f>VLOOKUP(A232,Pre!$J:$BH,51,0)</f>
        <v>3</v>
      </c>
      <c r="AH232" t="e">
        <f>VLOOKUP(A232,'post intervencion'!J:CA,70,0)</f>
        <v>#N/A</v>
      </c>
      <c r="AJ232">
        <f>VLOOKUP(A232,Pre!$J:$BI,52,0)</f>
        <v>1</v>
      </c>
      <c r="AK232" t="e">
        <f>VLOOKUP(A232,'post intervencion'!J:CB,71,0)</f>
        <v>#N/A</v>
      </c>
      <c r="AM232">
        <f>VLOOKUP(A232,Pre!$J:$BJ,53,0)</f>
        <v>2</v>
      </c>
      <c r="AN232" t="e">
        <f>VLOOKUP(A232,'post control'!J:BJ,53,0)</f>
        <v>#N/A</v>
      </c>
      <c r="AP232">
        <f>VLOOKUP(A232,Pre!$J:$BK,54,0)</f>
        <v>2</v>
      </c>
      <c r="AQ232" t="e">
        <f>VLOOKUP(A232,'post intervencion'!J:CD,73,0)</f>
        <v>#N/A</v>
      </c>
      <c r="AS232">
        <f>VLOOKUP(A232,Pre!$J:$BL,55,0)</f>
        <v>2</v>
      </c>
      <c r="AT232" t="e">
        <f>VLOOKUP(A232,'post intervencion'!J:CE,74,0)</f>
        <v>#N/A</v>
      </c>
      <c r="AW232" t="e">
        <f>VLOOKUP(A232,'post intervencion'!$J$18:$CI$117,75,0)</f>
        <v>#N/A</v>
      </c>
      <c r="AX232" t="e">
        <f>VLOOKUP(A232,'post intervencion'!$J$18:$CI$117,76,0)</f>
        <v>#N/A</v>
      </c>
      <c r="AY232" t="e">
        <f>VLOOKUP(A232,'post intervencion'!$J$18:$CI$117,77,0)</f>
        <v>#N/A</v>
      </c>
      <c r="AZ232" t="e">
        <f>VLOOKUP(A232,'post intervencion'!$J$18:$CI$117,78,0)</f>
        <v>#N/A</v>
      </c>
      <c r="BB232">
        <f>VLOOKUP(A232,Pre!$J:$BG,4,0)</f>
        <v>5</v>
      </c>
      <c r="BC232" t="e">
        <f>VLOOKUP(A232,'post control'!J:BJ,4,0)</f>
        <v>#N/A</v>
      </c>
    </row>
    <row r="233" spans="1:55" x14ac:dyDescent="0.2">
      <c r="A233">
        <v>237</v>
      </c>
      <c r="B233" s="13">
        <f>VLOOKUP(A233,Pre!$J:$BG,41,0)</f>
        <v>6</v>
      </c>
      <c r="C233" s="13" t="e">
        <f>VLOOKUP(A233,'post control'!J:BI,42,0)</f>
        <v>#N/A</v>
      </c>
      <c r="D233" s="13" t="e">
        <f>VLOOKUP(A233,'post control'!J:BI,42,0)</f>
        <v>#N/A</v>
      </c>
      <c r="E233">
        <f>VLOOKUP(A233,Pre!$J:$BG,42,0)</f>
        <v>8</v>
      </c>
      <c r="F233" t="e">
        <f>VLOOKUP(A233,'post intervencion'!J:BY,60,0)</f>
        <v>#N/A</v>
      </c>
      <c r="G233" t="e">
        <f>VLOOKUP(A233,'post control'!J:BI,43,0)</f>
        <v>#N/A</v>
      </c>
      <c r="H233">
        <f>VLOOKUP(A233,Pre!$J:$BG,43,0)</f>
        <v>2</v>
      </c>
      <c r="I233" t="e">
        <f>VLOOKUP(A233,'post intervencion'!J:BY,61,0)</f>
        <v>#N/A</v>
      </c>
      <c r="J233" t="e">
        <f>VLOOKUP(A233,'post control'!J:BI,44,0)</f>
        <v>#N/A</v>
      </c>
      <c r="K233" s="24">
        <f>VLOOKUP(A233,Pre!$J:$BG,44,0)</f>
        <v>2</v>
      </c>
      <c r="L233" t="e">
        <f>VLOOKUP(A233,'post intervencion'!J:BY,62,0)</f>
        <v>#N/A</v>
      </c>
      <c r="M233" t="e">
        <f>VLOOKUP(A233,'post control'!J:BI,45,0)</f>
        <v>#N/A</v>
      </c>
      <c r="N233">
        <f>VLOOKUP(A233,Pre!$J:$BG,45,0)</f>
        <v>2</v>
      </c>
      <c r="O233" t="e">
        <f>VLOOKUP(A233,'post intervencion'!J:BY,63,0)</f>
        <v>#N/A</v>
      </c>
      <c r="P233" t="e">
        <f>VLOOKUP(A233,'post control'!J:BI,46,0)</f>
        <v>#N/A</v>
      </c>
      <c r="Q233">
        <f>VLOOKUP(A233,Pre!$J:$BG,46,0)</f>
        <v>2</v>
      </c>
      <c r="R233" t="e">
        <f>VLOOKUP(A233,'post intervencion'!J:BY,64,0)</f>
        <v>#N/A</v>
      </c>
      <c r="S233" t="e">
        <f>VLOOKUP(A233,'post control'!J:BI,47,0)</f>
        <v>#N/A</v>
      </c>
      <c r="T233">
        <f>VLOOKUP(A233,Pre!$J:$BG,47,0)</f>
        <v>3</v>
      </c>
      <c r="U233" t="e">
        <f>VLOOKUP(A233,'post intervencion'!J:BY,65,0)</f>
        <v>#N/A</v>
      </c>
      <c r="V233" t="e">
        <f>VLOOKUP(A233,'post control'!J:BI,48,0)</f>
        <v>#N/A</v>
      </c>
      <c r="W233">
        <f>VLOOKUP(A233,Pre!$J:$BG,48,0)</f>
        <v>3.4</v>
      </c>
      <c r="X233" t="e">
        <f>VLOOKUP(A233,'post intervencion'!J:BY,66,0)</f>
        <v>#N/A</v>
      </c>
      <c r="Y233" t="e">
        <f>VLOOKUP(A233,'post control'!J:BI,49,0)</f>
        <v>#N/A</v>
      </c>
      <c r="Z233">
        <f>VLOOKUP(A233,Pre!$J:$BG,49,0)</f>
        <v>4</v>
      </c>
      <c r="AA233" t="e">
        <f>VLOOKUP(A233,'post control'!J:BJ,50,0)</f>
        <v>#N/A</v>
      </c>
      <c r="AB233" t="e">
        <f>VLOOKUP(A233,'post control'!J:BI,50,0)</f>
        <v>#N/A</v>
      </c>
      <c r="AC233">
        <f>VLOOKUP(A233,Pre!$J:$BG,50,0)</f>
        <v>6</v>
      </c>
      <c r="AD233" t="e">
        <f>VLOOKUP(A233,'post intervencion'!J:BY,68,0)</f>
        <v>#N/A</v>
      </c>
      <c r="AE233" t="e">
        <f>VLOOKUP(A233,'post control'!J:BI,51,0)</f>
        <v>#N/A</v>
      </c>
      <c r="AG233">
        <f>VLOOKUP(A233,Pre!$J:$BH,51,0)</f>
        <v>3.3333333333333335</v>
      </c>
      <c r="AH233" t="e">
        <f>VLOOKUP(A233,'post intervencion'!J:CA,70,0)</f>
        <v>#N/A</v>
      </c>
      <c r="AJ233">
        <f>VLOOKUP(A233,Pre!$J:$BI,52,0)</f>
        <v>1.6666666666666665</v>
      </c>
      <c r="AK233" t="e">
        <f>VLOOKUP(A233,'post intervencion'!J:CB,71,0)</f>
        <v>#N/A</v>
      </c>
      <c r="AM233">
        <f>VLOOKUP(A233,Pre!$J:$BJ,53,0)</f>
        <v>2</v>
      </c>
      <c r="AN233" t="e">
        <f>VLOOKUP(A233,'post control'!J:BJ,53,0)</f>
        <v>#N/A</v>
      </c>
      <c r="AP233">
        <f>VLOOKUP(A233,Pre!$J:$BK,54,0)</f>
        <v>2</v>
      </c>
      <c r="AQ233" t="e">
        <f>VLOOKUP(A233,'post intervencion'!J:CD,73,0)</f>
        <v>#N/A</v>
      </c>
      <c r="AS233">
        <f>VLOOKUP(A233,Pre!$J:$BL,55,0)</f>
        <v>2</v>
      </c>
      <c r="AT233" t="e">
        <f>VLOOKUP(A233,'post intervencion'!J:CE,74,0)</f>
        <v>#N/A</v>
      </c>
      <c r="AW233" t="e">
        <f>VLOOKUP(A233,'post intervencion'!$J$18:$CI$117,75,0)</f>
        <v>#N/A</v>
      </c>
      <c r="AX233" t="e">
        <f>VLOOKUP(A233,'post intervencion'!$J$18:$CI$117,76,0)</f>
        <v>#N/A</v>
      </c>
      <c r="AY233" t="e">
        <f>VLOOKUP(A233,'post intervencion'!$J$18:$CI$117,77,0)</f>
        <v>#N/A</v>
      </c>
      <c r="AZ233" t="e">
        <f>VLOOKUP(A233,'post intervencion'!$J$18:$CI$117,78,0)</f>
        <v>#N/A</v>
      </c>
      <c r="BB233">
        <f>VLOOKUP(A233,Pre!$J:$BG,4,0)</f>
        <v>5</v>
      </c>
      <c r="BC233" t="e">
        <f>VLOOKUP(A233,'post control'!J:BJ,4,0)</f>
        <v>#N/A</v>
      </c>
    </row>
    <row r="234" spans="1:55" x14ac:dyDescent="0.2">
      <c r="A234">
        <v>493</v>
      </c>
      <c r="B234" s="13">
        <f>VLOOKUP(A234,Pre!$J:$BG,41,0)</f>
        <v>5</v>
      </c>
      <c r="C234" s="13" t="e">
        <f>VLOOKUP(A234,'post control'!J:BI,42,0)</f>
        <v>#N/A</v>
      </c>
      <c r="D234" s="13" t="e">
        <f>VLOOKUP(A234,'post control'!J:BI,42,0)</f>
        <v>#N/A</v>
      </c>
      <c r="E234">
        <f>VLOOKUP(A234,Pre!$J:$BG,42,0)</f>
        <v>5</v>
      </c>
      <c r="F234" t="e">
        <f>VLOOKUP(A234,'post intervencion'!J:BY,60,0)</f>
        <v>#N/A</v>
      </c>
      <c r="G234" t="e">
        <f>VLOOKUP(A234,'post control'!J:BI,43,0)</f>
        <v>#N/A</v>
      </c>
      <c r="H234">
        <f>VLOOKUP(A234,Pre!$J:$BG,43,0)</f>
        <v>2</v>
      </c>
      <c r="I234" t="e">
        <f>VLOOKUP(A234,'post intervencion'!J:BY,61,0)</f>
        <v>#N/A</v>
      </c>
      <c r="J234" t="e">
        <f>VLOOKUP(A234,'post control'!J:BI,44,0)</f>
        <v>#N/A</v>
      </c>
      <c r="K234" s="24">
        <f>VLOOKUP(A234,Pre!$J:$BG,44,0)</f>
        <v>2</v>
      </c>
      <c r="L234" t="e">
        <f>VLOOKUP(A234,'post intervencion'!J:BY,62,0)</f>
        <v>#N/A</v>
      </c>
      <c r="M234" t="e">
        <f>VLOOKUP(A234,'post control'!J:BI,45,0)</f>
        <v>#N/A</v>
      </c>
      <c r="N234">
        <f>VLOOKUP(A234,Pre!$J:$BG,45,0)</f>
        <v>2</v>
      </c>
      <c r="O234" t="e">
        <f>VLOOKUP(A234,'post intervencion'!J:BY,63,0)</f>
        <v>#N/A</v>
      </c>
      <c r="P234" t="e">
        <f>VLOOKUP(A234,'post control'!J:BI,46,0)</f>
        <v>#N/A</v>
      </c>
      <c r="Q234">
        <f>VLOOKUP(A234,Pre!$J:$BG,46,0)</f>
        <v>2</v>
      </c>
      <c r="R234" t="e">
        <f>VLOOKUP(A234,'post intervencion'!J:BY,64,0)</f>
        <v>#N/A</v>
      </c>
      <c r="S234" t="e">
        <f>VLOOKUP(A234,'post control'!J:BI,47,0)</f>
        <v>#N/A</v>
      </c>
      <c r="T234">
        <f>VLOOKUP(A234,Pre!$J:$BG,47,0)</f>
        <v>3</v>
      </c>
      <c r="U234" t="e">
        <f>VLOOKUP(A234,'post intervencion'!J:BY,65,0)</f>
        <v>#N/A</v>
      </c>
      <c r="V234" t="e">
        <f>VLOOKUP(A234,'post control'!J:BI,48,0)</f>
        <v>#N/A</v>
      </c>
      <c r="W234">
        <f>VLOOKUP(A234,Pre!$J:$BG,48,0)</f>
        <v>4.2</v>
      </c>
      <c r="X234" t="e">
        <f>VLOOKUP(A234,'post intervencion'!J:BY,66,0)</f>
        <v>#N/A</v>
      </c>
      <c r="Y234" t="e">
        <f>VLOOKUP(A234,'post control'!J:BI,49,0)</f>
        <v>#N/A</v>
      </c>
      <c r="Z234">
        <f>VLOOKUP(A234,Pre!$J:$BG,49,0)</f>
        <v>3.75</v>
      </c>
      <c r="AA234" t="e">
        <f>VLOOKUP(A234,'post control'!J:BJ,50,0)</f>
        <v>#N/A</v>
      </c>
      <c r="AB234" t="e">
        <f>VLOOKUP(A234,'post control'!J:BI,50,0)</f>
        <v>#N/A</v>
      </c>
      <c r="AC234">
        <f>VLOOKUP(A234,Pre!$J:$BG,50,0)</f>
        <v>12</v>
      </c>
      <c r="AD234" t="e">
        <f>VLOOKUP(A234,'post intervencion'!J:BY,68,0)</f>
        <v>#N/A</v>
      </c>
      <c r="AE234" t="e">
        <f>VLOOKUP(A234,'post control'!J:BI,51,0)</f>
        <v>#N/A</v>
      </c>
      <c r="AG234">
        <f>VLOOKUP(A234,Pre!$J:$BH,51,0)</f>
        <v>2.1111111111111112</v>
      </c>
      <c r="AH234" t="e">
        <f>VLOOKUP(A234,'post intervencion'!J:CA,70,0)</f>
        <v>#N/A</v>
      </c>
      <c r="AJ234">
        <f>VLOOKUP(A234,Pre!$J:$BI,52,0)</f>
        <v>3</v>
      </c>
      <c r="AK234" t="e">
        <f>VLOOKUP(A234,'post intervencion'!J:CB,71,0)</f>
        <v>#N/A</v>
      </c>
      <c r="AM234">
        <f>VLOOKUP(A234,Pre!$J:$BJ,53,0)</f>
        <v>4</v>
      </c>
      <c r="AN234" t="e">
        <f>VLOOKUP(A234,'post control'!J:BJ,53,0)</f>
        <v>#N/A</v>
      </c>
      <c r="AP234">
        <f>VLOOKUP(A234,Pre!$J:$BK,54,0)</f>
        <v>4</v>
      </c>
      <c r="AQ234" t="e">
        <f>VLOOKUP(A234,'post intervencion'!J:CD,73,0)</f>
        <v>#N/A</v>
      </c>
      <c r="AS234">
        <f>VLOOKUP(A234,Pre!$J:$BL,55,0)</f>
        <v>4</v>
      </c>
      <c r="AT234" t="e">
        <f>VLOOKUP(A234,'post intervencion'!J:CE,74,0)</f>
        <v>#N/A</v>
      </c>
      <c r="AW234" t="e">
        <f>VLOOKUP(A234,'post intervencion'!$J$18:$CI$117,75,0)</f>
        <v>#N/A</v>
      </c>
      <c r="AX234" t="e">
        <f>VLOOKUP(A234,'post intervencion'!$J$18:$CI$117,76,0)</f>
        <v>#N/A</v>
      </c>
      <c r="AY234" t="e">
        <f>VLOOKUP(A234,'post intervencion'!$J$18:$CI$117,77,0)</f>
        <v>#N/A</v>
      </c>
      <c r="AZ234" t="e">
        <f>VLOOKUP(A234,'post intervencion'!$J$18:$CI$117,78,0)</f>
        <v>#N/A</v>
      </c>
      <c r="BB234">
        <f>VLOOKUP(A234,Pre!$J:$BG,4,0)</f>
        <v>5</v>
      </c>
      <c r="BC234" t="e">
        <f>VLOOKUP(A234,'post control'!J:BJ,4,0)</f>
        <v>#N/A</v>
      </c>
    </row>
    <row r="235" spans="1:55" x14ac:dyDescent="0.2">
      <c r="A235">
        <v>513</v>
      </c>
      <c r="B235" s="13">
        <f>VLOOKUP(A235,Pre!$J:$BG,41,0)</f>
        <v>4.666666666666667</v>
      </c>
      <c r="C235" s="13" t="e">
        <f>VLOOKUP(A235,'post control'!J:BI,42,0)</f>
        <v>#N/A</v>
      </c>
      <c r="D235" s="13" t="e">
        <f>VLOOKUP(A235,'post control'!J:BI,42,0)</f>
        <v>#N/A</v>
      </c>
      <c r="E235">
        <f>VLOOKUP(A235,Pre!$J:$BG,42,0)</f>
        <v>8</v>
      </c>
      <c r="F235" t="e">
        <f>VLOOKUP(A235,'post intervencion'!J:BY,60,0)</f>
        <v>#N/A</v>
      </c>
      <c r="G235" t="e">
        <f>VLOOKUP(A235,'post control'!J:BI,43,0)</f>
        <v>#N/A</v>
      </c>
      <c r="H235">
        <f>VLOOKUP(A235,Pre!$J:$BG,43,0)</f>
        <v>1.6666666666666667</v>
      </c>
      <c r="I235" t="e">
        <f>VLOOKUP(A235,'post intervencion'!J:BY,61,0)</f>
        <v>#N/A</v>
      </c>
      <c r="J235" t="e">
        <f>VLOOKUP(A235,'post control'!J:BI,44,0)</f>
        <v>#N/A</v>
      </c>
      <c r="K235" s="24">
        <f>VLOOKUP(A235,Pre!$J:$BG,44,0)</f>
        <v>1</v>
      </c>
      <c r="L235" t="e">
        <f>VLOOKUP(A235,'post intervencion'!J:BY,62,0)</f>
        <v>#N/A</v>
      </c>
      <c r="M235" t="e">
        <f>VLOOKUP(A235,'post control'!J:BI,45,0)</f>
        <v>#N/A</v>
      </c>
      <c r="N235">
        <f>VLOOKUP(A235,Pre!$J:$BG,45,0)</f>
        <v>2</v>
      </c>
      <c r="O235" t="e">
        <f>VLOOKUP(A235,'post intervencion'!J:BY,63,0)</f>
        <v>#N/A</v>
      </c>
      <c r="P235" t="e">
        <f>VLOOKUP(A235,'post control'!J:BI,46,0)</f>
        <v>#N/A</v>
      </c>
      <c r="Q235">
        <f>VLOOKUP(A235,Pre!$J:$BG,46,0)</f>
        <v>2</v>
      </c>
      <c r="R235" t="e">
        <f>VLOOKUP(A235,'post intervencion'!J:BY,64,0)</f>
        <v>#N/A</v>
      </c>
      <c r="S235" t="e">
        <f>VLOOKUP(A235,'post control'!J:BI,47,0)</f>
        <v>#N/A</v>
      </c>
      <c r="T235">
        <f>VLOOKUP(A235,Pre!$J:$BG,47,0)</f>
        <v>2.6666666666666665</v>
      </c>
      <c r="U235" t="e">
        <f>VLOOKUP(A235,'post intervencion'!J:BY,65,0)</f>
        <v>#N/A</v>
      </c>
      <c r="V235" t="e">
        <f>VLOOKUP(A235,'post control'!J:BI,48,0)</f>
        <v>#N/A</v>
      </c>
      <c r="W235">
        <f>VLOOKUP(A235,Pre!$J:$BG,48,0)</f>
        <v>3.6</v>
      </c>
      <c r="X235" t="e">
        <f>VLOOKUP(A235,'post intervencion'!J:BY,66,0)</f>
        <v>#N/A</v>
      </c>
      <c r="Y235" t="e">
        <f>VLOOKUP(A235,'post control'!J:BI,49,0)</f>
        <v>#N/A</v>
      </c>
      <c r="Z235">
        <f>VLOOKUP(A235,Pre!$J:$BG,49,0)</f>
        <v>2</v>
      </c>
      <c r="AA235" t="e">
        <f>VLOOKUP(A235,'post control'!J:BJ,50,0)</f>
        <v>#N/A</v>
      </c>
      <c r="AB235" t="e">
        <f>VLOOKUP(A235,'post control'!J:BI,50,0)</f>
        <v>#N/A</v>
      </c>
      <c r="AC235">
        <f>VLOOKUP(A235,Pre!$J:$BG,50,0)</f>
        <v>10</v>
      </c>
      <c r="AD235" t="e">
        <f>VLOOKUP(A235,'post intervencion'!J:BY,68,0)</f>
        <v>#N/A</v>
      </c>
      <c r="AE235" t="e">
        <f>VLOOKUP(A235,'post control'!J:BI,51,0)</f>
        <v>#N/A</v>
      </c>
      <c r="AG235">
        <f>VLOOKUP(A235,Pre!$J:$BH,51,0)</f>
        <v>2.1111111111111112</v>
      </c>
      <c r="AH235" t="e">
        <f>VLOOKUP(A235,'post intervencion'!J:CA,70,0)</f>
        <v>#N/A</v>
      </c>
      <c r="AJ235">
        <f>VLOOKUP(A235,Pre!$J:$BI,52,0)</f>
        <v>2.6666666666666665</v>
      </c>
      <c r="AK235" t="e">
        <f>VLOOKUP(A235,'post intervencion'!J:CB,71,0)</f>
        <v>#N/A</v>
      </c>
      <c r="AM235">
        <f>VLOOKUP(A235,Pre!$J:$BJ,53,0)</f>
        <v>4</v>
      </c>
      <c r="AN235" t="e">
        <f>VLOOKUP(A235,'post control'!J:BJ,53,0)</f>
        <v>#N/A</v>
      </c>
      <c r="AP235">
        <f>VLOOKUP(A235,Pre!$J:$BK,54,0)</f>
        <v>4</v>
      </c>
      <c r="AQ235" t="e">
        <f>VLOOKUP(A235,'post intervencion'!J:CD,73,0)</f>
        <v>#N/A</v>
      </c>
      <c r="AS235">
        <f>VLOOKUP(A235,Pre!$J:$BL,55,0)</f>
        <v>3.333333333333333</v>
      </c>
      <c r="AT235" t="e">
        <f>VLOOKUP(A235,'post intervencion'!J:CE,74,0)</f>
        <v>#N/A</v>
      </c>
      <c r="AW235" t="e">
        <f>VLOOKUP(A235,'post intervencion'!$J$18:$CI$117,75,0)</f>
        <v>#N/A</v>
      </c>
      <c r="AX235" t="e">
        <f>VLOOKUP(A235,'post intervencion'!$J$18:$CI$117,76,0)</f>
        <v>#N/A</v>
      </c>
      <c r="AY235" t="e">
        <f>VLOOKUP(A235,'post intervencion'!$J$18:$CI$117,77,0)</f>
        <v>#N/A</v>
      </c>
      <c r="AZ235" t="e">
        <f>VLOOKUP(A235,'post intervencion'!$J$18:$CI$117,78,0)</f>
        <v>#N/A</v>
      </c>
      <c r="BB235">
        <f>VLOOKUP(A235,Pre!$J:$BG,4,0)</f>
        <v>6</v>
      </c>
      <c r="BC235" t="e">
        <f>VLOOKUP(A235,'post control'!J:BJ,4,0)</f>
        <v>#N/A</v>
      </c>
    </row>
    <row r="236" spans="1:55" x14ac:dyDescent="0.2">
      <c r="A236">
        <v>548</v>
      </c>
      <c r="B236" s="13">
        <f>VLOOKUP(A236,Pre!$J:$BG,41,0)</f>
        <v>5.666666666666667</v>
      </c>
      <c r="C236" s="13" t="e">
        <f>VLOOKUP(A236,'post control'!J:BI,42,0)</f>
        <v>#N/A</v>
      </c>
      <c r="D236" s="13" t="e">
        <f>VLOOKUP(A236,'post control'!J:BI,42,0)</f>
        <v>#N/A</v>
      </c>
      <c r="E236">
        <f>VLOOKUP(A236,Pre!$J:$BG,42,0)</f>
        <v>6</v>
      </c>
      <c r="F236" t="e">
        <f>VLOOKUP(A236,'post intervencion'!J:BY,60,0)</f>
        <v>#N/A</v>
      </c>
      <c r="G236" t="e">
        <f>VLOOKUP(A236,'post control'!J:BI,43,0)</f>
        <v>#N/A</v>
      </c>
      <c r="H236">
        <f>VLOOKUP(A236,Pre!$J:$BG,43,0)</f>
        <v>2</v>
      </c>
      <c r="I236" t="e">
        <f>VLOOKUP(A236,'post intervencion'!J:BY,61,0)</f>
        <v>#N/A</v>
      </c>
      <c r="J236" t="e">
        <f>VLOOKUP(A236,'post control'!J:BI,44,0)</f>
        <v>#N/A</v>
      </c>
      <c r="K236" s="24">
        <f>VLOOKUP(A236,Pre!$J:$BG,44,0)</f>
        <v>2</v>
      </c>
      <c r="L236" t="e">
        <f>VLOOKUP(A236,'post intervencion'!J:BY,62,0)</f>
        <v>#N/A</v>
      </c>
      <c r="M236" t="e">
        <f>VLOOKUP(A236,'post control'!J:BI,45,0)</f>
        <v>#N/A</v>
      </c>
      <c r="N236">
        <f>VLOOKUP(A236,Pre!$J:$BG,45,0)</f>
        <v>2</v>
      </c>
      <c r="O236" t="e">
        <f>VLOOKUP(A236,'post intervencion'!J:BY,63,0)</f>
        <v>#N/A</v>
      </c>
      <c r="P236" t="e">
        <f>VLOOKUP(A236,'post control'!J:BI,46,0)</f>
        <v>#N/A</v>
      </c>
      <c r="Q236">
        <f>VLOOKUP(A236,Pre!$J:$BG,46,0)</f>
        <v>2</v>
      </c>
      <c r="R236" t="e">
        <f>VLOOKUP(A236,'post intervencion'!J:BY,64,0)</f>
        <v>#N/A</v>
      </c>
      <c r="S236" t="e">
        <f>VLOOKUP(A236,'post control'!J:BI,47,0)</f>
        <v>#N/A</v>
      </c>
      <c r="T236">
        <f>VLOOKUP(A236,Pre!$J:$BG,47,0)</f>
        <v>4</v>
      </c>
      <c r="U236" t="e">
        <f>VLOOKUP(A236,'post intervencion'!J:BY,65,0)</f>
        <v>#N/A</v>
      </c>
      <c r="V236" t="e">
        <f>VLOOKUP(A236,'post control'!J:BI,48,0)</f>
        <v>#N/A</v>
      </c>
      <c r="W236">
        <f>VLOOKUP(A236,Pre!$J:$BG,48,0)</f>
        <v>5</v>
      </c>
      <c r="X236" t="e">
        <f>VLOOKUP(A236,'post intervencion'!J:BY,66,0)</f>
        <v>#N/A</v>
      </c>
      <c r="Y236" t="e">
        <f>VLOOKUP(A236,'post control'!J:BI,49,0)</f>
        <v>#N/A</v>
      </c>
      <c r="Z236">
        <f>VLOOKUP(A236,Pre!$J:$BG,49,0)</f>
        <v>4.75</v>
      </c>
      <c r="AA236" t="e">
        <f>VLOOKUP(A236,'post control'!J:BJ,50,0)</f>
        <v>#N/A</v>
      </c>
      <c r="AB236" t="e">
        <f>VLOOKUP(A236,'post control'!J:BI,50,0)</f>
        <v>#N/A</v>
      </c>
      <c r="AC236">
        <f>VLOOKUP(A236,Pre!$J:$BG,50,0)</f>
        <v>7</v>
      </c>
      <c r="AD236" t="e">
        <f>VLOOKUP(A236,'post intervencion'!J:BY,68,0)</f>
        <v>#N/A</v>
      </c>
      <c r="AE236" t="e">
        <f>VLOOKUP(A236,'post control'!J:BI,51,0)</f>
        <v>#N/A</v>
      </c>
      <c r="AG236">
        <f>VLOOKUP(A236,Pre!$J:$BH,51,0)</f>
        <v>4.5555555555555554</v>
      </c>
      <c r="AH236" t="e">
        <f>VLOOKUP(A236,'post intervencion'!J:CA,70,0)</f>
        <v>#N/A</v>
      </c>
      <c r="AJ236">
        <f>VLOOKUP(A236,Pre!$J:$BI,52,0)</f>
        <v>1.666666666666667</v>
      </c>
      <c r="AK236" t="e">
        <f>VLOOKUP(A236,'post intervencion'!J:CB,71,0)</f>
        <v>#N/A</v>
      </c>
      <c r="AM236">
        <f>VLOOKUP(A236,Pre!$J:$BJ,53,0)</f>
        <v>3</v>
      </c>
      <c r="AN236" t="e">
        <f>VLOOKUP(A236,'post control'!J:BJ,53,0)</f>
        <v>#N/A</v>
      </c>
      <c r="AP236">
        <f>VLOOKUP(A236,Pre!$J:$BK,54,0)</f>
        <v>3</v>
      </c>
      <c r="AQ236" t="e">
        <f>VLOOKUP(A236,'post intervencion'!J:CD,73,0)</f>
        <v>#N/A</v>
      </c>
      <c r="AS236">
        <f>VLOOKUP(A236,Pre!$J:$BL,55,0)</f>
        <v>2.3333333333333335</v>
      </c>
      <c r="AT236" t="e">
        <f>VLOOKUP(A236,'post intervencion'!J:CE,74,0)</f>
        <v>#N/A</v>
      </c>
      <c r="AW236" t="e">
        <f>VLOOKUP(A236,'post intervencion'!$J$18:$CI$117,75,0)</f>
        <v>#N/A</v>
      </c>
      <c r="AX236" t="e">
        <f>VLOOKUP(A236,'post intervencion'!$J$18:$CI$117,76,0)</f>
        <v>#N/A</v>
      </c>
      <c r="AY236" t="e">
        <f>VLOOKUP(A236,'post intervencion'!$J$18:$CI$117,77,0)</f>
        <v>#N/A</v>
      </c>
      <c r="AZ236" t="e">
        <f>VLOOKUP(A236,'post intervencion'!$J$18:$CI$117,78,0)</f>
        <v>#N/A</v>
      </c>
      <c r="BB236">
        <f>VLOOKUP(A236,Pre!$J:$BG,4,0)</f>
        <v>5</v>
      </c>
      <c r="BC236" t="e">
        <f>VLOOKUP(A236,'post control'!J:BJ,4,0)</f>
        <v>#N/A</v>
      </c>
    </row>
    <row r="237" spans="1:55" x14ac:dyDescent="0.2">
      <c r="A237">
        <v>565</v>
      </c>
      <c r="B237" s="13">
        <f>VLOOKUP(A237,Pre!$J:$BG,41,0)</f>
        <v>6</v>
      </c>
      <c r="C237" s="13" t="e">
        <f>VLOOKUP(A237,'post control'!J:BI,42,0)</f>
        <v>#N/A</v>
      </c>
      <c r="D237" s="13" t="e">
        <f>VLOOKUP(A237,'post control'!J:BI,42,0)</f>
        <v>#N/A</v>
      </c>
      <c r="E237">
        <f>VLOOKUP(A237,Pre!$J:$BG,42,0)</f>
        <v>3</v>
      </c>
      <c r="F237" t="e">
        <f>VLOOKUP(A237,'post intervencion'!J:BY,60,0)</f>
        <v>#N/A</v>
      </c>
      <c r="G237" t="e">
        <f>VLOOKUP(A237,'post control'!J:BI,43,0)</f>
        <v>#N/A</v>
      </c>
      <c r="H237">
        <f>VLOOKUP(A237,Pre!$J:$BG,43,0)</f>
        <v>2</v>
      </c>
      <c r="I237" t="e">
        <f>VLOOKUP(A237,'post intervencion'!J:BY,61,0)</f>
        <v>#N/A</v>
      </c>
      <c r="J237" t="e">
        <f>VLOOKUP(A237,'post control'!J:BI,44,0)</f>
        <v>#N/A</v>
      </c>
      <c r="K237" s="24">
        <f>VLOOKUP(A237,Pre!$J:$BG,44,0)</f>
        <v>2</v>
      </c>
      <c r="L237" t="e">
        <f>VLOOKUP(A237,'post intervencion'!J:BY,62,0)</f>
        <v>#N/A</v>
      </c>
      <c r="M237" t="e">
        <f>VLOOKUP(A237,'post control'!J:BI,45,0)</f>
        <v>#N/A</v>
      </c>
      <c r="N237">
        <f>VLOOKUP(A237,Pre!$J:$BG,45,0)</f>
        <v>2</v>
      </c>
      <c r="O237" t="e">
        <f>VLOOKUP(A237,'post intervencion'!J:BY,63,0)</f>
        <v>#N/A</v>
      </c>
      <c r="P237" t="e">
        <f>VLOOKUP(A237,'post control'!J:BI,46,0)</f>
        <v>#N/A</v>
      </c>
      <c r="Q237">
        <f>VLOOKUP(A237,Pre!$J:$BG,46,0)</f>
        <v>2</v>
      </c>
      <c r="R237" t="e">
        <f>VLOOKUP(A237,'post intervencion'!J:BY,64,0)</f>
        <v>#N/A</v>
      </c>
      <c r="S237" t="e">
        <f>VLOOKUP(A237,'post control'!J:BI,47,0)</f>
        <v>#N/A</v>
      </c>
      <c r="T237">
        <f>VLOOKUP(A237,Pre!$J:$BG,47,0)</f>
        <v>3</v>
      </c>
      <c r="U237" t="e">
        <f>VLOOKUP(A237,'post intervencion'!J:BY,65,0)</f>
        <v>#N/A</v>
      </c>
      <c r="V237" t="e">
        <f>VLOOKUP(A237,'post control'!J:BI,48,0)</f>
        <v>#N/A</v>
      </c>
      <c r="W237">
        <f>VLOOKUP(A237,Pre!$J:$BG,48,0)</f>
        <v>4.4000000000000004</v>
      </c>
      <c r="X237" t="e">
        <f>VLOOKUP(A237,'post intervencion'!J:BY,66,0)</f>
        <v>#N/A</v>
      </c>
      <c r="Y237" t="e">
        <f>VLOOKUP(A237,'post control'!J:BI,49,0)</f>
        <v>#N/A</v>
      </c>
      <c r="Z237">
        <f>VLOOKUP(A237,Pre!$J:$BG,49,0)</f>
        <v>3.75</v>
      </c>
      <c r="AA237" t="e">
        <f>VLOOKUP(A237,'post control'!J:BJ,50,0)</f>
        <v>#N/A</v>
      </c>
      <c r="AB237" t="e">
        <f>VLOOKUP(A237,'post control'!J:BI,50,0)</f>
        <v>#N/A</v>
      </c>
      <c r="AC237">
        <f>VLOOKUP(A237,Pre!$J:$BG,50,0)</f>
        <v>6</v>
      </c>
      <c r="AD237" t="e">
        <f>VLOOKUP(A237,'post intervencion'!J:BY,68,0)</f>
        <v>#N/A</v>
      </c>
      <c r="AE237" t="e">
        <f>VLOOKUP(A237,'post control'!J:BI,51,0)</f>
        <v>#N/A</v>
      </c>
      <c r="AG237">
        <f>VLOOKUP(A237,Pre!$J:$BH,51,0)</f>
        <v>3</v>
      </c>
      <c r="AH237" t="e">
        <f>VLOOKUP(A237,'post intervencion'!J:CA,70,0)</f>
        <v>#N/A</v>
      </c>
      <c r="AJ237">
        <f>VLOOKUP(A237,Pre!$J:$BI,52,0)</f>
        <v>2</v>
      </c>
      <c r="AK237" t="e">
        <f>VLOOKUP(A237,'post intervencion'!J:CB,71,0)</f>
        <v>#N/A</v>
      </c>
      <c r="AM237">
        <f>VLOOKUP(A237,Pre!$J:$BJ,53,0)</f>
        <v>2</v>
      </c>
      <c r="AN237" t="e">
        <f>VLOOKUP(A237,'post control'!J:BJ,53,0)</f>
        <v>#N/A</v>
      </c>
      <c r="AP237">
        <f>VLOOKUP(A237,Pre!$J:$BK,54,0)</f>
        <v>2</v>
      </c>
      <c r="AQ237" t="e">
        <f>VLOOKUP(A237,'post intervencion'!J:CD,73,0)</f>
        <v>#N/A</v>
      </c>
      <c r="AS237">
        <f>VLOOKUP(A237,Pre!$J:$BL,55,0)</f>
        <v>2</v>
      </c>
      <c r="AT237" t="e">
        <f>VLOOKUP(A237,'post intervencion'!J:CE,74,0)</f>
        <v>#N/A</v>
      </c>
      <c r="AW237" t="e">
        <f>VLOOKUP(A237,'post intervencion'!$J$18:$CI$117,75,0)</f>
        <v>#N/A</v>
      </c>
      <c r="AX237" t="e">
        <f>VLOOKUP(A237,'post intervencion'!$J$18:$CI$117,76,0)</f>
        <v>#N/A</v>
      </c>
      <c r="AY237" t="e">
        <f>VLOOKUP(A237,'post intervencion'!$J$18:$CI$117,77,0)</f>
        <v>#N/A</v>
      </c>
      <c r="AZ237" t="e">
        <f>VLOOKUP(A237,'post intervencion'!$J$18:$CI$117,78,0)</f>
        <v>#N/A</v>
      </c>
      <c r="BB237">
        <f>VLOOKUP(A237,Pre!$J:$BG,4,0)</f>
        <v>5</v>
      </c>
      <c r="BC237" t="e">
        <f>VLOOKUP(A237,'post control'!J:BJ,4,0)</f>
        <v>#N/A</v>
      </c>
    </row>
    <row r="238" spans="1:55" x14ac:dyDescent="0.2">
      <c r="A238">
        <v>621</v>
      </c>
      <c r="B238" s="13">
        <f>VLOOKUP(A238,Pre!$J:$BG,41,0)</f>
        <v>5.333333333333333</v>
      </c>
      <c r="C238" s="13" t="e">
        <f>VLOOKUP(A238,'post control'!J:BI,42,0)</f>
        <v>#N/A</v>
      </c>
      <c r="D238" s="13" t="e">
        <f>VLOOKUP(A238,'post control'!J:BI,42,0)</f>
        <v>#N/A</v>
      </c>
      <c r="E238">
        <f>VLOOKUP(A238,Pre!$J:$BG,42,0)</f>
        <v>-2</v>
      </c>
      <c r="F238" t="e">
        <f>VLOOKUP(A238,'post intervencion'!J:BY,60,0)</f>
        <v>#N/A</v>
      </c>
      <c r="G238" t="e">
        <f>VLOOKUP(A238,'post control'!J:BI,43,0)</f>
        <v>#N/A</v>
      </c>
      <c r="H238">
        <f>VLOOKUP(A238,Pre!$J:$BG,43,0)</f>
        <v>1.3333333333333333</v>
      </c>
      <c r="I238" t="e">
        <f>VLOOKUP(A238,'post intervencion'!J:BY,61,0)</f>
        <v>#N/A</v>
      </c>
      <c r="J238" t="e">
        <f>VLOOKUP(A238,'post control'!J:BI,44,0)</f>
        <v>#N/A</v>
      </c>
      <c r="K238" s="24">
        <f>VLOOKUP(A238,Pre!$J:$BG,44,0)</f>
        <v>2</v>
      </c>
      <c r="L238" t="e">
        <f>VLOOKUP(A238,'post intervencion'!J:BY,62,0)</f>
        <v>#N/A</v>
      </c>
      <c r="M238" t="e">
        <f>VLOOKUP(A238,'post control'!J:BI,45,0)</f>
        <v>#N/A</v>
      </c>
      <c r="N238">
        <f>VLOOKUP(A238,Pre!$J:$BG,45,0)</f>
        <v>2</v>
      </c>
      <c r="O238" t="e">
        <f>VLOOKUP(A238,'post intervencion'!J:BY,63,0)</f>
        <v>#N/A</v>
      </c>
      <c r="P238" t="e">
        <f>VLOOKUP(A238,'post control'!J:BI,46,0)</f>
        <v>#N/A</v>
      </c>
      <c r="Q238">
        <f>VLOOKUP(A238,Pre!$J:$BG,46,0)</f>
        <v>0</v>
      </c>
      <c r="R238" t="e">
        <f>VLOOKUP(A238,'post intervencion'!J:BY,64,0)</f>
        <v>#N/A</v>
      </c>
      <c r="S238" t="e">
        <f>VLOOKUP(A238,'post control'!J:BI,47,0)</f>
        <v>#N/A</v>
      </c>
      <c r="T238">
        <f>VLOOKUP(A238,Pre!$J:$BG,47,0)</f>
        <v>3</v>
      </c>
      <c r="U238" t="e">
        <f>VLOOKUP(A238,'post intervencion'!J:BY,65,0)</f>
        <v>#N/A</v>
      </c>
      <c r="V238" t="e">
        <f>VLOOKUP(A238,'post control'!J:BI,48,0)</f>
        <v>#N/A</v>
      </c>
      <c r="W238">
        <f>VLOOKUP(A238,Pre!$J:$BG,48,0)</f>
        <v>4.4000000000000004</v>
      </c>
      <c r="X238" t="e">
        <f>VLOOKUP(A238,'post intervencion'!J:BY,66,0)</f>
        <v>#N/A</v>
      </c>
      <c r="Y238" t="e">
        <f>VLOOKUP(A238,'post control'!J:BI,49,0)</f>
        <v>#N/A</v>
      </c>
      <c r="Z238">
        <f>VLOOKUP(A238,Pre!$J:$BG,49,0)</f>
        <v>4.5</v>
      </c>
      <c r="AA238" t="e">
        <f>VLOOKUP(A238,'post control'!J:BJ,50,0)</f>
        <v>#N/A</v>
      </c>
      <c r="AB238" t="e">
        <f>VLOOKUP(A238,'post control'!J:BI,50,0)</f>
        <v>#N/A</v>
      </c>
      <c r="AC238">
        <f>VLOOKUP(A238,Pre!$J:$BG,50,0)</f>
        <v>4</v>
      </c>
      <c r="AD238" t="e">
        <f>VLOOKUP(A238,'post intervencion'!J:BY,68,0)</f>
        <v>#N/A</v>
      </c>
      <c r="AE238" t="e">
        <f>VLOOKUP(A238,'post control'!J:BI,51,0)</f>
        <v>#N/A</v>
      </c>
      <c r="AG238">
        <f>VLOOKUP(A238,Pre!$J:$BH,51,0)</f>
        <v>3.3333333333333335</v>
      </c>
      <c r="AH238" t="e">
        <f>VLOOKUP(A238,'post intervencion'!J:CA,70,0)</f>
        <v>#N/A</v>
      </c>
      <c r="AJ238">
        <f>VLOOKUP(A238,Pre!$J:$BI,52,0)</f>
        <v>1.3333333333333335</v>
      </c>
      <c r="AK238" t="e">
        <f>VLOOKUP(A238,'post intervencion'!J:CB,71,0)</f>
        <v>#N/A</v>
      </c>
      <c r="AM238">
        <f>VLOOKUP(A238,Pre!$J:$BJ,53,0)</f>
        <v>2</v>
      </c>
      <c r="AN238" t="e">
        <f>VLOOKUP(A238,'post control'!J:BJ,53,0)</f>
        <v>#N/A</v>
      </c>
      <c r="AP238">
        <f>VLOOKUP(A238,Pre!$J:$BK,54,0)</f>
        <v>2</v>
      </c>
      <c r="AQ238" t="e">
        <f>VLOOKUP(A238,'post intervencion'!J:CD,73,0)</f>
        <v>#N/A</v>
      </c>
      <c r="AS238">
        <f>VLOOKUP(A238,Pre!$J:$BL,55,0)</f>
        <v>1.333333333333333</v>
      </c>
      <c r="AT238" t="e">
        <f>VLOOKUP(A238,'post intervencion'!J:CE,74,0)</f>
        <v>#N/A</v>
      </c>
      <c r="AW238" t="e">
        <f>VLOOKUP(A238,'post intervencion'!$J$18:$CI$117,75,0)</f>
        <v>#N/A</v>
      </c>
      <c r="AX238" t="e">
        <f>VLOOKUP(A238,'post intervencion'!$J$18:$CI$117,76,0)</f>
        <v>#N/A</v>
      </c>
      <c r="AY238" t="e">
        <f>VLOOKUP(A238,'post intervencion'!$J$18:$CI$117,77,0)</f>
        <v>#N/A</v>
      </c>
      <c r="AZ238" t="e">
        <f>VLOOKUP(A238,'post intervencion'!$J$18:$CI$117,78,0)</f>
        <v>#N/A</v>
      </c>
      <c r="BB238">
        <f>VLOOKUP(A238,Pre!$J:$BG,4,0)</f>
        <v>5</v>
      </c>
      <c r="BC238" t="e">
        <f>VLOOKUP(A238,'post control'!J:BJ,4,0)</f>
        <v>#N/A</v>
      </c>
    </row>
    <row r="239" spans="1:55" x14ac:dyDescent="0.2">
      <c r="A239">
        <v>785</v>
      </c>
      <c r="B239" s="13">
        <f>VLOOKUP(A239,Pre!$J:$BG,41,0)</f>
        <v>6.666666666666667</v>
      </c>
      <c r="C239" s="13" t="e">
        <f>VLOOKUP(A239,'post control'!J:BI,42,0)</f>
        <v>#N/A</v>
      </c>
      <c r="D239" s="13" t="e">
        <f>VLOOKUP(A239,'post control'!J:BI,42,0)</f>
        <v>#N/A</v>
      </c>
      <c r="E239">
        <f>VLOOKUP(A239,Pre!$J:$BG,42,0)</f>
        <v>7</v>
      </c>
      <c r="F239" t="e">
        <f>VLOOKUP(A239,'post intervencion'!J:BY,60,0)</f>
        <v>#N/A</v>
      </c>
      <c r="G239" t="e">
        <f>VLOOKUP(A239,'post control'!J:BI,43,0)</f>
        <v>#N/A</v>
      </c>
      <c r="H239">
        <f>VLOOKUP(A239,Pre!$J:$BG,43,0)</f>
        <v>1.3333333333333333</v>
      </c>
      <c r="I239" t="e">
        <f>VLOOKUP(A239,'post intervencion'!J:BY,61,0)</f>
        <v>#N/A</v>
      </c>
      <c r="J239" t="e">
        <f>VLOOKUP(A239,'post control'!J:BI,44,0)</f>
        <v>#N/A</v>
      </c>
      <c r="K239" s="24">
        <f>VLOOKUP(A239,Pre!$J:$BG,44,0)</f>
        <v>2</v>
      </c>
      <c r="L239" t="e">
        <f>VLOOKUP(A239,'post intervencion'!J:BY,62,0)</f>
        <v>#N/A</v>
      </c>
      <c r="M239" t="e">
        <f>VLOOKUP(A239,'post control'!J:BI,45,0)</f>
        <v>#N/A</v>
      </c>
      <c r="N239">
        <f>VLOOKUP(A239,Pre!$J:$BG,45,0)</f>
        <v>2</v>
      </c>
      <c r="O239" t="e">
        <f>VLOOKUP(A239,'post intervencion'!J:BY,63,0)</f>
        <v>#N/A</v>
      </c>
      <c r="P239" t="e">
        <f>VLOOKUP(A239,'post control'!J:BI,46,0)</f>
        <v>#N/A</v>
      </c>
      <c r="Q239">
        <f>VLOOKUP(A239,Pre!$J:$BG,46,0)</f>
        <v>0</v>
      </c>
      <c r="R239" t="e">
        <f>VLOOKUP(A239,'post intervencion'!J:BY,64,0)</f>
        <v>#N/A</v>
      </c>
      <c r="S239" t="e">
        <f>VLOOKUP(A239,'post control'!J:BI,47,0)</f>
        <v>#N/A</v>
      </c>
      <c r="T239">
        <f>VLOOKUP(A239,Pre!$J:$BG,47,0)</f>
        <v>3.6666666666666665</v>
      </c>
      <c r="U239" t="e">
        <f>VLOOKUP(A239,'post intervencion'!J:BY,65,0)</f>
        <v>#N/A</v>
      </c>
      <c r="V239" t="e">
        <f>VLOOKUP(A239,'post control'!J:BI,48,0)</f>
        <v>#N/A</v>
      </c>
      <c r="W239">
        <f>VLOOKUP(A239,Pre!$J:$BG,48,0)</f>
        <v>4</v>
      </c>
      <c r="X239" t="e">
        <f>VLOOKUP(A239,'post intervencion'!J:BY,66,0)</f>
        <v>#N/A</v>
      </c>
      <c r="Y239" t="e">
        <f>VLOOKUP(A239,'post control'!J:BI,49,0)</f>
        <v>#N/A</v>
      </c>
      <c r="Z239">
        <f>VLOOKUP(A239,Pre!$J:$BG,49,0)</f>
        <v>4.75</v>
      </c>
      <c r="AA239" t="e">
        <f>VLOOKUP(A239,'post control'!J:BJ,50,0)</f>
        <v>#N/A</v>
      </c>
      <c r="AB239" t="e">
        <f>VLOOKUP(A239,'post control'!J:BI,50,0)</f>
        <v>#N/A</v>
      </c>
      <c r="AC239">
        <f>VLOOKUP(A239,Pre!$J:$BG,50,0)</f>
        <v>4</v>
      </c>
      <c r="AD239" t="e">
        <f>VLOOKUP(A239,'post intervencion'!J:BY,68,0)</f>
        <v>#N/A</v>
      </c>
      <c r="AE239" t="e">
        <f>VLOOKUP(A239,'post control'!J:BI,51,0)</f>
        <v>#N/A</v>
      </c>
      <c r="AG239">
        <f>VLOOKUP(A239,Pre!$J:$BH,51,0)</f>
        <v>3.6666666666666665</v>
      </c>
      <c r="AH239" t="e">
        <f>VLOOKUP(A239,'post intervencion'!J:CA,70,0)</f>
        <v>#N/A</v>
      </c>
      <c r="AJ239">
        <f>VLOOKUP(A239,Pre!$J:$BI,52,0)</f>
        <v>2</v>
      </c>
      <c r="AK239" t="e">
        <f>VLOOKUP(A239,'post intervencion'!J:CB,71,0)</f>
        <v>#N/A</v>
      </c>
      <c r="AM239">
        <f>VLOOKUP(A239,Pre!$J:$BJ,53,0)</f>
        <v>2</v>
      </c>
      <c r="AN239" t="e">
        <f>VLOOKUP(A239,'post control'!J:BJ,53,0)</f>
        <v>#N/A</v>
      </c>
      <c r="AP239">
        <f>VLOOKUP(A239,Pre!$J:$BK,54,0)</f>
        <v>2</v>
      </c>
      <c r="AQ239" t="e">
        <f>VLOOKUP(A239,'post intervencion'!J:CD,73,0)</f>
        <v>#N/A</v>
      </c>
      <c r="AS239">
        <f>VLOOKUP(A239,Pre!$J:$BL,55,0)</f>
        <v>1.3333333333333335</v>
      </c>
      <c r="AT239" t="e">
        <f>VLOOKUP(A239,'post intervencion'!J:CE,74,0)</f>
        <v>#N/A</v>
      </c>
      <c r="AW239" t="e">
        <f>VLOOKUP(A239,'post intervencion'!$J$18:$CI$117,75,0)</f>
        <v>#N/A</v>
      </c>
      <c r="AX239" t="e">
        <f>VLOOKUP(A239,'post intervencion'!$J$18:$CI$117,76,0)</f>
        <v>#N/A</v>
      </c>
      <c r="AY239" t="e">
        <f>VLOOKUP(A239,'post intervencion'!$J$18:$CI$117,77,0)</f>
        <v>#N/A</v>
      </c>
      <c r="AZ239" t="e">
        <f>VLOOKUP(A239,'post intervencion'!$J$18:$CI$117,78,0)</f>
        <v>#N/A</v>
      </c>
      <c r="BB239">
        <f>VLOOKUP(A239,Pre!$J:$BG,4,0)</f>
        <v>6</v>
      </c>
      <c r="BC239" t="e">
        <f>VLOOKUP(A239,'post control'!J:BJ,4,0)</f>
        <v>#N/A</v>
      </c>
    </row>
    <row r="240" spans="1:55" x14ac:dyDescent="0.2">
      <c r="A240">
        <v>973</v>
      </c>
      <c r="B240" s="13">
        <f>VLOOKUP(A240,Pre!$J:$BG,41,0)</f>
        <v>6.333333333333333</v>
      </c>
      <c r="C240" s="13" t="e">
        <f>VLOOKUP(A240,'post control'!J:BI,42,0)</f>
        <v>#N/A</v>
      </c>
      <c r="D240" s="13" t="e">
        <f>VLOOKUP(A240,'post control'!J:BI,42,0)</f>
        <v>#N/A</v>
      </c>
      <c r="E240">
        <f>VLOOKUP(A240,Pre!$J:$BG,42,0)</f>
        <v>4</v>
      </c>
      <c r="F240" t="e">
        <f>VLOOKUP(A240,'post intervencion'!J:BY,60,0)</f>
        <v>#N/A</v>
      </c>
      <c r="G240" t="e">
        <f>VLOOKUP(A240,'post control'!J:BI,43,0)</f>
        <v>#N/A</v>
      </c>
      <c r="H240">
        <f>VLOOKUP(A240,Pre!$J:$BG,43,0)</f>
        <v>1.3333333333333333</v>
      </c>
      <c r="I240" t="e">
        <f>VLOOKUP(A240,'post intervencion'!J:BY,61,0)</f>
        <v>#N/A</v>
      </c>
      <c r="J240" t="e">
        <f>VLOOKUP(A240,'post control'!J:BI,44,0)</f>
        <v>#N/A</v>
      </c>
      <c r="K240" s="24">
        <f>VLOOKUP(A240,Pre!$J:$BG,44,0)</f>
        <v>1</v>
      </c>
      <c r="L240" t="e">
        <f>VLOOKUP(A240,'post intervencion'!J:BY,62,0)</f>
        <v>#N/A</v>
      </c>
      <c r="M240" t="e">
        <f>VLOOKUP(A240,'post control'!J:BI,45,0)</f>
        <v>#N/A</v>
      </c>
      <c r="N240">
        <f>VLOOKUP(A240,Pre!$J:$BG,45,0)</f>
        <v>2</v>
      </c>
      <c r="O240" t="e">
        <f>VLOOKUP(A240,'post intervencion'!J:BY,63,0)</f>
        <v>#N/A</v>
      </c>
      <c r="P240" t="e">
        <f>VLOOKUP(A240,'post control'!J:BI,46,0)</f>
        <v>#N/A</v>
      </c>
      <c r="Q240">
        <f>VLOOKUP(A240,Pre!$J:$BG,46,0)</f>
        <v>1</v>
      </c>
      <c r="R240" t="e">
        <f>VLOOKUP(A240,'post intervencion'!J:BY,64,0)</f>
        <v>#N/A</v>
      </c>
      <c r="S240" t="e">
        <f>VLOOKUP(A240,'post control'!J:BI,47,0)</f>
        <v>#N/A</v>
      </c>
      <c r="T240">
        <f>VLOOKUP(A240,Pre!$J:$BG,47,0)</f>
        <v>2.6666666666666665</v>
      </c>
      <c r="U240" t="e">
        <f>VLOOKUP(A240,'post intervencion'!J:BY,65,0)</f>
        <v>#N/A</v>
      </c>
      <c r="V240" t="e">
        <f>VLOOKUP(A240,'post control'!J:BI,48,0)</f>
        <v>#N/A</v>
      </c>
      <c r="W240">
        <f>VLOOKUP(A240,Pre!$J:$BG,48,0)</f>
        <v>4</v>
      </c>
      <c r="X240" t="e">
        <f>VLOOKUP(A240,'post intervencion'!J:BY,66,0)</f>
        <v>#N/A</v>
      </c>
      <c r="Y240" t="e">
        <f>VLOOKUP(A240,'post control'!J:BI,49,0)</f>
        <v>#N/A</v>
      </c>
      <c r="Z240">
        <f>VLOOKUP(A240,Pre!$J:$BG,49,0)</f>
        <v>3.75</v>
      </c>
      <c r="AA240" t="e">
        <f>VLOOKUP(A240,'post control'!J:BJ,50,0)</f>
        <v>#N/A</v>
      </c>
      <c r="AB240" t="e">
        <f>VLOOKUP(A240,'post control'!J:BI,50,0)</f>
        <v>#N/A</v>
      </c>
      <c r="AC240">
        <f>VLOOKUP(A240,Pre!$J:$BG,50,0)</f>
        <v>9</v>
      </c>
      <c r="AD240" t="e">
        <f>VLOOKUP(A240,'post intervencion'!J:BY,68,0)</f>
        <v>#N/A</v>
      </c>
      <c r="AE240" t="e">
        <f>VLOOKUP(A240,'post control'!J:BI,51,0)</f>
        <v>#N/A</v>
      </c>
      <c r="AG240">
        <f>VLOOKUP(A240,Pre!$J:$BH,51,0)</f>
        <v>2.4444444444444446</v>
      </c>
      <c r="AH240" t="e">
        <f>VLOOKUP(A240,'post intervencion'!J:CA,70,0)</f>
        <v>#N/A</v>
      </c>
      <c r="AJ240">
        <f>VLOOKUP(A240,Pre!$J:$BI,52,0)</f>
        <v>1.6666666666666665</v>
      </c>
      <c r="AK240" t="e">
        <f>VLOOKUP(A240,'post intervencion'!J:CB,71,0)</f>
        <v>#N/A</v>
      </c>
      <c r="AM240">
        <f>VLOOKUP(A240,Pre!$J:$BJ,53,0)</f>
        <v>3</v>
      </c>
      <c r="AN240" t="e">
        <f>VLOOKUP(A240,'post control'!J:BJ,53,0)</f>
        <v>#N/A</v>
      </c>
      <c r="AP240">
        <f>VLOOKUP(A240,Pre!$J:$BK,54,0)</f>
        <v>3</v>
      </c>
      <c r="AQ240" t="e">
        <f>VLOOKUP(A240,'post intervencion'!J:CD,73,0)</f>
        <v>#N/A</v>
      </c>
      <c r="AS240">
        <f>VLOOKUP(A240,Pre!$J:$BL,55,0)</f>
        <v>3</v>
      </c>
      <c r="AT240" t="e">
        <f>VLOOKUP(A240,'post intervencion'!J:CE,74,0)</f>
        <v>#N/A</v>
      </c>
      <c r="AW240" t="e">
        <f>VLOOKUP(A240,'post intervencion'!$J$18:$CI$117,75,0)</f>
        <v>#N/A</v>
      </c>
      <c r="AX240" t="e">
        <f>VLOOKUP(A240,'post intervencion'!$J$18:$CI$117,76,0)</f>
        <v>#N/A</v>
      </c>
      <c r="AY240" t="e">
        <f>VLOOKUP(A240,'post intervencion'!$J$18:$CI$117,77,0)</f>
        <v>#N/A</v>
      </c>
      <c r="AZ240" t="e">
        <f>VLOOKUP(A240,'post intervencion'!$J$18:$CI$117,78,0)</f>
        <v>#N/A</v>
      </c>
      <c r="BB240">
        <f>VLOOKUP(A240,Pre!$J:$BG,4,0)</f>
        <v>5</v>
      </c>
      <c r="BC240" t="e">
        <f>VLOOKUP(A240,'post control'!J:BJ,4,0)</f>
        <v>#N/A</v>
      </c>
    </row>
    <row r="241" spans="1:55" x14ac:dyDescent="0.2">
      <c r="A241">
        <v>997</v>
      </c>
      <c r="B241" s="13">
        <f>VLOOKUP(A241,Pre!$J:$BG,41,0)</f>
        <v>4</v>
      </c>
      <c r="C241" s="13" t="e">
        <f>VLOOKUP(A241,'post control'!J:BI,42,0)</f>
        <v>#N/A</v>
      </c>
      <c r="D241" s="13" t="e">
        <f>VLOOKUP(A241,'post control'!J:BI,42,0)</f>
        <v>#N/A</v>
      </c>
      <c r="E241">
        <f>VLOOKUP(A241,Pre!$J:$BG,42,0)</f>
        <v>6</v>
      </c>
      <c r="F241" t="e">
        <f>VLOOKUP(A241,'post intervencion'!J:BY,60,0)</f>
        <v>#N/A</v>
      </c>
      <c r="G241" t="e">
        <f>VLOOKUP(A241,'post control'!J:BI,43,0)</f>
        <v>#N/A</v>
      </c>
      <c r="H241">
        <f>VLOOKUP(A241,Pre!$J:$BG,43,0)</f>
        <v>1.3333333333333333</v>
      </c>
      <c r="I241" t="e">
        <f>VLOOKUP(A241,'post intervencion'!J:BY,61,0)</f>
        <v>#N/A</v>
      </c>
      <c r="J241" t="e">
        <f>VLOOKUP(A241,'post control'!J:BI,44,0)</f>
        <v>#N/A</v>
      </c>
      <c r="K241" s="24">
        <f>VLOOKUP(A241,Pre!$J:$BG,44,0)</f>
        <v>2</v>
      </c>
      <c r="L241" t="e">
        <f>VLOOKUP(A241,'post intervencion'!J:BY,62,0)</f>
        <v>#N/A</v>
      </c>
      <c r="M241" t="e">
        <f>VLOOKUP(A241,'post control'!J:BI,45,0)</f>
        <v>#N/A</v>
      </c>
      <c r="N241">
        <f>VLOOKUP(A241,Pre!$J:$BG,45,0)</f>
        <v>2</v>
      </c>
      <c r="O241" t="e">
        <f>VLOOKUP(A241,'post intervencion'!J:BY,63,0)</f>
        <v>#N/A</v>
      </c>
      <c r="P241" t="e">
        <f>VLOOKUP(A241,'post control'!J:BI,46,0)</f>
        <v>#N/A</v>
      </c>
      <c r="Q241">
        <f>VLOOKUP(A241,Pre!$J:$BG,46,0)</f>
        <v>0</v>
      </c>
      <c r="R241" t="e">
        <f>VLOOKUP(A241,'post intervencion'!J:BY,64,0)</f>
        <v>#N/A</v>
      </c>
      <c r="S241" t="e">
        <f>VLOOKUP(A241,'post control'!J:BI,47,0)</f>
        <v>#N/A</v>
      </c>
      <c r="T241">
        <f>VLOOKUP(A241,Pre!$J:$BG,47,0)</f>
        <v>1.6666666666666667</v>
      </c>
      <c r="U241" t="e">
        <f>VLOOKUP(A241,'post intervencion'!J:BY,65,0)</f>
        <v>#N/A</v>
      </c>
      <c r="V241" t="e">
        <f>VLOOKUP(A241,'post control'!J:BI,48,0)</f>
        <v>#N/A</v>
      </c>
      <c r="W241">
        <f>VLOOKUP(A241,Pre!$J:$BG,48,0)</f>
        <v>3.8</v>
      </c>
      <c r="X241" t="e">
        <f>VLOOKUP(A241,'post intervencion'!J:BY,66,0)</f>
        <v>#N/A</v>
      </c>
      <c r="Y241" t="e">
        <f>VLOOKUP(A241,'post control'!J:BI,49,0)</f>
        <v>#N/A</v>
      </c>
      <c r="Z241">
        <f>VLOOKUP(A241,Pre!$J:$BG,49,0)</f>
        <v>2.5</v>
      </c>
      <c r="AA241" t="e">
        <f>VLOOKUP(A241,'post control'!J:BJ,50,0)</f>
        <v>#N/A</v>
      </c>
      <c r="AB241" t="e">
        <f>VLOOKUP(A241,'post control'!J:BI,50,0)</f>
        <v>#N/A</v>
      </c>
      <c r="AC241">
        <f>VLOOKUP(A241,Pre!$J:$BG,50,0)</f>
        <v>4</v>
      </c>
      <c r="AD241" t="e">
        <f>VLOOKUP(A241,'post intervencion'!J:BY,68,0)</f>
        <v>#N/A</v>
      </c>
      <c r="AE241" t="e">
        <f>VLOOKUP(A241,'post control'!J:BI,51,0)</f>
        <v>#N/A</v>
      </c>
      <c r="AG241">
        <f>VLOOKUP(A241,Pre!$J:$BH,51,0)</f>
        <v>2.2222222222222223</v>
      </c>
      <c r="AH241" t="e">
        <f>VLOOKUP(A241,'post intervencion'!J:CA,70,0)</f>
        <v>#N/A</v>
      </c>
      <c r="AJ241">
        <f>VLOOKUP(A241,Pre!$J:$BI,52,0)</f>
        <v>1.3333333333333333</v>
      </c>
      <c r="AK241" t="e">
        <f>VLOOKUP(A241,'post intervencion'!J:CB,71,0)</f>
        <v>#N/A</v>
      </c>
      <c r="AM241">
        <f>VLOOKUP(A241,Pre!$J:$BJ,53,0)</f>
        <v>2</v>
      </c>
      <c r="AN241" t="e">
        <f>VLOOKUP(A241,'post control'!J:BJ,53,0)</f>
        <v>#N/A</v>
      </c>
      <c r="AP241">
        <f>VLOOKUP(A241,Pre!$J:$BK,54,0)</f>
        <v>2</v>
      </c>
      <c r="AQ241" t="e">
        <f>VLOOKUP(A241,'post intervencion'!J:CD,73,0)</f>
        <v>#N/A</v>
      </c>
      <c r="AS241">
        <f>VLOOKUP(A241,Pre!$J:$BL,55,0)</f>
        <v>1.3333333333333333</v>
      </c>
      <c r="AT241" t="e">
        <f>VLOOKUP(A241,'post intervencion'!J:CE,74,0)</f>
        <v>#N/A</v>
      </c>
      <c r="AW241" t="e">
        <f>VLOOKUP(A241,'post intervencion'!$J$18:$CI$117,75,0)</f>
        <v>#N/A</v>
      </c>
      <c r="AX241" t="e">
        <f>VLOOKUP(A241,'post intervencion'!$J$18:$CI$117,76,0)</f>
        <v>#N/A</v>
      </c>
      <c r="AY241" t="e">
        <f>VLOOKUP(A241,'post intervencion'!$J$18:$CI$117,77,0)</f>
        <v>#N/A</v>
      </c>
      <c r="AZ241" t="e">
        <f>VLOOKUP(A241,'post intervencion'!$J$18:$CI$117,78,0)</f>
        <v>#N/A</v>
      </c>
      <c r="BB241">
        <f>VLOOKUP(A241,Pre!$J:$BG,4,0)</f>
        <v>5</v>
      </c>
      <c r="BC241" t="e">
        <f>VLOOKUP(A241,'post control'!J:BJ,4,0)</f>
        <v>#N/A</v>
      </c>
    </row>
    <row r="242" spans="1:55" x14ac:dyDescent="0.2">
      <c r="A242">
        <v>1556</v>
      </c>
      <c r="B242" s="13">
        <f>VLOOKUP(A242,Pre!$J:$BG,41,0)</f>
        <v>5.666666666666667</v>
      </c>
      <c r="C242" s="13" t="e">
        <f>VLOOKUP(A242,'post control'!J:BI,42,0)</f>
        <v>#N/A</v>
      </c>
      <c r="D242" s="13" t="e">
        <f>VLOOKUP(A242,'post control'!J:BI,42,0)</f>
        <v>#N/A</v>
      </c>
      <c r="E242">
        <f>VLOOKUP(A242,Pre!$J:$BG,42,0)</f>
        <v>4</v>
      </c>
      <c r="F242" t="e">
        <f>VLOOKUP(A242,'post intervencion'!J:BY,60,0)</f>
        <v>#N/A</v>
      </c>
      <c r="G242" t="e">
        <f>VLOOKUP(A242,'post control'!J:BI,43,0)</f>
        <v>#N/A</v>
      </c>
      <c r="H242">
        <f>VLOOKUP(A242,Pre!$J:$BG,43,0)</f>
        <v>2.3333333333333335</v>
      </c>
      <c r="I242" t="e">
        <f>VLOOKUP(A242,'post intervencion'!J:BY,61,0)</f>
        <v>#N/A</v>
      </c>
      <c r="J242" t="e">
        <f>VLOOKUP(A242,'post control'!J:BI,44,0)</f>
        <v>#N/A</v>
      </c>
      <c r="K242" s="24">
        <f>VLOOKUP(A242,Pre!$J:$BG,44,0)</f>
        <v>3</v>
      </c>
      <c r="L242" t="e">
        <f>VLOOKUP(A242,'post intervencion'!J:BY,62,0)</f>
        <v>#N/A</v>
      </c>
      <c r="M242" t="e">
        <f>VLOOKUP(A242,'post control'!J:BI,45,0)</f>
        <v>#N/A</v>
      </c>
      <c r="N242">
        <f>VLOOKUP(A242,Pre!$J:$BG,45,0)</f>
        <v>2</v>
      </c>
      <c r="O242" t="e">
        <f>VLOOKUP(A242,'post intervencion'!J:BY,63,0)</f>
        <v>#N/A</v>
      </c>
      <c r="P242" t="e">
        <f>VLOOKUP(A242,'post control'!J:BI,46,0)</f>
        <v>#N/A</v>
      </c>
      <c r="Q242">
        <f>VLOOKUP(A242,Pre!$J:$BG,46,0)</f>
        <v>2</v>
      </c>
      <c r="R242" t="e">
        <f>VLOOKUP(A242,'post intervencion'!J:BY,64,0)</f>
        <v>#N/A</v>
      </c>
      <c r="S242" t="e">
        <f>VLOOKUP(A242,'post control'!J:BI,47,0)</f>
        <v>#N/A</v>
      </c>
      <c r="T242">
        <f>VLOOKUP(A242,Pre!$J:$BG,47,0)</f>
        <v>3</v>
      </c>
      <c r="U242" t="e">
        <f>VLOOKUP(A242,'post intervencion'!J:BY,65,0)</f>
        <v>#N/A</v>
      </c>
      <c r="V242" t="e">
        <f>VLOOKUP(A242,'post control'!J:BI,48,0)</f>
        <v>#N/A</v>
      </c>
      <c r="W242">
        <f>VLOOKUP(A242,Pre!$J:$BG,48,0)</f>
        <v>4</v>
      </c>
      <c r="X242" t="e">
        <f>VLOOKUP(A242,'post intervencion'!J:BY,66,0)</f>
        <v>#N/A</v>
      </c>
      <c r="Y242" t="e">
        <f>VLOOKUP(A242,'post control'!J:BI,49,0)</f>
        <v>#N/A</v>
      </c>
      <c r="Z242">
        <f>VLOOKUP(A242,Pre!$J:$BG,49,0)</f>
        <v>5</v>
      </c>
      <c r="AA242" t="e">
        <f>VLOOKUP(A242,'post control'!J:BJ,50,0)</f>
        <v>#N/A</v>
      </c>
      <c r="AB242" t="e">
        <f>VLOOKUP(A242,'post control'!J:BI,50,0)</f>
        <v>#N/A</v>
      </c>
      <c r="AC242">
        <f>VLOOKUP(A242,Pre!$J:$BG,50,0)</f>
        <v>7</v>
      </c>
      <c r="AD242" t="e">
        <f>VLOOKUP(A242,'post intervencion'!J:BY,68,0)</f>
        <v>#N/A</v>
      </c>
      <c r="AE242" t="e">
        <f>VLOOKUP(A242,'post control'!J:BI,51,0)</f>
        <v>#N/A</v>
      </c>
      <c r="AG242">
        <f>VLOOKUP(A242,Pre!$J:$BH,51,0)</f>
        <v>3</v>
      </c>
      <c r="AH242" t="e">
        <f>VLOOKUP(A242,'post intervencion'!J:CA,70,0)</f>
        <v>#N/A</v>
      </c>
      <c r="AJ242">
        <f>VLOOKUP(A242,Pre!$J:$BI,52,0)</f>
        <v>2</v>
      </c>
      <c r="AK242" t="e">
        <f>VLOOKUP(A242,'post intervencion'!J:CB,71,0)</f>
        <v>#N/A</v>
      </c>
      <c r="AM242">
        <f>VLOOKUP(A242,Pre!$J:$BJ,53,0)</f>
        <v>2</v>
      </c>
      <c r="AN242" t="e">
        <f>VLOOKUP(A242,'post control'!J:BJ,53,0)</f>
        <v>#N/A</v>
      </c>
      <c r="AP242">
        <f>VLOOKUP(A242,Pre!$J:$BK,54,0)</f>
        <v>2</v>
      </c>
      <c r="AQ242" t="e">
        <f>VLOOKUP(A242,'post intervencion'!J:CD,73,0)</f>
        <v>#N/A</v>
      </c>
      <c r="AS242">
        <f>VLOOKUP(A242,Pre!$J:$BL,55,0)</f>
        <v>2.333333333333333</v>
      </c>
      <c r="AT242" t="e">
        <f>VLOOKUP(A242,'post intervencion'!J:CE,74,0)</f>
        <v>#N/A</v>
      </c>
      <c r="AW242" t="e">
        <f>VLOOKUP(A242,'post intervencion'!$J$18:$CI$117,75,0)</f>
        <v>#N/A</v>
      </c>
      <c r="AX242" t="e">
        <f>VLOOKUP(A242,'post intervencion'!$J$18:$CI$117,76,0)</f>
        <v>#N/A</v>
      </c>
      <c r="AY242" t="e">
        <f>VLOOKUP(A242,'post intervencion'!$J$18:$CI$117,77,0)</f>
        <v>#N/A</v>
      </c>
      <c r="AZ242" t="e">
        <f>VLOOKUP(A242,'post intervencion'!$J$18:$CI$117,78,0)</f>
        <v>#N/A</v>
      </c>
      <c r="BB242">
        <f>VLOOKUP(A242,Pre!$J:$BG,4,0)</f>
        <v>3</v>
      </c>
      <c r="BC242" t="e">
        <f>VLOOKUP(A242,'post control'!J:BJ,4,0)</f>
        <v>#N/A</v>
      </c>
    </row>
    <row r="243" spans="1:55" x14ac:dyDescent="0.2">
      <c r="A243">
        <v>141</v>
      </c>
      <c r="B243" s="13">
        <f>VLOOKUP(A243,Pre!$J:$BG,41,0)</f>
        <v>5.666666666666667</v>
      </c>
      <c r="C243" s="13" t="e">
        <f>VLOOKUP(A243,'post control'!J:BI,42,0)</f>
        <v>#N/A</v>
      </c>
      <c r="D243" s="13" t="e">
        <f>VLOOKUP(A243,'post control'!J:BI,42,0)</f>
        <v>#N/A</v>
      </c>
      <c r="E243">
        <f>VLOOKUP(A243,Pre!$J:$BG,42,0)</f>
        <v>9</v>
      </c>
      <c r="F243" t="e">
        <f>VLOOKUP(A243,'post intervencion'!J:BY,60,0)</f>
        <v>#N/A</v>
      </c>
      <c r="G243" t="e">
        <f>VLOOKUP(A243,'post control'!J:BI,43,0)</f>
        <v>#N/A</v>
      </c>
      <c r="H243">
        <f>VLOOKUP(A243,Pre!$J:$BG,43,0)</f>
        <v>2.6666666666666665</v>
      </c>
      <c r="I243" t="e">
        <f>VLOOKUP(A243,'post intervencion'!J:BY,61,0)</f>
        <v>#N/A</v>
      </c>
      <c r="J243" t="e">
        <f>VLOOKUP(A243,'post control'!J:BI,44,0)</f>
        <v>#N/A</v>
      </c>
      <c r="K243" s="24">
        <f>VLOOKUP(A243,Pre!$J:$BG,44,0)</f>
        <v>3</v>
      </c>
      <c r="L243" t="e">
        <f>VLOOKUP(A243,'post intervencion'!J:BY,62,0)</f>
        <v>#N/A</v>
      </c>
      <c r="M243" t="e">
        <f>VLOOKUP(A243,'post control'!J:BI,45,0)</f>
        <v>#N/A</v>
      </c>
      <c r="N243">
        <f>VLOOKUP(A243,Pre!$J:$BG,45,0)</f>
        <v>3</v>
      </c>
      <c r="O243" t="e">
        <f>VLOOKUP(A243,'post intervencion'!J:BY,63,0)</f>
        <v>#N/A</v>
      </c>
      <c r="P243" t="e">
        <f>VLOOKUP(A243,'post control'!J:BI,46,0)</f>
        <v>#N/A</v>
      </c>
      <c r="Q243">
        <f>VLOOKUP(A243,Pre!$J:$BG,46,0)</f>
        <v>2</v>
      </c>
      <c r="R243" t="e">
        <f>VLOOKUP(A243,'post intervencion'!J:BY,64,0)</f>
        <v>#N/A</v>
      </c>
      <c r="S243" t="e">
        <f>VLOOKUP(A243,'post control'!J:BI,47,0)</f>
        <v>#N/A</v>
      </c>
      <c r="T243">
        <f>VLOOKUP(A243,Pre!$J:$BG,47,0)</f>
        <v>1.3333333333333333</v>
      </c>
      <c r="U243" t="e">
        <f>VLOOKUP(A243,'post intervencion'!J:BY,65,0)</f>
        <v>#N/A</v>
      </c>
      <c r="V243" t="e">
        <f>VLOOKUP(A243,'post control'!J:BI,48,0)</f>
        <v>#N/A</v>
      </c>
      <c r="W243">
        <f>VLOOKUP(A243,Pre!$J:$BG,48,0)</f>
        <v>4</v>
      </c>
      <c r="X243" t="e">
        <f>VLOOKUP(A243,'post intervencion'!J:BY,66,0)</f>
        <v>#N/A</v>
      </c>
      <c r="Y243" t="e">
        <f>VLOOKUP(A243,'post control'!J:BI,49,0)</f>
        <v>#N/A</v>
      </c>
      <c r="Z243">
        <f>VLOOKUP(A243,Pre!$J:$BG,49,0)</f>
        <v>2.75</v>
      </c>
      <c r="AA243" t="e">
        <f>VLOOKUP(A243,'post control'!J:BJ,50,0)</f>
        <v>#N/A</v>
      </c>
      <c r="AB243" t="e">
        <f>VLOOKUP(A243,'post control'!J:BI,50,0)</f>
        <v>#N/A</v>
      </c>
      <c r="AC243">
        <f>VLOOKUP(A243,Pre!$J:$BG,50,0)</f>
        <v>8</v>
      </c>
      <c r="AD243" t="e">
        <f>VLOOKUP(A243,'post intervencion'!J:BY,68,0)</f>
        <v>#N/A</v>
      </c>
      <c r="AE243" t="e">
        <f>VLOOKUP(A243,'post control'!J:BI,51,0)</f>
        <v>#N/A</v>
      </c>
      <c r="AG243">
        <f>VLOOKUP(A243,Pre!$J:$BH,51,0)</f>
        <v>1.7777777777777777</v>
      </c>
      <c r="AH243" t="e">
        <f>VLOOKUP(A243,'post intervencion'!J:CA,70,0)</f>
        <v>#N/A</v>
      </c>
      <c r="AJ243">
        <f>VLOOKUP(A243,Pre!$J:$BI,52,0)</f>
        <v>2.333333333333333</v>
      </c>
      <c r="AK243" t="e">
        <f>VLOOKUP(A243,'post intervencion'!J:CB,71,0)</f>
        <v>#N/A</v>
      </c>
      <c r="AM243">
        <f>VLOOKUP(A243,Pre!$J:$BJ,53,0)</f>
        <v>3</v>
      </c>
      <c r="AN243" t="e">
        <f>VLOOKUP(A243,'post control'!J:BJ,53,0)</f>
        <v>#N/A</v>
      </c>
      <c r="AP243">
        <f>VLOOKUP(A243,Pre!$J:$BK,54,0)</f>
        <v>3</v>
      </c>
      <c r="AQ243" t="e">
        <f>VLOOKUP(A243,'post intervencion'!J:CD,73,0)</f>
        <v>#N/A</v>
      </c>
      <c r="AS243">
        <f>VLOOKUP(A243,Pre!$J:$BL,55,0)</f>
        <v>2.666666666666667</v>
      </c>
      <c r="AT243" t="e">
        <f>VLOOKUP(A243,'post intervencion'!J:CE,74,0)</f>
        <v>#N/A</v>
      </c>
      <c r="AW243" t="e">
        <f>VLOOKUP(A243,'post intervencion'!$J$18:$CI$117,75,0)</f>
        <v>#N/A</v>
      </c>
      <c r="AX243" t="e">
        <f>VLOOKUP(A243,'post intervencion'!$J$18:$CI$117,76,0)</f>
        <v>#N/A</v>
      </c>
      <c r="AY243" t="e">
        <f>VLOOKUP(A243,'post intervencion'!$J$18:$CI$117,77,0)</f>
        <v>#N/A</v>
      </c>
      <c r="AZ243" t="e">
        <f>VLOOKUP(A243,'post intervencion'!$J$18:$CI$117,78,0)</f>
        <v>#N/A</v>
      </c>
      <c r="BB243">
        <f>VLOOKUP(A243,Pre!$J:$BG,4,0)</f>
        <v>4</v>
      </c>
      <c r="BC243" t="e">
        <f>VLOOKUP(A243,'post control'!J:BJ,4,0)</f>
        <v>#N/A</v>
      </c>
    </row>
    <row r="244" spans="1:55" x14ac:dyDescent="0.2">
      <c r="A244">
        <v>329</v>
      </c>
      <c r="B244" s="13">
        <f>VLOOKUP(A244,Pre!$J:$BG,41,0)</f>
        <v>7</v>
      </c>
      <c r="C244" s="13" t="e">
        <f>VLOOKUP(A244,'post control'!J:BI,42,0)</f>
        <v>#N/A</v>
      </c>
      <c r="D244" s="13" t="e">
        <f>VLOOKUP(A244,'post control'!J:BI,42,0)</f>
        <v>#N/A</v>
      </c>
      <c r="E244">
        <f>VLOOKUP(A244,Pre!$J:$BG,42,0)</f>
        <v>12</v>
      </c>
      <c r="F244" t="e">
        <f>VLOOKUP(A244,'post intervencion'!J:BY,60,0)</f>
        <v>#N/A</v>
      </c>
      <c r="G244" t="e">
        <f>VLOOKUP(A244,'post control'!J:BI,43,0)</f>
        <v>#N/A</v>
      </c>
      <c r="H244">
        <f>VLOOKUP(A244,Pre!$J:$BG,43,0)</f>
        <v>1</v>
      </c>
      <c r="I244" t="e">
        <f>VLOOKUP(A244,'post intervencion'!J:BY,61,0)</f>
        <v>#N/A</v>
      </c>
      <c r="J244" t="e">
        <f>VLOOKUP(A244,'post control'!J:BI,44,0)</f>
        <v>#N/A</v>
      </c>
      <c r="K244" s="24">
        <f>VLOOKUP(A244,Pre!$J:$BG,44,0)</f>
        <v>0</v>
      </c>
      <c r="L244" t="e">
        <f>VLOOKUP(A244,'post intervencion'!J:BY,62,0)</f>
        <v>#N/A</v>
      </c>
      <c r="M244" t="e">
        <f>VLOOKUP(A244,'post control'!J:BI,45,0)</f>
        <v>#N/A</v>
      </c>
      <c r="N244">
        <f>VLOOKUP(A244,Pre!$J:$BG,45,0)</f>
        <v>3</v>
      </c>
      <c r="O244" t="e">
        <f>VLOOKUP(A244,'post intervencion'!J:BY,63,0)</f>
        <v>#N/A</v>
      </c>
      <c r="P244" t="e">
        <f>VLOOKUP(A244,'post control'!J:BI,46,0)</f>
        <v>#N/A</v>
      </c>
      <c r="Q244">
        <f>VLOOKUP(A244,Pre!$J:$BG,46,0)</f>
        <v>0</v>
      </c>
      <c r="R244" t="e">
        <f>VLOOKUP(A244,'post intervencion'!J:BY,64,0)</f>
        <v>#N/A</v>
      </c>
      <c r="S244" t="e">
        <f>VLOOKUP(A244,'post control'!J:BI,47,0)</f>
        <v>#N/A</v>
      </c>
      <c r="T244">
        <f>VLOOKUP(A244,Pre!$J:$BG,47,0)</f>
        <v>2</v>
      </c>
      <c r="U244" t="e">
        <f>VLOOKUP(A244,'post intervencion'!J:BY,65,0)</f>
        <v>#N/A</v>
      </c>
      <c r="V244" t="e">
        <f>VLOOKUP(A244,'post control'!J:BI,48,0)</f>
        <v>#N/A</v>
      </c>
      <c r="W244">
        <f>VLOOKUP(A244,Pre!$J:$BG,48,0)</f>
        <v>3.4</v>
      </c>
      <c r="X244" t="e">
        <f>VLOOKUP(A244,'post intervencion'!J:BY,66,0)</f>
        <v>#N/A</v>
      </c>
      <c r="Y244" t="e">
        <f>VLOOKUP(A244,'post control'!J:BI,49,0)</f>
        <v>#N/A</v>
      </c>
      <c r="Z244">
        <f>VLOOKUP(A244,Pre!$J:$BG,49,0)</f>
        <v>2</v>
      </c>
      <c r="AA244" t="e">
        <f>VLOOKUP(A244,'post control'!J:BJ,50,0)</f>
        <v>#N/A</v>
      </c>
      <c r="AB244" t="e">
        <f>VLOOKUP(A244,'post control'!J:BI,50,0)</f>
        <v>#N/A</v>
      </c>
      <c r="AC244">
        <f>VLOOKUP(A244,Pre!$J:$BG,50,0)</f>
        <v>6</v>
      </c>
      <c r="AD244" t="e">
        <f>VLOOKUP(A244,'post intervencion'!J:BY,68,0)</f>
        <v>#N/A</v>
      </c>
      <c r="AE244" t="e">
        <f>VLOOKUP(A244,'post control'!J:BI,51,0)</f>
        <v>#N/A</v>
      </c>
      <c r="AG244">
        <f>VLOOKUP(A244,Pre!$J:$BH,51,0)</f>
        <v>2</v>
      </c>
      <c r="AH244" t="e">
        <f>VLOOKUP(A244,'post intervencion'!J:CA,70,0)</f>
        <v>#N/A</v>
      </c>
      <c r="AJ244">
        <f>VLOOKUP(A244,Pre!$J:$BI,52,0)</f>
        <v>2.333333333333333</v>
      </c>
      <c r="AK244" t="e">
        <f>VLOOKUP(A244,'post intervencion'!J:CB,71,0)</f>
        <v>#N/A</v>
      </c>
      <c r="AM244">
        <f>VLOOKUP(A244,Pre!$J:$BJ,53,0)</f>
        <v>3</v>
      </c>
      <c r="AN244" t="e">
        <f>VLOOKUP(A244,'post control'!J:BJ,53,0)</f>
        <v>#N/A</v>
      </c>
      <c r="AP244">
        <f>VLOOKUP(A244,Pre!$J:$BK,54,0)</f>
        <v>3</v>
      </c>
      <c r="AQ244" t="e">
        <f>VLOOKUP(A244,'post intervencion'!J:CD,73,0)</f>
        <v>#N/A</v>
      </c>
      <c r="AS244">
        <f>VLOOKUP(A244,Pre!$J:$BL,55,0)</f>
        <v>2</v>
      </c>
      <c r="AT244" t="e">
        <f>VLOOKUP(A244,'post intervencion'!J:CE,74,0)</f>
        <v>#N/A</v>
      </c>
      <c r="AW244" t="e">
        <f>VLOOKUP(A244,'post intervencion'!$J$18:$CI$117,75,0)</f>
        <v>#N/A</v>
      </c>
      <c r="AX244" t="e">
        <f>VLOOKUP(A244,'post intervencion'!$J$18:$CI$117,76,0)</f>
        <v>#N/A</v>
      </c>
      <c r="AY244" t="e">
        <f>VLOOKUP(A244,'post intervencion'!$J$18:$CI$117,77,0)</f>
        <v>#N/A</v>
      </c>
      <c r="AZ244" t="e">
        <f>VLOOKUP(A244,'post intervencion'!$J$18:$CI$117,78,0)</f>
        <v>#N/A</v>
      </c>
      <c r="BB244">
        <f>VLOOKUP(A244,Pre!$J:$BG,4,0)</f>
        <v>7</v>
      </c>
      <c r="BC244" t="e">
        <f>VLOOKUP(A244,'post control'!J:BJ,4,0)</f>
        <v>#N/A</v>
      </c>
    </row>
    <row r="245" spans="1:55" x14ac:dyDescent="0.2">
      <c r="A245">
        <v>429</v>
      </c>
      <c r="B245" s="13">
        <f>VLOOKUP(A245,Pre!$J:$BG,41,0)</f>
        <v>5.333333333333333</v>
      </c>
      <c r="C245" s="13" t="e">
        <f>VLOOKUP(A245,'post control'!J:BI,42,0)</f>
        <v>#N/A</v>
      </c>
      <c r="D245" s="13" t="e">
        <f>VLOOKUP(A245,'post control'!J:BI,42,0)</f>
        <v>#N/A</v>
      </c>
      <c r="E245">
        <f>VLOOKUP(A245,Pre!$J:$BG,42,0)</f>
        <v>8</v>
      </c>
      <c r="F245" t="e">
        <f>VLOOKUP(A245,'post intervencion'!J:BY,60,0)</f>
        <v>#N/A</v>
      </c>
      <c r="G245" t="e">
        <f>VLOOKUP(A245,'post control'!J:BI,43,0)</f>
        <v>#N/A</v>
      </c>
      <c r="H245">
        <f>VLOOKUP(A245,Pre!$J:$BG,43,0)</f>
        <v>3.3333333333333335</v>
      </c>
      <c r="I245" t="e">
        <f>VLOOKUP(A245,'post intervencion'!J:BY,61,0)</f>
        <v>#N/A</v>
      </c>
      <c r="J245" t="e">
        <f>VLOOKUP(A245,'post control'!J:BI,44,0)</f>
        <v>#N/A</v>
      </c>
      <c r="K245" s="24">
        <f>VLOOKUP(A245,Pre!$J:$BG,44,0)</f>
        <v>4</v>
      </c>
      <c r="L245" t="e">
        <f>VLOOKUP(A245,'post intervencion'!J:BY,62,0)</f>
        <v>#N/A</v>
      </c>
      <c r="M245" t="e">
        <f>VLOOKUP(A245,'post control'!J:BI,45,0)</f>
        <v>#N/A</v>
      </c>
      <c r="N245">
        <f>VLOOKUP(A245,Pre!$J:$BG,45,0)</f>
        <v>3</v>
      </c>
      <c r="O245" t="e">
        <f>VLOOKUP(A245,'post intervencion'!J:BY,63,0)</f>
        <v>#N/A</v>
      </c>
      <c r="P245" t="e">
        <f>VLOOKUP(A245,'post control'!J:BI,46,0)</f>
        <v>#N/A</v>
      </c>
      <c r="Q245">
        <f>VLOOKUP(A245,Pre!$J:$BG,46,0)</f>
        <v>3</v>
      </c>
      <c r="R245" t="e">
        <f>VLOOKUP(A245,'post intervencion'!J:BY,64,0)</f>
        <v>#N/A</v>
      </c>
      <c r="S245" t="e">
        <f>VLOOKUP(A245,'post control'!J:BI,47,0)</f>
        <v>#N/A</v>
      </c>
      <c r="T245">
        <f>VLOOKUP(A245,Pre!$J:$BG,47,0)</f>
        <v>1</v>
      </c>
      <c r="U245" t="e">
        <f>VLOOKUP(A245,'post intervencion'!J:BY,65,0)</f>
        <v>#N/A</v>
      </c>
      <c r="V245" t="e">
        <f>VLOOKUP(A245,'post control'!J:BI,48,0)</f>
        <v>#N/A</v>
      </c>
      <c r="W245">
        <f>VLOOKUP(A245,Pre!$J:$BG,48,0)</f>
        <v>4.4000000000000004</v>
      </c>
      <c r="X245" t="e">
        <f>VLOOKUP(A245,'post intervencion'!J:BY,66,0)</f>
        <v>#N/A</v>
      </c>
      <c r="Y245" t="e">
        <f>VLOOKUP(A245,'post control'!J:BI,49,0)</f>
        <v>#N/A</v>
      </c>
      <c r="Z245">
        <f>VLOOKUP(A245,Pre!$J:$BG,49,0)</f>
        <v>5.5</v>
      </c>
      <c r="AA245" t="e">
        <f>VLOOKUP(A245,'post control'!J:BJ,50,0)</f>
        <v>#N/A</v>
      </c>
      <c r="AB245" t="e">
        <f>VLOOKUP(A245,'post control'!J:BI,50,0)</f>
        <v>#N/A</v>
      </c>
      <c r="AC245">
        <f>VLOOKUP(A245,Pre!$J:$BG,50,0)</f>
        <v>10</v>
      </c>
      <c r="AD245" t="e">
        <f>VLOOKUP(A245,'post intervencion'!J:BY,68,0)</f>
        <v>#N/A</v>
      </c>
      <c r="AE245" t="e">
        <f>VLOOKUP(A245,'post control'!J:BI,51,0)</f>
        <v>#N/A</v>
      </c>
      <c r="AG245">
        <f>VLOOKUP(A245,Pre!$J:$BH,51,0)</f>
        <v>1</v>
      </c>
      <c r="AH245" t="e">
        <f>VLOOKUP(A245,'post intervencion'!J:CA,70,0)</f>
        <v>#N/A</v>
      </c>
      <c r="AJ245">
        <f>VLOOKUP(A245,Pre!$J:$BI,52,0)</f>
        <v>3</v>
      </c>
      <c r="AK245" t="e">
        <f>VLOOKUP(A245,'post intervencion'!J:CB,71,0)</f>
        <v>#N/A</v>
      </c>
      <c r="AM245">
        <f>VLOOKUP(A245,Pre!$J:$BJ,53,0)</f>
        <v>3</v>
      </c>
      <c r="AN245" t="e">
        <f>VLOOKUP(A245,'post control'!J:BJ,53,0)</f>
        <v>#N/A</v>
      </c>
      <c r="AP245">
        <f>VLOOKUP(A245,Pre!$J:$BK,54,0)</f>
        <v>3</v>
      </c>
      <c r="AQ245" t="e">
        <f>VLOOKUP(A245,'post intervencion'!J:CD,73,0)</f>
        <v>#N/A</v>
      </c>
      <c r="AS245">
        <f>VLOOKUP(A245,Pre!$J:$BL,55,0)</f>
        <v>3.333333333333333</v>
      </c>
      <c r="AT245" t="e">
        <f>VLOOKUP(A245,'post intervencion'!J:CE,74,0)</f>
        <v>#N/A</v>
      </c>
      <c r="AW245" t="e">
        <f>VLOOKUP(A245,'post intervencion'!$J$18:$CI$117,75,0)</f>
        <v>#N/A</v>
      </c>
      <c r="AX245" t="e">
        <f>VLOOKUP(A245,'post intervencion'!$J$18:$CI$117,76,0)</f>
        <v>#N/A</v>
      </c>
      <c r="AY245" t="e">
        <f>VLOOKUP(A245,'post intervencion'!$J$18:$CI$117,77,0)</f>
        <v>#N/A</v>
      </c>
      <c r="AZ245" t="e">
        <f>VLOOKUP(A245,'post intervencion'!$J$18:$CI$117,78,0)</f>
        <v>#N/A</v>
      </c>
      <c r="BB245">
        <f>VLOOKUP(A245,Pre!$J:$BG,4,0)</f>
        <v>5</v>
      </c>
      <c r="BC245" t="e">
        <f>VLOOKUP(A245,'post control'!J:BJ,4,0)</f>
        <v>#N/A</v>
      </c>
    </row>
    <row r="246" spans="1:55" x14ac:dyDescent="0.2">
      <c r="A246">
        <v>545</v>
      </c>
      <c r="B246" s="13">
        <f>VLOOKUP(A246,Pre!$J:$BG,41,0)</f>
        <v>5.666666666666667</v>
      </c>
      <c r="C246" s="13" t="e">
        <f>VLOOKUP(A246,'post control'!J:BI,42,0)</f>
        <v>#N/A</v>
      </c>
      <c r="D246" s="13" t="e">
        <f>VLOOKUP(A246,'post control'!J:BI,42,0)</f>
        <v>#N/A</v>
      </c>
      <c r="E246">
        <f>VLOOKUP(A246,Pre!$J:$BG,42,0)</f>
        <v>8</v>
      </c>
      <c r="F246" t="e">
        <f>VLOOKUP(A246,'post intervencion'!J:BY,60,0)</f>
        <v>#N/A</v>
      </c>
      <c r="G246" t="e">
        <f>VLOOKUP(A246,'post control'!J:BI,43,0)</f>
        <v>#N/A</v>
      </c>
      <c r="H246">
        <f>VLOOKUP(A246,Pre!$J:$BG,43,0)</f>
        <v>2.6666666666666665</v>
      </c>
      <c r="I246" t="e">
        <f>VLOOKUP(A246,'post intervencion'!J:BY,61,0)</f>
        <v>#N/A</v>
      </c>
      <c r="J246" t="e">
        <f>VLOOKUP(A246,'post control'!J:BI,44,0)</f>
        <v>#N/A</v>
      </c>
      <c r="K246" s="24">
        <f>VLOOKUP(A246,Pre!$J:$BG,44,0)</f>
        <v>1</v>
      </c>
      <c r="L246" t="e">
        <f>VLOOKUP(A246,'post intervencion'!J:BY,62,0)</f>
        <v>#N/A</v>
      </c>
      <c r="M246" t="e">
        <f>VLOOKUP(A246,'post control'!J:BI,45,0)</f>
        <v>#N/A</v>
      </c>
      <c r="N246">
        <f>VLOOKUP(A246,Pre!$J:$BG,45,0)</f>
        <v>3</v>
      </c>
      <c r="O246" t="e">
        <f>VLOOKUP(A246,'post intervencion'!J:BY,63,0)</f>
        <v>#N/A</v>
      </c>
      <c r="P246" t="e">
        <f>VLOOKUP(A246,'post control'!J:BI,46,0)</f>
        <v>#N/A</v>
      </c>
      <c r="Q246">
        <f>VLOOKUP(A246,Pre!$J:$BG,46,0)</f>
        <v>4</v>
      </c>
      <c r="R246" t="e">
        <f>VLOOKUP(A246,'post intervencion'!J:BY,64,0)</f>
        <v>#N/A</v>
      </c>
      <c r="S246" t="e">
        <f>VLOOKUP(A246,'post control'!J:BI,47,0)</f>
        <v>#N/A</v>
      </c>
      <c r="T246">
        <f>VLOOKUP(A246,Pre!$J:$BG,47,0)</f>
        <v>2.3333333333333335</v>
      </c>
      <c r="U246" t="e">
        <f>VLOOKUP(A246,'post intervencion'!J:BY,65,0)</f>
        <v>#N/A</v>
      </c>
      <c r="V246" t="e">
        <f>VLOOKUP(A246,'post control'!J:BI,48,0)</f>
        <v>#N/A</v>
      </c>
      <c r="W246">
        <f>VLOOKUP(A246,Pre!$J:$BG,48,0)</f>
        <v>2.8</v>
      </c>
      <c r="X246" t="e">
        <f>VLOOKUP(A246,'post intervencion'!J:BY,66,0)</f>
        <v>#N/A</v>
      </c>
      <c r="Y246" t="e">
        <f>VLOOKUP(A246,'post control'!J:BI,49,0)</f>
        <v>#N/A</v>
      </c>
      <c r="Z246">
        <f>VLOOKUP(A246,Pre!$J:$BG,49,0)</f>
        <v>4.5</v>
      </c>
      <c r="AA246" t="e">
        <f>VLOOKUP(A246,'post control'!J:BJ,50,0)</f>
        <v>#N/A</v>
      </c>
      <c r="AB246" t="e">
        <f>VLOOKUP(A246,'post control'!J:BI,50,0)</f>
        <v>#N/A</v>
      </c>
      <c r="AC246">
        <f>VLOOKUP(A246,Pre!$J:$BG,50,0)</f>
        <v>8</v>
      </c>
      <c r="AD246" t="e">
        <f>VLOOKUP(A246,'post intervencion'!J:BY,68,0)</f>
        <v>#N/A</v>
      </c>
      <c r="AE246" t="e">
        <f>VLOOKUP(A246,'post control'!J:BI,51,0)</f>
        <v>#N/A</v>
      </c>
      <c r="AG246">
        <f>VLOOKUP(A246,Pre!$J:$BH,51,0)</f>
        <v>2.3333333333333335</v>
      </c>
      <c r="AH246" t="e">
        <f>VLOOKUP(A246,'post intervencion'!J:CA,70,0)</f>
        <v>#N/A</v>
      </c>
      <c r="AJ246">
        <f>VLOOKUP(A246,Pre!$J:$BI,52,0)</f>
        <v>3</v>
      </c>
      <c r="AK246" t="e">
        <f>VLOOKUP(A246,'post intervencion'!J:CB,71,0)</f>
        <v>#N/A</v>
      </c>
      <c r="AM246">
        <f>VLOOKUP(A246,Pre!$J:$BJ,53,0)</f>
        <v>3</v>
      </c>
      <c r="AN246" t="e">
        <f>VLOOKUP(A246,'post control'!J:BJ,53,0)</f>
        <v>#N/A</v>
      </c>
      <c r="AP246">
        <f>VLOOKUP(A246,Pre!$J:$BK,54,0)</f>
        <v>3</v>
      </c>
      <c r="AQ246" t="e">
        <f>VLOOKUP(A246,'post intervencion'!J:CD,73,0)</f>
        <v>#N/A</v>
      </c>
      <c r="AS246">
        <f>VLOOKUP(A246,Pre!$J:$BL,55,0)</f>
        <v>2.6666666666666665</v>
      </c>
      <c r="AT246" t="e">
        <f>VLOOKUP(A246,'post intervencion'!J:CE,74,0)</f>
        <v>#N/A</v>
      </c>
      <c r="AW246" t="e">
        <f>VLOOKUP(A246,'post intervencion'!$J$18:$CI$117,75,0)</f>
        <v>#N/A</v>
      </c>
      <c r="AX246" t="e">
        <f>VLOOKUP(A246,'post intervencion'!$J$18:$CI$117,76,0)</f>
        <v>#N/A</v>
      </c>
      <c r="AY246" t="e">
        <f>VLOOKUP(A246,'post intervencion'!$J$18:$CI$117,77,0)</f>
        <v>#N/A</v>
      </c>
      <c r="AZ246" t="e">
        <f>VLOOKUP(A246,'post intervencion'!$J$18:$CI$117,78,0)</f>
        <v>#N/A</v>
      </c>
      <c r="BB246">
        <f>VLOOKUP(A246,Pre!$J:$BG,4,0)</f>
        <v>5</v>
      </c>
      <c r="BC246" t="e">
        <f>VLOOKUP(A246,'post control'!J:BJ,4,0)</f>
        <v>#N/A</v>
      </c>
    </row>
    <row r="247" spans="1:55" x14ac:dyDescent="0.2">
      <c r="A247">
        <v>829</v>
      </c>
      <c r="B247" s="13">
        <f>VLOOKUP(A247,Pre!$J:$BG,41,0)</f>
        <v>6</v>
      </c>
      <c r="C247" s="13" t="e">
        <f>VLOOKUP(A247,'post control'!J:BI,42,0)</f>
        <v>#N/A</v>
      </c>
      <c r="D247" s="13" t="e">
        <f>VLOOKUP(A247,'post control'!J:BI,42,0)</f>
        <v>#N/A</v>
      </c>
      <c r="E247">
        <f>VLOOKUP(A247,Pre!$J:$BG,42,0)</f>
        <v>8</v>
      </c>
      <c r="F247" t="e">
        <f>VLOOKUP(A247,'post intervencion'!J:BY,60,0)</f>
        <v>#N/A</v>
      </c>
      <c r="G247" t="e">
        <f>VLOOKUP(A247,'post control'!J:BI,43,0)</f>
        <v>#N/A</v>
      </c>
      <c r="H247">
        <f>VLOOKUP(A247,Pre!$J:$BG,43,0)</f>
        <v>0.66666666666666663</v>
      </c>
      <c r="I247" t="e">
        <f>VLOOKUP(A247,'post intervencion'!J:BY,61,0)</f>
        <v>#N/A</v>
      </c>
      <c r="J247" t="e">
        <f>VLOOKUP(A247,'post control'!J:BI,44,0)</f>
        <v>#N/A</v>
      </c>
      <c r="K247" s="24">
        <f>VLOOKUP(A247,Pre!$J:$BG,44,0)</f>
        <v>0</v>
      </c>
      <c r="L247" t="e">
        <f>VLOOKUP(A247,'post intervencion'!J:BY,62,0)</f>
        <v>#N/A</v>
      </c>
      <c r="M247" t="e">
        <f>VLOOKUP(A247,'post control'!J:BI,45,0)</f>
        <v>#N/A</v>
      </c>
      <c r="N247">
        <f>VLOOKUP(A247,Pre!$J:$BG,45,0)</f>
        <v>3</v>
      </c>
      <c r="O247" t="e">
        <f>VLOOKUP(A247,'post intervencion'!J:BY,63,0)</f>
        <v>#N/A</v>
      </c>
      <c r="P247" t="e">
        <f>VLOOKUP(A247,'post control'!J:BI,46,0)</f>
        <v>#N/A</v>
      </c>
      <c r="Q247">
        <f>VLOOKUP(A247,Pre!$J:$BG,46,0)</f>
        <v>-1</v>
      </c>
      <c r="R247" t="e">
        <f>VLOOKUP(A247,'post intervencion'!J:BY,64,0)</f>
        <v>#N/A</v>
      </c>
      <c r="S247" t="e">
        <f>VLOOKUP(A247,'post control'!J:BI,47,0)</f>
        <v>#N/A</v>
      </c>
      <c r="T247">
        <f>VLOOKUP(A247,Pre!$J:$BG,47,0)</f>
        <v>3.3333333333333335</v>
      </c>
      <c r="U247" t="e">
        <f>VLOOKUP(A247,'post intervencion'!J:BY,65,0)</f>
        <v>#N/A</v>
      </c>
      <c r="V247" t="e">
        <f>VLOOKUP(A247,'post control'!J:BI,48,0)</f>
        <v>#N/A</v>
      </c>
      <c r="W247">
        <f>VLOOKUP(A247,Pre!$J:$BG,48,0)</f>
        <v>5</v>
      </c>
      <c r="X247" t="e">
        <f>VLOOKUP(A247,'post intervencion'!J:BY,66,0)</f>
        <v>#N/A</v>
      </c>
      <c r="Y247" t="e">
        <f>VLOOKUP(A247,'post control'!J:BI,49,0)</f>
        <v>#N/A</v>
      </c>
      <c r="Z247">
        <f>VLOOKUP(A247,Pre!$J:$BG,49,0)</f>
        <v>3.75</v>
      </c>
      <c r="AA247" t="e">
        <f>VLOOKUP(A247,'post control'!J:BJ,50,0)</f>
        <v>#N/A</v>
      </c>
      <c r="AB247" t="e">
        <f>VLOOKUP(A247,'post control'!J:BI,50,0)</f>
        <v>#N/A</v>
      </c>
      <c r="AC247">
        <f>VLOOKUP(A247,Pre!$J:$BG,50,0)</f>
        <v>8</v>
      </c>
      <c r="AD247" t="e">
        <f>VLOOKUP(A247,'post intervencion'!J:BY,68,0)</f>
        <v>#N/A</v>
      </c>
      <c r="AE247" t="e">
        <f>VLOOKUP(A247,'post control'!J:BI,51,0)</f>
        <v>#N/A</v>
      </c>
      <c r="AG247">
        <f>VLOOKUP(A247,Pre!$J:$BH,51,0)</f>
        <v>3.1111111111111112</v>
      </c>
      <c r="AH247" t="e">
        <f>VLOOKUP(A247,'post intervencion'!J:CA,70,0)</f>
        <v>#N/A</v>
      </c>
      <c r="AJ247">
        <f>VLOOKUP(A247,Pre!$J:$BI,52,0)</f>
        <v>2</v>
      </c>
      <c r="AK247" t="e">
        <f>VLOOKUP(A247,'post intervencion'!J:CB,71,0)</f>
        <v>#N/A</v>
      </c>
      <c r="AM247">
        <f>VLOOKUP(A247,Pre!$J:$BJ,53,0)</f>
        <v>3</v>
      </c>
      <c r="AN247" t="e">
        <f>VLOOKUP(A247,'post control'!J:BJ,53,0)</f>
        <v>#N/A</v>
      </c>
      <c r="AP247">
        <f>VLOOKUP(A247,Pre!$J:$BK,54,0)</f>
        <v>3</v>
      </c>
      <c r="AQ247" t="e">
        <f>VLOOKUP(A247,'post intervencion'!J:CD,73,0)</f>
        <v>#N/A</v>
      </c>
      <c r="AS247">
        <f>VLOOKUP(A247,Pre!$J:$BL,55,0)</f>
        <v>2.333333333333333</v>
      </c>
      <c r="AT247" t="e">
        <f>VLOOKUP(A247,'post intervencion'!J:CE,74,0)</f>
        <v>#N/A</v>
      </c>
      <c r="AW247" t="e">
        <f>VLOOKUP(A247,'post intervencion'!$J$18:$CI$117,75,0)</f>
        <v>#N/A</v>
      </c>
      <c r="AX247" t="e">
        <f>VLOOKUP(A247,'post intervencion'!$J$18:$CI$117,76,0)</f>
        <v>#N/A</v>
      </c>
      <c r="AY247" t="e">
        <f>VLOOKUP(A247,'post intervencion'!$J$18:$CI$117,77,0)</f>
        <v>#N/A</v>
      </c>
      <c r="AZ247" t="e">
        <f>VLOOKUP(A247,'post intervencion'!$J$18:$CI$117,78,0)</f>
        <v>#N/A</v>
      </c>
      <c r="BB247">
        <f>VLOOKUP(A247,Pre!$J:$BG,4,0)</f>
        <v>5</v>
      </c>
      <c r="BC247" t="e">
        <f>VLOOKUP(A247,'post control'!J:BJ,4,0)</f>
        <v>#N/A</v>
      </c>
    </row>
    <row r="248" spans="1:55" x14ac:dyDescent="0.2">
      <c r="A248">
        <v>1033</v>
      </c>
      <c r="B248" s="13">
        <f>VLOOKUP(A248,Pre!$J:$BG,41,0)</f>
        <v>5</v>
      </c>
      <c r="C248" s="13" t="e">
        <f>VLOOKUP(A248,'post control'!J:BI,42,0)</f>
        <v>#N/A</v>
      </c>
      <c r="D248" s="13" t="e">
        <f>VLOOKUP(A248,'post control'!J:BI,42,0)</f>
        <v>#N/A</v>
      </c>
      <c r="E248">
        <f>VLOOKUP(A248,Pre!$J:$BG,42,0)</f>
        <v>12</v>
      </c>
      <c r="F248" t="e">
        <f>VLOOKUP(A248,'post intervencion'!J:BY,60,0)</f>
        <v>#N/A</v>
      </c>
      <c r="G248" t="e">
        <f>VLOOKUP(A248,'post control'!J:BI,43,0)</f>
        <v>#N/A</v>
      </c>
      <c r="H248">
        <f>VLOOKUP(A248,Pre!$J:$BG,43,0)</f>
        <v>2.3333333333333335</v>
      </c>
      <c r="I248" t="e">
        <f>VLOOKUP(A248,'post intervencion'!J:BY,61,0)</f>
        <v>#N/A</v>
      </c>
      <c r="J248" t="e">
        <f>VLOOKUP(A248,'post control'!J:BI,44,0)</f>
        <v>#N/A</v>
      </c>
      <c r="K248" s="24">
        <f>VLOOKUP(A248,Pre!$J:$BG,44,0)</f>
        <v>1</v>
      </c>
      <c r="L248" t="e">
        <f>VLOOKUP(A248,'post intervencion'!J:BY,62,0)</f>
        <v>#N/A</v>
      </c>
      <c r="M248" t="e">
        <f>VLOOKUP(A248,'post control'!J:BI,45,0)</f>
        <v>#N/A</v>
      </c>
      <c r="N248">
        <f>VLOOKUP(A248,Pre!$J:$BG,45,0)</f>
        <v>3</v>
      </c>
      <c r="O248" t="e">
        <f>VLOOKUP(A248,'post intervencion'!J:BY,63,0)</f>
        <v>#N/A</v>
      </c>
      <c r="P248" t="e">
        <f>VLOOKUP(A248,'post control'!J:BI,46,0)</f>
        <v>#N/A</v>
      </c>
      <c r="Q248">
        <f>VLOOKUP(A248,Pre!$J:$BG,46,0)</f>
        <v>3</v>
      </c>
      <c r="R248" t="e">
        <f>VLOOKUP(A248,'post intervencion'!J:BY,64,0)</f>
        <v>#N/A</v>
      </c>
      <c r="S248" t="e">
        <f>VLOOKUP(A248,'post control'!J:BI,47,0)</f>
        <v>#N/A</v>
      </c>
      <c r="T248">
        <f>VLOOKUP(A248,Pre!$J:$BG,47,0)</f>
        <v>1.6666666666666667</v>
      </c>
      <c r="U248" t="e">
        <f>VLOOKUP(A248,'post intervencion'!J:BY,65,0)</f>
        <v>#N/A</v>
      </c>
      <c r="V248" t="e">
        <f>VLOOKUP(A248,'post control'!J:BI,48,0)</f>
        <v>#N/A</v>
      </c>
      <c r="W248">
        <f>VLOOKUP(A248,Pre!$J:$BG,48,0)</f>
        <v>3.4</v>
      </c>
      <c r="X248" t="e">
        <f>VLOOKUP(A248,'post intervencion'!J:BY,66,0)</f>
        <v>#N/A</v>
      </c>
      <c r="Y248" t="e">
        <f>VLOOKUP(A248,'post control'!J:BI,49,0)</f>
        <v>#N/A</v>
      </c>
      <c r="Z248">
        <f>VLOOKUP(A248,Pre!$J:$BG,49,0)</f>
        <v>4.75</v>
      </c>
      <c r="AA248" t="e">
        <f>VLOOKUP(A248,'post control'!J:BJ,50,0)</f>
        <v>#N/A</v>
      </c>
      <c r="AB248" t="e">
        <f>VLOOKUP(A248,'post control'!J:BI,50,0)</f>
        <v>#N/A</v>
      </c>
      <c r="AC248">
        <f>VLOOKUP(A248,Pre!$J:$BG,50,0)</f>
        <v>7</v>
      </c>
      <c r="AD248" t="e">
        <f>VLOOKUP(A248,'post intervencion'!J:BY,68,0)</f>
        <v>#N/A</v>
      </c>
      <c r="AE248" t="e">
        <f>VLOOKUP(A248,'post control'!J:BI,51,0)</f>
        <v>#N/A</v>
      </c>
      <c r="AG248">
        <f>VLOOKUP(A248,Pre!$J:$BH,51,0)</f>
        <v>2.5555555555555554</v>
      </c>
      <c r="AH248" t="e">
        <f>VLOOKUP(A248,'post intervencion'!J:CA,70,0)</f>
        <v>#N/A</v>
      </c>
      <c r="AJ248">
        <f>VLOOKUP(A248,Pre!$J:$BI,52,0)</f>
        <v>2</v>
      </c>
      <c r="AK248" t="e">
        <f>VLOOKUP(A248,'post intervencion'!J:CB,71,0)</f>
        <v>#N/A</v>
      </c>
      <c r="AM248">
        <f>VLOOKUP(A248,Pre!$J:$BJ,53,0)</f>
        <v>3</v>
      </c>
      <c r="AN248" t="e">
        <f>VLOOKUP(A248,'post control'!J:BJ,53,0)</f>
        <v>#N/A</v>
      </c>
      <c r="AP248">
        <f>VLOOKUP(A248,Pre!$J:$BK,54,0)</f>
        <v>3</v>
      </c>
      <c r="AQ248" t="e">
        <f>VLOOKUP(A248,'post intervencion'!J:CD,73,0)</f>
        <v>#N/A</v>
      </c>
      <c r="AS248">
        <f>VLOOKUP(A248,Pre!$J:$BL,55,0)</f>
        <v>2.333333333333333</v>
      </c>
      <c r="AT248" t="e">
        <f>VLOOKUP(A248,'post intervencion'!J:CE,74,0)</f>
        <v>#N/A</v>
      </c>
      <c r="AW248" t="e">
        <f>VLOOKUP(A248,'post intervencion'!$J$18:$CI$117,75,0)</f>
        <v>#N/A</v>
      </c>
      <c r="AX248" t="e">
        <f>VLOOKUP(A248,'post intervencion'!$J$18:$CI$117,76,0)</f>
        <v>#N/A</v>
      </c>
      <c r="AY248" t="e">
        <f>VLOOKUP(A248,'post intervencion'!$J$18:$CI$117,77,0)</f>
        <v>#N/A</v>
      </c>
      <c r="AZ248" t="e">
        <f>VLOOKUP(A248,'post intervencion'!$J$18:$CI$117,78,0)</f>
        <v>#N/A</v>
      </c>
      <c r="BB248">
        <f>VLOOKUP(A248,Pre!$J:$BG,4,0)</f>
        <v>1</v>
      </c>
      <c r="BC248" t="e">
        <f>VLOOKUP(A248,'post control'!J:BJ,4,0)</f>
        <v>#N/A</v>
      </c>
    </row>
    <row r="249" spans="1:55" x14ac:dyDescent="0.2">
      <c r="A249">
        <v>1126</v>
      </c>
      <c r="B249" s="13">
        <f>VLOOKUP(A249,Pre!$J:$BG,41,0)</f>
        <v>6.666666666666667</v>
      </c>
      <c r="C249" s="13" t="e">
        <f>VLOOKUP(A249,'post control'!J:BI,42,0)</f>
        <v>#N/A</v>
      </c>
      <c r="D249" s="13" t="e">
        <f>VLOOKUP(A249,'post control'!J:BI,42,0)</f>
        <v>#N/A</v>
      </c>
      <c r="E249">
        <f>VLOOKUP(A249,Pre!$J:$BG,42,0)</f>
        <v>6</v>
      </c>
      <c r="F249" t="e">
        <f>VLOOKUP(A249,'post intervencion'!J:BY,60,0)</f>
        <v>#N/A</v>
      </c>
      <c r="G249" t="e">
        <f>VLOOKUP(A249,'post control'!J:BI,43,0)</f>
        <v>#N/A</v>
      </c>
      <c r="H249">
        <f>VLOOKUP(A249,Pre!$J:$BG,43,0)</f>
        <v>1.6666666666666667</v>
      </c>
      <c r="I249" t="e">
        <f>VLOOKUP(A249,'post intervencion'!J:BY,61,0)</f>
        <v>#N/A</v>
      </c>
      <c r="J249" t="e">
        <f>VLOOKUP(A249,'post control'!J:BI,44,0)</f>
        <v>#N/A</v>
      </c>
      <c r="K249" s="24">
        <f>VLOOKUP(A249,Pre!$J:$BG,44,0)</f>
        <v>1</v>
      </c>
      <c r="L249" t="e">
        <f>VLOOKUP(A249,'post intervencion'!J:BY,62,0)</f>
        <v>#N/A</v>
      </c>
      <c r="M249" t="e">
        <f>VLOOKUP(A249,'post control'!J:BI,45,0)</f>
        <v>#N/A</v>
      </c>
      <c r="N249">
        <f>VLOOKUP(A249,Pre!$J:$BG,45,0)</f>
        <v>3</v>
      </c>
      <c r="O249" t="e">
        <f>VLOOKUP(A249,'post intervencion'!J:BY,63,0)</f>
        <v>#N/A</v>
      </c>
      <c r="P249" t="e">
        <f>VLOOKUP(A249,'post control'!J:BI,46,0)</f>
        <v>#N/A</v>
      </c>
      <c r="Q249">
        <f>VLOOKUP(A249,Pre!$J:$BG,46,0)</f>
        <v>1</v>
      </c>
      <c r="R249" t="e">
        <f>VLOOKUP(A249,'post intervencion'!J:BY,64,0)</f>
        <v>#N/A</v>
      </c>
      <c r="S249" t="e">
        <f>VLOOKUP(A249,'post control'!J:BI,47,0)</f>
        <v>#N/A</v>
      </c>
      <c r="T249">
        <f>VLOOKUP(A249,Pre!$J:$BG,47,0)</f>
        <v>2.3333333333333335</v>
      </c>
      <c r="U249" t="e">
        <f>VLOOKUP(A249,'post intervencion'!J:BY,65,0)</f>
        <v>#N/A</v>
      </c>
      <c r="V249" t="e">
        <f>VLOOKUP(A249,'post control'!J:BI,48,0)</f>
        <v>#N/A</v>
      </c>
      <c r="W249">
        <f>VLOOKUP(A249,Pre!$J:$BG,48,0)</f>
        <v>3.6</v>
      </c>
      <c r="X249" t="e">
        <f>VLOOKUP(A249,'post intervencion'!J:BY,66,0)</f>
        <v>#N/A</v>
      </c>
      <c r="Y249" t="e">
        <f>VLOOKUP(A249,'post control'!J:BI,49,0)</f>
        <v>#N/A</v>
      </c>
      <c r="Z249">
        <f>VLOOKUP(A249,Pre!$J:$BG,49,0)</f>
        <v>4</v>
      </c>
      <c r="AA249" t="e">
        <f>VLOOKUP(A249,'post control'!J:BJ,50,0)</f>
        <v>#N/A</v>
      </c>
      <c r="AB249" t="e">
        <f>VLOOKUP(A249,'post control'!J:BI,50,0)</f>
        <v>#N/A</v>
      </c>
      <c r="AC249">
        <f>VLOOKUP(A249,Pre!$J:$BG,50,0)</f>
        <v>5</v>
      </c>
      <c r="AD249" t="e">
        <f>VLOOKUP(A249,'post intervencion'!J:BY,68,0)</f>
        <v>#N/A</v>
      </c>
      <c r="AE249" t="e">
        <f>VLOOKUP(A249,'post control'!J:BI,51,0)</f>
        <v>#N/A</v>
      </c>
      <c r="AG249">
        <f>VLOOKUP(A249,Pre!$J:$BH,51,0)</f>
        <v>2.8888888888888888</v>
      </c>
      <c r="AH249" t="e">
        <f>VLOOKUP(A249,'post intervencion'!J:CA,70,0)</f>
        <v>#N/A</v>
      </c>
      <c r="AJ249">
        <f>VLOOKUP(A249,Pre!$J:$BI,52,0)</f>
        <v>2</v>
      </c>
      <c r="AK249" t="e">
        <f>VLOOKUP(A249,'post intervencion'!J:CB,71,0)</f>
        <v>#N/A</v>
      </c>
      <c r="AM249">
        <f>VLOOKUP(A249,Pre!$J:$BJ,53,0)</f>
        <v>3</v>
      </c>
      <c r="AN249" t="e">
        <f>VLOOKUP(A249,'post control'!J:BJ,53,0)</f>
        <v>#N/A</v>
      </c>
      <c r="AP249">
        <f>VLOOKUP(A249,Pre!$J:$BK,54,0)</f>
        <v>3</v>
      </c>
      <c r="AQ249" t="e">
        <f>VLOOKUP(A249,'post intervencion'!J:CD,73,0)</f>
        <v>#N/A</v>
      </c>
      <c r="AS249">
        <f>VLOOKUP(A249,Pre!$J:$BL,55,0)</f>
        <v>1.6666666666666665</v>
      </c>
      <c r="AT249" t="e">
        <f>VLOOKUP(A249,'post intervencion'!J:CE,74,0)</f>
        <v>#N/A</v>
      </c>
      <c r="AW249" t="e">
        <f>VLOOKUP(A249,'post intervencion'!$J$18:$CI$117,75,0)</f>
        <v>#N/A</v>
      </c>
      <c r="AX249" t="e">
        <f>VLOOKUP(A249,'post intervencion'!$J$18:$CI$117,76,0)</f>
        <v>#N/A</v>
      </c>
      <c r="AY249" t="e">
        <f>VLOOKUP(A249,'post intervencion'!$J$18:$CI$117,77,0)</f>
        <v>#N/A</v>
      </c>
      <c r="AZ249" t="e">
        <f>VLOOKUP(A249,'post intervencion'!$J$18:$CI$117,78,0)</f>
        <v>#N/A</v>
      </c>
      <c r="BB249">
        <f>VLOOKUP(A249,Pre!$J:$BG,4,0)</f>
        <v>7</v>
      </c>
      <c r="BC249" t="e">
        <f>VLOOKUP(A249,'post control'!J:BJ,4,0)</f>
        <v>#N/A</v>
      </c>
    </row>
    <row r="250" spans="1:55" x14ac:dyDescent="0.2">
      <c r="A250">
        <v>1208</v>
      </c>
      <c r="B250" s="13">
        <f>VLOOKUP(A250,Pre!$J:$BG,41,0)</f>
        <v>6.333333333333333</v>
      </c>
      <c r="C250" s="13" t="e">
        <f>VLOOKUP(A250,'post control'!J:BI,42,0)</f>
        <v>#N/A</v>
      </c>
      <c r="D250" s="13" t="e">
        <f>VLOOKUP(A250,'post control'!J:BI,42,0)</f>
        <v>#N/A</v>
      </c>
      <c r="E250">
        <f>VLOOKUP(A250,Pre!$J:$BG,42,0)</f>
        <v>5</v>
      </c>
      <c r="F250" t="e">
        <f>VLOOKUP(A250,'post intervencion'!J:BY,60,0)</f>
        <v>#N/A</v>
      </c>
      <c r="G250" t="e">
        <f>VLOOKUP(A250,'post control'!J:BI,43,0)</f>
        <v>#N/A</v>
      </c>
      <c r="H250">
        <f>VLOOKUP(A250,Pre!$J:$BG,43,0)</f>
        <v>2</v>
      </c>
      <c r="I250" t="e">
        <f>VLOOKUP(A250,'post intervencion'!J:BY,61,0)</f>
        <v>#N/A</v>
      </c>
      <c r="J250" t="e">
        <f>VLOOKUP(A250,'post control'!J:BI,44,0)</f>
        <v>#N/A</v>
      </c>
      <c r="K250" s="24">
        <f>VLOOKUP(A250,Pre!$J:$BG,44,0)</f>
        <v>1</v>
      </c>
      <c r="L250" t="e">
        <f>VLOOKUP(A250,'post intervencion'!J:BY,62,0)</f>
        <v>#N/A</v>
      </c>
      <c r="M250" t="e">
        <f>VLOOKUP(A250,'post control'!J:BI,45,0)</f>
        <v>#N/A</v>
      </c>
      <c r="N250">
        <f>VLOOKUP(A250,Pre!$J:$BG,45,0)</f>
        <v>3</v>
      </c>
      <c r="O250" t="e">
        <f>VLOOKUP(A250,'post intervencion'!J:BY,63,0)</f>
        <v>#N/A</v>
      </c>
      <c r="P250" t="e">
        <f>VLOOKUP(A250,'post control'!J:BI,46,0)</f>
        <v>#N/A</v>
      </c>
      <c r="Q250">
        <f>VLOOKUP(A250,Pre!$J:$BG,46,0)</f>
        <v>2</v>
      </c>
      <c r="R250" t="e">
        <f>VLOOKUP(A250,'post intervencion'!J:BY,64,0)</f>
        <v>#N/A</v>
      </c>
      <c r="S250" t="e">
        <f>VLOOKUP(A250,'post control'!J:BI,47,0)</f>
        <v>#N/A</v>
      </c>
      <c r="T250">
        <f>VLOOKUP(A250,Pre!$J:$BG,47,0)</f>
        <v>3.3333333333333335</v>
      </c>
      <c r="U250" t="e">
        <f>VLOOKUP(A250,'post intervencion'!J:BY,65,0)</f>
        <v>#N/A</v>
      </c>
      <c r="V250" t="e">
        <f>VLOOKUP(A250,'post control'!J:BI,48,0)</f>
        <v>#N/A</v>
      </c>
      <c r="W250">
        <f>VLOOKUP(A250,Pre!$J:$BG,48,0)</f>
        <v>4.5999999999999996</v>
      </c>
      <c r="X250" t="e">
        <f>VLOOKUP(A250,'post intervencion'!J:BY,66,0)</f>
        <v>#N/A</v>
      </c>
      <c r="Y250" t="e">
        <f>VLOOKUP(A250,'post control'!J:BI,49,0)</f>
        <v>#N/A</v>
      </c>
      <c r="Z250">
        <f>VLOOKUP(A250,Pre!$J:$BG,49,0)</f>
        <v>3.75</v>
      </c>
      <c r="AA250" t="e">
        <f>VLOOKUP(A250,'post control'!J:BJ,50,0)</f>
        <v>#N/A</v>
      </c>
      <c r="AB250" t="e">
        <f>VLOOKUP(A250,'post control'!J:BI,50,0)</f>
        <v>#N/A</v>
      </c>
      <c r="AC250">
        <f>VLOOKUP(A250,Pre!$J:$BG,50,0)</f>
        <v>8</v>
      </c>
      <c r="AD250" t="e">
        <f>VLOOKUP(A250,'post intervencion'!J:BY,68,0)</f>
        <v>#N/A</v>
      </c>
      <c r="AE250" t="e">
        <f>VLOOKUP(A250,'post control'!J:BI,51,0)</f>
        <v>#N/A</v>
      </c>
      <c r="AG250">
        <f>VLOOKUP(A250,Pre!$J:$BH,51,0)</f>
        <v>3.7777777777777777</v>
      </c>
      <c r="AH250" t="e">
        <f>VLOOKUP(A250,'post intervencion'!J:CA,70,0)</f>
        <v>#N/A</v>
      </c>
      <c r="AJ250">
        <f>VLOOKUP(A250,Pre!$J:$BI,52,0)</f>
        <v>2.3333333333333335</v>
      </c>
      <c r="AK250" t="e">
        <f>VLOOKUP(A250,'post intervencion'!J:CB,71,0)</f>
        <v>#N/A</v>
      </c>
      <c r="AM250">
        <f>VLOOKUP(A250,Pre!$J:$BJ,53,0)</f>
        <v>4</v>
      </c>
      <c r="AN250" t="e">
        <f>VLOOKUP(A250,'post control'!J:BJ,53,0)</f>
        <v>#N/A</v>
      </c>
      <c r="AP250">
        <f>VLOOKUP(A250,Pre!$J:$BK,54,0)</f>
        <v>4</v>
      </c>
      <c r="AQ250" t="e">
        <f>VLOOKUP(A250,'post intervencion'!J:CD,73,0)</f>
        <v>#N/A</v>
      </c>
      <c r="AS250">
        <f>VLOOKUP(A250,Pre!$J:$BL,55,0)</f>
        <v>2.6666666666666665</v>
      </c>
      <c r="AT250" t="e">
        <f>VLOOKUP(A250,'post intervencion'!J:CE,74,0)</f>
        <v>#N/A</v>
      </c>
      <c r="AW250" t="e">
        <f>VLOOKUP(A250,'post intervencion'!$J$18:$CI$117,75,0)</f>
        <v>#N/A</v>
      </c>
      <c r="AX250" t="e">
        <f>VLOOKUP(A250,'post intervencion'!$J$18:$CI$117,76,0)</f>
        <v>#N/A</v>
      </c>
      <c r="AY250" t="e">
        <f>VLOOKUP(A250,'post intervencion'!$J$18:$CI$117,77,0)</f>
        <v>#N/A</v>
      </c>
      <c r="AZ250" t="e">
        <f>VLOOKUP(A250,'post intervencion'!$J$18:$CI$117,78,0)</f>
        <v>#N/A</v>
      </c>
      <c r="BB250">
        <f>VLOOKUP(A250,Pre!$J:$BG,4,0)</f>
        <v>7</v>
      </c>
      <c r="BC250" t="e">
        <f>VLOOKUP(A250,'post control'!J:BJ,4,0)</f>
        <v>#N/A</v>
      </c>
    </row>
    <row r="251" spans="1:55" x14ac:dyDescent="0.2">
      <c r="A251">
        <v>1452</v>
      </c>
      <c r="B251" s="13">
        <f>VLOOKUP(A251,Pre!$J:$BG,41,0)</f>
        <v>6.333333333333333</v>
      </c>
      <c r="C251" s="13" t="e">
        <f>VLOOKUP(A251,'post control'!J:BI,42,0)</f>
        <v>#N/A</v>
      </c>
      <c r="D251" s="13" t="e">
        <f>VLOOKUP(A251,'post control'!J:BI,42,0)</f>
        <v>#N/A</v>
      </c>
      <c r="E251">
        <f>VLOOKUP(A251,Pre!$J:$BG,42,0)</f>
        <v>4</v>
      </c>
      <c r="F251" t="e">
        <f>VLOOKUP(A251,'post intervencion'!J:BY,60,0)</f>
        <v>#N/A</v>
      </c>
      <c r="G251" t="e">
        <f>VLOOKUP(A251,'post control'!J:BI,43,0)</f>
        <v>#N/A</v>
      </c>
      <c r="H251">
        <f>VLOOKUP(A251,Pre!$J:$BG,43,0)</f>
        <v>2.3333333333333335</v>
      </c>
      <c r="I251" t="e">
        <f>VLOOKUP(A251,'post intervencion'!J:BY,61,0)</f>
        <v>#N/A</v>
      </c>
      <c r="J251" t="e">
        <f>VLOOKUP(A251,'post control'!J:BI,44,0)</f>
        <v>#N/A</v>
      </c>
      <c r="K251" s="24">
        <f>VLOOKUP(A251,Pre!$J:$BG,44,0)</f>
        <v>4</v>
      </c>
      <c r="L251" t="e">
        <f>VLOOKUP(A251,'post intervencion'!J:BY,62,0)</f>
        <v>#N/A</v>
      </c>
      <c r="M251" t="e">
        <f>VLOOKUP(A251,'post control'!J:BI,45,0)</f>
        <v>#N/A</v>
      </c>
      <c r="N251">
        <f>VLOOKUP(A251,Pre!$J:$BG,45,0)</f>
        <v>3</v>
      </c>
      <c r="O251" t="e">
        <f>VLOOKUP(A251,'post intervencion'!J:BY,63,0)</f>
        <v>#N/A</v>
      </c>
      <c r="P251" t="e">
        <f>VLOOKUP(A251,'post control'!J:BI,46,0)</f>
        <v>#N/A</v>
      </c>
      <c r="Q251">
        <f>VLOOKUP(A251,Pre!$J:$BG,46,0)</f>
        <v>0</v>
      </c>
      <c r="R251" t="e">
        <f>VLOOKUP(A251,'post intervencion'!J:BY,64,0)</f>
        <v>#N/A</v>
      </c>
      <c r="S251" t="e">
        <f>VLOOKUP(A251,'post control'!J:BI,47,0)</f>
        <v>#N/A</v>
      </c>
      <c r="T251">
        <f>VLOOKUP(A251,Pre!$J:$BG,47,0)</f>
        <v>2</v>
      </c>
      <c r="U251" t="e">
        <f>VLOOKUP(A251,'post intervencion'!J:BY,65,0)</f>
        <v>#N/A</v>
      </c>
      <c r="V251" t="e">
        <f>VLOOKUP(A251,'post control'!J:BI,48,0)</f>
        <v>#N/A</v>
      </c>
      <c r="W251">
        <f>VLOOKUP(A251,Pre!$J:$BG,48,0)</f>
        <v>4.4000000000000004</v>
      </c>
      <c r="X251" t="e">
        <f>VLOOKUP(A251,'post intervencion'!J:BY,66,0)</f>
        <v>#N/A</v>
      </c>
      <c r="Y251" t="e">
        <f>VLOOKUP(A251,'post control'!J:BI,49,0)</f>
        <v>#N/A</v>
      </c>
      <c r="Z251">
        <f>VLOOKUP(A251,Pre!$J:$BG,49,0)</f>
        <v>5.5</v>
      </c>
      <c r="AA251" t="e">
        <f>VLOOKUP(A251,'post control'!J:BJ,50,0)</f>
        <v>#N/A</v>
      </c>
      <c r="AB251" t="e">
        <f>VLOOKUP(A251,'post control'!J:BI,50,0)</f>
        <v>#N/A</v>
      </c>
      <c r="AC251">
        <f>VLOOKUP(A251,Pre!$J:$BG,50,0)</f>
        <v>7</v>
      </c>
      <c r="AD251" t="e">
        <f>VLOOKUP(A251,'post intervencion'!J:BY,68,0)</f>
        <v>#N/A</v>
      </c>
      <c r="AE251" t="e">
        <f>VLOOKUP(A251,'post control'!J:BI,51,0)</f>
        <v>#N/A</v>
      </c>
      <c r="AG251">
        <f>VLOOKUP(A251,Pre!$J:$BH,51,0)</f>
        <v>2.2222222222222223</v>
      </c>
      <c r="AH251" t="e">
        <f>VLOOKUP(A251,'post intervencion'!J:CA,70,0)</f>
        <v>#N/A</v>
      </c>
      <c r="AJ251">
        <f>VLOOKUP(A251,Pre!$J:$BI,52,0)</f>
        <v>3</v>
      </c>
      <c r="AK251" t="e">
        <f>VLOOKUP(A251,'post intervencion'!J:CB,71,0)</f>
        <v>#N/A</v>
      </c>
      <c r="AM251">
        <f>VLOOKUP(A251,Pre!$J:$BJ,53,0)</f>
        <v>3</v>
      </c>
      <c r="AN251" t="e">
        <f>VLOOKUP(A251,'post control'!J:BJ,53,0)</f>
        <v>#N/A</v>
      </c>
      <c r="AP251">
        <f>VLOOKUP(A251,Pre!$J:$BK,54,0)</f>
        <v>3</v>
      </c>
      <c r="AQ251" t="e">
        <f>VLOOKUP(A251,'post intervencion'!J:CD,73,0)</f>
        <v>#N/A</v>
      </c>
      <c r="AS251">
        <f>VLOOKUP(A251,Pre!$J:$BL,55,0)</f>
        <v>2.333333333333333</v>
      </c>
      <c r="AT251" t="e">
        <f>VLOOKUP(A251,'post intervencion'!J:CE,74,0)</f>
        <v>#N/A</v>
      </c>
      <c r="AW251" t="e">
        <f>VLOOKUP(A251,'post intervencion'!$J$18:$CI$117,75,0)</f>
        <v>#N/A</v>
      </c>
      <c r="AX251" t="e">
        <f>VLOOKUP(A251,'post intervencion'!$J$18:$CI$117,76,0)</f>
        <v>#N/A</v>
      </c>
      <c r="AY251" t="e">
        <f>VLOOKUP(A251,'post intervencion'!$J$18:$CI$117,77,0)</f>
        <v>#N/A</v>
      </c>
      <c r="AZ251" t="e">
        <f>VLOOKUP(A251,'post intervencion'!$J$18:$CI$117,78,0)</f>
        <v>#N/A</v>
      </c>
      <c r="BB251">
        <f>VLOOKUP(A251,Pre!$J:$BG,4,0)</f>
        <v>7</v>
      </c>
      <c r="BC251" t="e">
        <f>VLOOKUP(A251,'post control'!J:BJ,4,0)</f>
        <v>#N/A</v>
      </c>
    </row>
    <row r="252" spans="1:55" x14ac:dyDescent="0.2">
      <c r="A252">
        <v>1496</v>
      </c>
      <c r="B252" s="13">
        <f>VLOOKUP(A252,Pre!$J:$BG,41,0)</f>
        <v>5.666666666666667</v>
      </c>
      <c r="C252" s="13" t="e">
        <f>VLOOKUP(A252,'post control'!J:BI,42,0)</f>
        <v>#N/A</v>
      </c>
      <c r="D252" s="13" t="e">
        <f>VLOOKUP(A252,'post control'!J:BI,42,0)</f>
        <v>#N/A</v>
      </c>
      <c r="E252">
        <f>VLOOKUP(A252,Pre!$J:$BG,42,0)</f>
        <v>11</v>
      </c>
      <c r="F252" t="e">
        <f>VLOOKUP(A252,'post intervencion'!J:BY,60,0)</f>
        <v>#N/A</v>
      </c>
      <c r="G252" t="e">
        <f>VLOOKUP(A252,'post control'!J:BI,43,0)</f>
        <v>#N/A</v>
      </c>
      <c r="H252">
        <f>VLOOKUP(A252,Pre!$J:$BG,43,0)</f>
        <v>2.6666666666666665</v>
      </c>
      <c r="I252" t="e">
        <f>VLOOKUP(A252,'post intervencion'!J:BY,61,0)</f>
        <v>#N/A</v>
      </c>
      <c r="J252" t="e">
        <f>VLOOKUP(A252,'post control'!J:BI,44,0)</f>
        <v>#N/A</v>
      </c>
      <c r="K252" s="24">
        <f>VLOOKUP(A252,Pre!$J:$BG,44,0)</f>
        <v>3</v>
      </c>
      <c r="L252" t="e">
        <f>VLOOKUP(A252,'post intervencion'!J:BY,62,0)</f>
        <v>#N/A</v>
      </c>
      <c r="M252" t="e">
        <f>VLOOKUP(A252,'post control'!J:BI,45,0)</f>
        <v>#N/A</v>
      </c>
      <c r="N252">
        <f>VLOOKUP(A252,Pre!$J:$BG,45,0)</f>
        <v>3</v>
      </c>
      <c r="O252" t="e">
        <f>VLOOKUP(A252,'post intervencion'!J:BY,63,0)</f>
        <v>#N/A</v>
      </c>
      <c r="P252" t="e">
        <f>VLOOKUP(A252,'post control'!J:BI,46,0)</f>
        <v>#N/A</v>
      </c>
      <c r="Q252">
        <f>VLOOKUP(A252,Pre!$J:$BG,46,0)</f>
        <v>2</v>
      </c>
      <c r="R252" t="e">
        <f>VLOOKUP(A252,'post intervencion'!J:BY,64,0)</f>
        <v>#N/A</v>
      </c>
      <c r="S252" t="e">
        <f>VLOOKUP(A252,'post control'!J:BI,47,0)</f>
        <v>#N/A</v>
      </c>
      <c r="T252">
        <f>VLOOKUP(A252,Pre!$J:$BG,47,0)</f>
        <v>2.3333333333333335</v>
      </c>
      <c r="U252" t="e">
        <f>VLOOKUP(A252,'post intervencion'!J:BY,65,0)</f>
        <v>#N/A</v>
      </c>
      <c r="V252" t="e">
        <f>VLOOKUP(A252,'post control'!J:BI,48,0)</f>
        <v>#N/A</v>
      </c>
      <c r="W252">
        <f>VLOOKUP(A252,Pre!$J:$BG,48,0)</f>
        <v>3.6</v>
      </c>
      <c r="X252" t="e">
        <f>VLOOKUP(A252,'post intervencion'!J:BY,66,0)</f>
        <v>#N/A</v>
      </c>
      <c r="Y252" t="e">
        <f>VLOOKUP(A252,'post control'!J:BI,49,0)</f>
        <v>#N/A</v>
      </c>
      <c r="Z252">
        <f>VLOOKUP(A252,Pre!$J:$BG,49,0)</f>
        <v>4.5</v>
      </c>
      <c r="AA252" t="e">
        <f>VLOOKUP(A252,'post control'!J:BJ,50,0)</f>
        <v>#N/A</v>
      </c>
      <c r="AB252" t="e">
        <f>VLOOKUP(A252,'post control'!J:BI,50,0)</f>
        <v>#N/A</v>
      </c>
      <c r="AC252">
        <f>VLOOKUP(A252,Pre!$J:$BG,50,0)</f>
        <v>8</v>
      </c>
      <c r="AD252" t="e">
        <f>VLOOKUP(A252,'post intervencion'!J:BY,68,0)</f>
        <v>#N/A</v>
      </c>
      <c r="AE252" t="e">
        <f>VLOOKUP(A252,'post control'!J:BI,51,0)</f>
        <v>#N/A</v>
      </c>
      <c r="AG252">
        <f>VLOOKUP(A252,Pre!$J:$BH,51,0)</f>
        <v>3.5555555555555554</v>
      </c>
      <c r="AH252" t="e">
        <f>VLOOKUP(A252,'post intervencion'!J:CA,70,0)</f>
        <v>#N/A</v>
      </c>
      <c r="AJ252">
        <f>VLOOKUP(A252,Pre!$J:$BI,52,0)</f>
        <v>1.3333333333333335</v>
      </c>
      <c r="AK252" t="e">
        <f>VLOOKUP(A252,'post intervencion'!J:CB,71,0)</f>
        <v>#N/A</v>
      </c>
      <c r="AM252">
        <f>VLOOKUP(A252,Pre!$J:$BJ,53,0)</f>
        <v>3</v>
      </c>
      <c r="AN252" t="e">
        <f>VLOOKUP(A252,'post control'!J:BJ,53,0)</f>
        <v>#N/A</v>
      </c>
      <c r="AP252">
        <f>VLOOKUP(A252,Pre!$J:$BK,54,0)</f>
        <v>3</v>
      </c>
      <c r="AQ252" t="e">
        <f>VLOOKUP(A252,'post intervencion'!J:CD,73,0)</f>
        <v>#N/A</v>
      </c>
      <c r="AS252">
        <f>VLOOKUP(A252,Pre!$J:$BL,55,0)</f>
        <v>2.6666666666666665</v>
      </c>
      <c r="AT252" t="e">
        <f>VLOOKUP(A252,'post intervencion'!J:CE,74,0)</f>
        <v>#N/A</v>
      </c>
      <c r="AW252" t="e">
        <f>VLOOKUP(A252,'post intervencion'!$J$18:$CI$117,75,0)</f>
        <v>#N/A</v>
      </c>
      <c r="AX252" t="e">
        <f>VLOOKUP(A252,'post intervencion'!$J$18:$CI$117,76,0)</f>
        <v>#N/A</v>
      </c>
      <c r="AY252" t="e">
        <f>VLOOKUP(A252,'post intervencion'!$J$18:$CI$117,77,0)</f>
        <v>#N/A</v>
      </c>
      <c r="AZ252" t="e">
        <f>VLOOKUP(A252,'post intervencion'!$J$18:$CI$117,78,0)</f>
        <v>#N/A</v>
      </c>
      <c r="BB252">
        <f>VLOOKUP(A252,Pre!$J:$BG,4,0)</f>
        <v>7</v>
      </c>
      <c r="BC252" t="e">
        <f>VLOOKUP(A252,'post control'!J:BJ,4,0)</f>
        <v>#N/A</v>
      </c>
    </row>
    <row r="253" spans="1:55" x14ac:dyDescent="0.2">
      <c r="A253">
        <v>1508</v>
      </c>
      <c r="B253" s="13">
        <f>VLOOKUP(A253,Pre!$J:$BG,41,0)</f>
        <v>6.666666666666667</v>
      </c>
      <c r="C253" s="13" t="e">
        <f>VLOOKUP(A253,'post control'!J:BI,42,0)</f>
        <v>#N/A</v>
      </c>
      <c r="D253" s="13" t="e">
        <f>VLOOKUP(A253,'post control'!J:BI,42,0)</f>
        <v>#N/A</v>
      </c>
      <c r="E253">
        <f>VLOOKUP(A253,Pre!$J:$BG,42,0)</f>
        <v>4</v>
      </c>
      <c r="F253" t="e">
        <f>VLOOKUP(A253,'post intervencion'!J:BY,60,0)</f>
        <v>#N/A</v>
      </c>
      <c r="G253" t="e">
        <f>VLOOKUP(A253,'post control'!J:BI,43,0)</f>
        <v>#N/A</v>
      </c>
      <c r="H253">
        <f>VLOOKUP(A253,Pre!$J:$BG,43,0)</f>
        <v>2.6666666666666665</v>
      </c>
      <c r="I253" t="e">
        <f>VLOOKUP(A253,'post intervencion'!J:BY,61,0)</f>
        <v>#N/A</v>
      </c>
      <c r="J253" t="e">
        <f>VLOOKUP(A253,'post control'!J:BI,44,0)</f>
        <v>#N/A</v>
      </c>
      <c r="K253" s="24">
        <f>VLOOKUP(A253,Pre!$J:$BG,44,0)</f>
        <v>2</v>
      </c>
      <c r="L253" t="e">
        <f>VLOOKUP(A253,'post intervencion'!J:BY,62,0)</f>
        <v>#N/A</v>
      </c>
      <c r="M253" t="e">
        <f>VLOOKUP(A253,'post control'!J:BI,45,0)</f>
        <v>#N/A</v>
      </c>
      <c r="N253">
        <f>VLOOKUP(A253,Pre!$J:$BG,45,0)</f>
        <v>3</v>
      </c>
      <c r="O253" t="e">
        <f>VLOOKUP(A253,'post intervencion'!J:BY,63,0)</f>
        <v>#N/A</v>
      </c>
      <c r="P253" t="e">
        <f>VLOOKUP(A253,'post control'!J:BI,46,0)</f>
        <v>#N/A</v>
      </c>
      <c r="Q253">
        <f>VLOOKUP(A253,Pre!$J:$BG,46,0)</f>
        <v>3</v>
      </c>
      <c r="R253" t="e">
        <f>VLOOKUP(A253,'post intervencion'!J:BY,64,0)</f>
        <v>#N/A</v>
      </c>
      <c r="S253" t="e">
        <f>VLOOKUP(A253,'post control'!J:BI,47,0)</f>
        <v>#N/A</v>
      </c>
      <c r="T253">
        <f>VLOOKUP(A253,Pre!$J:$BG,47,0)</f>
        <v>2.3333333333333335</v>
      </c>
      <c r="U253" t="e">
        <f>VLOOKUP(A253,'post intervencion'!J:BY,65,0)</f>
        <v>#N/A</v>
      </c>
      <c r="V253" t="e">
        <f>VLOOKUP(A253,'post control'!J:BI,48,0)</f>
        <v>#N/A</v>
      </c>
      <c r="W253">
        <f>VLOOKUP(A253,Pre!$J:$BG,48,0)</f>
        <v>3.8</v>
      </c>
      <c r="X253" t="e">
        <f>VLOOKUP(A253,'post intervencion'!J:BY,66,0)</f>
        <v>#N/A</v>
      </c>
      <c r="Y253" t="e">
        <f>VLOOKUP(A253,'post control'!J:BI,49,0)</f>
        <v>#N/A</v>
      </c>
      <c r="Z253">
        <f>VLOOKUP(A253,Pre!$J:$BG,49,0)</f>
        <v>3.5</v>
      </c>
      <c r="AA253" t="e">
        <f>VLOOKUP(A253,'post control'!J:BJ,50,0)</f>
        <v>#N/A</v>
      </c>
      <c r="AB253" t="e">
        <f>VLOOKUP(A253,'post control'!J:BI,50,0)</f>
        <v>#N/A</v>
      </c>
      <c r="AC253">
        <f>VLOOKUP(A253,Pre!$J:$BG,50,0)</f>
        <v>9</v>
      </c>
      <c r="AD253" t="e">
        <f>VLOOKUP(A253,'post intervencion'!J:BY,68,0)</f>
        <v>#N/A</v>
      </c>
      <c r="AE253" t="e">
        <f>VLOOKUP(A253,'post control'!J:BI,51,0)</f>
        <v>#N/A</v>
      </c>
      <c r="AG253">
        <f>VLOOKUP(A253,Pre!$J:$BH,51,0)</f>
        <v>2.4444444444444446</v>
      </c>
      <c r="AH253" t="e">
        <f>VLOOKUP(A253,'post intervencion'!J:CA,70,0)</f>
        <v>#N/A</v>
      </c>
      <c r="AJ253">
        <f>VLOOKUP(A253,Pre!$J:$BI,52,0)</f>
        <v>2.6666666666666665</v>
      </c>
      <c r="AK253" t="e">
        <f>VLOOKUP(A253,'post intervencion'!J:CB,71,0)</f>
        <v>#N/A</v>
      </c>
      <c r="AM253">
        <f>VLOOKUP(A253,Pre!$J:$BJ,53,0)</f>
        <v>3</v>
      </c>
      <c r="AN253" t="e">
        <f>VLOOKUP(A253,'post control'!J:BJ,53,0)</f>
        <v>#N/A</v>
      </c>
      <c r="AP253">
        <f>VLOOKUP(A253,Pre!$J:$BK,54,0)</f>
        <v>3</v>
      </c>
      <c r="AQ253" t="e">
        <f>VLOOKUP(A253,'post intervencion'!J:CD,73,0)</f>
        <v>#N/A</v>
      </c>
      <c r="AS253">
        <f>VLOOKUP(A253,Pre!$J:$BL,55,0)</f>
        <v>3</v>
      </c>
      <c r="AT253" t="e">
        <f>VLOOKUP(A253,'post intervencion'!J:CE,74,0)</f>
        <v>#N/A</v>
      </c>
      <c r="AW253" t="e">
        <f>VLOOKUP(A253,'post intervencion'!$J$18:$CI$117,75,0)</f>
        <v>#N/A</v>
      </c>
      <c r="AX253" t="e">
        <f>VLOOKUP(A253,'post intervencion'!$J$18:$CI$117,76,0)</f>
        <v>#N/A</v>
      </c>
      <c r="AY253" t="e">
        <f>VLOOKUP(A253,'post intervencion'!$J$18:$CI$117,77,0)</f>
        <v>#N/A</v>
      </c>
      <c r="AZ253" t="e">
        <f>VLOOKUP(A253,'post intervencion'!$J$18:$CI$117,78,0)</f>
        <v>#N/A</v>
      </c>
      <c r="BB253">
        <f>VLOOKUP(A253,Pre!$J:$BG,4,0)</f>
        <v>3</v>
      </c>
      <c r="BC253" t="e">
        <f>VLOOKUP(A253,'post control'!J:BJ,4,0)</f>
        <v>#N/A</v>
      </c>
    </row>
    <row r="254" spans="1:55" x14ac:dyDescent="0.2">
      <c r="A254">
        <v>1592</v>
      </c>
      <c r="B254" s="13">
        <f>VLOOKUP(A254,Pre!$J:$BG,41,0)</f>
        <v>6</v>
      </c>
      <c r="C254" s="13" t="e">
        <f>VLOOKUP(A254,'post control'!J:BI,42,0)</f>
        <v>#N/A</v>
      </c>
      <c r="D254" s="13" t="e">
        <f>VLOOKUP(A254,'post control'!J:BI,42,0)</f>
        <v>#N/A</v>
      </c>
      <c r="E254">
        <f>VLOOKUP(A254,Pre!$J:$BG,42,0)</f>
        <v>12</v>
      </c>
      <c r="F254" t="e">
        <f>VLOOKUP(A254,'post intervencion'!J:BY,60,0)</f>
        <v>#N/A</v>
      </c>
      <c r="G254" t="e">
        <f>VLOOKUP(A254,'post control'!J:BI,43,0)</f>
        <v>#N/A</v>
      </c>
      <c r="H254">
        <f>VLOOKUP(A254,Pre!$J:$BG,43,0)</f>
        <v>3.3333333333333335</v>
      </c>
      <c r="I254" t="e">
        <f>VLOOKUP(A254,'post intervencion'!J:BY,61,0)</f>
        <v>#N/A</v>
      </c>
      <c r="J254" t="e">
        <f>VLOOKUP(A254,'post control'!J:BI,44,0)</f>
        <v>#N/A</v>
      </c>
      <c r="K254" s="24">
        <f>VLOOKUP(A254,Pre!$J:$BG,44,0)</f>
        <v>4</v>
      </c>
      <c r="L254" t="e">
        <f>VLOOKUP(A254,'post intervencion'!J:BY,62,0)</f>
        <v>#N/A</v>
      </c>
      <c r="M254" t="e">
        <f>VLOOKUP(A254,'post control'!J:BI,45,0)</f>
        <v>#N/A</v>
      </c>
      <c r="N254">
        <f>VLOOKUP(A254,Pre!$J:$BG,45,0)</f>
        <v>3</v>
      </c>
      <c r="O254" t="e">
        <f>VLOOKUP(A254,'post intervencion'!J:BY,63,0)</f>
        <v>#N/A</v>
      </c>
      <c r="P254" t="e">
        <f>VLOOKUP(A254,'post control'!J:BI,46,0)</f>
        <v>#N/A</v>
      </c>
      <c r="Q254">
        <f>VLOOKUP(A254,Pre!$J:$BG,46,0)</f>
        <v>3</v>
      </c>
      <c r="R254" t="e">
        <f>VLOOKUP(A254,'post intervencion'!J:BY,64,0)</f>
        <v>#N/A</v>
      </c>
      <c r="S254" t="e">
        <f>VLOOKUP(A254,'post control'!J:BI,47,0)</f>
        <v>#N/A</v>
      </c>
      <c r="T254">
        <f>VLOOKUP(A254,Pre!$J:$BG,47,0)</f>
        <v>1.6666666666666667</v>
      </c>
      <c r="U254" t="e">
        <f>VLOOKUP(A254,'post intervencion'!J:BY,65,0)</f>
        <v>#N/A</v>
      </c>
      <c r="V254" t="e">
        <f>VLOOKUP(A254,'post control'!J:BI,48,0)</f>
        <v>#N/A</v>
      </c>
      <c r="W254">
        <f>VLOOKUP(A254,Pre!$J:$BG,48,0)</f>
        <v>2.8</v>
      </c>
      <c r="X254" t="e">
        <f>VLOOKUP(A254,'post intervencion'!J:BY,66,0)</f>
        <v>#N/A</v>
      </c>
      <c r="Y254" t="e">
        <f>VLOOKUP(A254,'post control'!J:BI,49,0)</f>
        <v>#N/A</v>
      </c>
      <c r="Z254">
        <f>VLOOKUP(A254,Pre!$J:$BG,49,0)</f>
        <v>3.25</v>
      </c>
      <c r="AA254" t="e">
        <f>VLOOKUP(A254,'post control'!J:BJ,50,0)</f>
        <v>#N/A</v>
      </c>
      <c r="AB254" t="e">
        <f>VLOOKUP(A254,'post control'!J:BI,50,0)</f>
        <v>#N/A</v>
      </c>
      <c r="AC254">
        <f>VLOOKUP(A254,Pre!$J:$BG,50,0)</f>
        <v>10</v>
      </c>
      <c r="AD254" t="e">
        <f>VLOOKUP(A254,'post intervencion'!J:BY,68,0)</f>
        <v>#N/A</v>
      </c>
      <c r="AE254" t="e">
        <f>VLOOKUP(A254,'post control'!J:BI,51,0)</f>
        <v>#N/A</v>
      </c>
      <c r="AG254">
        <f>VLOOKUP(A254,Pre!$J:$BH,51,0)</f>
        <v>2.6666666666666665</v>
      </c>
      <c r="AH254" t="e">
        <f>VLOOKUP(A254,'post intervencion'!J:CA,70,0)</f>
        <v>#N/A</v>
      </c>
      <c r="AJ254">
        <f>VLOOKUP(A254,Pre!$J:$BI,52,0)</f>
        <v>2</v>
      </c>
      <c r="AK254" t="e">
        <f>VLOOKUP(A254,'post intervencion'!J:CB,71,0)</f>
        <v>#N/A</v>
      </c>
      <c r="AM254">
        <f>VLOOKUP(A254,Pre!$J:$BJ,53,0)</f>
        <v>3</v>
      </c>
      <c r="AN254" t="e">
        <f>VLOOKUP(A254,'post control'!J:BJ,53,0)</f>
        <v>#N/A</v>
      </c>
      <c r="AP254">
        <f>VLOOKUP(A254,Pre!$J:$BK,54,0)</f>
        <v>3</v>
      </c>
      <c r="AQ254" t="e">
        <f>VLOOKUP(A254,'post intervencion'!J:CD,73,0)</f>
        <v>#N/A</v>
      </c>
      <c r="AS254">
        <f>VLOOKUP(A254,Pre!$J:$BL,55,0)</f>
        <v>3.333333333333333</v>
      </c>
      <c r="AT254" t="e">
        <f>VLOOKUP(A254,'post intervencion'!J:CE,74,0)</f>
        <v>#N/A</v>
      </c>
      <c r="AW254" t="e">
        <f>VLOOKUP(A254,'post intervencion'!$J$18:$CI$117,75,0)</f>
        <v>#N/A</v>
      </c>
      <c r="AX254" t="e">
        <f>VLOOKUP(A254,'post intervencion'!$J$18:$CI$117,76,0)</f>
        <v>#N/A</v>
      </c>
      <c r="AY254" t="e">
        <f>VLOOKUP(A254,'post intervencion'!$J$18:$CI$117,77,0)</f>
        <v>#N/A</v>
      </c>
      <c r="AZ254" t="e">
        <f>VLOOKUP(A254,'post intervencion'!$J$18:$CI$117,78,0)</f>
        <v>#N/A</v>
      </c>
      <c r="BB254">
        <f>VLOOKUP(A254,Pre!$J:$BG,4,0)</f>
        <v>3</v>
      </c>
      <c r="BC254" t="e">
        <f>VLOOKUP(A254,'post control'!J:BJ,4,0)</f>
        <v>#N/A</v>
      </c>
    </row>
    <row r="255" spans="1:55" x14ac:dyDescent="0.2">
      <c r="A255">
        <v>1620</v>
      </c>
      <c r="B255" s="13">
        <f>VLOOKUP(A255,Pre!$J:$BG,41,0)</f>
        <v>5.333333333333333</v>
      </c>
      <c r="C255" s="13" t="e">
        <f>VLOOKUP(A255,'post control'!J:BI,42,0)</f>
        <v>#N/A</v>
      </c>
      <c r="D255" s="13" t="e">
        <f>VLOOKUP(A255,'post control'!J:BI,42,0)</f>
        <v>#N/A</v>
      </c>
      <c r="E255">
        <f>VLOOKUP(A255,Pre!$J:$BG,42,0)</f>
        <v>7</v>
      </c>
      <c r="F255" t="e">
        <f>VLOOKUP(A255,'post intervencion'!J:BY,60,0)</f>
        <v>#N/A</v>
      </c>
      <c r="G255" t="e">
        <f>VLOOKUP(A255,'post control'!J:BI,43,0)</f>
        <v>#N/A</v>
      </c>
      <c r="H255">
        <f>VLOOKUP(A255,Pre!$J:$BG,43,0)</f>
        <v>2</v>
      </c>
      <c r="I255" t="e">
        <f>VLOOKUP(A255,'post intervencion'!J:BY,61,0)</f>
        <v>#N/A</v>
      </c>
      <c r="J255" t="e">
        <f>VLOOKUP(A255,'post control'!J:BI,44,0)</f>
        <v>#N/A</v>
      </c>
      <c r="K255" s="24">
        <f>VLOOKUP(A255,Pre!$J:$BG,44,0)</f>
        <v>1</v>
      </c>
      <c r="L255" t="e">
        <f>VLOOKUP(A255,'post intervencion'!J:BY,62,0)</f>
        <v>#N/A</v>
      </c>
      <c r="M255" t="e">
        <f>VLOOKUP(A255,'post control'!J:BI,45,0)</f>
        <v>#N/A</v>
      </c>
      <c r="N255">
        <f>VLOOKUP(A255,Pre!$J:$BG,45,0)</f>
        <v>3</v>
      </c>
      <c r="O255" t="e">
        <f>VLOOKUP(A255,'post intervencion'!J:BY,63,0)</f>
        <v>#N/A</v>
      </c>
      <c r="P255" t="e">
        <f>VLOOKUP(A255,'post control'!J:BI,46,0)</f>
        <v>#N/A</v>
      </c>
      <c r="Q255">
        <f>VLOOKUP(A255,Pre!$J:$BG,46,0)</f>
        <v>2</v>
      </c>
      <c r="R255" t="e">
        <f>VLOOKUP(A255,'post intervencion'!J:BY,64,0)</f>
        <v>#N/A</v>
      </c>
      <c r="S255" t="e">
        <f>VLOOKUP(A255,'post control'!J:BI,47,0)</f>
        <v>#N/A</v>
      </c>
      <c r="T255">
        <f>VLOOKUP(A255,Pre!$J:$BG,47,0)</f>
        <v>1.6666666666666667</v>
      </c>
      <c r="U255" t="e">
        <f>VLOOKUP(A255,'post intervencion'!J:BY,65,0)</f>
        <v>#N/A</v>
      </c>
      <c r="V255" t="e">
        <f>VLOOKUP(A255,'post control'!J:BI,48,0)</f>
        <v>#N/A</v>
      </c>
      <c r="W255">
        <f>VLOOKUP(A255,Pre!$J:$BG,48,0)</f>
        <v>3.2</v>
      </c>
      <c r="X255" t="e">
        <f>VLOOKUP(A255,'post intervencion'!J:BY,66,0)</f>
        <v>#N/A</v>
      </c>
      <c r="Y255" t="e">
        <f>VLOOKUP(A255,'post control'!J:BI,49,0)</f>
        <v>#N/A</v>
      </c>
      <c r="Z255">
        <f>VLOOKUP(A255,Pre!$J:$BG,49,0)</f>
        <v>3.25</v>
      </c>
      <c r="AA255" t="e">
        <f>VLOOKUP(A255,'post control'!J:BJ,50,0)</f>
        <v>#N/A</v>
      </c>
      <c r="AB255" t="e">
        <f>VLOOKUP(A255,'post control'!J:BI,50,0)</f>
        <v>#N/A</v>
      </c>
      <c r="AC255">
        <f>VLOOKUP(A255,Pre!$J:$BG,50,0)</f>
        <v>6</v>
      </c>
      <c r="AD255" t="e">
        <f>VLOOKUP(A255,'post intervencion'!J:BY,68,0)</f>
        <v>#N/A</v>
      </c>
      <c r="AE255" t="e">
        <f>VLOOKUP(A255,'post control'!J:BI,51,0)</f>
        <v>#N/A</v>
      </c>
      <c r="AG255">
        <f>VLOOKUP(A255,Pre!$J:$BH,51,0)</f>
        <v>2.5555555555555554</v>
      </c>
      <c r="AH255" t="e">
        <f>VLOOKUP(A255,'post intervencion'!J:CA,70,0)</f>
        <v>#N/A</v>
      </c>
      <c r="AJ255">
        <f>VLOOKUP(A255,Pre!$J:$BI,52,0)</f>
        <v>1.6666666666666665</v>
      </c>
      <c r="AK255" t="e">
        <f>VLOOKUP(A255,'post intervencion'!J:CB,71,0)</f>
        <v>#N/A</v>
      </c>
      <c r="AM255">
        <f>VLOOKUP(A255,Pre!$J:$BJ,53,0)</f>
        <v>3</v>
      </c>
      <c r="AN255" t="e">
        <f>VLOOKUP(A255,'post control'!J:BJ,53,0)</f>
        <v>#N/A</v>
      </c>
      <c r="AP255">
        <f>VLOOKUP(A255,Pre!$J:$BK,54,0)</f>
        <v>3</v>
      </c>
      <c r="AQ255" t="e">
        <f>VLOOKUP(A255,'post intervencion'!J:CD,73,0)</f>
        <v>#N/A</v>
      </c>
      <c r="AS255">
        <f>VLOOKUP(A255,Pre!$J:$BL,55,0)</f>
        <v>1.9999999999999998</v>
      </c>
      <c r="AT255" t="e">
        <f>VLOOKUP(A255,'post intervencion'!J:CE,74,0)</f>
        <v>#N/A</v>
      </c>
      <c r="AW255" t="e">
        <f>VLOOKUP(A255,'post intervencion'!$J$18:$CI$117,75,0)</f>
        <v>#N/A</v>
      </c>
      <c r="AX255" t="e">
        <f>VLOOKUP(A255,'post intervencion'!$J$18:$CI$117,76,0)</f>
        <v>#N/A</v>
      </c>
      <c r="AY255" t="e">
        <f>VLOOKUP(A255,'post intervencion'!$J$18:$CI$117,77,0)</f>
        <v>#N/A</v>
      </c>
      <c r="AZ255" t="e">
        <f>VLOOKUP(A255,'post intervencion'!$J$18:$CI$117,78,0)</f>
        <v>#N/A</v>
      </c>
      <c r="BB255">
        <f>VLOOKUP(A255,Pre!$J:$BG,4,0)</f>
        <v>4</v>
      </c>
      <c r="BC255" t="e">
        <f>VLOOKUP(A255,'post control'!J:BJ,4,0)</f>
        <v>#N/A</v>
      </c>
    </row>
    <row r="256" spans="1:55" x14ac:dyDescent="0.2">
      <c r="A256">
        <v>573</v>
      </c>
      <c r="B256" s="13">
        <f>VLOOKUP(A256,Pre!$J:$BG,41,0)</f>
        <v>6.666666666666667</v>
      </c>
      <c r="C256" s="13" t="e">
        <f>VLOOKUP(A256,'post control'!J:BI,42,0)</f>
        <v>#N/A</v>
      </c>
      <c r="D256" s="13" t="e">
        <f>VLOOKUP(A256,'post control'!J:BI,42,0)</f>
        <v>#N/A</v>
      </c>
      <c r="E256">
        <f>VLOOKUP(A256,Pre!$J:$BG,42,0)</f>
        <v>12</v>
      </c>
      <c r="F256" t="e">
        <f>VLOOKUP(A256,'post intervencion'!J:BY,60,0)</f>
        <v>#N/A</v>
      </c>
      <c r="G256" t="e">
        <f>VLOOKUP(A256,'post control'!J:BI,43,0)</f>
        <v>#N/A</v>
      </c>
      <c r="H256">
        <f>VLOOKUP(A256,Pre!$J:$BG,43,0)</f>
        <v>4</v>
      </c>
      <c r="I256" t="e">
        <f>VLOOKUP(A256,'post intervencion'!J:BY,61,0)</f>
        <v>#N/A</v>
      </c>
      <c r="J256" t="e">
        <f>VLOOKUP(A256,'post control'!J:BI,44,0)</f>
        <v>#N/A</v>
      </c>
      <c r="K256" s="24">
        <f>VLOOKUP(A256,Pre!$J:$BG,44,0)</f>
        <v>4</v>
      </c>
      <c r="L256" t="e">
        <f>VLOOKUP(A256,'post intervencion'!J:BY,62,0)</f>
        <v>#N/A</v>
      </c>
      <c r="M256" t="e">
        <f>VLOOKUP(A256,'post control'!J:BI,45,0)</f>
        <v>#N/A</v>
      </c>
      <c r="N256">
        <f>VLOOKUP(A256,Pre!$J:$BG,45,0)</f>
        <v>4</v>
      </c>
      <c r="O256" t="e">
        <f>VLOOKUP(A256,'post intervencion'!J:BY,63,0)</f>
        <v>#N/A</v>
      </c>
      <c r="P256" t="e">
        <f>VLOOKUP(A256,'post control'!J:BI,46,0)</f>
        <v>#N/A</v>
      </c>
      <c r="Q256">
        <f>VLOOKUP(A256,Pre!$J:$BG,46,0)</f>
        <v>4</v>
      </c>
      <c r="R256" t="e">
        <f>VLOOKUP(A256,'post intervencion'!J:BY,64,0)</f>
        <v>#N/A</v>
      </c>
      <c r="S256" t="e">
        <f>VLOOKUP(A256,'post control'!J:BI,47,0)</f>
        <v>#N/A</v>
      </c>
      <c r="T256">
        <f>VLOOKUP(A256,Pre!$J:$BG,47,0)</f>
        <v>1</v>
      </c>
      <c r="U256" t="e">
        <f>VLOOKUP(A256,'post intervencion'!J:BY,65,0)</f>
        <v>#N/A</v>
      </c>
      <c r="V256" t="e">
        <f>VLOOKUP(A256,'post control'!J:BI,48,0)</f>
        <v>#N/A</v>
      </c>
      <c r="W256">
        <f>VLOOKUP(A256,Pre!$J:$BG,48,0)</f>
        <v>4.5999999999999996</v>
      </c>
      <c r="X256" t="e">
        <f>VLOOKUP(A256,'post intervencion'!J:BY,66,0)</f>
        <v>#N/A</v>
      </c>
      <c r="Y256" t="e">
        <f>VLOOKUP(A256,'post control'!J:BI,49,0)</f>
        <v>#N/A</v>
      </c>
      <c r="Z256">
        <f>VLOOKUP(A256,Pre!$J:$BG,49,0)</f>
        <v>3.25</v>
      </c>
      <c r="AA256" t="e">
        <f>VLOOKUP(A256,'post control'!J:BJ,50,0)</f>
        <v>#N/A</v>
      </c>
      <c r="AB256" t="e">
        <f>VLOOKUP(A256,'post control'!J:BI,50,0)</f>
        <v>#N/A</v>
      </c>
      <c r="AC256">
        <f>VLOOKUP(A256,Pre!$J:$BG,50,0)</f>
        <v>12</v>
      </c>
      <c r="AD256" t="e">
        <f>VLOOKUP(A256,'post intervencion'!J:BY,68,0)</f>
        <v>#N/A</v>
      </c>
      <c r="AE256" t="e">
        <f>VLOOKUP(A256,'post control'!J:BI,51,0)</f>
        <v>#N/A</v>
      </c>
      <c r="AG256">
        <f>VLOOKUP(A256,Pre!$J:$BH,51,0)</f>
        <v>2.6666666666666665</v>
      </c>
      <c r="AH256" t="e">
        <f>VLOOKUP(A256,'post intervencion'!J:CA,70,0)</f>
        <v>#N/A</v>
      </c>
      <c r="AJ256">
        <f>VLOOKUP(A256,Pre!$J:$BI,52,0)</f>
        <v>2.3333333333333335</v>
      </c>
      <c r="AK256" t="e">
        <f>VLOOKUP(A256,'post intervencion'!J:CB,71,0)</f>
        <v>#N/A</v>
      </c>
      <c r="AM256">
        <f>VLOOKUP(A256,Pre!$J:$BJ,53,0)</f>
        <v>4</v>
      </c>
      <c r="AN256" t="e">
        <f>VLOOKUP(A256,'post control'!J:BJ,53,0)</f>
        <v>#N/A</v>
      </c>
      <c r="AP256">
        <f>VLOOKUP(A256,Pre!$J:$BK,54,0)</f>
        <v>4</v>
      </c>
      <c r="AQ256" t="e">
        <f>VLOOKUP(A256,'post intervencion'!J:CD,73,0)</f>
        <v>#N/A</v>
      </c>
      <c r="AS256">
        <f>VLOOKUP(A256,Pre!$J:$BL,55,0)</f>
        <v>4</v>
      </c>
      <c r="AT256" t="e">
        <f>VLOOKUP(A256,'post intervencion'!J:CE,74,0)</f>
        <v>#N/A</v>
      </c>
      <c r="AW256" t="e">
        <f>VLOOKUP(A256,'post intervencion'!$J$18:$CI$117,75,0)</f>
        <v>#N/A</v>
      </c>
      <c r="AX256" t="e">
        <f>VLOOKUP(A256,'post intervencion'!$J$18:$CI$117,76,0)</f>
        <v>#N/A</v>
      </c>
      <c r="AY256" t="e">
        <f>VLOOKUP(A256,'post intervencion'!$J$18:$CI$117,77,0)</f>
        <v>#N/A</v>
      </c>
      <c r="AZ256" t="e">
        <f>VLOOKUP(A256,'post intervencion'!$J$18:$CI$117,78,0)</f>
        <v>#N/A</v>
      </c>
      <c r="BB256">
        <f>VLOOKUP(A256,Pre!$J:$BG,4,0)</f>
        <v>6</v>
      </c>
      <c r="BC256" t="e">
        <f>VLOOKUP(A256,'post control'!J:BJ,4,0)</f>
        <v>#N/A</v>
      </c>
    </row>
    <row r="257" spans="1:55" x14ac:dyDescent="0.2">
      <c r="A257">
        <v>909</v>
      </c>
      <c r="B257" s="13">
        <f>VLOOKUP(A257,Pre!$J:$BG,41,0)</f>
        <v>6.666666666666667</v>
      </c>
      <c r="C257" s="13" t="e">
        <f>VLOOKUP(A257,'post control'!J:BI,42,0)</f>
        <v>#N/A</v>
      </c>
      <c r="D257" s="13" t="e">
        <f>VLOOKUP(A257,'post control'!J:BI,42,0)</f>
        <v>#N/A</v>
      </c>
      <c r="E257">
        <f>VLOOKUP(A257,Pre!$J:$BG,42,0)</f>
        <v>4</v>
      </c>
      <c r="F257" t="e">
        <f>VLOOKUP(A257,'post intervencion'!J:BY,60,0)</f>
        <v>#N/A</v>
      </c>
      <c r="G257" t="e">
        <f>VLOOKUP(A257,'post control'!J:BI,43,0)</f>
        <v>#N/A</v>
      </c>
      <c r="H257">
        <f>VLOOKUP(A257,Pre!$J:$BG,43,0)</f>
        <v>4</v>
      </c>
      <c r="I257" t="e">
        <f>VLOOKUP(A257,'post intervencion'!J:BY,61,0)</f>
        <v>#N/A</v>
      </c>
      <c r="J257" t="e">
        <f>VLOOKUP(A257,'post control'!J:BI,44,0)</f>
        <v>#N/A</v>
      </c>
      <c r="K257" s="24">
        <f>VLOOKUP(A257,Pre!$J:$BG,44,0)</f>
        <v>4</v>
      </c>
      <c r="L257" t="e">
        <f>VLOOKUP(A257,'post intervencion'!J:BY,62,0)</f>
        <v>#N/A</v>
      </c>
      <c r="M257" t="e">
        <f>VLOOKUP(A257,'post control'!J:BI,45,0)</f>
        <v>#N/A</v>
      </c>
      <c r="N257">
        <f>VLOOKUP(A257,Pre!$J:$BG,45,0)</f>
        <v>4</v>
      </c>
      <c r="O257" t="e">
        <f>VLOOKUP(A257,'post intervencion'!J:BY,63,0)</f>
        <v>#N/A</v>
      </c>
      <c r="P257" t="e">
        <f>VLOOKUP(A257,'post control'!J:BI,46,0)</f>
        <v>#N/A</v>
      </c>
      <c r="Q257">
        <f>VLOOKUP(A257,Pre!$J:$BG,46,0)</f>
        <v>4</v>
      </c>
      <c r="R257" t="e">
        <f>VLOOKUP(A257,'post intervencion'!J:BY,64,0)</f>
        <v>#N/A</v>
      </c>
      <c r="S257" t="e">
        <f>VLOOKUP(A257,'post control'!J:BI,47,0)</f>
        <v>#N/A</v>
      </c>
      <c r="T257">
        <f>VLOOKUP(A257,Pre!$J:$BG,47,0)</f>
        <v>2</v>
      </c>
      <c r="U257" t="e">
        <f>VLOOKUP(A257,'post intervencion'!J:BY,65,0)</f>
        <v>#N/A</v>
      </c>
      <c r="V257" t="e">
        <f>VLOOKUP(A257,'post control'!J:BI,48,0)</f>
        <v>#N/A</v>
      </c>
      <c r="W257">
        <f>VLOOKUP(A257,Pre!$J:$BG,48,0)</f>
        <v>3.6</v>
      </c>
      <c r="X257" t="e">
        <f>VLOOKUP(A257,'post intervencion'!J:BY,66,0)</f>
        <v>#N/A</v>
      </c>
      <c r="Y257" t="e">
        <f>VLOOKUP(A257,'post control'!J:BI,49,0)</f>
        <v>#N/A</v>
      </c>
      <c r="Z257">
        <f>VLOOKUP(A257,Pre!$J:$BG,49,0)</f>
        <v>3.5</v>
      </c>
      <c r="AA257" t="e">
        <f>VLOOKUP(A257,'post control'!J:BJ,50,0)</f>
        <v>#N/A</v>
      </c>
      <c r="AB257" t="e">
        <f>VLOOKUP(A257,'post control'!J:BI,50,0)</f>
        <v>#N/A</v>
      </c>
      <c r="AC257">
        <f>VLOOKUP(A257,Pre!$J:$BG,50,0)</f>
        <v>15</v>
      </c>
      <c r="AD257" t="e">
        <f>VLOOKUP(A257,'post intervencion'!J:BY,68,0)</f>
        <v>#N/A</v>
      </c>
      <c r="AE257" t="e">
        <f>VLOOKUP(A257,'post control'!J:BI,51,0)</f>
        <v>#N/A</v>
      </c>
      <c r="AG257">
        <f>VLOOKUP(A257,Pre!$J:$BH,51,0)</f>
        <v>3</v>
      </c>
      <c r="AH257" t="e">
        <f>VLOOKUP(A257,'post intervencion'!J:CA,70,0)</f>
        <v>#N/A</v>
      </c>
      <c r="AJ257">
        <f>VLOOKUP(A257,Pre!$J:$BI,52,0)</f>
        <v>3</v>
      </c>
      <c r="AK257" t="e">
        <f>VLOOKUP(A257,'post intervencion'!J:CB,71,0)</f>
        <v>#N/A</v>
      </c>
      <c r="AM257">
        <f>VLOOKUP(A257,Pre!$J:$BJ,53,0)</f>
        <v>5</v>
      </c>
      <c r="AN257" t="e">
        <f>VLOOKUP(A257,'post control'!J:BJ,53,0)</f>
        <v>#N/A</v>
      </c>
      <c r="AP257">
        <f>VLOOKUP(A257,Pre!$J:$BK,54,0)</f>
        <v>5</v>
      </c>
      <c r="AQ257" t="e">
        <f>VLOOKUP(A257,'post intervencion'!J:CD,73,0)</f>
        <v>#N/A</v>
      </c>
      <c r="AS257">
        <f>VLOOKUP(A257,Pre!$J:$BL,55,0)</f>
        <v>5</v>
      </c>
      <c r="AT257" t="e">
        <f>VLOOKUP(A257,'post intervencion'!J:CE,74,0)</f>
        <v>#N/A</v>
      </c>
      <c r="AW257" t="e">
        <f>VLOOKUP(A257,'post intervencion'!$J$18:$CI$117,75,0)</f>
        <v>#N/A</v>
      </c>
      <c r="AX257" t="e">
        <f>VLOOKUP(A257,'post intervencion'!$J$18:$CI$117,76,0)</f>
        <v>#N/A</v>
      </c>
      <c r="AY257" t="e">
        <f>VLOOKUP(A257,'post intervencion'!$J$18:$CI$117,77,0)</f>
        <v>#N/A</v>
      </c>
      <c r="AZ257" t="e">
        <f>VLOOKUP(A257,'post intervencion'!$J$18:$CI$117,78,0)</f>
        <v>#N/A</v>
      </c>
      <c r="BB257">
        <f>VLOOKUP(A257,Pre!$J:$BG,4,0)</f>
        <v>4</v>
      </c>
      <c r="BC257" t="e">
        <f>VLOOKUP(A257,'post control'!J:BJ,4,0)</f>
        <v>#N/A</v>
      </c>
    </row>
    <row r="258" spans="1:55" x14ac:dyDescent="0.2">
      <c r="A258">
        <v>977</v>
      </c>
      <c r="B258" s="13">
        <f>VLOOKUP(A258,Pre!$J:$BG,41,0)</f>
        <v>4.333333333333333</v>
      </c>
      <c r="C258" s="13" t="e">
        <f>VLOOKUP(A258,'post control'!J:BI,42,0)</f>
        <v>#N/A</v>
      </c>
      <c r="D258" s="13" t="e">
        <f>VLOOKUP(A258,'post control'!J:BI,42,0)</f>
        <v>#N/A</v>
      </c>
      <c r="E258">
        <f>VLOOKUP(A258,Pre!$J:$BG,42,0)</f>
        <v>6</v>
      </c>
      <c r="F258" t="e">
        <f>VLOOKUP(A258,'post intervencion'!J:BY,60,0)</f>
        <v>#N/A</v>
      </c>
      <c r="G258" t="e">
        <f>VLOOKUP(A258,'post control'!J:BI,43,0)</f>
        <v>#N/A</v>
      </c>
      <c r="H258">
        <f>VLOOKUP(A258,Pre!$J:$BG,43,0)</f>
        <v>3.6666666666666665</v>
      </c>
      <c r="I258" t="e">
        <f>VLOOKUP(A258,'post intervencion'!J:BY,61,0)</f>
        <v>#N/A</v>
      </c>
      <c r="J258" t="e">
        <f>VLOOKUP(A258,'post control'!J:BI,44,0)</f>
        <v>#N/A</v>
      </c>
      <c r="K258" s="24">
        <f>VLOOKUP(A258,Pre!$J:$BG,44,0)</f>
        <v>4</v>
      </c>
      <c r="L258" t="e">
        <f>VLOOKUP(A258,'post intervencion'!J:BY,62,0)</f>
        <v>#N/A</v>
      </c>
      <c r="M258" t="e">
        <f>VLOOKUP(A258,'post control'!J:BI,45,0)</f>
        <v>#N/A</v>
      </c>
      <c r="N258">
        <f>VLOOKUP(A258,Pre!$J:$BG,45,0)</f>
        <v>4</v>
      </c>
      <c r="O258" t="e">
        <f>VLOOKUP(A258,'post intervencion'!J:BY,63,0)</f>
        <v>#N/A</v>
      </c>
      <c r="P258" t="e">
        <f>VLOOKUP(A258,'post control'!J:BI,46,0)</f>
        <v>#N/A</v>
      </c>
      <c r="Q258">
        <f>VLOOKUP(A258,Pre!$J:$BG,46,0)</f>
        <v>3</v>
      </c>
      <c r="R258" t="e">
        <f>VLOOKUP(A258,'post intervencion'!J:BY,64,0)</f>
        <v>#N/A</v>
      </c>
      <c r="S258" t="e">
        <f>VLOOKUP(A258,'post control'!J:BI,47,0)</f>
        <v>#N/A</v>
      </c>
      <c r="T258">
        <f>VLOOKUP(A258,Pre!$J:$BG,47,0)</f>
        <v>1.3333333333333333</v>
      </c>
      <c r="U258" t="e">
        <f>VLOOKUP(A258,'post intervencion'!J:BY,65,0)</f>
        <v>#N/A</v>
      </c>
      <c r="V258" t="e">
        <f>VLOOKUP(A258,'post control'!J:BI,48,0)</f>
        <v>#N/A</v>
      </c>
      <c r="W258">
        <f>VLOOKUP(A258,Pre!$J:$BG,48,0)</f>
        <v>3.4</v>
      </c>
      <c r="X258" t="e">
        <f>VLOOKUP(A258,'post intervencion'!J:BY,66,0)</f>
        <v>#N/A</v>
      </c>
      <c r="Y258" t="e">
        <f>VLOOKUP(A258,'post control'!J:BI,49,0)</f>
        <v>#N/A</v>
      </c>
      <c r="Z258">
        <f>VLOOKUP(A258,Pre!$J:$BG,49,0)</f>
        <v>4.5</v>
      </c>
      <c r="AA258" t="e">
        <f>VLOOKUP(A258,'post control'!J:BJ,50,0)</f>
        <v>#N/A</v>
      </c>
      <c r="AB258" t="e">
        <f>VLOOKUP(A258,'post control'!J:BI,50,0)</f>
        <v>#N/A</v>
      </c>
      <c r="AC258">
        <f>VLOOKUP(A258,Pre!$J:$BG,50,0)</f>
        <v>11</v>
      </c>
      <c r="AD258" t="e">
        <f>VLOOKUP(A258,'post intervencion'!J:BY,68,0)</f>
        <v>#N/A</v>
      </c>
      <c r="AE258" t="e">
        <f>VLOOKUP(A258,'post control'!J:BI,51,0)</f>
        <v>#N/A</v>
      </c>
      <c r="AG258">
        <f>VLOOKUP(A258,Pre!$J:$BH,51,0)</f>
        <v>2.5555555555555554</v>
      </c>
      <c r="AH258" t="e">
        <f>VLOOKUP(A258,'post intervencion'!J:CA,70,0)</f>
        <v>#N/A</v>
      </c>
      <c r="AJ258">
        <f>VLOOKUP(A258,Pre!$J:$BI,52,0)</f>
        <v>2.3333333333333335</v>
      </c>
      <c r="AK258" t="e">
        <f>VLOOKUP(A258,'post intervencion'!J:CB,71,0)</f>
        <v>#N/A</v>
      </c>
      <c r="AM258">
        <f>VLOOKUP(A258,Pre!$J:$BJ,53,0)</f>
        <v>4</v>
      </c>
      <c r="AN258" t="e">
        <f>VLOOKUP(A258,'post control'!J:BJ,53,0)</f>
        <v>#N/A</v>
      </c>
      <c r="AP258">
        <f>VLOOKUP(A258,Pre!$J:$BK,54,0)</f>
        <v>4</v>
      </c>
      <c r="AQ258" t="e">
        <f>VLOOKUP(A258,'post intervencion'!J:CD,73,0)</f>
        <v>#N/A</v>
      </c>
      <c r="AS258">
        <f>VLOOKUP(A258,Pre!$J:$BL,55,0)</f>
        <v>3.666666666666667</v>
      </c>
      <c r="AT258" t="e">
        <f>VLOOKUP(A258,'post intervencion'!J:CE,74,0)</f>
        <v>#N/A</v>
      </c>
      <c r="AW258" t="e">
        <f>VLOOKUP(A258,'post intervencion'!$J$18:$CI$117,75,0)</f>
        <v>#N/A</v>
      </c>
      <c r="AX258" t="e">
        <f>VLOOKUP(A258,'post intervencion'!$J$18:$CI$117,76,0)</f>
        <v>#N/A</v>
      </c>
      <c r="AY258" t="e">
        <f>VLOOKUP(A258,'post intervencion'!$J$18:$CI$117,77,0)</f>
        <v>#N/A</v>
      </c>
      <c r="AZ258" t="e">
        <f>VLOOKUP(A258,'post intervencion'!$J$18:$CI$117,78,0)</f>
        <v>#N/A</v>
      </c>
      <c r="BB258">
        <f>VLOOKUP(A258,Pre!$J:$BG,4,0)</f>
        <v>6</v>
      </c>
      <c r="BC258" t="e">
        <f>VLOOKUP(A258,'post control'!J:BJ,4,0)</f>
        <v>#N/A</v>
      </c>
    </row>
    <row r="259" spans="1:55" x14ac:dyDescent="0.2">
      <c r="A259">
        <v>1013</v>
      </c>
      <c r="B259" s="13">
        <f>VLOOKUP(A259,Pre!$J:$BG,41,0)</f>
        <v>6</v>
      </c>
      <c r="C259" s="13" t="e">
        <f>VLOOKUP(A259,'post control'!J:BI,42,0)</f>
        <v>#N/A</v>
      </c>
      <c r="D259" s="13" t="e">
        <f>VLOOKUP(A259,'post control'!J:BI,42,0)</f>
        <v>#N/A</v>
      </c>
      <c r="E259">
        <f>VLOOKUP(A259,Pre!$J:$BG,42,0)</f>
        <v>3</v>
      </c>
      <c r="F259" t="e">
        <f>VLOOKUP(A259,'post intervencion'!J:BY,60,0)</f>
        <v>#N/A</v>
      </c>
      <c r="G259" t="e">
        <f>VLOOKUP(A259,'post control'!J:BI,43,0)</f>
        <v>#N/A</v>
      </c>
      <c r="H259">
        <f>VLOOKUP(A259,Pre!$J:$BG,43,0)</f>
        <v>4</v>
      </c>
      <c r="I259" t="e">
        <f>VLOOKUP(A259,'post intervencion'!J:BY,61,0)</f>
        <v>#N/A</v>
      </c>
      <c r="J259" t="e">
        <f>VLOOKUP(A259,'post control'!J:BI,44,0)</f>
        <v>#N/A</v>
      </c>
      <c r="K259" s="24">
        <f>VLOOKUP(A259,Pre!$J:$BG,44,0)</f>
        <v>4</v>
      </c>
      <c r="L259" t="e">
        <f>VLOOKUP(A259,'post intervencion'!J:BY,62,0)</f>
        <v>#N/A</v>
      </c>
      <c r="M259" t="e">
        <f>VLOOKUP(A259,'post control'!J:BI,45,0)</f>
        <v>#N/A</v>
      </c>
      <c r="N259">
        <f>VLOOKUP(A259,Pre!$J:$BG,45,0)</f>
        <v>4</v>
      </c>
      <c r="O259" t="e">
        <f>VLOOKUP(A259,'post intervencion'!J:BY,63,0)</f>
        <v>#N/A</v>
      </c>
      <c r="P259" t="e">
        <f>VLOOKUP(A259,'post control'!J:BI,46,0)</f>
        <v>#N/A</v>
      </c>
      <c r="Q259">
        <f>VLOOKUP(A259,Pre!$J:$BG,46,0)</f>
        <v>4</v>
      </c>
      <c r="R259" t="e">
        <f>VLOOKUP(A259,'post intervencion'!J:BY,64,0)</f>
        <v>#N/A</v>
      </c>
      <c r="S259" t="e">
        <f>VLOOKUP(A259,'post control'!J:BI,47,0)</f>
        <v>#N/A</v>
      </c>
      <c r="T259">
        <f>VLOOKUP(A259,Pre!$J:$BG,47,0)</f>
        <v>1</v>
      </c>
      <c r="U259" t="e">
        <f>VLOOKUP(A259,'post intervencion'!J:BY,65,0)</f>
        <v>#N/A</v>
      </c>
      <c r="V259" t="e">
        <f>VLOOKUP(A259,'post control'!J:BI,48,0)</f>
        <v>#N/A</v>
      </c>
      <c r="W259">
        <f>VLOOKUP(A259,Pre!$J:$BG,48,0)</f>
        <v>4</v>
      </c>
      <c r="X259" t="e">
        <f>VLOOKUP(A259,'post intervencion'!J:BY,66,0)</f>
        <v>#N/A</v>
      </c>
      <c r="Y259" t="e">
        <f>VLOOKUP(A259,'post control'!J:BI,49,0)</f>
        <v>#N/A</v>
      </c>
      <c r="Z259">
        <f>VLOOKUP(A259,Pre!$J:$BG,49,0)</f>
        <v>5.5</v>
      </c>
      <c r="AA259" t="e">
        <f>VLOOKUP(A259,'post control'!J:BJ,50,0)</f>
        <v>#N/A</v>
      </c>
      <c r="AB259" t="e">
        <f>VLOOKUP(A259,'post control'!J:BI,50,0)</f>
        <v>#N/A</v>
      </c>
      <c r="AC259">
        <f>VLOOKUP(A259,Pre!$J:$BG,50,0)</f>
        <v>12</v>
      </c>
      <c r="AD259" t="e">
        <f>VLOOKUP(A259,'post intervencion'!J:BY,68,0)</f>
        <v>#N/A</v>
      </c>
      <c r="AE259" t="e">
        <f>VLOOKUP(A259,'post control'!J:BI,51,0)</f>
        <v>#N/A</v>
      </c>
      <c r="AG259">
        <f>VLOOKUP(A259,Pre!$J:$BH,51,0)</f>
        <v>2.2222222222222223</v>
      </c>
      <c r="AH259" t="e">
        <f>VLOOKUP(A259,'post intervencion'!J:CA,70,0)</f>
        <v>#N/A</v>
      </c>
      <c r="AJ259">
        <f>VLOOKUP(A259,Pre!$J:$BI,52,0)</f>
        <v>2.6666666666666665</v>
      </c>
      <c r="AK259" t="e">
        <f>VLOOKUP(A259,'post intervencion'!J:CB,71,0)</f>
        <v>#N/A</v>
      </c>
      <c r="AM259">
        <f>VLOOKUP(A259,Pre!$J:$BJ,53,0)</f>
        <v>4</v>
      </c>
      <c r="AN259" t="e">
        <f>VLOOKUP(A259,'post control'!J:BJ,53,0)</f>
        <v>#N/A</v>
      </c>
      <c r="AP259">
        <f>VLOOKUP(A259,Pre!$J:$BK,54,0)</f>
        <v>4</v>
      </c>
      <c r="AQ259" t="e">
        <f>VLOOKUP(A259,'post intervencion'!J:CD,73,0)</f>
        <v>#N/A</v>
      </c>
      <c r="AS259">
        <f>VLOOKUP(A259,Pre!$J:$BL,55,0)</f>
        <v>4</v>
      </c>
      <c r="AT259" t="e">
        <f>VLOOKUP(A259,'post intervencion'!J:CE,74,0)</f>
        <v>#N/A</v>
      </c>
      <c r="AW259" t="e">
        <f>VLOOKUP(A259,'post intervencion'!$J$18:$CI$117,75,0)</f>
        <v>#N/A</v>
      </c>
      <c r="AX259" t="e">
        <f>VLOOKUP(A259,'post intervencion'!$J$18:$CI$117,76,0)</f>
        <v>#N/A</v>
      </c>
      <c r="AY259" t="e">
        <f>VLOOKUP(A259,'post intervencion'!$J$18:$CI$117,77,0)</f>
        <v>#N/A</v>
      </c>
      <c r="AZ259" t="e">
        <f>VLOOKUP(A259,'post intervencion'!$J$18:$CI$117,78,0)</f>
        <v>#N/A</v>
      </c>
      <c r="BB259">
        <f>VLOOKUP(A259,Pre!$J:$BG,4,0)</f>
        <v>7</v>
      </c>
      <c r="BC259" t="e">
        <f>VLOOKUP(A259,'post control'!J:BJ,4,0)</f>
        <v>#N/A</v>
      </c>
    </row>
    <row r="260" spans="1:55" x14ac:dyDescent="0.2">
      <c r="A260">
        <v>1219</v>
      </c>
      <c r="B260" s="13">
        <f>VLOOKUP(A260,Pre!$J:$BG,41,0)</f>
        <v>4.666666666666667</v>
      </c>
      <c r="C260" s="13" t="e">
        <f>VLOOKUP(A260,'post control'!J:BI,42,0)</f>
        <v>#N/A</v>
      </c>
      <c r="D260" s="13" t="e">
        <f>VLOOKUP(A260,'post control'!J:BI,42,0)</f>
        <v>#N/A</v>
      </c>
      <c r="E260">
        <f>VLOOKUP(A260,Pre!$J:$BG,42,0)</f>
        <v>9</v>
      </c>
      <c r="F260" t="e">
        <f>VLOOKUP(A260,'post intervencion'!J:BY,60,0)</f>
        <v>#N/A</v>
      </c>
      <c r="G260" t="e">
        <f>VLOOKUP(A260,'post control'!J:BI,43,0)</f>
        <v>#N/A</v>
      </c>
      <c r="H260">
        <f>VLOOKUP(A260,Pre!$J:$BG,43,0)</f>
        <v>4.333333333333333</v>
      </c>
      <c r="I260" t="e">
        <f>VLOOKUP(A260,'post intervencion'!J:BY,61,0)</f>
        <v>#N/A</v>
      </c>
      <c r="J260" t="e">
        <f>VLOOKUP(A260,'post control'!J:BI,44,0)</f>
        <v>#N/A</v>
      </c>
      <c r="K260" s="24">
        <f>VLOOKUP(A260,Pre!$J:$BG,44,0)</f>
        <v>5</v>
      </c>
      <c r="L260" t="e">
        <f>VLOOKUP(A260,'post intervencion'!J:BY,62,0)</f>
        <v>#N/A</v>
      </c>
      <c r="M260" t="e">
        <f>VLOOKUP(A260,'post control'!J:BI,45,0)</f>
        <v>#N/A</v>
      </c>
      <c r="N260">
        <f>VLOOKUP(A260,Pre!$J:$BG,45,0)</f>
        <v>4</v>
      </c>
      <c r="O260" t="e">
        <f>VLOOKUP(A260,'post intervencion'!J:BY,63,0)</f>
        <v>#N/A</v>
      </c>
      <c r="P260" t="e">
        <f>VLOOKUP(A260,'post control'!J:BI,46,0)</f>
        <v>#N/A</v>
      </c>
      <c r="Q260">
        <f>VLOOKUP(A260,Pre!$J:$BG,46,0)</f>
        <v>4</v>
      </c>
      <c r="R260" t="e">
        <f>VLOOKUP(A260,'post intervencion'!J:BY,64,0)</f>
        <v>#N/A</v>
      </c>
      <c r="S260" t="e">
        <f>VLOOKUP(A260,'post control'!J:BI,47,0)</f>
        <v>#N/A</v>
      </c>
      <c r="T260">
        <f>VLOOKUP(A260,Pre!$J:$BG,47,0)</f>
        <v>1</v>
      </c>
      <c r="U260" t="e">
        <f>VLOOKUP(A260,'post intervencion'!J:BY,65,0)</f>
        <v>#N/A</v>
      </c>
      <c r="V260" t="e">
        <f>VLOOKUP(A260,'post control'!J:BI,48,0)</f>
        <v>#N/A</v>
      </c>
      <c r="W260">
        <f>VLOOKUP(A260,Pre!$J:$BG,48,0)</f>
        <v>4.8</v>
      </c>
      <c r="X260" t="e">
        <f>VLOOKUP(A260,'post intervencion'!J:BY,66,0)</f>
        <v>#N/A</v>
      </c>
      <c r="Y260" t="e">
        <f>VLOOKUP(A260,'post control'!J:BI,49,0)</f>
        <v>#N/A</v>
      </c>
      <c r="Z260">
        <f>VLOOKUP(A260,Pre!$J:$BG,49,0)</f>
        <v>5.5</v>
      </c>
      <c r="AA260" t="e">
        <f>VLOOKUP(A260,'post control'!J:BJ,50,0)</f>
        <v>#N/A</v>
      </c>
      <c r="AB260" t="e">
        <f>VLOOKUP(A260,'post control'!J:BI,50,0)</f>
        <v>#N/A</v>
      </c>
      <c r="AC260">
        <f>VLOOKUP(A260,Pre!$J:$BG,50,0)</f>
        <v>13</v>
      </c>
      <c r="AD260" t="e">
        <f>VLOOKUP(A260,'post intervencion'!J:BY,68,0)</f>
        <v>#N/A</v>
      </c>
      <c r="AE260" t="e">
        <f>VLOOKUP(A260,'post control'!J:BI,51,0)</f>
        <v>#N/A</v>
      </c>
      <c r="AG260">
        <f>VLOOKUP(A260,Pre!$J:$BH,51,0)</f>
        <v>1.5555555555555556</v>
      </c>
      <c r="AH260" t="e">
        <f>VLOOKUP(A260,'post intervencion'!J:CA,70,0)</f>
        <v>#N/A</v>
      </c>
      <c r="AJ260">
        <f>VLOOKUP(A260,Pre!$J:$BI,52,0)</f>
        <v>4</v>
      </c>
      <c r="AK260" t="e">
        <f>VLOOKUP(A260,'post intervencion'!J:CB,71,0)</f>
        <v>#N/A</v>
      </c>
      <c r="AM260">
        <f>VLOOKUP(A260,Pre!$J:$BJ,53,0)</f>
        <v>4</v>
      </c>
      <c r="AN260" t="e">
        <f>VLOOKUP(A260,'post control'!J:BJ,53,0)</f>
        <v>#N/A</v>
      </c>
      <c r="AP260">
        <f>VLOOKUP(A260,Pre!$J:$BK,54,0)</f>
        <v>4</v>
      </c>
      <c r="AQ260" t="e">
        <f>VLOOKUP(A260,'post intervencion'!J:CD,73,0)</f>
        <v>#N/A</v>
      </c>
      <c r="AS260">
        <f>VLOOKUP(A260,Pre!$J:$BL,55,0)</f>
        <v>4.333333333333333</v>
      </c>
      <c r="AT260" t="e">
        <f>VLOOKUP(A260,'post intervencion'!J:CE,74,0)</f>
        <v>#N/A</v>
      </c>
      <c r="AW260" t="e">
        <f>VLOOKUP(A260,'post intervencion'!$J$18:$CI$117,75,0)</f>
        <v>#N/A</v>
      </c>
      <c r="AX260" t="e">
        <f>VLOOKUP(A260,'post intervencion'!$J$18:$CI$117,76,0)</f>
        <v>#N/A</v>
      </c>
      <c r="AY260" t="e">
        <f>VLOOKUP(A260,'post intervencion'!$J$18:$CI$117,77,0)</f>
        <v>#N/A</v>
      </c>
      <c r="AZ260" t="e">
        <f>VLOOKUP(A260,'post intervencion'!$J$18:$CI$117,78,0)</f>
        <v>#N/A</v>
      </c>
      <c r="BB260">
        <f>VLOOKUP(A260,Pre!$J:$BG,4,0)</f>
        <v>7</v>
      </c>
      <c r="BC260" t="e">
        <f>VLOOKUP(A260,'post control'!J:BJ,4,0)</f>
        <v>#N/A</v>
      </c>
    </row>
    <row r="261" spans="1:55" x14ac:dyDescent="0.2">
      <c r="A261">
        <v>1504</v>
      </c>
      <c r="B261" s="13">
        <f>VLOOKUP(A261,Pre!$J:$BG,41,0)</f>
        <v>5.666666666666667</v>
      </c>
      <c r="C261" s="13" t="e">
        <f>VLOOKUP(A261,'post control'!J:BI,42,0)</f>
        <v>#N/A</v>
      </c>
      <c r="D261" s="13" t="e">
        <f>VLOOKUP(A261,'post control'!J:BI,42,0)</f>
        <v>#N/A</v>
      </c>
      <c r="E261">
        <f>VLOOKUP(A261,Pre!$J:$BG,42,0)</f>
        <v>10</v>
      </c>
      <c r="F261" t="e">
        <f>VLOOKUP(A261,'post intervencion'!J:BY,60,0)</f>
        <v>#N/A</v>
      </c>
      <c r="G261" t="e">
        <f>VLOOKUP(A261,'post control'!J:BI,43,0)</f>
        <v>#N/A</v>
      </c>
      <c r="H261">
        <f>VLOOKUP(A261,Pre!$J:$BG,43,0)</f>
        <v>3.3333333333333335</v>
      </c>
      <c r="I261" t="e">
        <f>VLOOKUP(A261,'post intervencion'!J:BY,61,0)</f>
        <v>#N/A</v>
      </c>
      <c r="J261" t="e">
        <f>VLOOKUP(A261,'post control'!J:BI,44,0)</f>
        <v>#N/A</v>
      </c>
      <c r="K261" s="24">
        <f>VLOOKUP(A261,Pre!$J:$BG,44,0)</f>
        <v>2</v>
      </c>
      <c r="L261" t="e">
        <f>VLOOKUP(A261,'post intervencion'!J:BY,62,0)</f>
        <v>#N/A</v>
      </c>
      <c r="M261" t="e">
        <f>VLOOKUP(A261,'post control'!J:BI,45,0)</f>
        <v>#N/A</v>
      </c>
      <c r="N261">
        <f>VLOOKUP(A261,Pre!$J:$BG,45,0)</f>
        <v>4</v>
      </c>
      <c r="O261" t="e">
        <f>VLOOKUP(A261,'post intervencion'!J:BY,63,0)</f>
        <v>#N/A</v>
      </c>
      <c r="P261" t="e">
        <f>VLOOKUP(A261,'post control'!J:BI,46,0)</f>
        <v>#N/A</v>
      </c>
      <c r="Q261">
        <f>VLOOKUP(A261,Pre!$J:$BG,46,0)</f>
        <v>4</v>
      </c>
      <c r="R261" t="e">
        <f>VLOOKUP(A261,'post intervencion'!J:BY,64,0)</f>
        <v>#N/A</v>
      </c>
      <c r="S261" t="e">
        <f>VLOOKUP(A261,'post control'!J:BI,47,0)</f>
        <v>#N/A</v>
      </c>
      <c r="T261">
        <f>VLOOKUP(A261,Pre!$J:$BG,47,0)</f>
        <v>1</v>
      </c>
      <c r="U261" t="e">
        <f>VLOOKUP(A261,'post intervencion'!J:BY,65,0)</f>
        <v>#N/A</v>
      </c>
      <c r="V261" t="e">
        <f>VLOOKUP(A261,'post control'!J:BI,48,0)</f>
        <v>#N/A</v>
      </c>
      <c r="W261">
        <f>VLOOKUP(A261,Pre!$J:$BG,48,0)</f>
        <v>3.6</v>
      </c>
      <c r="X261" t="e">
        <f>VLOOKUP(A261,'post intervencion'!J:BY,66,0)</f>
        <v>#N/A</v>
      </c>
      <c r="Y261" t="e">
        <f>VLOOKUP(A261,'post control'!J:BI,49,0)</f>
        <v>#N/A</v>
      </c>
      <c r="Z261">
        <f>VLOOKUP(A261,Pre!$J:$BG,49,0)</f>
        <v>4</v>
      </c>
      <c r="AA261" t="e">
        <f>VLOOKUP(A261,'post control'!J:BJ,50,0)</f>
        <v>#N/A</v>
      </c>
      <c r="AB261" t="e">
        <f>VLOOKUP(A261,'post control'!J:BI,50,0)</f>
        <v>#N/A</v>
      </c>
      <c r="AC261">
        <f>VLOOKUP(A261,Pre!$J:$BG,50,0)</f>
        <v>10</v>
      </c>
      <c r="AD261" t="e">
        <f>VLOOKUP(A261,'post intervencion'!J:BY,68,0)</f>
        <v>#N/A</v>
      </c>
      <c r="AE261" t="e">
        <f>VLOOKUP(A261,'post control'!J:BI,51,0)</f>
        <v>#N/A</v>
      </c>
      <c r="AG261">
        <f>VLOOKUP(A261,Pre!$J:$BH,51,0)</f>
        <v>2.3333333333333335</v>
      </c>
      <c r="AH261" t="e">
        <f>VLOOKUP(A261,'post intervencion'!J:CA,70,0)</f>
        <v>#N/A</v>
      </c>
      <c r="AJ261">
        <f>VLOOKUP(A261,Pre!$J:$BI,52,0)</f>
        <v>2.6666666666666665</v>
      </c>
      <c r="AK261" t="e">
        <f>VLOOKUP(A261,'post intervencion'!J:CB,71,0)</f>
        <v>#N/A</v>
      </c>
      <c r="AM261">
        <f>VLOOKUP(A261,Pre!$J:$BJ,53,0)</f>
        <v>4</v>
      </c>
      <c r="AN261" t="e">
        <f>VLOOKUP(A261,'post control'!J:BJ,53,0)</f>
        <v>#N/A</v>
      </c>
      <c r="AP261">
        <f>VLOOKUP(A261,Pre!$J:$BK,54,0)</f>
        <v>4</v>
      </c>
      <c r="AQ261" t="e">
        <f>VLOOKUP(A261,'post intervencion'!J:CD,73,0)</f>
        <v>#N/A</v>
      </c>
      <c r="AS261">
        <f>VLOOKUP(A261,Pre!$J:$BL,55,0)</f>
        <v>3.333333333333333</v>
      </c>
      <c r="AT261" t="e">
        <f>VLOOKUP(A261,'post intervencion'!J:CE,74,0)</f>
        <v>#N/A</v>
      </c>
      <c r="AW261" t="e">
        <f>VLOOKUP(A261,'post intervencion'!$J$18:$CI$117,75,0)</f>
        <v>#N/A</v>
      </c>
      <c r="AX261" t="e">
        <f>VLOOKUP(A261,'post intervencion'!$J$18:$CI$117,76,0)</f>
        <v>#N/A</v>
      </c>
      <c r="AY261" t="e">
        <f>VLOOKUP(A261,'post intervencion'!$J$18:$CI$117,77,0)</f>
        <v>#N/A</v>
      </c>
      <c r="AZ261" t="e">
        <f>VLOOKUP(A261,'post intervencion'!$J$18:$CI$117,78,0)</f>
        <v>#N/A</v>
      </c>
      <c r="BB261">
        <f>VLOOKUP(A261,Pre!$J:$BG,4,0)</f>
        <v>3</v>
      </c>
      <c r="BC261" t="e">
        <f>VLOOKUP(A261,'post control'!J:BJ,4,0)</f>
        <v>#N/A</v>
      </c>
    </row>
    <row r="262" spans="1:55" x14ac:dyDescent="0.2">
      <c r="A262">
        <v>181</v>
      </c>
      <c r="B262" s="13">
        <f>VLOOKUP(A262,Pre!$J:$BG,41,0)</f>
        <v>6.666666666666667</v>
      </c>
      <c r="C262" s="13" t="e">
        <f>VLOOKUP(A262,'post control'!J:BI,42,0)</f>
        <v>#N/A</v>
      </c>
      <c r="D262" s="13" t="e">
        <f>VLOOKUP(A262,'post control'!J:BI,42,0)</f>
        <v>#N/A</v>
      </c>
      <c r="E262">
        <f>VLOOKUP(A262,Pre!$J:$BG,42,0)</f>
        <v>6</v>
      </c>
      <c r="F262" t="e">
        <f>VLOOKUP(A262,'post intervencion'!J:BY,60,0)</f>
        <v>#N/A</v>
      </c>
      <c r="G262" t="e">
        <f>VLOOKUP(A262,'post control'!J:BI,43,0)</f>
        <v>#N/A</v>
      </c>
      <c r="H262">
        <f>VLOOKUP(A262,Pre!$J:$BG,43,0)</f>
        <v>5</v>
      </c>
      <c r="I262" t="e">
        <f>VLOOKUP(A262,'post intervencion'!J:BY,61,0)</f>
        <v>#N/A</v>
      </c>
      <c r="J262" t="e">
        <f>VLOOKUP(A262,'post control'!J:BI,44,0)</f>
        <v>#N/A</v>
      </c>
      <c r="K262" s="24">
        <f>VLOOKUP(A262,Pre!$J:$BG,44,0)</f>
        <v>5</v>
      </c>
      <c r="L262" t="e">
        <f>VLOOKUP(A262,'post intervencion'!J:BY,62,0)</f>
        <v>#N/A</v>
      </c>
      <c r="M262" t="e">
        <f>VLOOKUP(A262,'post control'!J:BI,45,0)</f>
        <v>#N/A</v>
      </c>
      <c r="N262">
        <f>VLOOKUP(A262,Pre!$J:$BG,45,0)</f>
        <v>5</v>
      </c>
      <c r="O262" t="e">
        <f>VLOOKUP(A262,'post intervencion'!J:BY,63,0)</f>
        <v>#N/A</v>
      </c>
      <c r="P262" t="e">
        <f>VLOOKUP(A262,'post control'!J:BI,46,0)</f>
        <v>#N/A</v>
      </c>
      <c r="Q262">
        <f>VLOOKUP(A262,Pre!$J:$BG,46,0)</f>
        <v>5</v>
      </c>
      <c r="R262" t="e">
        <f>VLOOKUP(A262,'post intervencion'!J:BY,64,0)</f>
        <v>#N/A</v>
      </c>
      <c r="S262" t="e">
        <f>VLOOKUP(A262,'post control'!J:BI,47,0)</f>
        <v>#N/A</v>
      </c>
      <c r="T262">
        <f>VLOOKUP(A262,Pre!$J:$BG,47,0)</f>
        <v>1</v>
      </c>
      <c r="U262" t="e">
        <f>VLOOKUP(A262,'post intervencion'!J:BY,65,0)</f>
        <v>#N/A</v>
      </c>
      <c r="V262" t="e">
        <f>VLOOKUP(A262,'post control'!J:BI,48,0)</f>
        <v>#N/A</v>
      </c>
      <c r="W262">
        <f>VLOOKUP(A262,Pre!$J:$BG,48,0)</f>
        <v>3.4</v>
      </c>
      <c r="X262" t="e">
        <f>VLOOKUP(A262,'post intervencion'!J:BY,66,0)</f>
        <v>#N/A</v>
      </c>
      <c r="Y262" t="e">
        <f>VLOOKUP(A262,'post control'!J:BI,49,0)</f>
        <v>#N/A</v>
      </c>
      <c r="Z262">
        <f>VLOOKUP(A262,Pre!$J:$BG,49,0)</f>
        <v>5.25</v>
      </c>
      <c r="AA262" t="e">
        <f>VLOOKUP(A262,'post control'!J:BJ,50,0)</f>
        <v>#N/A</v>
      </c>
      <c r="AB262" t="e">
        <f>VLOOKUP(A262,'post control'!J:BI,50,0)</f>
        <v>#N/A</v>
      </c>
      <c r="AC262">
        <f>VLOOKUP(A262,Pre!$J:$BG,50,0)</f>
        <v>15</v>
      </c>
      <c r="AD262" t="e">
        <f>VLOOKUP(A262,'post intervencion'!J:BY,68,0)</f>
        <v>#N/A</v>
      </c>
      <c r="AE262" t="e">
        <f>VLOOKUP(A262,'post control'!J:BI,51,0)</f>
        <v>#N/A</v>
      </c>
      <c r="AG262">
        <f>VLOOKUP(A262,Pre!$J:$BH,51,0)</f>
        <v>2.7777777777777777</v>
      </c>
      <c r="AH262" t="e">
        <f>VLOOKUP(A262,'post intervencion'!J:CA,70,0)</f>
        <v>#N/A</v>
      </c>
      <c r="AJ262">
        <f>VLOOKUP(A262,Pre!$J:$BI,52,0)</f>
        <v>3.3333333333333335</v>
      </c>
      <c r="AK262" t="e">
        <f>VLOOKUP(A262,'post intervencion'!J:CB,71,0)</f>
        <v>#N/A</v>
      </c>
      <c r="AM262">
        <f>VLOOKUP(A262,Pre!$J:$BJ,53,0)</f>
        <v>5</v>
      </c>
      <c r="AN262" t="e">
        <f>VLOOKUP(A262,'post control'!J:BJ,53,0)</f>
        <v>#N/A</v>
      </c>
      <c r="AP262">
        <f>VLOOKUP(A262,Pre!$J:$BK,54,0)</f>
        <v>5</v>
      </c>
      <c r="AQ262" t="e">
        <f>VLOOKUP(A262,'post intervencion'!J:CD,73,0)</f>
        <v>#N/A</v>
      </c>
      <c r="AS262">
        <f>VLOOKUP(A262,Pre!$J:$BL,55,0)</f>
        <v>5</v>
      </c>
      <c r="AT262" t="e">
        <f>VLOOKUP(A262,'post intervencion'!J:CE,74,0)</f>
        <v>#N/A</v>
      </c>
      <c r="AW262" t="e">
        <f>VLOOKUP(A262,'post intervencion'!$J$18:$CI$117,75,0)</f>
        <v>#N/A</v>
      </c>
      <c r="AX262" t="e">
        <f>VLOOKUP(A262,'post intervencion'!$J$18:$CI$117,76,0)</f>
        <v>#N/A</v>
      </c>
      <c r="AY262" t="e">
        <f>VLOOKUP(A262,'post intervencion'!$J$18:$CI$117,77,0)</f>
        <v>#N/A</v>
      </c>
      <c r="AZ262" t="e">
        <f>VLOOKUP(A262,'post intervencion'!$J$18:$CI$117,78,0)</f>
        <v>#N/A</v>
      </c>
      <c r="BB262">
        <f>VLOOKUP(A262,Pre!$J:$BG,4,0)</f>
        <v>7</v>
      </c>
      <c r="BC262" t="e">
        <f>VLOOKUP(A262,'post control'!J:BJ,4,0)</f>
        <v>#N/A</v>
      </c>
    </row>
    <row r="263" spans="1:55" x14ac:dyDescent="0.2">
      <c r="A263">
        <v>449</v>
      </c>
      <c r="B263" s="13">
        <f>VLOOKUP(A263,Pre!$J:$BG,41,0)</f>
        <v>5</v>
      </c>
      <c r="C263" s="13" t="e">
        <f>VLOOKUP(A263,'post control'!J:BI,42,0)</f>
        <v>#N/A</v>
      </c>
      <c r="D263" s="13" t="e">
        <f>VLOOKUP(A263,'post control'!J:BI,42,0)</f>
        <v>#N/A</v>
      </c>
      <c r="E263">
        <f>VLOOKUP(A263,Pre!$J:$BG,42,0)</f>
        <v>4</v>
      </c>
      <c r="F263" t="e">
        <f>VLOOKUP(A263,'post intervencion'!J:BY,60,0)</f>
        <v>#N/A</v>
      </c>
      <c r="G263" t="e">
        <f>VLOOKUP(A263,'post control'!J:BI,43,0)</f>
        <v>#N/A</v>
      </c>
      <c r="H263">
        <f>VLOOKUP(A263,Pre!$J:$BG,43,0)</f>
        <v>4.666666666666667</v>
      </c>
      <c r="I263" t="e">
        <f>VLOOKUP(A263,'post intervencion'!J:BY,61,0)</f>
        <v>#N/A</v>
      </c>
      <c r="J263" t="e">
        <f>VLOOKUP(A263,'post control'!J:BI,44,0)</f>
        <v>#N/A</v>
      </c>
      <c r="K263" s="24">
        <f>VLOOKUP(A263,Pre!$J:$BG,44,0)</f>
        <v>4</v>
      </c>
      <c r="L263" t="e">
        <f>VLOOKUP(A263,'post intervencion'!J:BY,62,0)</f>
        <v>#N/A</v>
      </c>
      <c r="M263" t="e">
        <f>VLOOKUP(A263,'post control'!J:BI,45,0)</f>
        <v>#N/A</v>
      </c>
      <c r="N263">
        <f>VLOOKUP(A263,Pre!$J:$BG,45,0)</f>
        <v>5</v>
      </c>
      <c r="O263" t="e">
        <f>VLOOKUP(A263,'post intervencion'!J:BY,63,0)</f>
        <v>#N/A</v>
      </c>
      <c r="P263" t="e">
        <f>VLOOKUP(A263,'post control'!J:BI,46,0)</f>
        <v>#N/A</v>
      </c>
      <c r="Q263">
        <f>VLOOKUP(A263,Pre!$J:$BG,46,0)</f>
        <v>5</v>
      </c>
      <c r="R263" t="e">
        <f>VLOOKUP(A263,'post intervencion'!J:BY,64,0)</f>
        <v>#N/A</v>
      </c>
      <c r="S263" t="e">
        <f>VLOOKUP(A263,'post control'!J:BI,47,0)</f>
        <v>#N/A</v>
      </c>
      <c r="T263">
        <f>VLOOKUP(A263,Pre!$J:$BG,47,0)</f>
        <v>1</v>
      </c>
      <c r="U263" t="e">
        <f>VLOOKUP(A263,'post intervencion'!J:BY,65,0)</f>
        <v>#N/A</v>
      </c>
      <c r="V263" t="e">
        <f>VLOOKUP(A263,'post control'!J:BI,48,0)</f>
        <v>#N/A</v>
      </c>
      <c r="W263">
        <f>VLOOKUP(A263,Pre!$J:$BG,48,0)</f>
        <v>2.4</v>
      </c>
      <c r="X263" t="e">
        <f>VLOOKUP(A263,'post intervencion'!J:BY,66,0)</f>
        <v>#N/A</v>
      </c>
      <c r="Y263" t="e">
        <f>VLOOKUP(A263,'post control'!J:BI,49,0)</f>
        <v>#N/A</v>
      </c>
      <c r="Z263">
        <f>VLOOKUP(A263,Pre!$J:$BG,49,0)</f>
        <v>3</v>
      </c>
      <c r="AA263" t="e">
        <f>VLOOKUP(A263,'post control'!J:BJ,50,0)</f>
        <v>#N/A</v>
      </c>
      <c r="AB263" t="e">
        <f>VLOOKUP(A263,'post control'!J:BI,50,0)</f>
        <v>#N/A</v>
      </c>
      <c r="AC263">
        <f>VLOOKUP(A263,Pre!$J:$BG,50,0)</f>
        <v>14</v>
      </c>
      <c r="AD263" t="e">
        <f>VLOOKUP(A263,'post intervencion'!J:BY,68,0)</f>
        <v>#N/A</v>
      </c>
      <c r="AE263" t="e">
        <f>VLOOKUP(A263,'post control'!J:BI,51,0)</f>
        <v>#N/A</v>
      </c>
      <c r="AG263">
        <f>VLOOKUP(A263,Pre!$J:$BH,51,0)</f>
        <v>1.3333333333333333</v>
      </c>
      <c r="AH263" t="e">
        <f>VLOOKUP(A263,'post intervencion'!J:CA,70,0)</f>
        <v>#N/A</v>
      </c>
      <c r="AJ263">
        <f>VLOOKUP(A263,Pre!$J:$BI,52,0)</f>
        <v>4.666666666666667</v>
      </c>
      <c r="AK263" t="e">
        <f>VLOOKUP(A263,'post intervencion'!J:CB,71,0)</f>
        <v>#N/A</v>
      </c>
      <c r="AM263">
        <f>VLOOKUP(A263,Pre!$J:$BJ,53,0)</f>
        <v>5</v>
      </c>
      <c r="AN263" t="e">
        <f>VLOOKUP(A263,'post control'!J:BJ,53,0)</f>
        <v>#N/A</v>
      </c>
      <c r="AP263">
        <f>VLOOKUP(A263,Pre!$J:$BK,54,0)</f>
        <v>5</v>
      </c>
      <c r="AQ263" t="e">
        <f>VLOOKUP(A263,'post intervencion'!J:CD,73,0)</f>
        <v>#N/A</v>
      </c>
      <c r="AS263">
        <f>VLOOKUP(A263,Pre!$J:$BL,55,0)</f>
        <v>4.666666666666667</v>
      </c>
      <c r="AT263" t="e">
        <f>VLOOKUP(A263,'post intervencion'!J:CE,74,0)</f>
        <v>#N/A</v>
      </c>
      <c r="AW263" t="e">
        <f>VLOOKUP(A263,'post intervencion'!$J$18:$CI$117,75,0)</f>
        <v>#N/A</v>
      </c>
      <c r="AX263" t="e">
        <f>VLOOKUP(A263,'post intervencion'!$J$18:$CI$117,76,0)</f>
        <v>#N/A</v>
      </c>
      <c r="AY263" t="e">
        <f>VLOOKUP(A263,'post intervencion'!$J$18:$CI$117,77,0)</f>
        <v>#N/A</v>
      </c>
      <c r="AZ263" t="e">
        <f>VLOOKUP(A263,'post intervencion'!$J$18:$CI$117,78,0)</f>
        <v>#N/A</v>
      </c>
      <c r="BB263">
        <f>VLOOKUP(A263,Pre!$J:$BG,4,0)</f>
        <v>3</v>
      </c>
      <c r="BC263" t="e">
        <f>VLOOKUP(A263,'post control'!J:BJ,4,0)</f>
        <v>#N/A</v>
      </c>
    </row>
    <row r="264" spans="1:55" x14ac:dyDescent="0.2">
      <c r="A264">
        <v>853</v>
      </c>
      <c r="B264" s="13">
        <f>VLOOKUP(A264,Pre!$J:$BG,41,0)</f>
        <v>5.666666666666667</v>
      </c>
      <c r="C264" s="13" t="e">
        <f>VLOOKUP(A264,'post control'!J:BI,42,0)</f>
        <v>#N/A</v>
      </c>
      <c r="D264" s="13" t="e">
        <f>VLOOKUP(A264,'post control'!J:BI,42,0)</f>
        <v>#N/A</v>
      </c>
      <c r="E264">
        <f>VLOOKUP(A264,Pre!$J:$BG,42,0)</f>
        <v>6</v>
      </c>
      <c r="F264" t="e">
        <f>VLOOKUP(A264,'post intervencion'!J:BY,60,0)</f>
        <v>#N/A</v>
      </c>
      <c r="G264" t="e">
        <f>VLOOKUP(A264,'post control'!J:BI,43,0)</f>
        <v>#N/A</v>
      </c>
      <c r="H264">
        <f>VLOOKUP(A264,Pre!$J:$BG,43,0)</f>
        <v>4.666666666666667</v>
      </c>
      <c r="I264" t="e">
        <f>VLOOKUP(A264,'post intervencion'!J:BY,61,0)</f>
        <v>#N/A</v>
      </c>
      <c r="J264" t="e">
        <f>VLOOKUP(A264,'post control'!J:BI,44,0)</f>
        <v>#N/A</v>
      </c>
      <c r="K264" s="24">
        <f>VLOOKUP(A264,Pre!$J:$BG,44,0)</f>
        <v>4</v>
      </c>
      <c r="L264" t="e">
        <f>VLOOKUP(A264,'post intervencion'!J:BY,62,0)</f>
        <v>#N/A</v>
      </c>
      <c r="M264" t="e">
        <f>VLOOKUP(A264,'post control'!J:BI,45,0)</f>
        <v>#N/A</v>
      </c>
      <c r="N264">
        <f>VLOOKUP(A264,Pre!$J:$BG,45,0)</f>
        <v>5</v>
      </c>
      <c r="O264" t="e">
        <f>VLOOKUP(A264,'post intervencion'!J:BY,63,0)</f>
        <v>#N/A</v>
      </c>
      <c r="P264" t="e">
        <f>VLOOKUP(A264,'post control'!J:BI,46,0)</f>
        <v>#N/A</v>
      </c>
      <c r="Q264">
        <f>VLOOKUP(A264,Pre!$J:$BG,46,0)</f>
        <v>5</v>
      </c>
      <c r="R264" t="e">
        <f>VLOOKUP(A264,'post intervencion'!J:BY,64,0)</f>
        <v>#N/A</v>
      </c>
      <c r="S264" t="e">
        <f>VLOOKUP(A264,'post control'!J:BI,47,0)</f>
        <v>#N/A</v>
      </c>
      <c r="T264">
        <f>VLOOKUP(A264,Pre!$J:$BG,47,0)</f>
        <v>1</v>
      </c>
      <c r="U264" t="e">
        <f>VLOOKUP(A264,'post intervencion'!J:BY,65,0)</f>
        <v>#N/A</v>
      </c>
      <c r="V264" t="e">
        <f>VLOOKUP(A264,'post control'!J:BI,48,0)</f>
        <v>#N/A</v>
      </c>
      <c r="W264">
        <f>VLOOKUP(A264,Pre!$J:$BG,48,0)</f>
        <v>3.6</v>
      </c>
      <c r="X264" t="e">
        <f>VLOOKUP(A264,'post intervencion'!J:BY,66,0)</f>
        <v>#N/A</v>
      </c>
      <c r="Y264" t="e">
        <f>VLOOKUP(A264,'post control'!J:BI,49,0)</f>
        <v>#N/A</v>
      </c>
      <c r="Z264">
        <f>VLOOKUP(A264,Pre!$J:$BG,49,0)</f>
        <v>4</v>
      </c>
      <c r="AA264" t="e">
        <f>VLOOKUP(A264,'post control'!J:BJ,50,0)</f>
        <v>#N/A</v>
      </c>
      <c r="AB264" t="e">
        <f>VLOOKUP(A264,'post control'!J:BI,50,0)</f>
        <v>#N/A</v>
      </c>
      <c r="AC264">
        <f>VLOOKUP(A264,Pre!$J:$BG,50,0)</f>
        <v>14</v>
      </c>
      <c r="AD264" t="e">
        <f>VLOOKUP(A264,'post intervencion'!J:BY,68,0)</f>
        <v>#N/A</v>
      </c>
      <c r="AE264" t="e">
        <f>VLOOKUP(A264,'post control'!J:BI,51,0)</f>
        <v>#N/A</v>
      </c>
      <c r="AG264">
        <f>VLOOKUP(A264,Pre!$J:$BH,51,0)</f>
        <v>1.8888888888888888</v>
      </c>
      <c r="AH264" t="e">
        <f>VLOOKUP(A264,'post intervencion'!J:CA,70,0)</f>
        <v>#N/A</v>
      </c>
      <c r="AJ264">
        <f>VLOOKUP(A264,Pre!$J:$BI,52,0)</f>
        <v>4.666666666666667</v>
      </c>
      <c r="AK264" t="e">
        <f>VLOOKUP(A264,'post intervencion'!J:CB,71,0)</f>
        <v>#N/A</v>
      </c>
      <c r="AM264">
        <f>VLOOKUP(A264,Pre!$J:$BJ,53,0)</f>
        <v>5</v>
      </c>
      <c r="AN264" t="e">
        <f>VLOOKUP(A264,'post control'!J:BJ,53,0)</f>
        <v>#N/A</v>
      </c>
      <c r="AP264">
        <f>VLOOKUP(A264,Pre!$J:$BK,54,0)</f>
        <v>5</v>
      </c>
      <c r="AQ264" t="e">
        <f>VLOOKUP(A264,'post intervencion'!J:CD,73,0)</f>
        <v>#N/A</v>
      </c>
      <c r="AS264">
        <f>VLOOKUP(A264,Pre!$J:$BL,55,0)</f>
        <v>4.666666666666667</v>
      </c>
      <c r="AT264" t="e">
        <f>VLOOKUP(A264,'post intervencion'!J:CE,74,0)</f>
        <v>#N/A</v>
      </c>
      <c r="AW264" t="e">
        <f>VLOOKUP(A264,'post intervencion'!$J$18:$CI$117,75,0)</f>
        <v>#N/A</v>
      </c>
      <c r="AX264" t="e">
        <f>VLOOKUP(A264,'post intervencion'!$J$18:$CI$117,76,0)</f>
        <v>#N/A</v>
      </c>
      <c r="AY264" t="e">
        <f>VLOOKUP(A264,'post intervencion'!$J$18:$CI$117,77,0)</f>
        <v>#N/A</v>
      </c>
      <c r="AZ264" t="e">
        <f>VLOOKUP(A264,'post intervencion'!$J$18:$CI$117,78,0)</f>
        <v>#N/A</v>
      </c>
      <c r="BB264">
        <f>VLOOKUP(A264,Pre!$J:$BG,4,0)</f>
        <v>6</v>
      </c>
      <c r="BC264" t="e">
        <f>VLOOKUP(A264,'post control'!J:BJ,4,0)</f>
        <v>#N/A</v>
      </c>
    </row>
    <row r="265" spans="1:55" x14ac:dyDescent="0.2">
      <c r="A265">
        <v>1608</v>
      </c>
      <c r="B265" s="13">
        <f>VLOOKUP(A265,Pre!$J:$BG,41,0)</f>
        <v>7</v>
      </c>
      <c r="C265" s="13" t="e">
        <f>VLOOKUP(A265,'post control'!J:BI,42,0)</f>
        <v>#N/A</v>
      </c>
      <c r="D265" s="13" t="e">
        <f>VLOOKUP(A265,'post control'!J:BI,42,0)</f>
        <v>#N/A</v>
      </c>
      <c r="E265">
        <f>VLOOKUP(A265,Pre!$J:$BG,42,0)</f>
        <v>1</v>
      </c>
      <c r="F265" t="e">
        <f>VLOOKUP(A265,'post intervencion'!J:BY,60,0)</f>
        <v>#N/A</v>
      </c>
      <c r="G265" t="e">
        <f>VLOOKUP(A265,'post control'!J:BI,43,0)</f>
        <v>#N/A</v>
      </c>
      <c r="H265">
        <f>VLOOKUP(A265,Pre!$J:$BG,43,0)</f>
        <v>4</v>
      </c>
      <c r="I265" t="e">
        <f>VLOOKUP(A265,'post intervencion'!J:BY,61,0)</f>
        <v>#N/A</v>
      </c>
      <c r="J265" t="e">
        <f>VLOOKUP(A265,'post control'!J:BI,44,0)</f>
        <v>#N/A</v>
      </c>
      <c r="K265" s="24">
        <f>VLOOKUP(A265,Pre!$J:$BG,44,0)</f>
        <v>3</v>
      </c>
      <c r="L265" t="e">
        <f>VLOOKUP(A265,'post intervencion'!J:BY,62,0)</f>
        <v>#N/A</v>
      </c>
      <c r="M265" t="e">
        <f>VLOOKUP(A265,'post control'!J:BI,45,0)</f>
        <v>#N/A</v>
      </c>
      <c r="N265">
        <f>VLOOKUP(A265,Pre!$J:$BG,45,0)</f>
        <v>5</v>
      </c>
      <c r="O265" t="e">
        <f>VLOOKUP(A265,'post intervencion'!J:BY,63,0)</f>
        <v>#N/A</v>
      </c>
      <c r="P265" t="e">
        <f>VLOOKUP(A265,'post control'!J:BI,46,0)</f>
        <v>#N/A</v>
      </c>
      <c r="Q265">
        <f>VLOOKUP(A265,Pre!$J:$BG,46,0)</f>
        <v>4</v>
      </c>
      <c r="R265" t="e">
        <f>VLOOKUP(A265,'post intervencion'!J:BY,64,0)</f>
        <v>#N/A</v>
      </c>
      <c r="S265" t="e">
        <f>VLOOKUP(A265,'post control'!J:BI,47,0)</f>
        <v>#N/A</v>
      </c>
      <c r="T265">
        <f>VLOOKUP(A265,Pre!$J:$BG,47,0)</f>
        <v>2</v>
      </c>
      <c r="U265" t="e">
        <f>VLOOKUP(A265,'post intervencion'!J:BY,65,0)</f>
        <v>#N/A</v>
      </c>
      <c r="V265" t="e">
        <f>VLOOKUP(A265,'post control'!J:BI,48,0)</f>
        <v>#N/A</v>
      </c>
      <c r="W265">
        <f>VLOOKUP(A265,Pre!$J:$BG,48,0)</f>
        <v>4</v>
      </c>
      <c r="X265" t="e">
        <f>VLOOKUP(A265,'post intervencion'!J:BY,66,0)</f>
        <v>#N/A</v>
      </c>
      <c r="Y265" t="e">
        <f>VLOOKUP(A265,'post control'!J:BI,49,0)</f>
        <v>#N/A</v>
      </c>
      <c r="Z265">
        <f>VLOOKUP(A265,Pre!$J:$BG,49,0)</f>
        <v>5</v>
      </c>
      <c r="AA265" t="e">
        <f>VLOOKUP(A265,'post control'!J:BJ,50,0)</f>
        <v>#N/A</v>
      </c>
      <c r="AB265" t="e">
        <f>VLOOKUP(A265,'post control'!J:BI,50,0)</f>
        <v>#N/A</v>
      </c>
      <c r="AC265">
        <f>VLOOKUP(A265,Pre!$J:$BG,50,0)</f>
        <v>15</v>
      </c>
      <c r="AD265" t="e">
        <f>VLOOKUP(A265,'post intervencion'!J:BY,68,0)</f>
        <v>#N/A</v>
      </c>
      <c r="AE265" t="e">
        <f>VLOOKUP(A265,'post control'!J:BI,51,0)</f>
        <v>#N/A</v>
      </c>
      <c r="AG265">
        <f>VLOOKUP(A265,Pre!$J:$BH,51,0)</f>
        <v>2.3333333333333335</v>
      </c>
      <c r="AH265" t="e">
        <f>VLOOKUP(A265,'post intervencion'!J:CA,70,0)</f>
        <v>#N/A</v>
      </c>
      <c r="AJ265">
        <f>VLOOKUP(A265,Pre!$J:$BI,52,0)</f>
        <v>4</v>
      </c>
      <c r="AK265" t="e">
        <f>VLOOKUP(A265,'post intervencion'!J:CB,71,0)</f>
        <v>#N/A</v>
      </c>
      <c r="AM265">
        <f>VLOOKUP(A265,Pre!$J:$BJ,53,0)</f>
        <v>5</v>
      </c>
      <c r="AN265" t="e">
        <f>VLOOKUP(A265,'post control'!J:BJ,53,0)</f>
        <v>#N/A</v>
      </c>
      <c r="AP265">
        <f>VLOOKUP(A265,Pre!$J:$BK,54,0)</f>
        <v>5</v>
      </c>
      <c r="AQ265" t="e">
        <f>VLOOKUP(A265,'post intervencion'!J:CD,73,0)</f>
        <v>#N/A</v>
      </c>
      <c r="AS265">
        <f>VLOOKUP(A265,Pre!$J:$BL,55,0)</f>
        <v>5</v>
      </c>
      <c r="AT265" t="e">
        <f>VLOOKUP(A265,'post intervencion'!J:CE,74,0)</f>
        <v>#N/A</v>
      </c>
      <c r="AW265" t="e">
        <f>VLOOKUP(A265,'post intervencion'!$J$18:$CI$117,75,0)</f>
        <v>#N/A</v>
      </c>
      <c r="AX265" t="e">
        <f>VLOOKUP(A265,'post intervencion'!$J$18:$CI$117,76,0)</f>
        <v>#N/A</v>
      </c>
      <c r="AY265" t="e">
        <f>VLOOKUP(A265,'post intervencion'!$J$18:$CI$117,77,0)</f>
        <v>#N/A</v>
      </c>
      <c r="AZ265" t="e">
        <f>VLOOKUP(A265,'post intervencion'!$J$18:$CI$117,78,0)</f>
        <v>#N/A</v>
      </c>
      <c r="BB265">
        <f>VLOOKUP(A265,Pre!$J:$BG,4,0)</f>
        <v>7</v>
      </c>
      <c r="BC265" t="e">
        <f>VLOOKUP(A265,'post control'!J:BJ,4,0)</f>
        <v>#N/A</v>
      </c>
    </row>
    <row r="266" spans="1:55" x14ac:dyDescent="0.2">
      <c r="A266">
        <v>117</v>
      </c>
      <c r="B266" s="13">
        <f>VLOOKUP(A266,Pre!$J:$BG,41,0)</f>
        <v>4.333333333333333</v>
      </c>
      <c r="C266" s="13" t="e">
        <f>VLOOKUP(A266,'post control'!J:BI,42,0)</f>
        <v>#N/A</v>
      </c>
      <c r="D266" s="13" t="e">
        <f>VLOOKUP(A266,'post control'!J:BI,42,0)</f>
        <v>#N/A</v>
      </c>
      <c r="E266">
        <f>VLOOKUP(A266,Pre!$J:$BG,42,0)</f>
        <v>10</v>
      </c>
      <c r="F266" t="e">
        <f>VLOOKUP(A266,'post intervencion'!J:BY,60,0)</f>
        <v>#N/A</v>
      </c>
      <c r="G266" t="e">
        <f>VLOOKUP(A266,'post control'!J:BI,43,0)</f>
        <v>#N/A</v>
      </c>
      <c r="H266" t="str">
        <f>VLOOKUP(A266,Pre!$J:$BG,43,0)</f>
        <v>N/A</v>
      </c>
      <c r="I266" t="e">
        <f>VLOOKUP(A266,'post intervencion'!J:BY,61,0)</f>
        <v>#N/A</v>
      </c>
      <c r="J266" t="e">
        <f>VLOOKUP(A266,'post control'!J:BI,44,0)</f>
        <v>#N/A</v>
      </c>
      <c r="K266" s="24" t="str">
        <f>VLOOKUP(A266,Pre!$J:$BG,44,0)</f>
        <v>N/A</v>
      </c>
      <c r="L266" t="e">
        <f>VLOOKUP(A266,'post intervencion'!J:BY,62,0)</f>
        <v>#N/A</v>
      </c>
      <c r="M266" t="e">
        <f>VLOOKUP(A266,'post control'!J:BI,45,0)</f>
        <v>#N/A</v>
      </c>
      <c r="N266" t="str">
        <f>VLOOKUP(A266,Pre!$J:$BG,45,0)</f>
        <v>N/A</v>
      </c>
      <c r="O266" t="e">
        <f>VLOOKUP(A266,'post intervencion'!J:BY,63,0)</f>
        <v>#N/A</v>
      </c>
      <c r="P266" t="e">
        <f>VLOOKUP(A266,'post control'!J:BI,46,0)</f>
        <v>#N/A</v>
      </c>
      <c r="Q266" t="str">
        <f>VLOOKUP(A266,Pre!$J:$BG,46,0)</f>
        <v>N/A</v>
      </c>
      <c r="R266" t="e">
        <f>VLOOKUP(A266,'post intervencion'!J:BY,64,0)</f>
        <v>#N/A</v>
      </c>
      <c r="S266" t="e">
        <f>VLOOKUP(A266,'post control'!J:BI,47,0)</f>
        <v>#N/A</v>
      </c>
      <c r="T266" t="str">
        <f>VLOOKUP(A266,Pre!$J:$BG,47,0)</f>
        <v>N/A</v>
      </c>
      <c r="U266" t="e">
        <f>VLOOKUP(A266,'post intervencion'!J:BY,65,0)</f>
        <v>#N/A</v>
      </c>
      <c r="V266" t="e">
        <f>VLOOKUP(A266,'post control'!J:BI,48,0)</f>
        <v>#N/A</v>
      </c>
      <c r="W266">
        <f>VLOOKUP(A266,Pre!$J:$BG,48,0)</f>
        <v>4</v>
      </c>
      <c r="X266" t="e">
        <f>VLOOKUP(A266,'post intervencion'!J:BY,66,0)</f>
        <v>#N/A</v>
      </c>
      <c r="Y266" t="e">
        <f>VLOOKUP(A266,'post control'!J:BI,49,0)</f>
        <v>#N/A</v>
      </c>
      <c r="Z266">
        <f>VLOOKUP(A266,Pre!$J:$BG,49,0)</f>
        <v>3</v>
      </c>
      <c r="AA266" t="e">
        <f>VLOOKUP(A266,'post control'!J:BJ,50,0)</f>
        <v>#N/A</v>
      </c>
      <c r="AB266" t="e">
        <f>VLOOKUP(A266,'post control'!J:BI,50,0)</f>
        <v>#N/A</v>
      </c>
      <c r="AC266">
        <f>VLOOKUP(A266,Pre!$J:$BG,50,0)</f>
        <v>2</v>
      </c>
      <c r="AD266" t="e">
        <f>VLOOKUP(A266,'post intervencion'!J:BY,68,0)</f>
        <v>#N/A</v>
      </c>
      <c r="AE266" t="e">
        <f>VLOOKUP(A266,'post control'!J:BI,51,0)</f>
        <v>#N/A</v>
      </c>
      <c r="AG266" t="str">
        <f>VLOOKUP(A266,Pre!$J:$BH,51,0)</f>
        <v>N/A</v>
      </c>
      <c r="AH266" t="e">
        <f>VLOOKUP(A266,'post intervencion'!J:CA,70,0)</f>
        <v>#N/A</v>
      </c>
      <c r="AJ266" t="str">
        <f>VLOOKUP(A266,Pre!$J:$BI,52,0)</f>
        <v>N/A</v>
      </c>
      <c r="AK266" t="e">
        <f>VLOOKUP(A266,'post intervencion'!J:CB,71,0)</f>
        <v>#N/A</v>
      </c>
      <c r="AM266" t="str">
        <f>VLOOKUP(A266,Pre!$J:$BJ,53,0)</f>
        <v>N/A</v>
      </c>
      <c r="AN266" t="e">
        <f>VLOOKUP(A266,'post control'!J:BJ,53,0)</f>
        <v>#N/A</v>
      </c>
      <c r="AP266">
        <f>VLOOKUP(A266,Pre!$J:$BK,54,0)</f>
        <v>2</v>
      </c>
      <c r="AQ266" t="e">
        <f>VLOOKUP(A266,'post intervencion'!J:CD,73,0)</f>
        <v>#N/A</v>
      </c>
      <c r="AS266" t="str">
        <f>VLOOKUP(A266,Pre!$J:$BL,55,0)</f>
        <v>N/A</v>
      </c>
      <c r="AT266" t="e">
        <f>VLOOKUP(A266,'post intervencion'!J:CE,74,0)</f>
        <v>#N/A</v>
      </c>
      <c r="AW266" t="e">
        <f>VLOOKUP(A266,'post intervencion'!$J$18:$CI$117,75,0)</f>
        <v>#N/A</v>
      </c>
      <c r="AX266" t="e">
        <f>VLOOKUP(A266,'post intervencion'!$J$18:$CI$117,76,0)</f>
        <v>#N/A</v>
      </c>
      <c r="AY266" t="e">
        <f>VLOOKUP(A266,'post intervencion'!$J$18:$CI$117,77,0)</f>
        <v>#N/A</v>
      </c>
      <c r="AZ266" t="e">
        <f>VLOOKUP(A266,'post intervencion'!$J$18:$CI$117,78,0)</f>
        <v>#N/A</v>
      </c>
      <c r="BB266">
        <f>VLOOKUP(A266,Pre!$J:$BG,4,0)</f>
        <v>3</v>
      </c>
      <c r="BC266" t="e">
        <f>VLOOKUP(A266,'post control'!J:BJ,4,0)</f>
        <v>#N/A</v>
      </c>
    </row>
    <row r="267" spans="1:55" x14ac:dyDescent="0.2">
      <c r="A267">
        <v>185</v>
      </c>
      <c r="B267" s="13">
        <f>VLOOKUP(A267,Pre!$J:$BG,41,0)</f>
        <v>4.333333333333333</v>
      </c>
      <c r="C267" s="13" t="e">
        <f>VLOOKUP(A267,'post control'!J:BI,42,0)</f>
        <v>#N/A</v>
      </c>
      <c r="D267" s="13" t="e">
        <f>VLOOKUP(A267,'post control'!J:BI,42,0)</f>
        <v>#N/A</v>
      </c>
      <c r="E267">
        <f>VLOOKUP(A267,Pre!$J:$BG,42,0)</f>
        <v>11</v>
      </c>
      <c r="F267" t="e">
        <f>VLOOKUP(A267,'post intervencion'!J:BY,60,0)</f>
        <v>#N/A</v>
      </c>
      <c r="G267" t="e">
        <f>VLOOKUP(A267,'post control'!J:BI,43,0)</f>
        <v>#N/A</v>
      </c>
      <c r="H267" t="str">
        <f>VLOOKUP(A267,Pre!$J:$BG,43,0)</f>
        <v>N/A</v>
      </c>
      <c r="I267" t="e">
        <f>VLOOKUP(A267,'post intervencion'!J:BY,61,0)</f>
        <v>#N/A</v>
      </c>
      <c r="J267" t="e">
        <f>VLOOKUP(A267,'post control'!J:BI,44,0)</f>
        <v>#N/A</v>
      </c>
      <c r="K267" s="24" t="str">
        <f>VLOOKUP(A267,Pre!$J:$BG,44,0)</f>
        <v>N/A</v>
      </c>
      <c r="L267" t="e">
        <f>VLOOKUP(A267,'post intervencion'!J:BY,62,0)</f>
        <v>#N/A</v>
      </c>
      <c r="M267" t="e">
        <f>VLOOKUP(A267,'post control'!J:BI,45,0)</f>
        <v>#N/A</v>
      </c>
      <c r="N267" t="str">
        <f>VLOOKUP(A267,Pre!$J:$BG,45,0)</f>
        <v>N/A</v>
      </c>
      <c r="O267" t="e">
        <f>VLOOKUP(A267,'post intervencion'!J:BY,63,0)</f>
        <v>#N/A</v>
      </c>
      <c r="P267" t="e">
        <f>VLOOKUP(A267,'post control'!J:BI,46,0)</f>
        <v>#N/A</v>
      </c>
      <c r="Q267" t="str">
        <f>VLOOKUP(A267,Pre!$J:$BG,46,0)</f>
        <v>N/A</v>
      </c>
      <c r="R267" t="e">
        <f>VLOOKUP(A267,'post intervencion'!J:BY,64,0)</f>
        <v>#N/A</v>
      </c>
      <c r="S267" t="e">
        <f>VLOOKUP(A267,'post control'!J:BI,47,0)</f>
        <v>#N/A</v>
      </c>
      <c r="T267" t="str">
        <f>VLOOKUP(A267,Pre!$J:$BG,47,0)</f>
        <v>N/A</v>
      </c>
      <c r="U267" t="e">
        <f>VLOOKUP(A267,'post intervencion'!J:BY,65,0)</f>
        <v>#N/A</v>
      </c>
      <c r="V267" t="e">
        <f>VLOOKUP(A267,'post control'!J:BI,48,0)</f>
        <v>#N/A</v>
      </c>
      <c r="W267">
        <f>VLOOKUP(A267,Pre!$J:$BG,48,0)</f>
        <v>2.8</v>
      </c>
      <c r="X267" t="e">
        <f>VLOOKUP(A267,'post intervencion'!J:BY,66,0)</f>
        <v>#N/A</v>
      </c>
      <c r="Y267" t="e">
        <f>VLOOKUP(A267,'post control'!J:BI,49,0)</f>
        <v>#N/A</v>
      </c>
      <c r="Z267">
        <f>VLOOKUP(A267,Pre!$J:$BG,49,0)</f>
        <v>6</v>
      </c>
      <c r="AA267" t="e">
        <f>VLOOKUP(A267,'post control'!J:BJ,50,0)</f>
        <v>#N/A</v>
      </c>
      <c r="AB267" t="e">
        <f>VLOOKUP(A267,'post control'!J:BI,50,0)</f>
        <v>#N/A</v>
      </c>
      <c r="AC267">
        <f>VLOOKUP(A267,Pre!$J:$BG,50,0)</f>
        <v>0</v>
      </c>
      <c r="AD267" t="e">
        <f>VLOOKUP(A267,'post intervencion'!J:BY,68,0)</f>
        <v>#N/A</v>
      </c>
      <c r="AE267" t="e">
        <f>VLOOKUP(A267,'post control'!J:BI,51,0)</f>
        <v>#N/A</v>
      </c>
      <c r="AG267" t="str">
        <f>VLOOKUP(A267,Pre!$J:$BH,51,0)</f>
        <v>N/A</v>
      </c>
      <c r="AH267" t="e">
        <f>VLOOKUP(A267,'post intervencion'!J:CA,70,0)</f>
        <v>#N/A</v>
      </c>
      <c r="AJ267" t="str">
        <f>VLOOKUP(A267,Pre!$J:$BI,52,0)</f>
        <v>N/A</v>
      </c>
      <c r="AK267" t="e">
        <f>VLOOKUP(A267,'post intervencion'!J:CB,71,0)</f>
        <v>#N/A</v>
      </c>
      <c r="AM267" t="str">
        <f>VLOOKUP(A267,Pre!$J:$BJ,53,0)</f>
        <v>N/A</v>
      </c>
      <c r="AN267" t="e">
        <f>VLOOKUP(A267,'post control'!J:BJ,53,0)</f>
        <v>#N/A</v>
      </c>
      <c r="AP267">
        <f>VLOOKUP(A267,Pre!$J:$BK,54,0)</f>
        <v>0</v>
      </c>
      <c r="AQ267" t="e">
        <f>VLOOKUP(A267,'post intervencion'!J:CD,73,0)</f>
        <v>#N/A</v>
      </c>
      <c r="AS267" t="str">
        <f>VLOOKUP(A267,Pre!$J:$BL,55,0)</f>
        <v>N/A</v>
      </c>
      <c r="AT267" t="e">
        <f>VLOOKUP(A267,'post intervencion'!J:CE,74,0)</f>
        <v>#N/A</v>
      </c>
      <c r="AW267" t="e">
        <f>VLOOKUP(A267,'post intervencion'!$J$18:$CI$117,75,0)</f>
        <v>#N/A</v>
      </c>
      <c r="AX267" t="e">
        <f>VLOOKUP(A267,'post intervencion'!$J$18:$CI$117,76,0)</f>
        <v>#N/A</v>
      </c>
      <c r="AY267" t="e">
        <f>VLOOKUP(A267,'post intervencion'!$J$18:$CI$117,77,0)</f>
        <v>#N/A</v>
      </c>
      <c r="AZ267" t="e">
        <f>VLOOKUP(A267,'post intervencion'!$J$18:$CI$117,78,0)</f>
        <v>#N/A</v>
      </c>
      <c r="BB267">
        <f>VLOOKUP(A267,Pre!$J:$BG,4,0)</f>
        <v>7</v>
      </c>
      <c r="BC267" t="e">
        <f>VLOOKUP(A267,'post control'!J:BJ,4,0)</f>
        <v>#N/A</v>
      </c>
    </row>
    <row r="268" spans="1:55" x14ac:dyDescent="0.2">
      <c r="A268">
        <v>269</v>
      </c>
      <c r="B268" s="13">
        <f>VLOOKUP(A268,Pre!$J:$BG,41,0)</f>
        <v>3.3333333333333335</v>
      </c>
      <c r="C268" s="13" t="e">
        <f>VLOOKUP(A268,'post control'!J:BI,42,0)</f>
        <v>#N/A</v>
      </c>
      <c r="D268" s="13" t="e">
        <f>VLOOKUP(A268,'post control'!J:BI,42,0)</f>
        <v>#N/A</v>
      </c>
      <c r="E268">
        <f>VLOOKUP(A268,Pre!$J:$BG,42,0)</f>
        <v>2</v>
      </c>
      <c r="F268" t="e">
        <f>VLOOKUP(A268,'post intervencion'!J:BY,60,0)</f>
        <v>#N/A</v>
      </c>
      <c r="G268" t="e">
        <f>VLOOKUP(A268,'post control'!J:BI,43,0)</f>
        <v>#N/A</v>
      </c>
      <c r="H268" t="str">
        <f>VLOOKUP(A268,Pre!$J:$BG,43,0)</f>
        <v>N/A</v>
      </c>
      <c r="I268" t="e">
        <f>VLOOKUP(A268,'post intervencion'!J:BY,61,0)</f>
        <v>#N/A</v>
      </c>
      <c r="J268" t="e">
        <f>VLOOKUP(A268,'post control'!J:BI,44,0)</f>
        <v>#N/A</v>
      </c>
      <c r="K268" s="24" t="str">
        <f>VLOOKUP(A268,Pre!$J:$BG,44,0)</f>
        <v>N/A</v>
      </c>
      <c r="L268" t="e">
        <f>VLOOKUP(A268,'post intervencion'!J:BY,62,0)</f>
        <v>#N/A</v>
      </c>
      <c r="M268" t="e">
        <f>VLOOKUP(A268,'post control'!J:BI,45,0)</f>
        <v>#N/A</v>
      </c>
      <c r="N268" t="str">
        <f>VLOOKUP(A268,Pre!$J:$BG,45,0)</f>
        <v>N/A</v>
      </c>
      <c r="O268" t="e">
        <f>VLOOKUP(A268,'post intervencion'!J:BY,63,0)</f>
        <v>#N/A</v>
      </c>
      <c r="P268" t="e">
        <f>VLOOKUP(A268,'post control'!J:BI,46,0)</f>
        <v>#N/A</v>
      </c>
      <c r="Q268" t="str">
        <f>VLOOKUP(A268,Pre!$J:$BG,46,0)</f>
        <v>N/A</v>
      </c>
      <c r="R268" t="e">
        <f>VLOOKUP(A268,'post intervencion'!J:BY,64,0)</f>
        <v>#N/A</v>
      </c>
      <c r="S268" t="e">
        <f>VLOOKUP(A268,'post control'!J:BI,47,0)</f>
        <v>#N/A</v>
      </c>
      <c r="T268" t="str">
        <f>VLOOKUP(A268,Pre!$J:$BG,47,0)</f>
        <v>N/A</v>
      </c>
      <c r="U268" t="e">
        <f>VLOOKUP(A268,'post intervencion'!J:BY,65,0)</f>
        <v>#N/A</v>
      </c>
      <c r="V268" t="e">
        <f>VLOOKUP(A268,'post control'!J:BI,48,0)</f>
        <v>#N/A</v>
      </c>
      <c r="W268">
        <f>VLOOKUP(A268,Pre!$J:$BG,48,0)</f>
        <v>4</v>
      </c>
      <c r="X268" t="e">
        <f>VLOOKUP(A268,'post intervencion'!J:BY,66,0)</f>
        <v>#N/A</v>
      </c>
      <c r="Y268" t="e">
        <f>VLOOKUP(A268,'post control'!J:BI,49,0)</f>
        <v>#N/A</v>
      </c>
      <c r="Z268">
        <f>VLOOKUP(A268,Pre!$J:$BG,49,0)</f>
        <v>3</v>
      </c>
      <c r="AA268" t="e">
        <f>VLOOKUP(A268,'post control'!J:BJ,50,0)</f>
        <v>#N/A</v>
      </c>
      <c r="AB268" t="e">
        <f>VLOOKUP(A268,'post control'!J:BI,50,0)</f>
        <v>#N/A</v>
      </c>
      <c r="AC268">
        <f>VLOOKUP(A268,Pre!$J:$BG,50,0)</f>
        <v>0</v>
      </c>
      <c r="AD268" t="e">
        <f>VLOOKUP(A268,'post intervencion'!J:BY,68,0)</f>
        <v>#N/A</v>
      </c>
      <c r="AE268" t="e">
        <f>VLOOKUP(A268,'post control'!J:BI,51,0)</f>
        <v>#N/A</v>
      </c>
      <c r="AG268" t="str">
        <f>VLOOKUP(A268,Pre!$J:$BH,51,0)</f>
        <v>N/A</v>
      </c>
      <c r="AH268" t="e">
        <f>VLOOKUP(A268,'post intervencion'!J:CA,70,0)</f>
        <v>#N/A</v>
      </c>
      <c r="AJ268" t="str">
        <f>VLOOKUP(A268,Pre!$J:$BI,52,0)</f>
        <v>N/A</v>
      </c>
      <c r="AK268" t="e">
        <f>VLOOKUP(A268,'post intervencion'!J:CB,71,0)</f>
        <v>#N/A</v>
      </c>
      <c r="AM268" t="str">
        <f>VLOOKUP(A268,Pre!$J:$BJ,53,0)</f>
        <v>N/A</v>
      </c>
      <c r="AN268" t="e">
        <f>VLOOKUP(A268,'post control'!J:BJ,53,0)</f>
        <v>#N/A</v>
      </c>
      <c r="AP268">
        <f>VLOOKUP(A268,Pre!$J:$BK,54,0)</f>
        <v>0</v>
      </c>
      <c r="AQ268" t="e">
        <f>VLOOKUP(A268,'post intervencion'!J:CD,73,0)</f>
        <v>#N/A</v>
      </c>
      <c r="AS268" t="str">
        <f>VLOOKUP(A268,Pre!$J:$BL,55,0)</f>
        <v>N/A</v>
      </c>
      <c r="AT268" t="e">
        <f>VLOOKUP(A268,'post intervencion'!J:CE,74,0)</f>
        <v>#N/A</v>
      </c>
      <c r="AW268" t="e">
        <f>VLOOKUP(A268,'post intervencion'!$J$18:$CI$117,75,0)</f>
        <v>#N/A</v>
      </c>
      <c r="AX268" t="e">
        <f>VLOOKUP(A268,'post intervencion'!$J$18:$CI$117,76,0)</f>
        <v>#N/A</v>
      </c>
      <c r="AY268" t="e">
        <f>VLOOKUP(A268,'post intervencion'!$J$18:$CI$117,77,0)</f>
        <v>#N/A</v>
      </c>
      <c r="AZ268" t="e">
        <f>VLOOKUP(A268,'post intervencion'!$J$18:$CI$117,78,0)</f>
        <v>#N/A</v>
      </c>
      <c r="BB268">
        <f>VLOOKUP(A268,Pre!$J:$BG,4,0)</f>
        <v>3</v>
      </c>
      <c r="BC268" t="e">
        <f>VLOOKUP(A268,'post control'!J:BJ,4,0)</f>
        <v>#N/A</v>
      </c>
    </row>
    <row r="269" spans="1:55" x14ac:dyDescent="0.2">
      <c r="A269">
        <v>285</v>
      </c>
      <c r="B269" s="13">
        <f>VLOOKUP(A269,Pre!$J:$BG,41,0)</f>
        <v>1</v>
      </c>
      <c r="C269" s="13" t="e">
        <f>VLOOKUP(A269,'post control'!J:BI,42,0)</f>
        <v>#N/A</v>
      </c>
      <c r="D269" s="13" t="e">
        <f>VLOOKUP(A269,'post control'!J:BI,42,0)</f>
        <v>#N/A</v>
      </c>
      <c r="E269">
        <f>VLOOKUP(A269,Pre!$J:$BG,42,0)</f>
        <v>0</v>
      </c>
      <c r="F269" t="e">
        <f>VLOOKUP(A269,'post intervencion'!J:BY,60,0)</f>
        <v>#N/A</v>
      </c>
      <c r="G269" t="e">
        <f>VLOOKUP(A269,'post control'!J:BI,43,0)</f>
        <v>#N/A</v>
      </c>
      <c r="H269" t="str">
        <f>VLOOKUP(A269,Pre!$J:$BG,43,0)</f>
        <v>N/A</v>
      </c>
      <c r="I269" t="e">
        <f>VLOOKUP(A269,'post intervencion'!J:BY,61,0)</f>
        <v>#N/A</v>
      </c>
      <c r="J269" t="e">
        <f>VLOOKUP(A269,'post control'!J:BI,44,0)</f>
        <v>#N/A</v>
      </c>
      <c r="K269" s="24" t="str">
        <f>VLOOKUP(A269,Pre!$J:$BG,44,0)</f>
        <v>N/A</v>
      </c>
      <c r="L269" t="e">
        <f>VLOOKUP(A269,'post intervencion'!J:BY,62,0)</f>
        <v>#N/A</v>
      </c>
      <c r="M269" t="e">
        <f>VLOOKUP(A269,'post control'!J:BI,45,0)</f>
        <v>#N/A</v>
      </c>
      <c r="N269" t="str">
        <f>VLOOKUP(A269,Pre!$J:$BG,45,0)</f>
        <v>N/A</v>
      </c>
      <c r="O269" t="e">
        <f>VLOOKUP(A269,'post intervencion'!J:BY,63,0)</f>
        <v>#N/A</v>
      </c>
      <c r="P269" t="e">
        <f>VLOOKUP(A269,'post control'!J:BI,46,0)</f>
        <v>#N/A</v>
      </c>
      <c r="Q269" t="str">
        <f>VLOOKUP(A269,Pre!$J:$BG,46,0)</f>
        <v>N/A</v>
      </c>
      <c r="R269" t="e">
        <f>VLOOKUP(A269,'post intervencion'!J:BY,64,0)</f>
        <v>#N/A</v>
      </c>
      <c r="S269" t="e">
        <f>VLOOKUP(A269,'post control'!J:BI,47,0)</f>
        <v>#N/A</v>
      </c>
      <c r="T269" t="str">
        <f>VLOOKUP(A269,Pre!$J:$BG,47,0)</f>
        <v>N/A</v>
      </c>
      <c r="U269" t="e">
        <f>VLOOKUP(A269,'post intervencion'!J:BY,65,0)</f>
        <v>#N/A</v>
      </c>
      <c r="V269" t="e">
        <f>VLOOKUP(A269,'post control'!J:BI,48,0)</f>
        <v>#N/A</v>
      </c>
      <c r="W269">
        <f>VLOOKUP(A269,Pre!$J:$BG,48,0)</f>
        <v>1</v>
      </c>
      <c r="X269" t="e">
        <f>VLOOKUP(A269,'post intervencion'!J:BY,66,0)</f>
        <v>#N/A</v>
      </c>
      <c r="Y269" t="e">
        <f>VLOOKUP(A269,'post control'!J:BI,49,0)</f>
        <v>#N/A</v>
      </c>
      <c r="Z269">
        <f>VLOOKUP(A269,Pre!$J:$BG,49,0)</f>
        <v>1</v>
      </c>
      <c r="AA269" t="e">
        <f>VLOOKUP(A269,'post control'!J:BJ,50,0)</f>
        <v>#N/A</v>
      </c>
      <c r="AB269" t="e">
        <f>VLOOKUP(A269,'post control'!J:BI,50,0)</f>
        <v>#N/A</v>
      </c>
      <c r="AC269">
        <f>VLOOKUP(A269,Pre!$J:$BG,50,0)</f>
        <v>0</v>
      </c>
      <c r="AD269" t="e">
        <f>VLOOKUP(A269,'post intervencion'!J:BY,68,0)</f>
        <v>#N/A</v>
      </c>
      <c r="AE269" t="e">
        <f>VLOOKUP(A269,'post control'!J:BI,51,0)</f>
        <v>#N/A</v>
      </c>
      <c r="AG269" t="str">
        <f>VLOOKUP(A269,Pre!$J:$BH,51,0)</f>
        <v>N/A</v>
      </c>
      <c r="AH269" t="e">
        <f>VLOOKUP(A269,'post intervencion'!J:CA,70,0)</f>
        <v>#N/A</v>
      </c>
      <c r="AJ269" t="str">
        <f>VLOOKUP(A269,Pre!$J:$BI,52,0)</f>
        <v>N/A</v>
      </c>
      <c r="AK269" t="e">
        <f>VLOOKUP(A269,'post intervencion'!J:CB,71,0)</f>
        <v>#N/A</v>
      </c>
      <c r="AM269" t="str">
        <f>VLOOKUP(A269,Pre!$J:$BJ,53,0)</f>
        <v>N/A</v>
      </c>
      <c r="AN269" t="e">
        <f>VLOOKUP(A269,'post control'!J:BJ,53,0)</f>
        <v>#N/A</v>
      </c>
      <c r="AP269">
        <f>VLOOKUP(A269,Pre!$J:$BK,54,0)</f>
        <v>0</v>
      </c>
      <c r="AQ269" t="e">
        <f>VLOOKUP(A269,'post intervencion'!J:CD,73,0)</f>
        <v>#N/A</v>
      </c>
      <c r="AS269" t="str">
        <f>VLOOKUP(A269,Pre!$J:$BL,55,0)</f>
        <v>N/A</v>
      </c>
      <c r="AT269" t="e">
        <f>VLOOKUP(A269,'post intervencion'!J:CE,74,0)</f>
        <v>#N/A</v>
      </c>
      <c r="AW269" t="e">
        <f>VLOOKUP(A269,'post intervencion'!$J$18:$CI$117,75,0)</f>
        <v>#N/A</v>
      </c>
      <c r="AX269" t="e">
        <f>VLOOKUP(A269,'post intervencion'!$J$18:$CI$117,76,0)</f>
        <v>#N/A</v>
      </c>
      <c r="AY269" t="e">
        <f>VLOOKUP(A269,'post intervencion'!$J$18:$CI$117,77,0)</f>
        <v>#N/A</v>
      </c>
      <c r="AZ269" t="e">
        <f>VLOOKUP(A269,'post intervencion'!$J$18:$CI$117,78,0)</f>
        <v>#N/A</v>
      </c>
      <c r="BB269">
        <f>VLOOKUP(A269,Pre!$J:$BG,4,0)</f>
        <v>1</v>
      </c>
      <c r="BC269" t="e">
        <f>VLOOKUP(A269,'post control'!J:BJ,4,0)</f>
        <v>#N/A</v>
      </c>
    </row>
    <row r="270" spans="1:55" x14ac:dyDescent="0.2">
      <c r="A270">
        <v>381</v>
      </c>
      <c r="B270" s="13">
        <f>VLOOKUP(A270,Pre!$J:$BG,41,0)</f>
        <v>5.333333333333333</v>
      </c>
      <c r="C270" s="13" t="e">
        <f>VLOOKUP(A270,'post control'!J:BI,42,0)</f>
        <v>#N/A</v>
      </c>
      <c r="D270" s="13" t="e">
        <f>VLOOKUP(A270,'post control'!J:BI,42,0)</f>
        <v>#N/A</v>
      </c>
      <c r="E270">
        <f>VLOOKUP(A270,Pre!$J:$BG,42,0)</f>
        <v>3</v>
      </c>
      <c r="F270" t="e">
        <f>VLOOKUP(A270,'post intervencion'!J:BY,60,0)</f>
        <v>#N/A</v>
      </c>
      <c r="G270" t="e">
        <f>VLOOKUP(A270,'post control'!J:BI,43,0)</f>
        <v>#N/A</v>
      </c>
      <c r="H270" t="str">
        <f>VLOOKUP(A270,Pre!$J:$BG,43,0)</f>
        <v>N/A</v>
      </c>
      <c r="I270" t="e">
        <f>VLOOKUP(A270,'post intervencion'!J:BY,61,0)</f>
        <v>#N/A</v>
      </c>
      <c r="J270" t="e">
        <f>VLOOKUP(A270,'post control'!J:BI,44,0)</f>
        <v>#N/A</v>
      </c>
      <c r="K270" s="24" t="str">
        <f>VLOOKUP(A270,Pre!$J:$BG,44,0)</f>
        <v>N/A</v>
      </c>
      <c r="L270" t="e">
        <f>VLOOKUP(A270,'post intervencion'!J:BY,62,0)</f>
        <v>#N/A</v>
      </c>
      <c r="M270" t="e">
        <f>VLOOKUP(A270,'post control'!J:BI,45,0)</f>
        <v>#N/A</v>
      </c>
      <c r="N270" t="str">
        <f>VLOOKUP(A270,Pre!$J:$BG,45,0)</f>
        <v>N/A</v>
      </c>
      <c r="O270" t="e">
        <f>VLOOKUP(A270,'post intervencion'!J:BY,63,0)</f>
        <v>#N/A</v>
      </c>
      <c r="P270" t="e">
        <f>VLOOKUP(A270,'post control'!J:BI,46,0)</f>
        <v>#N/A</v>
      </c>
      <c r="Q270" t="str">
        <f>VLOOKUP(A270,Pre!$J:$BG,46,0)</f>
        <v>N/A</v>
      </c>
      <c r="R270" t="e">
        <f>VLOOKUP(A270,'post intervencion'!J:BY,64,0)</f>
        <v>#N/A</v>
      </c>
      <c r="S270" t="e">
        <f>VLOOKUP(A270,'post control'!J:BI,47,0)</f>
        <v>#N/A</v>
      </c>
      <c r="T270" t="str">
        <f>VLOOKUP(A270,Pre!$J:$BG,47,0)</f>
        <v>N/A</v>
      </c>
      <c r="U270" t="e">
        <f>VLOOKUP(A270,'post intervencion'!J:BY,65,0)</f>
        <v>#N/A</v>
      </c>
      <c r="V270" t="e">
        <f>VLOOKUP(A270,'post control'!J:BI,48,0)</f>
        <v>#N/A</v>
      </c>
      <c r="W270">
        <f>VLOOKUP(A270,Pre!$J:$BG,48,0)</f>
        <v>4</v>
      </c>
      <c r="X270" t="e">
        <f>VLOOKUP(A270,'post intervencion'!J:BY,66,0)</f>
        <v>#N/A</v>
      </c>
      <c r="Y270" t="e">
        <f>VLOOKUP(A270,'post control'!J:BI,49,0)</f>
        <v>#N/A</v>
      </c>
      <c r="Z270">
        <f>VLOOKUP(A270,Pre!$J:$BG,49,0)</f>
        <v>3</v>
      </c>
      <c r="AA270" t="e">
        <f>VLOOKUP(A270,'post control'!J:BJ,50,0)</f>
        <v>#N/A</v>
      </c>
      <c r="AB270" t="e">
        <f>VLOOKUP(A270,'post control'!J:BI,50,0)</f>
        <v>#N/A</v>
      </c>
      <c r="AC270">
        <f>VLOOKUP(A270,Pre!$J:$BG,50,0)</f>
        <v>3</v>
      </c>
      <c r="AD270" t="e">
        <f>VLOOKUP(A270,'post intervencion'!J:BY,68,0)</f>
        <v>#N/A</v>
      </c>
      <c r="AE270" t="e">
        <f>VLOOKUP(A270,'post control'!J:BI,51,0)</f>
        <v>#N/A</v>
      </c>
      <c r="AG270" t="str">
        <f>VLOOKUP(A270,Pre!$J:$BH,51,0)</f>
        <v>N/A</v>
      </c>
      <c r="AH270" t="e">
        <f>VLOOKUP(A270,'post intervencion'!J:CA,70,0)</f>
        <v>#N/A</v>
      </c>
      <c r="AJ270" t="str">
        <f>VLOOKUP(A270,Pre!$J:$BI,52,0)</f>
        <v>N/A</v>
      </c>
      <c r="AK270" t="e">
        <f>VLOOKUP(A270,'post intervencion'!J:CB,71,0)</f>
        <v>#N/A</v>
      </c>
      <c r="AM270" t="str">
        <f>VLOOKUP(A270,Pre!$J:$BJ,53,0)</f>
        <v>N/A</v>
      </c>
      <c r="AN270" t="e">
        <f>VLOOKUP(A270,'post control'!J:BJ,53,0)</f>
        <v>#N/A</v>
      </c>
      <c r="AP270">
        <f>VLOOKUP(A270,Pre!$J:$BK,54,0)</f>
        <v>1</v>
      </c>
      <c r="AQ270" t="e">
        <f>VLOOKUP(A270,'post intervencion'!J:CD,73,0)</f>
        <v>#N/A</v>
      </c>
      <c r="AS270" t="str">
        <f>VLOOKUP(A270,Pre!$J:$BL,55,0)</f>
        <v>N/A</v>
      </c>
      <c r="AT270" t="e">
        <f>VLOOKUP(A270,'post intervencion'!J:CE,74,0)</f>
        <v>#N/A</v>
      </c>
      <c r="AW270" t="e">
        <f>VLOOKUP(A270,'post intervencion'!$J$18:$CI$117,75,0)</f>
        <v>#N/A</v>
      </c>
      <c r="AX270" t="e">
        <f>VLOOKUP(A270,'post intervencion'!$J$18:$CI$117,76,0)</f>
        <v>#N/A</v>
      </c>
      <c r="AY270" t="e">
        <f>VLOOKUP(A270,'post intervencion'!$J$18:$CI$117,77,0)</f>
        <v>#N/A</v>
      </c>
      <c r="AZ270" t="e">
        <f>VLOOKUP(A270,'post intervencion'!$J$18:$CI$117,78,0)</f>
        <v>#N/A</v>
      </c>
      <c r="BB270">
        <f>VLOOKUP(A270,Pre!$J:$BG,4,0)</f>
        <v>4</v>
      </c>
      <c r="BC270" t="e">
        <f>VLOOKUP(A270,'post control'!J:BJ,4,0)</f>
        <v>#N/A</v>
      </c>
    </row>
    <row r="271" spans="1:55" x14ac:dyDescent="0.2">
      <c r="A271">
        <v>425</v>
      </c>
      <c r="B271" s="13">
        <f>VLOOKUP(A271,Pre!$J:$BG,41,0)</f>
        <v>3.6666666666666665</v>
      </c>
      <c r="C271" s="13" t="e">
        <f>VLOOKUP(A271,'post control'!J:BI,42,0)</f>
        <v>#N/A</v>
      </c>
      <c r="D271" s="13" t="e">
        <f>VLOOKUP(A271,'post control'!J:BI,42,0)</f>
        <v>#N/A</v>
      </c>
      <c r="E271">
        <f>VLOOKUP(A271,Pre!$J:$BG,42,0)</f>
        <v>3</v>
      </c>
      <c r="F271" t="e">
        <f>VLOOKUP(A271,'post intervencion'!J:BY,60,0)</f>
        <v>#N/A</v>
      </c>
      <c r="G271" t="e">
        <f>VLOOKUP(A271,'post control'!J:BI,43,0)</f>
        <v>#N/A</v>
      </c>
      <c r="H271" t="str">
        <f>VLOOKUP(A271,Pre!$J:$BG,43,0)</f>
        <v>N/A</v>
      </c>
      <c r="I271" t="e">
        <f>VLOOKUP(A271,'post intervencion'!J:BY,61,0)</f>
        <v>#N/A</v>
      </c>
      <c r="J271" t="e">
        <f>VLOOKUP(A271,'post control'!J:BI,44,0)</f>
        <v>#N/A</v>
      </c>
      <c r="K271" s="24" t="str">
        <f>VLOOKUP(A271,Pre!$J:$BG,44,0)</f>
        <v>N/A</v>
      </c>
      <c r="L271" t="e">
        <f>VLOOKUP(A271,'post intervencion'!J:BY,62,0)</f>
        <v>#N/A</v>
      </c>
      <c r="M271" t="e">
        <f>VLOOKUP(A271,'post control'!J:BI,45,0)</f>
        <v>#N/A</v>
      </c>
      <c r="N271" t="str">
        <f>VLOOKUP(A271,Pre!$J:$BG,45,0)</f>
        <v>N/A</v>
      </c>
      <c r="O271" t="e">
        <f>VLOOKUP(A271,'post intervencion'!J:BY,63,0)</f>
        <v>#N/A</v>
      </c>
      <c r="P271" t="e">
        <f>VLOOKUP(A271,'post control'!J:BI,46,0)</f>
        <v>#N/A</v>
      </c>
      <c r="Q271" t="str">
        <f>VLOOKUP(A271,Pre!$J:$BG,46,0)</f>
        <v>N/A</v>
      </c>
      <c r="R271" t="e">
        <f>VLOOKUP(A271,'post intervencion'!J:BY,64,0)</f>
        <v>#N/A</v>
      </c>
      <c r="S271" t="e">
        <f>VLOOKUP(A271,'post control'!J:BI,47,0)</f>
        <v>#N/A</v>
      </c>
      <c r="T271" t="str">
        <f>VLOOKUP(A271,Pre!$J:$BG,47,0)</f>
        <v>N/A</v>
      </c>
      <c r="U271" t="e">
        <f>VLOOKUP(A271,'post intervencion'!J:BY,65,0)</f>
        <v>#N/A</v>
      </c>
      <c r="V271" t="e">
        <f>VLOOKUP(A271,'post control'!J:BI,48,0)</f>
        <v>#N/A</v>
      </c>
      <c r="W271">
        <f>VLOOKUP(A271,Pre!$J:$BG,48,0)</f>
        <v>4.5999999999999996</v>
      </c>
      <c r="X271" t="e">
        <f>VLOOKUP(A271,'post intervencion'!J:BY,66,0)</f>
        <v>#N/A</v>
      </c>
      <c r="Y271" t="e">
        <f>VLOOKUP(A271,'post control'!J:BI,49,0)</f>
        <v>#N/A</v>
      </c>
      <c r="Z271" t="e">
        <f>VLOOKUP(A271,Pre!$J:$BG,49,0)</f>
        <v>#DIV/0!</v>
      </c>
      <c r="AA271" t="e">
        <f>VLOOKUP(A271,'post control'!J:BJ,50,0)</f>
        <v>#N/A</v>
      </c>
      <c r="AB271" t="e">
        <f>VLOOKUP(A271,'post control'!J:BI,50,0)</f>
        <v>#N/A</v>
      </c>
      <c r="AC271">
        <f>VLOOKUP(A271,Pre!$J:$BG,50,0)</f>
        <v>0</v>
      </c>
      <c r="AD271" t="e">
        <f>VLOOKUP(A271,'post intervencion'!J:BY,68,0)</f>
        <v>#N/A</v>
      </c>
      <c r="AE271" t="e">
        <f>VLOOKUP(A271,'post control'!J:BI,51,0)</f>
        <v>#N/A</v>
      </c>
      <c r="AG271" t="str">
        <f>VLOOKUP(A271,Pre!$J:$BH,51,0)</f>
        <v>N/A</v>
      </c>
      <c r="AH271" t="e">
        <f>VLOOKUP(A271,'post intervencion'!J:CA,70,0)</f>
        <v>#N/A</v>
      </c>
      <c r="AJ271" t="str">
        <f>VLOOKUP(A271,Pre!$J:$BI,52,0)</f>
        <v>N/A</v>
      </c>
      <c r="AK271" t="e">
        <f>VLOOKUP(A271,'post intervencion'!J:CB,71,0)</f>
        <v>#N/A</v>
      </c>
      <c r="AM271" t="str">
        <f>VLOOKUP(A271,Pre!$J:$BJ,53,0)</f>
        <v>N/A</v>
      </c>
      <c r="AN271" t="e">
        <f>VLOOKUP(A271,'post control'!J:BJ,53,0)</f>
        <v>#N/A</v>
      </c>
      <c r="AP271">
        <f>VLOOKUP(A271,Pre!$J:$BK,54,0)</f>
        <v>0</v>
      </c>
      <c r="AQ271" t="e">
        <f>VLOOKUP(A271,'post intervencion'!J:CD,73,0)</f>
        <v>#N/A</v>
      </c>
      <c r="AS271" t="str">
        <f>VLOOKUP(A271,Pre!$J:$BL,55,0)</f>
        <v>N/A</v>
      </c>
      <c r="AT271" t="e">
        <f>VLOOKUP(A271,'post intervencion'!J:CE,74,0)</f>
        <v>#N/A</v>
      </c>
      <c r="AW271" t="e">
        <f>VLOOKUP(A271,'post intervencion'!$J$18:$CI$117,75,0)</f>
        <v>#N/A</v>
      </c>
      <c r="AX271" t="e">
        <f>VLOOKUP(A271,'post intervencion'!$J$18:$CI$117,76,0)</f>
        <v>#N/A</v>
      </c>
      <c r="AY271" t="e">
        <f>VLOOKUP(A271,'post intervencion'!$J$18:$CI$117,77,0)</f>
        <v>#N/A</v>
      </c>
      <c r="AZ271" t="e">
        <f>VLOOKUP(A271,'post intervencion'!$J$18:$CI$117,78,0)</f>
        <v>#N/A</v>
      </c>
      <c r="BB271">
        <f>VLOOKUP(A271,Pre!$J:$BG,4,0)</f>
        <v>1</v>
      </c>
      <c r="BC271" t="e">
        <f>VLOOKUP(A271,'post control'!J:BJ,4,0)</f>
        <v>#N/A</v>
      </c>
    </row>
    <row r="272" spans="1:55" x14ac:dyDescent="0.2">
      <c r="A272">
        <v>445</v>
      </c>
      <c r="B272" s="13">
        <f>VLOOKUP(A272,Pre!$J:$BG,41,0)</f>
        <v>5</v>
      </c>
      <c r="C272" s="13" t="e">
        <f>VLOOKUP(A272,'post control'!J:BI,42,0)</f>
        <v>#N/A</v>
      </c>
      <c r="D272" s="13" t="e">
        <f>VLOOKUP(A272,'post control'!J:BI,42,0)</f>
        <v>#N/A</v>
      </c>
      <c r="E272">
        <f>VLOOKUP(A272,Pre!$J:$BG,42,0)</f>
        <v>8</v>
      </c>
      <c r="F272" t="e">
        <f>VLOOKUP(A272,'post intervencion'!J:BY,60,0)</f>
        <v>#N/A</v>
      </c>
      <c r="G272" t="e">
        <f>VLOOKUP(A272,'post control'!J:BI,43,0)</f>
        <v>#N/A</v>
      </c>
      <c r="H272" t="str">
        <f>VLOOKUP(A272,Pre!$J:$BG,43,0)</f>
        <v>N/A</v>
      </c>
      <c r="I272" t="e">
        <f>VLOOKUP(A272,'post intervencion'!J:BY,61,0)</f>
        <v>#N/A</v>
      </c>
      <c r="J272" t="e">
        <f>VLOOKUP(A272,'post control'!J:BI,44,0)</f>
        <v>#N/A</v>
      </c>
      <c r="K272" s="24" t="str">
        <f>VLOOKUP(A272,Pre!$J:$BG,44,0)</f>
        <v>N/A</v>
      </c>
      <c r="L272" t="e">
        <f>VLOOKUP(A272,'post intervencion'!J:BY,62,0)</f>
        <v>#N/A</v>
      </c>
      <c r="M272" t="e">
        <f>VLOOKUP(A272,'post control'!J:BI,45,0)</f>
        <v>#N/A</v>
      </c>
      <c r="N272" t="str">
        <f>VLOOKUP(A272,Pre!$J:$BG,45,0)</f>
        <v>N/A</v>
      </c>
      <c r="O272" t="e">
        <f>VLOOKUP(A272,'post intervencion'!J:BY,63,0)</f>
        <v>#N/A</v>
      </c>
      <c r="P272" t="e">
        <f>VLOOKUP(A272,'post control'!J:BI,46,0)</f>
        <v>#N/A</v>
      </c>
      <c r="Q272" t="str">
        <f>VLOOKUP(A272,Pre!$J:$BG,46,0)</f>
        <v>N/A</v>
      </c>
      <c r="R272" t="e">
        <f>VLOOKUP(A272,'post intervencion'!J:BY,64,0)</f>
        <v>#N/A</v>
      </c>
      <c r="S272" t="e">
        <f>VLOOKUP(A272,'post control'!J:BI,47,0)</f>
        <v>#N/A</v>
      </c>
      <c r="T272" t="str">
        <f>VLOOKUP(A272,Pre!$J:$BG,47,0)</f>
        <v>N/A</v>
      </c>
      <c r="U272" t="e">
        <f>VLOOKUP(A272,'post intervencion'!J:BY,65,0)</f>
        <v>#N/A</v>
      </c>
      <c r="V272" t="e">
        <f>VLOOKUP(A272,'post control'!J:BI,48,0)</f>
        <v>#N/A</v>
      </c>
      <c r="W272">
        <f>VLOOKUP(A272,Pre!$J:$BG,48,0)</f>
        <v>2.8</v>
      </c>
      <c r="X272" t="e">
        <f>VLOOKUP(A272,'post intervencion'!J:BY,66,0)</f>
        <v>#N/A</v>
      </c>
      <c r="Y272" t="e">
        <f>VLOOKUP(A272,'post control'!J:BI,49,0)</f>
        <v>#N/A</v>
      </c>
      <c r="Z272">
        <f>VLOOKUP(A272,Pre!$J:$BG,49,0)</f>
        <v>3</v>
      </c>
      <c r="AA272" t="e">
        <f>VLOOKUP(A272,'post control'!J:BJ,50,0)</f>
        <v>#N/A</v>
      </c>
      <c r="AB272" t="e">
        <f>VLOOKUP(A272,'post control'!J:BI,50,0)</f>
        <v>#N/A</v>
      </c>
      <c r="AC272">
        <f>VLOOKUP(A272,Pre!$J:$BG,50,0)</f>
        <v>3</v>
      </c>
      <c r="AD272" t="e">
        <f>VLOOKUP(A272,'post intervencion'!J:BY,68,0)</f>
        <v>#N/A</v>
      </c>
      <c r="AE272" t="e">
        <f>VLOOKUP(A272,'post control'!J:BI,51,0)</f>
        <v>#N/A</v>
      </c>
      <c r="AG272" t="str">
        <f>VLOOKUP(A272,Pre!$J:$BH,51,0)</f>
        <v>N/A</v>
      </c>
      <c r="AH272" t="e">
        <f>VLOOKUP(A272,'post intervencion'!J:CA,70,0)</f>
        <v>#N/A</v>
      </c>
      <c r="AJ272" t="str">
        <f>VLOOKUP(A272,Pre!$J:$BI,52,0)</f>
        <v>N/A</v>
      </c>
      <c r="AK272" t="e">
        <f>VLOOKUP(A272,'post intervencion'!J:CB,71,0)</f>
        <v>#N/A</v>
      </c>
      <c r="AM272" t="str">
        <f>VLOOKUP(A272,Pre!$J:$BJ,53,0)</f>
        <v>N/A</v>
      </c>
      <c r="AN272" t="e">
        <f>VLOOKUP(A272,'post control'!J:BJ,53,0)</f>
        <v>#N/A</v>
      </c>
      <c r="AP272">
        <f>VLOOKUP(A272,Pre!$J:$BK,54,0)</f>
        <v>1</v>
      </c>
      <c r="AQ272" t="e">
        <f>VLOOKUP(A272,'post intervencion'!J:CD,73,0)</f>
        <v>#N/A</v>
      </c>
      <c r="AS272" t="str">
        <f>VLOOKUP(A272,Pre!$J:$BL,55,0)</f>
        <v>N/A</v>
      </c>
      <c r="AT272" t="e">
        <f>VLOOKUP(A272,'post intervencion'!J:CE,74,0)</f>
        <v>#N/A</v>
      </c>
      <c r="AW272" t="e">
        <f>VLOOKUP(A272,'post intervencion'!$J$18:$CI$117,75,0)</f>
        <v>#N/A</v>
      </c>
      <c r="AX272" t="e">
        <f>VLOOKUP(A272,'post intervencion'!$J$18:$CI$117,76,0)</f>
        <v>#N/A</v>
      </c>
      <c r="AY272" t="e">
        <f>VLOOKUP(A272,'post intervencion'!$J$18:$CI$117,77,0)</f>
        <v>#N/A</v>
      </c>
      <c r="AZ272" t="e">
        <f>VLOOKUP(A272,'post intervencion'!$J$18:$CI$117,78,0)</f>
        <v>#N/A</v>
      </c>
      <c r="BB272">
        <f>VLOOKUP(A272,Pre!$J:$BG,4,0)</f>
        <v>3</v>
      </c>
      <c r="BC272" t="e">
        <f>VLOOKUP(A272,'post control'!J:BJ,4,0)</f>
        <v>#N/A</v>
      </c>
    </row>
    <row r="273" spans="1:55" x14ac:dyDescent="0.2">
      <c r="A273">
        <v>561</v>
      </c>
      <c r="B273" s="13">
        <f>VLOOKUP(A273,Pre!$J:$BG,41,0)</f>
        <v>4.666666666666667</v>
      </c>
      <c r="C273" s="13" t="e">
        <f>VLOOKUP(A273,'post control'!J:BI,42,0)</f>
        <v>#N/A</v>
      </c>
      <c r="D273" s="13" t="e">
        <f>VLOOKUP(A273,'post control'!J:BI,42,0)</f>
        <v>#N/A</v>
      </c>
      <c r="E273">
        <f>VLOOKUP(A273,Pre!$J:$BG,42,0)</f>
        <v>9</v>
      </c>
      <c r="F273" t="e">
        <f>VLOOKUP(A273,'post intervencion'!J:BY,60,0)</f>
        <v>#N/A</v>
      </c>
      <c r="G273" t="e">
        <f>VLOOKUP(A273,'post control'!J:BI,43,0)</f>
        <v>#N/A</v>
      </c>
      <c r="H273" t="str">
        <f>VLOOKUP(A273,Pre!$J:$BG,43,0)</f>
        <v>N/A</v>
      </c>
      <c r="I273" t="e">
        <f>VLOOKUP(A273,'post intervencion'!J:BY,61,0)</f>
        <v>#N/A</v>
      </c>
      <c r="J273" t="e">
        <f>VLOOKUP(A273,'post control'!J:BI,44,0)</f>
        <v>#N/A</v>
      </c>
      <c r="K273" s="24" t="str">
        <f>VLOOKUP(A273,Pre!$J:$BG,44,0)</f>
        <v>N/A</v>
      </c>
      <c r="L273" t="e">
        <f>VLOOKUP(A273,'post intervencion'!J:BY,62,0)</f>
        <v>#N/A</v>
      </c>
      <c r="M273" t="e">
        <f>VLOOKUP(A273,'post control'!J:BI,45,0)</f>
        <v>#N/A</v>
      </c>
      <c r="N273" t="str">
        <f>VLOOKUP(A273,Pre!$J:$BG,45,0)</f>
        <v>N/A</v>
      </c>
      <c r="O273" t="e">
        <f>VLOOKUP(A273,'post intervencion'!J:BY,63,0)</f>
        <v>#N/A</v>
      </c>
      <c r="P273" t="e">
        <f>VLOOKUP(A273,'post control'!J:BI,46,0)</f>
        <v>#N/A</v>
      </c>
      <c r="Q273" t="str">
        <f>VLOOKUP(A273,Pre!$J:$BG,46,0)</f>
        <v>N/A</v>
      </c>
      <c r="R273" t="e">
        <f>VLOOKUP(A273,'post intervencion'!J:BY,64,0)</f>
        <v>#N/A</v>
      </c>
      <c r="S273" t="e">
        <f>VLOOKUP(A273,'post control'!J:BI,47,0)</f>
        <v>#N/A</v>
      </c>
      <c r="T273" t="str">
        <f>VLOOKUP(A273,Pre!$J:$BG,47,0)</f>
        <v>N/A</v>
      </c>
      <c r="U273" t="e">
        <f>VLOOKUP(A273,'post intervencion'!J:BY,65,0)</f>
        <v>#N/A</v>
      </c>
      <c r="V273" t="e">
        <f>VLOOKUP(A273,'post control'!J:BI,48,0)</f>
        <v>#N/A</v>
      </c>
      <c r="W273">
        <f>VLOOKUP(A273,Pre!$J:$BG,48,0)</f>
        <v>4.5999999999999996</v>
      </c>
      <c r="X273" t="e">
        <f>VLOOKUP(A273,'post intervencion'!J:BY,66,0)</f>
        <v>#N/A</v>
      </c>
      <c r="Y273" t="e">
        <f>VLOOKUP(A273,'post control'!J:BI,49,0)</f>
        <v>#N/A</v>
      </c>
      <c r="Z273">
        <f>VLOOKUP(A273,Pre!$J:$BG,49,0)</f>
        <v>4</v>
      </c>
      <c r="AA273" t="e">
        <f>VLOOKUP(A273,'post control'!J:BJ,50,0)</f>
        <v>#N/A</v>
      </c>
      <c r="AB273" t="e">
        <f>VLOOKUP(A273,'post control'!J:BI,50,0)</f>
        <v>#N/A</v>
      </c>
      <c r="AC273">
        <f>VLOOKUP(A273,Pre!$J:$BG,50,0)</f>
        <v>5</v>
      </c>
      <c r="AD273" t="e">
        <f>VLOOKUP(A273,'post intervencion'!J:BY,68,0)</f>
        <v>#N/A</v>
      </c>
      <c r="AE273" t="e">
        <f>VLOOKUP(A273,'post control'!J:BI,51,0)</f>
        <v>#N/A</v>
      </c>
      <c r="AG273" t="str">
        <f>VLOOKUP(A273,Pre!$J:$BH,51,0)</f>
        <v>N/A</v>
      </c>
      <c r="AH273" t="e">
        <f>VLOOKUP(A273,'post intervencion'!J:CA,70,0)</f>
        <v>#N/A</v>
      </c>
      <c r="AJ273" t="str">
        <f>VLOOKUP(A273,Pre!$J:$BI,52,0)</f>
        <v>N/A</v>
      </c>
      <c r="AK273" t="e">
        <f>VLOOKUP(A273,'post intervencion'!J:CB,71,0)</f>
        <v>#N/A</v>
      </c>
      <c r="AM273" t="str">
        <f>VLOOKUP(A273,Pre!$J:$BJ,53,0)</f>
        <v>N/A</v>
      </c>
      <c r="AN273" t="e">
        <f>VLOOKUP(A273,'post control'!J:BJ,53,0)</f>
        <v>#N/A</v>
      </c>
      <c r="AP273">
        <f>VLOOKUP(A273,Pre!$J:$BK,54,0)</f>
        <v>3</v>
      </c>
      <c r="AQ273" t="e">
        <f>VLOOKUP(A273,'post intervencion'!J:CD,73,0)</f>
        <v>#N/A</v>
      </c>
      <c r="AS273" t="str">
        <f>VLOOKUP(A273,Pre!$J:$BL,55,0)</f>
        <v>N/A</v>
      </c>
      <c r="AT273" t="e">
        <f>VLOOKUP(A273,'post intervencion'!J:CE,74,0)</f>
        <v>#N/A</v>
      </c>
      <c r="AW273" t="e">
        <f>VLOOKUP(A273,'post intervencion'!$J$18:$CI$117,75,0)</f>
        <v>#N/A</v>
      </c>
      <c r="AX273" t="e">
        <f>VLOOKUP(A273,'post intervencion'!$J$18:$CI$117,76,0)</f>
        <v>#N/A</v>
      </c>
      <c r="AY273" t="e">
        <f>VLOOKUP(A273,'post intervencion'!$J$18:$CI$117,77,0)</f>
        <v>#N/A</v>
      </c>
      <c r="AZ273" t="e">
        <f>VLOOKUP(A273,'post intervencion'!$J$18:$CI$117,78,0)</f>
        <v>#N/A</v>
      </c>
      <c r="BB273">
        <f>VLOOKUP(A273,Pre!$J:$BG,4,0)</f>
        <v>3</v>
      </c>
      <c r="BC273" t="e">
        <f>VLOOKUP(A273,'post control'!J:BJ,4,0)</f>
        <v>#N/A</v>
      </c>
    </row>
    <row r="274" spans="1:55" x14ac:dyDescent="0.2">
      <c r="A274">
        <v>605</v>
      </c>
      <c r="B274" s="13">
        <f>VLOOKUP(A274,Pre!$J:$BG,41,0)</f>
        <v>4.666666666666667</v>
      </c>
      <c r="C274" s="13" t="e">
        <f>VLOOKUP(A274,'post control'!J:BI,42,0)</f>
        <v>#N/A</v>
      </c>
      <c r="D274" s="13" t="e">
        <f>VLOOKUP(A274,'post control'!J:BI,42,0)</f>
        <v>#N/A</v>
      </c>
      <c r="E274">
        <f>VLOOKUP(A274,Pre!$J:$BG,42,0)</f>
        <v>7</v>
      </c>
      <c r="F274" t="e">
        <f>VLOOKUP(A274,'post intervencion'!J:BY,60,0)</f>
        <v>#N/A</v>
      </c>
      <c r="G274" t="e">
        <f>VLOOKUP(A274,'post control'!J:BI,43,0)</f>
        <v>#N/A</v>
      </c>
      <c r="H274" t="str">
        <f>VLOOKUP(A274,Pre!$J:$BG,43,0)</f>
        <v>N/A</v>
      </c>
      <c r="I274" t="e">
        <f>VLOOKUP(A274,'post intervencion'!J:BY,61,0)</f>
        <v>#N/A</v>
      </c>
      <c r="J274" t="e">
        <f>VLOOKUP(A274,'post control'!J:BI,44,0)</f>
        <v>#N/A</v>
      </c>
      <c r="K274" s="24" t="str">
        <f>VLOOKUP(A274,Pre!$J:$BG,44,0)</f>
        <v>N/A</v>
      </c>
      <c r="L274" t="e">
        <f>VLOOKUP(A274,'post intervencion'!J:BY,62,0)</f>
        <v>#N/A</v>
      </c>
      <c r="M274" t="e">
        <f>VLOOKUP(A274,'post control'!J:BI,45,0)</f>
        <v>#N/A</v>
      </c>
      <c r="N274" t="str">
        <f>VLOOKUP(A274,Pre!$J:$BG,45,0)</f>
        <v>N/A</v>
      </c>
      <c r="O274" t="e">
        <f>VLOOKUP(A274,'post intervencion'!J:BY,63,0)</f>
        <v>#N/A</v>
      </c>
      <c r="P274" t="e">
        <f>VLOOKUP(A274,'post control'!J:BI,46,0)</f>
        <v>#N/A</v>
      </c>
      <c r="Q274" t="str">
        <f>VLOOKUP(A274,Pre!$J:$BG,46,0)</f>
        <v>N/A</v>
      </c>
      <c r="R274" t="e">
        <f>VLOOKUP(A274,'post intervencion'!J:BY,64,0)</f>
        <v>#N/A</v>
      </c>
      <c r="S274" t="e">
        <f>VLOOKUP(A274,'post control'!J:BI,47,0)</f>
        <v>#N/A</v>
      </c>
      <c r="T274" t="str">
        <f>VLOOKUP(A274,Pre!$J:$BG,47,0)</f>
        <v>N/A</v>
      </c>
      <c r="U274" t="e">
        <f>VLOOKUP(A274,'post intervencion'!J:BY,65,0)</f>
        <v>#N/A</v>
      </c>
      <c r="V274" t="e">
        <f>VLOOKUP(A274,'post control'!J:BI,48,0)</f>
        <v>#N/A</v>
      </c>
      <c r="W274">
        <f>VLOOKUP(A274,Pre!$J:$BG,48,0)</f>
        <v>3.8</v>
      </c>
      <c r="X274" t="e">
        <f>VLOOKUP(A274,'post intervencion'!J:BY,66,0)</f>
        <v>#N/A</v>
      </c>
      <c r="Y274" t="e">
        <f>VLOOKUP(A274,'post control'!J:BI,49,0)</f>
        <v>#N/A</v>
      </c>
      <c r="Z274">
        <f>VLOOKUP(A274,Pre!$J:$BG,49,0)</f>
        <v>4</v>
      </c>
      <c r="AA274" t="e">
        <f>VLOOKUP(A274,'post control'!J:BJ,50,0)</f>
        <v>#N/A</v>
      </c>
      <c r="AB274" t="e">
        <f>VLOOKUP(A274,'post control'!J:BI,50,0)</f>
        <v>#N/A</v>
      </c>
      <c r="AC274">
        <f>VLOOKUP(A274,Pre!$J:$BG,50,0)</f>
        <v>6</v>
      </c>
      <c r="AD274" t="e">
        <f>VLOOKUP(A274,'post intervencion'!J:BY,68,0)</f>
        <v>#N/A</v>
      </c>
      <c r="AE274" t="e">
        <f>VLOOKUP(A274,'post control'!J:BI,51,0)</f>
        <v>#N/A</v>
      </c>
      <c r="AG274" t="str">
        <f>VLOOKUP(A274,Pre!$J:$BH,51,0)</f>
        <v>N/A</v>
      </c>
      <c r="AH274" t="e">
        <f>VLOOKUP(A274,'post intervencion'!J:CA,70,0)</f>
        <v>#N/A</v>
      </c>
      <c r="AJ274" t="str">
        <f>VLOOKUP(A274,Pre!$J:$BI,52,0)</f>
        <v>N/A</v>
      </c>
      <c r="AK274" t="e">
        <f>VLOOKUP(A274,'post intervencion'!J:CB,71,0)</f>
        <v>#N/A</v>
      </c>
      <c r="AM274" t="str">
        <f>VLOOKUP(A274,Pre!$J:$BJ,53,0)</f>
        <v>N/A</v>
      </c>
      <c r="AN274" t="e">
        <f>VLOOKUP(A274,'post control'!J:BJ,53,0)</f>
        <v>#N/A</v>
      </c>
      <c r="AP274">
        <f>VLOOKUP(A274,Pre!$J:$BK,54,0)</f>
        <v>2</v>
      </c>
      <c r="AQ274" t="e">
        <f>VLOOKUP(A274,'post intervencion'!J:CD,73,0)</f>
        <v>#N/A</v>
      </c>
      <c r="AS274" t="str">
        <f>VLOOKUP(A274,Pre!$J:$BL,55,0)</f>
        <v>N/A</v>
      </c>
      <c r="AT274" t="e">
        <f>VLOOKUP(A274,'post intervencion'!J:CE,74,0)</f>
        <v>#N/A</v>
      </c>
      <c r="AW274" t="e">
        <f>VLOOKUP(A274,'post intervencion'!$J$18:$CI$117,75,0)</f>
        <v>#N/A</v>
      </c>
      <c r="AX274" t="e">
        <f>VLOOKUP(A274,'post intervencion'!$J$18:$CI$117,76,0)</f>
        <v>#N/A</v>
      </c>
      <c r="AY274" t="e">
        <f>VLOOKUP(A274,'post intervencion'!$J$18:$CI$117,77,0)</f>
        <v>#N/A</v>
      </c>
      <c r="AZ274" t="e">
        <f>VLOOKUP(A274,'post intervencion'!$J$18:$CI$117,78,0)</f>
        <v>#N/A</v>
      </c>
      <c r="BB274">
        <f>VLOOKUP(A274,Pre!$J:$BG,4,0)</f>
        <v>5</v>
      </c>
      <c r="BC274" t="e">
        <f>VLOOKUP(A274,'post control'!J:BJ,4,0)</f>
        <v>#N/A</v>
      </c>
    </row>
    <row r="275" spans="1:55" x14ac:dyDescent="0.2">
      <c r="A275">
        <v>657</v>
      </c>
      <c r="B275" s="13">
        <f>VLOOKUP(A275,Pre!$J:$BG,41,0)</f>
        <v>5.333333333333333</v>
      </c>
      <c r="C275" s="13" t="e">
        <f>VLOOKUP(A275,'post control'!J:BI,42,0)</f>
        <v>#N/A</v>
      </c>
      <c r="D275" s="13" t="e">
        <f>VLOOKUP(A275,'post control'!J:BI,42,0)</f>
        <v>#N/A</v>
      </c>
      <c r="E275">
        <f>VLOOKUP(A275,Pre!$J:$BG,42,0)</f>
        <v>4</v>
      </c>
      <c r="F275" t="e">
        <f>VLOOKUP(A275,'post intervencion'!J:BY,60,0)</f>
        <v>#N/A</v>
      </c>
      <c r="G275" t="e">
        <f>VLOOKUP(A275,'post control'!J:BI,43,0)</f>
        <v>#N/A</v>
      </c>
      <c r="H275" t="str">
        <f>VLOOKUP(A275,Pre!$J:$BG,43,0)</f>
        <v>N/A</v>
      </c>
      <c r="I275" t="e">
        <f>VLOOKUP(A275,'post intervencion'!J:BY,61,0)</f>
        <v>#N/A</v>
      </c>
      <c r="J275" t="e">
        <f>VLOOKUP(A275,'post control'!J:BI,44,0)</f>
        <v>#N/A</v>
      </c>
      <c r="K275" s="24" t="str">
        <f>VLOOKUP(A275,Pre!$J:$BG,44,0)</f>
        <v>N/A</v>
      </c>
      <c r="L275" t="e">
        <f>VLOOKUP(A275,'post intervencion'!J:BY,62,0)</f>
        <v>#N/A</v>
      </c>
      <c r="M275" t="e">
        <f>VLOOKUP(A275,'post control'!J:BI,45,0)</f>
        <v>#N/A</v>
      </c>
      <c r="N275" t="str">
        <f>VLOOKUP(A275,Pre!$J:$BG,45,0)</f>
        <v>N/A</v>
      </c>
      <c r="O275" t="e">
        <f>VLOOKUP(A275,'post intervencion'!J:BY,63,0)</f>
        <v>#N/A</v>
      </c>
      <c r="P275" t="e">
        <f>VLOOKUP(A275,'post control'!J:BI,46,0)</f>
        <v>#N/A</v>
      </c>
      <c r="Q275" t="str">
        <f>VLOOKUP(A275,Pre!$J:$BG,46,0)</f>
        <v>N/A</v>
      </c>
      <c r="R275" t="e">
        <f>VLOOKUP(A275,'post intervencion'!J:BY,64,0)</f>
        <v>#N/A</v>
      </c>
      <c r="S275" t="e">
        <f>VLOOKUP(A275,'post control'!J:BI,47,0)</f>
        <v>#N/A</v>
      </c>
      <c r="T275" t="str">
        <f>VLOOKUP(A275,Pre!$J:$BG,47,0)</f>
        <v>N/A</v>
      </c>
      <c r="U275" t="e">
        <f>VLOOKUP(A275,'post intervencion'!J:BY,65,0)</f>
        <v>#N/A</v>
      </c>
      <c r="V275" t="e">
        <f>VLOOKUP(A275,'post control'!J:BI,48,0)</f>
        <v>#N/A</v>
      </c>
      <c r="W275">
        <f>VLOOKUP(A275,Pre!$J:$BG,48,0)</f>
        <v>3.8</v>
      </c>
      <c r="X275" t="e">
        <f>VLOOKUP(A275,'post intervencion'!J:BY,66,0)</f>
        <v>#N/A</v>
      </c>
      <c r="Y275" t="e">
        <f>VLOOKUP(A275,'post control'!J:BI,49,0)</f>
        <v>#N/A</v>
      </c>
      <c r="Z275">
        <f>VLOOKUP(A275,Pre!$J:$BG,49,0)</f>
        <v>3</v>
      </c>
      <c r="AA275" t="e">
        <f>VLOOKUP(A275,'post control'!J:BJ,50,0)</f>
        <v>#N/A</v>
      </c>
      <c r="AB275" t="e">
        <f>VLOOKUP(A275,'post control'!J:BI,50,0)</f>
        <v>#N/A</v>
      </c>
      <c r="AC275">
        <f>VLOOKUP(A275,Pre!$J:$BG,50,0)</f>
        <v>4</v>
      </c>
      <c r="AD275" t="e">
        <f>VLOOKUP(A275,'post intervencion'!J:BY,68,0)</f>
        <v>#N/A</v>
      </c>
      <c r="AE275" t="e">
        <f>VLOOKUP(A275,'post control'!J:BI,51,0)</f>
        <v>#N/A</v>
      </c>
      <c r="AG275" t="str">
        <f>VLOOKUP(A275,Pre!$J:$BH,51,0)</f>
        <v>N/A</v>
      </c>
      <c r="AH275" t="e">
        <f>VLOOKUP(A275,'post intervencion'!J:CA,70,0)</f>
        <v>#N/A</v>
      </c>
      <c r="AJ275" t="str">
        <f>VLOOKUP(A275,Pre!$J:$BI,52,0)</f>
        <v>N/A</v>
      </c>
      <c r="AK275" t="e">
        <f>VLOOKUP(A275,'post intervencion'!J:CB,71,0)</f>
        <v>#N/A</v>
      </c>
      <c r="AM275" t="str">
        <f>VLOOKUP(A275,Pre!$J:$BJ,53,0)</f>
        <v>N/A</v>
      </c>
      <c r="AN275" t="e">
        <f>VLOOKUP(A275,'post control'!J:BJ,53,0)</f>
        <v>#N/A</v>
      </c>
      <c r="AP275">
        <f>VLOOKUP(A275,Pre!$J:$BK,54,0)</f>
        <v>2</v>
      </c>
      <c r="AQ275" t="e">
        <f>VLOOKUP(A275,'post intervencion'!J:CD,73,0)</f>
        <v>#N/A</v>
      </c>
      <c r="AS275" t="str">
        <f>VLOOKUP(A275,Pre!$J:$BL,55,0)</f>
        <v>N/A</v>
      </c>
      <c r="AT275" t="e">
        <f>VLOOKUP(A275,'post intervencion'!J:CE,74,0)</f>
        <v>#N/A</v>
      </c>
      <c r="AW275" t="e">
        <f>VLOOKUP(A275,'post intervencion'!$J$18:$CI$117,75,0)</f>
        <v>#N/A</v>
      </c>
      <c r="AX275" t="e">
        <f>VLOOKUP(A275,'post intervencion'!$J$18:$CI$117,76,0)</f>
        <v>#N/A</v>
      </c>
      <c r="AY275" t="e">
        <f>VLOOKUP(A275,'post intervencion'!$J$18:$CI$117,77,0)</f>
        <v>#N/A</v>
      </c>
      <c r="AZ275" t="e">
        <f>VLOOKUP(A275,'post intervencion'!$J$18:$CI$117,78,0)</f>
        <v>#N/A</v>
      </c>
      <c r="BB275">
        <f>VLOOKUP(A275,Pre!$J:$BG,4,0)</f>
        <v>5</v>
      </c>
      <c r="BC275" t="e">
        <f>VLOOKUP(A275,'post control'!J:BJ,4,0)</f>
        <v>#N/A</v>
      </c>
    </row>
    <row r="276" spans="1:55" x14ac:dyDescent="0.2">
      <c r="A276">
        <v>697</v>
      </c>
      <c r="B276" s="13">
        <f>VLOOKUP(A276,Pre!$J:$BG,41,0)</f>
        <v>4.333333333333333</v>
      </c>
      <c r="C276" s="13" t="e">
        <f>VLOOKUP(A276,'post control'!J:BI,42,0)</f>
        <v>#N/A</v>
      </c>
      <c r="D276" s="13" t="e">
        <f>VLOOKUP(A276,'post control'!J:BI,42,0)</f>
        <v>#N/A</v>
      </c>
      <c r="E276">
        <f>VLOOKUP(A276,Pre!$J:$BG,42,0)</f>
        <v>11</v>
      </c>
      <c r="F276" t="e">
        <f>VLOOKUP(A276,'post intervencion'!J:BY,60,0)</f>
        <v>#N/A</v>
      </c>
      <c r="G276" t="e">
        <f>VLOOKUP(A276,'post control'!J:BI,43,0)</f>
        <v>#N/A</v>
      </c>
      <c r="H276" t="str">
        <f>VLOOKUP(A276,Pre!$J:$BG,43,0)</f>
        <v>N/A</v>
      </c>
      <c r="I276" t="e">
        <f>VLOOKUP(A276,'post intervencion'!J:BY,61,0)</f>
        <v>#N/A</v>
      </c>
      <c r="J276" t="e">
        <f>VLOOKUP(A276,'post control'!J:BI,44,0)</f>
        <v>#N/A</v>
      </c>
      <c r="K276" s="24" t="str">
        <f>VLOOKUP(A276,Pre!$J:$BG,44,0)</f>
        <v>N/A</v>
      </c>
      <c r="L276" t="e">
        <f>VLOOKUP(A276,'post intervencion'!J:BY,62,0)</f>
        <v>#N/A</v>
      </c>
      <c r="M276" t="e">
        <f>VLOOKUP(A276,'post control'!J:BI,45,0)</f>
        <v>#N/A</v>
      </c>
      <c r="N276" t="str">
        <f>VLOOKUP(A276,Pre!$J:$BG,45,0)</f>
        <v>N/A</v>
      </c>
      <c r="O276" t="e">
        <f>VLOOKUP(A276,'post intervencion'!J:BY,63,0)</f>
        <v>#N/A</v>
      </c>
      <c r="P276" t="e">
        <f>VLOOKUP(A276,'post control'!J:BI,46,0)</f>
        <v>#N/A</v>
      </c>
      <c r="Q276" t="str">
        <f>VLOOKUP(A276,Pre!$J:$BG,46,0)</f>
        <v>N/A</v>
      </c>
      <c r="R276" t="e">
        <f>VLOOKUP(A276,'post intervencion'!J:BY,64,0)</f>
        <v>#N/A</v>
      </c>
      <c r="S276" t="e">
        <f>VLOOKUP(A276,'post control'!J:BI,47,0)</f>
        <v>#N/A</v>
      </c>
      <c r="T276" t="str">
        <f>VLOOKUP(A276,Pre!$J:$BG,47,0)</f>
        <v>N/A</v>
      </c>
      <c r="U276" t="e">
        <f>VLOOKUP(A276,'post intervencion'!J:BY,65,0)</f>
        <v>#N/A</v>
      </c>
      <c r="V276" t="e">
        <f>VLOOKUP(A276,'post control'!J:BI,48,0)</f>
        <v>#N/A</v>
      </c>
      <c r="W276">
        <f>VLOOKUP(A276,Pre!$J:$BG,48,0)</f>
        <v>4.5999999999999996</v>
      </c>
      <c r="X276" t="e">
        <f>VLOOKUP(A276,'post intervencion'!J:BY,66,0)</f>
        <v>#N/A</v>
      </c>
      <c r="Y276" t="e">
        <f>VLOOKUP(A276,'post control'!J:BI,49,0)</f>
        <v>#N/A</v>
      </c>
      <c r="Z276">
        <f>VLOOKUP(A276,Pre!$J:$BG,49,0)</f>
        <v>5</v>
      </c>
      <c r="AA276" t="e">
        <f>VLOOKUP(A276,'post control'!J:BJ,50,0)</f>
        <v>#N/A</v>
      </c>
      <c r="AB276" t="e">
        <f>VLOOKUP(A276,'post control'!J:BI,50,0)</f>
        <v>#N/A</v>
      </c>
      <c r="AC276">
        <f>VLOOKUP(A276,Pre!$J:$BG,50,0)</f>
        <v>6</v>
      </c>
      <c r="AD276" t="e">
        <f>VLOOKUP(A276,'post intervencion'!J:BY,68,0)</f>
        <v>#N/A</v>
      </c>
      <c r="AE276" t="e">
        <f>VLOOKUP(A276,'post control'!J:BI,51,0)</f>
        <v>#N/A</v>
      </c>
      <c r="AG276" t="str">
        <f>VLOOKUP(A276,Pre!$J:$BH,51,0)</f>
        <v>N/A</v>
      </c>
      <c r="AH276" t="e">
        <f>VLOOKUP(A276,'post intervencion'!J:CA,70,0)</f>
        <v>#N/A</v>
      </c>
      <c r="AJ276" t="str">
        <f>VLOOKUP(A276,Pre!$J:$BI,52,0)</f>
        <v>N/A</v>
      </c>
      <c r="AK276" t="e">
        <f>VLOOKUP(A276,'post intervencion'!J:CB,71,0)</f>
        <v>#N/A</v>
      </c>
      <c r="AM276" t="str">
        <f>VLOOKUP(A276,Pre!$J:$BJ,53,0)</f>
        <v>N/A</v>
      </c>
      <c r="AN276" t="e">
        <f>VLOOKUP(A276,'post control'!J:BJ,53,0)</f>
        <v>#N/A</v>
      </c>
      <c r="AP276">
        <f>VLOOKUP(A276,Pre!$J:$BK,54,0)</f>
        <v>2</v>
      </c>
      <c r="AQ276" t="e">
        <f>VLOOKUP(A276,'post intervencion'!J:CD,73,0)</f>
        <v>#N/A</v>
      </c>
      <c r="AS276" t="str">
        <f>VLOOKUP(A276,Pre!$J:$BL,55,0)</f>
        <v>N/A</v>
      </c>
      <c r="AT276" t="e">
        <f>VLOOKUP(A276,'post intervencion'!J:CE,74,0)</f>
        <v>#N/A</v>
      </c>
      <c r="AW276" t="e">
        <f>VLOOKUP(A276,'post intervencion'!$J$18:$CI$117,75,0)</f>
        <v>#N/A</v>
      </c>
      <c r="AX276" t="e">
        <f>VLOOKUP(A276,'post intervencion'!$J$18:$CI$117,76,0)</f>
        <v>#N/A</v>
      </c>
      <c r="AY276" t="e">
        <f>VLOOKUP(A276,'post intervencion'!$J$18:$CI$117,77,0)</f>
        <v>#N/A</v>
      </c>
      <c r="AZ276" t="e">
        <f>VLOOKUP(A276,'post intervencion'!$J$18:$CI$117,78,0)</f>
        <v>#N/A</v>
      </c>
      <c r="BB276">
        <f>VLOOKUP(A276,Pre!$J:$BG,4,0)</f>
        <v>5</v>
      </c>
      <c r="BC276" t="e">
        <f>VLOOKUP(A276,'post control'!J:BJ,4,0)</f>
        <v>#N/A</v>
      </c>
    </row>
    <row r="277" spans="1:55" x14ac:dyDescent="0.2">
      <c r="A277">
        <v>737</v>
      </c>
      <c r="B277" s="13">
        <f>VLOOKUP(A277,Pre!$J:$BG,41,0)</f>
        <v>4.666666666666667</v>
      </c>
      <c r="C277" s="13" t="e">
        <f>VLOOKUP(A277,'post control'!J:BI,42,0)</f>
        <v>#N/A</v>
      </c>
      <c r="D277" s="13" t="e">
        <f>VLOOKUP(A277,'post control'!J:BI,42,0)</f>
        <v>#N/A</v>
      </c>
      <c r="E277">
        <f>VLOOKUP(A277,Pre!$J:$BG,42,0)</f>
        <v>4</v>
      </c>
      <c r="F277" t="e">
        <f>VLOOKUP(A277,'post intervencion'!J:BY,60,0)</f>
        <v>#N/A</v>
      </c>
      <c r="G277" t="e">
        <f>VLOOKUP(A277,'post control'!J:BI,43,0)</f>
        <v>#N/A</v>
      </c>
      <c r="H277" t="str">
        <f>VLOOKUP(A277,Pre!$J:$BG,43,0)</f>
        <v>N/A</v>
      </c>
      <c r="I277" t="e">
        <f>VLOOKUP(A277,'post intervencion'!J:BY,61,0)</f>
        <v>#N/A</v>
      </c>
      <c r="J277" t="e">
        <f>VLOOKUP(A277,'post control'!J:BI,44,0)</f>
        <v>#N/A</v>
      </c>
      <c r="K277" s="24" t="str">
        <f>VLOOKUP(A277,Pre!$J:$BG,44,0)</f>
        <v>N/A</v>
      </c>
      <c r="L277" t="e">
        <f>VLOOKUP(A277,'post intervencion'!J:BY,62,0)</f>
        <v>#N/A</v>
      </c>
      <c r="M277" t="e">
        <f>VLOOKUP(A277,'post control'!J:BI,45,0)</f>
        <v>#N/A</v>
      </c>
      <c r="N277" t="str">
        <f>VLOOKUP(A277,Pre!$J:$BG,45,0)</f>
        <v>N/A</v>
      </c>
      <c r="O277" t="e">
        <f>VLOOKUP(A277,'post intervencion'!J:BY,63,0)</f>
        <v>#N/A</v>
      </c>
      <c r="P277" t="e">
        <f>VLOOKUP(A277,'post control'!J:BI,46,0)</f>
        <v>#N/A</v>
      </c>
      <c r="Q277" t="str">
        <f>VLOOKUP(A277,Pre!$J:$BG,46,0)</f>
        <v>N/A</v>
      </c>
      <c r="R277" t="e">
        <f>VLOOKUP(A277,'post intervencion'!J:BY,64,0)</f>
        <v>#N/A</v>
      </c>
      <c r="S277" t="e">
        <f>VLOOKUP(A277,'post control'!J:BI,47,0)</f>
        <v>#N/A</v>
      </c>
      <c r="T277" t="str">
        <f>VLOOKUP(A277,Pre!$J:$BG,47,0)</f>
        <v>N/A</v>
      </c>
      <c r="U277" t="e">
        <f>VLOOKUP(A277,'post intervencion'!J:BY,65,0)</f>
        <v>#N/A</v>
      </c>
      <c r="V277" t="e">
        <f>VLOOKUP(A277,'post control'!J:BI,48,0)</f>
        <v>#N/A</v>
      </c>
      <c r="W277">
        <f>VLOOKUP(A277,Pre!$J:$BG,48,0)</f>
        <v>3.6</v>
      </c>
      <c r="X277" t="e">
        <f>VLOOKUP(A277,'post intervencion'!J:BY,66,0)</f>
        <v>#N/A</v>
      </c>
      <c r="Y277" t="e">
        <f>VLOOKUP(A277,'post control'!J:BI,49,0)</f>
        <v>#N/A</v>
      </c>
      <c r="Z277">
        <f>VLOOKUP(A277,Pre!$J:$BG,49,0)</f>
        <v>3</v>
      </c>
      <c r="AA277" t="e">
        <f>VLOOKUP(A277,'post control'!J:BJ,50,0)</f>
        <v>#N/A</v>
      </c>
      <c r="AB277" t="e">
        <f>VLOOKUP(A277,'post control'!J:BI,50,0)</f>
        <v>#N/A</v>
      </c>
      <c r="AC277">
        <f>VLOOKUP(A277,Pre!$J:$BG,50,0)</f>
        <v>4</v>
      </c>
      <c r="AD277" t="e">
        <f>VLOOKUP(A277,'post intervencion'!J:BY,68,0)</f>
        <v>#N/A</v>
      </c>
      <c r="AE277" t="e">
        <f>VLOOKUP(A277,'post control'!J:BI,51,0)</f>
        <v>#N/A</v>
      </c>
      <c r="AG277" t="str">
        <f>VLOOKUP(A277,Pre!$J:$BH,51,0)</f>
        <v>N/A</v>
      </c>
      <c r="AH277" t="e">
        <f>VLOOKUP(A277,'post intervencion'!J:CA,70,0)</f>
        <v>#N/A</v>
      </c>
      <c r="AJ277" t="str">
        <f>VLOOKUP(A277,Pre!$J:$BI,52,0)</f>
        <v>N/A</v>
      </c>
      <c r="AK277" t="e">
        <f>VLOOKUP(A277,'post intervencion'!J:CB,71,0)</f>
        <v>#N/A</v>
      </c>
      <c r="AM277" t="str">
        <f>VLOOKUP(A277,Pre!$J:$BJ,53,0)</f>
        <v>N/A</v>
      </c>
      <c r="AN277" t="e">
        <f>VLOOKUP(A277,'post control'!J:BJ,53,0)</f>
        <v>#N/A</v>
      </c>
      <c r="AP277">
        <f>VLOOKUP(A277,Pre!$J:$BK,54,0)</f>
        <v>2</v>
      </c>
      <c r="AQ277" t="e">
        <f>VLOOKUP(A277,'post intervencion'!J:CD,73,0)</f>
        <v>#N/A</v>
      </c>
      <c r="AS277" t="str">
        <f>VLOOKUP(A277,Pre!$J:$BL,55,0)</f>
        <v>N/A</v>
      </c>
      <c r="AT277" t="e">
        <f>VLOOKUP(A277,'post intervencion'!J:CE,74,0)</f>
        <v>#N/A</v>
      </c>
      <c r="AW277" t="e">
        <f>VLOOKUP(A277,'post intervencion'!$J$18:$CI$117,75,0)</f>
        <v>#N/A</v>
      </c>
      <c r="AX277" t="e">
        <f>VLOOKUP(A277,'post intervencion'!$J$18:$CI$117,76,0)</f>
        <v>#N/A</v>
      </c>
      <c r="AY277" t="e">
        <f>VLOOKUP(A277,'post intervencion'!$J$18:$CI$117,77,0)</f>
        <v>#N/A</v>
      </c>
      <c r="AZ277" t="e">
        <f>VLOOKUP(A277,'post intervencion'!$J$18:$CI$117,78,0)</f>
        <v>#N/A</v>
      </c>
      <c r="BB277">
        <f>VLOOKUP(A277,Pre!$J:$BG,4,0)</f>
        <v>6</v>
      </c>
      <c r="BC277" t="e">
        <f>VLOOKUP(A277,'post control'!J:BJ,4,0)</f>
        <v>#N/A</v>
      </c>
    </row>
    <row r="278" spans="1:55" x14ac:dyDescent="0.2">
      <c r="A278">
        <v>901</v>
      </c>
      <c r="B278" s="13">
        <f>VLOOKUP(A278,Pre!$J:$BG,41,0)</f>
        <v>5</v>
      </c>
      <c r="C278" s="13" t="e">
        <f>VLOOKUP(A278,'post control'!J:BI,42,0)</f>
        <v>#N/A</v>
      </c>
      <c r="D278" s="13" t="e">
        <f>VLOOKUP(A278,'post control'!J:BI,42,0)</f>
        <v>#N/A</v>
      </c>
      <c r="E278">
        <f>VLOOKUP(A278,Pre!$J:$BG,42,0)</f>
        <v>7</v>
      </c>
      <c r="F278" t="e">
        <f>VLOOKUP(A278,'post intervencion'!J:BY,60,0)</f>
        <v>#N/A</v>
      </c>
      <c r="G278" t="e">
        <f>VLOOKUP(A278,'post control'!J:BI,43,0)</f>
        <v>#N/A</v>
      </c>
      <c r="H278" t="str">
        <f>VLOOKUP(A278,Pre!$J:$BG,43,0)</f>
        <v>N/A</v>
      </c>
      <c r="I278" t="e">
        <f>VLOOKUP(A278,'post intervencion'!J:BY,61,0)</f>
        <v>#N/A</v>
      </c>
      <c r="J278" t="e">
        <f>VLOOKUP(A278,'post control'!J:BI,44,0)</f>
        <v>#N/A</v>
      </c>
      <c r="K278" s="24" t="str">
        <f>VLOOKUP(A278,Pre!$J:$BG,44,0)</f>
        <v>N/A</v>
      </c>
      <c r="L278" t="e">
        <f>VLOOKUP(A278,'post intervencion'!J:BY,62,0)</f>
        <v>#N/A</v>
      </c>
      <c r="M278" t="e">
        <f>VLOOKUP(A278,'post control'!J:BI,45,0)</f>
        <v>#N/A</v>
      </c>
      <c r="N278" t="str">
        <f>VLOOKUP(A278,Pre!$J:$BG,45,0)</f>
        <v>N/A</v>
      </c>
      <c r="O278" t="e">
        <f>VLOOKUP(A278,'post intervencion'!J:BY,63,0)</f>
        <v>#N/A</v>
      </c>
      <c r="P278" t="e">
        <f>VLOOKUP(A278,'post control'!J:BI,46,0)</f>
        <v>#N/A</v>
      </c>
      <c r="Q278" t="str">
        <f>VLOOKUP(A278,Pre!$J:$BG,46,0)</f>
        <v>N/A</v>
      </c>
      <c r="R278" t="e">
        <f>VLOOKUP(A278,'post intervencion'!J:BY,64,0)</f>
        <v>#N/A</v>
      </c>
      <c r="S278" t="e">
        <f>VLOOKUP(A278,'post control'!J:BI,47,0)</f>
        <v>#N/A</v>
      </c>
      <c r="T278" t="str">
        <f>VLOOKUP(A278,Pre!$J:$BG,47,0)</f>
        <v>N/A</v>
      </c>
      <c r="U278" t="e">
        <f>VLOOKUP(A278,'post intervencion'!J:BY,65,0)</f>
        <v>#N/A</v>
      </c>
      <c r="V278" t="e">
        <f>VLOOKUP(A278,'post control'!J:BI,48,0)</f>
        <v>#N/A</v>
      </c>
      <c r="W278">
        <f>VLOOKUP(A278,Pre!$J:$BG,48,0)</f>
        <v>4.8</v>
      </c>
      <c r="X278" t="e">
        <f>VLOOKUP(A278,'post intervencion'!J:BY,66,0)</f>
        <v>#N/A</v>
      </c>
      <c r="Y278" t="e">
        <f>VLOOKUP(A278,'post control'!J:BI,49,0)</f>
        <v>#N/A</v>
      </c>
      <c r="Z278">
        <f>VLOOKUP(A278,Pre!$J:$BG,49,0)</f>
        <v>4</v>
      </c>
      <c r="AA278" t="e">
        <f>VLOOKUP(A278,'post control'!J:BJ,50,0)</f>
        <v>#N/A</v>
      </c>
      <c r="AB278" t="e">
        <f>VLOOKUP(A278,'post control'!J:BI,50,0)</f>
        <v>#N/A</v>
      </c>
      <c r="AC278">
        <f>VLOOKUP(A278,Pre!$J:$BG,50,0)</f>
        <v>3</v>
      </c>
      <c r="AD278" t="e">
        <f>VLOOKUP(A278,'post intervencion'!J:BY,68,0)</f>
        <v>#N/A</v>
      </c>
      <c r="AE278" t="e">
        <f>VLOOKUP(A278,'post control'!J:BI,51,0)</f>
        <v>#N/A</v>
      </c>
      <c r="AG278" t="str">
        <f>VLOOKUP(A278,Pre!$J:$BH,51,0)</f>
        <v>N/A</v>
      </c>
      <c r="AH278" t="e">
        <f>VLOOKUP(A278,'post intervencion'!J:CA,70,0)</f>
        <v>#N/A</v>
      </c>
      <c r="AJ278" t="str">
        <f>VLOOKUP(A278,Pre!$J:$BI,52,0)</f>
        <v>N/A</v>
      </c>
      <c r="AK278" t="e">
        <f>VLOOKUP(A278,'post intervencion'!J:CB,71,0)</f>
        <v>#N/A</v>
      </c>
      <c r="AM278" t="str">
        <f>VLOOKUP(A278,Pre!$J:$BJ,53,0)</f>
        <v>N/A</v>
      </c>
      <c r="AN278" t="e">
        <f>VLOOKUP(A278,'post control'!J:BJ,53,0)</f>
        <v>#N/A</v>
      </c>
      <c r="AP278">
        <f>VLOOKUP(A278,Pre!$J:$BK,54,0)</f>
        <v>3</v>
      </c>
      <c r="AQ278" t="e">
        <f>VLOOKUP(A278,'post intervencion'!J:CD,73,0)</f>
        <v>#N/A</v>
      </c>
      <c r="AS278" t="str">
        <f>VLOOKUP(A278,Pre!$J:$BL,55,0)</f>
        <v>N/A</v>
      </c>
      <c r="AT278" t="e">
        <f>VLOOKUP(A278,'post intervencion'!J:CE,74,0)</f>
        <v>#N/A</v>
      </c>
      <c r="AW278" t="e">
        <f>VLOOKUP(A278,'post intervencion'!$J$18:$CI$117,75,0)</f>
        <v>#N/A</v>
      </c>
      <c r="AX278" t="e">
        <f>VLOOKUP(A278,'post intervencion'!$J$18:$CI$117,76,0)</f>
        <v>#N/A</v>
      </c>
      <c r="AY278" t="e">
        <f>VLOOKUP(A278,'post intervencion'!$J$18:$CI$117,77,0)</f>
        <v>#N/A</v>
      </c>
      <c r="AZ278" t="e">
        <f>VLOOKUP(A278,'post intervencion'!$J$18:$CI$117,78,0)</f>
        <v>#N/A</v>
      </c>
      <c r="BB278">
        <f>VLOOKUP(A278,Pre!$J:$BG,4,0)</f>
        <v>4</v>
      </c>
      <c r="BC278" t="e">
        <f>VLOOKUP(A278,'post control'!J:BJ,4,0)</f>
        <v>#N/A</v>
      </c>
    </row>
    <row r="279" spans="1:55" x14ac:dyDescent="0.2">
      <c r="A279">
        <v>937</v>
      </c>
      <c r="B279" s="13">
        <f>VLOOKUP(A279,Pre!$J:$BG,41,0)</f>
        <v>4.333333333333333</v>
      </c>
      <c r="C279" s="13" t="e">
        <f>VLOOKUP(A279,'post control'!J:BI,42,0)</f>
        <v>#N/A</v>
      </c>
      <c r="D279" s="13" t="e">
        <f>VLOOKUP(A279,'post control'!J:BI,42,0)</f>
        <v>#N/A</v>
      </c>
      <c r="E279">
        <f>VLOOKUP(A279,Pre!$J:$BG,42,0)</f>
        <v>2</v>
      </c>
      <c r="F279" t="e">
        <f>VLOOKUP(A279,'post intervencion'!J:BY,60,0)</f>
        <v>#N/A</v>
      </c>
      <c r="G279" t="e">
        <f>VLOOKUP(A279,'post control'!J:BI,43,0)</f>
        <v>#N/A</v>
      </c>
      <c r="H279" t="str">
        <f>VLOOKUP(A279,Pre!$J:$BG,43,0)</f>
        <v>N/A</v>
      </c>
      <c r="I279" t="e">
        <f>VLOOKUP(A279,'post intervencion'!J:BY,61,0)</f>
        <v>#N/A</v>
      </c>
      <c r="J279" t="e">
        <f>VLOOKUP(A279,'post control'!J:BI,44,0)</f>
        <v>#N/A</v>
      </c>
      <c r="K279" s="24" t="str">
        <f>VLOOKUP(A279,Pre!$J:$BG,44,0)</f>
        <v>N/A</v>
      </c>
      <c r="L279" t="e">
        <f>VLOOKUP(A279,'post intervencion'!J:BY,62,0)</f>
        <v>#N/A</v>
      </c>
      <c r="M279" t="e">
        <f>VLOOKUP(A279,'post control'!J:BI,45,0)</f>
        <v>#N/A</v>
      </c>
      <c r="N279" t="str">
        <f>VLOOKUP(A279,Pre!$J:$BG,45,0)</f>
        <v>N/A</v>
      </c>
      <c r="O279" t="e">
        <f>VLOOKUP(A279,'post intervencion'!J:BY,63,0)</f>
        <v>#N/A</v>
      </c>
      <c r="P279" t="e">
        <f>VLOOKUP(A279,'post control'!J:BI,46,0)</f>
        <v>#N/A</v>
      </c>
      <c r="Q279" t="str">
        <f>VLOOKUP(A279,Pre!$J:$BG,46,0)</f>
        <v>N/A</v>
      </c>
      <c r="R279" t="e">
        <f>VLOOKUP(A279,'post intervencion'!J:BY,64,0)</f>
        <v>#N/A</v>
      </c>
      <c r="S279" t="e">
        <f>VLOOKUP(A279,'post control'!J:BI,47,0)</f>
        <v>#N/A</v>
      </c>
      <c r="T279" t="str">
        <f>VLOOKUP(A279,Pre!$J:$BG,47,0)</f>
        <v>N/A</v>
      </c>
      <c r="U279" t="e">
        <f>VLOOKUP(A279,'post intervencion'!J:BY,65,0)</f>
        <v>#N/A</v>
      </c>
      <c r="V279" t="e">
        <f>VLOOKUP(A279,'post control'!J:BI,48,0)</f>
        <v>#N/A</v>
      </c>
      <c r="W279">
        <f>VLOOKUP(A279,Pre!$J:$BG,48,0)</f>
        <v>4.4000000000000004</v>
      </c>
      <c r="X279" t="e">
        <f>VLOOKUP(A279,'post intervencion'!J:BY,66,0)</f>
        <v>#N/A</v>
      </c>
      <c r="Y279" t="e">
        <f>VLOOKUP(A279,'post control'!J:BI,49,0)</f>
        <v>#N/A</v>
      </c>
      <c r="Z279">
        <f>VLOOKUP(A279,Pre!$J:$BG,49,0)</f>
        <v>3</v>
      </c>
      <c r="AA279" t="e">
        <f>VLOOKUP(A279,'post control'!J:BJ,50,0)</f>
        <v>#N/A</v>
      </c>
      <c r="AB279" t="e">
        <f>VLOOKUP(A279,'post control'!J:BI,50,0)</f>
        <v>#N/A</v>
      </c>
      <c r="AC279">
        <f>VLOOKUP(A279,Pre!$J:$BG,50,0)</f>
        <v>12</v>
      </c>
      <c r="AD279" t="e">
        <f>VLOOKUP(A279,'post intervencion'!J:BY,68,0)</f>
        <v>#N/A</v>
      </c>
      <c r="AE279" t="e">
        <f>VLOOKUP(A279,'post control'!J:BI,51,0)</f>
        <v>#N/A</v>
      </c>
      <c r="AG279" t="str">
        <f>VLOOKUP(A279,Pre!$J:$BH,51,0)</f>
        <v>N/A</v>
      </c>
      <c r="AH279" t="e">
        <f>VLOOKUP(A279,'post intervencion'!J:CA,70,0)</f>
        <v>#N/A</v>
      </c>
      <c r="AJ279" t="str">
        <f>VLOOKUP(A279,Pre!$J:$BI,52,0)</f>
        <v>N/A</v>
      </c>
      <c r="AK279" t="e">
        <f>VLOOKUP(A279,'post intervencion'!J:CB,71,0)</f>
        <v>#N/A</v>
      </c>
      <c r="AM279" t="str">
        <f>VLOOKUP(A279,Pre!$J:$BJ,53,0)</f>
        <v>N/A</v>
      </c>
      <c r="AN279" t="e">
        <f>VLOOKUP(A279,'post control'!J:BJ,53,0)</f>
        <v>#N/A</v>
      </c>
      <c r="AP279">
        <f>VLOOKUP(A279,Pre!$J:$BK,54,0)</f>
        <v>5</v>
      </c>
      <c r="AQ279" t="e">
        <f>VLOOKUP(A279,'post intervencion'!J:CD,73,0)</f>
        <v>#N/A</v>
      </c>
      <c r="AS279" t="str">
        <f>VLOOKUP(A279,Pre!$J:$BL,55,0)</f>
        <v>N/A</v>
      </c>
      <c r="AT279" t="e">
        <f>VLOOKUP(A279,'post intervencion'!J:CE,74,0)</f>
        <v>#N/A</v>
      </c>
      <c r="AW279" t="e">
        <f>VLOOKUP(A279,'post intervencion'!$J$18:$CI$117,75,0)</f>
        <v>#N/A</v>
      </c>
      <c r="AX279" t="e">
        <f>VLOOKUP(A279,'post intervencion'!$J$18:$CI$117,76,0)</f>
        <v>#N/A</v>
      </c>
      <c r="AY279" t="e">
        <f>VLOOKUP(A279,'post intervencion'!$J$18:$CI$117,77,0)</f>
        <v>#N/A</v>
      </c>
      <c r="AZ279" t="e">
        <f>VLOOKUP(A279,'post intervencion'!$J$18:$CI$117,78,0)</f>
        <v>#N/A</v>
      </c>
      <c r="BB279">
        <f>VLOOKUP(A279,Pre!$J:$BG,4,0)</f>
        <v>5</v>
      </c>
      <c r="BC279" t="e">
        <f>VLOOKUP(A279,'post control'!J:BJ,4,0)</f>
        <v>#N/A</v>
      </c>
    </row>
    <row r="280" spans="1:55" x14ac:dyDescent="0.2">
      <c r="A280">
        <v>1045</v>
      </c>
      <c r="B280" s="13">
        <f>VLOOKUP(A280,Pre!$J:$BG,41,0)</f>
        <v>3.6666666666666665</v>
      </c>
      <c r="C280" s="13" t="e">
        <f>VLOOKUP(A280,'post control'!J:BI,42,0)</f>
        <v>#N/A</v>
      </c>
      <c r="D280" s="13" t="e">
        <f>VLOOKUP(A280,'post control'!J:BI,42,0)</f>
        <v>#N/A</v>
      </c>
      <c r="E280">
        <f>VLOOKUP(A280,Pre!$J:$BG,42,0)</f>
        <v>3</v>
      </c>
      <c r="F280" t="e">
        <f>VLOOKUP(A280,'post intervencion'!J:BY,60,0)</f>
        <v>#N/A</v>
      </c>
      <c r="G280" t="e">
        <f>VLOOKUP(A280,'post control'!J:BI,43,0)</f>
        <v>#N/A</v>
      </c>
      <c r="H280" t="str">
        <f>VLOOKUP(A280,Pre!$J:$BG,43,0)</f>
        <v>N/A</v>
      </c>
      <c r="I280" t="e">
        <f>VLOOKUP(A280,'post intervencion'!J:BY,61,0)</f>
        <v>#N/A</v>
      </c>
      <c r="J280" t="e">
        <f>VLOOKUP(A280,'post control'!J:BI,44,0)</f>
        <v>#N/A</v>
      </c>
      <c r="K280" s="24" t="str">
        <f>VLOOKUP(A280,Pre!$J:$BG,44,0)</f>
        <v>N/A</v>
      </c>
      <c r="L280" t="e">
        <f>VLOOKUP(A280,'post intervencion'!J:BY,62,0)</f>
        <v>#N/A</v>
      </c>
      <c r="M280" t="e">
        <f>VLOOKUP(A280,'post control'!J:BI,45,0)</f>
        <v>#N/A</v>
      </c>
      <c r="N280" t="str">
        <f>VLOOKUP(A280,Pre!$J:$BG,45,0)</f>
        <v>N/A</v>
      </c>
      <c r="O280" t="e">
        <f>VLOOKUP(A280,'post intervencion'!J:BY,63,0)</f>
        <v>#N/A</v>
      </c>
      <c r="P280" t="e">
        <f>VLOOKUP(A280,'post control'!J:BI,46,0)</f>
        <v>#N/A</v>
      </c>
      <c r="Q280" t="str">
        <f>VLOOKUP(A280,Pre!$J:$BG,46,0)</f>
        <v>N/A</v>
      </c>
      <c r="R280" t="e">
        <f>VLOOKUP(A280,'post intervencion'!J:BY,64,0)</f>
        <v>#N/A</v>
      </c>
      <c r="S280" t="e">
        <f>VLOOKUP(A280,'post control'!J:BI,47,0)</f>
        <v>#N/A</v>
      </c>
      <c r="T280" t="str">
        <f>VLOOKUP(A280,Pre!$J:$BG,47,0)</f>
        <v>N/A</v>
      </c>
      <c r="U280" t="e">
        <f>VLOOKUP(A280,'post intervencion'!J:BY,65,0)</f>
        <v>#N/A</v>
      </c>
      <c r="V280" t="e">
        <f>VLOOKUP(A280,'post control'!J:BI,48,0)</f>
        <v>#N/A</v>
      </c>
      <c r="W280">
        <f>VLOOKUP(A280,Pre!$J:$BG,48,0)</f>
        <v>4.2</v>
      </c>
      <c r="X280" t="e">
        <f>VLOOKUP(A280,'post intervencion'!J:BY,66,0)</f>
        <v>#N/A</v>
      </c>
      <c r="Y280" t="e">
        <f>VLOOKUP(A280,'post control'!J:BI,49,0)</f>
        <v>#N/A</v>
      </c>
      <c r="Z280">
        <f>VLOOKUP(A280,Pre!$J:$BG,49,0)</f>
        <v>4</v>
      </c>
      <c r="AA280" t="e">
        <f>VLOOKUP(A280,'post control'!J:BJ,50,0)</f>
        <v>#N/A</v>
      </c>
      <c r="AB280" t="e">
        <f>VLOOKUP(A280,'post control'!J:BI,50,0)</f>
        <v>#N/A</v>
      </c>
      <c r="AC280">
        <f>VLOOKUP(A280,Pre!$J:$BG,50,0)</f>
        <v>9</v>
      </c>
      <c r="AD280" t="e">
        <f>VLOOKUP(A280,'post intervencion'!J:BY,68,0)</f>
        <v>#N/A</v>
      </c>
      <c r="AE280" t="e">
        <f>VLOOKUP(A280,'post control'!J:BI,51,0)</f>
        <v>#N/A</v>
      </c>
      <c r="AG280" t="str">
        <f>VLOOKUP(A280,Pre!$J:$BH,51,0)</f>
        <v>N/A</v>
      </c>
      <c r="AH280" t="e">
        <f>VLOOKUP(A280,'post intervencion'!J:CA,70,0)</f>
        <v>#N/A</v>
      </c>
      <c r="AJ280" t="str">
        <f>VLOOKUP(A280,Pre!$J:$BI,52,0)</f>
        <v>N/A</v>
      </c>
      <c r="AK280" t="e">
        <f>VLOOKUP(A280,'post intervencion'!J:CB,71,0)</f>
        <v>#N/A</v>
      </c>
      <c r="AM280" t="str">
        <f>VLOOKUP(A280,Pre!$J:$BJ,53,0)</f>
        <v>N/A</v>
      </c>
      <c r="AN280" t="e">
        <f>VLOOKUP(A280,'post control'!J:BJ,53,0)</f>
        <v>#N/A</v>
      </c>
      <c r="AP280">
        <f>VLOOKUP(A280,Pre!$J:$BK,54,0)</f>
        <v>3</v>
      </c>
      <c r="AQ280" t="e">
        <f>VLOOKUP(A280,'post intervencion'!J:CD,73,0)</f>
        <v>#N/A</v>
      </c>
      <c r="AS280" t="str">
        <f>VLOOKUP(A280,Pre!$J:$BL,55,0)</f>
        <v>N/A</v>
      </c>
      <c r="AT280" t="e">
        <f>VLOOKUP(A280,'post intervencion'!J:CE,74,0)</f>
        <v>#N/A</v>
      </c>
      <c r="AW280" t="e">
        <f>VLOOKUP(A280,'post intervencion'!$J$18:$CI$117,75,0)</f>
        <v>#N/A</v>
      </c>
      <c r="AX280" t="e">
        <f>VLOOKUP(A280,'post intervencion'!$J$18:$CI$117,76,0)</f>
        <v>#N/A</v>
      </c>
      <c r="AY280" t="e">
        <f>VLOOKUP(A280,'post intervencion'!$J$18:$CI$117,77,0)</f>
        <v>#N/A</v>
      </c>
      <c r="AZ280" t="e">
        <f>VLOOKUP(A280,'post intervencion'!$J$18:$CI$117,78,0)</f>
        <v>#N/A</v>
      </c>
      <c r="BB280">
        <f>VLOOKUP(A280,Pre!$J:$BG,4,0)</f>
        <v>3</v>
      </c>
      <c r="BC280" t="e">
        <f>VLOOKUP(A280,'post control'!J:BJ,4,0)</f>
        <v>#N/A</v>
      </c>
    </row>
    <row r="281" spans="1:55" x14ac:dyDescent="0.2">
      <c r="A281">
        <v>1588</v>
      </c>
      <c r="B281" s="13">
        <f>VLOOKUP(A281,Pre!$J:$BG,41,0)</f>
        <v>5.333333333333333</v>
      </c>
      <c r="C281" s="13" t="e">
        <f>VLOOKUP(A281,'post control'!J:BI,42,0)</f>
        <v>#N/A</v>
      </c>
      <c r="D281" s="13" t="e">
        <f>VLOOKUP(A281,'post control'!J:BI,42,0)</f>
        <v>#N/A</v>
      </c>
      <c r="E281">
        <f>VLOOKUP(A281,Pre!$J:$BG,42,0)</f>
        <v>0</v>
      </c>
      <c r="F281" t="e">
        <f>VLOOKUP(A281,'post intervencion'!J:BY,60,0)</f>
        <v>#N/A</v>
      </c>
      <c r="G281" t="e">
        <f>VLOOKUP(A281,'post control'!J:BI,43,0)</f>
        <v>#N/A</v>
      </c>
      <c r="H281" t="str">
        <f>VLOOKUP(A281,Pre!$J:$BG,43,0)</f>
        <v>N/A</v>
      </c>
      <c r="I281" t="e">
        <f>VLOOKUP(A281,'post intervencion'!J:BY,61,0)</f>
        <v>#N/A</v>
      </c>
      <c r="J281" t="e">
        <f>VLOOKUP(A281,'post control'!J:BI,44,0)</f>
        <v>#N/A</v>
      </c>
      <c r="K281" s="24" t="str">
        <f>VLOOKUP(A281,Pre!$J:$BG,44,0)</f>
        <v>N/A</v>
      </c>
      <c r="L281" t="e">
        <f>VLOOKUP(A281,'post intervencion'!J:BY,62,0)</f>
        <v>#N/A</v>
      </c>
      <c r="M281" t="e">
        <f>VLOOKUP(A281,'post control'!J:BI,45,0)</f>
        <v>#N/A</v>
      </c>
      <c r="N281" t="str">
        <f>VLOOKUP(A281,Pre!$J:$BG,45,0)</f>
        <v>N/A</v>
      </c>
      <c r="O281" t="e">
        <f>VLOOKUP(A281,'post intervencion'!J:BY,63,0)</f>
        <v>#N/A</v>
      </c>
      <c r="P281" t="e">
        <f>VLOOKUP(A281,'post control'!J:BI,46,0)</f>
        <v>#N/A</v>
      </c>
      <c r="Q281" t="str">
        <f>VLOOKUP(A281,Pre!$J:$BG,46,0)</f>
        <v>N/A</v>
      </c>
      <c r="R281" t="e">
        <f>VLOOKUP(A281,'post intervencion'!J:BY,64,0)</f>
        <v>#N/A</v>
      </c>
      <c r="S281" t="e">
        <f>VLOOKUP(A281,'post control'!J:BI,47,0)</f>
        <v>#N/A</v>
      </c>
      <c r="T281" t="str">
        <f>VLOOKUP(A281,Pre!$J:$BG,47,0)</f>
        <v>N/A</v>
      </c>
      <c r="U281" t="e">
        <f>VLOOKUP(A281,'post intervencion'!J:BY,65,0)</f>
        <v>#N/A</v>
      </c>
      <c r="V281" t="e">
        <f>VLOOKUP(A281,'post control'!J:BI,48,0)</f>
        <v>#N/A</v>
      </c>
      <c r="W281">
        <f>VLOOKUP(A281,Pre!$J:$BG,48,0)</f>
        <v>4.2</v>
      </c>
      <c r="X281" t="e">
        <f>VLOOKUP(A281,'post intervencion'!J:BY,66,0)</f>
        <v>#N/A</v>
      </c>
      <c r="Y281" t="e">
        <f>VLOOKUP(A281,'post control'!J:BI,49,0)</f>
        <v>#N/A</v>
      </c>
      <c r="Z281">
        <f>VLOOKUP(A281,Pre!$J:$BG,49,0)</f>
        <v>3</v>
      </c>
      <c r="AA281" t="e">
        <f>VLOOKUP(A281,'post control'!J:BJ,50,0)</f>
        <v>#N/A</v>
      </c>
      <c r="AB281" t="e">
        <f>VLOOKUP(A281,'post control'!J:BI,50,0)</f>
        <v>#N/A</v>
      </c>
      <c r="AC281">
        <f>VLOOKUP(A281,Pre!$J:$BG,50,0)</f>
        <v>7</v>
      </c>
      <c r="AD281" t="e">
        <f>VLOOKUP(A281,'post intervencion'!J:BY,68,0)</f>
        <v>#N/A</v>
      </c>
      <c r="AE281" t="e">
        <f>VLOOKUP(A281,'post control'!J:BI,51,0)</f>
        <v>#N/A</v>
      </c>
      <c r="AG281" t="str">
        <f>VLOOKUP(A281,Pre!$J:$BH,51,0)</f>
        <v>N/A</v>
      </c>
      <c r="AH281" t="e">
        <f>VLOOKUP(A281,'post intervencion'!J:CA,70,0)</f>
        <v>#N/A</v>
      </c>
      <c r="AJ281" t="str">
        <f>VLOOKUP(A281,Pre!$J:$BI,52,0)</f>
        <v>N/A</v>
      </c>
      <c r="AK281" t="e">
        <f>VLOOKUP(A281,'post intervencion'!J:CB,71,0)</f>
        <v>#N/A</v>
      </c>
      <c r="AM281" t="str">
        <f>VLOOKUP(A281,Pre!$J:$BJ,53,0)</f>
        <v>N/A</v>
      </c>
      <c r="AN281" t="e">
        <f>VLOOKUP(A281,'post control'!J:BJ,53,0)</f>
        <v>#N/A</v>
      </c>
      <c r="AP281">
        <f>VLOOKUP(A281,Pre!$J:$BK,54,0)</f>
        <v>2</v>
      </c>
      <c r="AQ281" t="e">
        <f>VLOOKUP(A281,'post intervencion'!J:CD,73,0)</f>
        <v>#N/A</v>
      </c>
      <c r="AS281" t="str">
        <f>VLOOKUP(A281,Pre!$J:$BL,55,0)</f>
        <v>N/A</v>
      </c>
      <c r="AT281" t="e">
        <f>VLOOKUP(A281,'post intervencion'!J:CE,74,0)</f>
        <v>#N/A</v>
      </c>
      <c r="AW281" t="e">
        <f>VLOOKUP(A281,'post intervencion'!$J$18:$CI$117,75,0)</f>
        <v>#N/A</v>
      </c>
      <c r="AX281" t="e">
        <f>VLOOKUP(A281,'post intervencion'!$J$18:$CI$117,76,0)</f>
        <v>#N/A</v>
      </c>
      <c r="AY281" t="e">
        <f>VLOOKUP(A281,'post intervencion'!$J$18:$CI$117,77,0)</f>
        <v>#N/A</v>
      </c>
      <c r="AZ281" t="e">
        <f>VLOOKUP(A281,'post intervencion'!$J$18:$CI$117,78,0)</f>
        <v>#N/A</v>
      </c>
      <c r="BB281">
        <f>VLOOKUP(A281,Pre!$J:$BG,4,0)</f>
        <v>6</v>
      </c>
      <c r="BC281" t="e">
        <f>VLOOKUP(A281,'post control'!J:BJ,4,0)</f>
        <v>#N/A</v>
      </c>
    </row>
    <row r="282" spans="1:55" x14ac:dyDescent="0.2">
      <c r="A282">
        <v>1604</v>
      </c>
      <c r="B282" s="13">
        <f>VLOOKUP(A282,Pre!$J:$BG,41,0)</f>
        <v>5</v>
      </c>
      <c r="C282" s="13" t="e">
        <f>VLOOKUP(A282,'post control'!J:BI,42,0)</f>
        <v>#N/A</v>
      </c>
      <c r="D282" s="13" t="e">
        <f>VLOOKUP(A282,'post control'!J:BI,42,0)</f>
        <v>#N/A</v>
      </c>
      <c r="E282">
        <f>VLOOKUP(A282,Pre!$J:$BG,42,0)</f>
        <v>2</v>
      </c>
      <c r="F282" t="e">
        <f>VLOOKUP(A282,'post intervencion'!J:BY,60,0)</f>
        <v>#N/A</v>
      </c>
      <c r="G282" t="e">
        <f>VLOOKUP(A282,'post control'!J:BI,43,0)</f>
        <v>#N/A</v>
      </c>
      <c r="H282" t="str">
        <f>VLOOKUP(A282,Pre!$J:$BG,43,0)</f>
        <v>N/A</v>
      </c>
      <c r="I282" t="e">
        <f>VLOOKUP(A282,'post intervencion'!J:BY,61,0)</f>
        <v>#N/A</v>
      </c>
      <c r="J282" t="e">
        <f>VLOOKUP(A282,'post control'!J:BI,44,0)</f>
        <v>#N/A</v>
      </c>
      <c r="K282" s="24" t="str">
        <f>VLOOKUP(A282,Pre!$J:$BG,44,0)</f>
        <v>N/A</v>
      </c>
      <c r="L282" t="e">
        <f>VLOOKUP(A282,'post intervencion'!J:BY,62,0)</f>
        <v>#N/A</v>
      </c>
      <c r="M282" t="e">
        <f>VLOOKUP(A282,'post control'!J:BI,45,0)</f>
        <v>#N/A</v>
      </c>
      <c r="N282" t="str">
        <f>VLOOKUP(A282,Pre!$J:$BG,45,0)</f>
        <v>N/A</v>
      </c>
      <c r="O282" t="e">
        <f>VLOOKUP(A282,'post intervencion'!J:BY,63,0)</f>
        <v>#N/A</v>
      </c>
      <c r="P282" t="e">
        <f>VLOOKUP(A282,'post control'!J:BI,46,0)</f>
        <v>#N/A</v>
      </c>
      <c r="Q282" t="str">
        <f>VLOOKUP(A282,Pre!$J:$BG,46,0)</f>
        <v>N/A</v>
      </c>
      <c r="R282" t="e">
        <f>VLOOKUP(A282,'post intervencion'!J:BY,64,0)</f>
        <v>#N/A</v>
      </c>
      <c r="S282" t="e">
        <f>VLOOKUP(A282,'post control'!J:BI,47,0)</f>
        <v>#N/A</v>
      </c>
      <c r="T282" t="str">
        <f>VLOOKUP(A282,Pre!$J:$BG,47,0)</f>
        <v>N/A</v>
      </c>
      <c r="U282" t="e">
        <f>VLOOKUP(A282,'post intervencion'!J:BY,65,0)</f>
        <v>#N/A</v>
      </c>
      <c r="V282" t="e">
        <f>VLOOKUP(A282,'post control'!J:BI,48,0)</f>
        <v>#N/A</v>
      </c>
      <c r="W282">
        <f>VLOOKUP(A282,Pre!$J:$BG,48,0)</f>
        <v>3.2</v>
      </c>
      <c r="X282" t="e">
        <f>VLOOKUP(A282,'post intervencion'!J:BY,66,0)</f>
        <v>#N/A</v>
      </c>
      <c r="Y282" t="e">
        <f>VLOOKUP(A282,'post control'!J:BI,49,0)</f>
        <v>#N/A</v>
      </c>
      <c r="Z282">
        <f>VLOOKUP(A282,Pre!$J:$BG,49,0)</f>
        <v>2</v>
      </c>
      <c r="AA282" t="e">
        <f>VLOOKUP(A282,'post control'!J:BJ,50,0)</f>
        <v>#N/A</v>
      </c>
      <c r="AB282" t="e">
        <f>VLOOKUP(A282,'post control'!J:BI,50,0)</f>
        <v>#N/A</v>
      </c>
      <c r="AC282">
        <f>VLOOKUP(A282,Pre!$J:$BG,50,0)</f>
        <v>11</v>
      </c>
      <c r="AD282" t="e">
        <f>VLOOKUP(A282,'post intervencion'!J:BY,68,0)</f>
        <v>#N/A</v>
      </c>
      <c r="AE282" t="e">
        <f>VLOOKUP(A282,'post control'!J:BI,51,0)</f>
        <v>#N/A</v>
      </c>
      <c r="AG282" t="str">
        <f>VLOOKUP(A282,Pre!$J:$BH,51,0)</f>
        <v>N/A</v>
      </c>
      <c r="AH282" t="e">
        <f>VLOOKUP(A282,'post intervencion'!J:CA,70,0)</f>
        <v>#N/A</v>
      </c>
      <c r="AJ282" t="str">
        <f>VLOOKUP(A282,Pre!$J:$BI,52,0)</f>
        <v>N/A</v>
      </c>
      <c r="AK282" t="e">
        <f>VLOOKUP(A282,'post intervencion'!J:CB,71,0)</f>
        <v>#N/A</v>
      </c>
      <c r="AM282" t="str">
        <f>VLOOKUP(A282,Pre!$J:$BJ,53,0)</f>
        <v>N/A</v>
      </c>
      <c r="AN282" t="e">
        <f>VLOOKUP(A282,'post control'!J:BJ,53,0)</f>
        <v>#N/A</v>
      </c>
      <c r="AP282">
        <f>VLOOKUP(A282,Pre!$J:$BK,54,0)</f>
        <v>4</v>
      </c>
      <c r="AQ282" t="e">
        <f>VLOOKUP(A282,'post intervencion'!J:CD,73,0)</f>
        <v>#N/A</v>
      </c>
      <c r="AS282" t="str">
        <f>VLOOKUP(A282,Pre!$J:$BL,55,0)</f>
        <v>N/A</v>
      </c>
      <c r="AT282" t="e">
        <f>VLOOKUP(A282,'post intervencion'!J:CE,74,0)</f>
        <v>#N/A</v>
      </c>
      <c r="AW282" t="e">
        <f>VLOOKUP(A282,'post intervencion'!$J$18:$CI$117,75,0)</f>
        <v>#N/A</v>
      </c>
      <c r="AX282" t="e">
        <f>VLOOKUP(A282,'post intervencion'!$J$18:$CI$117,76,0)</f>
        <v>#N/A</v>
      </c>
      <c r="AY282" t="e">
        <f>VLOOKUP(A282,'post intervencion'!$J$18:$CI$117,77,0)</f>
        <v>#N/A</v>
      </c>
      <c r="AZ282" t="e">
        <f>VLOOKUP(A282,'post intervencion'!$J$18:$CI$117,78,0)</f>
        <v>#N/A</v>
      </c>
      <c r="BB282">
        <f>VLOOKUP(A282,Pre!$J:$BG,4,0)</f>
        <v>7</v>
      </c>
      <c r="BC282" t="e">
        <f>VLOOKUP(A282,'post control'!J:BJ,4,0)</f>
        <v>#N/A</v>
      </c>
    </row>
    <row r="283" spans="1:55" x14ac:dyDescent="0.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5" spans="1:55" x14ac:dyDescent="0.2">
      <c r="B285" s="13"/>
      <c r="C285" s="13"/>
      <c r="E285" s="13"/>
      <c r="F285" s="13"/>
    </row>
  </sheetData>
  <autoFilter ref="A2:AZ2" xr:uid="{0182105C-8980-CD48-804E-099398C9B094}">
    <sortState xmlns:xlrd2="http://schemas.microsoft.com/office/spreadsheetml/2017/richdata2" ref="A3:AZ282">
      <sortCondition ref="AN2:AN282"/>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2105C-8980-CD48-804E-099398C9B094}">
  <dimension ref="A1:BC285"/>
  <sheetViews>
    <sheetView topLeftCell="AQ1" workbookViewId="0">
      <pane ySplit="1" topLeftCell="A2" activePane="bottomLeft" state="frozen"/>
      <selection pane="bottomLeft" activeCell="BB3" sqref="BB3"/>
    </sheetView>
  </sheetViews>
  <sheetFormatPr baseColWidth="10" defaultRowHeight="15" x14ac:dyDescent="0.2"/>
  <cols>
    <col min="1" max="31" width="11" customWidth="1"/>
  </cols>
  <sheetData>
    <row r="1" spans="1:55"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55"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c r="AG2" s="17" t="s">
        <v>525</v>
      </c>
      <c r="AH2" s="17" t="s">
        <v>525</v>
      </c>
      <c r="AJ2" s="17" t="s">
        <v>547</v>
      </c>
      <c r="AK2" s="17" t="s">
        <v>547</v>
      </c>
      <c r="AM2" s="17" t="s">
        <v>533</v>
      </c>
      <c r="AN2" s="17" t="s">
        <v>534</v>
      </c>
      <c r="AP2" s="17" t="s">
        <v>529</v>
      </c>
      <c r="AQ2" s="17" t="s">
        <v>530</v>
      </c>
      <c r="AS2" s="17" t="s">
        <v>536</v>
      </c>
      <c r="AT2" s="17" t="s">
        <v>536</v>
      </c>
      <c r="AW2" s="2" t="s">
        <v>541</v>
      </c>
      <c r="AX2" s="2" t="s">
        <v>542</v>
      </c>
      <c r="AY2" s="2" t="s">
        <v>544</v>
      </c>
      <c r="AZ2" s="2" t="s">
        <v>543</v>
      </c>
      <c r="BB2" s="17" t="s">
        <v>570</v>
      </c>
      <c r="BC2" s="17" t="s">
        <v>570</v>
      </c>
    </row>
    <row r="3" spans="1:55" x14ac:dyDescent="0.2">
      <c r="A3">
        <v>753</v>
      </c>
      <c r="B3" s="13">
        <f>VLOOKUP(A3,Pre!$J:$BG,41,0)</f>
        <v>6.333333333333333</v>
      </c>
      <c r="C3" s="13">
        <f>VLOOKUP(A3,'post intervencion'!J:BY,59,0)</f>
        <v>6</v>
      </c>
      <c r="D3" s="13" t="e">
        <f>VLOOKUP(A3,'post control'!J:BI,42,0)</f>
        <v>#N/A</v>
      </c>
      <c r="E3">
        <f>VLOOKUP(A3,Pre!$J:$BG,42,0)</f>
        <v>2</v>
      </c>
      <c r="F3">
        <f>VLOOKUP(A3,'post intervencion'!J:BY,60,0)</f>
        <v>5</v>
      </c>
      <c r="G3" t="e">
        <f>VLOOKUP(A3,'post control'!J:BI,43,0)</f>
        <v>#N/A</v>
      </c>
      <c r="H3">
        <f>VLOOKUP(A3,Pre!$J:$BG,43,0)</f>
        <v>0.33333333333333331</v>
      </c>
      <c r="I3">
        <f>VLOOKUP(A3,'post intervencion'!J:BY,61,0)</f>
        <v>-1</v>
      </c>
      <c r="J3" t="e">
        <f>VLOOKUP(A3,'post control'!J:BI,44,0)</f>
        <v>#N/A</v>
      </c>
      <c r="K3" s="24">
        <f>VLOOKUP(A3,Pre!$J:$BG,44,0)</f>
        <v>0</v>
      </c>
      <c r="L3">
        <f>VLOOKUP(A3,'post intervencion'!J:BY,62,0)</f>
        <v>-1</v>
      </c>
      <c r="M3" t="e">
        <f>VLOOKUP(A3,'post control'!J:BI,45,0)</f>
        <v>#N/A</v>
      </c>
      <c r="N3">
        <f>VLOOKUP(A3,Pre!$J:$BG,45,0)</f>
        <v>0</v>
      </c>
      <c r="O3">
        <f>VLOOKUP(A3,'post intervencion'!J:BY,63,0)</f>
        <v>0</v>
      </c>
      <c r="P3" t="e">
        <f>VLOOKUP(A3,'post control'!J:BI,46,0)</f>
        <v>#N/A</v>
      </c>
      <c r="Q3">
        <f>VLOOKUP(A3,Pre!$J:$BG,46,0)</f>
        <v>1</v>
      </c>
      <c r="R3">
        <f>VLOOKUP(A3,'post intervencion'!J:BY,64,0)</f>
        <v>-2</v>
      </c>
      <c r="S3" t="e">
        <f>VLOOKUP(A3,'post control'!J:BI,47,0)</f>
        <v>#N/A</v>
      </c>
      <c r="T3">
        <f>VLOOKUP(A3,Pre!$J:$BG,47,0)</f>
        <v>3.6666666666666665</v>
      </c>
      <c r="U3">
        <f>VLOOKUP(A3,'post intervencion'!J:BY,65,0)</f>
        <v>3.7777777777777777</v>
      </c>
      <c r="V3" t="e">
        <f>VLOOKUP(A3,'post control'!J:BI,48,0)</f>
        <v>#N/A</v>
      </c>
      <c r="W3">
        <f>VLOOKUP(A3,Pre!$J:$BG,48,0)</f>
        <v>4.2</v>
      </c>
      <c r="X3">
        <f>VLOOKUP(A3,'post intervencion'!J:BY,66,0)</f>
        <v>4.2</v>
      </c>
      <c r="Y3" t="e">
        <f>VLOOKUP(A3,'post control'!J:BI,49,0)</f>
        <v>#N/A</v>
      </c>
      <c r="Z3">
        <f>VLOOKUP(A3,Pre!$J:$BG,49,0)</f>
        <v>4.5</v>
      </c>
      <c r="AA3">
        <f>VLOOKUP(A3,'post intervencion'!J:BY,67,0)</f>
        <v>5.333333333333333</v>
      </c>
      <c r="AB3" t="e">
        <f>VLOOKUP(A3,'post control'!J:BI,50,0)</f>
        <v>#N/A</v>
      </c>
      <c r="AC3">
        <f>VLOOKUP(A3,Pre!$J:$BG,50,0)</f>
        <v>6</v>
      </c>
      <c r="AD3">
        <f>VLOOKUP(A3,'post intervencion'!J:BY,68,0)</f>
        <v>3</v>
      </c>
      <c r="AE3" t="e">
        <f>VLOOKUP(A3,'post control'!J:BI,51,0)</f>
        <v>#N/A</v>
      </c>
      <c r="AG3">
        <f>VLOOKUP(A3,Pre!$J:$BH,51,0)</f>
        <v>3.8888888888888888</v>
      </c>
      <c r="AH3">
        <f>VLOOKUP(A3,'post intervencion'!J:CA,70,0)</f>
        <v>3.7777777777777777</v>
      </c>
      <c r="AJ3">
        <f>VLOOKUP(A3,Pre!$J:$BI,52,0)</f>
        <v>0</v>
      </c>
      <c r="AK3">
        <f>VLOOKUP(A3,'post intervencion'!J:CB,71,0)</f>
        <v>-0.33333333333333348</v>
      </c>
      <c r="AM3">
        <f>VLOOKUP(A3,Pre!$J:$BJ,53,0)</f>
        <v>1</v>
      </c>
      <c r="AN3">
        <f>VLOOKUP(A3,'post intervencion'!J:CC,72,0)</f>
        <v>0</v>
      </c>
      <c r="AP3">
        <f>VLOOKUP(A3,Pre!$J:$BK,54,0)</f>
        <v>2</v>
      </c>
      <c r="AQ3">
        <f>VLOOKUP(A3,'post intervencion'!J:CD,73,0)</f>
        <v>1</v>
      </c>
      <c r="AS3">
        <f>VLOOKUP(A3,Pre!$J:$BL,55,0)</f>
        <v>1</v>
      </c>
      <c r="AT3">
        <f>VLOOKUP(A3,'post intervencion'!J:CE,74,0)</f>
        <v>-0.33333333333333348</v>
      </c>
      <c r="AW3" t="str">
        <f>VLOOKUP(A3,'post intervencion'!$J$18:$CI$117,75,0)</f>
        <v>si</v>
      </c>
      <c r="AX3" t="str">
        <f>VLOOKUP(A3,'post intervencion'!$J$18:$CI$117,76,0)</f>
        <v>si</v>
      </c>
      <c r="AY3" t="str">
        <f>VLOOKUP(A3,'post intervencion'!$J$18:$CI$117,77,0)</f>
        <v>si</v>
      </c>
      <c r="AZ3" t="str">
        <f>VLOOKUP(A3,'post intervencion'!$J$18:$CI$117,78,0)</f>
        <v>no</v>
      </c>
      <c r="BB3">
        <f>VLOOKUP(A3,Pre!$J:$BL,4,0)</f>
        <v>6</v>
      </c>
      <c r="BC3">
        <f>VLOOKUP(A3,'post intervencion'!J:CN,21,0)</f>
        <v>6</v>
      </c>
    </row>
    <row r="4" spans="1:55" x14ac:dyDescent="0.2">
      <c r="A4">
        <v>821</v>
      </c>
      <c r="B4" s="13">
        <f>VLOOKUP(A4,Pre!$J:$BG,41,0)</f>
        <v>6</v>
      </c>
      <c r="C4" s="13">
        <f>VLOOKUP(A4,'post intervencion'!J:BY,59,0)</f>
        <v>5.666666666666667</v>
      </c>
      <c r="D4" s="13" t="e">
        <f>VLOOKUP(A4,'post control'!J:BI,42,0)</f>
        <v>#N/A</v>
      </c>
      <c r="E4">
        <f>VLOOKUP(A4,Pre!$J:$BG,42,0)</f>
        <v>12</v>
      </c>
      <c r="F4">
        <f>VLOOKUP(A4,'post intervencion'!J:BY,60,0)</f>
        <v>12</v>
      </c>
      <c r="G4" t="e">
        <f>VLOOKUP(A4,'post control'!J:BI,43,0)</f>
        <v>#N/A</v>
      </c>
      <c r="H4">
        <f>VLOOKUP(A4,Pre!$J:$BG,43,0)</f>
        <v>0</v>
      </c>
      <c r="I4">
        <f>VLOOKUP(A4,'post intervencion'!J:BY,61,0)</f>
        <v>0</v>
      </c>
      <c r="J4" t="e">
        <f>VLOOKUP(A4,'post control'!J:BI,44,0)</f>
        <v>#N/A</v>
      </c>
      <c r="K4" s="24">
        <f>VLOOKUP(A4,Pre!$J:$BG,44,0)</f>
        <v>0</v>
      </c>
      <c r="L4">
        <f>VLOOKUP(A4,'post intervencion'!J:BY,62,0)</f>
        <v>0</v>
      </c>
      <c r="M4" t="e">
        <f>VLOOKUP(A4,'post control'!J:BI,45,0)</f>
        <v>#N/A</v>
      </c>
      <c r="N4">
        <f>VLOOKUP(A4,Pre!$J:$BG,45,0)</f>
        <v>0</v>
      </c>
      <c r="O4">
        <f>VLOOKUP(A4,'post intervencion'!J:BY,63,0)</f>
        <v>0</v>
      </c>
      <c r="P4" t="e">
        <f>VLOOKUP(A4,'post control'!J:BI,46,0)</f>
        <v>#N/A</v>
      </c>
      <c r="Q4">
        <f>VLOOKUP(A4,Pre!$J:$BG,46,0)</f>
        <v>0</v>
      </c>
      <c r="R4">
        <f>VLOOKUP(A4,'post intervencion'!J:BY,64,0)</f>
        <v>0</v>
      </c>
      <c r="S4" t="e">
        <f>VLOOKUP(A4,'post control'!J:BI,47,0)</f>
        <v>#N/A</v>
      </c>
      <c r="T4">
        <f>VLOOKUP(A4,Pre!$J:$BG,47,0)</f>
        <v>3.6666666666666665</v>
      </c>
      <c r="U4">
        <f>VLOOKUP(A4,'post intervencion'!J:BY,65,0)</f>
        <v>3</v>
      </c>
      <c r="V4" t="e">
        <f>VLOOKUP(A4,'post control'!J:BI,48,0)</f>
        <v>#N/A</v>
      </c>
      <c r="W4">
        <f>VLOOKUP(A4,Pre!$J:$BG,48,0)</f>
        <v>3</v>
      </c>
      <c r="X4">
        <f>VLOOKUP(A4,'post intervencion'!J:BY,66,0)</f>
        <v>2.8</v>
      </c>
      <c r="Y4" t="e">
        <f>VLOOKUP(A4,'post control'!J:BI,49,0)</f>
        <v>#N/A</v>
      </c>
      <c r="Z4">
        <f>VLOOKUP(A4,Pre!$J:$BG,49,0)</f>
        <v>4.75</v>
      </c>
      <c r="AA4">
        <f>VLOOKUP(A4,'post intervencion'!J:BY,67,0)</f>
        <v>3.3333333333333335</v>
      </c>
      <c r="AB4" t="e">
        <f>VLOOKUP(A4,'post control'!J:BI,50,0)</f>
        <v>#N/A</v>
      </c>
      <c r="AC4">
        <f>VLOOKUP(A4,Pre!$J:$BG,50,0)</f>
        <v>1</v>
      </c>
      <c r="AD4">
        <f>VLOOKUP(A4,'post intervencion'!J:BY,68,0)</f>
        <v>0</v>
      </c>
      <c r="AE4" t="e">
        <f>VLOOKUP(A4,'post control'!J:BI,51,0)</f>
        <v>#N/A</v>
      </c>
      <c r="AG4">
        <f>VLOOKUP(A4,Pre!$J:$BH,51,0)</f>
        <v>3.8888888888888888</v>
      </c>
      <c r="AH4">
        <f>VLOOKUP(A4,'post intervencion'!J:CA,70,0)</f>
        <v>3</v>
      </c>
      <c r="AJ4">
        <f>VLOOKUP(A4,Pre!$J:$BI,52,0)</f>
        <v>0</v>
      </c>
      <c r="AK4">
        <f>VLOOKUP(A4,'post intervencion'!J:CB,71,0)</f>
        <v>0</v>
      </c>
      <c r="AM4">
        <f>VLOOKUP(A4,Pre!$J:$BJ,53,0)</f>
        <v>0</v>
      </c>
      <c r="AN4">
        <f>VLOOKUP(A4,'post intervencion'!J:CC,72,0)</f>
        <v>0</v>
      </c>
      <c r="AP4">
        <f>VLOOKUP(A4,Pre!$J:$BK,54,0)</f>
        <v>0</v>
      </c>
      <c r="AQ4">
        <f>VLOOKUP(A4,'post intervencion'!J:CD,73,0)</f>
        <v>0</v>
      </c>
      <c r="AS4">
        <f>VLOOKUP(A4,Pre!$J:$BL,55,0)</f>
        <v>0</v>
      </c>
      <c r="AT4">
        <f>VLOOKUP(A4,'post intervencion'!J:CE,74,0)</f>
        <v>0</v>
      </c>
      <c r="AW4" t="str">
        <f>VLOOKUP(A4,'post intervencion'!$J$18:$CI$117,75,0)</f>
        <v>si</v>
      </c>
      <c r="AX4" t="str">
        <f>VLOOKUP(A4,'post intervencion'!$J$18:$CI$117,76,0)</f>
        <v>si</v>
      </c>
      <c r="AY4" t="str">
        <f>VLOOKUP(A4,'post intervencion'!$J$18:$CI$117,77,0)</f>
        <v>si</v>
      </c>
      <c r="AZ4" t="str">
        <f>VLOOKUP(A4,'post intervencion'!$J$18:$CI$117,78,0)</f>
        <v>no</v>
      </c>
      <c r="BB4">
        <f>VLOOKUP(A4,Pre!$J:$BL,4,0)</f>
        <v>3</v>
      </c>
      <c r="BC4">
        <f>VLOOKUP(A4,'post intervencion'!J:CN,21,0)</f>
        <v>3</v>
      </c>
    </row>
    <row r="5" spans="1:55" x14ac:dyDescent="0.2">
      <c r="A5">
        <v>153</v>
      </c>
      <c r="B5" s="13">
        <f>VLOOKUP(A5,Pre!$J:$BG,41,0)</f>
        <v>6.666666666666667</v>
      </c>
      <c r="C5" s="13">
        <f>VLOOKUP(A5,'post intervencion'!J:BY,59,0)</f>
        <v>6.333333333333333</v>
      </c>
      <c r="D5" s="13" t="e">
        <f>VLOOKUP(A5,'post control'!J:BI,42,0)</f>
        <v>#N/A</v>
      </c>
      <c r="E5">
        <f>VLOOKUP(A5,Pre!$J:$BG,42,0)</f>
        <v>9</v>
      </c>
      <c r="F5">
        <f>VLOOKUP(A5,'post intervencion'!J:BY,60,0)</f>
        <v>9</v>
      </c>
      <c r="G5" t="e">
        <f>VLOOKUP(A5,'post control'!J:BI,43,0)</f>
        <v>#N/A</v>
      </c>
      <c r="H5">
        <f>VLOOKUP(A5,Pre!$J:$BG,43,0)</f>
        <v>0.33333333333333331</v>
      </c>
      <c r="I5">
        <f>VLOOKUP(A5,'post intervencion'!J:BY,61,0)</f>
        <v>0</v>
      </c>
      <c r="J5" t="e">
        <f>VLOOKUP(A5,'post control'!J:BI,44,0)</f>
        <v>#N/A</v>
      </c>
      <c r="K5" s="24">
        <f>VLOOKUP(A5,Pre!$J:$BG,44,0)</f>
        <v>1</v>
      </c>
      <c r="L5">
        <f>VLOOKUP(A5,'post intervencion'!J:BY,62,0)</f>
        <v>0</v>
      </c>
      <c r="M5" t="e">
        <f>VLOOKUP(A5,'post control'!J:BI,45,0)</f>
        <v>#N/A</v>
      </c>
      <c r="N5">
        <f>VLOOKUP(A5,Pre!$J:$BG,45,0)</f>
        <v>0</v>
      </c>
      <c r="O5">
        <f>VLOOKUP(A5,'post intervencion'!J:BY,63,0)</f>
        <v>0</v>
      </c>
      <c r="P5" t="e">
        <f>VLOOKUP(A5,'post control'!J:BI,46,0)</f>
        <v>#N/A</v>
      </c>
      <c r="Q5">
        <f>VLOOKUP(A5,Pre!$J:$BG,46,0)</f>
        <v>0</v>
      </c>
      <c r="R5">
        <f>VLOOKUP(A5,'post intervencion'!J:BY,64,0)</f>
        <v>0</v>
      </c>
      <c r="S5" t="e">
        <f>VLOOKUP(A5,'post control'!J:BI,47,0)</f>
        <v>#N/A</v>
      </c>
      <c r="T5">
        <f>VLOOKUP(A5,Pre!$J:$BG,47,0)</f>
        <v>3</v>
      </c>
      <c r="U5">
        <f>VLOOKUP(A5,'post intervencion'!J:BY,65,0)</f>
        <v>3.8888888888888888</v>
      </c>
      <c r="V5" t="e">
        <f>VLOOKUP(A5,'post control'!J:BI,48,0)</f>
        <v>#N/A</v>
      </c>
      <c r="W5">
        <f>VLOOKUP(A5,Pre!$J:$BG,48,0)</f>
        <v>4.2</v>
      </c>
      <c r="X5">
        <f>VLOOKUP(A5,'post intervencion'!J:BY,66,0)</f>
        <v>4.4000000000000004</v>
      </c>
      <c r="Y5" t="e">
        <f>VLOOKUP(A5,'post control'!J:BI,49,0)</f>
        <v>#N/A</v>
      </c>
      <c r="Z5">
        <f>VLOOKUP(A5,Pre!$J:$BG,49,0)</f>
        <v>3</v>
      </c>
      <c r="AA5">
        <f>VLOOKUP(A5,'post intervencion'!J:BY,67,0)</f>
        <v>3.3333333333333335</v>
      </c>
      <c r="AB5" t="e">
        <f>VLOOKUP(A5,'post control'!J:BI,50,0)</f>
        <v>#N/A</v>
      </c>
      <c r="AC5">
        <f>VLOOKUP(A5,Pre!$J:$BG,50,0)</f>
        <v>1</v>
      </c>
      <c r="AD5">
        <f>VLOOKUP(A5,'post intervencion'!J:BY,68,0)</f>
        <v>1</v>
      </c>
      <c r="AE5" t="e">
        <f>VLOOKUP(A5,'post control'!J:BI,51,0)</f>
        <v>#N/A</v>
      </c>
      <c r="AG5">
        <f>VLOOKUP(A5,Pre!$J:$BH,51,0)</f>
        <v>3.1111111111111112</v>
      </c>
      <c r="AH5">
        <f>VLOOKUP(A5,'post intervencion'!J:CA,70,0)</f>
        <v>3.8888888888888888</v>
      </c>
      <c r="AJ5">
        <f>VLOOKUP(A5,Pre!$J:$BI,52,0)</f>
        <v>0.33333333333333348</v>
      </c>
      <c r="AK5">
        <f>VLOOKUP(A5,'post intervencion'!J:CB,71,0)</f>
        <v>0.33333333333333348</v>
      </c>
      <c r="AM5">
        <f>VLOOKUP(A5,Pre!$J:$BJ,53,0)</f>
        <v>1</v>
      </c>
      <c r="AN5">
        <f>VLOOKUP(A5,'post intervencion'!J:CC,72,0)</f>
        <v>1</v>
      </c>
      <c r="AP5">
        <f>VLOOKUP(A5,Pre!$J:$BK,54,0)</f>
        <v>1</v>
      </c>
      <c r="AQ5">
        <f>VLOOKUP(A5,'post intervencion'!J:CD,73,0)</f>
        <v>1</v>
      </c>
      <c r="AS5">
        <f>VLOOKUP(A5,Pre!$J:$BL,55,0)</f>
        <v>0.33333333333333348</v>
      </c>
      <c r="AT5">
        <f>VLOOKUP(A5,'post intervencion'!J:CE,74,0)</f>
        <v>0</v>
      </c>
      <c r="AW5" t="str">
        <f>VLOOKUP(A5,'post intervencion'!$J$18:$CI$117,75,0)</f>
        <v>si</v>
      </c>
      <c r="AX5" t="str">
        <f>VLOOKUP(A5,'post intervencion'!$J$18:$CI$117,76,0)</f>
        <v>no</v>
      </c>
      <c r="AY5" t="str">
        <f>VLOOKUP(A5,'post intervencion'!$J$18:$CI$117,77,0)</f>
        <v>si</v>
      </c>
      <c r="AZ5" t="str">
        <f>VLOOKUP(A5,'post intervencion'!$J$18:$CI$117,78,0)</f>
        <v>si</v>
      </c>
      <c r="BB5">
        <f>VLOOKUP(A5,Pre!$J:$BL,4,0)</f>
        <v>6</v>
      </c>
      <c r="BC5">
        <f>VLOOKUP(A5,'post intervencion'!J:CN,21,0)</f>
        <v>5</v>
      </c>
    </row>
    <row r="6" spans="1:55" x14ac:dyDescent="0.2">
      <c r="A6">
        <v>1256</v>
      </c>
      <c r="B6" s="13">
        <f>VLOOKUP(A6,Pre!$J:$BG,41,0)</f>
        <v>6.333333333333333</v>
      </c>
      <c r="C6" s="13">
        <f>VLOOKUP(A6,'post intervencion'!J:BY,59,0)</f>
        <v>5.333333333333333</v>
      </c>
      <c r="D6" s="13" t="e">
        <f>VLOOKUP(A6,'post control'!J:BI,42,0)</f>
        <v>#N/A</v>
      </c>
      <c r="E6">
        <f>VLOOKUP(A6,Pre!$J:$BG,42,0)</f>
        <v>9</v>
      </c>
      <c r="F6">
        <f>VLOOKUP(A6,'post intervencion'!J:BY,60,0)</f>
        <v>9</v>
      </c>
      <c r="G6" t="e">
        <f>VLOOKUP(A6,'post control'!J:BI,43,0)</f>
        <v>#N/A</v>
      </c>
      <c r="H6">
        <f>VLOOKUP(A6,Pre!$J:$BG,43,0)</f>
        <v>0</v>
      </c>
      <c r="I6">
        <f>VLOOKUP(A6,'post intervencion'!J:BY,61,0)</f>
        <v>0</v>
      </c>
      <c r="J6" t="e">
        <f>VLOOKUP(A6,'post control'!J:BI,44,0)</f>
        <v>#N/A</v>
      </c>
      <c r="K6" s="24">
        <f>VLOOKUP(A6,Pre!$J:$BG,44,0)</f>
        <v>0</v>
      </c>
      <c r="L6">
        <f>VLOOKUP(A6,'post intervencion'!J:BY,62,0)</f>
        <v>0</v>
      </c>
      <c r="M6" t="e">
        <f>VLOOKUP(A6,'post control'!J:BI,45,0)</f>
        <v>#N/A</v>
      </c>
      <c r="N6">
        <f>VLOOKUP(A6,Pre!$J:$BG,45,0)</f>
        <v>0</v>
      </c>
      <c r="O6">
        <f>VLOOKUP(A6,'post intervencion'!J:BY,63,0)</f>
        <v>0</v>
      </c>
      <c r="P6" t="e">
        <f>VLOOKUP(A6,'post control'!J:BI,46,0)</f>
        <v>#N/A</v>
      </c>
      <c r="Q6">
        <f>VLOOKUP(A6,Pre!$J:$BG,46,0)</f>
        <v>0</v>
      </c>
      <c r="R6">
        <f>VLOOKUP(A6,'post intervencion'!J:BY,64,0)</f>
        <v>0</v>
      </c>
      <c r="S6" t="e">
        <f>VLOOKUP(A6,'post control'!J:BI,47,0)</f>
        <v>#N/A</v>
      </c>
      <c r="T6">
        <f>VLOOKUP(A6,Pre!$J:$BG,47,0)</f>
        <v>3.6666666666666665</v>
      </c>
      <c r="U6">
        <f>VLOOKUP(A6,'post intervencion'!J:BY,65,0)</f>
        <v>5</v>
      </c>
      <c r="V6" t="e">
        <f>VLOOKUP(A6,'post control'!J:BI,48,0)</f>
        <v>#N/A</v>
      </c>
      <c r="W6">
        <f>VLOOKUP(A6,Pre!$J:$BG,48,0)</f>
        <v>2.2000000000000002</v>
      </c>
      <c r="X6">
        <f>VLOOKUP(A6,'post intervencion'!J:BY,66,0)</f>
        <v>3</v>
      </c>
      <c r="Y6" t="e">
        <f>VLOOKUP(A6,'post control'!J:BI,49,0)</f>
        <v>#N/A</v>
      </c>
      <c r="Z6">
        <f>VLOOKUP(A6,Pre!$J:$BG,49,0)</f>
        <v>3.25</v>
      </c>
      <c r="AA6">
        <f>VLOOKUP(A6,'post intervencion'!J:BY,67,0)</f>
        <v>4</v>
      </c>
      <c r="AB6" t="e">
        <f>VLOOKUP(A6,'post control'!J:BI,50,0)</f>
        <v>#N/A</v>
      </c>
      <c r="AC6">
        <f>VLOOKUP(A6,Pre!$J:$BG,50,0)</f>
        <v>0</v>
      </c>
      <c r="AD6">
        <f>VLOOKUP(A6,'post intervencion'!J:BY,68,0)</f>
        <v>0</v>
      </c>
      <c r="AE6" t="e">
        <f>VLOOKUP(A6,'post control'!J:BI,51,0)</f>
        <v>#N/A</v>
      </c>
      <c r="AG6">
        <f>VLOOKUP(A6,Pre!$J:$BH,51,0)</f>
        <v>3.6666666666666665</v>
      </c>
      <c r="AH6">
        <f>VLOOKUP(A6,'post intervencion'!J:CA,70,0)</f>
        <v>5</v>
      </c>
      <c r="AJ6">
        <f>VLOOKUP(A6,Pre!$J:$BI,52,0)</f>
        <v>0</v>
      </c>
      <c r="AK6">
        <f>VLOOKUP(A6,'post intervencion'!J:CB,71,0)</f>
        <v>0</v>
      </c>
      <c r="AM6">
        <f>VLOOKUP(A6,Pre!$J:$BJ,53,0)</f>
        <v>0</v>
      </c>
      <c r="AN6">
        <f>VLOOKUP(A6,'post intervencion'!J:CC,72,0)</f>
        <v>0</v>
      </c>
      <c r="AP6">
        <f>VLOOKUP(A6,Pre!$J:$BK,54,0)</f>
        <v>0</v>
      </c>
      <c r="AQ6">
        <f>VLOOKUP(A6,'post intervencion'!J:CD,73,0)</f>
        <v>0</v>
      </c>
      <c r="AS6">
        <f>VLOOKUP(A6,Pre!$J:$BL,55,0)</f>
        <v>0</v>
      </c>
      <c r="AT6">
        <f>VLOOKUP(A6,'post intervencion'!J:CE,74,0)</f>
        <v>0</v>
      </c>
      <c r="AW6" t="str">
        <f>VLOOKUP(A6,'post intervencion'!$J$18:$CI$117,75,0)</f>
        <v>si</v>
      </c>
      <c r="AX6" t="str">
        <f>VLOOKUP(A6,'post intervencion'!$J$18:$CI$117,76,0)</f>
        <v>si</v>
      </c>
      <c r="AY6" t="str">
        <f>VLOOKUP(A6,'post intervencion'!$J$18:$CI$117,77,0)</f>
        <v>si</v>
      </c>
      <c r="AZ6" t="str">
        <f>VLOOKUP(A6,'post intervencion'!$J$18:$CI$117,78,0)</f>
        <v>no</v>
      </c>
      <c r="BB6">
        <f>VLOOKUP(A6,Pre!$J:$BL,4,0)</f>
        <v>2</v>
      </c>
      <c r="BC6">
        <f>VLOOKUP(A6,'post intervencion'!J:CN,21,0)</f>
        <v>3</v>
      </c>
    </row>
    <row r="7" spans="1:55" x14ac:dyDescent="0.2">
      <c r="A7">
        <v>1160</v>
      </c>
      <c r="B7" s="13">
        <f>VLOOKUP(A7,Pre!$J:$BG,41,0)</f>
        <v>6</v>
      </c>
      <c r="C7" s="13">
        <f>VLOOKUP(A7,'post intervencion'!J:BY,59,0)</f>
        <v>5.333333333333333</v>
      </c>
      <c r="D7" s="13" t="e">
        <f>VLOOKUP(A7,'post control'!J:BI,42,0)</f>
        <v>#N/A</v>
      </c>
      <c r="E7">
        <f>VLOOKUP(A7,Pre!$J:$BG,42,0)</f>
        <v>4</v>
      </c>
      <c r="F7">
        <f>VLOOKUP(A7,'post intervencion'!J:BY,60,0)</f>
        <v>5</v>
      </c>
      <c r="G7" t="e">
        <f>VLOOKUP(A7,'post control'!J:BI,43,0)</f>
        <v>#N/A</v>
      </c>
      <c r="H7">
        <f>VLOOKUP(A7,Pre!$J:$BG,43,0)</f>
        <v>1</v>
      </c>
      <c r="I7">
        <f>VLOOKUP(A7,'post intervencion'!J:BY,61,0)</f>
        <v>0</v>
      </c>
      <c r="J7" t="e">
        <f>VLOOKUP(A7,'post control'!J:BI,44,0)</f>
        <v>#N/A</v>
      </c>
      <c r="K7" s="24">
        <f>VLOOKUP(A7,Pre!$J:$BG,44,0)</f>
        <v>1</v>
      </c>
      <c r="L7">
        <f>VLOOKUP(A7,'post intervencion'!J:BY,62,0)</f>
        <v>0</v>
      </c>
      <c r="M7" t="e">
        <f>VLOOKUP(A7,'post control'!J:BI,45,0)</f>
        <v>#N/A</v>
      </c>
      <c r="N7">
        <f>VLOOKUP(A7,Pre!$J:$BG,45,0)</f>
        <v>1</v>
      </c>
      <c r="O7">
        <f>VLOOKUP(A7,'post intervencion'!J:BY,63,0)</f>
        <v>0</v>
      </c>
      <c r="P7" t="e">
        <f>VLOOKUP(A7,'post control'!J:BI,46,0)</f>
        <v>#N/A</v>
      </c>
      <c r="Q7">
        <f>VLOOKUP(A7,Pre!$J:$BG,46,0)</f>
        <v>1</v>
      </c>
      <c r="R7">
        <f>VLOOKUP(A7,'post intervencion'!J:BY,64,0)</f>
        <v>0</v>
      </c>
      <c r="S7" t="e">
        <f>VLOOKUP(A7,'post control'!J:BI,47,0)</f>
        <v>#N/A</v>
      </c>
      <c r="T7">
        <f>VLOOKUP(A7,Pre!$J:$BG,47,0)</f>
        <v>5</v>
      </c>
      <c r="U7">
        <f>VLOOKUP(A7,'post intervencion'!J:BY,65,0)</f>
        <v>5</v>
      </c>
      <c r="V7" t="e">
        <f>VLOOKUP(A7,'post control'!J:BI,48,0)</f>
        <v>#N/A</v>
      </c>
      <c r="W7">
        <f>VLOOKUP(A7,Pre!$J:$BG,48,0)</f>
        <v>3.6</v>
      </c>
      <c r="X7">
        <f>VLOOKUP(A7,'post intervencion'!J:BY,66,0)</f>
        <v>4</v>
      </c>
      <c r="Y7" t="e">
        <f>VLOOKUP(A7,'post control'!J:BI,49,0)</f>
        <v>#N/A</v>
      </c>
      <c r="Z7">
        <f>VLOOKUP(A7,Pre!$J:$BG,49,0)</f>
        <v>4.5</v>
      </c>
      <c r="AA7">
        <f>VLOOKUP(A7,'post intervencion'!J:BY,67,0)</f>
        <v>4</v>
      </c>
      <c r="AB7" t="e">
        <f>VLOOKUP(A7,'post control'!J:BI,50,0)</f>
        <v>#N/A</v>
      </c>
      <c r="AC7">
        <f>VLOOKUP(A7,Pre!$J:$BG,50,0)</f>
        <v>3</v>
      </c>
      <c r="AD7">
        <f>VLOOKUP(A7,'post intervencion'!J:BY,68,0)</f>
        <v>0</v>
      </c>
      <c r="AE7" t="e">
        <f>VLOOKUP(A7,'post control'!J:BI,51,0)</f>
        <v>#N/A</v>
      </c>
      <c r="AG7">
        <f>VLOOKUP(A7,Pre!$J:$BH,51,0)</f>
        <v>5.666666666666667</v>
      </c>
      <c r="AH7">
        <f>VLOOKUP(A7,'post intervencion'!J:CA,70,0)</f>
        <v>5</v>
      </c>
      <c r="AJ7">
        <f>VLOOKUP(A7,Pre!$J:$BI,52,0)</f>
        <v>0.33333333333333304</v>
      </c>
      <c r="AK7">
        <f>VLOOKUP(A7,'post intervencion'!J:CB,71,0)</f>
        <v>0</v>
      </c>
      <c r="AM7">
        <f>VLOOKUP(A7,Pre!$J:$BJ,53,0)</f>
        <v>1</v>
      </c>
      <c r="AN7">
        <f>VLOOKUP(A7,'post intervencion'!J:CC,72,0)</f>
        <v>0</v>
      </c>
      <c r="AP7">
        <f>VLOOKUP(A7,Pre!$J:$BK,54,0)</f>
        <v>1</v>
      </c>
      <c r="AQ7">
        <f>VLOOKUP(A7,'post intervencion'!J:CD,73,0)</f>
        <v>0</v>
      </c>
      <c r="AS7">
        <f>VLOOKUP(A7,Pre!$J:$BL,55,0)</f>
        <v>1</v>
      </c>
      <c r="AT7">
        <f>VLOOKUP(A7,'post intervencion'!J:CE,74,0)</f>
        <v>0</v>
      </c>
      <c r="AW7" t="e">
        <f>VLOOKUP(A7,'post intervencion'!$J$18:$CI$117,75,0)</f>
        <v>#N/A</v>
      </c>
      <c r="AX7" t="e">
        <f>VLOOKUP(A7,'post intervencion'!$J$18:$CI$117,76,0)</f>
        <v>#N/A</v>
      </c>
      <c r="AY7" t="e">
        <f>VLOOKUP(A7,'post intervencion'!$J$18:$CI$117,77,0)</f>
        <v>#N/A</v>
      </c>
      <c r="AZ7" t="e">
        <f>VLOOKUP(A7,'post intervencion'!$J$18:$CI$117,78,0)</f>
        <v>#N/A</v>
      </c>
      <c r="BB7">
        <f>VLOOKUP(A7,Pre!$J:$BL,4,0)</f>
        <v>2</v>
      </c>
      <c r="BC7">
        <f>VLOOKUP(A7,'post intervencion'!J:CN,21,0)</f>
        <v>3</v>
      </c>
    </row>
    <row r="8" spans="1:55" x14ac:dyDescent="0.2">
      <c r="A8">
        <v>489</v>
      </c>
      <c r="B8" s="13">
        <f>VLOOKUP(A8,Pre!$J:$BG,41,0)</f>
        <v>5.333333333333333</v>
      </c>
      <c r="C8" s="13">
        <f>VLOOKUP(A8,'post intervencion'!J:BY,59,0)</f>
        <v>5.333333333333333</v>
      </c>
      <c r="D8" s="13" t="e">
        <f>VLOOKUP(A8,'post control'!J:BI,42,0)</f>
        <v>#N/A</v>
      </c>
      <c r="E8">
        <f>VLOOKUP(A8,Pre!$J:$BG,42,0)</f>
        <v>6</v>
      </c>
      <c r="F8">
        <f>VLOOKUP(A8,'post intervencion'!J:BY,60,0)</f>
        <v>4</v>
      </c>
      <c r="G8" t="e">
        <f>VLOOKUP(A8,'post control'!J:BI,43,0)</f>
        <v>#N/A</v>
      </c>
      <c r="H8">
        <f>VLOOKUP(A8,Pre!$J:$BG,43,0)</f>
        <v>0.33333333333333331</v>
      </c>
      <c r="I8">
        <f>VLOOKUP(A8,'post intervencion'!J:BY,61,0)</f>
        <v>0</v>
      </c>
      <c r="J8" t="e">
        <f>VLOOKUP(A8,'post control'!J:BI,44,0)</f>
        <v>#N/A</v>
      </c>
      <c r="K8" s="24">
        <f>VLOOKUP(A8,Pre!$J:$BG,44,0)</f>
        <v>1</v>
      </c>
      <c r="L8">
        <f>VLOOKUP(A8,'post intervencion'!J:BY,62,0)</f>
        <v>0</v>
      </c>
      <c r="M8" t="e">
        <f>VLOOKUP(A8,'post control'!J:BI,45,0)</f>
        <v>#N/A</v>
      </c>
      <c r="N8">
        <f>VLOOKUP(A8,Pre!$J:$BG,45,0)</f>
        <v>0</v>
      </c>
      <c r="O8">
        <f>VLOOKUP(A8,'post intervencion'!J:BY,63,0)</f>
        <v>0</v>
      </c>
      <c r="P8" t="e">
        <f>VLOOKUP(A8,'post control'!J:BI,46,0)</f>
        <v>#N/A</v>
      </c>
      <c r="Q8">
        <f>VLOOKUP(A8,Pre!$J:$BG,46,0)</f>
        <v>0</v>
      </c>
      <c r="R8">
        <f>VLOOKUP(A8,'post intervencion'!J:BY,64,0)</f>
        <v>0</v>
      </c>
      <c r="S8" t="e">
        <f>VLOOKUP(A8,'post control'!J:BI,47,0)</f>
        <v>#N/A</v>
      </c>
      <c r="T8">
        <f>VLOOKUP(A8,Pre!$J:$BG,47,0)</f>
        <v>4.666666666666667</v>
      </c>
      <c r="U8">
        <f>VLOOKUP(A8,'post intervencion'!J:BY,65,0)</f>
        <v>5</v>
      </c>
      <c r="V8" t="e">
        <f>VLOOKUP(A8,'post control'!J:BI,48,0)</f>
        <v>#N/A</v>
      </c>
      <c r="W8">
        <f>VLOOKUP(A8,Pre!$J:$BG,48,0)</f>
        <v>4.2</v>
      </c>
      <c r="X8">
        <f>VLOOKUP(A8,'post intervencion'!J:BY,66,0)</f>
        <v>5</v>
      </c>
      <c r="Y8" t="e">
        <f>VLOOKUP(A8,'post control'!J:BI,49,0)</f>
        <v>#N/A</v>
      </c>
      <c r="Z8">
        <f>VLOOKUP(A8,Pre!$J:$BG,49,0)</f>
        <v>4</v>
      </c>
      <c r="AA8">
        <f>VLOOKUP(A8,'post intervencion'!J:BY,67,0)</f>
        <v>4.333333333333333</v>
      </c>
      <c r="AB8" t="e">
        <f>VLOOKUP(A8,'post control'!J:BI,50,0)</f>
        <v>#N/A</v>
      </c>
      <c r="AC8">
        <f>VLOOKUP(A8,Pre!$J:$BG,50,0)</f>
        <v>1</v>
      </c>
      <c r="AD8">
        <f>VLOOKUP(A8,'post intervencion'!J:BY,68,0)</f>
        <v>0</v>
      </c>
      <c r="AE8" t="e">
        <f>VLOOKUP(A8,'post control'!J:BI,51,0)</f>
        <v>#N/A</v>
      </c>
      <c r="AG8">
        <f>VLOOKUP(A8,Pre!$J:$BH,51,0)</f>
        <v>4.666666666666667</v>
      </c>
      <c r="AH8">
        <f>VLOOKUP(A8,'post intervencion'!J:CA,70,0)</f>
        <v>5</v>
      </c>
      <c r="AJ8">
        <f>VLOOKUP(A8,Pre!$J:$BI,52,0)</f>
        <v>0</v>
      </c>
      <c r="AK8">
        <f>VLOOKUP(A8,'post intervencion'!J:CB,71,0)</f>
        <v>0</v>
      </c>
      <c r="AM8">
        <f>VLOOKUP(A8,Pre!$J:$BJ,53,0)</f>
        <v>0</v>
      </c>
      <c r="AN8">
        <f>VLOOKUP(A8,'post intervencion'!J:CC,72,0)</f>
        <v>0</v>
      </c>
      <c r="AP8">
        <f>VLOOKUP(A8,Pre!$J:$BK,54,0)</f>
        <v>0</v>
      </c>
      <c r="AQ8">
        <f>VLOOKUP(A8,'post intervencion'!J:CD,73,0)</f>
        <v>0</v>
      </c>
      <c r="AS8">
        <f>VLOOKUP(A8,Pre!$J:$BL,55,0)</f>
        <v>0.33333333333333304</v>
      </c>
      <c r="AT8">
        <f>VLOOKUP(A8,'post intervencion'!J:CE,74,0)</f>
        <v>0</v>
      </c>
      <c r="AW8" t="str">
        <f>VLOOKUP(A8,'post intervencion'!$J$18:$CI$117,75,0)</f>
        <v>si</v>
      </c>
      <c r="AX8" t="str">
        <f>VLOOKUP(A8,'post intervencion'!$J$18:$CI$117,76,0)</f>
        <v>si</v>
      </c>
      <c r="AY8" t="str">
        <f>VLOOKUP(A8,'post intervencion'!$J$18:$CI$117,77,0)</f>
        <v>si</v>
      </c>
      <c r="AZ8" t="str">
        <f>VLOOKUP(A8,'post intervencion'!$J$18:$CI$117,78,0)</f>
        <v>no</v>
      </c>
      <c r="BB8">
        <f>VLOOKUP(A8,Pre!$J:$BL,4,0)</f>
        <v>4</v>
      </c>
      <c r="BC8">
        <f>VLOOKUP(A8,'post intervencion'!J:CN,21,0)</f>
        <v>6</v>
      </c>
    </row>
    <row r="9" spans="1:55" x14ac:dyDescent="0.2">
      <c r="A9">
        <v>953</v>
      </c>
      <c r="B9" s="13">
        <f>VLOOKUP(A9,Pre!$J:$BG,41,0)</f>
        <v>4.333333333333333</v>
      </c>
      <c r="C9" s="13">
        <f>VLOOKUP(A9,'post intervencion'!J:BY,59,0)</f>
        <v>5</v>
      </c>
      <c r="D9" s="13" t="e">
        <f>VLOOKUP(A9,'post control'!J:BI,42,0)</f>
        <v>#N/A</v>
      </c>
      <c r="E9">
        <f>VLOOKUP(A9,Pre!$J:$BG,42,0)</f>
        <v>11</v>
      </c>
      <c r="F9">
        <f>VLOOKUP(A9,'post intervencion'!J:BY,60,0)</f>
        <v>9</v>
      </c>
      <c r="G9" t="e">
        <f>VLOOKUP(A9,'post control'!J:BI,43,0)</f>
        <v>#N/A</v>
      </c>
      <c r="H9">
        <f>VLOOKUP(A9,Pre!$J:$BG,43,0)</f>
        <v>-0.33333333333333331</v>
      </c>
      <c r="I9">
        <f>VLOOKUP(A9,'post intervencion'!J:BY,61,0)</f>
        <v>0.33333333333333331</v>
      </c>
      <c r="J9" t="e">
        <f>VLOOKUP(A9,'post control'!J:BI,44,0)</f>
        <v>#N/A</v>
      </c>
      <c r="K9" s="24">
        <f>VLOOKUP(A9,Pre!$J:$BG,44,0)</f>
        <v>-1</v>
      </c>
      <c r="L9">
        <f>VLOOKUP(A9,'post intervencion'!J:BY,62,0)</f>
        <v>-2</v>
      </c>
      <c r="M9" t="e">
        <f>VLOOKUP(A9,'post control'!J:BI,45,0)</f>
        <v>#N/A</v>
      </c>
      <c r="N9">
        <f>VLOOKUP(A9,Pre!$J:$BG,45,0)</f>
        <v>0</v>
      </c>
      <c r="O9">
        <f>VLOOKUP(A9,'post intervencion'!J:BY,63,0)</f>
        <v>0</v>
      </c>
      <c r="P9" t="e">
        <f>VLOOKUP(A9,'post control'!J:BI,46,0)</f>
        <v>#N/A</v>
      </c>
      <c r="Q9">
        <f>VLOOKUP(A9,Pre!$J:$BG,46,0)</f>
        <v>0</v>
      </c>
      <c r="R9">
        <f>VLOOKUP(A9,'post intervencion'!J:BY,64,0)</f>
        <v>0</v>
      </c>
      <c r="S9" t="e">
        <f>VLOOKUP(A9,'post control'!J:BI,47,0)</f>
        <v>#N/A</v>
      </c>
      <c r="T9">
        <f>VLOOKUP(A9,Pre!$J:$BG,47,0)</f>
        <v>5.666666666666667</v>
      </c>
      <c r="U9">
        <f>VLOOKUP(A9,'post intervencion'!J:BY,65,0)</f>
        <v>5.2222222222222223</v>
      </c>
      <c r="V9" t="e">
        <f>VLOOKUP(A9,'post control'!J:BI,48,0)</f>
        <v>#N/A</v>
      </c>
      <c r="W9">
        <f>VLOOKUP(A9,Pre!$J:$BG,48,0)</f>
        <v>3</v>
      </c>
      <c r="X9">
        <f>VLOOKUP(A9,'post intervencion'!J:BY,66,0)</f>
        <v>3.2</v>
      </c>
      <c r="Y9" t="e">
        <f>VLOOKUP(A9,'post control'!J:BI,49,0)</f>
        <v>#N/A</v>
      </c>
      <c r="Z9">
        <f>VLOOKUP(A9,Pre!$J:$BG,49,0)</f>
        <v>3.25</v>
      </c>
      <c r="AA9">
        <f>VLOOKUP(A9,'post intervencion'!J:BY,67,0)</f>
        <v>3.6666666666666665</v>
      </c>
      <c r="AB9" t="e">
        <f>VLOOKUP(A9,'post control'!J:BI,50,0)</f>
        <v>#N/A</v>
      </c>
      <c r="AC9">
        <f>VLOOKUP(A9,Pre!$J:$BG,50,0)</f>
        <v>2</v>
      </c>
      <c r="AD9">
        <f>VLOOKUP(A9,'post intervencion'!J:BY,68,0)</f>
        <v>2</v>
      </c>
      <c r="AE9" t="e">
        <f>VLOOKUP(A9,'post control'!J:BI,51,0)</f>
        <v>#N/A</v>
      </c>
      <c r="AG9">
        <f>VLOOKUP(A9,Pre!$J:$BH,51,0)</f>
        <v>5.2222222222222223</v>
      </c>
      <c r="AH9">
        <f>VLOOKUP(A9,'post intervencion'!J:CA,70,0)</f>
        <v>5.2222222222222223</v>
      </c>
      <c r="AJ9">
        <f>VLOOKUP(A9,Pre!$J:$BI,52,0)</f>
        <v>0</v>
      </c>
      <c r="AK9">
        <f>VLOOKUP(A9,'post intervencion'!J:CB,71,0)</f>
        <v>0</v>
      </c>
      <c r="AM9">
        <f>VLOOKUP(A9,Pre!$J:$BJ,53,0)</f>
        <v>0</v>
      </c>
      <c r="AN9">
        <f>VLOOKUP(A9,'post intervencion'!J:CC,72,0)</f>
        <v>0</v>
      </c>
      <c r="AP9">
        <f>VLOOKUP(A9,Pre!$J:$BK,54,0)</f>
        <v>0</v>
      </c>
      <c r="AQ9">
        <f>VLOOKUP(A9,'post intervencion'!J:CD,73,0)</f>
        <v>0</v>
      </c>
      <c r="AS9">
        <f>VLOOKUP(A9,Pre!$J:$BL,55,0)</f>
        <v>0.33333333333333304</v>
      </c>
      <c r="AT9">
        <f>VLOOKUP(A9,'post intervencion'!J:CE,74,0)</f>
        <v>0</v>
      </c>
      <c r="AW9" t="str">
        <f>VLOOKUP(A9,'post intervencion'!$J$18:$CI$117,75,0)</f>
        <v>si</v>
      </c>
      <c r="AX9" t="str">
        <f>VLOOKUP(A9,'post intervencion'!$J$18:$CI$117,76,0)</f>
        <v>no</v>
      </c>
      <c r="AY9" t="str">
        <f>VLOOKUP(A9,'post intervencion'!$J$18:$CI$117,77,0)</f>
        <v>si</v>
      </c>
      <c r="AZ9" t="str">
        <f>VLOOKUP(A9,'post intervencion'!$J$18:$CI$117,78,0)</f>
        <v>no</v>
      </c>
      <c r="BB9">
        <f>VLOOKUP(A9,Pre!$J:$BL,4,0)</f>
        <v>5</v>
      </c>
      <c r="BC9">
        <f>VLOOKUP(A9,'post intervencion'!J:CN,21,0)</f>
        <v>6</v>
      </c>
    </row>
    <row r="10" spans="1:55" x14ac:dyDescent="0.2">
      <c r="A10">
        <v>441</v>
      </c>
      <c r="B10" s="13">
        <f>VLOOKUP(A10,Pre!$J:$BG,41,0)</f>
        <v>6</v>
      </c>
      <c r="C10" s="13">
        <f>VLOOKUP(A10,'post intervencion'!J:BY,59,0)</f>
        <v>6.333333333333333</v>
      </c>
      <c r="D10" s="13" t="e">
        <f>VLOOKUP(A10,'post control'!J:BI,42,0)</f>
        <v>#N/A</v>
      </c>
      <c r="E10">
        <f>VLOOKUP(A10,Pre!$J:$BG,42,0)</f>
        <v>9</v>
      </c>
      <c r="F10">
        <f>VLOOKUP(A10,'post intervencion'!J:BY,60,0)</f>
        <v>11</v>
      </c>
      <c r="G10" t="e">
        <f>VLOOKUP(A10,'post control'!J:BI,43,0)</f>
        <v>#N/A</v>
      </c>
      <c r="H10">
        <f>VLOOKUP(A10,Pre!$J:$BG,43,0)</f>
        <v>1</v>
      </c>
      <c r="I10">
        <f>VLOOKUP(A10,'post intervencion'!J:BY,61,0)</f>
        <v>0</v>
      </c>
      <c r="J10" t="e">
        <f>VLOOKUP(A10,'post control'!J:BI,44,0)</f>
        <v>#N/A</v>
      </c>
      <c r="K10" s="24">
        <f>VLOOKUP(A10,Pre!$J:$BG,44,0)</f>
        <v>2</v>
      </c>
      <c r="L10">
        <f>VLOOKUP(A10,'post intervencion'!J:BY,62,0)</f>
        <v>0</v>
      </c>
      <c r="M10" t="e">
        <f>VLOOKUP(A10,'post control'!J:BI,45,0)</f>
        <v>#N/A</v>
      </c>
      <c r="N10">
        <f>VLOOKUP(A10,Pre!$J:$BG,45,0)</f>
        <v>0</v>
      </c>
      <c r="O10">
        <f>VLOOKUP(A10,'post intervencion'!J:BY,63,0)</f>
        <v>0</v>
      </c>
      <c r="P10" t="e">
        <f>VLOOKUP(A10,'post control'!J:BI,46,0)</f>
        <v>#N/A</v>
      </c>
      <c r="Q10">
        <f>VLOOKUP(A10,Pre!$J:$BG,46,0)</f>
        <v>1</v>
      </c>
      <c r="R10">
        <f>VLOOKUP(A10,'post intervencion'!J:BY,64,0)</f>
        <v>0</v>
      </c>
      <c r="S10" t="e">
        <f>VLOOKUP(A10,'post control'!J:BI,47,0)</f>
        <v>#N/A</v>
      </c>
      <c r="T10">
        <f>VLOOKUP(A10,Pre!$J:$BG,47,0)</f>
        <v>4.666666666666667</v>
      </c>
      <c r="U10">
        <f>VLOOKUP(A10,'post intervencion'!J:BY,65,0)</f>
        <v>5.666666666666667</v>
      </c>
      <c r="V10" t="e">
        <f>VLOOKUP(A10,'post control'!J:BI,48,0)</f>
        <v>#N/A</v>
      </c>
      <c r="W10">
        <f>VLOOKUP(A10,Pre!$J:$BG,48,0)</f>
        <v>4</v>
      </c>
      <c r="X10">
        <f>VLOOKUP(A10,'post intervencion'!J:BY,66,0)</f>
        <v>5</v>
      </c>
      <c r="Y10" t="e">
        <f>VLOOKUP(A10,'post control'!J:BI,49,0)</f>
        <v>#N/A</v>
      </c>
      <c r="Z10">
        <f>VLOOKUP(A10,Pre!$J:$BG,49,0)</f>
        <v>3.75</v>
      </c>
      <c r="AA10">
        <f>VLOOKUP(A10,'post intervencion'!J:BY,67,0)</f>
        <v>4</v>
      </c>
      <c r="AB10" t="e">
        <f>VLOOKUP(A10,'post control'!J:BI,50,0)</f>
        <v>#N/A</v>
      </c>
      <c r="AC10">
        <f>VLOOKUP(A10,Pre!$J:$BG,50,0)</f>
        <v>6</v>
      </c>
      <c r="AD10">
        <f>VLOOKUP(A10,'post intervencion'!J:BY,68,0)</f>
        <v>0</v>
      </c>
      <c r="AE10" t="e">
        <f>VLOOKUP(A10,'post control'!J:BI,51,0)</f>
        <v>#N/A</v>
      </c>
      <c r="AG10">
        <f>VLOOKUP(A10,Pre!$J:$BH,51,0)</f>
        <v>4.4444444444444446</v>
      </c>
      <c r="AH10">
        <f>VLOOKUP(A10,'post intervencion'!J:CA,70,0)</f>
        <v>5.666666666666667</v>
      </c>
      <c r="AJ10">
        <f>VLOOKUP(A10,Pre!$J:$BI,52,0)</f>
        <v>0.33333333333333304</v>
      </c>
      <c r="AK10">
        <f>VLOOKUP(A10,'post intervencion'!J:CB,71,0)</f>
        <v>0</v>
      </c>
      <c r="AM10">
        <f>VLOOKUP(A10,Pre!$J:$BJ,53,0)</f>
        <v>1</v>
      </c>
      <c r="AN10">
        <f>VLOOKUP(A10,'post intervencion'!J:CC,72,0)</f>
        <v>0</v>
      </c>
      <c r="AP10">
        <f>VLOOKUP(A10,Pre!$J:$BK,54,0)</f>
        <v>1</v>
      </c>
      <c r="AQ10">
        <f>VLOOKUP(A10,'post intervencion'!J:CD,73,0)</f>
        <v>0</v>
      </c>
      <c r="AS10">
        <f>VLOOKUP(A10,Pre!$J:$BL,55,0)</f>
        <v>2.0000000000000004</v>
      </c>
      <c r="AT10">
        <f>VLOOKUP(A10,'post intervencion'!J:CE,74,0)</f>
        <v>0</v>
      </c>
      <c r="AW10" t="str">
        <f>VLOOKUP(A10,'post intervencion'!$J$18:$CI$117,75,0)</f>
        <v>si</v>
      </c>
      <c r="AX10" t="str">
        <f>VLOOKUP(A10,'post intervencion'!$J$18:$CI$117,76,0)</f>
        <v>no</v>
      </c>
      <c r="AY10" t="str">
        <f>VLOOKUP(A10,'post intervencion'!$J$18:$CI$117,77,0)</f>
        <v>si</v>
      </c>
      <c r="AZ10" t="str">
        <f>VLOOKUP(A10,'post intervencion'!$J$18:$CI$117,78,0)</f>
        <v>si</v>
      </c>
      <c r="BB10">
        <f>VLOOKUP(A10,Pre!$J:$BL,4,0)</f>
        <v>5</v>
      </c>
      <c r="BC10">
        <f>VLOOKUP(A10,'post intervencion'!J:CN,21,0)</f>
        <v>5</v>
      </c>
    </row>
    <row r="11" spans="1:55" x14ac:dyDescent="0.2">
      <c r="A11">
        <v>1268</v>
      </c>
      <c r="B11" s="13">
        <f>VLOOKUP(A11,Pre!$J:$BG,41,0)</f>
        <v>6.666666666666667</v>
      </c>
      <c r="C11" s="13">
        <f>VLOOKUP(A11,'post intervencion'!J:BY,59,0)</f>
        <v>6.333333333333333</v>
      </c>
      <c r="D11" s="13" t="e">
        <f>VLOOKUP(A11,'post control'!J:BI,42,0)</f>
        <v>#N/A</v>
      </c>
      <c r="E11">
        <f>VLOOKUP(A11,Pre!$J:$BG,42,0)</f>
        <v>12</v>
      </c>
      <c r="F11">
        <f>VLOOKUP(A11,'post intervencion'!J:BY,60,0)</f>
        <v>11</v>
      </c>
      <c r="G11" t="e">
        <f>VLOOKUP(A11,'post control'!J:BI,43,0)</f>
        <v>#N/A</v>
      </c>
      <c r="H11">
        <f>VLOOKUP(A11,Pre!$J:$BG,43,0)</f>
        <v>0</v>
      </c>
      <c r="I11">
        <f>VLOOKUP(A11,'post intervencion'!J:BY,61,0)</f>
        <v>0</v>
      </c>
      <c r="J11" t="e">
        <f>VLOOKUP(A11,'post control'!J:BI,44,0)</f>
        <v>#N/A</v>
      </c>
      <c r="K11" s="24">
        <f>VLOOKUP(A11,Pre!$J:$BG,44,0)</f>
        <v>0</v>
      </c>
      <c r="L11">
        <f>VLOOKUP(A11,'post intervencion'!J:BY,62,0)</f>
        <v>0</v>
      </c>
      <c r="M11" t="e">
        <f>VLOOKUP(A11,'post control'!J:BI,45,0)</f>
        <v>#N/A</v>
      </c>
      <c r="N11">
        <f>VLOOKUP(A11,Pre!$J:$BG,45,0)</f>
        <v>0</v>
      </c>
      <c r="O11">
        <f>VLOOKUP(A11,'post intervencion'!J:BY,63,0)</f>
        <v>0</v>
      </c>
      <c r="P11" t="e">
        <f>VLOOKUP(A11,'post control'!J:BI,46,0)</f>
        <v>#N/A</v>
      </c>
      <c r="Q11">
        <f>VLOOKUP(A11,Pre!$J:$BG,46,0)</f>
        <v>0</v>
      </c>
      <c r="R11">
        <f>VLOOKUP(A11,'post intervencion'!J:BY,64,0)</f>
        <v>0</v>
      </c>
      <c r="S11" t="e">
        <f>VLOOKUP(A11,'post control'!J:BI,47,0)</f>
        <v>#N/A</v>
      </c>
      <c r="T11">
        <f>VLOOKUP(A11,Pre!$J:$BG,47,0)</f>
        <v>4</v>
      </c>
      <c r="U11">
        <f>VLOOKUP(A11,'post intervencion'!J:BY,65,0)</f>
        <v>6</v>
      </c>
      <c r="V11" t="e">
        <f>VLOOKUP(A11,'post control'!J:BI,48,0)</f>
        <v>#N/A</v>
      </c>
      <c r="W11">
        <f>VLOOKUP(A11,Pre!$J:$BG,48,0)</f>
        <v>4.4000000000000004</v>
      </c>
      <c r="X11">
        <f>VLOOKUP(A11,'post intervencion'!J:BY,66,0)</f>
        <v>3.6</v>
      </c>
      <c r="Y11" t="e">
        <f>VLOOKUP(A11,'post control'!J:BI,49,0)</f>
        <v>#N/A</v>
      </c>
      <c r="Z11">
        <f>VLOOKUP(A11,Pre!$J:$BG,49,0)</f>
        <v>3.5</v>
      </c>
      <c r="AA11">
        <f>VLOOKUP(A11,'post intervencion'!J:BY,67,0)</f>
        <v>4.666666666666667</v>
      </c>
      <c r="AB11" t="e">
        <f>VLOOKUP(A11,'post control'!J:BI,50,0)</f>
        <v>#N/A</v>
      </c>
      <c r="AC11">
        <f>VLOOKUP(A11,Pre!$J:$BG,50,0)</f>
        <v>0</v>
      </c>
      <c r="AD11">
        <f>VLOOKUP(A11,'post intervencion'!J:BY,68,0)</f>
        <v>0</v>
      </c>
      <c r="AE11" t="e">
        <f>VLOOKUP(A11,'post control'!J:BI,51,0)</f>
        <v>#N/A</v>
      </c>
      <c r="AG11">
        <f>VLOOKUP(A11,Pre!$J:$BH,51,0)</f>
        <v>4</v>
      </c>
      <c r="AH11">
        <f>VLOOKUP(A11,'post intervencion'!J:CA,70,0)</f>
        <v>6</v>
      </c>
      <c r="AJ11">
        <f>VLOOKUP(A11,Pre!$J:$BI,52,0)</f>
        <v>0</v>
      </c>
      <c r="AK11">
        <f>VLOOKUP(A11,'post intervencion'!J:CB,71,0)</f>
        <v>0</v>
      </c>
      <c r="AM11">
        <f>VLOOKUP(A11,Pre!$J:$BJ,53,0)</f>
        <v>0</v>
      </c>
      <c r="AN11">
        <f>VLOOKUP(A11,'post intervencion'!J:CC,72,0)</f>
        <v>0</v>
      </c>
      <c r="AP11">
        <f>VLOOKUP(A11,Pre!$J:$BK,54,0)</f>
        <v>0</v>
      </c>
      <c r="AQ11">
        <f>VLOOKUP(A11,'post intervencion'!J:CD,73,0)</f>
        <v>0</v>
      </c>
      <c r="AS11">
        <f>VLOOKUP(A11,Pre!$J:$BL,55,0)</f>
        <v>0</v>
      </c>
      <c r="AT11">
        <f>VLOOKUP(A11,'post intervencion'!J:CE,74,0)</f>
        <v>0</v>
      </c>
      <c r="AW11" t="e">
        <f>VLOOKUP(A11,'post intervencion'!$J$18:$CI$117,75,0)</f>
        <v>#N/A</v>
      </c>
      <c r="AX11" t="e">
        <f>VLOOKUP(A11,'post intervencion'!$J$18:$CI$117,76,0)</f>
        <v>#N/A</v>
      </c>
      <c r="AY11" t="e">
        <f>VLOOKUP(A11,'post intervencion'!$J$18:$CI$117,77,0)</f>
        <v>#N/A</v>
      </c>
      <c r="AZ11" t="e">
        <f>VLOOKUP(A11,'post intervencion'!$J$18:$CI$117,78,0)</f>
        <v>#N/A</v>
      </c>
      <c r="BB11">
        <f>VLOOKUP(A11,Pre!$J:$BL,4,0)</f>
        <v>7</v>
      </c>
      <c r="BC11">
        <f>VLOOKUP(A11,'post intervencion'!J:CN,21,0)</f>
        <v>7</v>
      </c>
    </row>
    <row r="12" spans="1:55" x14ac:dyDescent="0.2">
      <c r="A12">
        <v>409</v>
      </c>
      <c r="B12" s="13">
        <f>VLOOKUP(A12,Pre!$J:$BG,41,0)</f>
        <v>6.333333333333333</v>
      </c>
      <c r="C12" s="13">
        <f>VLOOKUP(A12,'post intervencion'!J:BY,59,0)</f>
        <v>6.333333333333333</v>
      </c>
      <c r="D12" s="13" t="e">
        <f>VLOOKUP(A12,'post control'!J:BI,42,0)</f>
        <v>#N/A</v>
      </c>
      <c r="E12">
        <f>VLOOKUP(A12,Pre!$J:$BG,42,0)</f>
        <v>8</v>
      </c>
      <c r="F12">
        <f>VLOOKUP(A12,'post intervencion'!J:BY,60,0)</f>
        <v>4</v>
      </c>
      <c r="G12" t="e">
        <f>VLOOKUP(A12,'post control'!J:BI,43,0)</f>
        <v>#N/A</v>
      </c>
      <c r="H12" t="str">
        <f>VLOOKUP(A12,Pre!$J:$BG,43,0)</f>
        <v>N/A</v>
      </c>
      <c r="I12" t="str">
        <f>VLOOKUP(A12,'post intervencion'!J:BY,61,0)</f>
        <v>N/A</v>
      </c>
      <c r="J12" t="e">
        <f>VLOOKUP(A12,'post control'!J:BI,44,0)</f>
        <v>#N/A</v>
      </c>
      <c r="K12" s="24" t="str">
        <f>VLOOKUP(A12,Pre!$J:$BG,44,0)</f>
        <v>N/A</v>
      </c>
      <c r="L12" t="str">
        <f>VLOOKUP(A12,'post intervencion'!J:BY,62,0)</f>
        <v>N/A</v>
      </c>
      <c r="M12" t="e">
        <f>VLOOKUP(A12,'post control'!J:BI,45,0)</f>
        <v>#N/A</v>
      </c>
      <c r="N12" t="str">
        <f>VLOOKUP(A12,Pre!$J:$BG,45,0)</f>
        <v>N/A</v>
      </c>
      <c r="O12" t="str">
        <f>VLOOKUP(A12,'post intervencion'!J:BY,63,0)</f>
        <v>N/A</v>
      </c>
      <c r="P12" t="e">
        <f>VLOOKUP(A12,'post control'!J:BI,46,0)</f>
        <v>#N/A</v>
      </c>
      <c r="Q12" t="str">
        <f>VLOOKUP(A12,Pre!$J:$BG,46,0)</f>
        <v>N/A</v>
      </c>
      <c r="R12" t="str">
        <f>VLOOKUP(A12,'post intervencion'!J:BY,64,0)</f>
        <v>N/A</v>
      </c>
      <c r="S12" t="e">
        <f>VLOOKUP(A12,'post control'!J:BI,47,0)</f>
        <v>#N/A</v>
      </c>
      <c r="T12" t="str">
        <f>VLOOKUP(A12,Pre!$J:$BG,47,0)</f>
        <v>N/A</v>
      </c>
      <c r="U12" t="str">
        <f>VLOOKUP(A12,'post intervencion'!J:BY,65,0)</f>
        <v>N/A</v>
      </c>
      <c r="V12" t="e">
        <f>VLOOKUP(A12,'post control'!J:BI,48,0)</f>
        <v>#N/A</v>
      </c>
      <c r="W12">
        <f>VLOOKUP(A12,Pre!$J:$BG,48,0)</f>
        <v>3.4</v>
      </c>
      <c r="X12">
        <f>VLOOKUP(A12,'post intervencion'!J:BY,66,0)</f>
        <v>4.4000000000000004</v>
      </c>
      <c r="Y12" t="e">
        <f>VLOOKUP(A12,'post control'!J:BI,49,0)</f>
        <v>#N/A</v>
      </c>
      <c r="Z12">
        <f>VLOOKUP(A12,Pre!$J:$BG,49,0)</f>
        <v>4</v>
      </c>
      <c r="AA12">
        <f>VLOOKUP(A12,'post intervencion'!J:BY,67,0)</f>
        <v>2.3333333333333335</v>
      </c>
      <c r="AB12" t="e">
        <f>VLOOKUP(A12,'post control'!J:BI,50,0)</f>
        <v>#N/A</v>
      </c>
      <c r="AC12">
        <f>VLOOKUP(A12,Pre!$J:$BG,50,0)</f>
        <v>5</v>
      </c>
      <c r="AD12">
        <f>VLOOKUP(A12,'post intervencion'!J:BY,68,0)</f>
        <v>1</v>
      </c>
      <c r="AE12" t="e">
        <f>VLOOKUP(A12,'post control'!J:BI,51,0)</f>
        <v>#N/A</v>
      </c>
      <c r="AG12" t="str">
        <f>VLOOKUP(A12,Pre!$J:$BH,51,0)</f>
        <v>N/A</v>
      </c>
      <c r="AH12" t="str">
        <f>VLOOKUP(A12,'post intervencion'!J:CA,70,0)</f>
        <v>N/A</v>
      </c>
      <c r="AJ12" t="str">
        <f>VLOOKUP(A12,Pre!$J:$BI,52,0)</f>
        <v>N/A</v>
      </c>
      <c r="AK12" t="str">
        <f>VLOOKUP(A12,'post intervencion'!J:CB,71,0)</f>
        <v>N/A</v>
      </c>
      <c r="AM12" t="str">
        <f>VLOOKUP(A12,Pre!$J:$BJ,53,0)</f>
        <v>N/A</v>
      </c>
      <c r="AN12">
        <f>VLOOKUP(A12,'post intervencion'!J:CC,72,0)</f>
        <v>0</v>
      </c>
      <c r="AP12">
        <f>VLOOKUP(A12,Pre!$J:$BK,54,0)</f>
        <v>2</v>
      </c>
      <c r="AQ12">
        <f>VLOOKUP(A12,'post intervencion'!J:CD,73,0)</f>
        <v>0</v>
      </c>
      <c r="AS12" t="str">
        <f>VLOOKUP(A12,Pre!$J:$BL,55,0)</f>
        <v>N/A</v>
      </c>
      <c r="AT12">
        <f>VLOOKUP(A12,'post intervencion'!J:CE,74,0)</f>
        <v>0.33333333333333348</v>
      </c>
      <c r="AW12" t="str">
        <f>VLOOKUP(A12,'post intervencion'!$J$18:$CI$117,75,0)</f>
        <v>si</v>
      </c>
      <c r="AX12" t="str">
        <f>VLOOKUP(A12,'post intervencion'!$J$18:$CI$117,76,0)</f>
        <v>si</v>
      </c>
      <c r="AY12" t="str">
        <f>VLOOKUP(A12,'post intervencion'!$J$18:$CI$117,77,0)</f>
        <v>si</v>
      </c>
      <c r="AZ12" t="str">
        <f>VLOOKUP(A12,'post intervencion'!$J$18:$CI$117,78,0)</f>
        <v>no</v>
      </c>
      <c r="BB12">
        <f>VLOOKUP(A12,Pre!$J:$BL,4,0)</f>
        <v>6</v>
      </c>
      <c r="BC12">
        <f>VLOOKUP(A12,'post intervencion'!J:CN,21,0)</f>
        <v>7</v>
      </c>
    </row>
    <row r="13" spans="1:55" x14ac:dyDescent="0.2">
      <c r="A13">
        <v>709</v>
      </c>
      <c r="B13" s="13">
        <f>VLOOKUP(A13,Pre!$J:$BG,41,0)</f>
        <v>5</v>
      </c>
      <c r="C13" s="13">
        <f>VLOOKUP(A13,'post intervencion'!J:BY,59,0)</f>
        <v>4.666666666666667</v>
      </c>
      <c r="D13" s="13" t="e">
        <f>VLOOKUP(A13,'post control'!J:BI,42,0)</f>
        <v>#N/A</v>
      </c>
      <c r="E13">
        <f>VLOOKUP(A13,Pre!$J:$BG,42,0)</f>
        <v>7</v>
      </c>
      <c r="F13">
        <f>VLOOKUP(A13,'post intervencion'!J:BY,60,0)</f>
        <v>5</v>
      </c>
      <c r="G13" t="e">
        <f>VLOOKUP(A13,'post control'!J:BI,43,0)</f>
        <v>#N/A</v>
      </c>
      <c r="H13">
        <f>VLOOKUP(A13,Pre!$J:$BG,43,0)</f>
        <v>1.6666666666666667</v>
      </c>
      <c r="I13">
        <f>VLOOKUP(A13,'post intervencion'!J:BY,61,0)</f>
        <v>0.66666666666666663</v>
      </c>
      <c r="J13" t="e">
        <f>VLOOKUP(A13,'post control'!J:BI,44,0)</f>
        <v>#N/A</v>
      </c>
      <c r="K13" s="24">
        <f>VLOOKUP(A13,Pre!$J:$BG,44,0)</f>
        <v>2</v>
      </c>
      <c r="L13">
        <f>VLOOKUP(A13,'post intervencion'!J:BY,62,0)</f>
        <v>1</v>
      </c>
      <c r="M13" t="e">
        <f>VLOOKUP(A13,'post control'!J:BI,45,0)</f>
        <v>#N/A</v>
      </c>
      <c r="N13">
        <f>VLOOKUP(A13,Pre!$J:$BG,45,0)</f>
        <v>3</v>
      </c>
      <c r="O13">
        <f>VLOOKUP(A13,'post intervencion'!J:BY,63,0)</f>
        <v>1</v>
      </c>
      <c r="P13" t="e">
        <f>VLOOKUP(A13,'post control'!J:BI,46,0)</f>
        <v>#N/A</v>
      </c>
      <c r="Q13">
        <f>VLOOKUP(A13,Pre!$J:$BG,46,0)</f>
        <v>0</v>
      </c>
      <c r="R13">
        <f>VLOOKUP(A13,'post intervencion'!J:BY,64,0)</f>
        <v>0</v>
      </c>
      <c r="S13" t="e">
        <f>VLOOKUP(A13,'post control'!J:BI,47,0)</f>
        <v>#N/A</v>
      </c>
      <c r="T13">
        <f>VLOOKUP(A13,Pre!$J:$BG,47,0)</f>
        <v>4</v>
      </c>
      <c r="U13">
        <f>VLOOKUP(A13,'post intervencion'!J:BY,65,0)</f>
        <v>4.666666666666667</v>
      </c>
      <c r="V13" t="e">
        <f>VLOOKUP(A13,'post control'!J:BI,48,0)</f>
        <v>#N/A</v>
      </c>
      <c r="W13">
        <f>VLOOKUP(A13,Pre!$J:$BG,48,0)</f>
        <v>4.5999999999999996</v>
      </c>
      <c r="X13">
        <f>VLOOKUP(A13,'post intervencion'!J:BY,66,0)</f>
        <v>4.4000000000000004</v>
      </c>
      <c r="Y13" t="e">
        <f>VLOOKUP(A13,'post control'!J:BI,49,0)</f>
        <v>#N/A</v>
      </c>
      <c r="Z13">
        <f>VLOOKUP(A13,Pre!$J:$BG,49,0)</f>
        <v>3.75</v>
      </c>
      <c r="AA13">
        <f>VLOOKUP(A13,'post intervencion'!J:BY,67,0)</f>
        <v>3.3333333333333335</v>
      </c>
      <c r="AB13" t="e">
        <f>VLOOKUP(A13,'post control'!J:BI,50,0)</f>
        <v>#N/A</v>
      </c>
      <c r="AC13">
        <f>VLOOKUP(A13,Pre!$J:$BG,50,0)</f>
        <v>5</v>
      </c>
      <c r="AD13">
        <f>VLOOKUP(A13,'post intervencion'!J:BY,68,0)</f>
        <v>2</v>
      </c>
      <c r="AE13" t="e">
        <f>VLOOKUP(A13,'post control'!J:BI,51,0)</f>
        <v>#N/A</v>
      </c>
      <c r="AG13">
        <f>VLOOKUP(A13,Pre!$J:$BH,51,0)</f>
        <v>4.2222222222222223</v>
      </c>
      <c r="AH13">
        <f>VLOOKUP(A13,'post intervencion'!J:CA,70,0)</f>
        <v>4.666666666666667</v>
      </c>
      <c r="AJ13">
        <f>VLOOKUP(A13,Pre!$J:$BI,52,0)</f>
        <v>3</v>
      </c>
      <c r="AK13">
        <f>VLOOKUP(A13,'post intervencion'!J:CB,71,0)</f>
        <v>1</v>
      </c>
      <c r="AM13">
        <f>VLOOKUP(A13,Pre!$J:$BJ,53,0)</f>
        <v>3</v>
      </c>
      <c r="AN13">
        <f>VLOOKUP(A13,'post intervencion'!J:CC,72,0)</f>
        <v>1</v>
      </c>
      <c r="AP13">
        <f>VLOOKUP(A13,Pre!$J:$BK,54,0)</f>
        <v>3</v>
      </c>
      <c r="AQ13">
        <f>VLOOKUP(A13,'post intervencion'!J:CD,73,0)</f>
        <v>1</v>
      </c>
      <c r="AS13">
        <f>VLOOKUP(A13,Pre!$J:$BL,55,0)</f>
        <v>1.666666666666667</v>
      </c>
      <c r="AT13">
        <f>VLOOKUP(A13,'post intervencion'!J:CE,74,0)</f>
        <v>0.66666666666666607</v>
      </c>
      <c r="AW13" t="str">
        <f>VLOOKUP(A13,'post intervencion'!$J$18:$CI$117,75,0)</f>
        <v>si</v>
      </c>
      <c r="AX13" t="str">
        <f>VLOOKUP(A13,'post intervencion'!$J$18:$CI$117,76,0)</f>
        <v>no</v>
      </c>
      <c r="AY13" t="str">
        <f>VLOOKUP(A13,'post intervencion'!$J$18:$CI$117,77,0)</f>
        <v>si</v>
      </c>
      <c r="AZ13" t="str">
        <f>VLOOKUP(A13,'post intervencion'!$J$18:$CI$117,78,0)</f>
        <v>no</v>
      </c>
      <c r="BB13">
        <f>VLOOKUP(A13,Pre!$J:$BL,4,0)</f>
        <v>5</v>
      </c>
      <c r="BC13">
        <f>VLOOKUP(A13,'post intervencion'!J:CN,21,0)</f>
        <v>5</v>
      </c>
    </row>
    <row r="14" spans="1:55" x14ac:dyDescent="0.2">
      <c r="A14">
        <v>1264</v>
      </c>
      <c r="B14" s="13">
        <f>VLOOKUP(A14,Pre!$J:$BG,41,0)</f>
        <v>7</v>
      </c>
      <c r="C14" s="13">
        <f>VLOOKUP(A14,'post intervencion'!J:BY,59,0)</f>
        <v>6.333333333333333</v>
      </c>
      <c r="D14" s="13" t="e">
        <f>VLOOKUP(A14,'post control'!J:BI,42,0)</f>
        <v>#N/A</v>
      </c>
      <c r="E14">
        <f>VLOOKUP(A14,Pre!$J:$BG,42,0)</f>
        <v>12</v>
      </c>
      <c r="F14">
        <f>VLOOKUP(A14,'post intervencion'!J:BY,60,0)</f>
        <v>9</v>
      </c>
      <c r="G14" t="e">
        <f>VLOOKUP(A14,'post control'!J:BI,43,0)</f>
        <v>#N/A</v>
      </c>
      <c r="H14">
        <f>VLOOKUP(A14,Pre!$J:$BG,43,0)</f>
        <v>0</v>
      </c>
      <c r="I14">
        <f>VLOOKUP(A14,'post intervencion'!J:BY,61,0)</f>
        <v>-0.33333333333333331</v>
      </c>
      <c r="J14" t="e">
        <f>VLOOKUP(A14,'post control'!J:BI,44,0)</f>
        <v>#N/A</v>
      </c>
      <c r="K14" s="24">
        <f>VLOOKUP(A14,Pre!$J:$BG,44,0)</f>
        <v>0</v>
      </c>
      <c r="L14">
        <f>VLOOKUP(A14,'post intervencion'!J:BY,62,0)</f>
        <v>0</v>
      </c>
      <c r="M14" t="e">
        <f>VLOOKUP(A14,'post control'!J:BI,45,0)</f>
        <v>#N/A</v>
      </c>
      <c r="N14">
        <f>VLOOKUP(A14,Pre!$J:$BG,45,0)</f>
        <v>0</v>
      </c>
      <c r="O14">
        <f>VLOOKUP(A14,'post intervencion'!J:BY,63,0)</f>
        <v>1</v>
      </c>
      <c r="P14" t="e">
        <f>VLOOKUP(A14,'post control'!J:BI,46,0)</f>
        <v>#N/A</v>
      </c>
      <c r="Q14">
        <f>VLOOKUP(A14,Pre!$J:$BG,46,0)</f>
        <v>0</v>
      </c>
      <c r="R14">
        <f>VLOOKUP(A14,'post intervencion'!J:BY,64,0)</f>
        <v>-2</v>
      </c>
      <c r="S14" t="e">
        <f>VLOOKUP(A14,'post control'!J:BI,47,0)</f>
        <v>#N/A</v>
      </c>
      <c r="T14">
        <f>VLOOKUP(A14,Pre!$J:$BG,47,0)</f>
        <v>3</v>
      </c>
      <c r="U14">
        <f>VLOOKUP(A14,'post intervencion'!J:BY,65,0)</f>
        <v>3.3333333333333335</v>
      </c>
      <c r="V14" t="e">
        <f>VLOOKUP(A14,'post control'!J:BI,48,0)</f>
        <v>#N/A</v>
      </c>
      <c r="W14">
        <f>VLOOKUP(A14,Pre!$J:$BG,48,0)</f>
        <v>4.2</v>
      </c>
      <c r="X14">
        <f>VLOOKUP(A14,'post intervencion'!J:BY,66,0)</f>
        <v>4.2</v>
      </c>
      <c r="Y14" t="e">
        <f>VLOOKUP(A14,'post control'!J:BI,49,0)</f>
        <v>#N/A</v>
      </c>
      <c r="Z14">
        <f>VLOOKUP(A14,Pre!$J:$BG,49,0)</f>
        <v>4.25</v>
      </c>
      <c r="AA14">
        <f>VLOOKUP(A14,'post intervencion'!J:BY,67,0)</f>
        <v>5</v>
      </c>
      <c r="AB14" t="e">
        <f>VLOOKUP(A14,'post control'!J:BI,50,0)</f>
        <v>#N/A</v>
      </c>
      <c r="AC14">
        <f>VLOOKUP(A14,Pre!$J:$BG,50,0)</f>
        <v>0</v>
      </c>
      <c r="AD14">
        <f>VLOOKUP(A14,'post intervencion'!J:BY,68,0)</f>
        <v>3</v>
      </c>
      <c r="AE14" t="e">
        <f>VLOOKUP(A14,'post control'!J:BI,51,0)</f>
        <v>#N/A</v>
      </c>
      <c r="AG14">
        <f>VLOOKUP(A14,Pre!$J:$BH,51,0)</f>
        <v>3</v>
      </c>
      <c r="AH14">
        <f>VLOOKUP(A14,'post intervencion'!J:CA,70,0)</f>
        <v>3.3333333333333335</v>
      </c>
      <c r="AJ14">
        <f>VLOOKUP(A14,Pre!$J:$BI,52,0)</f>
        <v>0</v>
      </c>
      <c r="AK14">
        <f>VLOOKUP(A14,'post intervencion'!J:CB,71,0)</f>
        <v>1</v>
      </c>
      <c r="AM14">
        <f>VLOOKUP(A14,Pre!$J:$BJ,53,0)</f>
        <v>0</v>
      </c>
      <c r="AN14">
        <f>VLOOKUP(A14,'post intervencion'!J:CC,72,0)</f>
        <v>1</v>
      </c>
      <c r="AP14">
        <f>VLOOKUP(A14,Pre!$J:$BK,54,0)</f>
        <v>0</v>
      </c>
      <c r="AQ14">
        <f>VLOOKUP(A14,'post intervencion'!J:CD,73,0)</f>
        <v>1</v>
      </c>
      <c r="AS14">
        <f>VLOOKUP(A14,Pre!$J:$BL,55,0)</f>
        <v>0</v>
      </c>
      <c r="AT14">
        <f>VLOOKUP(A14,'post intervencion'!J:CE,74,0)</f>
        <v>0.66666666666666652</v>
      </c>
      <c r="AW14" t="e">
        <f>VLOOKUP(A14,'post intervencion'!$J$18:$CI$117,75,0)</f>
        <v>#N/A</v>
      </c>
      <c r="AX14" t="e">
        <f>VLOOKUP(A14,'post intervencion'!$J$18:$CI$117,76,0)</f>
        <v>#N/A</v>
      </c>
      <c r="AY14" t="e">
        <f>VLOOKUP(A14,'post intervencion'!$J$18:$CI$117,77,0)</f>
        <v>#N/A</v>
      </c>
      <c r="AZ14" t="e">
        <f>VLOOKUP(A14,'post intervencion'!$J$18:$CI$117,78,0)</f>
        <v>#N/A</v>
      </c>
      <c r="BB14">
        <f>VLOOKUP(A14,Pre!$J:$BL,4,0)</f>
        <v>7</v>
      </c>
      <c r="BC14">
        <f>VLOOKUP(A14,'post intervencion'!J:CN,21,0)</f>
        <v>7</v>
      </c>
    </row>
    <row r="15" spans="1:55" x14ac:dyDescent="0.2">
      <c r="A15">
        <v>337</v>
      </c>
      <c r="B15" s="13">
        <f>VLOOKUP(A15,Pre!$J:$BG,41,0)</f>
        <v>5.333333333333333</v>
      </c>
      <c r="C15" s="13">
        <f>VLOOKUP(A15,'post intervencion'!J:BY,59,0)</f>
        <v>7</v>
      </c>
      <c r="D15" s="13" t="e">
        <f>VLOOKUP(A15,'post control'!J:BI,42,0)</f>
        <v>#N/A</v>
      </c>
      <c r="E15">
        <f>VLOOKUP(A15,Pre!$J:$BG,42,0)</f>
        <v>10</v>
      </c>
      <c r="F15">
        <f>VLOOKUP(A15,'post intervencion'!J:BY,60,0)</f>
        <v>8</v>
      </c>
      <c r="G15" t="e">
        <f>VLOOKUP(A15,'post control'!J:BI,43,0)</f>
        <v>#N/A</v>
      </c>
      <c r="H15">
        <f>VLOOKUP(A15,Pre!$J:$BG,43,0)</f>
        <v>0</v>
      </c>
      <c r="I15">
        <f>VLOOKUP(A15,'post intervencion'!J:BY,61,0)</f>
        <v>0</v>
      </c>
      <c r="J15" t="e">
        <f>VLOOKUP(A15,'post control'!J:BI,44,0)</f>
        <v>#N/A</v>
      </c>
      <c r="K15" s="24">
        <f>VLOOKUP(A15,Pre!$J:$BG,44,0)</f>
        <v>0</v>
      </c>
      <c r="L15">
        <f>VLOOKUP(A15,'post intervencion'!J:BY,62,0)</f>
        <v>0</v>
      </c>
      <c r="M15" t="e">
        <f>VLOOKUP(A15,'post control'!J:BI,45,0)</f>
        <v>#N/A</v>
      </c>
      <c r="N15">
        <f>VLOOKUP(A15,Pre!$J:$BG,45,0)</f>
        <v>0</v>
      </c>
      <c r="O15">
        <f>VLOOKUP(A15,'post intervencion'!J:BY,63,0)</f>
        <v>0</v>
      </c>
      <c r="P15" t="e">
        <f>VLOOKUP(A15,'post control'!J:BI,46,0)</f>
        <v>#N/A</v>
      </c>
      <c r="Q15">
        <f>VLOOKUP(A15,Pre!$J:$BG,46,0)</f>
        <v>0</v>
      </c>
      <c r="R15">
        <f>VLOOKUP(A15,'post intervencion'!J:BY,64,0)</f>
        <v>0</v>
      </c>
      <c r="S15" t="e">
        <f>VLOOKUP(A15,'post control'!J:BI,47,0)</f>
        <v>#N/A</v>
      </c>
      <c r="T15">
        <f>VLOOKUP(A15,Pre!$J:$BG,47,0)</f>
        <v>5.666666666666667</v>
      </c>
      <c r="U15">
        <f>VLOOKUP(A15,'post intervencion'!J:BY,65,0)</f>
        <v>3.8888888888888888</v>
      </c>
      <c r="V15" t="e">
        <f>VLOOKUP(A15,'post control'!J:BI,48,0)</f>
        <v>#N/A</v>
      </c>
      <c r="W15">
        <f>VLOOKUP(A15,Pre!$J:$BG,48,0)</f>
        <v>2</v>
      </c>
      <c r="X15">
        <f>VLOOKUP(A15,'post intervencion'!J:BY,66,0)</f>
        <v>2.8</v>
      </c>
      <c r="Y15" t="e">
        <f>VLOOKUP(A15,'post control'!J:BI,49,0)</f>
        <v>#N/A</v>
      </c>
      <c r="Z15">
        <f>VLOOKUP(A15,Pre!$J:$BG,49,0)</f>
        <v>3.75</v>
      </c>
      <c r="AA15">
        <f>VLOOKUP(A15,'post intervencion'!J:BY,67,0)</f>
        <v>3</v>
      </c>
      <c r="AB15" t="e">
        <f>VLOOKUP(A15,'post control'!J:BI,50,0)</f>
        <v>#N/A</v>
      </c>
      <c r="AC15">
        <f>VLOOKUP(A15,Pre!$J:$BG,50,0)</f>
        <v>6</v>
      </c>
      <c r="AD15">
        <f>VLOOKUP(A15,'post intervencion'!J:BY,68,0)</f>
        <v>3</v>
      </c>
      <c r="AE15" t="e">
        <f>VLOOKUP(A15,'post control'!J:BI,51,0)</f>
        <v>#N/A</v>
      </c>
      <c r="AG15">
        <f>VLOOKUP(A15,Pre!$J:$BH,51,0)</f>
        <v>4.666666666666667</v>
      </c>
      <c r="AH15">
        <f>VLOOKUP(A15,'post intervencion'!J:CA,70,0)</f>
        <v>3.8888888888888888</v>
      </c>
      <c r="AJ15">
        <f>VLOOKUP(A15,Pre!$J:$BI,52,0)</f>
        <v>2.3333333333333335</v>
      </c>
      <c r="AK15">
        <f>VLOOKUP(A15,'post intervencion'!J:CB,71,0)</f>
        <v>0.66666666666666652</v>
      </c>
      <c r="AM15">
        <f>VLOOKUP(A15,Pre!$J:$BJ,53,0)</f>
        <v>4</v>
      </c>
      <c r="AN15">
        <f>VLOOKUP(A15,'post intervencion'!J:CC,72,0)</f>
        <v>1</v>
      </c>
      <c r="AP15">
        <f>VLOOKUP(A15,Pre!$J:$BK,54,0)</f>
        <v>4</v>
      </c>
      <c r="AQ15">
        <f>VLOOKUP(A15,'post intervencion'!J:CD,73,0)</f>
        <v>1</v>
      </c>
      <c r="AS15">
        <f>VLOOKUP(A15,Pre!$J:$BL,55,0)</f>
        <v>2.0000000000000004</v>
      </c>
      <c r="AT15">
        <f>VLOOKUP(A15,'post intervencion'!J:CE,74,0)</f>
        <v>0.66666666666666652</v>
      </c>
      <c r="AW15" t="str">
        <f>VLOOKUP(A15,'post intervencion'!$J$18:$CI$117,75,0)</f>
        <v>si</v>
      </c>
      <c r="AX15" t="str">
        <f>VLOOKUP(A15,'post intervencion'!$J$18:$CI$117,76,0)</f>
        <v>si</v>
      </c>
      <c r="AY15" t="str">
        <f>VLOOKUP(A15,'post intervencion'!$J$18:$CI$117,77,0)</f>
        <v>si</v>
      </c>
      <c r="AZ15" t="str">
        <f>VLOOKUP(A15,'post intervencion'!$J$18:$CI$117,78,0)</f>
        <v>no</v>
      </c>
      <c r="BB15">
        <f>VLOOKUP(A15,Pre!$J:$BL,4,0)</f>
        <v>5</v>
      </c>
      <c r="BC15">
        <f>VLOOKUP(A15,'post intervencion'!J:CN,21,0)</f>
        <v>4</v>
      </c>
    </row>
    <row r="16" spans="1:55" x14ac:dyDescent="0.2">
      <c r="A16">
        <v>509</v>
      </c>
      <c r="B16" s="13">
        <f>VLOOKUP(A16,Pre!$J:$BG,41,0)</f>
        <v>5.333333333333333</v>
      </c>
      <c r="C16" s="13">
        <f>VLOOKUP(A16,'post intervencion'!J:BY,59,0)</f>
        <v>6.333333333333333</v>
      </c>
      <c r="D16" s="13" t="e">
        <f>VLOOKUP(A16,'post control'!J:BI,42,0)</f>
        <v>#N/A</v>
      </c>
      <c r="E16">
        <f>VLOOKUP(A16,Pre!$J:$BG,42,0)</f>
        <v>2</v>
      </c>
      <c r="F16">
        <f>VLOOKUP(A16,'post intervencion'!J:BY,60,0)</f>
        <v>2</v>
      </c>
      <c r="G16" t="e">
        <f>VLOOKUP(A16,'post control'!J:BI,43,0)</f>
        <v>#N/A</v>
      </c>
      <c r="H16">
        <f>VLOOKUP(A16,Pre!$J:$BG,43,0)</f>
        <v>0.33333333333333331</v>
      </c>
      <c r="I16">
        <f>VLOOKUP(A16,'post intervencion'!J:BY,61,0)</f>
        <v>0</v>
      </c>
      <c r="J16" t="e">
        <f>VLOOKUP(A16,'post control'!J:BI,44,0)</f>
        <v>#N/A</v>
      </c>
      <c r="K16" s="24">
        <f>VLOOKUP(A16,Pre!$J:$BG,44,0)</f>
        <v>1</v>
      </c>
      <c r="L16">
        <f>VLOOKUP(A16,'post intervencion'!J:BY,62,0)</f>
        <v>0</v>
      </c>
      <c r="M16" t="e">
        <f>VLOOKUP(A16,'post control'!J:BI,45,0)</f>
        <v>#N/A</v>
      </c>
      <c r="N16">
        <f>VLOOKUP(A16,Pre!$J:$BG,45,0)</f>
        <v>0</v>
      </c>
      <c r="O16">
        <f>VLOOKUP(A16,'post intervencion'!J:BY,63,0)</f>
        <v>0</v>
      </c>
      <c r="P16" t="e">
        <f>VLOOKUP(A16,'post control'!J:BI,46,0)</f>
        <v>#N/A</v>
      </c>
      <c r="Q16">
        <f>VLOOKUP(A16,Pre!$J:$BG,46,0)</f>
        <v>0</v>
      </c>
      <c r="R16">
        <f>VLOOKUP(A16,'post intervencion'!J:BY,64,0)</f>
        <v>0</v>
      </c>
      <c r="S16" t="e">
        <f>VLOOKUP(A16,'post control'!J:BI,47,0)</f>
        <v>#N/A</v>
      </c>
      <c r="T16">
        <f>VLOOKUP(A16,Pre!$J:$BG,47,0)</f>
        <v>4.333333333333333</v>
      </c>
      <c r="U16">
        <f>VLOOKUP(A16,'post intervencion'!J:BY,65,0)</f>
        <v>4.5555555555555554</v>
      </c>
      <c r="V16" t="e">
        <f>VLOOKUP(A16,'post control'!J:BI,48,0)</f>
        <v>#N/A</v>
      </c>
      <c r="W16">
        <f>VLOOKUP(A16,Pre!$J:$BG,48,0)</f>
        <v>5.2</v>
      </c>
      <c r="X16">
        <f>VLOOKUP(A16,'post intervencion'!J:BY,66,0)</f>
        <v>5</v>
      </c>
      <c r="Y16" t="e">
        <f>VLOOKUP(A16,'post control'!J:BI,49,0)</f>
        <v>#N/A</v>
      </c>
      <c r="Z16">
        <f>VLOOKUP(A16,Pre!$J:$BG,49,0)</f>
        <v>4</v>
      </c>
      <c r="AA16">
        <f>VLOOKUP(A16,'post intervencion'!J:BY,67,0)</f>
        <v>4.333333333333333</v>
      </c>
      <c r="AB16" t="e">
        <f>VLOOKUP(A16,'post control'!J:BI,50,0)</f>
        <v>#N/A</v>
      </c>
      <c r="AC16">
        <f>VLOOKUP(A16,Pre!$J:$BG,50,0)</f>
        <v>2</v>
      </c>
      <c r="AD16">
        <f>VLOOKUP(A16,'post intervencion'!J:BY,68,0)</f>
        <v>2</v>
      </c>
      <c r="AE16" t="e">
        <f>VLOOKUP(A16,'post control'!J:BI,51,0)</f>
        <v>#N/A</v>
      </c>
      <c r="AG16">
        <f>VLOOKUP(A16,Pre!$J:$BH,51,0)</f>
        <v>4.1111111111111107</v>
      </c>
      <c r="AH16">
        <f>VLOOKUP(A16,'post intervencion'!J:CA,70,0)</f>
        <v>4.5555555555555554</v>
      </c>
      <c r="AJ16">
        <f>VLOOKUP(A16,Pre!$J:$BI,52,0)</f>
        <v>0</v>
      </c>
      <c r="AK16">
        <f>VLOOKUP(A16,'post intervencion'!J:CB,71,0)</f>
        <v>0.66666666666666696</v>
      </c>
      <c r="AM16">
        <f>VLOOKUP(A16,Pre!$J:$BJ,53,0)</f>
        <v>0</v>
      </c>
      <c r="AN16">
        <f>VLOOKUP(A16,'post intervencion'!J:CC,72,0)</f>
        <v>1</v>
      </c>
      <c r="AP16">
        <f>VLOOKUP(A16,Pre!$J:$BK,54,0)</f>
        <v>0</v>
      </c>
      <c r="AQ16">
        <f>VLOOKUP(A16,'post intervencion'!J:CD,73,0)</f>
        <v>1</v>
      </c>
      <c r="AS16">
        <f>VLOOKUP(A16,Pre!$J:$BL,55,0)</f>
        <v>0.66666666666666696</v>
      </c>
      <c r="AT16">
        <f>VLOOKUP(A16,'post intervencion'!J:CE,74,0)</f>
        <v>0.66666666666666696</v>
      </c>
      <c r="AW16" t="str">
        <f>VLOOKUP(A16,'post intervencion'!$J$18:$CI$117,75,0)</f>
        <v>si</v>
      </c>
      <c r="AX16" t="str">
        <f>VLOOKUP(A16,'post intervencion'!$J$18:$CI$117,76,0)</f>
        <v>si</v>
      </c>
      <c r="AY16" t="str">
        <f>VLOOKUP(A16,'post intervencion'!$J$18:$CI$117,77,0)</f>
        <v>si</v>
      </c>
      <c r="AZ16" t="str">
        <f>VLOOKUP(A16,'post intervencion'!$J$18:$CI$117,78,0)</f>
        <v>no</v>
      </c>
      <c r="BB16">
        <f>VLOOKUP(A16,Pre!$J:$BL,4,0)</f>
        <v>5</v>
      </c>
      <c r="BC16">
        <f>VLOOKUP(A16,'post intervencion'!J:CN,21,0)</f>
        <v>5</v>
      </c>
    </row>
    <row r="17" spans="1:55" x14ac:dyDescent="0.2">
      <c r="A17">
        <v>793</v>
      </c>
      <c r="B17" s="13">
        <f>VLOOKUP(A17,Pre!$J:$BG,41,0)</f>
        <v>5</v>
      </c>
      <c r="C17" s="13">
        <f>VLOOKUP(A17,'post intervencion'!J:BY,59,0)</f>
        <v>5.666666666666667</v>
      </c>
      <c r="D17" s="13" t="e">
        <f>VLOOKUP(A17,'post control'!J:BI,42,0)</f>
        <v>#N/A</v>
      </c>
      <c r="E17">
        <f>VLOOKUP(A17,Pre!$J:$BG,42,0)</f>
        <v>5</v>
      </c>
      <c r="F17">
        <f>VLOOKUP(A17,'post intervencion'!J:BY,60,0)</f>
        <v>5</v>
      </c>
      <c r="G17" t="e">
        <f>VLOOKUP(A17,'post control'!J:BI,43,0)</f>
        <v>#N/A</v>
      </c>
      <c r="H17">
        <f>VLOOKUP(A17,Pre!$J:$BG,43,0)</f>
        <v>2</v>
      </c>
      <c r="I17">
        <f>VLOOKUP(A17,'post intervencion'!J:BY,61,0)</f>
        <v>0</v>
      </c>
      <c r="J17" t="e">
        <f>VLOOKUP(A17,'post control'!J:BI,44,0)</f>
        <v>#N/A</v>
      </c>
      <c r="K17" s="24">
        <f>VLOOKUP(A17,Pre!$J:$BG,44,0)</f>
        <v>1</v>
      </c>
      <c r="L17">
        <f>VLOOKUP(A17,'post intervencion'!J:BY,62,0)</f>
        <v>1</v>
      </c>
      <c r="M17" t="e">
        <f>VLOOKUP(A17,'post control'!J:BI,45,0)</f>
        <v>#N/A</v>
      </c>
      <c r="N17">
        <f>VLOOKUP(A17,Pre!$J:$BG,45,0)</f>
        <v>5</v>
      </c>
      <c r="O17">
        <f>VLOOKUP(A17,'post intervencion'!J:BY,63,0)</f>
        <v>-2</v>
      </c>
      <c r="P17" t="e">
        <f>VLOOKUP(A17,'post control'!J:BI,46,0)</f>
        <v>#N/A</v>
      </c>
      <c r="Q17">
        <f>VLOOKUP(A17,Pre!$J:$BG,46,0)</f>
        <v>0</v>
      </c>
      <c r="R17">
        <f>VLOOKUP(A17,'post intervencion'!J:BY,64,0)</f>
        <v>1</v>
      </c>
      <c r="S17" t="e">
        <f>VLOOKUP(A17,'post control'!J:BI,47,0)</f>
        <v>#N/A</v>
      </c>
      <c r="T17">
        <f>VLOOKUP(A17,Pre!$J:$BG,47,0)</f>
        <v>3</v>
      </c>
      <c r="U17">
        <f>VLOOKUP(A17,'post intervencion'!J:BY,65,0)</f>
        <v>4.8888888888888893</v>
      </c>
      <c r="V17" t="e">
        <f>VLOOKUP(A17,'post control'!J:BI,48,0)</f>
        <v>#N/A</v>
      </c>
      <c r="W17">
        <f>VLOOKUP(A17,Pre!$J:$BG,48,0)</f>
        <v>3.6</v>
      </c>
      <c r="X17">
        <f>VLOOKUP(A17,'post intervencion'!J:BY,66,0)</f>
        <v>4</v>
      </c>
      <c r="Y17" t="e">
        <f>VLOOKUP(A17,'post control'!J:BI,49,0)</f>
        <v>#N/A</v>
      </c>
      <c r="Z17">
        <f>VLOOKUP(A17,Pre!$J:$BG,49,0)</f>
        <v>2.5</v>
      </c>
      <c r="AA17">
        <f>VLOOKUP(A17,'post intervencion'!J:BY,67,0)</f>
        <v>3</v>
      </c>
      <c r="AB17" t="e">
        <f>VLOOKUP(A17,'post control'!J:BI,50,0)</f>
        <v>#N/A</v>
      </c>
      <c r="AC17">
        <f>VLOOKUP(A17,Pre!$J:$BG,50,0)</f>
        <v>6</v>
      </c>
      <c r="AD17">
        <f>VLOOKUP(A17,'post intervencion'!J:BY,68,0)</f>
        <v>3</v>
      </c>
      <c r="AE17" t="e">
        <f>VLOOKUP(A17,'post control'!J:BI,51,0)</f>
        <v>#N/A</v>
      </c>
      <c r="AG17">
        <f>VLOOKUP(A17,Pre!$J:$BH,51,0)</f>
        <v>4.2222222222222223</v>
      </c>
      <c r="AH17">
        <f>VLOOKUP(A17,'post intervencion'!J:CA,70,0)</f>
        <v>4.8888888888888893</v>
      </c>
      <c r="AJ17">
        <f>VLOOKUP(A17,Pre!$J:$BI,52,0)</f>
        <v>1.666666666666667</v>
      </c>
      <c r="AK17">
        <f>VLOOKUP(A17,'post intervencion'!J:CB,71,0)</f>
        <v>-2</v>
      </c>
      <c r="AM17">
        <f>VLOOKUP(A17,Pre!$J:$BJ,53,0)</f>
        <v>5</v>
      </c>
      <c r="AN17">
        <f>VLOOKUP(A17,'post intervencion'!J:CC,72,0)</f>
        <v>-1</v>
      </c>
      <c r="AP17">
        <f>VLOOKUP(A17,Pre!$J:$BK,54,0)</f>
        <v>5</v>
      </c>
      <c r="AQ17">
        <f>VLOOKUP(A17,'post intervencion'!J:CD,73,0)</f>
        <v>3</v>
      </c>
      <c r="AS17">
        <f>VLOOKUP(A17,Pre!$J:$BL,55,0)</f>
        <v>2</v>
      </c>
      <c r="AT17">
        <f>VLOOKUP(A17,'post intervencion'!J:CE,74,0)</f>
        <v>0.66666666666666696</v>
      </c>
      <c r="AW17" t="str">
        <f>VLOOKUP(A17,'post intervencion'!$J$18:$CI$117,75,0)</f>
        <v>si</v>
      </c>
      <c r="AX17" t="str">
        <f>VLOOKUP(A17,'post intervencion'!$J$18:$CI$117,76,0)</f>
        <v>si</v>
      </c>
      <c r="AY17" t="str">
        <f>VLOOKUP(A17,'post intervencion'!$J$18:$CI$117,77,0)</f>
        <v>si</v>
      </c>
      <c r="AZ17" t="str">
        <f>VLOOKUP(A17,'post intervencion'!$J$18:$CI$117,78,0)</f>
        <v>si</v>
      </c>
      <c r="BB17">
        <f>VLOOKUP(A17,Pre!$J:$BL,4,0)</f>
        <v>7</v>
      </c>
      <c r="BC17">
        <f>VLOOKUP(A17,'post intervencion'!J:CN,21,0)</f>
        <v>6</v>
      </c>
    </row>
    <row r="18" spans="1:55" x14ac:dyDescent="0.2">
      <c r="A18">
        <v>105</v>
      </c>
      <c r="B18" s="13">
        <f>VLOOKUP(A18,Pre!$J:$BG,41,0)</f>
        <v>5.333333333333333</v>
      </c>
      <c r="C18" s="13">
        <f>VLOOKUP(A18,'post intervencion'!J:BY,59,0)</f>
        <v>5.666666666666667</v>
      </c>
      <c r="D18" s="13" t="e">
        <f>VLOOKUP(A18,'post control'!J:BI,42,0)</f>
        <v>#N/A</v>
      </c>
      <c r="E18">
        <f>VLOOKUP(A18,Pre!$J:$BG,42,0)</f>
        <v>5</v>
      </c>
      <c r="F18">
        <f>VLOOKUP(A18,'post intervencion'!J:BY,60,0)</f>
        <v>7</v>
      </c>
      <c r="G18" t="e">
        <f>VLOOKUP(A18,'post control'!J:BI,43,0)</f>
        <v>#N/A</v>
      </c>
      <c r="H18">
        <f>VLOOKUP(A18,Pre!$J:$BG,43,0)</f>
        <v>1.6666666666666667</v>
      </c>
      <c r="I18">
        <f>VLOOKUP(A18,'post intervencion'!J:BY,61,0)</f>
        <v>0</v>
      </c>
      <c r="J18" t="e">
        <f>VLOOKUP(A18,'post control'!J:BI,44,0)</f>
        <v>#N/A</v>
      </c>
      <c r="K18" s="24">
        <f>VLOOKUP(A18,Pre!$J:$BG,44,0)</f>
        <v>0</v>
      </c>
      <c r="L18">
        <f>VLOOKUP(A18,'post intervencion'!J:BY,62,0)</f>
        <v>0</v>
      </c>
      <c r="M18" t="e">
        <f>VLOOKUP(A18,'post control'!J:BI,45,0)</f>
        <v>#N/A</v>
      </c>
      <c r="N18">
        <f>VLOOKUP(A18,Pre!$J:$BG,45,0)</f>
        <v>0</v>
      </c>
      <c r="O18">
        <f>VLOOKUP(A18,'post intervencion'!J:BY,63,0)</f>
        <v>0</v>
      </c>
      <c r="P18" t="e">
        <f>VLOOKUP(A18,'post control'!J:BI,46,0)</f>
        <v>#N/A</v>
      </c>
      <c r="Q18">
        <f>VLOOKUP(A18,Pre!$J:$BG,46,0)</f>
        <v>5</v>
      </c>
      <c r="R18">
        <f>VLOOKUP(A18,'post intervencion'!J:BY,64,0)</f>
        <v>0</v>
      </c>
      <c r="S18" t="e">
        <f>VLOOKUP(A18,'post control'!J:BI,47,0)</f>
        <v>#N/A</v>
      </c>
      <c r="T18">
        <f>VLOOKUP(A18,Pre!$J:$BG,47,0)</f>
        <v>2.3333333333333335</v>
      </c>
      <c r="U18">
        <f>VLOOKUP(A18,'post intervencion'!J:BY,65,0)</f>
        <v>3.8888888888888888</v>
      </c>
      <c r="V18" t="e">
        <f>VLOOKUP(A18,'post control'!J:BI,48,0)</f>
        <v>#N/A</v>
      </c>
      <c r="W18">
        <f>VLOOKUP(A18,Pre!$J:$BG,48,0)</f>
        <v>4</v>
      </c>
      <c r="X18">
        <f>VLOOKUP(A18,'post intervencion'!J:BY,66,0)</f>
        <v>4.2</v>
      </c>
      <c r="Y18" t="e">
        <f>VLOOKUP(A18,'post control'!J:BI,49,0)</f>
        <v>#N/A</v>
      </c>
      <c r="Z18">
        <f>VLOOKUP(A18,Pre!$J:$BG,49,0)</f>
        <v>1.5</v>
      </c>
      <c r="AA18">
        <f>VLOOKUP(A18,'post intervencion'!J:BY,67,0)</f>
        <v>4.333333333333333</v>
      </c>
      <c r="AB18" t="e">
        <f>VLOOKUP(A18,'post control'!J:BI,50,0)</f>
        <v>#N/A</v>
      </c>
      <c r="AC18">
        <f>VLOOKUP(A18,Pre!$J:$BG,50,0)</f>
        <v>5</v>
      </c>
      <c r="AD18">
        <f>VLOOKUP(A18,'post intervencion'!J:BY,68,0)</f>
        <v>3</v>
      </c>
      <c r="AE18" t="e">
        <f>VLOOKUP(A18,'post control'!J:BI,51,0)</f>
        <v>#N/A</v>
      </c>
      <c r="AG18">
        <f>VLOOKUP(A18,Pre!$J:$BH,51,0)</f>
        <v>3.1111111111111112</v>
      </c>
      <c r="AH18">
        <f>VLOOKUP(A18,'post intervencion'!J:CA,70,0)</f>
        <v>3.8888888888888888</v>
      </c>
      <c r="AJ18">
        <f>VLOOKUP(A18,Pre!$J:$BI,52,0)</f>
        <v>0</v>
      </c>
      <c r="AK18">
        <f>VLOOKUP(A18,'post intervencion'!J:CB,71,0)</f>
        <v>0.33333333333333348</v>
      </c>
      <c r="AM18">
        <f>VLOOKUP(A18,Pre!$J:$BJ,53,0)</f>
        <v>0</v>
      </c>
      <c r="AN18">
        <f>VLOOKUP(A18,'post intervencion'!J:CC,72,0)</f>
        <v>1</v>
      </c>
      <c r="AP18">
        <f>VLOOKUP(A18,Pre!$J:$BK,54,0)</f>
        <v>0</v>
      </c>
      <c r="AQ18">
        <f>VLOOKUP(A18,'post intervencion'!J:CD,73,0)</f>
        <v>1</v>
      </c>
      <c r="AS18">
        <f>VLOOKUP(A18,Pre!$J:$BL,55,0)</f>
        <v>1.6666666666666665</v>
      </c>
      <c r="AT18">
        <f>VLOOKUP(A18,'post intervencion'!J:CE,74,0)</f>
        <v>0.99999999999999956</v>
      </c>
      <c r="AW18" t="str">
        <f>VLOOKUP(A18,'post intervencion'!$J$18:$CI$117,75,0)</f>
        <v>no</v>
      </c>
      <c r="AX18" t="str">
        <f>VLOOKUP(A18,'post intervencion'!$J$18:$CI$117,76,0)</f>
        <v>si</v>
      </c>
      <c r="AY18" t="str">
        <f>VLOOKUP(A18,'post intervencion'!$J$18:$CI$117,77,0)</f>
        <v>si</v>
      </c>
      <c r="AZ18" t="str">
        <f>VLOOKUP(A18,'post intervencion'!$J$18:$CI$117,78,0)</f>
        <v>no</v>
      </c>
      <c r="BB18">
        <f>VLOOKUP(A18,Pre!$J:$BL,4,0)</f>
        <v>7</v>
      </c>
      <c r="BC18">
        <f>VLOOKUP(A18,'post intervencion'!J:CN,21,0)</f>
        <v>7</v>
      </c>
    </row>
    <row r="19" spans="1:55" x14ac:dyDescent="0.2">
      <c r="A19">
        <v>801</v>
      </c>
      <c r="B19" s="13">
        <f>VLOOKUP(A19,Pre!$J:$BG,41,0)</f>
        <v>6.333333333333333</v>
      </c>
      <c r="C19" s="13">
        <f>VLOOKUP(A19,'post intervencion'!J:BY,59,0)</f>
        <v>6.666666666666667</v>
      </c>
      <c r="D19" s="13" t="e">
        <f>VLOOKUP(A19,'post control'!J:BI,42,0)</f>
        <v>#N/A</v>
      </c>
      <c r="E19">
        <f>VLOOKUP(A19,Pre!$J:$BG,42,0)</f>
        <v>8</v>
      </c>
      <c r="F19">
        <f>VLOOKUP(A19,'post intervencion'!J:BY,60,0)</f>
        <v>7</v>
      </c>
      <c r="G19" t="e">
        <f>VLOOKUP(A19,'post control'!J:BI,43,0)</f>
        <v>#N/A</v>
      </c>
      <c r="H19">
        <f>VLOOKUP(A19,Pre!$J:$BG,43,0)</f>
        <v>-0.33333333333333331</v>
      </c>
      <c r="I19">
        <f>VLOOKUP(A19,'post intervencion'!J:BY,61,0)</f>
        <v>0</v>
      </c>
      <c r="J19" t="e">
        <f>VLOOKUP(A19,'post control'!J:BI,44,0)</f>
        <v>#N/A</v>
      </c>
      <c r="K19" s="24">
        <f>VLOOKUP(A19,Pre!$J:$BG,44,0)</f>
        <v>0</v>
      </c>
      <c r="L19">
        <f>VLOOKUP(A19,'post intervencion'!J:BY,62,0)</f>
        <v>0</v>
      </c>
      <c r="M19" t="e">
        <f>VLOOKUP(A19,'post control'!J:BI,45,0)</f>
        <v>#N/A</v>
      </c>
      <c r="N19">
        <f>VLOOKUP(A19,Pre!$J:$BG,45,0)</f>
        <v>1</v>
      </c>
      <c r="O19">
        <f>VLOOKUP(A19,'post intervencion'!J:BY,63,0)</f>
        <v>0</v>
      </c>
      <c r="P19" t="e">
        <f>VLOOKUP(A19,'post control'!J:BI,46,0)</f>
        <v>#N/A</v>
      </c>
      <c r="Q19">
        <f>VLOOKUP(A19,Pre!$J:$BG,46,0)</f>
        <v>-2</v>
      </c>
      <c r="R19">
        <f>VLOOKUP(A19,'post intervencion'!J:BY,64,0)</f>
        <v>0</v>
      </c>
      <c r="S19" t="e">
        <f>VLOOKUP(A19,'post control'!J:BI,47,0)</f>
        <v>#N/A</v>
      </c>
      <c r="T19">
        <f>VLOOKUP(A19,Pre!$J:$BG,47,0)</f>
        <v>4</v>
      </c>
      <c r="U19">
        <f>VLOOKUP(A19,'post intervencion'!J:BY,65,0)</f>
        <v>2.3333333333333335</v>
      </c>
      <c r="V19" t="e">
        <f>VLOOKUP(A19,'post control'!J:BI,48,0)</f>
        <v>#N/A</v>
      </c>
      <c r="W19">
        <f>VLOOKUP(A19,Pre!$J:$BG,48,0)</f>
        <v>3.4</v>
      </c>
      <c r="X19">
        <f>VLOOKUP(A19,'post intervencion'!J:BY,66,0)</f>
        <v>3.4</v>
      </c>
      <c r="Y19" t="e">
        <f>VLOOKUP(A19,'post control'!J:BI,49,0)</f>
        <v>#N/A</v>
      </c>
      <c r="Z19">
        <f>VLOOKUP(A19,Pre!$J:$BG,49,0)</f>
        <v>2.25</v>
      </c>
      <c r="AA19">
        <f>VLOOKUP(A19,'post intervencion'!J:BY,67,0)</f>
        <v>3.6666666666666665</v>
      </c>
      <c r="AB19" t="e">
        <f>VLOOKUP(A19,'post control'!J:BI,50,0)</f>
        <v>#N/A</v>
      </c>
      <c r="AC19">
        <f>VLOOKUP(A19,Pre!$J:$BG,50,0)</f>
        <v>6</v>
      </c>
      <c r="AD19">
        <f>VLOOKUP(A19,'post intervencion'!J:BY,68,0)</f>
        <v>3</v>
      </c>
      <c r="AE19" t="e">
        <f>VLOOKUP(A19,'post control'!J:BI,51,0)</f>
        <v>#N/A</v>
      </c>
      <c r="AG19">
        <f>VLOOKUP(A19,Pre!$J:$BH,51,0)</f>
        <v>2.7777777777777777</v>
      </c>
      <c r="AH19">
        <f>VLOOKUP(A19,'post intervencion'!J:CA,70,0)</f>
        <v>2.3333333333333335</v>
      </c>
      <c r="AJ19">
        <f>VLOOKUP(A19,Pre!$J:$BI,52,0)</f>
        <v>2.3333333333333335</v>
      </c>
      <c r="AK19">
        <f>VLOOKUP(A19,'post intervencion'!J:CB,71,0)</f>
        <v>1.3333333333333333</v>
      </c>
      <c r="AM19">
        <f>VLOOKUP(A19,Pre!$J:$BJ,53,0)</f>
        <v>3</v>
      </c>
      <c r="AN19">
        <f>VLOOKUP(A19,'post intervencion'!J:CC,72,0)</f>
        <v>2</v>
      </c>
      <c r="AP19">
        <f>VLOOKUP(A19,Pre!$J:$BK,54,0)</f>
        <v>3</v>
      </c>
      <c r="AQ19">
        <f>VLOOKUP(A19,'post intervencion'!J:CD,73,0)</f>
        <v>2</v>
      </c>
      <c r="AS19">
        <f>VLOOKUP(A19,Pre!$J:$BL,55,0)</f>
        <v>1.6666666666666665</v>
      </c>
      <c r="AT19">
        <f>VLOOKUP(A19,'post intervencion'!J:CE,74,0)</f>
        <v>1</v>
      </c>
      <c r="AW19" t="str">
        <f>VLOOKUP(A19,'post intervencion'!$J$18:$CI$117,75,0)</f>
        <v>si</v>
      </c>
      <c r="AX19" t="str">
        <f>VLOOKUP(A19,'post intervencion'!$J$18:$CI$117,76,0)</f>
        <v>si</v>
      </c>
      <c r="AY19" t="str">
        <f>VLOOKUP(A19,'post intervencion'!$J$18:$CI$117,77,0)</f>
        <v>si</v>
      </c>
      <c r="AZ19" t="str">
        <f>VLOOKUP(A19,'post intervencion'!$J$18:$CI$117,78,0)</f>
        <v>no</v>
      </c>
      <c r="BB19">
        <f>VLOOKUP(A19,Pre!$J:$BL,4,0)</f>
        <v>5</v>
      </c>
      <c r="BC19">
        <f>VLOOKUP(A19,'post intervencion'!J:CN,21,0)</f>
        <v>6</v>
      </c>
    </row>
    <row r="20" spans="1:55" x14ac:dyDescent="0.2">
      <c r="A20">
        <v>357</v>
      </c>
      <c r="B20" s="13">
        <f>VLOOKUP(A20,Pre!$J:$BG,41,0)</f>
        <v>5.333333333333333</v>
      </c>
      <c r="C20" s="13">
        <f>VLOOKUP(A20,'post intervencion'!J:BY,59,0)</f>
        <v>5</v>
      </c>
      <c r="D20" s="13" t="e">
        <f>VLOOKUP(A20,'post control'!J:BI,42,0)</f>
        <v>#N/A</v>
      </c>
      <c r="E20">
        <f>VLOOKUP(A20,Pre!$J:$BG,42,0)</f>
        <v>11</v>
      </c>
      <c r="F20">
        <f>VLOOKUP(A20,'post intervencion'!J:BY,60,0)</f>
        <v>10</v>
      </c>
      <c r="G20" t="e">
        <f>VLOOKUP(A20,'post control'!J:BI,43,0)</f>
        <v>#N/A</v>
      </c>
      <c r="H20">
        <f>VLOOKUP(A20,Pre!$J:$BG,43,0)</f>
        <v>2</v>
      </c>
      <c r="I20">
        <f>VLOOKUP(A20,'post intervencion'!J:BY,61,0)</f>
        <v>1</v>
      </c>
      <c r="J20" t="e">
        <f>VLOOKUP(A20,'post control'!J:BI,44,0)</f>
        <v>#N/A</v>
      </c>
      <c r="K20" s="24">
        <f>VLOOKUP(A20,Pre!$J:$BG,44,0)</f>
        <v>2</v>
      </c>
      <c r="L20">
        <f>VLOOKUP(A20,'post intervencion'!J:BY,62,0)</f>
        <v>1</v>
      </c>
      <c r="M20" t="e">
        <f>VLOOKUP(A20,'post control'!J:BI,45,0)</f>
        <v>#N/A</v>
      </c>
      <c r="N20">
        <f>VLOOKUP(A20,Pre!$J:$BG,45,0)</f>
        <v>3</v>
      </c>
      <c r="O20">
        <f>VLOOKUP(A20,'post intervencion'!J:BY,63,0)</f>
        <v>2</v>
      </c>
      <c r="P20" t="e">
        <f>VLOOKUP(A20,'post control'!J:BI,46,0)</f>
        <v>#N/A</v>
      </c>
      <c r="Q20">
        <f>VLOOKUP(A20,Pre!$J:$BG,46,0)</f>
        <v>1</v>
      </c>
      <c r="R20">
        <f>VLOOKUP(A20,'post intervencion'!J:BY,64,0)</f>
        <v>0</v>
      </c>
      <c r="S20" t="e">
        <f>VLOOKUP(A20,'post control'!J:BI,47,0)</f>
        <v>#N/A</v>
      </c>
      <c r="T20">
        <f>VLOOKUP(A20,Pre!$J:$BG,47,0)</f>
        <v>2.6666666666666665</v>
      </c>
      <c r="U20">
        <f>VLOOKUP(A20,'post intervencion'!J:BY,65,0)</f>
        <v>3.3333333333333335</v>
      </c>
      <c r="V20" t="e">
        <f>VLOOKUP(A20,'post control'!J:BI,48,0)</f>
        <v>#N/A</v>
      </c>
      <c r="W20">
        <f>VLOOKUP(A20,Pre!$J:$BG,48,0)</f>
        <v>3.2</v>
      </c>
      <c r="X20">
        <f>VLOOKUP(A20,'post intervencion'!J:BY,66,0)</f>
        <v>3.8</v>
      </c>
      <c r="Y20" t="e">
        <f>VLOOKUP(A20,'post control'!J:BI,49,0)</f>
        <v>#N/A</v>
      </c>
      <c r="Z20">
        <f>VLOOKUP(A20,Pre!$J:$BG,49,0)</f>
        <v>3.5</v>
      </c>
      <c r="AA20">
        <f>VLOOKUP(A20,'post intervencion'!J:BY,67,0)</f>
        <v>4</v>
      </c>
      <c r="AB20" t="e">
        <f>VLOOKUP(A20,'post control'!J:BI,50,0)</f>
        <v>#N/A</v>
      </c>
      <c r="AC20">
        <f>VLOOKUP(A20,Pre!$J:$BG,50,0)</f>
        <v>6</v>
      </c>
      <c r="AD20">
        <f>VLOOKUP(A20,'post intervencion'!J:BY,68,0)</f>
        <v>3</v>
      </c>
      <c r="AE20" t="e">
        <f>VLOOKUP(A20,'post control'!J:BI,51,0)</f>
        <v>#N/A</v>
      </c>
      <c r="AG20">
        <f>VLOOKUP(A20,Pre!$J:$BH,51,0)</f>
        <v>3.1111111111111112</v>
      </c>
      <c r="AH20">
        <f>VLOOKUP(A20,'post intervencion'!J:CA,70,0)</f>
        <v>3.3333333333333335</v>
      </c>
      <c r="AJ20">
        <f>VLOOKUP(A20,Pre!$J:$BI,52,0)</f>
        <v>2.3333333333333335</v>
      </c>
      <c r="AK20">
        <f>VLOOKUP(A20,'post intervencion'!J:CB,71,0)</f>
        <v>1</v>
      </c>
      <c r="AM20">
        <f>VLOOKUP(A20,Pre!$J:$BJ,53,0)</f>
        <v>3</v>
      </c>
      <c r="AN20">
        <f>VLOOKUP(A20,'post intervencion'!J:CC,72,0)</f>
        <v>2</v>
      </c>
      <c r="AP20">
        <f>VLOOKUP(A20,Pre!$J:$BK,54,0)</f>
        <v>3</v>
      </c>
      <c r="AQ20">
        <f>VLOOKUP(A20,'post intervencion'!J:CD,73,0)</f>
        <v>2</v>
      </c>
      <c r="AS20">
        <f>VLOOKUP(A20,Pre!$J:$BL,55,0)</f>
        <v>2.0000000000000004</v>
      </c>
      <c r="AT20">
        <f>VLOOKUP(A20,'post intervencion'!J:CE,74,0)</f>
        <v>1</v>
      </c>
      <c r="AW20" t="str">
        <f>VLOOKUP(A20,'post intervencion'!$J$18:$CI$117,75,0)</f>
        <v>no</v>
      </c>
      <c r="AX20" t="str">
        <f>VLOOKUP(A20,'post intervencion'!$J$18:$CI$117,76,0)</f>
        <v>no</v>
      </c>
      <c r="AY20" t="str">
        <f>VLOOKUP(A20,'post intervencion'!$J$18:$CI$117,77,0)</f>
        <v>no</v>
      </c>
      <c r="AZ20" t="str">
        <f>VLOOKUP(A20,'post intervencion'!$J$18:$CI$117,78,0)</f>
        <v>si</v>
      </c>
      <c r="BB20">
        <f>VLOOKUP(A20,Pre!$J:$BL,4,0)</f>
        <v>2</v>
      </c>
      <c r="BC20">
        <f>VLOOKUP(A20,'post intervencion'!J:CN,21,0)</f>
        <v>2</v>
      </c>
    </row>
    <row r="21" spans="1:55" x14ac:dyDescent="0.2">
      <c r="A21">
        <v>1244</v>
      </c>
      <c r="B21" s="13">
        <f>VLOOKUP(A21,Pre!$J:$BG,41,0)</f>
        <v>7</v>
      </c>
      <c r="C21" s="13">
        <f>VLOOKUP(A21,'post intervencion'!J:BY,59,0)</f>
        <v>7</v>
      </c>
      <c r="D21" s="13" t="e">
        <f>VLOOKUP(A21,'post control'!J:BI,42,0)</f>
        <v>#N/A</v>
      </c>
      <c r="E21">
        <f>VLOOKUP(A21,Pre!$J:$BG,42,0)</f>
        <v>12</v>
      </c>
      <c r="F21">
        <f>VLOOKUP(A21,'post intervencion'!J:BY,60,0)</f>
        <v>11</v>
      </c>
      <c r="G21" t="e">
        <f>VLOOKUP(A21,'post control'!J:BI,43,0)</f>
        <v>#N/A</v>
      </c>
      <c r="H21">
        <f>VLOOKUP(A21,Pre!$J:$BG,43,0)</f>
        <v>1.3333333333333333</v>
      </c>
      <c r="I21">
        <f>VLOOKUP(A21,'post intervencion'!J:BY,61,0)</f>
        <v>1.3333333333333333</v>
      </c>
      <c r="J21" t="e">
        <f>VLOOKUP(A21,'post control'!J:BI,44,0)</f>
        <v>#N/A</v>
      </c>
      <c r="K21" s="24">
        <f>VLOOKUP(A21,Pre!$J:$BG,44,0)</f>
        <v>1</v>
      </c>
      <c r="L21">
        <f>VLOOKUP(A21,'post intervencion'!J:BY,62,0)</f>
        <v>1</v>
      </c>
      <c r="M21" t="e">
        <f>VLOOKUP(A21,'post control'!J:BI,45,0)</f>
        <v>#N/A</v>
      </c>
      <c r="N21">
        <f>VLOOKUP(A21,Pre!$J:$BG,45,0)</f>
        <v>2</v>
      </c>
      <c r="O21">
        <f>VLOOKUP(A21,'post intervencion'!J:BY,63,0)</f>
        <v>2</v>
      </c>
      <c r="P21" t="e">
        <f>VLOOKUP(A21,'post control'!J:BI,46,0)</f>
        <v>#N/A</v>
      </c>
      <c r="Q21">
        <f>VLOOKUP(A21,Pre!$J:$BG,46,0)</f>
        <v>1</v>
      </c>
      <c r="R21">
        <f>VLOOKUP(A21,'post intervencion'!J:BY,64,0)</f>
        <v>1</v>
      </c>
      <c r="S21" t="e">
        <f>VLOOKUP(A21,'post control'!J:BI,47,0)</f>
        <v>#N/A</v>
      </c>
      <c r="T21">
        <f>VLOOKUP(A21,Pre!$J:$BG,47,0)</f>
        <v>1.6666666666666667</v>
      </c>
      <c r="U21">
        <f>VLOOKUP(A21,'post intervencion'!J:BY,65,0)</f>
        <v>2.5555555555555554</v>
      </c>
      <c r="V21" t="e">
        <f>VLOOKUP(A21,'post control'!J:BI,48,0)</f>
        <v>#N/A</v>
      </c>
      <c r="W21">
        <f>VLOOKUP(A21,Pre!$J:$BG,48,0)</f>
        <v>3.2</v>
      </c>
      <c r="X21">
        <f>VLOOKUP(A21,'post intervencion'!J:BY,66,0)</f>
        <v>3.2</v>
      </c>
      <c r="Y21" t="e">
        <f>VLOOKUP(A21,'post control'!J:BI,49,0)</f>
        <v>#N/A</v>
      </c>
      <c r="Z21">
        <f>VLOOKUP(A21,Pre!$J:$BG,49,0)</f>
        <v>4.25</v>
      </c>
      <c r="AA21">
        <f>VLOOKUP(A21,'post intervencion'!J:BY,67,0)</f>
        <v>5</v>
      </c>
      <c r="AB21" t="e">
        <f>VLOOKUP(A21,'post control'!J:BI,50,0)</f>
        <v>#N/A</v>
      </c>
      <c r="AC21">
        <f>VLOOKUP(A21,Pre!$J:$BG,50,0)</f>
        <v>4</v>
      </c>
      <c r="AD21">
        <f>VLOOKUP(A21,'post intervencion'!J:BY,68,0)</f>
        <v>4</v>
      </c>
      <c r="AE21" t="e">
        <f>VLOOKUP(A21,'post control'!J:BI,51,0)</f>
        <v>#N/A</v>
      </c>
      <c r="AG21">
        <f>VLOOKUP(A21,Pre!$J:$BH,51,0)</f>
        <v>2.5555555555555554</v>
      </c>
      <c r="AH21">
        <f>VLOOKUP(A21,'post intervencion'!J:CA,70,0)</f>
        <v>2.5555555555555554</v>
      </c>
      <c r="AJ21">
        <f>VLOOKUP(A21,Pre!$J:$BI,52,0)</f>
        <v>0.66666666666666652</v>
      </c>
      <c r="AK21">
        <f>VLOOKUP(A21,'post intervencion'!J:CB,71,0)</f>
        <v>0.66666666666666652</v>
      </c>
      <c r="AM21">
        <f>VLOOKUP(A21,Pre!$J:$BJ,53,0)</f>
        <v>2</v>
      </c>
      <c r="AN21">
        <f>VLOOKUP(A21,'post intervencion'!J:CC,72,0)</f>
        <v>2</v>
      </c>
      <c r="AP21">
        <f>VLOOKUP(A21,Pre!$J:$BK,54,0)</f>
        <v>2</v>
      </c>
      <c r="AQ21">
        <f>VLOOKUP(A21,'post intervencion'!J:CD,73,0)</f>
        <v>2</v>
      </c>
      <c r="AS21">
        <f>VLOOKUP(A21,Pre!$J:$BL,55,0)</f>
        <v>1.3333333333333333</v>
      </c>
      <c r="AT21">
        <f>VLOOKUP(A21,'post intervencion'!J:CE,74,0)</f>
        <v>1.3333333333333333</v>
      </c>
      <c r="AW21" t="str">
        <f>VLOOKUP(A21,'post intervencion'!$J$18:$CI$117,75,0)</f>
        <v>si</v>
      </c>
      <c r="AX21" t="str">
        <f>VLOOKUP(A21,'post intervencion'!$J$18:$CI$117,76,0)</f>
        <v>no</v>
      </c>
      <c r="AY21" t="str">
        <f>VLOOKUP(A21,'post intervencion'!$J$18:$CI$117,77,0)</f>
        <v>si</v>
      </c>
      <c r="AZ21" t="str">
        <f>VLOOKUP(A21,'post intervencion'!$J$18:$CI$117,78,0)</f>
        <v>no</v>
      </c>
      <c r="BB21">
        <f>VLOOKUP(A21,Pre!$J:$BL,4,0)</f>
        <v>6</v>
      </c>
      <c r="BC21">
        <f>VLOOKUP(A21,'post intervencion'!J:CN,21,0)</f>
        <v>7</v>
      </c>
    </row>
    <row r="22" spans="1:55" x14ac:dyDescent="0.2">
      <c r="A22">
        <v>221</v>
      </c>
      <c r="B22" s="13">
        <f>VLOOKUP(A22,Pre!$J:$BG,41,0)</f>
        <v>5.333333333333333</v>
      </c>
      <c r="C22" s="13">
        <f>VLOOKUP(A22,'post intervencion'!J:BY,59,0)</f>
        <v>5.333333333333333</v>
      </c>
      <c r="D22" s="13" t="e">
        <f>VLOOKUP(A22,'post control'!J:BI,42,0)</f>
        <v>#N/A</v>
      </c>
      <c r="E22">
        <f>VLOOKUP(A22,Pre!$J:$BG,42,0)</f>
        <v>8</v>
      </c>
      <c r="F22">
        <f>VLOOKUP(A22,'post intervencion'!J:BY,60,0)</f>
        <v>9</v>
      </c>
      <c r="G22" t="e">
        <f>VLOOKUP(A22,'post control'!J:BI,43,0)</f>
        <v>#N/A</v>
      </c>
      <c r="H22">
        <f>VLOOKUP(A22,Pre!$J:$BG,43,0)</f>
        <v>0</v>
      </c>
      <c r="I22">
        <f>VLOOKUP(A22,'post intervencion'!J:BY,61,0)</f>
        <v>0.33333333333333331</v>
      </c>
      <c r="J22" t="e">
        <f>VLOOKUP(A22,'post control'!J:BI,44,0)</f>
        <v>#N/A</v>
      </c>
      <c r="K22" s="24">
        <f>VLOOKUP(A22,Pre!$J:$BG,44,0)</f>
        <v>-1</v>
      </c>
      <c r="L22">
        <f>VLOOKUP(A22,'post intervencion'!J:BY,62,0)</f>
        <v>0</v>
      </c>
      <c r="M22" t="e">
        <f>VLOOKUP(A22,'post control'!J:BI,45,0)</f>
        <v>#N/A</v>
      </c>
      <c r="N22">
        <f>VLOOKUP(A22,Pre!$J:$BG,45,0)</f>
        <v>0</v>
      </c>
      <c r="O22">
        <f>VLOOKUP(A22,'post intervencion'!J:BY,63,0)</f>
        <v>0</v>
      </c>
      <c r="P22" t="e">
        <f>VLOOKUP(A22,'post control'!J:BI,46,0)</f>
        <v>#N/A</v>
      </c>
      <c r="Q22">
        <f>VLOOKUP(A22,Pre!$J:$BG,46,0)</f>
        <v>1</v>
      </c>
      <c r="R22">
        <f>VLOOKUP(A22,'post intervencion'!J:BY,64,0)</f>
        <v>1</v>
      </c>
      <c r="S22" t="e">
        <f>VLOOKUP(A22,'post control'!J:BI,47,0)</f>
        <v>#N/A</v>
      </c>
      <c r="T22">
        <f>VLOOKUP(A22,Pre!$J:$BG,47,0)</f>
        <v>3.3333333333333335</v>
      </c>
      <c r="U22">
        <f>VLOOKUP(A22,'post intervencion'!J:BY,65,0)</f>
        <v>2.7777777777777777</v>
      </c>
      <c r="V22" t="e">
        <f>VLOOKUP(A22,'post control'!J:BI,48,0)</f>
        <v>#N/A</v>
      </c>
      <c r="W22">
        <f>VLOOKUP(A22,Pre!$J:$BG,48,0)</f>
        <v>5.6</v>
      </c>
      <c r="X22">
        <f>VLOOKUP(A22,'post intervencion'!J:BY,66,0)</f>
        <v>4.5999999999999996</v>
      </c>
      <c r="Y22" t="e">
        <f>VLOOKUP(A22,'post control'!J:BI,49,0)</f>
        <v>#N/A</v>
      </c>
      <c r="Z22">
        <f>VLOOKUP(A22,Pre!$J:$BG,49,0)</f>
        <v>3.25</v>
      </c>
      <c r="AA22">
        <f>VLOOKUP(A22,'post intervencion'!J:BY,67,0)</f>
        <v>3.3333333333333335</v>
      </c>
      <c r="AB22" t="e">
        <f>VLOOKUP(A22,'post control'!J:BI,50,0)</f>
        <v>#N/A</v>
      </c>
      <c r="AC22">
        <f>VLOOKUP(A22,Pre!$J:$BG,50,0)</f>
        <v>3</v>
      </c>
      <c r="AD22">
        <f>VLOOKUP(A22,'post intervencion'!J:BY,68,0)</f>
        <v>4</v>
      </c>
      <c r="AE22" t="e">
        <f>VLOOKUP(A22,'post control'!J:BI,51,0)</f>
        <v>#N/A</v>
      </c>
      <c r="AG22">
        <f>VLOOKUP(A22,Pre!$J:$BH,51,0)</f>
        <v>3.2222222222222223</v>
      </c>
      <c r="AH22">
        <f>VLOOKUP(A22,'post intervencion'!J:CA,70,0)</f>
        <v>2.7777777777777777</v>
      </c>
      <c r="AJ22">
        <f>VLOOKUP(A22,Pre!$J:$BI,52,0)</f>
        <v>0.33333333333333348</v>
      </c>
      <c r="AK22">
        <f>VLOOKUP(A22,'post intervencion'!J:CB,71,0)</f>
        <v>0.33333333333333348</v>
      </c>
      <c r="AM22">
        <f>VLOOKUP(A22,Pre!$J:$BJ,53,0)</f>
        <v>1</v>
      </c>
      <c r="AN22">
        <f>VLOOKUP(A22,'post intervencion'!J:CC,72,0)</f>
        <v>1</v>
      </c>
      <c r="AP22">
        <f>VLOOKUP(A22,Pre!$J:$BK,54,0)</f>
        <v>1</v>
      </c>
      <c r="AQ22">
        <f>VLOOKUP(A22,'post intervencion'!J:CD,73,0)</f>
        <v>1</v>
      </c>
      <c r="AS22">
        <f>VLOOKUP(A22,Pre!$J:$BL,55,0)</f>
        <v>0.66666666666666696</v>
      </c>
      <c r="AT22">
        <f>VLOOKUP(A22,'post intervencion'!J:CE,74,0)</f>
        <v>1.3333333333333335</v>
      </c>
      <c r="AW22" t="str">
        <f>VLOOKUP(A22,'post intervencion'!$J$18:$CI$117,75,0)</f>
        <v>si</v>
      </c>
      <c r="AX22" t="str">
        <f>VLOOKUP(A22,'post intervencion'!$J$18:$CI$117,76,0)</f>
        <v>si</v>
      </c>
      <c r="AY22" t="str">
        <f>VLOOKUP(A22,'post intervencion'!$J$18:$CI$117,77,0)</f>
        <v>si</v>
      </c>
      <c r="AZ22" t="str">
        <f>VLOOKUP(A22,'post intervencion'!$J$18:$CI$117,78,0)</f>
        <v>no</v>
      </c>
      <c r="BB22">
        <f>VLOOKUP(A22,Pre!$J:$BL,4,0)</f>
        <v>5</v>
      </c>
      <c r="BC22">
        <f>VLOOKUP(A22,'post intervencion'!J:CN,21,0)</f>
        <v>4</v>
      </c>
    </row>
    <row r="23" spans="1:55" x14ac:dyDescent="0.2">
      <c r="A23">
        <v>577</v>
      </c>
      <c r="B23" s="13">
        <f>VLOOKUP(A23,Pre!$J:$BG,41,0)</f>
        <v>6.333333333333333</v>
      </c>
      <c r="C23" s="13">
        <f>VLOOKUP(A23,'post intervencion'!J:BY,59,0)</f>
        <v>6.333333333333333</v>
      </c>
      <c r="D23" s="13" t="e">
        <f>VLOOKUP(A23,'post control'!J:BI,42,0)</f>
        <v>#N/A</v>
      </c>
      <c r="E23">
        <f>VLOOKUP(A23,Pre!$J:$BG,42,0)</f>
        <v>4</v>
      </c>
      <c r="F23">
        <f>VLOOKUP(A23,'post intervencion'!J:BY,60,0)</f>
        <v>5</v>
      </c>
      <c r="G23" t="e">
        <f>VLOOKUP(A23,'post control'!J:BI,43,0)</f>
        <v>#N/A</v>
      </c>
      <c r="H23">
        <f>VLOOKUP(A23,Pre!$J:$BG,43,0)</f>
        <v>1</v>
      </c>
      <c r="I23">
        <f>VLOOKUP(A23,'post intervencion'!J:BY,61,0)</f>
        <v>0.33333333333333331</v>
      </c>
      <c r="J23" t="e">
        <f>VLOOKUP(A23,'post control'!J:BI,44,0)</f>
        <v>#N/A</v>
      </c>
      <c r="K23" s="24">
        <f>VLOOKUP(A23,Pre!$J:$BG,44,0)</f>
        <v>1</v>
      </c>
      <c r="L23">
        <f>VLOOKUP(A23,'post intervencion'!J:BY,62,0)</f>
        <v>-1</v>
      </c>
      <c r="M23" t="e">
        <f>VLOOKUP(A23,'post control'!J:BI,45,0)</f>
        <v>#N/A</v>
      </c>
      <c r="N23">
        <f>VLOOKUP(A23,Pre!$J:$BG,45,0)</f>
        <v>2</v>
      </c>
      <c r="O23">
        <f>VLOOKUP(A23,'post intervencion'!J:BY,63,0)</f>
        <v>2</v>
      </c>
      <c r="P23" t="e">
        <f>VLOOKUP(A23,'post control'!J:BI,46,0)</f>
        <v>#N/A</v>
      </c>
      <c r="Q23">
        <f>VLOOKUP(A23,Pre!$J:$BG,46,0)</f>
        <v>0</v>
      </c>
      <c r="R23">
        <f>VLOOKUP(A23,'post intervencion'!J:BY,64,0)</f>
        <v>0</v>
      </c>
      <c r="S23" t="e">
        <f>VLOOKUP(A23,'post control'!J:BI,47,0)</f>
        <v>#N/A</v>
      </c>
      <c r="T23">
        <f>VLOOKUP(A23,Pre!$J:$BG,47,0)</f>
        <v>4</v>
      </c>
      <c r="U23">
        <f>VLOOKUP(A23,'post intervencion'!J:BY,65,0)</f>
        <v>4.1111111111111107</v>
      </c>
      <c r="V23" t="e">
        <f>VLOOKUP(A23,'post control'!J:BI,48,0)</f>
        <v>#N/A</v>
      </c>
      <c r="W23">
        <f>VLOOKUP(A23,Pre!$J:$BG,48,0)</f>
        <v>4.2</v>
      </c>
      <c r="X23">
        <f>VLOOKUP(A23,'post intervencion'!J:BY,66,0)</f>
        <v>4.4000000000000004</v>
      </c>
      <c r="Y23" t="e">
        <f>VLOOKUP(A23,'post control'!J:BI,49,0)</f>
        <v>#N/A</v>
      </c>
      <c r="Z23">
        <f>VLOOKUP(A23,Pre!$J:$BG,49,0)</f>
        <v>4.25</v>
      </c>
      <c r="AA23">
        <f>VLOOKUP(A23,'post intervencion'!J:BY,67,0)</f>
        <v>3</v>
      </c>
      <c r="AB23" t="e">
        <f>VLOOKUP(A23,'post control'!J:BI,50,0)</f>
        <v>#N/A</v>
      </c>
      <c r="AC23">
        <f>VLOOKUP(A23,Pre!$J:$BG,50,0)</f>
        <v>5</v>
      </c>
      <c r="AD23">
        <f>VLOOKUP(A23,'post intervencion'!J:BY,68,0)</f>
        <v>4</v>
      </c>
      <c r="AE23" t="e">
        <f>VLOOKUP(A23,'post control'!J:BI,51,0)</f>
        <v>#N/A</v>
      </c>
      <c r="AG23">
        <f>VLOOKUP(A23,Pre!$J:$BH,51,0)</f>
        <v>3.7777777777777777</v>
      </c>
      <c r="AH23">
        <f>VLOOKUP(A23,'post intervencion'!J:CA,70,0)</f>
        <v>4.1111111111111107</v>
      </c>
      <c r="AJ23">
        <f>VLOOKUP(A23,Pre!$J:$BI,52,0)</f>
        <v>2</v>
      </c>
      <c r="AK23">
        <f>VLOOKUP(A23,'post intervencion'!J:CB,71,0)</f>
        <v>2.3333333333333335</v>
      </c>
      <c r="AM23">
        <f>VLOOKUP(A23,Pre!$J:$BJ,53,0)</f>
        <v>3</v>
      </c>
      <c r="AN23">
        <f>VLOOKUP(A23,'post intervencion'!J:CC,72,0)</f>
        <v>4</v>
      </c>
      <c r="AP23">
        <f>VLOOKUP(A23,Pre!$J:$BK,54,0)</f>
        <v>3</v>
      </c>
      <c r="AQ23">
        <f>VLOOKUP(A23,'post intervencion'!J:CD,73,0)</f>
        <v>4</v>
      </c>
      <c r="AS23">
        <f>VLOOKUP(A23,Pre!$J:$BL,55,0)</f>
        <v>1.6666666666666665</v>
      </c>
      <c r="AT23">
        <f>VLOOKUP(A23,'post intervencion'!J:CE,74,0)</f>
        <v>1.3333333333333335</v>
      </c>
      <c r="AW23" t="str">
        <f>VLOOKUP(A23,'post intervencion'!$J$18:$CI$117,75,0)</f>
        <v>si</v>
      </c>
      <c r="AX23" t="str">
        <f>VLOOKUP(A23,'post intervencion'!$J$18:$CI$117,76,0)</f>
        <v>si</v>
      </c>
      <c r="AY23" t="str">
        <f>VLOOKUP(A23,'post intervencion'!$J$18:$CI$117,77,0)</f>
        <v>si</v>
      </c>
      <c r="AZ23" t="str">
        <f>VLOOKUP(A23,'post intervencion'!$J$18:$CI$117,78,0)</f>
        <v>no</v>
      </c>
      <c r="BB23">
        <f>VLOOKUP(A23,Pre!$J:$BL,4,0)</f>
        <v>7</v>
      </c>
      <c r="BC23">
        <f>VLOOKUP(A23,'post intervencion'!J:CN,21,0)</f>
        <v>7</v>
      </c>
    </row>
    <row r="24" spans="1:55" x14ac:dyDescent="0.2">
      <c r="A24">
        <v>1204</v>
      </c>
      <c r="B24" s="13">
        <f>VLOOKUP(A24,Pre!$J:$BG,41,0)</f>
        <v>6.666666666666667</v>
      </c>
      <c r="C24" s="13">
        <f>VLOOKUP(A24,'post intervencion'!J:BY,59,0)</f>
        <v>7</v>
      </c>
      <c r="D24" s="13" t="e">
        <f>VLOOKUP(A24,'post control'!J:BI,42,0)</f>
        <v>#N/A</v>
      </c>
      <c r="E24">
        <f>VLOOKUP(A24,Pre!$J:$BG,42,0)</f>
        <v>4</v>
      </c>
      <c r="F24">
        <f>VLOOKUP(A24,'post intervencion'!J:BY,60,0)</f>
        <v>7</v>
      </c>
      <c r="G24" t="e">
        <f>VLOOKUP(A24,'post control'!J:BI,43,0)</f>
        <v>#N/A</v>
      </c>
      <c r="H24">
        <f>VLOOKUP(A24,Pre!$J:$BG,43,0)</f>
        <v>2.3333333333333335</v>
      </c>
      <c r="I24">
        <f>VLOOKUP(A24,'post intervencion'!J:BY,61,0)</f>
        <v>-1</v>
      </c>
      <c r="J24" t="e">
        <f>VLOOKUP(A24,'post control'!J:BI,44,0)</f>
        <v>#N/A</v>
      </c>
      <c r="K24" s="24">
        <f>VLOOKUP(A24,Pre!$J:$BG,44,0)</f>
        <v>1</v>
      </c>
      <c r="L24">
        <f>VLOOKUP(A24,'post intervencion'!J:BY,62,0)</f>
        <v>-2</v>
      </c>
      <c r="M24" t="e">
        <f>VLOOKUP(A24,'post control'!J:BI,45,0)</f>
        <v>#N/A</v>
      </c>
      <c r="N24">
        <f>VLOOKUP(A24,Pre!$J:$BG,45,0)</f>
        <v>5</v>
      </c>
      <c r="O24">
        <f>VLOOKUP(A24,'post intervencion'!J:BY,63,0)</f>
        <v>-1</v>
      </c>
      <c r="P24" t="e">
        <f>VLOOKUP(A24,'post control'!J:BI,46,0)</f>
        <v>#N/A</v>
      </c>
      <c r="Q24">
        <f>VLOOKUP(A24,Pre!$J:$BG,46,0)</f>
        <v>1</v>
      </c>
      <c r="R24">
        <f>VLOOKUP(A24,'post intervencion'!J:BY,64,0)</f>
        <v>0</v>
      </c>
      <c r="S24" t="e">
        <f>VLOOKUP(A24,'post control'!J:BI,47,0)</f>
        <v>#N/A</v>
      </c>
      <c r="T24">
        <f>VLOOKUP(A24,Pre!$J:$BG,47,0)</f>
        <v>3</v>
      </c>
      <c r="U24">
        <f>VLOOKUP(A24,'post intervencion'!J:BY,65,0)</f>
        <v>4.4444444444444446</v>
      </c>
      <c r="V24" t="e">
        <f>VLOOKUP(A24,'post control'!J:BI,48,0)</f>
        <v>#N/A</v>
      </c>
      <c r="W24">
        <f>VLOOKUP(A24,Pre!$J:$BG,48,0)</f>
        <v>3.6</v>
      </c>
      <c r="X24">
        <f>VLOOKUP(A24,'post intervencion'!J:BY,66,0)</f>
        <v>4.2</v>
      </c>
      <c r="Y24" t="e">
        <f>VLOOKUP(A24,'post control'!J:BI,49,0)</f>
        <v>#N/A</v>
      </c>
      <c r="Z24">
        <f>VLOOKUP(A24,Pre!$J:$BG,49,0)</f>
        <v>4.25</v>
      </c>
      <c r="AA24">
        <f>VLOOKUP(A24,'post intervencion'!J:BY,67,0)</f>
        <v>4.666666666666667</v>
      </c>
      <c r="AB24" t="e">
        <f>VLOOKUP(A24,'post control'!J:BI,50,0)</f>
        <v>#N/A</v>
      </c>
      <c r="AC24">
        <f>VLOOKUP(A24,Pre!$J:$BG,50,0)</f>
        <v>8</v>
      </c>
      <c r="AD24">
        <f>VLOOKUP(A24,'post intervencion'!J:BY,68,0)</f>
        <v>4</v>
      </c>
      <c r="AE24" t="e">
        <f>VLOOKUP(A24,'post control'!J:BI,51,0)</f>
        <v>#N/A</v>
      </c>
      <c r="AG24">
        <f>VLOOKUP(A24,Pre!$J:$BH,51,0)</f>
        <v>4.1111111111111107</v>
      </c>
      <c r="AH24">
        <f>VLOOKUP(A24,'post intervencion'!J:CA,70,0)</f>
        <v>4.4444444444444446</v>
      </c>
      <c r="AJ24">
        <f>VLOOKUP(A24,Pre!$J:$BI,52,0)</f>
        <v>3.3333333333333335</v>
      </c>
      <c r="AK24">
        <f>VLOOKUP(A24,'post intervencion'!J:CB,71,0)</f>
        <v>-0.66666666666666652</v>
      </c>
      <c r="AM24">
        <f>VLOOKUP(A24,Pre!$J:$BJ,53,0)</f>
        <v>5</v>
      </c>
      <c r="AN24">
        <f>VLOOKUP(A24,'post intervencion'!J:CC,72,0)</f>
        <v>1</v>
      </c>
      <c r="AP24">
        <f>VLOOKUP(A24,Pre!$J:$BK,54,0)</f>
        <v>5</v>
      </c>
      <c r="AQ24">
        <f>VLOOKUP(A24,'post intervencion'!J:CD,73,0)</f>
        <v>1</v>
      </c>
      <c r="AS24">
        <f>VLOOKUP(A24,Pre!$J:$BL,55,0)</f>
        <v>2.333333333333333</v>
      </c>
      <c r="AT24">
        <f>VLOOKUP(A24,'post intervencion'!J:CE,74,0)</f>
        <v>1.3333333333333335</v>
      </c>
      <c r="AW24" t="e">
        <f>VLOOKUP(A24,'post intervencion'!$J$18:$CI$117,75,0)</f>
        <v>#N/A</v>
      </c>
      <c r="AX24" t="e">
        <f>VLOOKUP(A24,'post intervencion'!$J$18:$CI$117,76,0)</f>
        <v>#N/A</v>
      </c>
      <c r="AY24" t="e">
        <f>VLOOKUP(A24,'post intervencion'!$J$18:$CI$117,77,0)</f>
        <v>#N/A</v>
      </c>
      <c r="AZ24" t="e">
        <f>VLOOKUP(A24,'post intervencion'!$J$18:$CI$117,78,0)</f>
        <v>#N/A</v>
      </c>
      <c r="BB24">
        <f>VLOOKUP(A24,Pre!$J:$BL,4,0)</f>
        <v>5</v>
      </c>
      <c r="BC24">
        <f>VLOOKUP(A24,'post intervencion'!J:CN,21,0)</f>
        <v>7</v>
      </c>
    </row>
    <row r="25" spans="1:55" x14ac:dyDescent="0.2">
      <c r="A25">
        <v>401</v>
      </c>
      <c r="B25" s="13">
        <f>VLOOKUP(A25,Pre!$J:$BG,41,0)</f>
        <v>5</v>
      </c>
      <c r="C25" s="13">
        <f>VLOOKUP(A25,'post intervencion'!J:BY,59,0)</f>
        <v>6</v>
      </c>
      <c r="D25" s="13" t="e">
        <f>VLOOKUP(A25,'post control'!J:BI,42,0)</f>
        <v>#N/A</v>
      </c>
      <c r="E25">
        <f>VLOOKUP(A25,Pre!$J:$BG,42,0)</f>
        <v>7</v>
      </c>
      <c r="F25">
        <f>VLOOKUP(A25,'post intervencion'!J:BY,60,0)</f>
        <v>8</v>
      </c>
      <c r="G25" t="e">
        <f>VLOOKUP(A25,'post control'!J:BI,43,0)</f>
        <v>#N/A</v>
      </c>
      <c r="H25">
        <f>VLOOKUP(A25,Pre!$J:$BG,43,0)</f>
        <v>0.66666666666666663</v>
      </c>
      <c r="I25">
        <f>VLOOKUP(A25,'post intervencion'!J:BY,61,0)</f>
        <v>0.66666666666666663</v>
      </c>
      <c r="J25" t="e">
        <f>VLOOKUP(A25,'post control'!J:BI,44,0)</f>
        <v>#N/A</v>
      </c>
      <c r="K25" s="24">
        <f>VLOOKUP(A25,Pre!$J:$BG,44,0)</f>
        <v>1</v>
      </c>
      <c r="L25">
        <f>VLOOKUP(A25,'post intervencion'!J:BY,62,0)</f>
        <v>0</v>
      </c>
      <c r="M25" t="e">
        <f>VLOOKUP(A25,'post control'!J:BI,45,0)</f>
        <v>#N/A</v>
      </c>
      <c r="N25">
        <f>VLOOKUP(A25,Pre!$J:$BG,45,0)</f>
        <v>1</v>
      </c>
      <c r="O25">
        <f>VLOOKUP(A25,'post intervencion'!J:BY,63,0)</f>
        <v>2</v>
      </c>
      <c r="P25" t="e">
        <f>VLOOKUP(A25,'post control'!J:BI,46,0)</f>
        <v>#N/A</v>
      </c>
      <c r="Q25">
        <f>VLOOKUP(A25,Pre!$J:$BG,46,0)</f>
        <v>0</v>
      </c>
      <c r="R25">
        <f>VLOOKUP(A25,'post intervencion'!J:BY,64,0)</f>
        <v>0</v>
      </c>
      <c r="S25" t="e">
        <f>VLOOKUP(A25,'post control'!J:BI,47,0)</f>
        <v>#N/A</v>
      </c>
      <c r="T25">
        <f>VLOOKUP(A25,Pre!$J:$BG,47,0)</f>
        <v>3.3333333333333335</v>
      </c>
      <c r="U25">
        <f>VLOOKUP(A25,'post intervencion'!J:BY,65,0)</f>
        <v>2.6666666666666665</v>
      </c>
      <c r="V25" t="e">
        <f>VLOOKUP(A25,'post control'!J:BI,48,0)</f>
        <v>#N/A</v>
      </c>
      <c r="W25">
        <f>VLOOKUP(A25,Pre!$J:$BG,48,0)</f>
        <v>3.4</v>
      </c>
      <c r="X25">
        <f>VLOOKUP(A25,'post intervencion'!J:BY,66,0)</f>
        <v>3.6</v>
      </c>
      <c r="Y25" t="e">
        <f>VLOOKUP(A25,'post control'!J:BI,49,0)</f>
        <v>#N/A</v>
      </c>
      <c r="Z25">
        <f>VLOOKUP(A25,Pre!$J:$BG,49,0)</f>
        <v>3.25</v>
      </c>
      <c r="AA25">
        <f>VLOOKUP(A25,'post intervencion'!J:BY,67,0)</f>
        <v>3.6666666666666665</v>
      </c>
      <c r="AB25" t="e">
        <f>VLOOKUP(A25,'post control'!J:BI,50,0)</f>
        <v>#N/A</v>
      </c>
      <c r="AC25">
        <f>VLOOKUP(A25,Pre!$J:$BG,50,0)</f>
        <v>4</v>
      </c>
      <c r="AD25">
        <f>VLOOKUP(A25,'post intervencion'!J:BY,68,0)</f>
        <v>5</v>
      </c>
      <c r="AE25" t="e">
        <f>VLOOKUP(A25,'post control'!J:BI,51,0)</f>
        <v>#N/A</v>
      </c>
      <c r="AG25">
        <f>VLOOKUP(A25,Pre!$J:$BH,51,0)</f>
        <v>2.8888888888888888</v>
      </c>
      <c r="AH25">
        <f>VLOOKUP(A25,'post intervencion'!J:CA,70,0)</f>
        <v>2.6666666666666665</v>
      </c>
      <c r="AJ25">
        <f>VLOOKUP(A25,Pre!$J:$BI,52,0)</f>
        <v>2</v>
      </c>
      <c r="AK25">
        <f>VLOOKUP(A25,'post intervencion'!J:CB,71,0)</f>
        <v>2.666666666666667</v>
      </c>
      <c r="AM25">
        <f>VLOOKUP(A25,Pre!$J:$BJ,53,0)</f>
        <v>3</v>
      </c>
      <c r="AN25">
        <f>VLOOKUP(A25,'post intervencion'!J:CC,72,0)</f>
        <v>3</v>
      </c>
      <c r="AP25">
        <f>VLOOKUP(A25,Pre!$J:$BK,54,0)</f>
        <v>3</v>
      </c>
      <c r="AQ25">
        <f>VLOOKUP(A25,'post intervencion'!J:CD,73,0)</f>
        <v>3</v>
      </c>
      <c r="AS25">
        <f>VLOOKUP(A25,Pre!$J:$BL,55,0)</f>
        <v>1.3333333333333335</v>
      </c>
      <c r="AT25">
        <f>VLOOKUP(A25,'post intervencion'!J:CE,74,0)</f>
        <v>1.6666666666666665</v>
      </c>
      <c r="AW25" t="str">
        <f>VLOOKUP(A25,'post intervencion'!$J$18:$CI$117,75,0)</f>
        <v>si</v>
      </c>
      <c r="AX25" t="str">
        <f>VLOOKUP(A25,'post intervencion'!$J$18:$CI$117,76,0)</f>
        <v>si</v>
      </c>
      <c r="AY25" t="str">
        <f>VLOOKUP(A25,'post intervencion'!$J$18:$CI$117,77,0)</f>
        <v>si</v>
      </c>
      <c r="AZ25" t="str">
        <f>VLOOKUP(A25,'post intervencion'!$J$18:$CI$117,78,0)</f>
        <v>no</v>
      </c>
      <c r="BB25">
        <f>VLOOKUP(A25,Pre!$J:$BL,4,0)</f>
        <v>4</v>
      </c>
      <c r="BC25">
        <f>VLOOKUP(A25,'post intervencion'!J:CN,21,0)</f>
        <v>5</v>
      </c>
    </row>
    <row r="26" spans="1:55" x14ac:dyDescent="0.2">
      <c r="A26">
        <v>313</v>
      </c>
      <c r="B26" s="13">
        <f>VLOOKUP(A26,Pre!$J:$BG,41,0)</f>
        <v>6.333333333333333</v>
      </c>
      <c r="C26" s="13">
        <f>VLOOKUP(A26,'post intervencion'!J:BY,59,0)</f>
        <v>6.666666666666667</v>
      </c>
      <c r="D26" s="13" t="e">
        <f>VLOOKUP(A26,'post control'!J:BI,42,0)</f>
        <v>#N/A</v>
      </c>
      <c r="E26">
        <f>VLOOKUP(A26,Pre!$J:$BG,42,0)</f>
        <v>10</v>
      </c>
      <c r="F26">
        <f>VLOOKUP(A26,'post intervencion'!J:BY,60,0)</f>
        <v>11</v>
      </c>
      <c r="G26" t="e">
        <f>VLOOKUP(A26,'post control'!J:BI,43,0)</f>
        <v>#N/A</v>
      </c>
      <c r="H26">
        <f>VLOOKUP(A26,Pre!$J:$BG,43,0)</f>
        <v>2</v>
      </c>
      <c r="I26">
        <f>VLOOKUP(A26,'post intervencion'!J:BY,61,0)</f>
        <v>1.6666666666666667</v>
      </c>
      <c r="J26" t="e">
        <f>VLOOKUP(A26,'post control'!J:BI,44,0)</f>
        <v>#N/A</v>
      </c>
      <c r="K26" s="24">
        <f>VLOOKUP(A26,Pre!$J:$BG,44,0)</f>
        <v>1</v>
      </c>
      <c r="L26">
        <f>VLOOKUP(A26,'post intervencion'!J:BY,62,0)</f>
        <v>3</v>
      </c>
      <c r="M26" t="e">
        <f>VLOOKUP(A26,'post control'!J:BI,45,0)</f>
        <v>#N/A</v>
      </c>
      <c r="N26">
        <f>VLOOKUP(A26,Pre!$J:$BG,45,0)</f>
        <v>3</v>
      </c>
      <c r="O26">
        <f>VLOOKUP(A26,'post intervencion'!J:BY,63,0)</f>
        <v>2</v>
      </c>
      <c r="P26" t="e">
        <f>VLOOKUP(A26,'post control'!J:BI,46,0)</f>
        <v>#N/A</v>
      </c>
      <c r="Q26">
        <f>VLOOKUP(A26,Pre!$J:$BG,46,0)</f>
        <v>2</v>
      </c>
      <c r="R26">
        <f>VLOOKUP(A26,'post intervencion'!J:BY,64,0)</f>
        <v>0</v>
      </c>
      <c r="S26" t="e">
        <f>VLOOKUP(A26,'post control'!J:BI,47,0)</f>
        <v>#N/A</v>
      </c>
      <c r="T26">
        <f>VLOOKUP(A26,Pre!$J:$BG,47,0)</f>
        <v>3.3333333333333335</v>
      </c>
      <c r="U26">
        <f>VLOOKUP(A26,'post intervencion'!J:BY,65,0)</f>
        <v>3.3333333333333335</v>
      </c>
      <c r="V26" t="e">
        <f>VLOOKUP(A26,'post control'!J:BI,48,0)</f>
        <v>#N/A</v>
      </c>
      <c r="W26">
        <f>VLOOKUP(A26,Pre!$J:$BG,48,0)</f>
        <v>4</v>
      </c>
      <c r="X26">
        <f>VLOOKUP(A26,'post intervencion'!J:BY,66,0)</f>
        <v>3.6</v>
      </c>
      <c r="Y26" t="e">
        <f>VLOOKUP(A26,'post control'!J:BI,49,0)</f>
        <v>#N/A</v>
      </c>
      <c r="Z26">
        <f>VLOOKUP(A26,Pre!$J:$BG,49,0)</f>
        <v>4.25</v>
      </c>
      <c r="AA26">
        <f>VLOOKUP(A26,'post intervencion'!J:BY,67,0)</f>
        <v>4</v>
      </c>
      <c r="AB26" t="e">
        <f>VLOOKUP(A26,'post control'!J:BI,50,0)</f>
        <v>#N/A</v>
      </c>
      <c r="AC26">
        <f>VLOOKUP(A26,Pre!$J:$BG,50,0)</f>
        <v>7</v>
      </c>
      <c r="AD26">
        <f>VLOOKUP(A26,'post intervencion'!J:BY,68,0)</f>
        <v>5</v>
      </c>
      <c r="AE26" t="e">
        <f>VLOOKUP(A26,'post control'!J:BI,51,0)</f>
        <v>#N/A</v>
      </c>
      <c r="AG26">
        <f>VLOOKUP(A26,Pre!$J:$BH,51,0)</f>
        <v>3.2222222222222223</v>
      </c>
      <c r="AH26">
        <f>VLOOKUP(A26,'post intervencion'!J:CA,70,0)</f>
        <v>3.3333333333333335</v>
      </c>
      <c r="AJ26">
        <f>VLOOKUP(A26,Pre!$J:$BI,52,0)</f>
        <v>2.6666666666666665</v>
      </c>
      <c r="AK26">
        <f>VLOOKUP(A26,'post intervencion'!J:CB,71,0)</f>
        <v>2.6666666666666665</v>
      </c>
      <c r="AM26">
        <f>VLOOKUP(A26,Pre!$J:$BJ,53,0)</f>
        <v>3</v>
      </c>
      <c r="AN26">
        <f>VLOOKUP(A26,'post intervencion'!J:CC,72,0)</f>
        <v>3</v>
      </c>
      <c r="AP26">
        <f>VLOOKUP(A26,Pre!$J:$BK,54,0)</f>
        <v>3</v>
      </c>
      <c r="AQ26">
        <f>VLOOKUP(A26,'post intervencion'!J:CD,73,0)</f>
        <v>3</v>
      </c>
      <c r="AS26">
        <f>VLOOKUP(A26,Pre!$J:$BL,55,0)</f>
        <v>2.333333333333333</v>
      </c>
      <c r="AT26">
        <f>VLOOKUP(A26,'post intervencion'!J:CE,74,0)</f>
        <v>1.6666666666666665</v>
      </c>
      <c r="AW26" t="str">
        <f>VLOOKUP(A26,'post intervencion'!$J$18:$CI$117,75,0)</f>
        <v>si</v>
      </c>
      <c r="AX26" t="str">
        <f>VLOOKUP(A26,'post intervencion'!$J$18:$CI$117,76,0)</f>
        <v>si</v>
      </c>
      <c r="AY26" t="str">
        <f>VLOOKUP(A26,'post intervencion'!$J$18:$CI$117,77,0)</f>
        <v>si</v>
      </c>
      <c r="AZ26" t="str">
        <f>VLOOKUP(A26,'post intervencion'!$J$18:$CI$117,78,0)</f>
        <v>no</v>
      </c>
      <c r="BB26">
        <f>VLOOKUP(A26,Pre!$J:$BL,4,0)</f>
        <v>6</v>
      </c>
      <c r="BC26">
        <f>VLOOKUP(A26,'post intervencion'!J:CN,21,0)</f>
        <v>7</v>
      </c>
    </row>
    <row r="27" spans="1:55" x14ac:dyDescent="0.2">
      <c r="A27">
        <v>477</v>
      </c>
      <c r="B27" s="13">
        <f>VLOOKUP(A27,Pre!$J:$BG,41,0)</f>
        <v>5.666666666666667</v>
      </c>
      <c r="C27" s="13">
        <f>VLOOKUP(A27,'post intervencion'!J:BY,59,0)</f>
        <v>5.666666666666667</v>
      </c>
      <c r="D27" s="13" t="e">
        <f>VLOOKUP(A27,'post control'!J:BI,42,0)</f>
        <v>#N/A</v>
      </c>
      <c r="E27">
        <f>VLOOKUP(A27,Pre!$J:$BG,42,0)</f>
        <v>12</v>
      </c>
      <c r="F27">
        <f>VLOOKUP(A27,'post intervencion'!J:BY,60,0)</f>
        <v>10</v>
      </c>
      <c r="G27" t="e">
        <f>VLOOKUP(A27,'post control'!J:BI,43,0)</f>
        <v>#N/A</v>
      </c>
      <c r="H27">
        <f>VLOOKUP(A27,Pre!$J:$BG,43,0)</f>
        <v>2</v>
      </c>
      <c r="I27">
        <f>VLOOKUP(A27,'post intervencion'!J:BY,61,0)</f>
        <v>1</v>
      </c>
      <c r="J27" t="e">
        <f>VLOOKUP(A27,'post control'!J:BI,44,0)</f>
        <v>#N/A</v>
      </c>
      <c r="K27" s="24">
        <f>VLOOKUP(A27,Pre!$J:$BG,44,0)</f>
        <v>2</v>
      </c>
      <c r="L27">
        <f>VLOOKUP(A27,'post intervencion'!J:BY,62,0)</f>
        <v>2</v>
      </c>
      <c r="M27" t="e">
        <f>VLOOKUP(A27,'post control'!J:BI,45,0)</f>
        <v>#N/A</v>
      </c>
      <c r="N27">
        <f>VLOOKUP(A27,Pre!$J:$BG,45,0)</f>
        <v>2</v>
      </c>
      <c r="O27">
        <f>VLOOKUP(A27,'post intervencion'!J:BY,63,0)</f>
        <v>1</v>
      </c>
      <c r="P27" t="e">
        <f>VLOOKUP(A27,'post control'!J:BI,46,0)</f>
        <v>#N/A</v>
      </c>
      <c r="Q27">
        <f>VLOOKUP(A27,Pre!$J:$BG,46,0)</f>
        <v>2</v>
      </c>
      <c r="R27">
        <f>VLOOKUP(A27,'post intervencion'!J:BY,64,0)</f>
        <v>0</v>
      </c>
      <c r="S27" t="e">
        <f>VLOOKUP(A27,'post control'!J:BI,47,0)</f>
        <v>#N/A</v>
      </c>
      <c r="T27">
        <f>VLOOKUP(A27,Pre!$J:$BG,47,0)</f>
        <v>3</v>
      </c>
      <c r="U27">
        <f>VLOOKUP(A27,'post intervencion'!J:BY,65,0)</f>
        <v>3.8888888888888888</v>
      </c>
      <c r="V27" t="e">
        <f>VLOOKUP(A27,'post control'!J:BI,48,0)</f>
        <v>#N/A</v>
      </c>
      <c r="W27">
        <f>VLOOKUP(A27,Pre!$J:$BG,48,0)</f>
        <v>4.8</v>
      </c>
      <c r="X27">
        <f>VLOOKUP(A27,'post intervencion'!J:BY,66,0)</f>
        <v>4.4000000000000004</v>
      </c>
      <c r="Y27" t="e">
        <f>VLOOKUP(A27,'post control'!J:BI,49,0)</f>
        <v>#N/A</v>
      </c>
      <c r="Z27">
        <f>VLOOKUP(A27,Pre!$J:$BG,49,0)</f>
        <v>3.5</v>
      </c>
      <c r="AA27">
        <f>VLOOKUP(A27,'post intervencion'!J:BY,67,0)</f>
        <v>3.6666666666666665</v>
      </c>
      <c r="AB27" t="e">
        <f>VLOOKUP(A27,'post control'!J:BI,50,0)</f>
        <v>#N/A</v>
      </c>
      <c r="AC27">
        <f>VLOOKUP(A27,Pre!$J:$BG,50,0)</f>
        <v>6</v>
      </c>
      <c r="AD27">
        <f>VLOOKUP(A27,'post intervencion'!J:BY,68,0)</f>
        <v>5</v>
      </c>
      <c r="AE27" t="e">
        <f>VLOOKUP(A27,'post control'!J:BI,51,0)</f>
        <v>#N/A</v>
      </c>
      <c r="AG27">
        <f>VLOOKUP(A27,Pre!$J:$BH,51,0)</f>
        <v>3.3333333333333335</v>
      </c>
      <c r="AH27">
        <f>VLOOKUP(A27,'post intervencion'!J:CA,70,0)</f>
        <v>3.8888888888888888</v>
      </c>
      <c r="AJ27">
        <f>VLOOKUP(A27,Pre!$J:$BI,52,0)</f>
        <v>1.6666666666666665</v>
      </c>
      <c r="AK27">
        <f>VLOOKUP(A27,'post intervencion'!J:CB,71,0)</f>
        <v>1.6666666666666665</v>
      </c>
      <c r="AM27">
        <f>VLOOKUP(A27,Pre!$J:$BJ,53,0)</f>
        <v>2</v>
      </c>
      <c r="AN27">
        <f>VLOOKUP(A27,'post intervencion'!J:CC,72,0)</f>
        <v>3</v>
      </c>
      <c r="AP27">
        <f>VLOOKUP(A27,Pre!$J:$BK,54,0)</f>
        <v>2</v>
      </c>
      <c r="AQ27">
        <f>VLOOKUP(A27,'post intervencion'!J:CD,73,0)</f>
        <v>3</v>
      </c>
      <c r="AS27">
        <f>VLOOKUP(A27,Pre!$J:$BL,55,0)</f>
        <v>2</v>
      </c>
      <c r="AT27">
        <f>VLOOKUP(A27,'post intervencion'!J:CE,74,0)</f>
        <v>1.6666666666666665</v>
      </c>
      <c r="AW27" t="str">
        <f>VLOOKUP(A27,'post intervencion'!$J$18:$CI$117,75,0)</f>
        <v>no</v>
      </c>
      <c r="AX27" t="str">
        <f>VLOOKUP(A27,'post intervencion'!$J$18:$CI$117,76,0)</f>
        <v>no</v>
      </c>
      <c r="AY27" t="str">
        <f>VLOOKUP(A27,'post intervencion'!$J$18:$CI$117,77,0)</f>
        <v>no</v>
      </c>
      <c r="AZ27" t="str">
        <f>VLOOKUP(A27,'post intervencion'!$J$18:$CI$117,78,0)</f>
        <v>no</v>
      </c>
      <c r="BB27">
        <f>VLOOKUP(A27,Pre!$J:$BL,4,0)</f>
        <v>4</v>
      </c>
      <c r="BC27">
        <f>VLOOKUP(A27,'post intervencion'!J:CN,21,0)</f>
        <v>6</v>
      </c>
    </row>
    <row r="28" spans="1:55" x14ac:dyDescent="0.2">
      <c r="A28">
        <v>713</v>
      </c>
      <c r="B28" s="13">
        <f>VLOOKUP(A28,Pre!$J:$BG,41,0)</f>
        <v>5.333333333333333</v>
      </c>
      <c r="C28" s="13">
        <f>VLOOKUP(A28,'post intervencion'!J:BY,59,0)</f>
        <v>5.333333333333333</v>
      </c>
      <c r="D28" s="13" t="e">
        <f>VLOOKUP(A28,'post control'!J:BI,42,0)</f>
        <v>#N/A</v>
      </c>
      <c r="E28">
        <f>VLOOKUP(A28,Pre!$J:$BG,42,0)</f>
        <v>4</v>
      </c>
      <c r="F28">
        <f>VLOOKUP(A28,'post intervencion'!J:BY,60,0)</f>
        <v>5</v>
      </c>
      <c r="G28" t="e">
        <f>VLOOKUP(A28,'post control'!J:BI,43,0)</f>
        <v>#N/A</v>
      </c>
      <c r="H28">
        <f>VLOOKUP(A28,Pre!$J:$BG,43,0)</f>
        <v>0</v>
      </c>
      <c r="I28">
        <f>VLOOKUP(A28,'post intervencion'!J:BY,61,0)</f>
        <v>0.33333333333333331</v>
      </c>
      <c r="J28" t="e">
        <f>VLOOKUP(A28,'post control'!J:BI,44,0)</f>
        <v>#N/A</v>
      </c>
      <c r="K28" s="24">
        <f>VLOOKUP(A28,Pre!$J:$BG,44,0)</f>
        <v>0</v>
      </c>
      <c r="L28">
        <f>VLOOKUP(A28,'post intervencion'!J:BY,62,0)</f>
        <v>1</v>
      </c>
      <c r="M28" t="e">
        <f>VLOOKUP(A28,'post control'!J:BI,45,0)</f>
        <v>#N/A</v>
      </c>
      <c r="N28">
        <f>VLOOKUP(A28,Pre!$J:$BG,45,0)</f>
        <v>0</v>
      </c>
      <c r="O28">
        <f>VLOOKUP(A28,'post intervencion'!J:BY,63,0)</f>
        <v>1</v>
      </c>
      <c r="P28" t="e">
        <f>VLOOKUP(A28,'post control'!J:BI,46,0)</f>
        <v>#N/A</v>
      </c>
      <c r="Q28">
        <f>VLOOKUP(A28,Pre!$J:$BG,46,0)</f>
        <v>0</v>
      </c>
      <c r="R28">
        <f>VLOOKUP(A28,'post intervencion'!J:BY,64,0)</f>
        <v>-1</v>
      </c>
      <c r="S28" t="e">
        <f>VLOOKUP(A28,'post control'!J:BI,47,0)</f>
        <v>#N/A</v>
      </c>
      <c r="T28">
        <f>VLOOKUP(A28,Pre!$J:$BG,47,0)</f>
        <v>4</v>
      </c>
      <c r="U28">
        <f>VLOOKUP(A28,'post intervencion'!J:BY,65,0)</f>
        <v>4.1111111111111107</v>
      </c>
      <c r="V28" t="e">
        <f>VLOOKUP(A28,'post control'!J:BI,48,0)</f>
        <v>#N/A</v>
      </c>
      <c r="W28">
        <f>VLOOKUP(A28,Pre!$J:$BG,48,0)</f>
        <v>4.2</v>
      </c>
      <c r="X28">
        <f>VLOOKUP(A28,'post intervencion'!J:BY,66,0)</f>
        <v>4.4000000000000004</v>
      </c>
      <c r="Y28" t="e">
        <f>VLOOKUP(A28,'post control'!J:BI,49,0)</f>
        <v>#N/A</v>
      </c>
      <c r="Z28">
        <f>VLOOKUP(A28,Pre!$J:$BG,49,0)</f>
        <v>5</v>
      </c>
      <c r="AA28">
        <f>VLOOKUP(A28,'post intervencion'!J:BY,67,0)</f>
        <v>4.333333333333333</v>
      </c>
      <c r="AB28" t="e">
        <f>VLOOKUP(A28,'post control'!J:BI,50,0)</f>
        <v>#N/A</v>
      </c>
      <c r="AC28">
        <f>VLOOKUP(A28,Pre!$J:$BG,50,0)</f>
        <v>0</v>
      </c>
      <c r="AD28">
        <f>VLOOKUP(A28,'post intervencion'!J:BY,68,0)</f>
        <v>5</v>
      </c>
      <c r="AE28" t="e">
        <f>VLOOKUP(A28,'post control'!J:BI,51,0)</f>
        <v>#N/A</v>
      </c>
      <c r="AG28">
        <f>VLOOKUP(A28,Pre!$J:$BH,51,0)</f>
        <v>4</v>
      </c>
      <c r="AH28">
        <f>VLOOKUP(A28,'post intervencion'!J:CA,70,0)</f>
        <v>4.1111111111111107</v>
      </c>
      <c r="AJ28">
        <f>VLOOKUP(A28,Pre!$J:$BI,52,0)</f>
        <v>0</v>
      </c>
      <c r="AK28">
        <f>VLOOKUP(A28,'post intervencion'!J:CB,71,0)</f>
        <v>1.6666666666666665</v>
      </c>
      <c r="AM28">
        <f>VLOOKUP(A28,Pre!$J:$BJ,53,0)</f>
        <v>0</v>
      </c>
      <c r="AN28">
        <f>VLOOKUP(A28,'post intervencion'!J:CC,72,0)</f>
        <v>3</v>
      </c>
      <c r="AP28">
        <f>VLOOKUP(A28,Pre!$J:$BK,54,0)</f>
        <v>0</v>
      </c>
      <c r="AQ28">
        <f>VLOOKUP(A28,'post intervencion'!J:CD,73,0)</f>
        <v>3</v>
      </c>
      <c r="AS28">
        <f>VLOOKUP(A28,Pre!$J:$BL,55,0)</f>
        <v>0</v>
      </c>
      <c r="AT28">
        <f>VLOOKUP(A28,'post intervencion'!J:CE,74,0)</f>
        <v>1.6666666666666665</v>
      </c>
      <c r="AW28" t="str">
        <f>VLOOKUP(A28,'post intervencion'!$J$18:$CI$117,75,0)</f>
        <v>no</v>
      </c>
      <c r="AX28" t="str">
        <f>VLOOKUP(A28,'post intervencion'!$J$18:$CI$117,76,0)</f>
        <v>si</v>
      </c>
      <c r="AY28" t="str">
        <f>VLOOKUP(A28,'post intervencion'!$J$18:$CI$117,77,0)</f>
        <v>si</v>
      </c>
      <c r="AZ28" t="str">
        <f>VLOOKUP(A28,'post intervencion'!$J$18:$CI$117,78,0)</f>
        <v>si</v>
      </c>
      <c r="BB28">
        <f>VLOOKUP(A28,Pre!$J:$BL,4,0)</f>
        <v>7</v>
      </c>
      <c r="BC28">
        <f>VLOOKUP(A28,'post intervencion'!J:CN,21,0)</f>
        <v>6</v>
      </c>
    </row>
    <row r="29" spans="1:55" x14ac:dyDescent="0.2">
      <c r="A29">
        <v>149</v>
      </c>
      <c r="B29" s="13">
        <f>VLOOKUP(A29,Pre!$J:$BG,41,0)</f>
        <v>5</v>
      </c>
      <c r="C29" s="13">
        <f>VLOOKUP(A29,'post intervencion'!J:BY,59,0)</f>
        <v>4.666666666666667</v>
      </c>
      <c r="D29" s="13" t="e">
        <f>VLOOKUP(A29,'post control'!J:BI,42,0)</f>
        <v>#N/A</v>
      </c>
      <c r="E29">
        <f>VLOOKUP(A29,Pre!$J:$BG,42,0)</f>
        <v>12</v>
      </c>
      <c r="F29">
        <f>VLOOKUP(A29,'post intervencion'!J:BY,60,0)</f>
        <v>8</v>
      </c>
      <c r="G29" t="e">
        <f>VLOOKUP(A29,'post control'!J:BI,43,0)</f>
        <v>#N/A</v>
      </c>
      <c r="H29">
        <f>VLOOKUP(A29,Pre!$J:$BG,43,0)</f>
        <v>1</v>
      </c>
      <c r="I29">
        <f>VLOOKUP(A29,'post intervencion'!J:BY,61,0)</f>
        <v>1</v>
      </c>
      <c r="J29" t="e">
        <f>VLOOKUP(A29,'post control'!J:BI,44,0)</f>
        <v>#N/A</v>
      </c>
      <c r="K29" s="24">
        <f>VLOOKUP(A29,Pre!$J:$BG,44,0)</f>
        <v>0</v>
      </c>
      <c r="L29">
        <f>VLOOKUP(A29,'post intervencion'!J:BY,62,0)</f>
        <v>0</v>
      </c>
      <c r="M29" t="e">
        <f>VLOOKUP(A29,'post control'!J:BI,45,0)</f>
        <v>#N/A</v>
      </c>
      <c r="N29">
        <f>VLOOKUP(A29,Pre!$J:$BG,45,0)</f>
        <v>3</v>
      </c>
      <c r="O29">
        <f>VLOOKUP(A29,'post intervencion'!J:BY,63,0)</f>
        <v>3</v>
      </c>
      <c r="P29" t="e">
        <f>VLOOKUP(A29,'post control'!J:BI,46,0)</f>
        <v>#N/A</v>
      </c>
      <c r="Q29">
        <f>VLOOKUP(A29,Pre!$J:$BG,46,0)</f>
        <v>0</v>
      </c>
      <c r="R29">
        <f>VLOOKUP(A29,'post intervencion'!J:BY,64,0)</f>
        <v>0</v>
      </c>
      <c r="S29" t="e">
        <f>VLOOKUP(A29,'post control'!J:BI,47,0)</f>
        <v>#N/A</v>
      </c>
      <c r="T29">
        <f>VLOOKUP(A29,Pre!$J:$BG,47,0)</f>
        <v>2.6666666666666665</v>
      </c>
      <c r="U29">
        <f>VLOOKUP(A29,'post intervencion'!J:BY,65,0)</f>
        <v>2.7777777777777777</v>
      </c>
      <c r="V29" t="e">
        <f>VLOOKUP(A29,'post control'!J:BI,48,0)</f>
        <v>#N/A</v>
      </c>
      <c r="W29">
        <f>VLOOKUP(A29,Pre!$J:$BG,48,0)</f>
        <v>3.6</v>
      </c>
      <c r="X29">
        <f>VLOOKUP(A29,'post intervencion'!J:BY,66,0)</f>
        <v>3.6</v>
      </c>
      <c r="Y29" t="e">
        <f>VLOOKUP(A29,'post control'!J:BI,49,0)</f>
        <v>#N/A</v>
      </c>
      <c r="Z29">
        <f>VLOOKUP(A29,Pre!$J:$BG,49,0)</f>
        <v>3</v>
      </c>
      <c r="AA29">
        <f>VLOOKUP(A29,'post intervencion'!J:BY,67,0)</f>
        <v>4.333333333333333</v>
      </c>
      <c r="AB29" t="e">
        <f>VLOOKUP(A29,'post control'!J:BI,50,0)</f>
        <v>#N/A</v>
      </c>
      <c r="AC29">
        <f>VLOOKUP(A29,Pre!$J:$BG,50,0)</f>
        <v>4</v>
      </c>
      <c r="AD29">
        <f>VLOOKUP(A29,'post intervencion'!J:BY,68,0)</f>
        <v>8</v>
      </c>
      <c r="AE29" t="e">
        <f>VLOOKUP(A29,'post control'!J:BI,51,0)</f>
        <v>#N/A</v>
      </c>
      <c r="AG29">
        <f>VLOOKUP(A29,Pre!$J:$BH,51,0)</f>
        <v>2.7777777777777777</v>
      </c>
      <c r="AH29">
        <f>VLOOKUP(A29,'post intervencion'!J:CA,70,0)</f>
        <v>2.7777777777777777</v>
      </c>
      <c r="AJ29">
        <f>VLOOKUP(A29,Pre!$J:$BI,52,0)</f>
        <v>2.333333333333333</v>
      </c>
      <c r="AK29">
        <f>VLOOKUP(A29,'post intervencion'!J:CB,71,0)</f>
        <v>2</v>
      </c>
      <c r="AM29">
        <f>VLOOKUP(A29,Pre!$J:$BJ,53,0)</f>
        <v>3</v>
      </c>
      <c r="AN29">
        <f>VLOOKUP(A29,'post intervencion'!J:CC,72,0)</f>
        <v>3</v>
      </c>
      <c r="AP29">
        <f>VLOOKUP(A29,Pre!$J:$BK,54,0)</f>
        <v>3</v>
      </c>
      <c r="AQ29">
        <f>VLOOKUP(A29,'post intervencion'!J:CD,73,0)</f>
        <v>3</v>
      </c>
      <c r="AS29">
        <f>VLOOKUP(A29,Pre!$J:$BL,55,0)</f>
        <v>1.333333333333333</v>
      </c>
      <c r="AT29">
        <f>VLOOKUP(A29,'post intervencion'!J:CE,74,0)</f>
        <v>1.6666666666666667</v>
      </c>
      <c r="AW29" t="str">
        <f>VLOOKUP(A29,'post intervencion'!$J$18:$CI$117,75,0)</f>
        <v>si</v>
      </c>
      <c r="AX29" t="str">
        <f>VLOOKUP(A29,'post intervencion'!$J$18:$CI$117,76,0)</f>
        <v>si</v>
      </c>
      <c r="AY29" t="str">
        <f>VLOOKUP(A29,'post intervencion'!$J$18:$CI$117,77,0)</f>
        <v>si</v>
      </c>
      <c r="AZ29" t="str">
        <f>VLOOKUP(A29,'post intervencion'!$J$18:$CI$117,78,0)</f>
        <v>no</v>
      </c>
      <c r="BB29">
        <f>VLOOKUP(A29,Pre!$J:$BL,4,0)</f>
        <v>3</v>
      </c>
      <c r="BC29">
        <f>VLOOKUP(A29,'post intervencion'!J:CN,21,0)</f>
        <v>4</v>
      </c>
    </row>
    <row r="30" spans="1:55" x14ac:dyDescent="0.2">
      <c r="A30">
        <v>317</v>
      </c>
      <c r="B30" s="13">
        <f>VLOOKUP(A30,Pre!$J:$BG,41,0)</f>
        <v>4</v>
      </c>
      <c r="C30" s="13">
        <f>VLOOKUP(A30,'post intervencion'!J:BY,59,0)</f>
        <v>5.333333333333333</v>
      </c>
      <c r="D30" s="13" t="e">
        <f>VLOOKUP(A30,'post control'!J:BI,42,0)</f>
        <v>#N/A</v>
      </c>
      <c r="E30">
        <f>VLOOKUP(A30,Pre!$J:$BG,42,0)</f>
        <v>2</v>
      </c>
      <c r="F30">
        <f>VLOOKUP(A30,'post intervencion'!J:BY,60,0)</f>
        <v>6</v>
      </c>
      <c r="G30" t="e">
        <f>VLOOKUP(A30,'post control'!J:BI,43,0)</f>
        <v>#N/A</v>
      </c>
      <c r="H30">
        <f>VLOOKUP(A30,Pre!$J:$BG,43,0)</f>
        <v>2.6666666666666665</v>
      </c>
      <c r="I30">
        <f>VLOOKUP(A30,'post intervencion'!J:BY,61,0)</f>
        <v>2</v>
      </c>
      <c r="J30" t="e">
        <f>VLOOKUP(A30,'post control'!J:BI,44,0)</f>
        <v>#N/A</v>
      </c>
      <c r="K30" s="24">
        <f>VLOOKUP(A30,Pre!$J:$BG,44,0)</f>
        <v>3</v>
      </c>
      <c r="L30">
        <f>VLOOKUP(A30,'post intervencion'!J:BY,62,0)</f>
        <v>1</v>
      </c>
      <c r="M30" t="e">
        <f>VLOOKUP(A30,'post control'!J:BI,45,0)</f>
        <v>#N/A</v>
      </c>
      <c r="N30">
        <f>VLOOKUP(A30,Pre!$J:$BG,45,0)</f>
        <v>3</v>
      </c>
      <c r="O30">
        <f>VLOOKUP(A30,'post intervencion'!J:BY,63,0)</f>
        <v>2</v>
      </c>
      <c r="P30" t="e">
        <f>VLOOKUP(A30,'post control'!J:BI,46,0)</f>
        <v>#N/A</v>
      </c>
      <c r="Q30">
        <f>VLOOKUP(A30,Pre!$J:$BG,46,0)</f>
        <v>2</v>
      </c>
      <c r="R30">
        <f>VLOOKUP(A30,'post intervencion'!J:BY,64,0)</f>
        <v>2</v>
      </c>
      <c r="S30" t="e">
        <f>VLOOKUP(A30,'post control'!J:BI,47,0)</f>
        <v>#N/A</v>
      </c>
      <c r="T30">
        <f>VLOOKUP(A30,Pre!$J:$BG,47,0)</f>
        <v>2.3333333333333335</v>
      </c>
      <c r="U30">
        <f>VLOOKUP(A30,'post intervencion'!J:BY,65,0)</f>
        <v>3.5555555555555554</v>
      </c>
      <c r="V30" t="e">
        <f>VLOOKUP(A30,'post control'!J:BI,48,0)</f>
        <v>#N/A</v>
      </c>
      <c r="W30">
        <f>VLOOKUP(A30,Pre!$J:$BG,48,0)</f>
        <v>3</v>
      </c>
      <c r="X30">
        <f>VLOOKUP(A30,'post intervencion'!J:BY,66,0)</f>
        <v>4.2</v>
      </c>
      <c r="Y30" t="e">
        <f>VLOOKUP(A30,'post control'!J:BI,49,0)</f>
        <v>#N/A</v>
      </c>
      <c r="Z30">
        <f>VLOOKUP(A30,Pre!$J:$BG,49,0)</f>
        <v>4.25</v>
      </c>
      <c r="AA30">
        <f>VLOOKUP(A30,'post intervencion'!J:BY,67,0)</f>
        <v>3.3333333333333335</v>
      </c>
      <c r="AB30" t="e">
        <f>VLOOKUP(A30,'post control'!J:BI,50,0)</f>
        <v>#N/A</v>
      </c>
      <c r="AC30">
        <f>VLOOKUP(A30,Pre!$J:$BG,50,0)</f>
        <v>12</v>
      </c>
      <c r="AD30">
        <f>VLOOKUP(A30,'post intervencion'!J:BY,68,0)</f>
        <v>5</v>
      </c>
      <c r="AE30" t="e">
        <f>VLOOKUP(A30,'post control'!J:BI,51,0)</f>
        <v>#N/A</v>
      </c>
      <c r="AG30">
        <f>VLOOKUP(A30,Pre!$J:$BH,51,0)</f>
        <v>2.7777777777777777</v>
      </c>
      <c r="AH30">
        <f>VLOOKUP(A30,'post intervencion'!J:CA,70,0)</f>
        <v>3.5555555555555554</v>
      </c>
      <c r="AJ30">
        <f>VLOOKUP(A30,Pre!$J:$BI,52,0)</f>
        <v>2.3333333333333335</v>
      </c>
      <c r="AK30">
        <f>VLOOKUP(A30,'post intervencion'!J:CB,71,0)</f>
        <v>1.3333333333333335</v>
      </c>
      <c r="AM30">
        <f>VLOOKUP(A30,Pre!$J:$BJ,53,0)</f>
        <v>4</v>
      </c>
      <c r="AN30">
        <f>VLOOKUP(A30,'post intervencion'!J:CC,72,0)</f>
        <v>2</v>
      </c>
      <c r="AP30">
        <f>VLOOKUP(A30,Pre!$J:$BK,54,0)</f>
        <v>4</v>
      </c>
      <c r="AQ30">
        <f>VLOOKUP(A30,'post intervencion'!J:CD,73,0)</f>
        <v>2</v>
      </c>
      <c r="AS30">
        <f>VLOOKUP(A30,Pre!$J:$BL,55,0)</f>
        <v>4</v>
      </c>
      <c r="AT30">
        <f>VLOOKUP(A30,'post intervencion'!J:CE,74,0)</f>
        <v>1.666666666666667</v>
      </c>
      <c r="AW30" t="str">
        <f>VLOOKUP(A30,'post intervencion'!$J$18:$CI$117,75,0)</f>
        <v>si</v>
      </c>
      <c r="AX30" t="str">
        <f>VLOOKUP(A30,'post intervencion'!$J$18:$CI$117,76,0)</f>
        <v>si</v>
      </c>
      <c r="AY30" t="str">
        <f>VLOOKUP(A30,'post intervencion'!$J$18:$CI$117,77,0)</f>
        <v>si</v>
      </c>
      <c r="AZ30" t="str">
        <f>VLOOKUP(A30,'post intervencion'!$J$18:$CI$117,78,0)</f>
        <v>si</v>
      </c>
      <c r="BB30">
        <f>VLOOKUP(A30,Pre!$J:$BL,4,0)</f>
        <v>3</v>
      </c>
      <c r="BC30">
        <f>VLOOKUP(A30,'post intervencion'!J:CN,21,0)</f>
        <v>3</v>
      </c>
    </row>
    <row r="31" spans="1:55" x14ac:dyDescent="0.2">
      <c r="A31">
        <v>1292</v>
      </c>
      <c r="B31" s="13">
        <f>VLOOKUP(A31,Pre!$J:$BG,41,0)</f>
        <v>5</v>
      </c>
      <c r="C31" s="13">
        <f>VLOOKUP(A31,'post intervencion'!J:BY,59,0)</f>
        <v>5.666666666666667</v>
      </c>
      <c r="D31" s="13" t="e">
        <f>VLOOKUP(A31,'post control'!J:BI,42,0)</f>
        <v>#N/A</v>
      </c>
      <c r="E31">
        <f>VLOOKUP(A31,Pre!$J:$BG,42,0)</f>
        <v>3</v>
      </c>
      <c r="F31">
        <f>VLOOKUP(A31,'post intervencion'!J:BY,60,0)</f>
        <v>1</v>
      </c>
      <c r="G31" t="e">
        <f>VLOOKUP(A31,'post control'!J:BI,43,0)</f>
        <v>#N/A</v>
      </c>
      <c r="H31">
        <f>VLOOKUP(A31,Pre!$J:$BG,43,0)</f>
        <v>0.66666666666666663</v>
      </c>
      <c r="I31" t="e">
        <f>VLOOKUP(A31,'post intervencion'!J:BY,61,0)</f>
        <v>#N/A</v>
      </c>
      <c r="J31" t="e">
        <f>VLOOKUP(A31,'post control'!J:BI,44,0)</f>
        <v>#N/A</v>
      </c>
      <c r="K31" s="24">
        <f>VLOOKUP(A31,Pre!$J:$BG,44,0)</f>
        <v>1</v>
      </c>
      <c r="L31" t="e">
        <f>VLOOKUP(A31,'post intervencion'!J:BY,62,0)</f>
        <v>#N/A</v>
      </c>
      <c r="M31" t="e">
        <f>VLOOKUP(A31,'post control'!J:BI,45,0)</f>
        <v>#N/A</v>
      </c>
      <c r="N31">
        <f>VLOOKUP(A31,Pre!$J:$BG,45,0)</f>
        <v>1</v>
      </c>
      <c r="O31" t="e">
        <f>VLOOKUP(A31,'post intervencion'!J:BY,63,0)</f>
        <v>#N/A</v>
      </c>
      <c r="P31" t="e">
        <f>VLOOKUP(A31,'post control'!J:BI,46,0)</f>
        <v>#N/A</v>
      </c>
      <c r="Q31">
        <f>VLOOKUP(A31,Pre!$J:$BG,46,0)</f>
        <v>0</v>
      </c>
      <c r="R31" t="e">
        <f>VLOOKUP(A31,'post intervencion'!J:BY,64,0)</f>
        <v>#N/A</v>
      </c>
      <c r="S31" t="e">
        <f>VLOOKUP(A31,'post control'!J:BI,47,0)</f>
        <v>#N/A</v>
      </c>
      <c r="T31">
        <f>VLOOKUP(A31,Pre!$J:$BG,47,0)</f>
        <v>4.333333333333333</v>
      </c>
      <c r="U31" t="e">
        <f>VLOOKUP(A31,'post intervencion'!J:BY,65,0)</f>
        <v>#N/A</v>
      </c>
      <c r="V31" t="e">
        <f>VLOOKUP(A31,'post control'!J:BI,48,0)</f>
        <v>#N/A</v>
      </c>
      <c r="W31">
        <f>VLOOKUP(A31,Pre!$J:$BG,48,0)</f>
        <v>3.8</v>
      </c>
      <c r="X31">
        <f>VLOOKUP(A31,'post intervencion'!J:BY,66,0)</f>
        <v>4.2</v>
      </c>
      <c r="Y31" t="e">
        <f>VLOOKUP(A31,'post control'!J:BI,49,0)</f>
        <v>#N/A</v>
      </c>
      <c r="Z31">
        <f>VLOOKUP(A31,Pre!$J:$BG,49,0)</f>
        <v>3</v>
      </c>
      <c r="AA31">
        <f>VLOOKUP(A31,'post intervencion'!J:BY,67,0)</f>
        <v>4.333333333333333</v>
      </c>
      <c r="AB31" t="e">
        <f>VLOOKUP(A31,'post control'!J:BI,50,0)</f>
        <v>#N/A</v>
      </c>
      <c r="AC31">
        <f>VLOOKUP(A31,Pre!$J:$BG,50,0)</f>
        <v>6</v>
      </c>
      <c r="AD31">
        <f>VLOOKUP(A31,'post intervencion'!J:BY,68,0)</f>
        <v>5</v>
      </c>
      <c r="AE31" t="e">
        <f>VLOOKUP(A31,'post control'!J:BI,51,0)</f>
        <v>#N/A</v>
      </c>
      <c r="AG31">
        <f>VLOOKUP(A31,Pre!$J:$BH,51,0)</f>
        <v>3.6666666666666665</v>
      </c>
      <c r="AH31" t="e">
        <f>VLOOKUP(A31,'post intervencion'!J:CA,70,0)</f>
        <v>#N/A</v>
      </c>
      <c r="AJ31">
        <f>VLOOKUP(A31,Pre!$J:$BI,52,0)</f>
        <v>1.3333333333333335</v>
      </c>
      <c r="AK31" t="e">
        <f>VLOOKUP(A31,'post intervencion'!J:CB,71,0)</f>
        <v>#N/A</v>
      </c>
      <c r="AM31">
        <f>VLOOKUP(A31,Pre!$J:$BJ,53,0)</f>
        <v>2</v>
      </c>
      <c r="AN31">
        <f>VLOOKUP(A31,'post intervencion'!J:CC,72,0)</f>
        <v>3</v>
      </c>
      <c r="AP31">
        <f>VLOOKUP(A31,Pre!$J:$BK,54,0)</f>
        <v>2</v>
      </c>
      <c r="AQ31">
        <f>VLOOKUP(A31,'post intervencion'!J:CD,73,0)</f>
        <v>3</v>
      </c>
      <c r="AS31">
        <f>VLOOKUP(A31,Pre!$J:$BL,55,0)</f>
        <v>2</v>
      </c>
      <c r="AT31">
        <f>VLOOKUP(A31,'post intervencion'!J:CE,74,0)</f>
        <v>1.666666666666667</v>
      </c>
      <c r="AW31" t="str">
        <f>VLOOKUP(A31,'post intervencion'!$J$18:$CI$117,75,0)</f>
        <v>si</v>
      </c>
      <c r="AX31" t="str">
        <f>VLOOKUP(A31,'post intervencion'!$J$18:$CI$117,76,0)</f>
        <v>no</v>
      </c>
      <c r="AY31" t="str">
        <f>VLOOKUP(A31,'post intervencion'!$J$18:$CI$117,77,0)</f>
        <v>si</v>
      </c>
      <c r="AZ31" t="str">
        <f>VLOOKUP(A31,'post intervencion'!$J$18:$CI$117,78,0)</f>
        <v>no</v>
      </c>
      <c r="BB31">
        <f>VLOOKUP(A31,Pre!$J:$BL,4,0)</f>
        <v>4</v>
      </c>
      <c r="BC31">
        <f>VLOOKUP(A31,'post intervencion'!J:CN,21,0)</f>
        <v>5</v>
      </c>
    </row>
    <row r="32" spans="1:55" x14ac:dyDescent="0.2">
      <c r="A32">
        <v>585</v>
      </c>
      <c r="B32" s="13">
        <f>VLOOKUP(A32,Pre!$J:$BG,41,0)</f>
        <v>4.666666666666667</v>
      </c>
      <c r="C32" s="13">
        <f>VLOOKUP(A32,'post intervencion'!J:BY,59,0)</f>
        <v>5.333333333333333</v>
      </c>
      <c r="D32" s="13" t="e">
        <f>VLOOKUP(A32,'post control'!J:BI,42,0)</f>
        <v>#N/A</v>
      </c>
      <c r="E32">
        <f>VLOOKUP(A32,Pre!$J:$BG,42,0)</f>
        <v>5</v>
      </c>
      <c r="F32">
        <f>VLOOKUP(A32,'post intervencion'!J:BY,60,0)</f>
        <v>7</v>
      </c>
      <c r="G32" t="e">
        <f>VLOOKUP(A32,'post control'!J:BI,43,0)</f>
        <v>#N/A</v>
      </c>
      <c r="H32">
        <f>VLOOKUP(A32,Pre!$J:$BG,43,0)</f>
        <v>1.6666666666666667</v>
      </c>
      <c r="I32">
        <f>VLOOKUP(A32,'post intervencion'!J:BY,61,0)</f>
        <v>0.66666666666666663</v>
      </c>
      <c r="J32" t="e">
        <f>VLOOKUP(A32,'post control'!J:BI,44,0)</f>
        <v>#N/A</v>
      </c>
      <c r="K32" s="24">
        <f>VLOOKUP(A32,Pre!$J:$BG,44,0)</f>
        <v>2</v>
      </c>
      <c r="L32">
        <f>VLOOKUP(A32,'post intervencion'!J:BY,62,0)</f>
        <v>0</v>
      </c>
      <c r="M32" t="e">
        <f>VLOOKUP(A32,'post control'!J:BI,45,0)</f>
        <v>#N/A</v>
      </c>
      <c r="N32">
        <f>VLOOKUP(A32,Pre!$J:$BG,45,0)</f>
        <v>1</v>
      </c>
      <c r="O32">
        <f>VLOOKUP(A32,'post intervencion'!J:BY,63,0)</f>
        <v>1</v>
      </c>
      <c r="P32" t="e">
        <f>VLOOKUP(A32,'post control'!J:BI,46,0)</f>
        <v>#N/A</v>
      </c>
      <c r="Q32">
        <f>VLOOKUP(A32,Pre!$J:$BG,46,0)</f>
        <v>2</v>
      </c>
      <c r="R32">
        <f>VLOOKUP(A32,'post intervencion'!J:BY,64,0)</f>
        <v>1</v>
      </c>
      <c r="S32" t="e">
        <f>VLOOKUP(A32,'post control'!J:BI,47,0)</f>
        <v>#N/A</v>
      </c>
      <c r="T32">
        <f>VLOOKUP(A32,Pre!$J:$BG,47,0)</f>
        <v>3.3333333333333335</v>
      </c>
      <c r="U32">
        <f>VLOOKUP(A32,'post intervencion'!J:BY,65,0)</f>
        <v>3.4444444444444446</v>
      </c>
      <c r="V32" t="e">
        <f>VLOOKUP(A32,'post control'!J:BI,48,0)</f>
        <v>#N/A</v>
      </c>
      <c r="W32">
        <f>VLOOKUP(A32,Pre!$J:$BG,48,0)</f>
        <v>4.8</v>
      </c>
      <c r="X32">
        <f>VLOOKUP(A32,'post intervencion'!J:BY,66,0)</f>
        <v>5</v>
      </c>
      <c r="Y32" t="e">
        <f>VLOOKUP(A32,'post control'!J:BI,49,0)</f>
        <v>#N/A</v>
      </c>
      <c r="Z32">
        <f>VLOOKUP(A32,Pre!$J:$BG,49,0)</f>
        <v>3.25</v>
      </c>
      <c r="AA32">
        <f>VLOOKUP(A32,'post intervencion'!J:BY,67,0)</f>
        <v>3.3333333333333335</v>
      </c>
      <c r="AB32" t="e">
        <f>VLOOKUP(A32,'post control'!J:BI,50,0)</f>
        <v>#N/A</v>
      </c>
      <c r="AC32">
        <f>VLOOKUP(A32,Pre!$J:$BG,50,0)</f>
        <v>10</v>
      </c>
      <c r="AD32">
        <f>VLOOKUP(A32,'post intervencion'!J:BY,68,0)</f>
        <v>6</v>
      </c>
      <c r="AE32" t="e">
        <f>VLOOKUP(A32,'post control'!J:BI,51,0)</f>
        <v>#N/A</v>
      </c>
      <c r="AG32">
        <f>VLOOKUP(A32,Pre!$J:$BH,51,0)</f>
        <v>3.2222222222222223</v>
      </c>
      <c r="AH32">
        <f>VLOOKUP(A32,'post intervencion'!J:CA,70,0)</f>
        <v>3.4444444444444446</v>
      </c>
      <c r="AJ32">
        <f>VLOOKUP(A32,Pre!$J:$BI,52,0)</f>
        <v>1.3333333333333335</v>
      </c>
      <c r="AK32">
        <f>VLOOKUP(A32,'post intervencion'!J:CB,71,0)</f>
        <v>1.3333333333333335</v>
      </c>
      <c r="AM32">
        <f>VLOOKUP(A32,Pre!$J:$BJ,53,0)</f>
        <v>3</v>
      </c>
      <c r="AN32">
        <f>VLOOKUP(A32,'post intervencion'!J:CC,72,0)</f>
        <v>3</v>
      </c>
      <c r="AP32">
        <f>VLOOKUP(A32,Pre!$J:$BK,54,0)</f>
        <v>3</v>
      </c>
      <c r="AQ32">
        <f>VLOOKUP(A32,'post intervencion'!J:CD,73,0)</f>
        <v>3</v>
      </c>
      <c r="AS32">
        <f>VLOOKUP(A32,Pre!$J:$BL,55,0)</f>
        <v>3.333333333333333</v>
      </c>
      <c r="AT32">
        <f>VLOOKUP(A32,'post intervencion'!J:CE,74,0)</f>
        <v>1.9999999999999996</v>
      </c>
      <c r="AW32" t="str">
        <f>VLOOKUP(A32,'post intervencion'!$J$18:$CI$117,75,0)</f>
        <v>si</v>
      </c>
      <c r="AX32" t="str">
        <f>VLOOKUP(A32,'post intervencion'!$J$18:$CI$117,76,0)</f>
        <v>si</v>
      </c>
      <c r="AY32" t="str">
        <f>VLOOKUP(A32,'post intervencion'!$J$18:$CI$117,77,0)</f>
        <v>si</v>
      </c>
      <c r="AZ32" t="str">
        <f>VLOOKUP(A32,'post intervencion'!$J$18:$CI$117,78,0)</f>
        <v>no</v>
      </c>
      <c r="BB32">
        <f>VLOOKUP(A32,Pre!$J:$BL,4,0)</f>
        <v>6</v>
      </c>
      <c r="BC32">
        <f>VLOOKUP(A32,'post intervencion'!J:CN,21,0)</f>
        <v>6</v>
      </c>
    </row>
    <row r="33" spans="1:55" x14ac:dyDescent="0.2">
      <c r="A33">
        <v>873</v>
      </c>
      <c r="B33" s="13">
        <f>VLOOKUP(A33,Pre!$J:$BG,41,0)</f>
        <v>5.666666666666667</v>
      </c>
      <c r="C33" s="13">
        <f>VLOOKUP(A33,'post intervencion'!J:BY,59,0)</f>
        <v>6</v>
      </c>
      <c r="D33" s="13" t="e">
        <f>VLOOKUP(A33,'post control'!J:BI,42,0)</f>
        <v>#N/A</v>
      </c>
      <c r="E33">
        <f>VLOOKUP(A33,Pre!$J:$BG,42,0)</f>
        <v>3</v>
      </c>
      <c r="F33">
        <f>VLOOKUP(A33,'post intervencion'!J:BY,60,0)</f>
        <v>7</v>
      </c>
      <c r="G33" t="e">
        <f>VLOOKUP(A33,'post control'!J:BI,43,0)</f>
        <v>#N/A</v>
      </c>
      <c r="H33">
        <f>VLOOKUP(A33,Pre!$J:$BG,43,0)</f>
        <v>2</v>
      </c>
      <c r="I33">
        <f>VLOOKUP(A33,'post intervencion'!J:BY,61,0)</f>
        <v>2</v>
      </c>
      <c r="J33" t="e">
        <f>VLOOKUP(A33,'post control'!J:BI,44,0)</f>
        <v>#N/A</v>
      </c>
      <c r="K33" s="24">
        <f>VLOOKUP(A33,Pre!$J:$BG,44,0)</f>
        <v>2</v>
      </c>
      <c r="L33">
        <f>VLOOKUP(A33,'post intervencion'!J:BY,62,0)</f>
        <v>2</v>
      </c>
      <c r="M33" t="e">
        <f>VLOOKUP(A33,'post control'!J:BI,45,0)</f>
        <v>#N/A</v>
      </c>
      <c r="N33">
        <f>VLOOKUP(A33,Pre!$J:$BG,45,0)</f>
        <v>2</v>
      </c>
      <c r="O33">
        <f>VLOOKUP(A33,'post intervencion'!J:BY,63,0)</f>
        <v>2</v>
      </c>
      <c r="P33" t="e">
        <f>VLOOKUP(A33,'post control'!J:BI,46,0)</f>
        <v>#N/A</v>
      </c>
      <c r="Q33">
        <f>VLOOKUP(A33,Pre!$J:$BG,46,0)</f>
        <v>2</v>
      </c>
      <c r="R33">
        <f>VLOOKUP(A33,'post intervencion'!J:BY,64,0)</f>
        <v>2</v>
      </c>
      <c r="S33" t="e">
        <f>VLOOKUP(A33,'post control'!J:BI,47,0)</f>
        <v>#N/A</v>
      </c>
      <c r="T33">
        <f>VLOOKUP(A33,Pre!$J:$BG,47,0)</f>
        <v>1.6666666666666667</v>
      </c>
      <c r="U33">
        <f>VLOOKUP(A33,'post intervencion'!J:BY,65,0)</f>
        <v>3</v>
      </c>
      <c r="V33" t="e">
        <f>VLOOKUP(A33,'post control'!J:BI,48,0)</f>
        <v>#N/A</v>
      </c>
      <c r="W33">
        <f>VLOOKUP(A33,Pre!$J:$BG,48,0)</f>
        <v>3</v>
      </c>
      <c r="X33">
        <f>VLOOKUP(A33,'post intervencion'!J:BY,66,0)</f>
        <v>3</v>
      </c>
      <c r="Y33" t="e">
        <f>VLOOKUP(A33,'post control'!J:BI,49,0)</f>
        <v>#N/A</v>
      </c>
      <c r="Z33">
        <f>VLOOKUP(A33,Pre!$J:$BG,49,0)</f>
        <v>3.25</v>
      </c>
      <c r="AA33">
        <f>VLOOKUP(A33,'post intervencion'!J:BY,67,0)</f>
        <v>4.666666666666667</v>
      </c>
      <c r="AB33" t="e">
        <f>VLOOKUP(A33,'post control'!J:BI,50,0)</f>
        <v>#N/A</v>
      </c>
      <c r="AC33">
        <f>VLOOKUP(A33,Pre!$J:$BG,50,0)</f>
        <v>7</v>
      </c>
      <c r="AD33">
        <f>VLOOKUP(A33,'post intervencion'!J:BY,68,0)</f>
        <v>7</v>
      </c>
      <c r="AE33" t="e">
        <f>VLOOKUP(A33,'post control'!J:BI,51,0)</f>
        <v>#N/A</v>
      </c>
      <c r="AG33">
        <f>VLOOKUP(A33,Pre!$J:$BH,51,0)</f>
        <v>3</v>
      </c>
      <c r="AH33">
        <f>VLOOKUP(A33,'post intervencion'!J:CA,70,0)</f>
        <v>3</v>
      </c>
      <c r="AJ33">
        <f>VLOOKUP(A33,Pre!$J:$BI,52,0)</f>
        <v>0.33333333333333348</v>
      </c>
      <c r="AK33">
        <f>VLOOKUP(A33,'post intervencion'!J:CB,71,0)</f>
        <v>0.33333333333333348</v>
      </c>
      <c r="AM33">
        <f>VLOOKUP(A33,Pre!$J:$BJ,53,0)</f>
        <v>2</v>
      </c>
      <c r="AN33">
        <f>VLOOKUP(A33,'post intervencion'!J:CC,72,0)</f>
        <v>2</v>
      </c>
      <c r="AP33">
        <f>VLOOKUP(A33,Pre!$J:$BK,54,0)</f>
        <v>3</v>
      </c>
      <c r="AQ33">
        <f>VLOOKUP(A33,'post intervencion'!J:CD,73,0)</f>
        <v>3</v>
      </c>
      <c r="AS33">
        <f>VLOOKUP(A33,Pre!$J:$BL,55,0)</f>
        <v>1.9999999999999998</v>
      </c>
      <c r="AT33">
        <f>VLOOKUP(A33,'post intervencion'!J:CE,74,0)</f>
        <v>1.9999999999999998</v>
      </c>
      <c r="AW33" t="str">
        <f>VLOOKUP(A33,'post intervencion'!$J$18:$CI$117,75,0)</f>
        <v>si</v>
      </c>
      <c r="AX33" t="str">
        <f>VLOOKUP(A33,'post intervencion'!$J$18:$CI$117,76,0)</f>
        <v>no</v>
      </c>
      <c r="AY33" t="str">
        <f>VLOOKUP(A33,'post intervencion'!$J$18:$CI$117,77,0)</f>
        <v>si</v>
      </c>
      <c r="AZ33" t="str">
        <f>VLOOKUP(A33,'post intervencion'!$J$18:$CI$117,78,0)</f>
        <v>no</v>
      </c>
      <c r="BB33">
        <f>VLOOKUP(A33,Pre!$J:$BL,4,0)</f>
        <v>6</v>
      </c>
      <c r="BC33">
        <f>VLOOKUP(A33,'post intervencion'!J:CN,21,0)</f>
        <v>7</v>
      </c>
    </row>
    <row r="34" spans="1:55" x14ac:dyDescent="0.2">
      <c r="A34">
        <v>345</v>
      </c>
      <c r="B34" s="13">
        <f>VLOOKUP(A34,Pre!$J:$BG,41,0)</f>
        <v>5</v>
      </c>
      <c r="C34" s="13">
        <f>VLOOKUP(A34,'post intervencion'!J:BY,59,0)</f>
        <v>5</v>
      </c>
      <c r="D34" s="13" t="e">
        <f>VLOOKUP(A34,'post control'!J:BI,42,0)</f>
        <v>#N/A</v>
      </c>
      <c r="E34">
        <f>VLOOKUP(A34,Pre!$J:$BG,42,0)</f>
        <v>-3</v>
      </c>
      <c r="F34">
        <f>VLOOKUP(A34,'post intervencion'!J:BY,60,0)</f>
        <v>-1</v>
      </c>
      <c r="G34" t="e">
        <f>VLOOKUP(A34,'post control'!J:BI,43,0)</f>
        <v>#N/A</v>
      </c>
      <c r="H34">
        <f>VLOOKUP(A34,Pre!$J:$BG,43,0)</f>
        <v>4</v>
      </c>
      <c r="I34">
        <f>VLOOKUP(A34,'post intervencion'!J:BY,61,0)</f>
        <v>2</v>
      </c>
      <c r="J34" t="e">
        <f>VLOOKUP(A34,'post control'!J:BI,44,0)</f>
        <v>#N/A</v>
      </c>
      <c r="K34" s="24">
        <f>VLOOKUP(A34,Pre!$J:$BG,44,0)</f>
        <v>3</v>
      </c>
      <c r="L34">
        <f>VLOOKUP(A34,'post intervencion'!J:BY,62,0)</f>
        <v>2</v>
      </c>
      <c r="M34" t="e">
        <f>VLOOKUP(A34,'post control'!J:BI,45,0)</f>
        <v>#N/A</v>
      </c>
      <c r="N34">
        <f>VLOOKUP(A34,Pre!$J:$BG,45,0)</f>
        <v>5</v>
      </c>
      <c r="O34">
        <f>VLOOKUP(A34,'post intervencion'!J:BY,63,0)</f>
        <v>2</v>
      </c>
      <c r="P34" t="e">
        <f>VLOOKUP(A34,'post control'!J:BI,46,0)</f>
        <v>#N/A</v>
      </c>
      <c r="Q34">
        <f>VLOOKUP(A34,Pre!$J:$BG,46,0)</f>
        <v>4</v>
      </c>
      <c r="R34">
        <f>VLOOKUP(A34,'post intervencion'!J:BY,64,0)</f>
        <v>2</v>
      </c>
      <c r="S34" t="e">
        <f>VLOOKUP(A34,'post control'!J:BI,47,0)</f>
        <v>#N/A</v>
      </c>
      <c r="T34">
        <f>VLOOKUP(A34,Pre!$J:$BG,47,0)</f>
        <v>1.3333333333333333</v>
      </c>
      <c r="U34">
        <f>VLOOKUP(A34,'post intervencion'!J:BY,65,0)</f>
        <v>3.3333333333333335</v>
      </c>
      <c r="V34" t="e">
        <f>VLOOKUP(A34,'post control'!J:BI,48,0)</f>
        <v>#N/A</v>
      </c>
      <c r="W34">
        <f>VLOOKUP(A34,Pre!$J:$BG,48,0)</f>
        <v>4.4000000000000004</v>
      </c>
      <c r="X34">
        <f>VLOOKUP(A34,'post intervencion'!J:BY,66,0)</f>
        <v>5</v>
      </c>
      <c r="Y34" t="e">
        <f>VLOOKUP(A34,'post control'!J:BI,49,0)</f>
        <v>#N/A</v>
      </c>
      <c r="Z34">
        <f>VLOOKUP(A34,Pre!$J:$BG,49,0)</f>
        <v>2.75</v>
      </c>
      <c r="AA34">
        <f>VLOOKUP(A34,'post intervencion'!J:BY,67,0)</f>
        <v>2.3333333333333335</v>
      </c>
      <c r="AB34" t="e">
        <f>VLOOKUP(A34,'post control'!J:BI,50,0)</f>
        <v>#N/A</v>
      </c>
      <c r="AC34">
        <f>VLOOKUP(A34,Pre!$J:$BG,50,0)</f>
        <v>12</v>
      </c>
      <c r="AD34">
        <f>VLOOKUP(A34,'post intervencion'!J:BY,68,0)</f>
        <v>6</v>
      </c>
      <c r="AE34" t="e">
        <f>VLOOKUP(A34,'post control'!J:BI,51,0)</f>
        <v>#N/A</v>
      </c>
      <c r="AG34">
        <f>VLOOKUP(A34,Pre!$J:$BH,51,0)</f>
        <v>2.5555555555555554</v>
      </c>
      <c r="AH34">
        <f>VLOOKUP(A34,'post intervencion'!J:CA,70,0)</f>
        <v>3.3333333333333335</v>
      </c>
      <c r="AJ34">
        <f>VLOOKUP(A34,Pre!$J:$BI,52,0)</f>
        <v>4</v>
      </c>
      <c r="AK34">
        <f>VLOOKUP(A34,'post intervencion'!J:CB,71,0)</f>
        <v>0.66666666666666652</v>
      </c>
      <c r="AM34">
        <f>VLOOKUP(A34,Pre!$J:$BJ,53,0)</f>
        <v>5</v>
      </c>
      <c r="AN34">
        <f>VLOOKUP(A34,'post intervencion'!J:CC,72,0)</f>
        <v>2</v>
      </c>
      <c r="AP34">
        <f>VLOOKUP(A34,Pre!$J:$BK,54,0)</f>
        <v>5</v>
      </c>
      <c r="AQ34">
        <f>VLOOKUP(A34,'post intervencion'!J:CD,73,0)</f>
        <v>2</v>
      </c>
      <c r="AS34">
        <f>VLOOKUP(A34,Pre!$J:$BL,55,0)</f>
        <v>4</v>
      </c>
      <c r="AT34">
        <f>VLOOKUP(A34,'post intervencion'!J:CE,74,0)</f>
        <v>2</v>
      </c>
      <c r="AW34" t="e">
        <f>VLOOKUP(A34,'post intervencion'!$J$18:$CI$117,75,0)</f>
        <v>#N/A</v>
      </c>
      <c r="AX34" t="e">
        <f>VLOOKUP(A34,'post intervencion'!$J$18:$CI$117,76,0)</f>
        <v>#N/A</v>
      </c>
      <c r="AY34" t="e">
        <f>VLOOKUP(A34,'post intervencion'!$J$18:$CI$117,77,0)</f>
        <v>#N/A</v>
      </c>
      <c r="AZ34" t="e">
        <f>VLOOKUP(A34,'post intervencion'!$J$18:$CI$117,78,0)</f>
        <v>#N/A</v>
      </c>
      <c r="BB34">
        <f>VLOOKUP(A34,Pre!$J:$BL,4,0)</f>
        <v>7</v>
      </c>
      <c r="BC34">
        <f>VLOOKUP(A34,'post intervencion'!J:CN,21,0)</f>
        <v>7</v>
      </c>
    </row>
    <row r="35" spans="1:55" x14ac:dyDescent="0.2">
      <c r="A35">
        <v>457</v>
      </c>
      <c r="B35" s="13">
        <f>VLOOKUP(A35,Pre!$J:$BG,41,0)</f>
        <v>6</v>
      </c>
      <c r="C35" s="13">
        <f>VLOOKUP(A35,'post intervencion'!J:BY,59,0)</f>
        <v>5.666666666666667</v>
      </c>
      <c r="D35" s="13" t="e">
        <f>VLOOKUP(A35,'post control'!J:BI,42,0)</f>
        <v>#N/A</v>
      </c>
      <c r="E35">
        <f>VLOOKUP(A35,Pre!$J:$BG,42,0)</f>
        <v>10</v>
      </c>
      <c r="F35">
        <f>VLOOKUP(A35,'post intervencion'!J:BY,60,0)</f>
        <v>12</v>
      </c>
      <c r="G35" t="e">
        <f>VLOOKUP(A35,'post control'!J:BI,43,0)</f>
        <v>#N/A</v>
      </c>
      <c r="H35">
        <f>VLOOKUP(A35,Pre!$J:$BG,43,0)</f>
        <v>1.6666666666666667</v>
      </c>
      <c r="I35">
        <f>VLOOKUP(A35,'post intervencion'!J:BY,61,0)</f>
        <v>2</v>
      </c>
      <c r="J35" t="e">
        <f>VLOOKUP(A35,'post control'!J:BI,44,0)</f>
        <v>#N/A</v>
      </c>
      <c r="K35" s="24">
        <f>VLOOKUP(A35,Pre!$J:$BG,44,0)</f>
        <v>1</v>
      </c>
      <c r="L35">
        <f>VLOOKUP(A35,'post intervencion'!J:BY,62,0)</f>
        <v>2</v>
      </c>
      <c r="M35" t="e">
        <f>VLOOKUP(A35,'post control'!J:BI,45,0)</f>
        <v>#N/A</v>
      </c>
      <c r="N35">
        <f>VLOOKUP(A35,Pre!$J:$BG,45,0)</f>
        <v>1</v>
      </c>
      <c r="O35">
        <f>VLOOKUP(A35,'post intervencion'!J:BY,63,0)</f>
        <v>1</v>
      </c>
      <c r="P35" t="e">
        <f>VLOOKUP(A35,'post control'!J:BI,46,0)</f>
        <v>#N/A</v>
      </c>
      <c r="Q35">
        <f>VLOOKUP(A35,Pre!$J:$BG,46,0)</f>
        <v>3</v>
      </c>
      <c r="R35">
        <f>VLOOKUP(A35,'post intervencion'!J:BY,64,0)</f>
        <v>3</v>
      </c>
      <c r="S35" t="e">
        <f>VLOOKUP(A35,'post control'!J:BI,47,0)</f>
        <v>#N/A</v>
      </c>
      <c r="T35">
        <f>VLOOKUP(A35,Pre!$J:$BG,47,0)</f>
        <v>1.6666666666666667</v>
      </c>
      <c r="U35">
        <f>VLOOKUP(A35,'post intervencion'!J:BY,65,0)</f>
        <v>3.3333333333333335</v>
      </c>
      <c r="V35" t="e">
        <f>VLOOKUP(A35,'post control'!J:BI,48,0)</f>
        <v>#N/A</v>
      </c>
      <c r="W35">
        <f>VLOOKUP(A35,Pre!$J:$BG,48,0)</f>
        <v>3.8</v>
      </c>
      <c r="X35">
        <f>VLOOKUP(A35,'post intervencion'!J:BY,66,0)</f>
        <v>4</v>
      </c>
      <c r="Y35" t="e">
        <f>VLOOKUP(A35,'post control'!J:BI,49,0)</f>
        <v>#N/A</v>
      </c>
      <c r="Z35">
        <f>VLOOKUP(A35,Pre!$J:$BG,49,0)</f>
        <v>3.75</v>
      </c>
      <c r="AA35">
        <f>VLOOKUP(A35,'post intervencion'!J:BY,67,0)</f>
        <v>4</v>
      </c>
      <c r="AB35" t="e">
        <f>VLOOKUP(A35,'post control'!J:BI,50,0)</f>
        <v>#N/A</v>
      </c>
      <c r="AC35">
        <f>VLOOKUP(A35,Pre!$J:$BG,50,0)</f>
        <v>10</v>
      </c>
      <c r="AD35">
        <f>VLOOKUP(A35,'post intervencion'!J:BY,68,0)</f>
        <v>13</v>
      </c>
      <c r="AE35" t="e">
        <f>VLOOKUP(A35,'post control'!J:BI,51,0)</f>
        <v>#N/A</v>
      </c>
      <c r="AG35">
        <f>VLOOKUP(A35,Pre!$J:$BH,51,0)</f>
        <v>3.2222222222222223</v>
      </c>
      <c r="AH35">
        <f>VLOOKUP(A35,'post intervencion'!J:CA,70,0)</f>
        <v>3.3333333333333335</v>
      </c>
      <c r="AJ35">
        <f>VLOOKUP(A35,Pre!$J:$BI,52,0)</f>
        <v>-0.33333333333333348</v>
      </c>
      <c r="AK35">
        <f>VLOOKUP(A35,'post intervencion'!J:CB,71,0)</f>
        <v>-0.66666666666666652</v>
      </c>
      <c r="AM35">
        <f>VLOOKUP(A35,Pre!$J:$BJ,53,0)</f>
        <v>1</v>
      </c>
      <c r="AN35">
        <f>VLOOKUP(A35,'post intervencion'!J:CC,72,0)</f>
        <v>1</v>
      </c>
      <c r="AP35">
        <f>VLOOKUP(A35,Pre!$J:$BK,54,0)</f>
        <v>4</v>
      </c>
      <c r="AQ35">
        <f>VLOOKUP(A35,'post intervencion'!J:CD,73,0)</f>
        <v>5</v>
      </c>
      <c r="AS35">
        <f>VLOOKUP(A35,Pre!$J:$BL,55,0)</f>
        <v>1.6666666666666667</v>
      </c>
      <c r="AT35">
        <f>VLOOKUP(A35,'post intervencion'!J:CE,74,0)</f>
        <v>2</v>
      </c>
      <c r="AW35" t="str">
        <f>VLOOKUP(A35,'post intervencion'!$J$18:$CI$117,75,0)</f>
        <v>si</v>
      </c>
      <c r="AX35" t="str">
        <f>VLOOKUP(A35,'post intervencion'!$J$18:$CI$117,76,0)</f>
        <v>si</v>
      </c>
      <c r="AY35" t="str">
        <f>VLOOKUP(A35,'post intervencion'!$J$18:$CI$117,77,0)</f>
        <v>si</v>
      </c>
      <c r="AZ35" t="str">
        <f>VLOOKUP(A35,'post intervencion'!$J$18:$CI$117,78,0)</f>
        <v>no</v>
      </c>
      <c r="BB35">
        <f>VLOOKUP(A35,Pre!$J:$BL,4,0)</f>
        <v>7</v>
      </c>
      <c r="BC35">
        <f>VLOOKUP(A35,'post intervencion'!J:CN,21,0)</f>
        <v>6</v>
      </c>
    </row>
    <row r="36" spans="1:55" x14ac:dyDescent="0.2">
      <c r="A36">
        <v>457</v>
      </c>
      <c r="B36" s="13">
        <f>VLOOKUP(A36,Pre!$J:$BG,41,0)</f>
        <v>6</v>
      </c>
      <c r="C36" s="13">
        <f>VLOOKUP(A36,'post intervencion'!J:BY,59,0)</f>
        <v>5.666666666666667</v>
      </c>
      <c r="D36" s="13" t="e">
        <f>VLOOKUP(A36,'post control'!J:BI,42,0)</f>
        <v>#N/A</v>
      </c>
      <c r="E36">
        <f>VLOOKUP(A36,Pre!$J:$BG,42,0)</f>
        <v>10</v>
      </c>
      <c r="F36">
        <f>VLOOKUP(A36,'post intervencion'!J:BY,60,0)</f>
        <v>12</v>
      </c>
      <c r="G36" t="e">
        <f>VLOOKUP(A36,'post control'!J:BI,43,0)</f>
        <v>#N/A</v>
      </c>
      <c r="H36">
        <f>VLOOKUP(A36,Pre!$J:$BG,43,0)</f>
        <v>1.6666666666666667</v>
      </c>
      <c r="I36">
        <f>VLOOKUP(A36,'post intervencion'!J:BY,61,0)</f>
        <v>2</v>
      </c>
      <c r="J36" t="e">
        <f>VLOOKUP(A36,'post control'!J:BI,44,0)</f>
        <v>#N/A</v>
      </c>
      <c r="K36" s="24">
        <f>VLOOKUP(A36,Pre!$J:$BG,44,0)</f>
        <v>1</v>
      </c>
      <c r="L36">
        <f>VLOOKUP(A36,'post intervencion'!J:BY,62,0)</f>
        <v>2</v>
      </c>
      <c r="M36" t="e">
        <f>VLOOKUP(A36,'post control'!J:BI,45,0)</f>
        <v>#N/A</v>
      </c>
      <c r="N36">
        <f>VLOOKUP(A36,Pre!$J:$BG,45,0)</f>
        <v>1</v>
      </c>
      <c r="O36">
        <f>VLOOKUP(A36,'post intervencion'!J:BY,63,0)</f>
        <v>1</v>
      </c>
      <c r="P36" t="e">
        <f>VLOOKUP(A36,'post control'!J:BI,46,0)</f>
        <v>#N/A</v>
      </c>
      <c r="Q36">
        <f>VLOOKUP(A36,Pre!$J:$BG,46,0)</f>
        <v>3</v>
      </c>
      <c r="R36">
        <f>VLOOKUP(A36,'post intervencion'!J:BY,64,0)</f>
        <v>3</v>
      </c>
      <c r="S36" t="e">
        <f>VLOOKUP(A36,'post control'!J:BI,47,0)</f>
        <v>#N/A</v>
      </c>
      <c r="T36">
        <f>VLOOKUP(A36,Pre!$J:$BG,47,0)</f>
        <v>1.6666666666666667</v>
      </c>
      <c r="U36">
        <f>VLOOKUP(A36,'post intervencion'!J:BY,65,0)</f>
        <v>3.3333333333333335</v>
      </c>
      <c r="V36" t="e">
        <f>VLOOKUP(A36,'post control'!J:BI,48,0)</f>
        <v>#N/A</v>
      </c>
      <c r="W36">
        <f>VLOOKUP(A36,Pre!$J:$BG,48,0)</f>
        <v>3.8</v>
      </c>
      <c r="X36">
        <f>VLOOKUP(A36,'post intervencion'!J:BY,66,0)</f>
        <v>4</v>
      </c>
      <c r="Y36" t="e">
        <f>VLOOKUP(A36,'post control'!J:BI,49,0)</f>
        <v>#N/A</v>
      </c>
      <c r="Z36">
        <f>VLOOKUP(A36,Pre!$J:$BG,49,0)</f>
        <v>3.75</v>
      </c>
      <c r="AA36">
        <f>VLOOKUP(A36,'post intervencion'!J:BY,67,0)</f>
        <v>4</v>
      </c>
      <c r="AB36" t="e">
        <f>VLOOKUP(A36,'post control'!J:BI,50,0)</f>
        <v>#N/A</v>
      </c>
      <c r="AC36">
        <f>VLOOKUP(A36,Pre!$J:$BG,50,0)</f>
        <v>10</v>
      </c>
      <c r="AD36">
        <f>VLOOKUP(A36,'post intervencion'!J:BY,68,0)</f>
        <v>13</v>
      </c>
      <c r="AE36" t="e">
        <f>VLOOKUP(A36,'post control'!J:BI,51,0)</f>
        <v>#N/A</v>
      </c>
      <c r="AG36">
        <f>VLOOKUP(A36,Pre!$J:$BH,51,0)</f>
        <v>3.2222222222222223</v>
      </c>
      <c r="AH36">
        <f>VLOOKUP(A36,'post intervencion'!J:CA,70,0)</f>
        <v>3.3333333333333335</v>
      </c>
      <c r="AJ36">
        <f>VLOOKUP(A36,Pre!$J:$BI,52,0)</f>
        <v>-0.33333333333333348</v>
      </c>
      <c r="AK36">
        <f>VLOOKUP(A36,'post intervencion'!J:CB,71,0)</f>
        <v>-0.66666666666666652</v>
      </c>
      <c r="AM36">
        <f>VLOOKUP(A36,Pre!$J:$BJ,53,0)</f>
        <v>1</v>
      </c>
      <c r="AN36">
        <f>VLOOKUP(A36,'post intervencion'!J:CC,72,0)</f>
        <v>1</v>
      </c>
      <c r="AP36">
        <f>VLOOKUP(A36,Pre!$J:$BK,54,0)</f>
        <v>4</v>
      </c>
      <c r="AQ36">
        <f>VLOOKUP(A36,'post intervencion'!J:CD,73,0)</f>
        <v>5</v>
      </c>
      <c r="AS36">
        <f>VLOOKUP(A36,Pre!$J:$BL,55,0)</f>
        <v>1.6666666666666667</v>
      </c>
      <c r="AT36">
        <f>VLOOKUP(A36,'post intervencion'!J:CE,74,0)</f>
        <v>2</v>
      </c>
      <c r="AW36" t="str">
        <f>VLOOKUP(A36,'post intervencion'!$J$18:$CI$117,75,0)</f>
        <v>si</v>
      </c>
      <c r="AX36" t="str">
        <f>VLOOKUP(A36,'post intervencion'!$J$18:$CI$117,76,0)</f>
        <v>si</v>
      </c>
      <c r="AY36" t="str">
        <f>VLOOKUP(A36,'post intervencion'!$J$18:$CI$117,77,0)</f>
        <v>si</v>
      </c>
      <c r="AZ36" t="str">
        <f>VLOOKUP(A36,'post intervencion'!$J$18:$CI$117,78,0)</f>
        <v>no</v>
      </c>
      <c r="BB36">
        <f>VLOOKUP(A36,Pre!$J:$BL,4,0)</f>
        <v>7</v>
      </c>
      <c r="BC36">
        <f>VLOOKUP(A36,'post intervencion'!J:CN,21,0)</f>
        <v>6</v>
      </c>
    </row>
    <row r="37" spans="1:55" x14ac:dyDescent="0.2">
      <c r="A37">
        <v>765</v>
      </c>
      <c r="B37" s="13">
        <f>VLOOKUP(A37,Pre!$J:$BG,41,0)</f>
        <v>7</v>
      </c>
      <c r="C37" s="13">
        <f>VLOOKUP(A37,'post intervencion'!J:BY,59,0)</f>
        <v>7</v>
      </c>
      <c r="D37" s="13" t="e">
        <f>VLOOKUP(A37,'post control'!J:BI,42,0)</f>
        <v>#N/A</v>
      </c>
      <c r="E37">
        <f>VLOOKUP(A37,Pre!$J:$BG,42,0)</f>
        <v>8</v>
      </c>
      <c r="F37">
        <f>VLOOKUP(A37,'post intervencion'!J:BY,60,0)</f>
        <v>9</v>
      </c>
      <c r="G37" t="e">
        <f>VLOOKUP(A37,'post control'!J:BI,43,0)</f>
        <v>#N/A</v>
      </c>
      <c r="H37">
        <f>VLOOKUP(A37,Pre!$J:$BG,43,0)</f>
        <v>1.6666666666666667</v>
      </c>
      <c r="I37">
        <f>VLOOKUP(A37,'post intervencion'!J:BY,61,0)</f>
        <v>2</v>
      </c>
      <c r="J37" t="e">
        <f>VLOOKUP(A37,'post control'!J:BI,44,0)</f>
        <v>#N/A</v>
      </c>
      <c r="K37" s="24">
        <f>VLOOKUP(A37,Pre!$J:$BG,44,0)</f>
        <v>2</v>
      </c>
      <c r="L37">
        <f>VLOOKUP(A37,'post intervencion'!J:BY,62,0)</f>
        <v>1</v>
      </c>
      <c r="M37" t="e">
        <f>VLOOKUP(A37,'post control'!J:BI,45,0)</f>
        <v>#N/A</v>
      </c>
      <c r="N37">
        <f>VLOOKUP(A37,Pre!$J:$BG,45,0)</f>
        <v>2</v>
      </c>
      <c r="O37">
        <f>VLOOKUP(A37,'post intervencion'!J:BY,63,0)</f>
        <v>4</v>
      </c>
      <c r="P37" t="e">
        <f>VLOOKUP(A37,'post control'!J:BI,46,0)</f>
        <v>#N/A</v>
      </c>
      <c r="Q37">
        <f>VLOOKUP(A37,Pre!$J:$BG,46,0)</f>
        <v>1</v>
      </c>
      <c r="R37">
        <f>VLOOKUP(A37,'post intervencion'!J:BY,64,0)</f>
        <v>1</v>
      </c>
      <c r="S37" t="e">
        <f>VLOOKUP(A37,'post control'!J:BI,47,0)</f>
        <v>#N/A</v>
      </c>
      <c r="T37">
        <f>VLOOKUP(A37,Pre!$J:$BG,47,0)</f>
        <v>2.6666666666666665</v>
      </c>
      <c r="U37">
        <f>VLOOKUP(A37,'post intervencion'!J:BY,65,0)</f>
        <v>3.4444444444444446</v>
      </c>
      <c r="V37" t="e">
        <f>VLOOKUP(A37,'post control'!J:BI,48,0)</f>
        <v>#N/A</v>
      </c>
      <c r="W37">
        <f>VLOOKUP(A37,Pre!$J:$BG,48,0)</f>
        <v>3.4</v>
      </c>
      <c r="X37">
        <f>VLOOKUP(A37,'post intervencion'!J:BY,66,0)</f>
        <v>3.4</v>
      </c>
      <c r="Y37" t="e">
        <f>VLOOKUP(A37,'post control'!J:BI,49,0)</f>
        <v>#N/A</v>
      </c>
      <c r="Z37">
        <f>VLOOKUP(A37,Pre!$J:$BG,49,0)</f>
        <v>3.5</v>
      </c>
      <c r="AA37">
        <f>VLOOKUP(A37,'post intervencion'!J:BY,67,0)</f>
        <v>4.666666666666667</v>
      </c>
      <c r="AB37" t="e">
        <f>VLOOKUP(A37,'post control'!J:BI,50,0)</f>
        <v>#N/A</v>
      </c>
      <c r="AC37">
        <f>VLOOKUP(A37,Pre!$J:$BG,50,0)</f>
        <v>10</v>
      </c>
      <c r="AD37">
        <f>VLOOKUP(A37,'post intervencion'!J:BY,68,0)</f>
        <v>6</v>
      </c>
      <c r="AE37" t="e">
        <f>VLOOKUP(A37,'post control'!J:BI,51,0)</f>
        <v>#N/A</v>
      </c>
      <c r="AG37">
        <f>VLOOKUP(A37,Pre!$J:$BH,51,0)</f>
        <v>2.6666666666666665</v>
      </c>
      <c r="AH37">
        <f>VLOOKUP(A37,'post intervencion'!J:CA,70,0)</f>
        <v>3.4444444444444446</v>
      </c>
      <c r="AJ37">
        <f>VLOOKUP(A37,Pre!$J:$BI,52,0)</f>
        <v>1</v>
      </c>
      <c r="AK37">
        <f>VLOOKUP(A37,'post intervencion'!J:CB,71,0)</f>
        <v>3</v>
      </c>
      <c r="AM37">
        <f>VLOOKUP(A37,Pre!$J:$BJ,53,0)</f>
        <v>2</v>
      </c>
      <c r="AN37">
        <f>VLOOKUP(A37,'post intervencion'!J:CC,72,0)</f>
        <v>4</v>
      </c>
      <c r="AP37">
        <f>VLOOKUP(A37,Pre!$J:$BK,54,0)</f>
        <v>3</v>
      </c>
      <c r="AQ37">
        <f>VLOOKUP(A37,'post intervencion'!J:CD,73,0)</f>
        <v>4</v>
      </c>
      <c r="AS37">
        <f>VLOOKUP(A37,Pre!$J:$BL,55,0)</f>
        <v>3.333333333333333</v>
      </c>
      <c r="AT37">
        <f>VLOOKUP(A37,'post intervencion'!J:CE,74,0)</f>
        <v>2</v>
      </c>
      <c r="AW37" t="str">
        <f>VLOOKUP(A37,'post intervencion'!$J$18:$CI$117,75,0)</f>
        <v>si</v>
      </c>
      <c r="AX37" t="str">
        <f>VLOOKUP(A37,'post intervencion'!$J$18:$CI$117,76,0)</f>
        <v>si</v>
      </c>
      <c r="AY37" t="str">
        <f>VLOOKUP(A37,'post intervencion'!$J$18:$CI$117,77,0)</f>
        <v>si</v>
      </c>
      <c r="AZ37" t="str">
        <f>VLOOKUP(A37,'post intervencion'!$J$18:$CI$117,78,0)</f>
        <v>no</v>
      </c>
      <c r="BB37">
        <f>VLOOKUP(A37,Pre!$J:$BL,4,0)</f>
        <v>5</v>
      </c>
      <c r="BC37">
        <f>VLOOKUP(A37,'post intervencion'!J:CN,21,0)</f>
        <v>7</v>
      </c>
    </row>
    <row r="38" spans="1:55" x14ac:dyDescent="0.2">
      <c r="A38">
        <v>225</v>
      </c>
      <c r="B38" s="13">
        <f>VLOOKUP(A38,Pre!$J:$BG,41,0)</f>
        <v>4</v>
      </c>
      <c r="C38" s="13">
        <f>VLOOKUP(A38,'post intervencion'!J:BY,59,0)</f>
        <v>4.333333333333333</v>
      </c>
      <c r="D38" s="13" t="e">
        <f>VLOOKUP(A38,'post control'!J:BI,42,0)</f>
        <v>#N/A</v>
      </c>
      <c r="E38">
        <f>VLOOKUP(A38,Pre!$J:$BG,42,0)</f>
        <v>10</v>
      </c>
      <c r="F38">
        <f>VLOOKUP(A38,'post intervencion'!J:BY,60,0)</f>
        <v>10</v>
      </c>
      <c r="G38" t="e">
        <f>VLOOKUP(A38,'post control'!J:BI,43,0)</f>
        <v>#N/A</v>
      </c>
      <c r="H38">
        <f>VLOOKUP(A38,Pre!$J:$BG,43,0)</f>
        <v>2</v>
      </c>
      <c r="I38">
        <f>VLOOKUP(A38,'post intervencion'!J:BY,61,0)</f>
        <v>2</v>
      </c>
      <c r="J38" t="e">
        <f>VLOOKUP(A38,'post control'!J:BI,44,0)</f>
        <v>#N/A</v>
      </c>
      <c r="K38" s="24">
        <f>VLOOKUP(A38,Pre!$J:$BG,44,0)</f>
        <v>2</v>
      </c>
      <c r="L38">
        <f>VLOOKUP(A38,'post intervencion'!J:BY,62,0)</f>
        <v>3</v>
      </c>
      <c r="M38" t="e">
        <f>VLOOKUP(A38,'post control'!J:BI,45,0)</f>
        <v>#N/A</v>
      </c>
      <c r="N38">
        <f>VLOOKUP(A38,Pre!$J:$BG,45,0)</f>
        <v>2</v>
      </c>
      <c r="O38">
        <f>VLOOKUP(A38,'post intervencion'!J:BY,63,0)</f>
        <v>2</v>
      </c>
      <c r="P38" t="e">
        <f>VLOOKUP(A38,'post control'!J:BI,46,0)</f>
        <v>#N/A</v>
      </c>
      <c r="Q38">
        <f>VLOOKUP(A38,Pre!$J:$BG,46,0)</f>
        <v>2</v>
      </c>
      <c r="R38">
        <f>VLOOKUP(A38,'post intervencion'!J:BY,64,0)</f>
        <v>1</v>
      </c>
      <c r="S38" t="e">
        <f>VLOOKUP(A38,'post control'!J:BI,47,0)</f>
        <v>#N/A</v>
      </c>
      <c r="T38">
        <f>VLOOKUP(A38,Pre!$J:$BG,47,0)</f>
        <v>2.3333333333333335</v>
      </c>
      <c r="U38">
        <f>VLOOKUP(A38,'post intervencion'!J:BY,65,0)</f>
        <v>3.6666666666666665</v>
      </c>
      <c r="V38" t="e">
        <f>VLOOKUP(A38,'post control'!J:BI,48,0)</f>
        <v>#N/A</v>
      </c>
      <c r="W38">
        <f>VLOOKUP(A38,Pre!$J:$BG,48,0)</f>
        <v>4</v>
      </c>
      <c r="X38">
        <f>VLOOKUP(A38,'post intervencion'!J:BY,66,0)</f>
        <v>3</v>
      </c>
      <c r="Y38" t="e">
        <f>VLOOKUP(A38,'post control'!J:BI,49,0)</f>
        <v>#N/A</v>
      </c>
      <c r="Z38">
        <f>VLOOKUP(A38,Pre!$J:$BG,49,0)</f>
        <v>4.75</v>
      </c>
      <c r="AA38">
        <f>VLOOKUP(A38,'post intervencion'!J:BY,67,0)</f>
        <v>4</v>
      </c>
      <c r="AB38" t="e">
        <f>VLOOKUP(A38,'post control'!J:BI,50,0)</f>
        <v>#N/A</v>
      </c>
      <c r="AC38">
        <f>VLOOKUP(A38,Pre!$J:$BG,50,0)</f>
        <v>7</v>
      </c>
      <c r="AD38">
        <f>VLOOKUP(A38,'post intervencion'!J:BY,68,0)</f>
        <v>6</v>
      </c>
      <c r="AE38" t="e">
        <f>VLOOKUP(A38,'post control'!J:BI,51,0)</f>
        <v>#N/A</v>
      </c>
      <c r="AG38">
        <f>VLOOKUP(A38,Pre!$J:$BH,51,0)</f>
        <v>3.4444444444444446</v>
      </c>
      <c r="AH38">
        <f>VLOOKUP(A38,'post intervencion'!J:CA,70,0)</f>
        <v>3.6666666666666665</v>
      </c>
      <c r="AJ38">
        <f>VLOOKUP(A38,Pre!$J:$BI,52,0)</f>
        <v>1.3333333333333335</v>
      </c>
      <c r="AK38">
        <f>VLOOKUP(A38,'post intervencion'!J:CB,71,0)</f>
        <v>1.3333333333333335</v>
      </c>
      <c r="AM38">
        <f>VLOOKUP(A38,Pre!$J:$BJ,53,0)</f>
        <v>2</v>
      </c>
      <c r="AN38">
        <f>VLOOKUP(A38,'post intervencion'!J:CC,72,0)</f>
        <v>2</v>
      </c>
      <c r="AP38">
        <f>VLOOKUP(A38,Pre!$J:$BK,54,0)</f>
        <v>2</v>
      </c>
      <c r="AQ38">
        <f>VLOOKUP(A38,'post intervencion'!J:CD,73,0)</f>
        <v>2</v>
      </c>
      <c r="AS38">
        <f>VLOOKUP(A38,Pre!$J:$BL,55,0)</f>
        <v>1.9999999999999996</v>
      </c>
      <c r="AT38">
        <f>VLOOKUP(A38,'post intervencion'!J:CE,74,0)</f>
        <v>2</v>
      </c>
      <c r="AW38" t="str">
        <f>VLOOKUP(A38,'post intervencion'!$J$18:$CI$117,75,0)</f>
        <v>no</v>
      </c>
      <c r="AX38" t="str">
        <f>VLOOKUP(A38,'post intervencion'!$J$18:$CI$117,76,0)</f>
        <v>si</v>
      </c>
      <c r="AY38" t="str">
        <f>VLOOKUP(A38,'post intervencion'!$J$18:$CI$117,77,0)</f>
        <v>si</v>
      </c>
      <c r="AZ38" t="str">
        <f>VLOOKUP(A38,'post intervencion'!$J$18:$CI$117,78,0)</f>
        <v>no</v>
      </c>
      <c r="BB38">
        <f>VLOOKUP(A38,Pre!$J:$BL,4,0)</f>
        <v>6</v>
      </c>
      <c r="BC38">
        <f>VLOOKUP(A38,'post intervencion'!J:CN,21,0)</f>
        <v>6</v>
      </c>
    </row>
    <row r="39" spans="1:55" x14ac:dyDescent="0.2">
      <c r="A39">
        <v>897</v>
      </c>
      <c r="B39" s="13">
        <f>VLOOKUP(A39,Pre!$J:$BG,41,0)</f>
        <v>4.333333333333333</v>
      </c>
      <c r="C39" s="13">
        <f>VLOOKUP(A39,'post intervencion'!J:BY,59,0)</f>
        <v>4.333333333333333</v>
      </c>
      <c r="D39" s="13" t="e">
        <f>VLOOKUP(A39,'post control'!J:BI,42,0)</f>
        <v>#N/A</v>
      </c>
      <c r="E39">
        <f>VLOOKUP(A39,Pre!$J:$BG,42,0)</f>
        <v>4</v>
      </c>
      <c r="F39">
        <f>VLOOKUP(A39,'post intervencion'!J:BY,60,0)</f>
        <v>3</v>
      </c>
      <c r="G39" t="e">
        <f>VLOOKUP(A39,'post control'!J:BI,43,0)</f>
        <v>#N/A</v>
      </c>
      <c r="H39">
        <f>VLOOKUP(A39,Pre!$J:$BG,43,0)</f>
        <v>3.6666666666666665</v>
      </c>
      <c r="I39">
        <f>VLOOKUP(A39,'post intervencion'!J:BY,61,0)</f>
        <v>2</v>
      </c>
      <c r="J39" t="e">
        <f>VLOOKUP(A39,'post control'!J:BI,44,0)</f>
        <v>#N/A</v>
      </c>
      <c r="K39" s="24">
        <f>VLOOKUP(A39,Pre!$J:$BG,44,0)</f>
        <v>4</v>
      </c>
      <c r="L39">
        <f>VLOOKUP(A39,'post intervencion'!J:BY,62,0)</f>
        <v>2</v>
      </c>
      <c r="M39" t="e">
        <f>VLOOKUP(A39,'post control'!J:BI,45,0)</f>
        <v>#N/A</v>
      </c>
      <c r="N39">
        <f>VLOOKUP(A39,Pre!$J:$BG,45,0)</f>
        <v>3</v>
      </c>
      <c r="O39">
        <f>VLOOKUP(A39,'post intervencion'!J:BY,63,0)</f>
        <v>2</v>
      </c>
      <c r="P39" t="e">
        <f>VLOOKUP(A39,'post control'!J:BI,46,0)</f>
        <v>#N/A</v>
      </c>
      <c r="Q39">
        <f>VLOOKUP(A39,Pre!$J:$BG,46,0)</f>
        <v>4</v>
      </c>
      <c r="R39">
        <f>VLOOKUP(A39,'post intervencion'!J:BY,64,0)</f>
        <v>2</v>
      </c>
      <c r="S39" t="e">
        <f>VLOOKUP(A39,'post control'!J:BI,47,0)</f>
        <v>#N/A</v>
      </c>
      <c r="T39">
        <f>VLOOKUP(A39,Pre!$J:$BG,47,0)</f>
        <v>1</v>
      </c>
      <c r="U39">
        <f>VLOOKUP(A39,'post intervencion'!J:BY,65,0)</f>
        <v>3.6666666666666665</v>
      </c>
      <c r="V39" t="e">
        <f>VLOOKUP(A39,'post control'!J:BI,48,0)</f>
        <v>#N/A</v>
      </c>
      <c r="W39">
        <f>VLOOKUP(A39,Pre!$J:$BG,48,0)</f>
        <v>3.4</v>
      </c>
      <c r="X39">
        <f>VLOOKUP(A39,'post intervencion'!J:BY,66,0)</f>
        <v>3.4</v>
      </c>
      <c r="Y39" t="e">
        <f>VLOOKUP(A39,'post control'!J:BI,49,0)</f>
        <v>#N/A</v>
      </c>
      <c r="Z39">
        <f>VLOOKUP(A39,Pre!$J:$BG,49,0)</f>
        <v>4</v>
      </c>
      <c r="AA39">
        <f>VLOOKUP(A39,'post intervencion'!J:BY,67,0)</f>
        <v>4.333333333333333</v>
      </c>
      <c r="AB39" t="e">
        <f>VLOOKUP(A39,'post control'!J:BI,50,0)</f>
        <v>#N/A</v>
      </c>
      <c r="AC39">
        <f>VLOOKUP(A39,Pre!$J:$BG,50,0)</f>
        <v>11</v>
      </c>
      <c r="AD39">
        <f>VLOOKUP(A39,'post intervencion'!J:BY,68,0)</f>
        <v>6</v>
      </c>
      <c r="AE39" t="e">
        <f>VLOOKUP(A39,'post control'!J:BI,51,0)</f>
        <v>#N/A</v>
      </c>
      <c r="AG39">
        <f>VLOOKUP(A39,Pre!$J:$BH,51,0)</f>
        <v>2.2222222222222223</v>
      </c>
      <c r="AH39">
        <f>VLOOKUP(A39,'post intervencion'!J:CA,70,0)</f>
        <v>3.6666666666666665</v>
      </c>
      <c r="AJ39">
        <f>VLOOKUP(A39,Pre!$J:$BI,52,0)</f>
        <v>2</v>
      </c>
      <c r="AK39">
        <f>VLOOKUP(A39,'post intervencion'!J:CB,71,0)</f>
        <v>1.3333333333333335</v>
      </c>
      <c r="AM39">
        <f>VLOOKUP(A39,Pre!$J:$BJ,53,0)</f>
        <v>3</v>
      </c>
      <c r="AN39">
        <f>VLOOKUP(A39,'post intervencion'!J:CC,72,0)</f>
        <v>2</v>
      </c>
      <c r="AP39">
        <f>VLOOKUP(A39,Pre!$J:$BK,54,0)</f>
        <v>3</v>
      </c>
      <c r="AQ39">
        <f>VLOOKUP(A39,'post intervencion'!J:CD,73,0)</f>
        <v>2</v>
      </c>
      <c r="AS39">
        <f>VLOOKUP(A39,Pre!$J:$BL,55,0)</f>
        <v>3.666666666666667</v>
      </c>
      <c r="AT39">
        <f>VLOOKUP(A39,'post intervencion'!J:CE,74,0)</f>
        <v>2</v>
      </c>
      <c r="AW39" t="str">
        <f>VLOOKUP(A39,'post intervencion'!$J$18:$CI$117,75,0)</f>
        <v>si</v>
      </c>
      <c r="AX39" t="str">
        <f>VLOOKUP(A39,'post intervencion'!$J$18:$CI$117,76,0)</f>
        <v>si</v>
      </c>
      <c r="AY39" t="str">
        <f>VLOOKUP(A39,'post intervencion'!$J$18:$CI$117,77,0)</f>
        <v>si</v>
      </c>
      <c r="AZ39" t="str">
        <f>VLOOKUP(A39,'post intervencion'!$J$18:$CI$117,78,0)</f>
        <v>no</v>
      </c>
      <c r="BB39">
        <f>VLOOKUP(A39,Pre!$J:$BL,4,0)</f>
        <v>7</v>
      </c>
      <c r="BC39">
        <f>VLOOKUP(A39,'post intervencion'!J:CN,21,0)</f>
        <v>7</v>
      </c>
    </row>
    <row r="40" spans="1:55" x14ac:dyDescent="0.2">
      <c r="A40">
        <v>265</v>
      </c>
      <c r="B40" s="13">
        <f>VLOOKUP(A40,Pre!$J:$BG,41,0)</f>
        <v>4.666666666666667</v>
      </c>
      <c r="C40" s="13">
        <f>VLOOKUP(A40,'post intervencion'!J:BY,59,0)</f>
        <v>5.333333333333333</v>
      </c>
      <c r="D40" s="13" t="e">
        <f>VLOOKUP(A40,'post control'!J:BI,42,0)</f>
        <v>#N/A</v>
      </c>
      <c r="E40">
        <f>VLOOKUP(A40,Pre!$J:$BG,42,0)</f>
        <v>0</v>
      </c>
      <c r="F40">
        <f>VLOOKUP(A40,'post intervencion'!J:BY,60,0)</f>
        <v>2</v>
      </c>
      <c r="G40" t="e">
        <f>VLOOKUP(A40,'post control'!J:BI,43,0)</f>
        <v>#N/A</v>
      </c>
      <c r="H40">
        <f>VLOOKUP(A40,Pre!$J:$BG,43,0)</f>
        <v>1.6666666666666667</v>
      </c>
      <c r="I40">
        <f>VLOOKUP(A40,'post intervencion'!J:BY,61,0)</f>
        <v>1.3333333333333333</v>
      </c>
      <c r="J40" t="e">
        <f>VLOOKUP(A40,'post control'!J:BI,44,0)</f>
        <v>#N/A</v>
      </c>
      <c r="K40" s="24">
        <f>VLOOKUP(A40,Pre!$J:$BG,44,0)</f>
        <v>0</v>
      </c>
      <c r="L40">
        <f>VLOOKUP(A40,'post intervencion'!J:BY,62,0)</f>
        <v>0</v>
      </c>
      <c r="M40" t="e">
        <f>VLOOKUP(A40,'post control'!J:BI,45,0)</f>
        <v>#N/A</v>
      </c>
      <c r="N40">
        <f>VLOOKUP(A40,Pre!$J:$BG,45,0)</f>
        <v>3</v>
      </c>
      <c r="O40">
        <f>VLOOKUP(A40,'post intervencion'!J:BY,63,0)</f>
        <v>2</v>
      </c>
      <c r="P40" t="e">
        <f>VLOOKUP(A40,'post control'!J:BI,46,0)</f>
        <v>#N/A</v>
      </c>
      <c r="Q40">
        <f>VLOOKUP(A40,Pre!$J:$BG,46,0)</f>
        <v>2</v>
      </c>
      <c r="R40">
        <f>VLOOKUP(A40,'post intervencion'!J:BY,64,0)</f>
        <v>2</v>
      </c>
      <c r="S40" t="e">
        <f>VLOOKUP(A40,'post control'!J:BI,47,0)</f>
        <v>#N/A</v>
      </c>
      <c r="T40">
        <f>VLOOKUP(A40,Pre!$J:$BG,47,0)</f>
        <v>3</v>
      </c>
      <c r="U40">
        <f>VLOOKUP(A40,'post intervencion'!J:BY,65,0)</f>
        <v>3.8888888888888888</v>
      </c>
      <c r="V40" t="e">
        <f>VLOOKUP(A40,'post control'!J:BI,48,0)</f>
        <v>#N/A</v>
      </c>
      <c r="W40">
        <f>VLOOKUP(A40,Pre!$J:$BG,48,0)</f>
        <v>5</v>
      </c>
      <c r="X40">
        <f>VLOOKUP(A40,'post intervencion'!J:BY,66,0)</f>
        <v>4.2</v>
      </c>
      <c r="Y40" t="e">
        <f>VLOOKUP(A40,'post control'!J:BI,49,0)</f>
        <v>#N/A</v>
      </c>
      <c r="Z40">
        <f>VLOOKUP(A40,Pre!$J:$BG,49,0)</f>
        <v>3.75</v>
      </c>
      <c r="AA40">
        <f>VLOOKUP(A40,'post intervencion'!J:BY,67,0)</f>
        <v>3</v>
      </c>
      <c r="AB40" t="e">
        <f>VLOOKUP(A40,'post control'!J:BI,50,0)</f>
        <v>#N/A</v>
      </c>
      <c r="AC40">
        <f>VLOOKUP(A40,Pre!$J:$BG,50,0)</f>
        <v>7</v>
      </c>
      <c r="AD40">
        <f>VLOOKUP(A40,'post intervencion'!J:BY,68,0)</f>
        <v>6</v>
      </c>
      <c r="AE40" t="e">
        <f>VLOOKUP(A40,'post control'!J:BI,51,0)</f>
        <v>#N/A</v>
      </c>
      <c r="AG40">
        <f>VLOOKUP(A40,Pre!$J:$BH,51,0)</f>
        <v>3.1111111111111112</v>
      </c>
      <c r="AH40">
        <f>VLOOKUP(A40,'post intervencion'!J:CA,70,0)</f>
        <v>3.8888888888888888</v>
      </c>
      <c r="AJ40">
        <f>VLOOKUP(A40,Pre!$J:$BI,52,0)</f>
        <v>2.6666666666666665</v>
      </c>
      <c r="AK40">
        <f>VLOOKUP(A40,'post intervencion'!J:CB,71,0)</f>
        <v>2</v>
      </c>
      <c r="AM40">
        <f>VLOOKUP(A40,Pre!$J:$BJ,53,0)</f>
        <v>4</v>
      </c>
      <c r="AN40">
        <f>VLOOKUP(A40,'post intervencion'!J:CC,72,0)</f>
        <v>4</v>
      </c>
      <c r="AP40">
        <f>VLOOKUP(A40,Pre!$J:$BK,54,0)</f>
        <v>4</v>
      </c>
      <c r="AQ40">
        <f>VLOOKUP(A40,'post intervencion'!J:CD,73,0)</f>
        <v>4</v>
      </c>
      <c r="AS40">
        <f>VLOOKUP(A40,Pre!$J:$BL,55,0)</f>
        <v>2.3333333333333335</v>
      </c>
      <c r="AT40">
        <f>VLOOKUP(A40,'post intervencion'!J:CE,74,0)</f>
        <v>2</v>
      </c>
      <c r="AW40" t="str">
        <f>VLOOKUP(A40,'post intervencion'!$J$18:$CI$117,75,0)</f>
        <v>si</v>
      </c>
      <c r="AX40" t="str">
        <f>VLOOKUP(A40,'post intervencion'!$J$18:$CI$117,76,0)</f>
        <v>si</v>
      </c>
      <c r="AY40" t="str">
        <f>VLOOKUP(A40,'post intervencion'!$J$18:$CI$117,77,0)</f>
        <v>si</v>
      </c>
      <c r="AZ40" t="str">
        <f>VLOOKUP(A40,'post intervencion'!$J$18:$CI$117,78,0)</f>
        <v>no</v>
      </c>
      <c r="BB40">
        <f>VLOOKUP(A40,Pre!$J:$BL,4,0)</f>
        <v>5</v>
      </c>
      <c r="BC40">
        <f>VLOOKUP(A40,'post intervencion'!J:CN,21,0)</f>
        <v>5</v>
      </c>
    </row>
    <row r="41" spans="1:55" x14ac:dyDescent="0.2">
      <c r="A41">
        <v>881</v>
      </c>
      <c r="B41" s="13">
        <f>VLOOKUP(A41,Pre!$J:$BG,41,0)</f>
        <v>5.666666666666667</v>
      </c>
      <c r="C41" s="13">
        <f>VLOOKUP(A41,'post intervencion'!J:BY,59,0)</f>
        <v>6.333333333333333</v>
      </c>
      <c r="D41" s="13" t="e">
        <f>VLOOKUP(A41,'post control'!J:BI,42,0)</f>
        <v>#N/A</v>
      </c>
      <c r="E41">
        <f>VLOOKUP(A41,Pre!$J:$BG,42,0)</f>
        <v>7</v>
      </c>
      <c r="F41">
        <f>VLOOKUP(A41,'post intervencion'!J:BY,60,0)</f>
        <v>-1</v>
      </c>
      <c r="G41" t="e">
        <f>VLOOKUP(A41,'post control'!J:BI,43,0)</f>
        <v>#N/A</v>
      </c>
      <c r="H41">
        <f>VLOOKUP(A41,Pre!$J:$BG,43,0)</f>
        <v>1.6666666666666667</v>
      </c>
      <c r="I41">
        <f>VLOOKUP(A41,'post intervencion'!J:BY,61,0)</f>
        <v>1.3333333333333333</v>
      </c>
      <c r="J41" t="e">
        <f>VLOOKUP(A41,'post control'!J:BI,44,0)</f>
        <v>#N/A</v>
      </c>
      <c r="K41" s="24">
        <f>VLOOKUP(A41,Pre!$J:$BG,44,0)</f>
        <v>0</v>
      </c>
      <c r="L41">
        <f>VLOOKUP(A41,'post intervencion'!J:BY,62,0)</f>
        <v>3</v>
      </c>
      <c r="M41" t="e">
        <f>VLOOKUP(A41,'post control'!J:BI,45,0)</f>
        <v>#N/A</v>
      </c>
      <c r="N41">
        <f>VLOOKUP(A41,Pre!$J:$BG,45,0)</f>
        <v>5</v>
      </c>
      <c r="O41">
        <f>VLOOKUP(A41,'post intervencion'!J:BY,63,0)</f>
        <v>1</v>
      </c>
      <c r="P41" t="e">
        <f>VLOOKUP(A41,'post control'!J:BI,46,0)</f>
        <v>#N/A</v>
      </c>
      <c r="Q41">
        <f>VLOOKUP(A41,Pre!$J:$BG,46,0)</f>
        <v>0</v>
      </c>
      <c r="R41">
        <f>VLOOKUP(A41,'post intervencion'!J:BY,64,0)</f>
        <v>0</v>
      </c>
      <c r="S41" t="e">
        <f>VLOOKUP(A41,'post control'!J:BI,47,0)</f>
        <v>#N/A</v>
      </c>
      <c r="T41">
        <f>VLOOKUP(A41,Pre!$J:$BG,47,0)</f>
        <v>3</v>
      </c>
      <c r="U41">
        <f>VLOOKUP(A41,'post intervencion'!J:BY,65,0)</f>
        <v>4</v>
      </c>
      <c r="V41" t="e">
        <f>VLOOKUP(A41,'post control'!J:BI,48,0)</f>
        <v>#N/A</v>
      </c>
      <c r="W41">
        <f>VLOOKUP(A41,Pre!$J:$BG,48,0)</f>
        <v>4.8</v>
      </c>
      <c r="X41">
        <f>VLOOKUP(A41,'post intervencion'!J:BY,66,0)</f>
        <v>5.4</v>
      </c>
      <c r="Y41" t="e">
        <f>VLOOKUP(A41,'post control'!J:BI,49,0)</f>
        <v>#N/A</v>
      </c>
      <c r="Z41">
        <f>VLOOKUP(A41,Pre!$J:$BG,49,0)</f>
        <v>3.75</v>
      </c>
      <c r="AA41">
        <f>VLOOKUP(A41,'post intervencion'!J:BY,67,0)</f>
        <v>3.6666666666666665</v>
      </c>
      <c r="AB41" t="e">
        <f>VLOOKUP(A41,'post control'!J:BI,50,0)</f>
        <v>#N/A</v>
      </c>
      <c r="AC41">
        <f>VLOOKUP(A41,Pre!$J:$BG,50,0)</f>
        <v>9</v>
      </c>
      <c r="AD41">
        <f>VLOOKUP(A41,'post intervencion'!J:BY,68,0)</f>
        <v>10</v>
      </c>
      <c r="AE41" t="e">
        <f>VLOOKUP(A41,'post control'!J:BI,51,0)</f>
        <v>#N/A</v>
      </c>
      <c r="AG41">
        <f>VLOOKUP(A41,Pre!$J:$BH,51,0)</f>
        <v>4.8888888888888893</v>
      </c>
      <c r="AH41">
        <f>VLOOKUP(A41,'post intervencion'!J:CA,70,0)</f>
        <v>4</v>
      </c>
      <c r="AJ41">
        <f>VLOOKUP(A41,Pre!$J:$BI,52,0)</f>
        <v>1.666666666666667</v>
      </c>
      <c r="AK41">
        <f>VLOOKUP(A41,'post intervencion'!J:CB,71,0)</f>
        <v>0.66666666666666696</v>
      </c>
      <c r="AM41">
        <f>VLOOKUP(A41,Pre!$J:$BJ,53,0)</f>
        <v>5</v>
      </c>
      <c r="AN41">
        <f>VLOOKUP(A41,'post intervencion'!J:CC,72,0)</f>
        <v>2</v>
      </c>
      <c r="AP41">
        <f>VLOOKUP(A41,Pre!$J:$BK,54,0)</f>
        <v>5</v>
      </c>
      <c r="AQ41">
        <f>VLOOKUP(A41,'post intervencion'!J:CD,73,0)</f>
        <v>3</v>
      </c>
      <c r="AS41">
        <f>VLOOKUP(A41,Pre!$J:$BL,55,0)</f>
        <v>1.666666666666667</v>
      </c>
      <c r="AT41">
        <f>VLOOKUP(A41,'post intervencion'!J:CE,74,0)</f>
        <v>2.0000000000000004</v>
      </c>
      <c r="AW41" t="e">
        <f>VLOOKUP(A41,'post intervencion'!$J$18:$CI$117,75,0)</f>
        <v>#N/A</v>
      </c>
      <c r="AX41" t="e">
        <f>VLOOKUP(A41,'post intervencion'!$J$18:$CI$117,76,0)</f>
        <v>#N/A</v>
      </c>
      <c r="AY41" t="e">
        <f>VLOOKUP(A41,'post intervencion'!$J$18:$CI$117,77,0)</f>
        <v>#N/A</v>
      </c>
      <c r="AZ41" t="e">
        <f>VLOOKUP(A41,'post intervencion'!$J$18:$CI$117,78,0)</f>
        <v>#N/A</v>
      </c>
      <c r="BB41">
        <f>VLOOKUP(A41,Pre!$J:$BL,4,0)</f>
        <v>5</v>
      </c>
      <c r="BC41">
        <f>VLOOKUP(A41,'post intervencion'!J:CN,21,0)</f>
        <v>7</v>
      </c>
    </row>
    <row r="42" spans="1:55" x14ac:dyDescent="0.2">
      <c r="A42">
        <v>1232</v>
      </c>
      <c r="B42" s="13">
        <f>VLOOKUP(A42,Pre!$J:$BG,41,0)</f>
        <v>5.333333333333333</v>
      </c>
      <c r="C42" s="13">
        <f>VLOOKUP(A42,'post intervencion'!J:BY,59,0)</f>
        <v>6.666666666666667</v>
      </c>
      <c r="D42" s="13" t="e">
        <f>VLOOKUP(A42,'post control'!J:BI,42,0)</f>
        <v>#N/A</v>
      </c>
      <c r="E42">
        <f>VLOOKUP(A42,Pre!$J:$BG,42,0)</f>
        <v>7</v>
      </c>
      <c r="F42">
        <f>VLOOKUP(A42,'post intervencion'!J:BY,60,0)</f>
        <v>5</v>
      </c>
      <c r="G42" t="e">
        <f>VLOOKUP(A42,'post control'!J:BI,43,0)</f>
        <v>#N/A</v>
      </c>
      <c r="H42">
        <f>VLOOKUP(A42,Pre!$J:$BG,43,0)</f>
        <v>0</v>
      </c>
      <c r="I42">
        <f>VLOOKUP(A42,'post intervencion'!J:BY,61,0)</f>
        <v>-0.33333333333333331</v>
      </c>
      <c r="J42" t="e">
        <f>VLOOKUP(A42,'post control'!J:BI,44,0)</f>
        <v>#N/A</v>
      </c>
      <c r="K42" s="24">
        <f>VLOOKUP(A42,Pre!$J:$BG,44,0)</f>
        <v>0</v>
      </c>
      <c r="L42">
        <f>VLOOKUP(A42,'post intervencion'!J:BY,62,0)</f>
        <v>0</v>
      </c>
      <c r="M42" t="e">
        <f>VLOOKUP(A42,'post control'!J:BI,45,0)</f>
        <v>#N/A</v>
      </c>
      <c r="N42">
        <f>VLOOKUP(A42,Pre!$J:$BG,45,0)</f>
        <v>1</v>
      </c>
      <c r="O42">
        <f>VLOOKUP(A42,'post intervencion'!J:BY,63,0)</f>
        <v>0</v>
      </c>
      <c r="P42" t="e">
        <f>VLOOKUP(A42,'post control'!J:BI,46,0)</f>
        <v>#N/A</v>
      </c>
      <c r="Q42">
        <f>VLOOKUP(A42,Pre!$J:$BG,46,0)</f>
        <v>-1</v>
      </c>
      <c r="R42">
        <f>VLOOKUP(A42,'post intervencion'!J:BY,64,0)</f>
        <v>-1</v>
      </c>
      <c r="S42" t="e">
        <f>VLOOKUP(A42,'post control'!J:BI,47,0)</f>
        <v>#N/A</v>
      </c>
      <c r="T42">
        <f>VLOOKUP(A42,Pre!$J:$BG,47,0)</f>
        <v>4</v>
      </c>
      <c r="U42">
        <f>VLOOKUP(A42,'post intervencion'!J:BY,65,0)</f>
        <v>4.2222222222222223</v>
      </c>
      <c r="V42" t="e">
        <f>VLOOKUP(A42,'post control'!J:BI,48,0)</f>
        <v>#N/A</v>
      </c>
      <c r="W42">
        <f>VLOOKUP(A42,Pre!$J:$BG,48,0)</f>
        <v>4.5999999999999996</v>
      </c>
      <c r="X42">
        <f>VLOOKUP(A42,'post intervencion'!J:BY,66,0)</f>
        <v>4.2</v>
      </c>
      <c r="Y42" t="e">
        <f>VLOOKUP(A42,'post control'!J:BI,49,0)</f>
        <v>#N/A</v>
      </c>
      <c r="Z42">
        <f>VLOOKUP(A42,Pre!$J:$BG,49,0)</f>
        <v>2.5</v>
      </c>
      <c r="AA42">
        <f>VLOOKUP(A42,'post intervencion'!J:BY,67,0)</f>
        <v>2.3333333333333335</v>
      </c>
      <c r="AB42" t="e">
        <f>VLOOKUP(A42,'post control'!J:BI,50,0)</f>
        <v>#N/A</v>
      </c>
      <c r="AC42">
        <f>VLOOKUP(A42,Pre!$J:$BG,50,0)</f>
        <v>6</v>
      </c>
      <c r="AD42">
        <f>VLOOKUP(A42,'post intervencion'!J:BY,68,0)</f>
        <v>7</v>
      </c>
      <c r="AE42" t="e">
        <f>VLOOKUP(A42,'post control'!J:BI,51,0)</f>
        <v>#N/A</v>
      </c>
      <c r="AG42">
        <f>VLOOKUP(A42,Pre!$J:$BH,51,0)</f>
        <v>3.2222222222222223</v>
      </c>
      <c r="AH42">
        <f>VLOOKUP(A42,'post intervencion'!J:CA,70,0)</f>
        <v>4.2222222222222223</v>
      </c>
      <c r="AJ42">
        <f>VLOOKUP(A42,Pre!$J:$BI,52,0)</f>
        <v>2</v>
      </c>
      <c r="AK42">
        <f>VLOOKUP(A42,'post intervencion'!J:CB,71,0)</f>
        <v>1.3333333333333335</v>
      </c>
      <c r="AM42">
        <f>VLOOKUP(A42,Pre!$J:$BJ,53,0)</f>
        <v>3</v>
      </c>
      <c r="AN42">
        <f>VLOOKUP(A42,'post intervencion'!J:CC,72,0)</f>
        <v>3</v>
      </c>
      <c r="AP42">
        <f>VLOOKUP(A42,Pre!$J:$BK,54,0)</f>
        <v>3</v>
      </c>
      <c r="AQ42">
        <f>VLOOKUP(A42,'post intervencion'!J:CD,73,0)</f>
        <v>3</v>
      </c>
      <c r="AS42">
        <f>VLOOKUP(A42,Pre!$J:$BL,55,0)</f>
        <v>2</v>
      </c>
      <c r="AT42">
        <f>VLOOKUP(A42,'post intervencion'!J:CE,74,0)</f>
        <v>2.0000000000000004</v>
      </c>
      <c r="AW42" t="str">
        <f>VLOOKUP(A42,'post intervencion'!$J$18:$CI$117,75,0)</f>
        <v>si</v>
      </c>
      <c r="AX42" t="str">
        <f>VLOOKUP(A42,'post intervencion'!$J$18:$CI$117,76,0)</f>
        <v>si</v>
      </c>
      <c r="AY42" t="str">
        <f>VLOOKUP(A42,'post intervencion'!$J$18:$CI$117,77,0)</f>
        <v>si</v>
      </c>
      <c r="AZ42" t="str">
        <f>VLOOKUP(A42,'post intervencion'!$J$18:$CI$117,78,0)</f>
        <v>no</v>
      </c>
      <c r="BB42">
        <f>VLOOKUP(A42,Pre!$J:$BL,4,0)</f>
        <v>6</v>
      </c>
      <c r="BC42">
        <f>VLOOKUP(A42,'post intervencion'!J:CN,21,0)</f>
        <v>7</v>
      </c>
    </row>
    <row r="43" spans="1:55" x14ac:dyDescent="0.2">
      <c r="A43">
        <v>1468</v>
      </c>
      <c r="B43" s="13">
        <f>VLOOKUP(A43,Pre!$J:$BG,41,0)</f>
        <v>5</v>
      </c>
      <c r="C43" s="13">
        <f>VLOOKUP(A43,'post intervencion'!J:BY,59,0)</f>
        <v>5.666666666666667</v>
      </c>
      <c r="D43" s="13" t="e">
        <f>VLOOKUP(A43,'post control'!J:BI,42,0)</f>
        <v>#N/A</v>
      </c>
      <c r="E43">
        <f>VLOOKUP(A43,Pre!$J:$BG,42,0)</f>
        <v>12</v>
      </c>
      <c r="F43">
        <f>VLOOKUP(A43,'post intervencion'!J:BY,60,0)</f>
        <v>12</v>
      </c>
      <c r="G43" t="e">
        <f>VLOOKUP(A43,'post control'!J:BI,43,0)</f>
        <v>#N/A</v>
      </c>
      <c r="H43">
        <f>VLOOKUP(A43,Pre!$J:$BG,43,0)</f>
        <v>1.6666666666666667</v>
      </c>
      <c r="I43" t="e">
        <f>VLOOKUP(A43,'post intervencion'!J:BY,61,0)</f>
        <v>#N/A</v>
      </c>
      <c r="J43" t="e">
        <f>VLOOKUP(A43,'post control'!J:BI,44,0)</f>
        <v>#N/A</v>
      </c>
      <c r="K43" s="24">
        <f>VLOOKUP(A43,Pre!$J:$BG,44,0)</f>
        <v>0</v>
      </c>
      <c r="L43" t="e">
        <f>VLOOKUP(A43,'post intervencion'!J:BY,62,0)</f>
        <v>#N/A</v>
      </c>
      <c r="M43" t="e">
        <f>VLOOKUP(A43,'post control'!J:BI,45,0)</f>
        <v>#N/A</v>
      </c>
      <c r="N43">
        <f>VLOOKUP(A43,Pre!$J:$BG,45,0)</f>
        <v>3</v>
      </c>
      <c r="O43" t="e">
        <f>VLOOKUP(A43,'post intervencion'!J:BY,63,0)</f>
        <v>#N/A</v>
      </c>
      <c r="P43" t="e">
        <f>VLOOKUP(A43,'post control'!J:BI,46,0)</f>
        <v>#N/A</v>
      </c>
      <c r="Q43">
        <f>VLOOKUP(A43,Pre!$J:$BG,46,0)</f>
        <v>2</v>
      </c>
      <c r="R43" t="e">
        <f>VLOOKUP(A43,'post intervencion'!J:BY,64,0)</f>
        <v>#N/A</v>
      </c>
      <c r="S43" t="e">
        <f>VLOOKUP(A43,'post control'!J:BI,47,0)</f>
        <v>#N/A</v>
      </c>
      <c r="T43">
        <f>VLOOKUP(A43,Pre!$J:$BG,47,0)</f>
        <v>2.6666666666666665</v>
      </c>
      <c r="U43" t="e">
        <f>VLOOKUP(A43,'post intervencion'!J:BY,65,0)</f>
        <v>#N/A</v>
      </c>
      <c r="V43" t="e">
        <f>VLOOKUP(A43,'post control'!J:BI,48,0)</f>
        <v>#N/A</v>
      </c>
      <c r="W43">
        <f>VLOOKUP(A43,Pre!$J:$BG,48,0)</f>
        <v>2.8</v>
      </c>
      <c r="X43">
        <f>VLOOKUP(A43,'post intervencion'!J:BY,66,0)</f>
        <v>2</v>
      </c>
      <c r="Y43" t="e">
        <f>VLOOKUP(A43,'post control'!J:BI,49,0)</f>
        <v>#N/A</v>
      </c>
      <c r="Z43">
        <f>VLOOKUP(A43,Pre!$J:$BG,49,0)</f>
        <v>3.5</v>
      </c>
      <c r="AA43">
        <f>VLOOKUP(A43,'post intervencion'!J:BY,67,0)</f>
        <v>2.6666666666666665</v>
      </c>
      <c r="AB43" t="e">
        <f>VLOOKUP(A43,'post control'!J:BI,50,0)</f>
        <v>#N/A</v>
      </c>
      <c r="AC43">
        <f>VLOOKUP(A43,Pre!$J:$BG,50,0)</f>
        <v>7</v>
      </c>
      <c r="AD43">
        <f>VLOOKUP(A43,'post intervencion'!J:BY,68,0)</f>
        <v>7</v>
      </c>
      <c r="AE43" t="e">
        <f>VLOOKUP(A43,'post control'!J:BI,51,0)</f>
        <v>#N/A</v>
      </c>
      <c r="AG43">
        <f>VLOOKUP(A43,Pre!$J:$BH,51,0)</f>
        <v>2.3333333333333335</v>
      </c>
      <c r="AH43" t="e">
        <f>VLOOKUP(A43,'post intervencion'!J:CA,70,0)</f>
        <v>#N/A</v>
      </c>
      <c r="AJ43">
        <f>VLOOKUP(A43,Pre!$J:$BI,52,0)</f>
        <v>3.333333333333333</v>
      </c>
      <c r="AK43" t="e">
        <f>VLOOKUP(A43,'post intervencion'!J:CB,71,0)</f>
        <v>#N/A</v>
      </c>
      <c r="AM43">
        <f>VLOOKUP(A43,Pre!$J:$BJ,53,0)</f>
        <v>4</v>
      </c>
      <c r="AN43">
        <f>VLOOKUP(A43,'post intervencion'!J:CC,72,0)</f>
        <v>4</v>
      </c>
      <c r="AP43">
        <f>VLOOKUP(A43,Pre!$J:$BK,54,0)</f>
        <v>4</v>
      </c>
      <c r="AQ43">
        <f>VLOOKUP(A43,'post intervencion'!J:CD,73,0)</f>
        <v>4</v>
      </c>
      <c r="AS43">
        <f>VLOOKUP(A43,Pre!$J:$BL,55,0)</f>
        <v>2.333333333333333</v>
      </c>
      <c r="AT43">
        <f>VLOOKUP(A43,'post intervencion'!J:CE,74,0)</f>
        <v>2.333333333333333</v>
      </c>
      <c r="AW43" t="e">
        <f>VLOOKUP(A43,'post intervencion'!$J$18:$CI$117,75,0)</f>
        <v>#N/A</v>
      </c>
      <c r="AX43" t="e">
        <f>VLOOKUP(A43,'post intervencion'!$J$18:$CI$117,76,0)</f>
        <v>#N/A</v>
      </c>
      <c r="AY43" t="e">
        <f>VLOOKUP(A43,'post intervencion'!$J$18:$CI$117,77,0)</f>
        <v>#N/A</v>
      </c>
      <c r="AZ43" t="e">
        <f>VLOOKUP(A43,'post intervencion'!$J$18:$CI$117,78,0)</f>
        <v>#N/A</v>
      </c>
      <c r="BB43">
        <f>VLOOKUP(A43,Pre!$J:$BL,4,0)</f>
        <v>3</v>
      </c>
      <c r="BC43">
        <f>VLOOKUP(A43,'post intervencion'!J:CN,21,0)</f>
        <v>3</v>
      </c>
    </row>
    <row r="44" spans="1:55" x14ac:dyDescent="0.2">
      <c r="A44">
        <v>1180</v>
      </c>
      <c r="B44" s="13">
        <f>VLOOKUP(A44,Pre!$J:$BG,41,0)</f>
        <v>6.333333333333333</v>
      </c>
      <c r="C44" s="13">
        <f>VLOOKUP(A44,'post intervencion'!J:BY,59,0)</f>
        <v>7</v>
      </c>
      <c r="D44" s="13" t="e">
        <f>VLOOKUP(A44,'post control'!J:BI,42,0)</f>
        <v>#N/A</v>
      </c>
      <c r="E44">
        <f>VLOOKUP(A44,Pre!$J:$BG,42,0)</f>
        <v>7</v>
      </c>
      <c r="F44">
        <f>VLOOKUP(A44,'post intervencion'!J:BY,60,0)</f>
        <v>10</v>
      </c>
      <c r="G44" t="e">
        <f>VLOOKUP(A44,'post control'!J:BI,43,0)</f>
        <v>#N/A</v>
      </c>
      <c r="H44">
        <f>VLOOKUP(A44,Pre!$J:$BG,43,0)</f>
        <v>1.6666666666666667</v>
      </c>
      <c r="I44">
        <f>VLOOKUP(A44,'post intervencion'!J:BY,61,0)</f>
        <v>0</v>
      </c>
      <c r="J44" t="e">
        <f>VLOOKUP(A44,'post control'!J:BI,44,0)</f>
        <v>#N/A</v>
      </c>
      <c r="K44" s="24">
        <f>VLOOKUP(A44,Pre!$J:$BG,44,0)</f>
        <v>1</v>
      </c>
      <c r="L44">
        <f>VLOOKUP(A44,'post intervencion'!J:BY,62,0)</f>
        <v>0</v>
      </c>
      <c r="M44" t="e">
        <f>VLOOKUP(A44,'post control'!J:BI,45,0)</f>
        <v>#N/A</v>
      </c>
      <c r="N44">
        <f>VLOOKUP(A44,Pre!$J:$BG,45,0)</f>
        <v>3</v>
      </c>
      <c r="O44">
        <f>VLOOKUP(A44,'post intervencion'!J:BY,63,0)</f>
        <v>0</v>
      </c>
      <c r="P44" t="e">
        <f>VLOOKUP(A44,'post control'!J:BI,46,0)</f>
        <v>#N/A</v>
      </c>
      <c r="Q44">
        <f>VLOOKUP(A44,Pre!$J:$BG,46,0)</f>
        <v>1</v>
      </c>
      <c r="R44">
        <f>VLOOKUP(A44,'post intervencion'!J:BY,64,0)</f>
        <v>0</v>
      </c>
      <c r="S44" t="e">
        <f>VLOOKUP(A44,'post control'!J:BI,47,0)</f>
        <v>#N/A</v>
      </c>
      <c r="T44">
        <f>VLOOKUP(A44,Pre!$J:$BG,47,0)</f>
        <v>2.3333333333333335</v>
      </c>
      <c r="U44">
        <f>VLOOKUP(A44,'post intervencion'!J:BY,65,0)</f>
        <v>3.4444444444444446</v>
      </c>
      <c r="V44" t="e">
        <f>VLOOKUP(A44,'post control'!J:BI,48,0)</f>
        <v>#N/A</v>
      </c>
      <c r="W44">
        <f>VLOOKUP(A44,Pre!$J:$BG,48,0)</f>
        <v>4.2</v>
      </c>
      <c r="X44">
        <f>VLOOKUP(A44,'post intervencion'!J:BY,66,0)</f>
        <v>4</v>
      </c>
      <c r="Y44" t="e">
        <f>VLOOKUP(A44,'post control'!J:BI,49,0)</f>
        <v>#N/A</v>
      </c>
      <c r="Z44">
        <f>VLOOKUP(A44,Pre!$J:$BG,49,0)</f>
        <v>4.75</v>
      </c>
      <c r="AA44">
        <f>VLOOKUP(A44,'post intervencion'!J:BY,67,0)</f>
        <v>3.6666666666666665</v>
      </c>
      <c r="AB44" t="e">
        <f>VLOOKUP(A44,'post control'!J:BI,50,0)</f>
        <v>#N/A</v>
      </c>
      <c r="AC44">
        <f>VLOOKUP(A44,Pre!$J:$BG,50,0)</f>
        <v>5</v>
      </c>
      <c r="AD44">
        <f>VLOOKUP(A44,'post intervencion'!J:BY,68,0)</f>
        <v>7</v>
      </c>
      <c r="AE44" t="e">
        <f>VLOOKUP(A44,'post control'!J:BI,51,0)</f>
        <v>#N/A</v>
      </c>
      <c r="AG44">
        <f>VLOOKUP(A44,Pre!$J:$BH,51,0)</f>
        <v>2.8888888888888888</v>
      </c>
      <c r="AH44">
        <f>VLOOKUP(A44,'post intervencion'!J:CA,70,0)</f>
        <v>3.4444444444444446</v>
      </c>
      <c r="AJ44">
        <f>VLOOKUP(A44,Pre!$J:$BI,52,0)</f>
        <v>2.333333333333333</v>
      </c>
      <c r="AK44">
        <f>VLOOKUP(A44,'post intervencion'!J:CB,71,0)</f>
        <v>1.3333333333333335</v>
      </c>
      <c r="AM44">
        <f>VLOOKUP(A44,Pre!$J:$BJ,53,0)</f>
        <v>3</v>
      </c>
      <c r="AN44">
        <f>VLOOKUP(A44,'post intervencion'!J:CC,72,0)</f>
        <v>3</v>
      </c>
      <c r="AP44">
        <f>VLOOKUP(A44,Pre!$J:$BK,54,0)</f>
        <v>3</v>
      </c>
      <c r="AQ44">
        <f>VLOOKUP(A44,'post intervencion'!J:CD,73,0)</f>
        <v>3</v>
      </c>
      <c r="AS44">
        <f>VLOOKUP(A44,Pre!$J:$BL,55,0)</f>
        <v>1.6666666666666665</v>
      </c>
      <c r="AT44">
        <f>VLOOKUP(A44,'post intervencion'!J:CE,74,0)</f>
        <v>2.3333333333333335</v>
      </c>
      <c r="AW44" t="e">
        <f>VLOOKUP(A44,'post intervencion'!$J$18:$CI$117,75,0)</f>
        <v>#N/A</v>
      </c>
      <c r="AX44" t="e">
        <f>VLOOKUP(A44,'post intervencion'!$J$18:$CI$117,76,0)</f>
        <v>#N/A</v>
      </c>
      <c r="AY44" t="e">
        <f>VLOOKUP(A44,'post intervencion'!$J$18:$CI$117,77,0)</f>
        <v>#N/A</v>
      </c>
      <c r="AZ44" t="e">
        <f>VLOOKUP(A44,'post intervencion'!$J$18:$CI$117,78,0)</f>
        <v>#N/A</v>
      </c>
      <c r="BB44">
        <f>VLOOKUP(A44,Pre!$J:$BL,4,0)</f>
        <v>7</v>
      </c>
      <c r="BC44">
        <f>VLOOKUP(A44,'post intervencion'!J:CN,21,0)</f>
        <v>7</v>
      </c>
    </row>
    <row r="45" spans="1:55" x14ac:dyDescent="0.2">
      <c r="A45">
        <v>525</v>
      </c>
      <c r="B45" s="13">
        <f>VLOOKUP(A45,Pre!$J:$BG,41,0)</f>
        <v>5.333333333333333</v>
      </c>
      <c r="C45" s="13">
        <f>VLOOKUP(A45,'post intervencion'!J:BY,59,0)</f>
        <v>6.666666666666667</v>
      </c>
      <c r="D45" s="13" t="e">
        <f>VLOOKUP(A45,'post control'!J:BI,42,0)</f>
        <v>#N/A</v>
      </c>
      <c r="E45">
        <f>VLOOKUP(A45,Pre!$J:$BG,42,0)</f>
        <v>4</v>
      </c>
      <c r="F45">
        <f>VLOOKUP(A45,'post intervencion'!J:BY,60,0)</f>
        <v>6</v>
      </c>
      <c r="G45" t="e">
        <f>VLOOKUP(A45,'post control'!J:BI,43,0)</f>
        <v>#N/A</v>
      </c>
      <c r="H45">
        <f>VLOOKUP(A45,Pre!$J:$BG,43,0)</f>
        <v>1.6666666666666667</v>
      </c>
      <c r="I45">
        <f>VLOOKUP(A45,'post intervencion'!J:BY,61,0)</f>
        <v>2.3333333333333335</v>
      </c>
      <c r="J45" t="e">
        <f>VLOOKUP(A45,'post control'!J:BI,44,0)</f>
        <v>#N/A</v>
      </c>
      <c r="K45" s="24">
        <f>VLOOKUP(A45,Pre!$J:$BG,44,0)</f>
        <v>1</v>
      </c>
      <c r="L45">
        <f>VLOOKUP(A45,'post intervencion'!J:BY,62,0)</f>
        <v>2</v>
      </c>
      <c r="M45" t="e">
        <f>VLOOKUP(A45,'post control'!J:BI,45,0)</f>
        <v>#N/A</v>
      </c>
      <c r="N45">
        <f>VLOOKUP(A45,Pre!$J:$BG,45,0)</f>
        <v>2</v>
      </c>
      <c r="O45">
        <f>VLOOKUP(A45,'post intervencion'!J:BY,63,0)</f>
        <v>4</v>
      </c>
      <c r="P45" t="e">
        <f>VLOOKUP(A45,'post control'!J:BI,46,0)</f>
        <v>#N/A</v>
      </c>
      <c r="Q45">
        <f>VLOOKUP(A45,Pre!$J:$BG,46,0)</f>
        <v>2</v>
      </c>
      <c r="R45">
        <f>VLOOKUP(A45,'post intervencion'!J:BY,64,0)</f>
        <v>1</v>
      </c>
      <c r="S45" t="e">
        <f>VLOOKUP(A45,'post control'!J:BI,47,0)</f>
        <v>#N/A</v>
      </c>
      <c r="T45">
        <f>VLOOKUP(A45,Pre!$J:$BG,47,0)</f>
        <v>3.3333333333333335</v>
      </c>
      <c r="U45">
        <f>VLOOKUP(A45,'post intervencion'!J:BY,65,0)</f>
        <v>3.8888888888888888</v>
      </c>
      <c r="V45" t="e">
        <f>VLOOKUP(A45,'post control'!J:BI,48,0)</f>
        <v>#N/A</v>
      </c>
      <c r="W45">
        <f>VLOOKUP(A45,Pre!$J:$BG,48,0)</f>
        <v>4</v>
      </c>
      <c r="X45">
        <f>VLOOKUP(A45,'post intervencion'!J:BY,66,0)</f>
        <v>4.8</v>
      </c>
      <c r="Y45" t="e">
        <f>VLOOKUP(A45,'post control'!J:BI,49,0)</f>
        <v>#N/A</v>
      </c>
      <c r="Z45">
        <f>VLOOKUP(A45,Pre!$J:$BG,49,0)</f>
        <v>3.5</v>
      </c>
      <c r="AA45">
        <f>VLOOKUP(A45,'post intervencion'!J:BY,67,0)</f>
        <v>2.3333333333333335</v>
      </c>
      <c r="AB45" t="e">
        <f>VLOOKUP(A45,'post control'!J:BI,50,0)</f>
        <v>#N/A</v>
      </c>
      <c r="AC45">
        <f>VLOOKUP(A45,Pre!$J:$BG,50,0)</f>
        <v>5</v>
      </c>
      <c r="AD45">
        <f>VLOOKUP(A45,'post intervencion'!J:BY,68,0)</f>
        <v>7</v>
      </c>
      <c r="AE45" t="e">
        <f>VLOOKUP(A45,'post control'!J:BI,51,0)</f>
        <v>#N/A</v>
      </c>
      <c r="AG45">
        <f>VLOOKUP(A45,Pre!$J:$BH,51,0)</f>
        <v>4</v>
      </c>
      <c r="AH45">
        <f>VLOOKUP(A45,'post intervencion'!J:CA,70,0)</f>
        <v>3.8888888888888888</v>
      </c>
      <c r="AJ45">
        <f>VLOOKUP(A45,Pre!$J:$BI,52,0)</f>
        <v>1.3333333333333335</v>
      </c>
      <c r="AK45">
        <f>VLOOKUP(A45,'post intervencion'!J:CB,71,0)</f>
        <v>2.6666666666666665</v>
      </c>
      <c r="AM45">
        <f>VLOOKUP(A45,Pre!$J:$BJ,53,0)</f>
        <v>2</v>
      </c>
      <c r="AN45">
        <f>VLOOKUP(A45,'post intervencion'!J:CC,72,0)</f>
        <v>4</v>
      </c>
      <c r="AP45">
        <f>VLOOKUP(A45,Pre!$J:$BK,54,0)</f>
        <v>2</v>
      </c>
      <c r="AQ45">
        <f>VLOOKUP(A45,'post intervencion'!J:CD,73,0)</f>
        <v>4</v>
      </c>
      <c r="AS45">
        <f>VLOOKUP(A45,Pre!$J:$BL,55,0)</f>
        <v>1.6666666666666665</v>
      </c>
      <c r="AT45">
        <f>VLOOKUP(A45,'post intervencion'!J:CE,74,0)</f>
        <v>2.3333333333333335</v>
      </c>
      <c r="AW45" t="str">
        <f>VLOOKUP(A45,'post intervencion'!$J$18:$CI$117,75,0)</f>
        <v>no</v>
      </c>
      <c r="AX45" t="str">
        <f>VLOOKUP(A45,'post intervencion'!$J$18:$CI$117,76,0)</f>
        <v>no</v>
      </c>
      <c r="AY45" t="str">
        <f>VLOOKUP(A45,'post intervencion'!$J$18:$CI$117,77,0)</f>
        <v>no</v>
      </c>
      <c r="AZ45" t="str">
        <f>VLOOKUP(A45,'post intervencion'!$J$18:$CI$117,78,0)</f>
        <v>si</v>
      </c>
      <c r="BB45">
        <f>VLOOKUP(A45,Pre!$J:$BL,4,0)</f>
        <v>7</v>
      </c>
      <c r="BC45">
        <f>VLOOKUP(A45,'post intervencion'!J:CN,21,0)</f>
        <v>7</v>
      </c>
    </row>
    <row r="46" spans="1:55" x14ac:dyDescent="0.2">
      <c r="A46">
        <v>797</v>
      </c>
      <c r="B46" s="13">
        <f>VLOOKUP(A46,Pre!$J:$BG,41,0)</f>
        <v>6.666666666666667</v>
      </c>
      <c r="C46" s="13">
        <f>VLOOKUP(A46,'post intervencion'!J:BY,59,0)</f>
        <v>7</v>
      </c>
      <c r="D46" s="13" t="e">
        <f>VLOOKUP(A46,'post control'!J:BI,42,0)</f>
        <v>#N/A</v>
      </c>
      <c r="E46">
        <f>VLOOKUP(A46,Pre!$J:$BG,42,0)</f>
        <v>5</v>
      </c>
      <c r="F46">
        <f>VLOOKUP(A46,'post intervencion'!J:BY,60,0)</f>
        <v>9</v>
      </c>
      <c r="G46" t="e">
        <f>VLOOKUP(A46,'post control'!J:BI,43,0)</f>
        <v>#N/A</v>
      </c>
      <c r="H46">
        <f>VLOOKUP(A46,Pre!$J:$BG,43,0)</f>
        <v>1</v>
      </c>
      <c r="I46">
        <f>VLOOKUP(A46,'post intervencion'!J:BY,61,0)</f>
        <v>-2</v>
      </c>
      <c r="J46" t="e">
        <f>VLOOKUP(A46,'post control'!J:BI,44,0)</f>
        <v>#N/A</v>
      </c>
      <c r="K46" s="24">
        <f>VLOOKUP(A46,Pre!$J:$BG,44,0)</f>
        <v>2</v>
      </c>
      <c r="L46">
        <f>VLOOKUP(A46,'post intervencion'!J:BY,62,0)</f>
        <v>-1</v>
      </c>
      <c r="M46" t="e">
        <f>VLOOKUP(A46,'post control'!J:BI,45,0)</f>
        <v>#N/A</v>
      </c>
      <c r="N46">
        <f>VLOOKUP(A46,Pre!$J:$BG,45,0)</f>
        <v>1</v>
      </c>
      <c r="O46">
        <f>VLOOKUP(A46,'post intervencion'!J:BY,63,0)</f>
        <v>-5</v>
      </c>
      <c r="P46" t="e">
        <f>VLOOKUP(A46,'post control'!J:BI,46,0)</f>
        <v>#N/A</v>
      </c>
      <c r="Q46">
        <f>VLOOKUP(A46,Pre!$J:$BG,46,0)</f>
        <v>0</v>
      </c>
      <c r="R46">
        <f>VLOOKUP(A46,'post intervencion'!J:BY,64,0)</f>
        <v>0</v>
      </c>
      <c r="S46" t="e">
        <f>VLOOKUP(A46,'post control'!J:BI,47,0)</f>
        <v>#N/A</v>
      </c>
      <c r="T46">
        <f>VLOOKUP(A46,Pre!$J:$BG,47,0)</f>
        <v>5</v>
      </c>
      <c r="U46">
        <f>VLOOKUP(A46,'post intervencion'!J:BY,65,0)</f>
        <v>4.666666666666667</v>
      </c>
      <c r="V46" t="e">
        <f>VLOOKUP(A46,'post control'!J:BI,48,0)</f>
        <v>#N/A</v>
      </c>
      <c r="W46">
        <f>VLOOKUP(A46,Pre!$J:$BG,48,0)</f>
        <v>4</v>
      </c>
      <c r="X46">
        <f>VLOOKUP(A46,'post intervencion'!J:BY,66,0)</f>
        <v>2.8</v>
      </c>
      <c r="Y46" t="e">
        <f>VLOOKUP(A46,'post control'!J:BI,49,0)</f>
        <v>#N/A</v>
      </c>
      <c r="Z46">
        <f>VLOOKUP(A46,Pre!$J:$BG,49,0)</f>
        <v>4.5</v>
      </c>
      <c r="AA46">
        <f>VLOOKUP(A46,'post intervencion'!J:BY,67,0)</f>
        <v>4</v>
      </c>
      <c r="AB46" t="e">
        <f>VLOOKUP(A46,'post control'!J:BI,50,0)</f>
        <v>#N/A</v>
      </c>
      <c r="AC46">
        <f>VLOOKUP(A46,Pre!$J:$BG,50,0)</f>
        <v>5</v>
      </c>
      <c r="AD46">
        <f>VLOOKUP(A46,'post intervencion'!J:BY,68,0)</f>
        <v>7</v>
      </c>
      <c r="AE46" t="e">
        <f>VLOOKUP(A46,'post control'!J:BI,51,0)</f>
        <v>#N/A</v>
      </c>
      <c r="AG46">
        <f>VLOOKUP(A46,Pre!$J:$BH,51,0)</f>
        <v>4.7777777777777777</v>
      </c>
      <c r="AH46">
        <f>VLOOKUP(A46,'post intervencion'!J:CA,70,0)</f>
        <v>4.666666666666667</v>
      </c>
      <c r="AJ46">
        <f>VLOOKUP(A46,Pre!$J:$BI,52,0)</f>
        <v>1.333333333333333</v>
      </c>
      <c r="AK46">
        <f>VLOOKUP(A46,'post intervencion'!J:CB,71,0)</f>
        <v>-3</v>
      </c>
      <c r="AM46">
        <f>VLOOKUP(A46,Pre!$J:$BJ,53,0)</f>
        <v>2</v>
      </c>
      <c r="AN46">
        <f>VLOOKUP(A46,'post intervencion'!J:CC,72,0)</f>
        <v>5</v>
      </c>
      <c r="AP46">
        <f>VLOOKUP(A46,Pre!$J:$BK,54,0)</f>
        <v>2</v>
      </c>
      <c r="AQ46">
        <f>VLOOKUP(A46,'post intervencion'!J:CD,73,0)</f>
        <v>5</v>
      </c>
      <c r="AS46">
        <f>VLOOKUP(A46,Pre!$J:$BL,55,0)</f>
        <v>1.666666666666667</v>
      </c>
      <c r="AT46">
        <f>VLOOKUP(A46,'post intervencion'!J:CE,74,0)</f>
        <v>2.3333333333333335</v>
      </c>
      <c r="AW46" t="str">
        <f>VLOOKUP(A46,'post intervencion'!$J$18:$CI$117,75,0)</f>
        <v>si</v>
      </c>
      <c r="AX46" t="str">
        <f>VLOOKUP(A46,'post intervencion'!$J$18:$CI$117,76,0)</f>
        <v>si</v>
      </c>
      <c r="AY46" t="str">
        <f>VLOOKUP(A46,'post intervencion'!$J$18:$CI$117,77,0)</f>
        <v>si</v>
      </c>
      <c r="AZ46" t="str">
        <f>VLOOKUP(A46,'post intervencion'!$J$18:$CI$117,78,0)</f>
        <v>no</v>
      </c>
      <c r="BB46">
        <f>VLOOKUP(A46,Pre!$J:$BL,4,0)</f>
        <v>7</v>
      </c>
      <c r="BC46">
        <f>VLOOKUP(A46,'post intervencion'!J:CN,21,0)</f>
        <v>4</v>
      </c>
    </row>
    <row r="47" spans="1:55" x14ac:dyDescent="0.2">
      <c r="A47">
        <v>1123</v>
      </c>
      <c r="B47" s="13">
        <f>VLOOKUP(A47,Pre!$J:$BG,41,0)</f>
        <v>5.666666666666667</v>
      </c>
      <c r="C47" s="13">
        <f>VLOOKUP(A47,'post intervencion'!J:BY,59,0)</f>
        <v>5.666666666666667</v>
      </c>
      <c r="D47" s="13" t="e">
        <f>VLOOKUP(A47,'post control'!J:BI,42,0)</f>
        <v>#N/A</v>
      </c>
      <c r="E47">
        <f>VLOOKUP(A47,Pre!$J:$BG,42,0)</f>
        <v>6</v>
      </c>
      <c r="F47">
        <f>VLOOKUP(A47,'post intervencion'!J:BY,60,0)</f>
        <v>6</v>
      </c>
      <c r="G47" t="e">
        <f>VLOOKUP(A47,'post control'!J:BI,43,0)</f>
        <v>#N/A</v>
      </c>
      <c r="H47">
        <f>VLOOKUP(A47,Pre!$J:$BG,43,0)</f>
        <v>0.33333333333333331</v>
      </c>
      <c r="I47">
        <f>VLOOKUP(A47,'post intervencion'!J:BY,61,0)</f>
        <v>0.66666666666666663</v>
      </c>
      <c r="J47" t="e">
        <f>VLOOKUP(A47,'post control'!J:BI,44,0)</f>
        <v>#N/A</v>
      </c>
      <c r="K47" s="24">
        <f>VLOOKUP(A47,Pre!$J:$BG,44,0)</f>
        <v>0</v>
      </c>
      <c r="L47">
        <f>VLOOKUP(A47,'post intervencion'!J:BY,62,0)</f>
        <v>0</v>
      </c>
      <c r="M47" t="e">
        <f>VLOOKUP(A47,'post control'!J:BI,45,0)</f>
        <v>#N/A</v>
      </c>
      <c r="N47">
        <f>VLOOKUP(A47,Pre!$J:$BG,45,0)</f>
        <v>2</v>
      </c>
      <c r="O47">
        <f>VLOOKUP(A47,'post intervencion'!J:BY,63,0)</f>
        <v>2</v>
      </c>
      <c r="P47" t="e">
        <f>VLOOKUP(A47,'post control'!J:BI,46,0)</f>
        <v>#N/A</v>
      </c>
      <c r="Q47">
        <f>VLOOKUP(A47,Pre!$J:$BG,46,0)</f>
        <v>-1</v>
      </c>
      <c r="R47">
        <f>VLOOKUP(A47,'post intervencion'!J:BY,64,0)</f>
        <v>0</v>
      </c>
      <c r="S47" t="e">
        <f>VLOOKUP(A47,'post control'!J:BI,47,0)</f>
        <v>#N/A</v>
      </c>
      <c r="T47">
        <f>VLOOKUP(A47,Pre!$J:$BG,47,0)</f>
        <v>3</v>
      </c>
      <c r="U47">
        <f>VLOOKUP(A47,'post intervencion'!J:BY,65,0)</f>
        <v>2.1111111111111112</v>
      </c>
      <c r="V47" t="e">
        <f>VLOOKUP(A47,'post control'!J:BI,48,0)</f>
        <v>#N/A</v>
      </c>
      <c r="W47">
        <f>VLOOKUP(A47,Pre!$J:$BG,48,0)</f>
        <v>4.4000000000000004</v>
      </c>
      <c r="X47">
        <f>VLOOKUP(A47,'post intervencion'!J:BY,66,0)</f>
        <v>3.8</v>
      </c>
      <c r="Y47" t="e">
        <f>VLOOKUP(A47,'post control'!J:BI,49,0)</f>
        <v>#N/A</v>
      </c>
      <c r="Z47">
        <f>VLOOKUP(A47,Pre!$J:$BG,49,0)</f>
        <v>2.5</v>
      </c>
      <c r="AA47">
        <f>VLOOKUP(A47,'post intervencion'!J:BY,67,0)</f>
        <v>3.3333333333333335</v>
      </c>
      <c r="AB47" t="e">
        <f>VLOOKUP(A47,'post control'!J:BI,50,0)</f>
        <v>#N/A</v>
      </c>
      <c r="AC47">
        <f>VLOOKUP(A47,Pre!$J:$BG,50,0)</f>
        <v>6</v>
      </c>
      <c r="AD47">
        <f>VLOOKUP(A47,'post intervencion'!J:BY,68,0)</f>
        <v>8</v>
      </c>
      <c r="AE47" t="e">
        <f>VLOOKUP(A47,'post control'!J:BI,51,0)</f>
        <v>#N/A</v>
      </c>
      <c r="AG47">
        <f>VLOOKUP(A47,Pre!$J:$BH,51,0)</f>
        <v>2.2222222222222223</v>
      </c>
      <c r="AH47">
        <f>VLOOKUP(A47,'post intervencion'!J:CA,70,0)</f>
        <v>2.1111111111111112</v>
      </c>
      <c r="AJ47">
        <f>VLOOKUP(A47,Pre!$J:$BI,52,0)</f>
        <v>2.333333333333333</v>
      </c>
      <c r="AK47">
        <f>VLOOKUP(A47,'post intervencion'!J:CB,71,0)</f>
        <v>2.666666666666667</v>
      </c>
      <c r="AM47">
        <f>VLOOKUP(A47,Pre!$J:$BJ,53,0)</f>
        <v>3</v>
      </c>
      <c r="AN47">
        <f>VLOOKUP(A47,'post intervencion'!J:CC,72,0)</f>
        <v>3</v>
      </c>
      <c r="AP47">
        <f>VLOOKUP(A47,Pre!$J:$BK,54,0)</f>
        <v>3</v>
      </c>
      <c r="AQ47">
        <f>VLOOKUP(A47,'post intervencion'!J:CD,73,0)</f>
        <v>3</v>
      </c>
      <c r="AS47">
        <f>VLOOKUP(A47,Pre!$J:$BL,55,0)</f>
        <v>2</v>
      </c>
      <c r="AT47">
        <f>VLOOKUP(A47,'post intervencion'!J:CE,74,0)</f>
        <v>2.6666666666666665</v>
      </c>
      <c r="AW47" t="str">
        <f>VLOOKUP(A47,'post intervencion'!$J$18:$CI$117,75,0)</f>
        <v>si</v>
      </c>
      <c r="AX47" t="str">
        <f>VLOOKUP(A47,'post intervencion'!$J$18:$CI$117,76,0)</f>
        <v>no</v>
      </c>
      <c r="AY47" t="str">
        <f>VLOOKUP(A47,'post intervencion'!$J$18:$CI$117,77,0)</f>
        <v>si</v>
      </c>
      <c r="AZ47" t="str">
        <f>VLOOKUP(A47,'post intervencion'!$J$18:$CI$117,78,0)</f>
        <v>no</v>
      </c>
      <c r="BB47">
        <f>VLOOKUP(A47,Pre!$J:$BL,4,0)</f>
        <v>5</v>
      </c>
      <c r="BC47">
        <f>VLOOKUP(A47,'post intervencion'!J:CN,21,0)</f>
        <v>6</v>
      </c>
    </row>
    <row r="48" spans="1:55" x14ac:dyDescent="0.2">
      <c r="A48">
        <v>613</v>
      </c>
      <c r="B48" s="13">
        <f>VLOOKUP(A48,Pre!$J:$BG,41,0)</f>
        <v>5.666666666666667</v>
      </c>
      <c r="C48" s="13">
        <f>VLOOKUP(A48,'post intervencion'!J:BY,59,0)</f>
        <v>5.666666666666667</v>
      </c>
      <c r="D48" s="13" t="e">
        <f>VLOOKUP(A48,'post control'!J:BI,42,0)</f>
        <v>#N/A</v>
      </c>
      <c r="E48">
        <f>VLOOKUP(A48,Pre!$J:$BG,42,0)</f>
        <v>3</v>
      </c>
      <c r="F48">
        <f>VLOOKUP(A48,'post intervencion'!J:BY,60,0)</f>
        <v>6</v>
      </c>
      <c r="G48" t="e">
        <f>VLOOKUP(A48,'post control'!J:BI,43,0)</f>
        <v>#N/A</v>
      </c>
      <c r="H48">
        <f>VLOOKUP(A48,Pre!$J:$BG,43,0)</f>
        <v>2.3333333333333335</v>
      </c>
      <c r="I48">
        <f>VLOOKUP(A48,'post intervencion'!J:BY,61,0)</f>
        <v>2.6666666666666665</v>
      </c>
      <c r="J48" t="e">
        <f>VLOOKUP(A48,'post control'!J:BI,44,0)</f>
        <v>#N/A</v>
      </c>
      <c r="K48" s="24">
        <f>VLOOKUP(A48,Pre!$J:$BG,44,0)</f>
        <v>2</v>
      </c>
      <c r="L48">
        <f>VLOOKUP(A48,'post intervencion'!J:BY,62,0)</f>
        <v>2</v>
      </c>
      <c r="M48" t="e">
        <f>VLOOKUP(A48,'post control'!J:BI,45,0)</f>
        <v>#N/A</v>
      </c>
      <c r="N48">
        <f>VLOOKUP(A48,Pre!$J:$BG,45,0)</f>
        <v>3</v>
      </c>
      <c r="O48">
        <f>VLOOKUP(A48,'post intervencion'!J:BY,63,0)</f>
        <v>3</v>
      </c>
      <c r="P48" t="e">
        <f>VLOOKUP(A48,'post control'!J:BI,46,0)</f>
        <v>#N/A</v>
      </c>
      <c r="Q48">
        <f>VLOOKUP(A48,Pre!$J:$BG,46,0)</f>
        <v>2</v>
      </c>
      <c r="R48">
        <f>VLOOKUP(A48,'post intervencion'!J:BY,64,0)</f>
        <v>3</v>
      </c>
      <c r="S48" t="e">
        <f>VLOOKUP(A48,'post control'!J:BI,47,0)</f>
        <v>#N/A</v>
      </c>
      <c r="T48">
        <f>VLOOKUP(A48,Pre!$J:$BG,47,0)</f>
        <v>2.6666666666666665</v>
      </c>
      <c r="U48">
        <f>VLOOKUP(A48,'post intervencion'!J:BY,65,0)</f>
        <v>3.1111111111111112</v>
      </c>
      <c r="V48" t="e">
        <f>VLOOKUP(A48,'post control'!J:BI,48,0)</f>
        <v>#N/A</v>
      </c>
      <c r="W48">
        <f>VLOOKUP(A48,Pre!$J:$BG,48,0)</f>
        <v>4.8</v>
      </c>
      <c r="X48">
        <f>VLOOKUP(A48,'post intervencion'!J:BY,66,0)</f>
        <v>5</v>
      </c>
      <c r="Y48" t="e">
        <f>VLOOKUP(A48,'post control'!J:BI,49,0)</f>
        <v>#N/A</v>
      </c>
      <c r="Z48">
        <f>VLOOKUP(A48,Pre!$J:$BG,49,0)</f>
        <v>4.25</v>
      </c>
      <c r="AA48">
        <f>VLOOKUP(A48,'post intervencion'!J:BY,67,0)</f>
        <v>4.666666666666667</v>
      </c>
      <c r="AB48" t="e">
        <f>VLOOKUP(A48,'post control'!J:BI,50,0)</f>
        <v>#N/A</v>
      </c>
      <c r="AC48">
        <f>VLOOKUP(A48,Pre!$J:$BG,50,0)</f>
        <v>7</v>
      </c>
      <c r="AD48">
        <f>VLOOKUP(A48,'post intervencion'!J:BY,68,0)</f>
        <v>8</v>
      </c>
      <c r="AE48" t="e">
        <f>VLOOKUP(A48,'post control'!J:BI,51,0)</f>
        <v>#N/A</v>
      </c>
      <c r="AG48">
        <f>VLOOKUP(A48,Pre!$J:$BH,51,0)</f>
        <v>3</v>
      </c>
      <c r="AH48">
        <f>VLOOKUP(A48,'post intervencion'!J:CA,70,0)</f>
        <v>3.1111111111111112</v>
      </c>
      <c r="AJ48">
        <f>VLOOKUP(A48,Pre!$J:$BI,52,0)</f>
        <v>2.6666666666666665</v>
      </c>
      <c r="AK48">
        <f>VLOOKUP(A48,'post intervencion'!J:CB,71,0)</f>
        <v>2.3333333333333335</v>
      </c>
      <c r="AM48">
        <f>VLOOKUP(A48,Pre!$J:$BJ,53,0)</f>
        <v>3</v>
      </c>
      <c r="AN48">
        <f>VLOOKUP(A48,'post intervencion'!J:CC,72,0)</f>
        <v>3</v>
      </c>
      <c r="AP48">
        <f>VLOOKUP(A48,Pre!$J:$BK,54,0)</f>
        <v>3</v>
      </c>
      <c r="AQ48">
        <f>VLOOKUP(A48,'post intervencion'!J:CD,73,0)</f>
        <v>3</v>
      </c>
      <c r="AS48">
        <f>VLOOKUP(A48,Pre!$J:$BL,55,0)</f>
        <v>2.3333333333333335</v>
      </c>
      <c r="AT48">
        <f>VLOOKUP(A48,'post intervencion'!J:CE,74,0)</f>
        <v>2.6666666666666665</v>
      </c>
      <c r="AW48" t="str">
        <f>VLOOKUP(A48,'post intervencion'!$J$18:$CI$117,75,0)</f>
        <v>si</v>
      </c>
      <c r="AX48" t="str">
        <f>VLOOKUP(A48,'post intervencion'!$J$18:$CI$117,76,0)</f>
        <v>no</v>
      </c>
      <c r="AY48" t="str">
        <f>VLOOKUP(A48,'post intervencion'!$J$18:$CI$117,77,0)</f>
        <v>si</v>
      </c>
      <c r="AZ48" t="str">
        <f>VLOOKUP(A48,'post intervencion'!$J$18:$CI$117,78,0)</f>
        <v>no</v>
      </c>
      <c r="BB48">
        <f>VLOOKUP(A48,Pre!$J:$BL,4,0)</f>
        <v>6</v>
      </c>
      <c r="BC48">
        <f>VLOOKUP(A48,'post intervencion'!J:CN,21,0)</f>
        <v>7</v>
      </c>
    </row>
    <row r="49" spans="1:55" x14ac:dyDescent="0.2">
      <c r="A49">
        <v>1220</v>
      </c>
      <c r="B49" s="13">
        <f>VLOOKUP(A49,Pre!$J:$BG,41,0)</f>
        <v>5.666666666666667</v>
      </c>
      <c r="C49" s="13">
        <f>VLOOKUP(A49,'post intervencion'!J:BY,59,0)</f>
        <v>5.666666666666667</v>
      </c>
      <c r="D49" s="13" t="e">
        <f>VLOOKUP(A49,'post control'!J:BI,42,0)</f>
        <v>#N/A</v>
      </c>
      <c r="E49">
        <f>VLOOKUP(A49,Pre!$J:$BG,42,0)</f>
        <v>1</v>
      </c>
      <c r="F49">
        <f>VLOOKUP(A49,'post intervencion'!J:BY,60,0)</f>
        <v>0</v>
      </c>
      <c r="G49" t="e">
        <f>VLOOKUP(A49,'post control'!J:BI,43,0)</f>
        <v>#N/A</v>
      </c>
      <c r="H49">
        <f>VLOOKUP(A49,Pre!$J:$BG,43,0)</f>
        <v>0.33333333333333331</v>
      </c>
      <c r="I49">
        <f>VLOOKUP(A49,'post intervencion'!J:BY,61,0)</f>
        <v>1.3333333333333333</v>
      </c>
      <c r="J49" t="e">
        <f>VLOOKUP(A49,'post control'!J:BI,44,0)</f>
        <v>#N/A</v>
      </c>
      <c r="K49" s="24">
        <f>VLOOKUP(A49,Pre!$J:$BG,44,0)</f>
        <v>0</v>
      </c>
      <c r="L49">
        <f>VLOOKUP(A49,'post intervencion'!J:BY,62,0)</f>
        <v>2</v>
      </c>
      <c r="M49" t="e">
        <f>VLOOKUP(A49,'post control'!J:BI,45,0)</f>
        <v>#N/A</v>
      </c>
      <c r="N49">
        <f>VLOOKUP(A49,Pre!$J:$BG,45,0)</f>
        <v>1</v>
      </c>
      <c r="O49">
        <f>VLOOKUP(A49,'post intervencion'!J:BY,63,0)</f>
        <v>1</v>
      </c>
      <c r="P49" t="e">
        <f>VLOOKUP(A49,'post control'!J:BI,46,0)</f>
        <v>#N/A</v>
      </c>
      <c r="Q49">
        <f>VLOOKUP(A49,Pre!$J:$BG,46,0)</f>
        <v>0</v>
      </c>
      <c r="R49">
        <f>VLOOKUP(A49,'post intervencion'!J:BY,64,0)</f>
        <v>1</v>
      </c>
      <c r="S49" t="e">
        <f>VLOOKUP(A49,'post control'!J:BI,47,0)</f>
        <v>#N/A</v>
      </c>
      <c r="T49">
        <f>VLOOKUP(A49,Pre!$J:$BG,47,0)</f>
        <v>4.333333333333333</v>
      </c>
      <c r="U49">
        <f>VLOOKUP(A49,'post intervencion'!J:BY,65,0)</f>
        <v>3.2222222222222223</v>
      </c>
      <c r="V49" t="e">
        <f>VLOOKUP(A49,'post control'!J:BI,48,0)</f>
        <v>#N/A</v>
      </c>
      <c r="W49">
        <f>VLOOKUP(A49,Pre!$J:$BG,48,0)</f>
        <v>4.8</v>
      </c>
      <c r="X49">
        <f>VLOOKUP(A49,'post intervencion'!J:BY,66,0)</f>
        <v>4.8</v>
      </c>
      <c r="Y49" t="e">
        <f>VLOOKUP(A49,'post control'!J:BI,49,0)</f>
        <v>#N/A</v>
      </c>
      <c r="Z49">
        <f>VLOOKUP(A49,Pre!$J:$BG,49,0)</f>
        <v>4</v>
      </c>
      <c r="AA49">
        <f>VLOOKUP(A49,'post intervencion'!J:BY,67,0)</f>
        <v>4.333333333333333</v>
      </c>
      <c r="AB49" t="e">
        <f>VLOOKUP(A49,'post control'!J:BI,50,0)</f>
        <v>#N/A</v>
      </c>
      <c r="AC49">
        <f>VLOOKUP(A49,Pre!$J:$BG,50,0)</f>
        <v>6</v>
      </c>
      <c r="AD49">
        <f>VLOOKUP(A49,'post intervencion'!J:BY,68,0)</f>
        <v>8</v>
      </c>
      <c r="AE49" t="e">
        <f>VLOOKUP(A49,'post control'!J:BI,51,0)</f>
        <v>#N/A</v>
      </c>
      <c r="AG49">
        <f>VLOOKUP(A49,Pre!$J:$BH,51,0)</f>
        <v>3.6666666666666665</v>
      </c>
      <c r="AH49">
        <f>VLOOKUP(A49,'post intervencion'!J:CA,70,0)</f>
        <v>3.2222222222222223</v>
      </c>
      <c r="AJ49">
        <f>VLOOKUP(A49,Pre!$J:$BI,52,0)</f>
        <v>1.3333333333333335</v>
      </c>
      <c r="AK49">
        <f>VLOOKUP(A49,'post intervencion'!J:CB,71,0)</f>
        <v>2</v>
      </c>
      <c r="AM49">
        <f>VLOOKUP(A49,Pre!$J:$BJ,53,0)</f>
        <v>2</v>
      </c>
      <c r="AN49">
        <f>VLOOKUP(A49,'post intervencion'!J:CC,72,0)</f>
        <v>3</v>
      </c>
      <c r="AP49">
        <f>VLOOKUP(A49,Pre!$J:$BK,54,0)</f>
        <v>2</v>
      </c>
      <c r="AQ49">
        <f>VLOOKUP(A49,'post intervencion'!J:CD,73,0)</f>
        <v>3</v>
      </c>
      <c r="AS49">
        <f>VLOOKUP(A49,Pre!$J:$BL,55,0)</f>
        <v>2.0000000000000004</v>
      </c>
      <c r="AT49">
        <f>VLOOKUP(A49,'post intervencion'!J:CE,74,0)</f>
        <v>2.6666666666666665</v>
      </c>
      <c r="AW49" t="e">
        <f>VLOOKUP(A49,'post intervencion'!$J$18:$CI$117,75,0)</f>
        <v>#N/A</v>
      </c>
      <c r="AX49" t="e">
        <f>VLOOKUP(A49,'post intervencion'!$J$18:$CI$117,76,0)</f>
        <v>#N/A</v>
      </c>
      <c r="AY49" t="e">
        <f>VLOOKUP(A49,'post intervencion'!$J$18:$CI$117,77,0)</f>
        <v>#N/A</v>
      </c>
      <c r="AZ49" t="e">
        <f>VLOOKUP(A49,'post intervencion'!$J$18:$CI$117,78,0)</f>
        <v>#N/A</v>
      </c>
      <c r="BB49">
        <f>VLOOKUP(A49,Pre!$J:$BL,4,0)</f>
        <v>6</v>
      </c>
      <c r="BC49">
        <f>VLOOKUP(A49,'post intervencion'!J:CN,21,0)</f>
        <v>6</v>
      </c>
    </row>
    <row r="50" spans="1:55" x14ac:dyDescent="0.2">
      <c r="A50">
        <v>101</v>
      </c>
      <c r="B50" s="13">
        <f>VLOOKUP(A50,Pre!$J:$BG,41,0)</f>
        <v>7</v>
      </c>
      <c r="C50" s="13">
        <f>VLOOKUP(A50,'post intervencion'!J:BY,59,0)</f>
        <v>7</v>
      </c>
      <c r="D50" s="13" t="e">
        <f>VLOOKUP(A50,'post control'!J:BI,42,0)</f>
        <v>#N/A</v>
      </c>
      <c r="E50">
        <f>VLOOKUP(A50,Pre!$J:$BG,42,0)</f>
        <v>7</v>
      </c>
      <c r="F50">
        <f>VLOOKUP(A50,'post intervencion'!J:BY,60,0)</f>
        <v>9</v>
      </c>
      <c r="G50" t="e">
        <f>VLOOKUP(A50,'post control'!J:BI,43,0)</f>
        <v>#N/A</v>
      </c>
      <c r="H50">
        <f>VLOOKUP(A50,Pre!$J:$BG,43,0)</f>
        <v>1.3333333333333333</v>
      </c>
      <c r="I50">
        <f>VLOOKUP(A50,'post intervencion'!J:BY,61,0)</f>
        <v>0</v>
      </c>
      <c r="J50" t="e">
        <f>VLOOKUP(A50,'post control'!J:BI,44,0)</f>
        <v>#N/A</v>
      </c>
      <c r="K50" s="24">
        <f>VLOOKUP(A50,Pre!$J:$BG,44,0)</f>
        <v>0</v>
      </c>
      <c r="L50">
        <f>VLOOKUP(A50,'post intervencion'!J:BY,62,0)</f>
        <v>0</v>
      </c>
      <c r="M50" t="e">
        <f>VLOOKUP(A50,'post control'!J:BI,45,0)</f>
        <v>#N/A</v>
      </c>
      <c r="N50">
        <f>VLOOKUP(A50,Pre!$J:$BG,45,0)</f>
        <v>2</v>
      </c>
      <c r="O50">
        <f>VLOOKUP(A50,'post intervencion'!J:BY,63,0)</f>
        <v>0</v>
      </c>
      <c r="P50" t="e">
        <f>VLOOKUP(A50,'post control'!J:BI,46,0)</f>
        <v>#N/A</v>
      </c>
      <c r="Q50">
        <f>VLOOKUP(A50,Pre!$J:$BG,46,0)</f>
        <v>2</v>
      </c>
      <c r="R50">
        <f>VLOOKUP(A50,'post intervencion'!J:BY,64,0)</f>
        <v>0</v>
      </c>
      <c r="S50" t="e">
        <f>VLOOKUP(A50,'post control'!J:BI,47,0)</f>
        <v>#N/A</v>
      </c>
      <c r="T50">
        <f>VLOOKUP(A50,Pre!$J:$BG,47,0)</f>
        <v>1.6666666666666667</v>
      </c>
      <c r="U50">
        <f>VLOOKUP(A50,'post intervencion'!J:BY,65,0)</f>
        <v>3</v>
      </c>
      <c r="V50" t="e">
        <f>VLOOKUP(A50,'post control'!J:BI,48,0)</f>
        <v>#N/A</v>
      </c>
      <c r="W50">
        <f>VLOOKUP(A50,Pre!$J:$BG,48,0)</f>
        <v>3.6</v>
      </c>
      <c r="X50">
        <f>VLOOKUP(A50,'post intervencion'!J:BY,66,0)</f>
        <v>3.8</v>
      </c>
      <c r="Y50" t="e">
        <f>VLOOKUP(A50,'post control'!J:BI,49,0)</f>
        <v>#N/A</v>
      </c>
      <c r="Z50">
        <f>VLOOKUP(A50,Pre!$J:$BG,49,0)</f>
        <v>3.75</v>
      </c>
      <c r="AA50">
        <f>VLOOKUP(A50,'post intervencion'!J:BY,67,0)</f>
        <v>3</v>
      </c>
      <c r="AB50" t="e">
        <f>VLOOKUP(A50,'post control'!J:BI,50,0)</f>
        <v>#N/A</v>
      </c>
      <c r="AC50">
        <f>VLOOKUP(A50,Pre!$J:$BG,50,0)</f>
        <v>4</v>
      </c>
      <c r="AD50">
        <f>VLOOKUP(A50,'post intervencion'!J:BY,68,0)</f>
        <v>0</v>
      </c>
      <c r="AE50" t="e">
        <f>VLOOKUP(A50,'post control'!J:BI,51,0)</f>
        <v>#N/A</v>
      </c>
      <c r="AG50">
        <f>VLOOKUP(A50,Pre!$J:$BH,51,0)</f>
        <v>2.3333333333333335</v>
      </c>
      <c r="AH50">
        <f>VLOOKUP(A50,'post intervencion'!J:CA,70,0)</f>
        <v>3</v>
      </c>
      <c r="AJ50">
        <f>VLOOKUP(A50,Pre!$J:$BI,52,0)</f>
        <v>1.3333333333333333</v>
      </c>
      <c r="AK50">
        <f>VLOOKUP(A50,'post intervencion'!J:CB,71,0)</f>
        <v>0</v>
      </c>
      <c r="AM50">
        <f>VLOOKUP(A50,Pre!$J:$BJ,53,0)</f>
        <v>2</v>
      </c>
      <c r="AN50">
        <f>VLOOKUP(A50,'post intervencion'!J:CC,72,0)</f>
        <v>0</v>
      </c>
      <c r="AP50">
        <f>VLOOKUP(A50,Pre!$J:$BK,54,0)</f>
        <v>2</v>
      </c>
      <c r="AQ50">
        <f>VLOOKUP(A50,'post intervencion'!J:CD,73,0)</f>
        <v>0</v>
      </c>
      <c r="AS50">
        <f>VLOOKUP(A50,Pre!$J:$BL,55,0)</f>
        <v>1.3333333333333333</v>
      </c>
      <c r="AT50">
        <f>VLOOKUP(A50,'post intervencion'!J:CE,74,0)</f>
        <v>0</v>
      </c>
      <c r="AW50" t="str">
        <f>VLOOKUP(A50,'post intervencion'!$J$18:$CI$117,75,0)</f>
        <v>no</v>
      </c>
      <c r="AX50" t="str">
        <f>VLOOKUP(A50,'post intervencion'!$J$18:$CI$117,76,0)</f>
        <v>si</v>
      </c>
      <c r="AY50" t="str">
        <f>VLOOKUP(A50,'post intervencion'!$J$18:$CI$117,77,0)</f>
        <v>si</v>
      </c>
      <c r="AZ50" t="str">
        <f>VLOOKUP(A50,'post intervencion'!$J$18:$CI$117,78,0)</f>
        <v>no</v>
      </c>
      <c r="BB50">
        <f>VLOOKUP(A50,Pre!$J:$BL,4,0)</f>
        <v>5</v>
      </c>
      <c r="BC50">
        <f>VLOOKUP(A50,'post intervencion'!J:CN,21,0)</f>
        <v>4</v>
      </c>
    </row>
    <row r="51" spans="1:55" x14ac:dyDescent="0.2">
      <c r="A51">
        <v>1276</v>
      </c>
      <c r="B51" s="13">
        <f>VLOOKUP(A51,Pre!$J:$BG,41,0)</f>
        <v>6</v>
      </c>
      <c r="C51" s="13">
        <f>VLOOKUP(A51,'post intervencion'!J:BY,59,0)</f>
        <v>6</v>
      </c>
      <c r="D51" s="13" t="e">
        <f>VLOOKUP(A51,'post control'!J:BI,42,0)</f>
        <v>#N/A</v>
      </c>
      <c r="E51">
        <f>VLOOKUP(A51,Pre!$J:$BG,42,0)</f>
        <v>6</v>
      </c>
      <c r="F51">
        <f>VLOOKUP(A51,'post intervencion'!J:BY,60,0)</f>
        <v>11</v>
      </c>
      <c r="G51" t="e">
        <f>VLOOKUP(A51,'post control'!J:BI,43,0)</f>
        <v>#N/A</v>
      </c>
      <c r="H51">
        <f>VLOOKUP(A51,Pre!$J:$BG,43,0)</f>
        <v>0.66666666666666663</v>
      </c>
      <c r="I51">
        <f>VLOOKUP(A51,'post intervencion'!J:BY,61,0)</f>
        <v>1</v>
      </c>
      <c r="J51" t="e">
        <f>VLOOKUP(A51,'post control'!J:BI,44,0)</f>
        <v>#N/A</v>
      </c>
      <c r="K51" s="24">
        <f>VLOOKUP(A51,Pre!$J:$BG,44,0)</f>
        <v>0</v>
      </c>
      <c r="L51">
        <f>VLOOKUP(A51,'post intervencion'!J:BY,62,0)</f>
        <v>1</v>
      </c>
      <c r="M51" t="e">
        <f>VLOOKUP(A51,'post control'!J:BI,45,0)</f>
        <v>#N/A</v>
      </c>
      <c r="N51">
        <f>VLOOKUP(A51,Pre!$J:$BG,45,0)</f>
        <v>2</v>
      </c>
      <c r="O51">
        <f>VLOOKUP(A51,'post intervencion'!J:BY,63,0)</f>
        <v>1</v>
      </c>
      <c r="P51" t="e">
        <f>VLOOKUP(A51,'post control'!J:BI,46,0)</f>
        <v>#N/A</v>
      </c>
      <c r="Q51">
        <f>VLOOKUP(A51,Pre!$J:$BG,46,0)</f>
        <v>0</v>
      </c>
      <c r="R51">
        <f>VLOOKUP(A51,'post intervencion'!J:BY,64,0)</f>
        <v>1</v>
      </c>
      <c r="S51" t="e">
        <f>VLOOKUP(A51,'post control'!J:BI,47,0)</f>
        <v>#N/A</v>
      </c>
      <c r="T51">
        <f>VLOOKUP(A51,Pre!$J:$BG,47,0)</f>
        <v>4</v>
      </c>
      <c r="U51">
        <f>VLOOKUP(A51,'post intervencion'!J:BY,65,0)</f>
        <v>2</v>
      </c>
      <c r="V51" t="e">
        <f>VLOOKUP(A51,'post control'!J:BI,48,0)</f>
        <v>#N/A</v>
      </c>
      <c r="W51">
        <f>VLOOKUP(A51,Pre!$J:$BG,48,0)</f>
        <v>3.8</v>
      </c>
      <c r="X51">
        <f>VLOOKUP(A51,'post intervencion'!J:BY,66,0)</f>
        <v>3.8</v>
      </c>
      <c r="Y51" t="e">
        <f>VLOOKUP(A51,'post control'!J:BI,49,0)</f>
        <v>#N/A</v>
      </c>
      <c r="Z51">
        <f>VLOOKUP(A51,Pre!$J:$BG,49,0)</f>
        <v>4.25</v>
      </c>
      <c r="AA51">
        <f>VLOOKUP(A51,'post intervencion'!J:BY,67,0)</f>
        <v>3.6666666666666665</v>
      </c>
      <c r="AB51" t="e">
        <f>VLOOKUP(A51,'post control'!J:BI,50,0)</f>
        <v>#N/A</v>
      </c>
      <c r="AC51">
        <f>VLOOKUP(A51,Pre!$J:$BG,50,0)</f>
        <v>11</v>
      </c>
      <c r="AD51">
        <f>VLOOKUP(A51,'post intervencion'!J:BY,68,0)</f>
        <v>9</v>
      </c>
      <c r="AE51" t="e">
        <f>VLOOKUP(A51,'post control'!J:BI,51,0)</f>
        <v>#N/A</v>
      </c>
      <c r="AG51">
        <f>VLOOKUP(A51,Pre!$J:$BH,51,0)</f>
        <v>2.6666666666666665</v>
      </c>
      <c r="AH51">
        <f>VLOOKUP(A51,'post intervencion'!J:CA,70,0)</f>
        <v>2</v>
      </c>
      <c r="AJ51">
        <f>VLOOKUP(A51,Pre!$J:$BI,52,0)</f>
        <v>3.3333333333333335</v>
      </c>
      <c r="AK51">
        <f>VLOOKUP(A51,'post intervencion'!J:CB,71,0)</f>
        <v>2</v>
      </c>
      <c r="AM51">
        <f>VLOOKUP(A51,Pre!$J:$BJ,53,0)</f>
        <v>5</v>
      </c>
      <c r="AN51">
        <f>VLOOKUP(A51,'post intervencion'!J:CC,72,0)</f>
        <v>3</v>
      </c>
      <c r="AP51">
        <f>VLOOKUP(A51,Pre!$J:$BK,54,0)</f>
        <v>5</v>
      </c>
      <c r="AQ51">
        <f>VLOOKUP(A51,'post intervencion'!J:CD,73,0)</f>
        <v>3</v>
      </c>
      <c r="AS51">
        <f>VLOOKUP(A51,Pre!$J:$BL,55,0)</f>
        <v>3.666666666666667</v>
      </c>
      <c r="AT51">
        <f>VLOOKUP(A51,'post intervencion'!J:CE,74,0)</f>
        <v>3</v>
      </c>
      <c r="AW51" t="str">
        <f>VLOOKUP(A51,'post intervencion'!$J$18:$CI$117,75,0)</f>
        <v>si</v>
      </c>
      <c r="AX51" t="str">
        <f>VLOOKUP(A51,'post intervencion'!$J$18:$CI$117,76,0)</f>
        <v>si</v>
      </c>
      <c r="AY51" t="str">
        <f>VLOOKUP(A51,'post intervencion'!$J$18:$CI$117,77,0)</f>
        <v>si</v>
      </c>
      <c r="AZ51" t="str">
        <f>VLOOKUP(A51,'post intervencion'!$J$18:$CI$117,78,0)</f>
        <v>no</v>
      </c>
      <c r="BB51">
        <f>VLOOKUP(A51,Pre!$J:$BL,4,0)</f>
        <v>7</v>
      </c>
      <c r="BC51">
        <f>VLOOKUP(A51,'post intervencion'!J:CN,21,0)</f>
        <v>7</v>
      </c>
    </row>
    <row r="52" spans="1:55" x14ac:dyDescent="0.2">
      <c r="A52">
        <v>389</v>
      </c>
      <c r="B52" s="13">
        <f>VLOOKUP(A52,Pre!$J:$BG,41,0)</f>
        <v>4</v>
      </c>
      <c r="C52" s="13">
        <f>VLOOKUP(A52,'post intervencion'!J:BY,59,0)</f>
        <v>4.333333333333333</v>
      </c>
      <c r="D52" s="13" t="e">
        <f>VLOOKUP(A52,'post control'!J:BI,42,0)</f>
        <v>#N/A</v>
      </c>
      <c r="E52">
        <f>VLOOKUP(A52,Pre!$J:$BG,42,0)</f>
        <v>2</v>
      </c>
      <c r="F52">
        <f>VLOOKUP(A52,'post intervencion'!J:BY,60,0)</f>
        <v>3</v>
      </c>
      <c r="G52" t="e">
        <f>VLOOKUP(A52,'post control'!J:BI,43,0)</f>
        <v>#N/A</v>
      </c>
      <c r="H52">
        <f>VLOOKUP(A52,Pre!$J:$BG,43,0)</f>
        <v>3</v>
      </c>
      <c r="I52">
        <f>VLOOKUP(A52,'post intervencion'!J:BY,61,0)</f>
        <v>3</v>
      </c>
      <c r="J52" t="e">
        <f>VLOOKUP(A52,'post control'!J:BI,44,0)</f>
        <v>#N/A</v>
      </c>
      <c r="K52" s="24">
        <f>VLOOKUP(A52,Pre!$J:$BG,44,0)</f>
        <v>3</v>
      </c>
      <c r="L52">
        <f>VLOOKUP(A52,'post intervencion'!J:BY,62,0)</f>
        <v>3</v>
      </c>
      <c r="M52" t="e">
        <f>VLOOKUP(A52,'post control'!J:BI,45,0)</f>
        <v>#N/A</v>
      </c>
      <c r="N52">
        <f>VLOOKUP(A52,Pre!$J:$BG,45,0)</f>
        <v>3</v>
      </c>
      <c r="O52">
        <f>VLOOKUP(A52,'post intervencion'!J:BY,63,0)</f>
        <v>3</v>
      </c>
      <c r="P52" t="e">
        <f>VLOOKUP(A52,'post control'!J:BI,46,0)</f>
        <v>#N/A</v>
      </c>
      <c r="Q52">
        <f>VLOOKUP(A52,Pre!$J:$BG,46,0)</f>
        <v>3</v>
      </c>
      <c r="R52">
        <f>VLOOKUP(A52,'post intervencion'!J:BY,64,0)</f>
        <v>3</v>
      </c>
      <c r="S52" t="e">
        <f>VLOOKUP(A52,'post control'!J:BI,47,0)</f>
        <v>#N/A</v>
      </c>
      <c r="T52">
        <f>VLOOKUP(A52,Pre!$J:$BG,47,0)</f>
        <v>1</v>
      </c>
      <c r="U52">
        <f>VLOOKUP(A52,'post intervencion'!J:BY,65,0)</f>
        <v>2</v>
      </c>
      <c r="V52" t="e">
        <f>VLOOKUP(A52,'post control'!J:BI,48,0)</f>
        <v>#N/A</v>
      </c>
      <c r="W52">
        <f>VLOOKUP(A52,Pre!$J:$BG,48,0)</f>
        <v>3</v>
      </c>
      <c r="X52">
        <f>VLOOKUP(A52,'post intervencion'!J:BY,66,0)</f>
        <v>3.2</v>
      </c>
      <c r="Y52" t="e">
        <f>VLOOKUP(A52,'post control'!J:BI,49,0)</f>
        <v>#N/A</v>
      </c>
      <c r="Z52">
        <f>VLOOKUP(A52,Pre!$J:$BG,49,0)</f>
        <v>3.5</v>
      </c>
      <c r="AA52">
        <f>VLOOKUP(A52,'post intervencion'!J:BY,67,0)</f>
        <v>4</v>
      </c>
      <c r="AB52" t="e">
        <f>VLOOKUP(A52,'post control'!J:BI,50,0)</f>
        <v>#N/A</v>
      </c>
      <c r="AC52">
        <f>VLOOKUP(A52,Pre!$J:$BG,50,0)</f>
        <v>9</v>
      </c>
      <c r="AD52">
        <f>VLOOKUP(A52,'post intervencion'!J:BY,68,0)</f>
        <v>9</v>
      </c>
      <c r="AE52" t="e">
        <f>VLOOKUP(A52,'post control'!J:BI,51,0)</f>
        <v>#N/A</v>
      </c>
      <c r="AG52">
        <f>VLOOKUP(A52,Pre!$J:$BH,51,0)</f>
        <v>1.7777777777777777</v>
      </c>
      <c r="AH52">
        <f>VLOOKUP(A52,'post intervencion'!J:CA,70,0)</f>
        <v>2</v>
      </c>
      <c r="AJ52">
        <f>VLOOKUP(A52,Pre!$J:$BI,52,0)</f>
        <v>2</v>
      </c>
      <c r="AK52">
        <f>VLOOKUP(A52,'post intervencion'!J:CB,71,0)</f>
        <v>2</v>
      </c>
      <c r="AM52">
        <f>VLOOKUP(A52,Pre!$J:$BJ,53,0)</f>
        <v>3</v>
      </c>
      <c r="AN52">
        <f>VLOOKUP(A52,'post intervencion'!J:CC,72,0)</f>
        <v>3</v>
      </c>
      <c r="AP52">
        <f>VLOOKUP(A52,Pre!$J:$BK,54,0)</f>
        <v>3</v>
      </c>
      <c r="AQ52">
        <f>VLOOKUP(A52,'post intervencion'!J:CD,73,0)</f>
        <v>3</v>
      </c>
      <c r="AS52">
        <f>VLOOKUP(A52,Pre!$J:$BL,55,0)</f>
        <v>3</v>
      </c>
      <c r="AT52">
        <f>VLOOKUP(A52,'post intervencion'!J:CE,74,0)</f>
        <v>3</v>
      </c>
      <c r="AW52" t="str">
        <f>VLOOKUP(A52,'post intervencion'!$J$18:$CI$117,75,0)</f>
        <v>si</v>
      </c>
      <c r="AX52" t="str">
        <f>VLOOKUP(A52,'post intervencion'!$J$18:$CI$117,76,0)</f>
        <v>si</v>
      </c>
      <c r="AY52" t="str">
        <f>VLOOKUP(A52,'post intervencion'!$J$18:$CI$117,77,0)</f>
        <v>si</v>
      </c>
      <c r="AZ52" t="str">
        <f>VLOOKUP(A52,'post intervencion'!$J$18:$CI$117,78,0)</f>
        <v>no</v>
      </c>
      <c r="BB52">
        <f>VLOOKUP(A52,Pre!$J:$BL,4,0)</f>
        <v>4</v>
      </c>
      <c r="BC52">
        <f>VLOOKUP(A52,'post intervencion'!J:CN,21,0)</f>
        <v>5</v>
      </c>
    </row>
    <row r="53" spans="1:55" x14ac:dyDescent="0.2">
      <c r="A53">
        <v>389</v>
      </c>
      <c r="B53" s="13">
        <f>VLOOKUP(A53,Pre!$J:$BG,41,0)</f>
        <v>4</v>
      </c>
      <c r="C53" s="13">
        <f>VLOOKUP(A53,'post intervencion'!J:BY,59,0)</f>
        <v>4.333333333333333</v>
      </c>
      <c r="D53" s="13" t="e">
        <f>VLOOKUP(A53,'post control'!J:BI,42,0)</f>
        <v>#N/A</v>
      </c>
      <c r="E53">
        <f>VLOOKUP(A53,Pre!$J:$BG,42,0)</f>
        <v>2</v>
      </c>
      <c r="F53">
        <f>VLOOKUP(A53,'post intervencion'!J:BY,60,0)</f>
        <v>3</v>
      </c>
      <c r="G53" t="e">
        <f>VLOOKUP(A53,'post control'!J:BI,43,0)</f>
        <v>#N/A</v>
      </c>
      <c r="H53">
        <f>VLOOKUP(A53,Pre!$J:$BG,43,0)</f>
        <v>3</v>
      </c>
      <c r="I53">
        <f>VLOOKUP(A53,'post intervencion'!J:BY,61,0)</f>
        <v>3</v>
      </c>
      <c r="J53" t="e">
        <f>VLOOKUP(A53,'post control'!J:BI,44,0)</f>
        <v>#N/A</v>
      </c>
      <c r="K53" s="24">
        <f>VLOOKUP(A53,Pre!$J:$BG,44,0)</f>
        <v>3</v>
      </c>
      <c r="L53">
        <f>VLOOKUP(A53,'post intervencion'!J:BY,62,0)</f>
        <v>3</v>
      </c>
      <c r="M53" t="e">
        <f>VLOOKUP(A53,'post control'!J:BI,45,0)</f>
        <v>#N/A</v>
      </c>
      <c r="N53">
        <f>VLOOKUP(A53,Pre!$J:$BG,45,0)</f>
        <v>3</v>
      </c>
      <c r="O53">
        <f>VLOOKUP(A53,'post intervencion'!J:BY,63,0)</f>
        <v>3</v>
      </c>
      <c r="P53" t="e">
        <f>VLOOKUP(A53,'post control'!J:BI,46,0)</f>
        <v>#N/A</v>
      </c>
      <c r="Q53">
        <f>VLOOKUP(A53,Pre!$J:$BG,46,0)</f>
        <v>3</v>
      </c>
      <c r="R53">
        <f>VLOOKUP(A53,'post intervencion'!J:BY,64,0)</f>
        <v>3</v>
      </c>
      <c r="S53" t="e">
        <f>VLOOKUP(A53,'post control'!J:BI,47,0)</f>
        <v>#N/A</v>
      </c>
      <c r="T53">
        <f>VLOOKUP(A53,Pre!$J:$BG,47,0)</f>
        <v>1</v>
      </c>
      <c r="U53">
        <f>VLOOKUP(A53,'post intervencion'!J:BY,65,0)</f>
        <v>2</v>
      </c>
      <c r="V53" t="e">
        <f>VLOOKUP(A53,'post control'!J:BI,48,0)</f>
        <v>#N/A</v>
      </c>
      <c r="W53">
        <f>VLOOKUP(A53,Pre!$J:$BG,48,0)</f>
        <v>3</v>
      </c>
      <c r="X53">
        <f>VLOOKUP(A53,'post intervencion'!J:BY,66,0)</f>
        <v>3.2</v>
      </c>
      <c r="Y53" t="e">
        <f>VLOOKUP(A53,'post control'!J:BI,49,0)</f>
        <v>#N/A</v>
      </c>
      <c r="Z53">
        <f>VLOOKUP(A53,Pre!$J:$BG,49,0)</f>
        <v>3.5</v>
      </c>
      <c r="AA53">
        <f>VLOOKUP(A53,'post intervencion'!J:BY,67,0)</f>
        <v>4</v>
      </c>
      <c r="AB53" t="e">
        <f>VLOOKUP(A53,'post control'!J:BI,50,0)</f>
        <v>#N/A</v>
      </c>
      <c r="AC53">
        <f>VLOOKUP(A53,Pre!$J:$BG,50,0)</f>
        <v>9</v>
      </c>
      <c r="AD53">
        <f>VLOOKUP(A53,'post intervencion'!J:BY,68,0)</f>
        <v>9</v>
      </c>
      <c r="AE53" t="e">
        <f>VLOOKUP(A53,'post control'!J:BI,51,0)</f>
        <v>#N/A</v>
      </c>
      <c r="AG53">
        <f>VLOOKUP(A53,Pre!$J:$BH,51,0)</f>
        <v>1.7777777777777777</v>
      </c>
      <c r="AH53">
        <f>VLOOKUP(A53,'post intervencion'!J:CA,70,0)</f>
        <v>2</v>
      </c>
      <c r="AJ53">
        <f>VLOOKUP(A53,Pre!$J:$BI,52,0)</f>
        <v>2</v>
      </c>
      <c r="AK53">
        <f>VLOOKUP(A53,'post intervencion'!J:CB,71,0)</f>
        <v>2</v>
      </c>
      <c r="AM53">
        <f>VLOOKUP(A53,Pre!$J:$BJ,53,0)</f>
        <v>3</v>
      </c>
      <c r="AN53">
        <f>VLOOKUP(A53,'post intervencion'!J:CC,72,0)</f>
        <v>3</v>
      </c>
      <c r="AP53">
        <f>VLOOKUP(A53,Pre!$J:$BK,54,0)</f>
        <v>3</v>
      </c>
      <c r="AQ53">
        <f>VLOOKUP(A53,'post intervencion'!J:CD,73,0)</f>
        <v>3</v>
      </c>
      <c r="AS53">
        <f>VLOOKUP(A53,Pre!$J:$BL,55,0)</f>
        <v>3</v>
      </c>
      <c r="AT53">
        <f>VLOOKUP(A53,'post intervencion'!J:CE,74,0)</f>
        <v>3</v>
      </c>
      <c r="AW53" t="str">
        <f>VLOOKUP(A53,'post intervencion'!$J$18:$CI$117,75,0)</f>
        <v>si</v>
      </c>
      <c r="AX53" t="str">
        <f>VLOOKUP(A53,'post intervencion'!$J$18:$CI$117,76,0)</f>
        <v>si</v>
      </c>
      <c r="AY53" t="str">
        <f>VLOOKUP(A53,'post intervencion'!$J$18:$CI$117,77,0)</f>
        <v>si</v>
      </c>
      <c r="AZ53" t="str">
        <f>VLOOKUP(A53,'post intervencion'!$J$18:$CI$117,78,0)</f>
        <v>no</v>
      </c>
      <c r="BB53">
        <f>VLOOKUP(A53,Pre!$J:$BL,4,0)</f>
        <v>4</v>
      </c>
      <c r="BC53">
        <f>VLOOKUP(A53,'post intervencion'!J:CN,21,0)</f>
        <v>5</v>
      </c>
    </row>
    <row r="54" spans="1:55" x14ac:dyDescent="0.2">
      <c r="A54">
        <v>745</v>
      </c>
      <c r="B54" s="13">
        <f>VLOOKUP(A54,Pre!$J:$BG,41,0)</f>
        <v>5</v>
      </c>
      <c r="C54" s="13">
        <f>VLOOKUP(A54,'post intervencion'!J:BY,59,0)</f>
        <v>4.666666666666667</v>
      </c>
      <c r="D54" s="13" t="e">
        <f>VLOOKUP(A54,'post control'!J:BI,42,0)</f>
        <v>#N/A</v>
      </c>
      <c r="E54">
        <f>VLOOKUP(A54,Pre!$J:$BG,42,0)</f>
        <v>6</v>
      </c>
      <c r="F54">
        <f>VLOOKUP(A54,'post intervencion'!J:BY,60,0)</f>
        <v>7</v>
      </c>
      <c r="G54" t="e">
        <f>VLOOKUP(A54,'post control'!J:BI,43,0)</f>
        <v>#N/A</v>
      </c>
      <c r="H54">
        <f>VLOOKUP(A54,Pre!$J:$BG,43,0)</f>
        <v>2.6666666666666665</v>
      </c>
      <c r="I54">
        <f>VLOOKUP(A54,'post intervencion'!J:BY,61,0)</f>
        <v>2.6666666666666665</v>
      </c>
      <c r="J54" t="e">
        <f>VLOOKUP(A54,'post control'!J:BI,44,0)</f>
        <v>#N/A</v>
      </c>
      <c r="K54" s="24">
        <f>VLOOKUP(A54,Pre!$J:$BG,44,0)</f>
        <v>3</v>
      </c>
      <c r="L54">
        <f>VLOOKUP(A54,'post intervencion'!J:BY,62,0)</f>
        <v>3</v>
      </c>
      <c r="M54" t="e">
        <f>VLOOKUP(A54,'post control'!J:BI,45,0)</f>
        <v>#N/A</v>
      </c>
      <c r="N54">
        <f>VLOOKUP(A54,Pre!$J:$BG,45,0)</f>
        <v>3</v>
      </c>
      <c r="O54">
        <f>VLOOKUP(A54,'post intervencion'!J:BY,63,0)</f>
        <v>3</v>
      </c>
      <c r="P54" t="e">
        <f>VLOOKUP(A54,'post control'!J:BI,46,0)</f>
        <v>#N/A</v>
      </c>
      <c r="Q54">
        <f>VLOOKUP(A54,Pre!$J:$BG,46,0)</f>
        <v>2</v>
      </c>
      <c r="R54">
        <f>VLOOKUP(A54,'post intervencion'!J:BY,64,0)</f>
        <v>2</v>
      </c>
      <c r="S54" t="e">
        <f>VLOOKUP(A54,'post control'!J:BI,47,0)</f>
        <v>#N/A</v>
      </c>
      <c r="T54">
        <f>VLOOKUP(A54,Pre!$J:$BG,47,0)</f>
        <v>2.3333333333333335</v>
      </c>
      <c r="U54">
        <f>VLOOKUP(A54,'post intervencion'!J:BY,65,0)</f>
        <v>2.3333333333333335</v>
      </c>
      <c r="V54" t="e">
        <f>VLOOKUP(A54,'post control'!J:BI,48,0)</f>
        <v>#N/A</v>
      </c>
      <c r="W54">
        <f>VLOOKUP(A54,Pre!$J:$BG,48,0)</f>
        <v>4.2</v>
      </c>
      <c r="X54">
        <f>VLOOKUP(A54,'post intervencion'!J:BY,66,0)</f>
        <v>4.2</v>
      </c>
      <c r="Y54" t="e">
        <f>VLOOKUP(A54,'post control'!J:BI,49,0)</f>
        <v>#N/A</v>
      </c>
      <c r="Z54">
        <f>VLOOKUP(A54,Pre!$J:$BG,49,0)</f>
        <v>4.25</v>
      </c>
      <c r="AA54">
        <f>VLOOKUP(A54,'post intervencion'!J:BY,67,0)</f>
        <v>4</v>
      </c>
      <c r="AB54" t="e">
        <f>VLOOKUP(A54,'post control'!J:BI,50,0)</f>
        <v>#N/A</v>
      </c>
      <c r="AC54">
        <f>VLOOKUP(A54,Pre!$J:$BG,50,0)</f>
        <v>8</v>
      </c>
      <c r="AD54">
        <f>VLOOKUP(A54,'post intervencion'!J:BY,68,0)</f>
        <v>9</v>
      </c>
      <c r="AE54" t="e">
        <f>VLOOKUP(A54,'post control'!J:BI,51,0)</f>
        <v>#N/A</v>
      </c>
      <c r="AG54">
        <f>VLOOKUP(A54,Pre!$J:$BH,51,0)</f>
        <v>3</v>
      </c>
      <c r="AH54">
        <f>VLOOKUP(A54,'post intervencion'!J:CA,70,0)</f>
        <v>2.3333333333333335</v>
      </c>
      <c r="AJ54">
        <f>VLOOKUP(A54,Pre!$J:$BI,52,0)</f>
        <v>2</v>
      </c>
      <c r="AK54">
        <f>VLOOKUP(A54,'post intervencion'!J:CB,71,0)</f>
        <v>3</v>
      </c>
      <c r="AM54">
        <f>VLOOKUP(A54,Pre!$J:$BJ,53,0)</f>
        <v>3</v>
      </c>
      <c r="AN54">
        <f>VLOOKUP(A54,'post intervencion'!J:CC,72,0)</f>
        <v>4</v>
      </c>
      <c r="AP54">
        <f>VLOOKUP(A54,Pre!$J:$BK,54,0)</f>
        <v>3</v>
      </c>
      <c r="AQ54">
        <f>VLOOKUP(A54,'post intervencion'!J:CD,73,0)</f>
        <v>4</v>
      </c>
      <c r="AS54">
        <f>VLOOKUP(A54,Pre!$J:$BL,55,0)</f>
        <v>2.6666666666666665</v>
      </c>
      <c r="AT54">
        <f>VLOOKUP(A54,'post intervencion'!J:CE,74,0)</f>
        <v>3</v>
      </c>
      <c r="AW54" t="str">
        <f>VLOOKUP(A54,'post intervencion'!$J$18:$CI$117,75,0)</f>
        <v>si</v>
      </c>
      <c r="AX54" t="str">
        <f>VLOOKUP(A54,'post intervencion'!$J$18:$CI$117,76,0)</f>
        <v>no</v>
      </c>
      <c r="AY54" t="str">
        <f>VLOOKUP(A54,'post intervencion'!$J$18:$CI$117,77,0)</f>
        <v>si</v>
      </c>
      <c r="AZ54" t="str">
        <f>VLOOKUP(A54,'post intervencion'!$J$18:$CI$117,78,0)</f>
        <v>si</v>
      </c>
      <c r="BB54">
        <f>VLOOKUP(A54,Pre!$J:$BL,4,0)</f>
        <v>7</v>
      </c>
      <c r="BC54">
        <f>VLOOKUP(A54,'post intervencion'!J:CN,21,0)</f>
        <v>7</v>
      </c>
    </row>
    <row r="55" spans="1:55" x14ac:dyDescent="0.2">
      <c r="A55">
        <v>889</v>
      </c>
      <c r="B55" s="13">
        <f>VLOOKUP(A55,Pre!$J:$BG,41,0)</f>
        <v>6</v>
      </c>
      <c r="C55" s="13">
        <f>VLOOKUP(A55,'post intervencion'!J:BY,59,0)</f>
        <v>6</v>
      </c>
      <c r="D55" s="13" t="e">
        <f>VLOOKUP(A55,'post control'!J:BI,42,0)</f>
        <v>#N/A</v>
      </c>
      <c r="E55">
        <f>VLOOKUP(A55,Pre!$J:$BG,42,0)</f>
        <v>11</v>
      </c>
      <c r="F55">
        <f>VLOOKUP(A55,'post intervencion'!J:BY,60,0)</f>
        <v>11</v>
      </c>
      <c r="G55" t="e">
        <f>VLOOKUP(A55,'post control'!J:BI,43,0)</f>
        <v>#N/A</v>
      </c>
      <c r="H55">
        <f>VLOOKUP(A55,Pre!$J:$BG,43,0)</f>
        <v>4</v>
      </c>
      <c r="I55">
        <f>VLOOKUP(A55,'post intervencion'!J:BY,61,0)</f>
        <v>3</v>
      </c>
      <c r="J55" t="e">
        <f>VLOOKUP(A55,'post control'!J:BI,44,0)</f>
        <v>#N/A</v>
      </c>
      <c r="K55" s="24">
        <f>VLOOKUP(A55,Pre!$J:$BG,44,0)</f>
        <v>4</v>
      </c>
      <c r="L55">
        <f>VLOOKUP(A55,'post intervencion'!J:BY,62,0)</f>
        <v>3</v>
      </c>
      <c r="M55" t="e">
        <f>VLOOKUP(A55,'post control'!J:BI,45,0)</f>
        <v>#N/A</v>
      </c>
      <c r="N55">
        <f>VLOOKUP(A55,Pre!$J:$BG,45,0)</f>
        <v>4</v>
      </c>
      <c r="O55">
        <f>VLOOKUP(A55,'post intervencion'!J:BY,63,0)</f>
        <v>3</v>
      </c>
      <c r="P55" t="e">
        <f>VLOOKUP(A55,'post control'!J:BI,46,0)</f>
        <v>#N/A</v>
      </c>
      <c r="Q55">
        <f>VLOOKUP(A55,Pre!$J:$BG,46,0)</f>
        <v>4</v>
      </c>
      <c r="R55">
        <f>VLOOKUP(A55,'post intervencion'!J:BY,64,0)</f>
        <v>3</v>
      </c>
      <c r="S55" t="e">
        <f>VLOOKUP(A55,'post control'!J:BI,47,0)</f>
        <v>#N/A</v>
      </c>
      <c r="T55">
        <f>VLOOKUP(A55,Pre!$J:$BG,47,0)</f>
        <v>1</v>
      </c>
      <c r="U55">
        <f>VLOOKUP(A55,'post intervencion'!J:BY,65,0)</f>
        <v>2.3333333333333335</v>
      </c>
      <c r="V55" t="e">
        <f>VLOOKUP(A55,'post control'!J:BI,48,0)</f>
        <v>#N/A</v>
      </c>
      <c r="W55">
        <f>VLOOKUP(A55,Pre!$J:$BG,48,0)</f>
        <v>4</v>
      </c>
      <c r="X55">
        <f>VLOOKUP(A55,'post intervencion'!J:BY,66,0)</f>
        <v>3.6</v>
      </c>
      <c r="Y55" t="e">
        <f>VLOOKUP(A55,'post control'!J:BI,49,0)</f>
        <v>#N/A</v>
      </c>
      <c r="Z55">
        <f>VLOOKUP(A55,Pre!$J:$BG,49,0)</f>
        <v>4.5</v>
      </c>
      <c r="AA55">
        <f>VLOOKUP(A55,'post intervencion'!J:BY,67,0)</f>
        <v>4.666666666666667</v>
      </c>
      <c r="AB55" t="e">
        <f>VLOOKUP(A55,'post control'!J:BI,50,0)</f>
        <v>#N/A</v>
      </c>
      <c r="AC55">
        <f>VLOOKUP(A55,Pre!$J:$BG,50,0)</f>
        <v>12</v>
      </c>
      <c r="AD55">
        <f>VLOOKUP(A55,'post intervencion'!J:BY,68,0)</f>
        <v>9</v>
      </c>
      <c r="AE55" t="e">
        <f>VLOOKUP(A55,'post control'!J:BI,51,0)</f>
        <v>#N/A</v>
      </c>
      <c r="AG55">
        <f>VLOOKUP(A55,Pre!$J:$BH,51,0)</f>
        <v>2.6666666666666665</v>
      </c>
      <c r="AH55">
        <f>VLOOKUP(A55,'post intervencion'!J:CA,70,0)</f>
        <v>2.3333333333333335</v>
      </c>
      <c r="AJ55">
        <f>VLOOKUP(A55,Pre!$J:$BI,52,0)</f>
        <v>2.6666666666666665</v>
      </c>
      <c r="AK55">
        <f>VLOOKUP(A55,'post intervencion'!J:CB,71,0)</f>
        <v>1.6666666666666665</v>
      </c>
      <c r="AM55">
        <f>VLOOKUP(A55,Pre!$J:$BJ,53,0)</f>
        <v>4</v>
      </c>
      <c r="AN55">
        <f>VLOOKUP(A55,'post intervencion'!J:CC,72,0)</f>
        <v>3</v>
      </c>
      <c r="AP55">
        <f>VLOOKUP(A55,Pre!$J:$BK,54,0)</f>
        <v>4</v>
      </c>
      <c r="AQ55">
        <f>VLOOKUP(A55,'post intervencion'!J:CD,73,0)</f>
        <v>3</v>
      </c>
      <c r="AS55">
        <f>VLOOKUP(A55,Pre!$J:$BL,55,0)</f>
        <v>4</v>
      </c>
      <c r="AT55">
        <f>VLOOKUP(A55,'post intervencion'!J:CE,74,0)</f>
        <v>3</v>
      </c>
      <c r="AW55" t="str">
        <f>VLOOKUP(A55,'post intervencion'!$J$18:$CI$117,75,0)</f>
        <v>no</v>
      </c>
      <c r="AX55" t="str">
        <f>VLOOKUP(A55,'post intervencion'!$J$18:$CI$117,76,0)</f>
        <v>si</v>
      </c>
      <c r="AY55" t="str">
        <f>VLOOKUP(A55,'post intervencion'!$J$18:$CI$117,77,0)</f>
        <v>si</v>
      </c>
      <c r="AZ55" t="str">
        <f>VLOOKUP(A55,'post intervencion'!$J$18:$CI$117,78,0)</f>
        <v>si</v>
      </c>
      <c r="BB55">
        <f>VLOOKUP(A55,Pre!$J:$BL,4,0)</f>
        <v>6</v>
      </c>
      <c r="BC55">
        <f>VLOOKUP(A55,'post intervencion'!J:CN,21,0)</f>
        <v>6</v>
      </c>
    </row>
    <row r="56" spans="1:55" x14ac:dyDescent="0.2">
      <c r="A56">
        <v>481</v>
      </c>
      <c r="B56" s="13">
        <f>VLOOKUP(A56,Pre!$J:$BG,41,0)</f>
        <v>5.666666666666667</v>
      </c>
      <c r="C56" s="13">
        <f>VLOOKUP(A56,'post intervencion'!J:BY,59,0)</f>
        <v>5.333333333333333</v>
      </c>
      <c r="D56" s="13" t="e">
        <f>VLOOKUP(A56,'post control'!J:BI,42,0)</f>
        <v>#N/A</v>
      </c>
      <c r="E56">
        <f>VLOOKUP(A56,Pre!$J:$BG,42,0)</f>
        <v>1</v>
      </c>
      <c r="F56">
        <f>VLOOKUP(A56,'post intervencion'!J:BY,60,0)</f>
        <v>2</v>
      </c>
      <c r="G56" t="e">
        <f>VLOOKUP(A56,'post control'!J:BI,43,0)</f>
        <v>#N/A</v>
      </c>
      <c r="H56">
        <f>VLOOKUP(A56,Pre!$J:$BG,43,0)</f>
        <v>0.66666666666666663</v>
      </c>
      <c r="I56">
        <f>VLOOKUP(A56,'post intervencion'!J:BY,61,0)</f>
        <v>2</v>
      </c>
      <c r="J56" t="e">
        <f>VLOOKUP(A56,'post control'!J:BI,44,0)</f>
        <v>#N/A</v>
      </c>
      <c r="K56" s="24">
        <f>VLOOKUP(A56,Pre!$J:$BG,44,0)</f>
        <v>1</v>
      </c>
      <c r="L56">
        <f>VLOOKUP(A56,'post intervencion'!J:BY,62,0)</f>
        <v>1</v>
      </c>
      <c r="M56" t="e">
        <f>VLOOKUP(A56,'post control'!J:BI,45,0)</f>
        <v>#N/A</v>
      </c>
      <c r="N56">
        <f>VLOOKUP(A56,Pre!$J:$BG,45,0)</f>
        <v>1</v>
      </c>
      <c r="O56">
        <f>VLOOKUP(A56,'post intervencion'!J:BY,63,0)</f>
        <v>4</v>
      </c>
      <c r="P56" t="e">
        <f>VLOOKUP(A56,'post control'!J:BI,46,0)</f>
        <v>#N/A</v>
      </c>
      <c r="Q56">
        <f>VLOOKUP(A56,Pre!$J:$BG,46,0)</f>
        <v>0</v>
      </c>
      <c r="R56">
        <f>VLOOKUP(A56,'post intervencion'!J:BY,64,0)</f>
        <v>1</v>
      </c>
      <c r="S56" t="e">
        <f>VLOOKUP(A56,'post control'!J:BI,47,0)</f>
        <v>#N/A</v>
      </c>
      <c r="T56">
        <f>VLOOKUP(A56,Pre!$J:$BG,47,0)</f>
        <v>3.6666666666666665</v>
      </c>
      <c r="U56">
        <f>VLOOKUP(A56,'post intervencion'!J:BY,65,0)</f>
        <v>2.4444444444444446</v>
      </c>
      <c r="V56" t="e">
        <f>VLOOKUP(A56,'post control'!J:BI,48,0)</f>
        <v>#N/A</v>
      </c>
      <c r="W56">
        <f>VLOOKUP(A56,Pre!$J:$BG,48,0)</f>
        <v>3</v>
      </c>
      <c r="X56">
        <f>VLOOKUP(A56,'post intervencion'!J:BY,66,0)</f>
        <v>3.8</v>
      </c>
      <c r="Y56" t="e">
        <f>VLOOKUP(A56,'post control'!J:BI,49,0)</f>
        <v>#N/A</v>
      </c>
      <c r="Z56">
        <f>VLOOKUP(A56,Pre!$J:$BG,49,0)</f>
        <v>3.5</v>
      </c>
      <c r="AA56">
        <f>VLOOKUP(A56,'post intervencion'!J:BY,67,0)</f>
        <v>4</v>
      </c>
      <c r="AB56" t="e">
        <f>VLOOKUP(A56,'post control'!J:BI,50,0)</f>
        <v>#N/A</v>
      </c>
      <c r="AC56">
        <f>VLOOKUP(A56,Pre!$J:$BG,50,0)</f>
        <v>7</v>
      </c>
      <c r="AD56">
        <f>VLOOKUP(A56,'post intervencion'!J:BY,68,0)</f>
        <v>9</v>
      </c>
      <c r="AE56" t="e">
        <f>VLOOKUP(A56,'post control'!J:BI,51,0)</f>
        <v>#N/A</v>
      </c>
      <c r="AG56">
        <f>VLOOKUP(A56,Pre!$J:$BH,51,0)</f>
        <v>2.7777777777777777</v>
      </c>
      <c r="AH56">
        <f>VLOOKUP(A56,'post intervencion'!J:CA,70,0)</f>
        <v>2.4444444444444446</v>
      </c>
      <c r="AJ56">
        <f>VLOOKUP(A56,Pre!$J:$BI,52,0)</f>
        <v>2.333333333333333</v>
      </c>
      <c r="AK56">
        <f>VLOOKUP(A56,'post intervencion'!J:CB,71,0)</f>
        <v>4</v>
      </c>
      <c r="AM56">
        <f>VLOOKUP(A56,Pre!$J:$BJ,53,0)</f>
        <v>3</v>
      </c>
      <c r="AN56">
        <f>VLOOKUP(A56,'post intervencion'!J:CC,72,0)</f>
        <v>4</v>
      </c>
      <c r="AP56">
        <f>VLOOKUP(A56,Pre!$J:$BK,54,0)</f>
        <v>3</v>
      </c>
      <c r="AQ56">
        <f>VLOOKUP(A56,'post intervencion'!J:CD,73,0)</f>
        <v>4</v>
      </c>
      <c r="AS56">
        <f>VLOOKUP(A56,Pre!$J:$BL,55,0)</f>
        <v>2.333333333333333</v>
      </c>
      <c r="AT56">
        <f>VLOOKUP(A56,'post intervencion'!J:CE,74,0)</f>
        <v>3</v>
      </c>
      <c r="AW56" t="str">
        <f>VLOOKUP(A56,'post intervencion'!$J$18:$CI$117,75,0)</f>
        <v>si</v>
      </c>
      <c r="AX56" t="str">
        <f>VLOOKUP(A56,'post intervencion'!$J$18:$CI$117,76,0)</f>
        <v>si</v>
      </c>
      <c r="AY56" t="str">
        <f>VLOOKUP(A56,'post intervencion'!$J$18:$CI$117,77,0)</f>
        <v>si</v>
      </c>
      <c r="AZ56" t="str">
        <f>VLOOKUP(A56,'post intervencion'!$J$18:$CI$117,78,0)</f>
        <v>no</v>
      </c>
      <c r="BB56">
        <f>VLOOKUP(A56,Pre!$J:$BL,4,0)</f>
        <v>5</v>
      </c>
      <c r="BC56">
        <f>VLOOKUP(A56,'post intervencion'!J:CN,21,0)</f>
        <v>5</v>
      </c>
    </row>
    <row r="57" spans="1:55" x14ac:dyDescent="0.2">
      <c r="A57">
        <v>581</v>
      </c>
      <c r="B57" s="13">
        <f>VLOOKUP(A57,Pre!$J:$BG,41,0)</f>
        <v>6</v>
      </c>
      <c r="C57" s="13">
        <f>VLOOKUP(A57,'post intervencion'!J:BY,59,0)</f>
        <v>5.666666666666667</v>
      </c>
      <c r="D57" s="13" t="e">
        <f>VLOOKUP(A57,'post control'!J:BI,42,0)</f>
        <v>#N/A</v>
      </c>
      <c r="E57">
        <f>VLOOKUP(A57,Pre!$J:$BG,42,0)</f>
        <v>10</v>
      </c>
      <c r="F57">
        <f>VLOOKUP(A57,'post intervencion'!J:BY,60,0)</f>
        <v>10</v>
      </c>
      <c r="G57" t="e">
        <f>VLOOKUP(A57,'post control'!J:BI,43,0)</f>
        <v>#N/A</v>
      </c>
      <c r="H57">
        <f>VLOOKUP(A57,Pre!$J:$BG,43,0)</f>
        <v>1.3333333333333333</v>
      </c>
      <c r="I57">
        <f>VLOOKUP(A57,'post intervencion'!J:BY,61,0)</f>
        <v>1.3333333333333333</v>
      </c>
      <c r="J57" t="e">
        <f>VLOOKUP(A57,'post control'!J:BI,44,0)</f>
        <v>#N/A</v>
      </c>
      <c r="K57" s="24">
        <f>VLOOKUP(A57,Pre!$J:$BG,44,0)</f>
        <v>1</v>
      </c>
      <c r="L57">
        <f>VLOOKUP(A57,'post intervencion'!J:BY,62,0)</f>
        <v>0</v>
      </c>
      <c r="M57" t="e">
        <f>VLOOKUP(A57,'post control'!J:BI,45,0)</f>
        <v>#N/A</v>
      </c>
      <c r="N57">
        <f>VLOOKUP(A57,Pre!$J:$BG,45,0)</f>
        <v>2</v>
      </c>
      <c r="O57">
        <f>VLOOKUP(A57,'post intervencion'!J:BY,63,0)</f>
        <v>2</v>
      </c>
      <c r="P57" t="e">
        <f>VLOOKUP(A57,'post control'!J:BI,46,0)</f>
        <v>#N/A</v>
      </c>
      <c r="Q57">
        <f>VLOOKUP(A57,Pre!$J:$BG,46,0)</f>
        <v>1</v>
      </c>
      <c r="R57">
        <f>VLOOKUP(A57,'post intervencion'!J:BY,64,0)</f>
        <v>2</v>
      </c>
      <c r="S57" t="e">
        <f>VLOOKUP(A57,'post control'!J:BI,47,0)</f>
        <v>#N/A</v>
      </c>
      <c r="T57">
        <f>VLOOKUP(A57,Pre!$J:$BG,47,0)</f>
        <v>2.6666666666666665</v>
      </c>
      <c r="U57">
        <f>VLOOKUP(A57,'post intervencion'!J:BY,65,0)</f>
        <v>2.4444444444444446</v>
      </c>
      <c r="V57" t="e">
        <f>VLOOKUP(A57,'post control'!J:BI,48,0)</f>
        <v>#N/A</v>
      </c>
      <c r="W57">
        <f>VLOOKUP(A57,Pre!$J:$BG,48,0)</f>
        <v>2.8</v>
      </c>
      <c r="X57">
        <f>VLOOKUP(A57,'post intervencion'!J:BY,66,0)</f>
        <v>3.2</v>
      </c>
      <c r="Y57" t="e">
        <f>VLOOKUP(A57,'post control'!J:BI,49,0)</f>
        <v>#N/A</v>
      </c>
      <c r="Z57">
        <f>VLOOKUP(A57,Pre!$J:$BG,49,0)</f>
        <v>3</v>
      </c>
      <c r="AA57">
        <f>VLOOKUP(A57,'post intervencion'!J:BY,67,0)</f>
        <v>3.3333333333333335</v>
      </c>
      <c r="AB57" t="e">
        <f>VLOOKUP(A57,'post control'!J:BI,50,0)</f>
        <v>#N/A</v>
      </c>
      <c r="AC57">
        <f>VLOOKUP(A57,Pre!$J:$BG,50,0)</f>
        <v>6</v>
      </c>
      <c r="AD57">
        <f>VLOOKUP(A57,'post intervencion'!J:BY,68,0)</f>
        <v>9</v>
      </c>
      <c r="AE57" t="e">
        <f>VLOOKUP(A57,'post control'!J:BI,51,0)</f>
        <v>#N/A</v>
      </c>
      <c r="AG57">
        <f>VLOOKUP(A57,Pre!$J:$BH,51,0)</f>
        <v>2.8888888888888888</v>
      </c>
      <c r="AH57">
        <f>VLOOKUP(A57,'post intervencion'!J:CA,70,0)</f>
        <v>2.4444444444444446</v>
      </c>
      <c r="AJ57">
        <f>VLOOKUP(A57,Pre!$J:$BI,52,0)</f>
        <v>1.3333333333333335</v>
      </c>
      <c r="AK57">
        <f>VLOOKUP(A57,'post intervencion'!J:CB,71,0)</f>
        <v>1.6666666666666665</v>
      </c>
      <c r="AM57">
        <f>VLOOKUP(A57,Pre!$J:$BJ,53,0)</f>
        <v>2</v>
      </c>
      <c r="AN57">
        <f>VLOOKUP(A57,'post intervencion'!J:CC,72,0)</f>
        <v>3</v>
      </c>
      <c r="AP57">
        <f>VLOOKUP(A57,Pre!$J:$BK,54,0)</f>
        <v>2</v>
      </c>
      <c r="AQ57">
        <f>VLOOKUP(A57,'post intervencion'!J:CD,73,0)</f>
        <v>3</v>
      </c>
      <c r="AS57">
        <f>VLOOKUP(A57,Pre!$J:$BL,55,0)</f>
        <v>2</v>
      </c>
      <c r="AT57">
        <f>VLOOKUP(A57,'post intervencion'!J:CE,74,0)</f>
        <v>3</v>
      </c>
      <c r="AW57" t="str">
        <f>VLOOKUP(A57,'post intervencion'!$J$18:$CI$117,75,0)</f>
        <v>no</v>
      </c>
      <c r="AX57" t="str">
        <f>VLOOKUP(A57,'post intervencion'!$J$18:$CI$117,76,0)</f>
        <v>si</v>
      </c>
      <c r="AY57" t="str">
        <f>VLOOKUP(A57,'post intervencion'!$J$18:$CI$117,77,0)</f>
        <v>si</v>
      </c>
      <c r="AZ57" t="str">
        <f>VLOOKUP(A57,'post intervencion'!$J$18:$CI$117,78,0)</f>
        <v>no</v>
      </c>
      <c r="BB57">
        <f>VLOOKUP(A57,Pre!$J:$BL,4,0)</f>
        <v>7</v>
      </c>
      <c r="BC57">
        <f>VLOOKUP(A57,'post intervencion'!J:CN,21,0)</f>
        <v>7</v>
      </c>
    </row>
    <row r="58" spans="1:55" x14ac:dyDescent="0.2">
      <c r="A58">
        <v>465</v>
      </c>
      <c r="B58" s="13">
        <f>VLOOKUP(A58,Pre!$J:$BG,41,0)</f>
        <v>4.333333333333333</v>
      </c>
      <c r="C58" s="13">
        <f>VLOOKUP(A58,'post intervencion'!J:BY,59,0)</f>
        <v>4</v>
      </c>
      <c r="D58" s="13" t="e">
        <f>VLOOKUP(A58,'post control'!J:BI,42,0)</f>
        <v>#N/A</v>
      </c>
      <c r="E58">
        <f>VLOOKUP(A58,Pre!$J:$BG,42,0)</f>
        <v>2</v>
      </c>
      <c r="F58">
        <f>VLOOKUP(A58,'post intervencion'!J:BY,60,0)</f>
        <v>3</v>
      </c>
      <c r="G58" t="e">
        <f>VLOOKUP(A58,'post control'!J:BI,43,0)</f>
        <v>#N/A</v>
      </c>
      <c r="H58">
        <f>VLOOKUP(A58,Pre!$J:$BG,43,0)</f>
        <v>3</v>
      </c>
      <c r="I58">
        <f>VLOOKUP(A58,'post intervencion'!J:BY,61,0)</f>
        <v>3</v>
      </c>
      <c r="J58" t="e">
        <f>VLOOKUP(A58,'post control'!J:BI,44,0)</f>
        <v>#N/A</v>
      </c>
      <c r="K58" s="24">
        <f>VLOOKUP(A58,Pre!$J:$BG,44,0)</f>
        <v>2</v>
      </c>
      <c r="L58">
        <f>VLOOKUP(A58,'post intervencion'!J:BY,62,0)</f>
        <v>3</v>
      </c>
      <c r="M58" t="e">
        <f>VLOOKUP(A58,'post control'!J:BI,45,0)</f>
        <v>#N/A</v>
      </c>
      <c r="N58">
        <f>VLOOKUP(A58,Pre!$J:$BG,45,0)</f>
        <v>4</v>
      </c>
      <c r="O58">
        <f>VLOOKUP(A58,'post intervencion'!J:BY,63,0)</f>
        <v>3</v>
      </c>
      <c r="P58" t="e">
        <f>VLOOKUP(A58,'post control'!J:BI,46,0)</f>
        <v>#N/A</v>
      </c>
      <c r="Q58">
        <f>VLOOKUP(A58,Pre!$J:$BG,46,0)</f>
        <v>3</v>
      </c>
      <c r="R58">
        <f>VLOOKUP(A58,'post intervencion'!J:BY,64,0)</f>
        <v>3</v>
      </c>
      <c r="S58" t="e">
        <f>VLOOKUP(A58,'post control'!J:BI,47,0)</f>
        <v>#N/A</v>
      </c>
      <c r="T58">
        <f>VLOOKUP(A58,Pre!$J:$BG,47,0)</f>
        <v>1.6666666666666667</v>
      </c>
      <c r="U58">
        <f>VLOOKUP(A58,'post intervencion'!J:BY,65,0)</f>
        <v>2.4444444444444446</v>
      </c>
      <c r="V58" t="e">
        <f>VLOOKUP(A58,'post control'!J:BI,48,0)</f>
        <v>#N/A</v>
      </c>
      <c r="W58">
        <f>VLOOKUP(A58,Pre!$J:$BG,48,0)</f>
        <v>3.8</v>
      </c>
      <c r="X58">
        <f>VLOOKUP(A58,'post intervencion'!J:BY,66,0)</f>
        <v>4</v>
      </c>
      <c r="Y58" t="e">
        <f>VLOOKUP(A58,'post control'!J:BI,49,0)</f>
        <v>#N/A</v>
      </c>
      <c r="Z58">
        <f>VLOOKUP(A58,Pre!$J:$BG,49,0)</f>
        <v>4</v>
      </c>
      <c r="AA58">
        <f>VLOOKUP(A58,'post intervencion'!J:BY,67,0)</f>
        <v>3.6666666666666665</v>
      </c>
      <c r="AB58" t="e">
        <f>VLOOKUP(A58,'post control'!J:BI,50,0)</f>
        <v>#N/A</v>
      </c>
      <c r="AC58">
        <f>VLOOKUP(A58,Pre!$J:$BG,50,0)</f>
        <v>9</v>
      </c>
      <c r="AD58">
        <f>VLOOKUP(A58,'post intervencion'!J:BY,68,0)</f>
        <v>11</v>
      </c>
      <c r="AE58" t="e">
        <f>VLOOKUP(A58,'post control'!J:BI,51,0)</f>
        <v>#N/A</v>
      </c>
      <c r="AG58">
        <f>VLOOKUP(A58,Pre!$J:$BH,51,0)</f>
        <v>2.7777777777777777</v>
      </c>
      <c r="AH58">
        <f>VLOOKUP(A58,'post intervencion'!J:CA,70,0)</f>
        <v>2.4444444444444446</v>
      </c>
      <c r="AJ58">
        <f>VLOOKUP(A58,Pre!$J:$BI,52,0)</f>
        <v>2.6666666666666665</v>
      </c>
      <c r="AK58">
        <f>VLOOKUP(A58,'post intervencion'!J:CB,71,0)</f>
        <v>1.6666666666666665</v>
      </c>
      <c r="AM58">
        <f>VLOOKUP(A58,Pre!$J:$BJ,53,0)</f>
        <v>4</v>
      </c>
      <c r="AN58">
        <f>VLOOKUP(A58,'post intervencion'!J:CC,72,0)</f>
        <v>3</v>
      </c>
      <c r="AP58">
        <f>VLOOKUP(A58,Pre!$J:$BK,54,0)</f>
        <v>4</v>
      </c>
      <c r="AQ58">
        <f>VLOOKUP(A58,'post intervencion'!J:CD,73,0)</f>
        <v>4</v>
      </c>
      <c r="AS58">
        <f>VLOOKUP(A58,Pre!$J:$BL,55,0)</f>
        <v>3</v>
      </c>
      <c r="AT58">
        <f>VLOOKUP(A58,'post intervencion'!J:CE,74,0)</f>
        <v>3</v>
      </c>
      <c r="AW58" t="str">
        <f>VLOOKUP(A58,'post intervencion'!$J$18:$CI$117,75,0)</f>
        <v>si</v>
      </c>
      <c r="AX58" t="str">
        <f>VLOOKUP(A58,'post intervencion'!$J$18:$CI$117,76,0)</f>
        <v>no</v>
      </c>
      <c r="AY58" t="str">
        <f>VLOOKUP(A58,'post intervencion'!$J$18:$CI$117,77,0)</f>
        <v>si</v>
      </c>
      <c r="AZ58" t="str">
        <f>VLOOKUP(A58,'post intervencion'!$J$18:$CI$117,78,0)</f>
        <v>no</v>
      </c>
      <c r="BB58">
        <f>VLOOKUP(A58,Pre!$J:$BL,4,0)</f>
        <v>5</v>
      </c>
      <c r="BC58">
        <f>VLOOKUP(A58,'post intervencion'!J:CN,21,0)</f>
        <v>5</v>
      </c>
    </row>
    <row r="59" spans="1:55" x14ac:dyDescent="0.2">
      <c r="A59">
        <v>925</v>
      </c>
      <c r="B59" s="13">
        <f>VLOOKUP(A59,Pre!$J:$BG,41,0)</f>
        <v>6.666666666666667</v>
      </c>
      <c r="C59" s="13">
        <f>VLOOKUP(A59,'post intervencion'!J:BY,59,0)</f>
        <v>7</v>
      </c>
      <c r="D59" s="13" t="e">
        <f>VLOOKUP(A59,'post control'!J:BI,42,0)</f>
        <v>#N/A</v>
      </c>
      <c r="E59">
        <f>VLOOKUP(A59,Pre!$J:$BG,42,0)</f>
        <v>7</v>
      </c>
      <c r="F59">
        <f>VLOOKUP(A59,'post intervencion'!J:BY,60,0)</f>
        <v>7</v>
      </c>
      <c r="G59" t="e">
        <f>VLOOKUP(A59,'post control'!J:BI,43,0)</f>
        <v>#N/A</v>
      </c>
      <c r="H59">
        <f>VLOOKUP(A59,Pre!$J:$BG,43,0)</f>
        <v>4.333333333333333</v>
      </c>
      <c r="I59">
        <f>VLOOKUP(A59,'post intervencion'!J:BY,61,0)</f>
        <v>3</v>
      </c>
      <c r="J59" t="e">
        <f>VLOOKUP(A59,'post control'!J:BI,44,0)</f>
        <v>#N/A</v>
      </c>
      <c r="K59" s="24">
        <f>VLOOKUP(A59,Pre!$J:$BG,44,0)</f>
        <v>4</v>
      </c>
      <c r="L59">
        <f>VLOOKUP(A59,'post intervencion'!J:BY,62,0)</f>
        <v>3</v>
      </c>
      <c r="M59" t="e">
        <f>VLOOKUP(A59,'post control'!J:BI,45,0)</f>
        <v>#N/A</v>
      </c>
      <c r="N59">
        <f>VLOOKUP(A59,Pre!$J:$BG,45,0)</f>
        <v>4</v>
      </c>
      <c r="O59">
        <f>VLOOKUP(A59,'post intervencion'!J:BY,63,0)</f>
        <v>3</v>
      </c>
      <c r="P59" t="e">
        <f>VLOOKUP(A59,'post control'!J:BI,46,0)</f>
        <v>#N/A</v>
      </c>
      <c r="Q59">
        <f>VLOOKUP(A59,Pre!$J:$BG,46,0)</f>
        <v>5</v>
      </c>
      <c r="R59">
        <f>VLOOKUP(A59,'post intervencion'!J:BY,64,0)</f>
        <v>3</v>
      </c>
      <c r="S59" t="e">
        <f>VLOOKUP(A59,'post control'!J:BI,47,0)</f>
        <v>#N/A</v>
      </c>
      <c r="T59">
        <f>VLOOKUP(A59,Pre!$J:$BG,47,0)</f>
        <v>1</v>
      </c>
      <c r="U59">
        <f>VLOOKUP(A59,'post intervencion'!J:BY,65,0)</f>
        <v>3.3333333333333335</v>
      </c>
      <c r="V59" t="e">
        <f>VLOOKUP(A59,'post control'!J:BI,48,0)</f>
        <v>#N/A</v>
      </c>
      <c r="W59">
        <f>VLOOKUP(A59,Pre!$J:$BG,48,0)</f>
        <v>2.8</v>
      </c>
      <c r="X59">
        <f>VLOOKUP(A59,'post intervencion'!J:BY,66,0)</f>
        <v>3</v>
      </c>
      <c r="Y59" t="e">
        <f>VLOOKUP(A59,'post control'!J:BI,49,0)</f>
        <v>#N/A</v>
      </c>
      <c r="Z59">
        <f>VLOOKUP(A59,Pre!$J:$BG,49,0)</f>
        <v>4.25</v>
      </c>
      <c r="AA59">
        <f>VLOOKUP(A59,'post intervencion'!J:BY,67,0)</f>
        <v>6</v>
      </c>
      <c r="AB59" t="e">
        <f>VLOOKUP(A59,'post control'!J:BI,50,0)</f>
        <v>#N/A</v>
      </c>
      <c r="AC59">
        <f>VLOOKUP(A59,Pre!$J:$BG,50,0)</f>
        <v>13</v>
      </c>
      <c r="AD59">
        <f>VLOOKUP(A59,'post intervencion'!J:BY,68,0)</f>
        <v>9</v>
      </c>
      <c r="AE59" t="e">
        <f>VLOOKUP(A59,'post control'!J:BI,51,0)</f>
        <v>#N/A</v>
      </c>
      <c r="AG59">
        <f>VLOOKUP(A59,Pre!$J:$BH,51,0)</f>
        <v>2.8888888888888888</v>
      </c>
      <c r="AH59">
        <f>VLOOKUP(A59,'post intervencion'!J:CA,70,0)</f>
        <v>3.3333333333333335</v>
      </c>
      <c r="AJ59">
        <f>VLOOKUP(A59,Pre!$J:$BI,52,0)</f>
        <v>2.6666666666666665</v>
      </c>
      <c r="AK59">
        <f>VLOOKUP(A59,'post intervencion'!J:CB,71,0)</f>
        <v>1.3333333333333335</v>
      </c>
      <c r="AM59">
        <f>VLOOKUP(A59,Pre!$J:$BJ,53,0)</f>
        <v>4</v>
      </c>
      <c r="AN59">
        <f>VLOOKUP(A59,'post intervencion'!J:CC,72,0)</f>
        <v>3</v>
      </c>
      <c r="AP59">
        <f>VLOOKUP(A59,Pre!$J:$BK,54,0)</f>
        <v>4</v>
      </c>
      <c r="AQ59">
        <f>VLOOKUP(A59,'post intervencion'!J:CD,73,0)</f>
        <v>3</v>
      </c>
      <c r="AS59">
        <f>VLOOKUP(A59,Pre!$J:$BL,55,0)</f>
        <v>4.333333333333333</v>
      </c>
      <c r="AT59">
        <f>VLOOKUP(A59,'post intervencion'!J:CE,74,0)</f>
        <v>3</v>
      </c>
      <c r="AW59" t="str">
        <f>VLOOKUP(A59,'post intervencion'!$J$18:$CI$117,75,0)</f>
        <v>no</v>
      </c>
      <c r="AX59" t="str">
        <f>VLOOKUP(A59,'post intervencion'!$J$18:$CI$117,76,0)</f>
        <v>no</v>
      </c>
      <c r="AY59" t="str">
        <f>VLOOKUP(A59,'post intervencion'!$J$18:$CI$117,77,0)</f>
        <v>no</v>
      </c>
      <c r="AZ59" t="str">
        <f>VLOOKUP(A59,'post intervencion'!$J$18:$CI$117,78,0)</f>
        <v>si</v>
      </c>
      <c r="BB59">
        <f>VLOOKUP(A59,Pre!$J:$BL,4,0)</f>
        <v>7</v>
      </c>
      <c r="BC59">
        <f>VLOOKUP(A59,'post intervencion'!J:CN,21,0)</f>
        <v>7</v>
      </c>
    </row>
    <row r="60" spans="1:55" x14ac:dyDescent="0.2">
      <c r="A60">
        <v>113</v>
      </c>
      <c r="B60" s="13">
        <f>VLOOKUP(A60,Pre!$J:$BG,41,0)</f>
        <v>5.666666666666667</v>
      </c>
      <c r="C60" s="13">
        <f>VLOOKUP(A60,'post intervencion'!J:BY,59,0)</f>
        <v>6.333333333333333</v>
      </c>
      <c r="D60" s="13" t="e">
        <f>VLOOKUP(A60,'post control'!J:BI,42,0)</f>
        <v>#N/A</v>
      </c>
      <c r="E60">
        <f>VLOOKUP(A60,Pre!$J:$BG,42,0)</f>
        <v>8</v>
      </c>
      <c r="F60">
        <f>VLOOKUP(A60,'post intervencion'!J:BY,60,0)</f>
        <v>8</v>
      </c>
      <c r="G60" t="e">
        <f>VLOOKUP(A60,'post control'!J:BI,43,0)</f>
        <v>#N/A</v>
      </c>
      <c r="H60">
        <f>VLOOKUP(A60,Pre!$J:$BG,43,0)</f>
        <v>2.6666666666666665</v>
      </c>
      <c r="I60">
        <f>VLOOKUP(A60,'post intervencion'!J:BY,61,0)</f>
        <v>3</v>
      </c>
      <c r="J60" t="e">
        <f>VLOOKUP(A60,'post control'!J:BI,44,0)</f>
        <v>#N/A</v>
      </c>
      <c r="K60" s="24">
        <f>VLOOKUP(A60,Pre!$J:$BG,44,0)</f>
        <v>2</v>
      </c>
      <c r="L60">
        <f>VLOOKUP(A60,'post intervencion'!J:BY,62,0)</f>
        <v>2</v>
      </c>
      <c r="M60" t="e">
        <f>VLOOKUP(A60,'post control'!J:BI,45,0)</f>
        <v>#N/A</v>
      </c>
      <c r="N60">
        <f>VLOOKUP(A60,Pre!$J:$BG,45,0)</f>
        <v>4</v>
      </c>
      <c r="O60">
        <f>VLOOKUP(A60,'post intervencion'!J:BY,63,0)</f>
        <v>5</v>
      </c>
      <c r="P60" t="e">
        <f>VLOOKUP(A60,'post control'!J:BI,46,0)</f>
        <v>#N/A</v>
      </c>
      <c r="Q60">
        <f>VLOOKUP(A60,Pre!$J:$BG,46,0)</f>
        <v>2</v>
      </c>
      <c r="R60">
        <f>VLOOKUP(A60,'post intervencion'!J:BY,64,0)</f>
        <v>2</v>
      </c>
      <c r="S60" t="e">
        <f>VLOOKUP(A60,'post control'!J:BI,47,0)</f>
        <v>#N/A</v>
      </c>
      <c r="T60">
        <f>VLOOKUP(A60,Pre!$J:$BG,47,0)</f>
        <v>2</v>
      </c>
      <c r="U60">
        <f>VLOOKUP(A60,'post intervencion'!J:BY,65,0)</f>
        <v>3.5555555555555554</v>
      </c>
      <c r="V60" t="e">
        <f>VLOOKUP(A60,'post control'!J:BI,48,0)</f>
        <v>#N/A</v>
      </c>
      <c r="W60">
        <f>VLOOKUP(A60,Pre!$J:$BG,48,0)</f>
        <v>2.4</v>
      </c>
      <c r="X60">
        <f>VLOOKUP(A60,'post intervencion'!J:BY,66,0)</f>
        <v>2.8</v>
      </c>
      <c r="Y60" t="e">
        <f>VLOOKUP(A60,'post control'!J:BI,49,0)</f>
        <v>#N/A</v>
      </c>
      <c r="Z60">
        <f>VLOOKUP(A60,Pre!$J:$BG,49,0)</f>
        <v>3.5</v>
      </c>
      <c r="AA60">
        <f>VLOOKUP(A60,'post intervencion'!J:BY,67,0)</f>
        <v>3</v>
      </c>
      <c r="AB60" t="e">
        <f>VLOOKUP(A60,'post control'!J:BI,50,0)</f>
        <v>#N/A</v>
      </c>
      <c r="AC60">
        <f>VLOOKUP(A60,Pre!$J:$BG,50,0)</f>
        <v>8</v>
      </c>
      <c r="AD60">
        <f>VLOOKUP(A60,'post intervencion'!J:BY,68,0)</f>
        <v>9</v>
      </c>
      <c r="AE60" t="e">
        <f>VLOOKUP(A60,'post control'!J:BI,51,0)</f>
        <v>#N/A</v>
      </c>
      <c r="AG60">
        <f>VLOOKUP(A60,Pre!$J:$BH,51,0)</f>
        <v>3.2222222222222223</v>
      </c>
      <c r="AH60">
        <f>VLOOKUP(A60,'post intervencion'!J:CA,70,0)</f>
        <v>3.5555555555555554</v>
      </c>
      <c r="AJ60">
        <f>VLOOKUP(A60,Pre!$J:$BI,52,0)</f>
        <v>2.6666666666666665</v>
      </c>
      <c r="AK60">
        <f>VLOOKUP(A60,'post intervencion'!J:CB,71,0)</f>
        <v>3</v>
      </c>
      <c r="AM60">
        <f>VLOOKUP(A60,Pre!$J:$BJ,53,0)</f>
        <v>4</v>
      </c>
      <c r="AN60">
        <f>VLOOKUP(A60,'post intervencion'!J:CC,72,0)</f>
        <v>5</v>
      </c>
      <c r="AP60">
        <f>VLOOKUP(A60,Pre!$J:$BK,54,0)</f>
        <v>4</v>
      </c>
      <c r="AQ60">
        <f>VLOOKUP(A60,'post intervencion'!J:CD,73,0)</f>
        <v>5</v>
      </c>
      <c r="AS60">
        <f>VLOOKUP(A60,Pre!$J:$BL,55,0)</f>
        <v>2.666666666666667</v>
      </c>
      <c r="AT60">
        <f>VLOOKUP(A60,'post intervencion'!J:CE,74,0)</f>
        <v>3.0000000000000004</v>
      </c>
      <c r="AW60" t="str">
        <f>VLOOKUP(A60,'post intervencion'!$J$18:$CI$117,75,0)</f>
        <v>no</v>
      </c>
      <c r="AX60" t="str">
        <f>VLOOKUP(A60,'post intervencion'!$J$18:$CI$117,76,0)</f>
        <v>no</v>
      </c>
      <c r="AY60" t="str">
        <f>VLOOKUP(A60,'post intervencion'!$J$18:$CI$117,77,0)</f>
        <v>no</v>
      </c>
      <c r="AZ60" t="str">
        <f>VLOOKUP(A60,'post intervencion'!$J$18:$CI$117,78,0)</f>
        <v>no</v>
      </c>
      <c r="BB60">
        <f>VLOOKUP(A60,Pre!$J:$BL,4,0)</f>
        <v>5</v>
      </c>
      <c r="BC60">
        <f>VLOOKUP(A60,'post intervencion'!J:CN,21,0)</f>
        <v>7</v>
      </c>
    </row>
    <row r="61" spans="1:55" x14ac:dyDescent="0.2">
      <c r="A61">
        <v>189</v>
      </c>
      <c r="B61" s="13">
        <f>VLOOKUP(A61,Pre!$J:$BG,41,0)</f>
        <v>6.333333333333333</v>
      </c>
      <c r="C61" s="13">
        <f>VLOOKUP(A61,'post intervencion'!J:BY,59,0)</f>
        <v>6.666666666666667</v>
      </c>
      <c r="D61" s="13" t="e">
        <f>VLOOKUP(A61,'post control'!J:BI,42,0)</f>
        <v>#N/A</v>
      </c>
      <c r="E61">
        <f>VLOOKUP(A61,Pre!$J:$BG,42,0)</f>
        <v>7</v>
      </c>
      <c r="F61">
        <f>VLOOKUP(A61,'post intervencion'!J:BY,60,0)</f>
        <v>11</v>
      </c>
      <c r="G61" t="e">
        <f>VLOOKUP(A61,'post control'!J:BI,43,0)</f>
        <v>#N/A</v>
      </c>
      <c r="H61">
        <f>VLOOKUP(A61,Pre!$J:$BG,43,0)</f>
        <v>1</v>
      </c>
      <c r="I61">
        <f>VLOOKUP(A61,'post intervencion'!J:BY,61,0)</f>
        <v>2.3333333333333335</v>
      </c>
      <c r="J61" t="e">
        <f>VLOOKUP(A61,'post control'!J:BI,44,0)</f>
        <v>#N/A</v>
      </c>
      <c r="K61" s="24">
        <f>VLOOKUP(A61,Pre!$J:$BG,44,0)</f>
        <v>1</v>
      </c>
      <c r="L61">
        <f>VLOOKUP(A61,'post intervencion'!J:BY,62,0)</f>
        <v>2</v>
      </c>
      <c r="M61" t="e">
        <f>VLOOKUP(A61,'post control'!J:BI,45,0)</f>
        <v>#N/A</v>
      </c>
      <c r="N61">
        <f>VLOOKUP(A61,Pre!$J:$BG,45,0)</f>
        <v>1</v>
      </c>
      <c r="O61">
        <f>VLOOKUP(A61,'post intervencion'!J:BY,63,0)</f>
        <v>3</v>
      </c>
      <c r="P61" t="e">
        <f>VLOOKUP(A61,'post control'!J:BI,46,0)</f>
        <v>#N/A</v>
      </c>
      <c r="Q61">
        <f>VLOOKUP(A61,Pre!$J:$BG,46,0)</f>
        <v>1</v>
      </c>
      <c r="R61">
        <f>VLOOKUP(A61,'post intervencion'!J:BY,64,0)</f>
        <v>2</v>
      </c>
      <c r="S61" t="e">
        <f>VLOOKUP(A61,'post control'!J:BI,47,0)</f>
        <v>#N/A</v>
      </c>
      <c r="T61">
        <f>VLOOKUP(A61,Pre!$J:$BG,47,0)</f>
        <v>3</v>
      </c>
      <c r="U61">
        <f>VLOOKUP(A61,'post intervencion'!J:BY,65,0)</f>
        <v>3.1111111111111112</v>
      </c>
      <c r="V61" t="e">
        <f>VLOOKUP(A61,'post control'!J:BI,48,0)</f>
        <v>#N/A</v>
      </c>
      <c r="W61">
        <f>VLOOKUP(A61,Pre!$J:$BG,48,0)</f>
        <v>3.8</v>
      </c>
      <c r="X61">
        <f>VLOOKUP(A61,'post intervencion'!J:BY,66,0)</f>
        <v>4</v>
      </c>
      <c r="Y61" t="e">
        <f>VLOOKUP(A61,'post control'!J:BI,49,0)</f>
        <v>#N/A</v>
      </c>
      <c r="Z61">
        <f>VLOOKUP(A61,Pre!$J:$BG,49,0)</f>
        <v>3.5</v>
      </c>
      <c r="AA61">
        <f>VLOOKUP(A61,'post intervencion'!J:BY,67,0)</f>
        <v>4.333333333333333</v>
      </c>
      <c r="AB61" t="e">
        <f>VLOOKUP(A61,'post control'!J:BI,50,0)</f>
        <v>#N/A</v>
      </c>
      <c r="AC61">
        <f>VLOOKUP(A61,Pre!$J:$BG,50,0)</f>
        <v>7</v>
      </c>
      <c r="AD61">
        <f>VLOOKUP(A61,'post intervencion'!J:BY,68,0)</f>
        <v>10</v>
      </c>
      <c r="AE61" t="e">
        <f>VLOOKUP(A61,'post control'!J:BI,51,0)</f>
        <v>#N/A</v>
      </c>
      <c r="AG61">
        <f>VLOOKUP(A61,Pre!$J:$BH,51,0)</f>
        <v>3.1111111111111112</v>
      </c>
      <c r="AH61">
        <f>VLOOKUP(A61,'post intervencion'!J:CA,70,0)</f>
        <v>3.1111111111111112</v>
      </c>
      <c r="AJ61">
        <f>VLOOKUP(A61,Pre!$J:$BI,52,0)</f>
        <v>1</v>
      </c>
      <c r="AK61">
        <f>VLOOKUP(A61,'post intervencion'!J:CB,71,0)</f>
        <v>2.3333333333333335</v>
      </c>
      <c r="AM61">
        <f>VLOOKUP(A61,Pre!$J:$BJ,53,0)</f>
        <v>2</v>
      </c>
      <c r="AN61">
        <f>VLOOKUP(A61,'post intervencion'!J:CC,72,0)</f>
        <v>4</v>
      </c>
      <c r="AP61">
        <f>VLOOKUP(A61,Pre!$J:$BK,54,0)</f>
        <v>2</v>
      </c>
      <c r="AQ61">
        <f>VLOOKUP(A61,'post intervencion'!J:CD,73,0)</f>
        <v>4</v>
      </c>
      <c r="AS61">
        <f>VLOOKUP(A61,Pre!$J:$BL,55,0)</f>
        <v>2</v>
      </c>
      <c r="AT61">
        <f>VLOOKUP(A61,'post intervencion'!J:CE,74,0)</f>
        <v>3.333333333333333</v>
      </c>
      <c r="AW61" t="str">
        <f>VLOOKUP(A61,'post intervencion'!$J$18:$CI$117,75,0)</f>
        <v>no</v>
      </c>
      <c r="AX61" t="str">
        <f>VLOOKUP(A61,'post intervencion'!$J$18:$CI$117,76,0)</f>
        <v>si</v>
      </c>
      <c r="AY61" t="str">
        <f>VLOOKUP(A61,'post intervencion'!$J$18:$CI$117,77,0)</f>
        <v>si</v>
      </c>
      <c r="AZ61" t="str">
        <f>VLOOKUP(A61,'post intervencion'!$J$18:$CI$117,78,0)</f>
        <v>no</v>
      </c>
      <c r="BB61">
        <f>VLOOKUP(A61,Pre!$J:$BL,4,0)</f>
        <v>6</v>
      </c>
      <c r="BC61">
        <f>VLOOKUP(A61,'post intervencion'!J:CN,21,0)</f>
        <v>7</v>
      </c>
    </row>
    <row r="62" spans="1:55" x14ac:dyDescent="0.2">
      <c r="A62">
        <v>1428</v>
      </c>
      <c r="B62" s="13">
        <f>VLOOKUP(A62,Pre!$J:$BG,41,0)</f>
        <v>4</v>
      </c>
      <c r="C62" s="13">
        <f>VLOOKUP(A62,'post intervencion'!J:BY,59,0)</f>
        <v>5</v>
      </c>
      <c r="D62" s="13" t="e">
        <f>VLOOKUP(A62,'post control'!J:BI,42,0)</f>
        <v>#N/A</v>
      </c>
      <c r="E62">
        <f>VLOOKUP(A62,Pre!$J:$BG,42,0)</f>
        <v>12</v>
      </c>
      <c r="F62">
        <f>VLOOKUP(A62,'post intervencion'!J:BY,60,0)</f>
        <v>12</v>
      </c>
      <c r="G62" t="e">
        <f>VLOOKUP(A62,'post control'!J:BI,43,0)</f>
        <v>#N/A</v>
      </c>
      <c r="H62">
        <f>VLOOKUP(A62,Pre!$J:$BG,43,0)</f>
        <v>2</v>
      </c>
      <c r="I62" t="e">
        <f>VLOOKUP(A62,'post intervencion'!J:BY,61,0)</f>
        <v>#N/A</v>
      </c>
      <c r="J62" t="e">
        <f>VLOOKUP(A62,'post control'!J:BI,44,0)</f>
        <v>#N/A</v>
      </c>
      <c r="K62" s="24">
        <f>VLOOKUP(A62,Pre!$J:$BG,44,0)</f>
        <v>1</v>
      </c>
      <c r="L62" t="e">
        <f>VLOOKUP(A62,'post intervencion'!J:BY,62,0)</f>
        <v>#N/A</v>
      </c>
      <c r="M62" t="e">
        <f>VLOOKUP(A62,'post control'!J:BI,45,0)</f>
        <v>#N/A</v>
      </c>
      <c r="N62">
        <f>VLOOKUP(A62,Pre!$J:$BG,45,0)</f>
        <v>3</v>
      </c>
      <c r="O62" t="e">
        <f>VLOOKUP(A62,'post intervencion'!J:BY,63,0)</f>
        <v>#N/A</v>
      </c>
      <c r="P62" t="e">
        <f>VLOOKUP(A62,'post control'!J:BI,46,0)</f>
        <v>#N/A</v>
      </c>
      <c r="Q62">
        <f>VLOOKUP(A62,Pre!$J:$BG,46,0)</f>
        <v>2</v>
      </c>
      <c r="R62" t="e">
        <f>VLOOKUP(A62,'post intervencion'!J:BY,64,0)</f>
        <v>#N/A</v>
      </c>
      <c r="S62" t="e">
        <f>VLOOKUP(A62,'post control'!J:BI,47,0)</f>
        <v>#N/A</v>
      </c>
      <c r="T62">
        <f>VLOOKUP(A62,Pre!$J:$BG,47,0)</f>
        <v>2.6666666666666665</v>
      </c>
      <c r="U62" t="e">
        <f>VLOOKUP(A62,'post intervencion'!J:BY,65,0)</f>
        <v>#N/A</v>
      </c>
      <c r="V62" t="e">
        <f>VLOOKUP(A62,'post control'!J:BI,48,0)</f>
        <v>#N/A</v>
      </c>
      <c r="W62">
        <f>VLOOKUP(A62,Pre!$J:$BG,48,0)</f>
        <v>3.6</v>
      </c>
      <c r="X62">
        <f>VLOOKUP(A62,'post intervencion'!J:BY,66,0)</f>
        <v>3.4</v>
      </c>
      <c r="Y62" t="e">
        <f>VLOOKUP(A62,'post control'!J:BI,49,0)</f>
        <v>#N/A</v>
      </c>
      <c r="Z62">
        <f>VLOOKUP(A62,Pre!$J:$BG,49,0)</f>
        <v>4.25</v>
      </c>
      <c r="AA62">
        <f>VLOOKUP(A62,'post intervencion'!J:BY,67,0)</f>
        <v>4.666666666666667</v>
      </c>
      <c r="AB62" t="e">
        <f>VLOOKUP(A62,'post control'!J:BI,50,0)</f>
        <v>#N/A</v>
      </c>
      <c r="AC62">
        <f>VLOOKUP(A62,Pre!$J:$BG,50,0)</f>
        <v>9</v>
      </c>
      <c r="AD62">
        <f>VLOOKUP(A62,'post intervencion'!J:BY,68,0)</f>
        <v>10</v>
      </c>
      <c r="AE62" t="e">
        <f>VLOOKUP(A62,'post control'!J:BI,51,0)</f>
        <v>#N/A</v>
      </c>
      <c r="AG62">
        <f>VLOOKUP(A62,Pre!$J:$BH,51,0)</f>
        <v>2.5555555555555554</v>
      </c>
      <c r="AH62" t="e">
        <f>VLOOKUP(A62,'post intervencion'!J:CA,70,0)</f>
        <v>#N/A</v>
      </c>
      <c r="AJ62">
        <f>VLOOKUP(A62,Pre!$J:$BI,52,0)</f>
        <v>3</v>
      </c>
      <c r="AK62" t="e">
        <f>VLOOKUP(A62,'post intervencion'!J:CB,71,0)</f>
        <v>#N/A</v>
      </c>
      <c r="AM62">
        <f>VLOOKUP(A62,Pre!$J:$BJ,53,0)</f>
        <v>4</v>
      </c>
      <c r="AN62">
        <f>VLOOKUP(A62,'post intervencion'!J:CC,72,0)</f>
        <v>4</v>
      </c>
      <c r="AP62">
        <f>VLOOKUP(A62,Pre!$J:$BK,54,0)</f>
        <v>4</v>
      </c>
      <c r="AQ62">
        <f>VLOOKUP(A62,'post intervencion'!J:CD,73,0)</f>
        <v>4</v>
      </c>
      <c r="AS62">
        <f>VLOOKUP(A62,Pre!$J:$BL,55,0)</f>
        <v>3</v>
      </c>
      <c r="AT62">
        <f>VLOOKUP(A62,'post intervencion'!J:CE,74,0)</f>
        <v>3.333333333333333</v>
      </c>
      <c r="AW62" t="e">
        <f>VLOOKUP(A62,'post intervencion'!$J$18:$CI$117,75,0)</f>
        <v>#N/A</v>
      </c>
      <c r="AX62" t="e">
        <f>VLOOKUP(A62,'post intervencion'!$J$18:$CI$117,76,0)</f>
        <v>#N/A</v>
      </c>
      <c r="AY62" t="e">
        <f>VLOOKUP(A62,'post intervencion'!$J$18:$CI$117,77,0)</f>
        <v>#N/A</v>
      </c>
      <c r="AZ62" t="e">
        <f>VLOOKUP(A62,'post intervencion'!$J$18:$CI$117,78,0)</f>
        <v>#N/A</v>
      </c>
      <c r="BB62">
        <f>VLOOKUP(A62,Pre!$J:$BL,4,0)</f>
        <v>2</v>
      </c>
      <c r="BC62">
        <f>VLOOKUP(A62,'post intervencion'!J:CN,21,0)</f>
        <v>4</v>
      </c>
    </row>
    <row r="63" spans="1:55" x14ac:dyDescent="0.2">
      <c r="A63">
        <v>393</v>
      </c>
      <c r="B63" s="13">
        <f>VLOOKUP(A63,Pre!$J:$BG,41,0)</f>
        <v>6.333333333333333</v>
      </c>
      <c r="C63" s="13">
        <f>VLOOKUP(A63,'post intervencion'!J:BY,59,0)</f>
        <v>7</v>
      </c>
      <c r="D63" s="13" t="e">
        <f>VLOOKUP(A63,'post control'!J:BI,42,0)</f>
        <v>#N/A</v>
      </c>
      <c r="E63">
        <f>VLOOKUP(A63,Pre!$J:$BG,42,0)</f>
        <v>10</v>
      </c>
      <c r="F63">
        <f>VLOOKUP(A63,'post intervencion'!J:BY,60,0)</f>
        <v>12</v>
      </c>
      <c r="G63" t="e">
        <f>VLOOKUP(A63,'post control'!J:BI,43,0)</f>
        <v>#N/A</v>
      </c>
      <c r="H63">
        <f>VLOOKUP(A63,Pre!$J:$BG,43,0)</f>
        <v>1.6666666666666667</v>
      </c>
      <c r="I63">
        <f>VLOOKUP(A63,'post intervencion'!J:BY,61,0)</f>
        <v>3.6666666666666665</v>
      </c>
      <c r="J63" t="e">
        <f>VLOOKUP(A63,'post control'!J:BI,44,0)</f>
        <v>#N/A</v>
      </c>
      <c r="K63" s="24">
        <f>VLOOKUP(A63,Pre!$J:$BG,44,0)</f>
        <v>1</v>
      </c>
      <c r="L63">
        <f>VLOOKUP(A63,'post intervencion'!J:BY,62,0)</f>
        <v>3</v>
      </c>
      <c r="M63" t="e">
        <f>VLOOKUP(A63,'post control'!J:BI,45,0)</f>
        <v>#N/A</v>
      </c>
      <c r="N63">
        <f>VLOOKUP(A63,Pre!$J:$BG,45,0)</f>
        <v>4</v>
      </c>
      <c r="O63">
        <f>VLOOKUP(A63,'post intervencion'!J:BY,63,0)</f>
        <v>4</v>
      </c>
      <c r="P63" t="e">
        <f>VLOOKUP(A63,'post control'!J:BI,46,0)</f>
        <v>#N/A</v>
      </c>
      <c r="Q63">
        <f>VLOOKUP(A63,Pre!$J:$BG,46,0)</f>
        <v>0</v>
      </c>
      <c r="R63">
        <f>VLOOKUP(A63,'post intervencion'!J:BY,64,0)</f>
        <v>4</v>
      </c>
      <c r="S63" t="e">
        <f>VLOOKUP(A63,'post control'!J:BI,47,0)</f>
        <v>#N/A</v>
      </c>
      <c r="T63">
        <f>VLOOKUP(A63,Pre!$J:$BG,47,0)</f>
        <v>4.333333333333333</v>
      </c>
      <c r="U63">
        <f>VLOOKUP(A63,'post intervencion'!J:BY,65,0)</f>
        <v>3.8888888888888888</v>
      </c>
      <c r="V63" t="e">
        <f>VLOOKUP(A63,'post control'!J:BI,48,0)</f>
        <v>#N/A</v>
      </c>
      <c r="W63">
        <f>VLOOKUP(A63,Pre!$J:$BG,48,0)</f>
        <v>4.5999999999999996</v>
      </c>
      <c r="X63">
        <f>VLOOKUP(A63,'post intervencion'!J:BY,66,0)</f>
        <v>4.2</v>
      </c>
      <c r="Y63" t="e">
        <f>VLOOKUP(A63,'post control'!J:BI,49,0)</f>
        <v>#N/A</v>
      </c>
      <c r="Z63">
        <f>VLOOKUP(A63,Pre!$J:$BG,49,0)</f>
        <v>4.75</v>
      </c>
      <c r="AA63">
        <f>VLOOKUP(A63,'post intervencion'!J:BY,67,0)</f>
        <v>4.666666666666667</v>
      </c>
      <c r="AB63" t="e">
        <f>VLOOKUP(A63,'post control'!J:BI,50,0)</f>
        <v>#N/A</v>
      </c>
      <c r="AC63">
        <f>VLOOKUP(A63,Pre!$J:$BG,50,0)</f>
        <v>5</v>
      </c>
      <c r="AD63">
        <f>VLOOKUP(A63,'post intervencion'!J:BY,68,0)</f>
        <v>11</v>
      </c>
      <c r="AE63" t="e">
        <f>VLOOKUP(A63,'post control'!J:BI,51,0)</f>
        <v>#N/A</v>
      </c>
      <c r="AG63">
        <f>VLOOKUP(A63,Pre!$J:$BH,51,0)</f>
        <v>4.8888888888888893</v>
      </c>
      <c r="AH63">
        <f>VLOOKUP(A63,'post intervencion'!J:CA,70,0)</f>
        <v>3.8888888888888888</v>
      </c>
      <c r="AJ63">
        <f>VLOOKUP(A63,Pre!$J:$BI,52,0)</f>
        <v>2.6666666666666665</v>
      </c>
      <c r="AK63">
        <f>VLOOKUP(A63,'post intervencion'!J:CB,71,0)</f>
        <v>3</v>
      </c>
      <c r="AM63">
        <f>VLOOKUP(A63,Pre!$J:$BJ,53,0)</f>
        <v>4</v>
      </c>
      <c r="AN63">
        <f>VLOOKUP(A63,'post intervencion'!J:CC,72,0)</f>
        <v>4</v>
      </c>
      <c r="AP63">
        <f>VLOOKUP(A63,Pre!$J:$BK,54,0)</f>
        <v>4</v>
      </c>
      <c r="AQ63">
        <f>VLOOKUP(A63,'post intervencion'!J:CD,73,0)</f>
        <v>4</v>
      </c>
      <c r="AS63">
        <f>VLOOKUP(A63,Pre!$J:$BL,55,0)</f>
        <v>1.666666666666667</v>
      </c>
      <c r="AT63">
        <f>VLOOKUP(A63,'post intervencion'!J:CE,74,0)</f>
        <v>3.6666666666666665</v>
      </c>
      <c r="AW63" t="str">
        <f>VLOOKUP(A63,'post intervencion'!$J$18:$CI$117,75,0)</f>
        <v>no</v>
      </c>
      <c r="AX63" t="str">
        <f>VLOOKUP(A63,'post intervencion'!$J$18:$CI$117,76,0)</f>
        <v>si</v>
      </c>
      <c r="AY63" t="str">
        <f>VLOOKUP(A63,'post intervencion'!$J$18:$CI$117,77,0)</f>
        <v>si</v>
      </c>
      <c r="AZ63" t="str">
        <f>VLOOKUP(A63,'post intervencion'!$J$18:$CI$117,78,0)</f>
        <v>no</v>
      </c>
      <c r="BB63">
        <f>VLOOKUP(A63,Pre!$J:$BL,4,0)</f>
        <v>7</v>
      </c>
      <c r="BC63">
        <f>VLOOKUP(A63,'post intervencion'!J:CN,21,0)</f>
        <v>7</v>
      </c>
    </row>
    <row r="64" spans="1:55" x14ac:dyDescent="0.2">
      <c r="A64">
        <v>637</v>
      </c>
      <c r="B64" s="13">
        <f>VLOOKUP(A64,Pre!$J:$BG,41,0)</f>
        <v>6.333333333333333</v>
      </c>
      <c r="C64" s="13">
        <f>VLOOKUP(A64,'post intervencion'!J:BY,59,0)</f>
        <v>6</v>
      </c>
      <c r="D64" s="13" t="e">
        <f>VLOOKUP(A64,'post control'!J:BI,42,0)</f>
        <v>#N/A</v>
      </c>
      <c r="E64">
        <f>VLOOKUP(A64,Pre!$J:$BG,42,0)</f>
        <v>3</v>
      </c>
      <c r="F64">
        <f>VLOOKUP(A64,'post intervencion'!J:BY,60,0)</f>
        <v>5</v>
      </c>
      <c r="G64" t="e">
        <f>VLOOKUP(A64,'post control'!J:BI,43,0)</f>
        <v>#N/A</v>
      </c>
      <c r="H64">
        <f>VLOOKUP(A64,Pre!$J:$BG,43,0)</f>
        <v>1.3333333333333333</v>
      </c>
      <c r="I64">
        <f>VLOOKUP(A64,'post intervencion'!J:BY,61,0)</f>
        <v>2.6666666666666665</v>
      </c>
      <c r="J64" t="e">
        <f>VLOOKUP(A64,'post control'!J:BI,44,0)</f>
        <v>#N/A</v>
      </c>
      <c r="K64" s="24">
        <f>VLOOKUP(A64,Pre!$J:$BG,44,0)</f>
        <v>2</v>
      </c>
      <c r="L64">
        <f>VLOOKUP(A64,'post intervencion'!J:BY,62,0)</f>
        <v>3</v>
      </c>
      <c r="M64" t="e">
        <f>VLOOKUP(A64,'post control'!J:BI,45,0)</f>
        <v>#N/A</v>
      </c>
      <c r="N64">
        <f>VLOOKUP(A64,Pre!$J:$BG,45,0)</f>
        <v>1</v>
      </c>
      <c r="O64">
        <f>VLOOKUP(A64,'post intervencion'!J:BY,63,0)</f>
        <v>2</v>
      </c>
      <c r="P64" t="e">
        <f>VLOOKUP(A64,'post control'!J:BI,46,0)</f>
        <v>#N/A</v>
      </c>
      <c r="Q64">
        <f>VLOOKUP(A64,Pre!$J:$BG,46,0)</f>
        <v>1</v>
      </c>
      <c r="R64">
        <f>VLOOKUP(A64,'post intervencion'!J:BY,64,0)</f>
        <v>3</v>
      </c>
      <c r="S64" t="e">
        <f>VLOOKUP(A64,'post control'!J:BI,47,0)</f>
        <v>#N/A</v>
      </c>
      <c r="T64">
        <f>VLOOKUP(A64,Pre!$J:$BG,47,0)</f>
        <v>2.3333333333333335</v>
      </c>
      <c r="U64">
        <f>VLOOKUP(A64,'post intervencion'!J:BY,65,0)</f>
        <v>2.5555555555555554</v>
      </c>
      <c r="V64" t="e">
        <f>VLOOKUP(A64,'post control'!J:BI,48,0)</f>
        <v>#N/A</v>
      </c>
      <c r="W64">
        <f>VLOOKUP(A64,Pre!$J:$BG,48,0)</f>
        <v>4.4000000000000004</v>
      </c>
      <c r="X64">
        <f>VLOOKUP(A64,'post intervencion'!J:BY,66,0)</f>
        <v>4.2</v>
      </c>
      <c r="Y64" t="e">
        <f>VLOOKUP(A64,'post control'!J:BI,49,0)</f>
        <v>#N/A</v>
      </c>
      <c r="Z64">
        <f>VLOOKUP(A64,Pre!$J:$BG,49,0)</f>
        <v>4.25</v>
      </c>
      <c r="AA64">
        <f>VLOOKUP(A64,'post intervencion'!J:BY,67,0)</f>
        <v>3.6666666666666665</v>
      </c>
      <c r="AB64" t="e">
        <f>VLOOKUP(A64,'post control'!J:BI,50,0)</f>
        <v>#N/A</v>
      </c>
      <c r="AC64">
        <f>VLOOKUP(A64,Pre!$J:$BG,50,0)</f>
        <v>10</v>
      </c>
      <c r="AD64">
        <f>VLOOKUP(A64,'post intervencion'!J:BY,68,0)</f>
        <v>11</v>
      </c>
      <c r="AE64" t="e">
        <f>VLOOKUP(A64,'post control'!J:BI,51,0)</f>
        <v>#N/A</v>
      </c>
      <c r="AG64">
        <f>VLOOKUP(A64,Pre!$J:$BH,51,0)</f>
        <v>2.5555555555555554</v>
      </c>
      <c r="AH64">
        <f>VLOOKUP(A64,'post intervencion'!J:CA,70,0)</f>
        <v>2.5555555555555554</v>
      </c>
      <c r="AJ64">
        <f>VLOOKUP(A64,Pre!$J:$BI,52,0)</f>
        <v>0.66666666666666652</v>
      </c>
      <c r="AK64">
        <f>VLOOKUP(A64,'post intervencion'!J:CB,71,0)</f>
        <v>2.3333333333333335</v>
      </c>
      <c r="AM64">
        <f>VLOOKUP(A64,Pre!$J:$BJ,53,0)</f>
        <v>2</v>
      </c>
      <c r="AN64">
        <f>VLOOKUP(A64,'post intervencion'!J:CC,72,0)</f>
        <v>4</v>
      </c>
      <c r="AP64">
        <f>VLOOKUP(A64,Pre!$J:$BK,54,0)</f>
        <v>3</v>
      </c>
      <c r="AQ64">
        <f>VLOOKUP(A64,'post intervencion'!J:CD,73,0)</f>
        <v>4</v>
      </c>
      <c r="AS64">
        <f>VLOOKUP(A64,Pre!$J:$BL,55,0)</f>
        <v>2.6666666666666665</v>
      </c>
      <c r="AT64">
        <f>VLOOKUP(A64,'post intervencion'!J:CE,74,0)</f>
        <v>3.666666666666667</v>
      </c>
      <c r="AW64" t="str">
        <f>VLOOKUP(A64,'post intervencion'!$J$18:$CI$117,75,0)</f>
        <v>no</v>
      </c>
      <c r="AX64" t="str">
        <f>VLOOKUP(A64,'post intervencion'!$J$18:$CI$117,76,0)</f>
        <v>no</v>
      </c>
      <c r="AY64" t="str">
        <f>VLOOKUP(A64,'post intervencion'!$J$18:$CI$117,77,0)</f>
        <v>no</v>
      </c>
      <c r="AZ64" t="str">
        <f>VLOOKUP(A64,'post intervencion'!$J$18:$CI$117,78,0)</f>
        <v>si</v>
      </c>
      <c r="BB64">
        <f>VLOOKUP(A64,Pre!$J:$BL,4,0)</f>
        <v>6</v>
      </c>
      <c r="BC64">
        <f>VLOOKUP(A64,'post intervencion'!J:CN,21,0)</f>
        <v>6</v>
      </c>
    </row>
    <row r="65" spans="1:55" x14ac:dyDescent="0.2">
      <c r="A65">
        <v>473</v>
      </c>
      <c r="B65" s="13">
        <f>VLOOKUP(A65,Pre!$J:$BG,41,0)</f>
        <v>6.666666666666667</v>
      </c>
      <c r="C65" s="13">
        <f>VLOOKUP(A65,'post intervencion'!J:BY,59,0)</f>
        <v>7</v>
      </c>
      <c r="D65" s="13" t="e">
        <f>VLOOKUP(A65,'post control'!J:BI,42,0)</f>
        <v>#N/A</v>
      </c>
      <c r="E65">
        <f>VLOOKUP(A65,Pre!$J:$BG,42,0)</f>
        <v>1</v>
      </c>
      <c r="F65">
        <f>VLOOKUP(A65,'post intervencion'!J:BY,60,0)</f>
        <v>2</v>
      </c>
      <c r="G65" t="e">
        <f>VLOOKUP(A65,'post control'!J:BI,43,0)</f>
        <v>#N/A</v>
      </c>
      <c r="H65">
        <f>VLOOKUP(A65,Pre!$J:$BG,43,0)</f>
        <v>4.333333333333333</v>
      </c>
      <c r="I65">
        <f>VLOOKUP(A65,'post intervencion'!J:BY,61,0)</f>
        <v>3</v>
      </c>
      <c r="J65" t="e">
        <f>VLOOKUP(A65,'post control'!J:BI,44,0)</f>
        <v>#N/A</v>
      </c>
      <c r="K65" s="24">
        <f>VLOOKUP(A65,Pre!$J:$BG,44,0)</f>
        <v>5</v>
      </c>
      <c r="L65">
        <f>VLOOKUP(A65,'post intervencion'!J:BY,62,0)</f>
        <v>4</v>
      </c>
      <c r="M65" t="e">
        <f>VLOOKUP(A65,'post control'!J:BI,45,0)</f>
        <v>#N/A</v>
      </c>
      <c r="N65">
        <f>VLOOKUP(A65,Pre!$J:$BG,45,0)</f>
        <v>3</v>
      </c>
      <c r="O65">
        <f>VLOOKUP(A65,'post intervencion'!J:BY,63,0)</f>
        <v>2</v>
      </c>
      <c r="P65" t="e">
        <f>VLOOKUP(A65,'post control'!J:BI,46,0)</f>
        <v>#N/A</v>
      </c>
      <c r="Q65">
        <f>VLOOKUP(A65,Pre!$J:$BG,46,0)</f>
        <v>5</v>
      </c>
      <c r="R65">
        <f>VLOOKUP(A65,'post intervencion'!J:BY,64,0)</f>
        <v>3</v>
      </c>
      <c r="S65" t="e">
        <f>VLOOKUP(A65,'post control'!J:BI,47,0)</f>
        <v>#N/A</v>
      </c>
      <c r="T65">
        <f>VLOOKUP(A65,Pre!$J:$BG,47,0)</f>
        <v>1</v>
      </c>
      <c r="U65">
        <f>VLOOKUP(A65,'post intervencion'!J:BY,65,0)</f>
        <v>2.7777777777777777</v>
      </c>
      <c r="V65" t="e">
        <f>VLOOKUP(A65,'post control'!J:BI,48,0)</f>
        <v>#N/A</v>
      </c>
      <c r="W65">
        <f>VLOOKUP(A65,Pre!$J:$BG,48,0)</f>
        <v>3.8</v>
      </c>
      <c r="X65">
        <f>VLOOKUP(A65,'post intervencion'!J:BY,66,0)</f>
        <v>4</v>
      </c>
      <c r="Y65" t="e">
        <f>VLOOKUP(A65,'post control'!J:BI,49,0)</f>
        <v>#N/A</v>
      </c>
      <c r="Z65">
        <f>VLOOKUP(A65,Pre!$J:$BG,49,0)</f>
        <v>4.25</v>
      </c>
      <c r="AA65">
        <f>VLOOKUP(A65,'post intervencion'!J:BY,67,0)</f>
        <v>5.333333333333333</v>
      </c>
      <c r="AB65" t="e">
        <f>VLOOKUP(A65,'post control'!J:BI,50,0)</f>
        <v>#N/A</v>
      </c>
      <c r="AC65">
        <f>VLOOKUP(A65,Pre!$J:$BG,50,0)</f>
        <v>13</v>
      </c>
      <c r="AD65">
        <f>VLOOKUP(A65,'post intervencion'!J:BY,68,0)</f>
        <v>11</v>
      </c>
      <c r="AE65" t="e">
        <f>VLOOKUP(A65,'post control'!J:BI,51,0)</f>
        <v>#N/A</v>
      </c>
      <c r="AG65">
        <f>VLOOKUP(A65,Pre!$J:$BH,51,0)</f>
        <v>2.4444444444444446</v>
      </c>
      <c r="AH65">
        <f>VLOOKUP(A65,'post intervencion'!J:CA,70,0)</f>
        <v>2.7777777777777777</v>
      </c>
      <c r="AJ65">
        <f>VLOOKUP(A65,Pre!$J:$BI,52,0)</f>
        <v>2</v>
      </c>
      <c r="AK65">
        <f>VLOOKUP(A65,'post intervencion'!J:CB,71,0)</f>
        <v>1.3333333333333333</v>
      </c>
      <c r="AM65">
        <f>VLOOKUP(A65,Pre!$J:$BJ,53,0)</f>
        <v>3</v>
      </c>
      <c r="AN65">
        <f>VLOOKUP(A65,'post intervencion'!J:CC,72,0)</f>
        <v>2</v>
      </c>
      <c r="AP65">
        <f>VLOOKUP(A65,Pre!$J:$BK,54,0)</f>
        <v>3</v>
      </c>
      <c r="AQ65">
        <f>VLOOKUP(A65,'post intervencion'!J:CD,73,0)</f>
        <v>2</v>
      </c>
      <c r="AS65">
        <f>VLOOKUP(A65,Pre!$J:$BL,55,0)</f>
        <v>4.333333333333333</v>
      </c>
      <c r="AT65">
        <f>VLOOKUP(A65,'post intervencion'!J:CE,74,0)</f>
        <v>3.666666666666667</v>
      </c>
      <c r="AW65" t="str">
        <f>VLOOKUP(A65,'post intervencion'!$J$18:$CI$117,75,0)</f>
        <v>no</v>
      </c>
      <c r="AX65" t="str">
        <f>VLOOKUP(A65,'post intervencion'!$J$18:$CI$117,76,0)</f>
        <v>si</v>
      </c>
      <c r="AY65" t="str">
        <f>VLOOKUP(A65,'post intervencion'!$J$18:$CI$117,77,0)</f>
        <v>si</v>
      </c>
      <c r="AZ65" t="str">
        <f>VLOOKUP(A65,'post intervencion'!$J$18:$CI$117,78,0)</f>
        <v>no</v>
      </c>
      <c r="BB65">
        <f>VLOOKUP(A65,Pre!$J:$BL,4,0)</f>
        <v>5</v>
      </c>
      <c r="BC65">
        <f>VLOOKUP(A65,'post intervencion'!J:CN,21,0)</f>
        <v>7</v>
      </c>
    </row>
    <row r="66" spans="1:55" x14ac:dyDescent="0.2">
      <c r="A66">
        <v>297</v>
      </c>
      <c r="B66" s="13">
        <f>VLOOKUP(A66,Pre!$J:$BG,41,0)</f>
        <v>5</v>
      </c>
      <c r="C66" s="13">
        <f>VLOOKUP(A66,'post intervencion'!J:BY,59,0)</f>
        <v>6</v>
      </c>
      <c r="D66" s="13" t="e">
        <f>VLOOKUP(A66,'post control'!J:BI,42,0)</f>
        <v>#N/A</v>
      </c>
      <c r="E66">
        <f>VLOOKUP(A66,Pre!$J:$BG,42,0)</f>
        <v>4</v>
      </c>
      <c r="F66">
        <f>VLOOKUP(A66,'post intervencion'!J:BY,60,0)</f>
        <v>6</v>
      </c>
      <c r="G66" t="e">
        <f>VLOOKUP(A66,'post control'!J:BI,43,0)</f>
        <v>#N/A</v>
      </c>
      <c r="H66">
        <f>VLOOKUP(A66,Pre!$J:$BG,43,0)</f>
        <v>3</v>
      </c>
      <c r="I66">
        <f>VLOOKUP(A66,'post intervencion'!J:BY,61,0)</f>
        <v>1.6666666666666667</v>
      </c>
      <c r="J66" t="e">
        <f>VLOOKUP(A66,'post control'!J:BI,44,0)</f>
        <v>#N/A</v>
      </c>
      <c r="K66" s="24">
        <f>VLOOKUP(A66,Pre!$J:$BG,44,0)</f>
        <v>1</v>
      </c>
      <c r="L66">
        <f>VLOOKUP(A66,'post intervencion'!J:BY,62,0)</f>
        <v>2</v>
      </c>
      <c r="M66" t="e">
        <f>VLOOKUP(A66,'post control'!J:BI,45,0)</f>
        <v>#N/A</v>
      </c>
      <c r="N66">
        <f>VLOOKUP(A66,Pre!$J:$BG,45,0)</f>
        <v>4</v>
      </c>
      <c r="O66">
        <f>VLOOKUP(A66,'post intervencion'!J:BY,63,0)</f>
        <v>2</v>
      </c>
      <c r="P66" t="e">
        <f>VLOOKUP(A66,'post control'!J:BI,46,0)</f>
        <v>#N/A</v>
      </c>
      <c r="Q66">
        <f>VLOOKUP(A66,Pre!$J:$BG,46,0)</f>
        <v>4</v>
      </c>
      <c r="R66">
        <f>VLOOKUP(A66,'post intervencion'!J:BY,64,0)</f>
        <v>1</v>
      </c>
      <c r="S66" t="e">
        <f>VLOOKUP(A66,'post control'!J:BI,47,0)</f>
        <v>#N/A</v>
      </c>
      <c r="T66">
        <f>VLOOKUP(A66,Pre!$J:$BG,47,0)</f>
        <v>2</v>
      </c>
      <c r="U66">
        <f>VLOOKUP(A66,'post intervencion'!J:BY,65,0)</f>
        <v>2.8888888888888888</v>
      </c>
      <c r="V66" t="e">
        <f>VLOOKUP(A66,'post control'!J:BI,48,0)</f>
        <v>#N/A</v>
      </c>
      <c r="W66">
        <f>VLOOKUP(A66,Pre!$J:$BG,48,0)</f>
        <v>3.2</v>
      </c>
      <c r="X66">
        <f>VLOOKUP(A66,'post intervencion'!J:BY,66,0)</f>
        <v>4</v>
      </c>
      <c r="Y66" t="e">
        <f>VLOOKUP(A66,'post control'!J:BI,49,0)</f>
        <v>#N/A</v>
      </c>
      <c r="Z66">
        <f>VLOOKUP(A66,Pre!$J:$BG,49,0)</f>
        <v>4</v>
      </c>
      <c r="AA66">
        <f>VLOOKUP(A66,'post intervencion'!J:BY,67,0)</f>
        <v>4.333333333333333</v>
      </c>
      <c r="AB66" t="e">
        <f>VLOOKUP(A66,'post control'!J:BI,50,0)</f>
        <v>#N/A</v>
      </c>
      <c r="AC66">
        <f>VLOOKUP(A66,Pre!$J:$BG,50,0)</f>
        <v>12</v>
      </c>
      <c r="AD66">
        <f>VLOOKUP(A66,'post intervencion'!J:BY,68,0)</f>
        <v>11</v>
      </c>
      <c r="AE66" t="e">
        <f>VLOOKUP(A66,'post control'!J:BI,51,0)</f>
        <v>#N/A</v>
      </c>
      <c r="AG66">
        <f>VLOOKUP(A66,Pre!$J:$BH,51,0)</f>
        <v>2.3333333333333335</v>
      </c>
      <c r="AH66">
        <f>VLOOKUP(A66,'post intervencion'!J:CA,70,0)</f>
        <v>2.8888888888888888</v>
      </c>
      <c r="AJ66">
        <f>VLOOKUP(A66,Pre!$J:$BI,52,0)</f>
        <v>3.333333333333333</v>
      </c>
      <c r="AK66">
        <f>VLOOKUP(A66,'post intervencion'!J:CB,71,0)</f>
        <v>2.6666666666666665</v>
      </c>
      <c r="AM66">
        <f>VLOOKUP(A66,Pre!$J:$BJ,53,0)</f>
        <v>4</v>
      </c>
      <c r="AN66">
        <f>VLOOKUP(A66,'post intervencion'!J:CC,72,0)</f>
        <v>4</v>
      </c>
      <c r="AP66">
        <f>VLOOKUP(A66,Pre!$J:$BK,54,0)</f>
        <v>4</v>
      </c>
      <c r="AQ66">
        <f>VLOOKUP(A66,'post intervencion'!J:CD,73,0)</f>
        <v>4</v>
      </c>
      <c r="AS66">
        <f>VLOOKUP(A66,Pre!$J:$BL,55,0)</f>
        <v>4</v>
      </c>
      <c r="AT66">
        <f>VLOOKUP(A66,'post intervencion'!J:CE,74,0)</f>
        <v>3.666666666666667</v>
      </c>
      <c r="AW66" t="str">
        <f>VLOOKUP(A66,'post intervencion'!$J$18:$CI$117,75,0)</f>
        <v>si</v>
      </c>
      <c r="AX66" t="str">
        <f>VLOOKUP(A66,'post intervencion'!$J$18:$CI$117,76,0)</f>
        <v>si</v>
      </c>
      <c r="AY66" t="str">
        <f>VLOOKUP(A66,'post intervencion'!$J$18:$CI$117,77,0)</f>
        <v>si</v>
      </c>
      <c r="AZ66" t="str">
        <f>VLOOKUP(A66,'post intervencion'!$J$18:$CI$117,78,0)</f>
        <v>no</v>
      </c>
      <c r="BB66">
        <f>VLOOKUP(A66,Pre!$J:$BL,4,0)</f>
        <v>4</v>
      </c>
      <c r="BC66">
        <f>VLOOKUP(A66,'post intervencion'!J:CN,21,0)</f>
        <v>5</v>
      </c>
    </row>
    <row r="67" spans="1:55" x14ac:dyDescent="0.2">
      <c r="A67">
        <v>1135</v>
      </c>
      <c r="B67" s="13">
        <f>VLOOKUP(A67,Pre!$J:$BG,41,0)</f>
        <v>4.666666666666667</v>
      </c>
      <c r="C67" s="13">
        <f>VLOOKUP(A67,'post intervencion'!J:BY,59,0)</f>
        <v>5.333333333333333</v>
      </c>
      <c r="D67" s="13" t="e">
        <f>VLOOKUP(A67,'post control'!J:BI,42,0)</f>
        <v>#N/A</v>
      </c>
      <c r="E67">
        <f>VLOOKUP(A67,Pre!$J:$BG,42,0)</f>
        <v>4</v>
      </c>
      <c r="F67">
        <f>VLOOKUP(A67,'post intervencion'!J:BY,60,0)</f>
        <v>10</v>
      </c>
      <c r="G67" t="e">
        <f>VLOOKUP(A67,'post control'!J:BI,43,0)</f>
        <v>#N/A</v>
      </c>
      <c r="H67">
        <f>VLOOKUP(A67,Pre!$J:$BG,43,0)</f>
        <v>4</v>
      </c>
      <c r="I67">
        <f>VLOOKUP(A67,'post intervencion'!J:BY,61,0)</f>
        <v>3.3333333333333335</v>
      </c>
      <c r="J67" t="e">
        <f>VLOOKUP(A67,'post control'!J:BI,44,0)</f>
        <v>#N/A</v>
      </c>
      <c r="K67" s="24">
        <f>VLOOKUP(A67,Pre!$J:$BG,44,0)</f>
        <v>4</v>
      </c>
      <c r="L67">
        <f>VLOOKUP(A67,'post intervencion'!J:BY,62,0)</f>
        <v>4</v>
      </c>
      <c r="M67" t="e">
        <f>VLOOKUP(A67,'post control'!J:BI,45,0)</f>
        <v>#N/A</v>
      </c>
      <c r="N67">
        <f>VLOOKUP(A67,Pre!$J:$BG,45,0)</f>
        <v>4</v>
      </c>
      <c r="O67">
        <f>VLOOKUP(A67,'post intervencion'!J:BY,63,0)</f>
        <v>4</v>
      </c>
      <c r="P67" t="e">
        <f>VLOOKUP(A67,'post control'!J:BI,46,0)</f>
        <v>#N/A</v>
      </c>
      <c r="Q67">
        <f>VLOOKUP(A67,Pre!$J:$BG,46,0)</f>
        <v>4</v>
      </c>
      <c r="R67">
        <f>VLOOKUP(A67,'post intervencion'!J:BY,64,0)</f>
        <v>2</v>
      </c>
      <c r="S67" t="e">
        <f>VLOOKUP(A67,'post control'!J:BI,47,0)</f>
        <v>#N/A</v>
      </c>
      <c r="T67">
        <f>VLOOKUP(A67,Pre!$J:$BG,47,0)</f>
        <v>1</v>
      </c>
      <c r="U67">
        <f>VLOOKUP(A67,'post intervencion'!J:BY,65,0)</f>
        <v>2.8888888888888888</v>
      </c>
      <c r="V67" t="e">
        <f>VLOOKUP(A67,'post control'!J:BI,48,0)</f>
        <v>#N/A</v>
      </c>
      <c r="W67">
        <f>VLOOKUP(A67,Pre!$J:$BG,48,0)</f>
        <v>4</v>
      </c>
      <c r="X67">
        <f>VLOOKUP(A67,'post intervencion'!J:BY,66,0)</f>
        <v>3.8</v>
      </c>
      <c r="Y67" t="e">
        <f>VLOOKUP(A67,'post control'!J:BI,49,0)</f>
        <v>#N/A</v>
      </c>
      <c r="Z67">
        <f>VLOOKUP(A67,Pre!$J:$BG,49,0)</f>
        <v>5.5</v>
      </c>
      <c r="AA67">
        <f>VLOOKUP(A67,'post intervencion'!J:BY,67,0)</f>
        <v>5.333333333333333</v>
      </c>
      <c r="AB67" t="e">
        <f>VLOOKUP(A67,'post control'!J:BI,50,0)</f>
        <v>#N/A</v>
      </c>
      <c r="AC67">
        <f>VLOOKUP(A67,Pre!$J:$BG,50,0)</f>
        <v>14</v>
      </c>
      <c r="AD67">
        <f>VLOOKUP(A67,'post intervencion'!J:BY,68,0)</f>
        <v>13</v>
      </c>
      <c r="AE67" t="e">
        <f>VLOOKUP(A67,'post control'!J:BI,51,0)</f>
        <v>#N/A</v>
      </c>
      <c r="AG67">
        <f>VLOOKUP(A67,Pre!$J:$BH,51,0)</f>
        <v>2.6666666666666665</v>
      </c>
      <c r="AH67">
        <f>VLOOKUP(A67,'post intervencion'!J:CA,70,0)</f>
        <v>2.8888888888888888</v>
      </c>
      <c r="AJ67">
        <f>VLOOKUP(A67,Pre!$J:$BI,52,0)</f>
        <v>2.3333333333333335</v>
      </c>
      <c r="AK67">
        <f>VLOOKUP(A67,'post intervencion'!J:CB,71,0)</f>
        <v>2.3333333333333335</v>
      </c>
      <c r="AM67">
        <f>VLOOKUP(A67,Pre!$J:$BJ,53,0)</f>
        <v>4</v>
      </c>
      <c r="AN67">
        <f>VLOOKUP(A67,'post intervencion'!J:CC,72,0)</f>
        <v>4</v>
      </c>
      <c r="AP67">
        <f>VLOOKUP(A67,Pre!$J:$BK,54,0)</f>
        <v>5</v>
      </c>
      <c r="AQ67">
        <f>VLOOKUP(A67,'post intervencion'!J:CD,73,0)</f>
        <v>5</v>
      </c>
      <c r="AS67">
        <f>VLOOKUP(A67,Pre!$J:$BL,55,0)</f>
        <v>4</v>
      </c>
      <c r="AT67">
        <f>VLOOKUP(A67,'post intervencion'!J:CE,74,0)</f>
        <v>3.666666666666667</v>
      </c>
      <c r="AW67" t="str">
        <f>VLOOKUP(A67,'post intervencion'!$J$18:$CI$117,75,0)</f>
        <v>si</v>
      </c>
      <c r="AX67" t="str">
        <f>VLOOKUP(A67,'post intervencion'!$J$18:$CI$117,76,0)</f>
        <v>si</v>
      </c>
      <c r="AY67" t="str">
        <f>VLOOKUP(A67,'post intervencion'!$J$18:$CI$117,77,0)</f>
        <v>si</v>
      </c>
      <c r="AZ67" t="str">
        <f>VLOOKUP(A67,'post intervencion'!$J$18:$CI$117,78,0)</f>
        <v>no</v>
      </c>
      <c r="BB67">
        <f>VLOOKUP(A67,Pre!$J:$BL,4,0)</f>
        <v>5</v>
      </c>
      <c r="BC67">
        <f>VLOOKUP(A67,'post intervencion'!J:CN,21,0)</f>
        <v>4</v>
      </c>
    </row>
    <row r="68" spans="1:55" x14ac:dyDescent="0.2">
      <c r="A68">
        <v>161</v>
      </c>
      <c r="B68" s="13">
        <f>VLOOKUP(A68,Pre!$J:$BG,41,0)</f>
        <v>6</v>
      </c>
      <c r="C68" s="13">
        <f>VLOOKUP(A68,'post intervencion'!J:BY,59,0)</f>
        <v>6.666666666666667</v>
      </c>
      <c r="D68" s="13" t="e">
        <f>VLOOKUP(A68,'post control'!J:BI,42,0)</f>
        <v>#N/A</v>
      </c>
      <c r="E68">
        <f>VLOOKUP(A68,Pre!$J:$BG,42,0)</f>
        <v>3</v>
      </c>
      <c r="F68">
        <f>VLOOKUP(A68,'post intervencion'!J:BY,60,0)</f>
        <v>1</v>
      </c>
      <c r="G68" t="e">
        <f>VLOOKUP(A68,'post control'!J:BI,43,0)</f>
        <v>#N/A</v>
      </c>
      <c r="H68">
        <f>VLOOKUP(A68,Pre!$J:$BG,43,0)</f>
        <v>4</v>
      </c>
      <c r="I68">
        <f>VLOOKUP(A68,'post intervencion'!J:BY,61,0)</f>
        <v>3.6666666666666665</v>
      </c>
      <c r="J68" t="e">
        <f>VLOOKUP(A68,'post control'!J:BI,44,0)</f>
        <v>#N/A</v>
      </c>
      <c r="K68" s="24">
        <f>VLOOKUP(A68,Pre!$J:$BG,44,0)</f>
        <v>3</v>
      </c>
      <c r="L68">
        <f>VLOOKUP(A68,'post intervencion'!J:BY,62,0)</f>
        <v>3</v>
      </c>
      <c r="M68" t="e">
        <f>VLOOKUP(A68,'post control'!J:BI,45,0)</f>
        <v>#N/A</v>
      </c>
      <c r="N68">
        <f>VLOOKUP(A68,Pre!$J:$BG,45,0)</f>
        <v>4</v>
      </c>
      <c r="O68">
        <f>VLOOKUP(A68,'post intervencion'!J:BY,63,0)</f>
        <v>3</v>
      </c>
      <c r="P68" t="e">
        <f>VLOOKUP(A68,'post control'!J:BI,46,0)</f>
        <v>#N/A</v>
      </c>
      <c r="Q68">
        <f>VLOOKUP(A68,Pre!$J:$BG,46,0)</f>
        <v>5</v>
      </c>
      <c r="R68">
        <f>VLOOKUP(A68,'post intervencion'!J:BY,64,0)</f>
        <v>5</v>
      </c>
      <c r="S68" t="e">
        <f>VLOOKUP(A68,'post control'!J:BI,47,0)</f>
        <v>#N/A</v>
      </c>
      <c r="T68">
        <f>VLOOKUP(A68,Pre!$J:$BG,47,0)</f>
        <v>1</v>
      </c>
      <c r="U68">
        <f>VLOOKUP(A68,'post intervencion'!J:BY,65,0)</f>
        <v>2.8888888888888888</v>
      </c>
      <c r="V68" t="e">
        <f>VLOOKUP(A68,'post control'!J:BI,48,0)</f>
        <v>#N/A</v>
      </c>
      <c r="W68">
        <f>VLOOKUP(A68,Pre!$J:$BG,48,0)</f>
        <v>3.6</v>
      </c>
      <c r="X68">
        <f>VLOOKUP(A68,'post intervencion'!J:BY,66,0)</f>
        <v>4.2</v>
      </c>
      <c r="Y68" t="e">
        <f>VLOOKUP(A68,'post control'!J:BI,49,0)</f>
        <v>#N/A</v>
      </c>
      <c r="Z68">
        <f>VLOOKUP(A68,Pre!$J:$BG,49,0)</f>
        <v>4.25</v>
      </c>
      <c r="AA68">
        <f>VLOOKUP(A68,'post intervencion'!J:BY,67,0)</f>
        <v>4.666666666666667</v>
      </c>
      <c r="AB68" t="e">
        <f>VLOOKUP(A68,'post control'!J:BI,50,0)</f>
        <v>#N/A</v>
      </c>
      <c r="AC68">
        <f>VLOOKUP(A68,Pre!$J:$BG,50,0)</f>
        <v>13</v>
      </c>
      <c r="AD68">
        <f>VLOOKUP(A68,'post intervencion'!J:BY,68,0)</f>
        <v>12</v>
      </c>
      <c r="AE68" t="e">
        <f>VLOOKUP(A68,'post control'!J:BI,51,0)</f>
        <v>#N/A</v>
      </c>
      <c r="AG68">
        <f>VLOOKUP(A68,Pre!$J:$BH,51,0)</f>
        <v>3.2222222222222223</v>
      </c>
      <c r="AH68">
        <f>VLOOKUP(A68,'post intervencion'!J:CA,70,0)</f>
        <v>2.8888888888888888</v>
      </c>
      <c r="AJ68">
        <f>VLOOKUP(A68,Pre!$J:$BI,52,0)</f>
        <v>1.6666666666666665</v>
      </c>
      <c r="AK68">
        <f>VLOOKUP(A68,'post intervencion'!J:CB,71,0)</f>
        <v>1</v>
      </c>
      <c r="AM68">
        <f>VLOOKUP(A68,Pre!$J:$BJ,53,0)</f>
        <v>4</v>
      </c>
      <c r="AN68">
        <f>VLOOKUP(A68,'post intervencion'!J:CC,72,0)</f>
        <v>3</v>
      </c>
      <c r="AP68">
        <f>VLOOKUP(A68,Pre!$J:$BK,54,0)</f>
        <v>5</v>
      </c>
      <c r="AQ68">
        <f>VLOOKUP(A68,'post intervencion'!J:CD,73,0)</f>
        <v>5</v>
      </c>
      <c r="AS68">
        <f>VLOOKUP(A68,Pre!$J:$BL,55,0)</f>
        <v>4</v>
      </c>
      <c r="AT68">
        <f>VLOOKUP(A68,'post intervencion'!J:CE,74,0)</f>
        <v>3.666666666666667</v>
      </c>
      <c r="AW68" t="str">
        <f>VLOOKUP(A68,'post intervencion'!$J$18:$CI$117,75,0)</f>
        <v>no</v>
      </c>
      <c r="AX68" t="str">
        <f>VLOOKUP(A68,'post intervencion'!$J$18:$CI$117,76,0)</f>
        <v>si</v>
      </c>
      <c r="AY68" t="str">
        <f>VLOOKUP(A68,'post intervencion'!$J$18:$CI$117,77,0)</f>
        <v>si</v>
      </c>
      <c r="AZ68" t="str">
        <f>VLOOKUP(A68,'post intervencion'!$J$18:$CI$117,78,0)</f>
        <v>no</v>
      </c>
      <c r="BB68">
        <f>VLOOKUP(A68,Pre!$J:$BL,4,0)</f>
        <v>6</v>
      </c>
      <c r="BC68">
        <f>VLOOKUP(A68,'post intervencion'!J:CN,21,0)</f>
        <v>7</v>
      </c>
    </row>
    <row r="69" spans="1:55" x14ac:dyDescent="0.2">
      <c r="A69">
        <v>1584</v>
      </c>
      <c r="B69" s="13">
        <f>VLOOKUP(A69,Pre!$J:$BG,41,0)</f>
        <v>6.666666666666667</v>
      </c>
      <c r="C69" s="13">
        <f>VLOOKUP(A69,'post intervencion'!J:BY,59,0)</f>
        <v>6.333333333333333</v>
      </c>
      <c r="D69" s="13" t="e">
        <f>VLOOKUP(A69,'post control'!J:BI,42,0)</f>
        <v>#N/A</v>
      </c>
      <c r="E69">
        <f>VLOOKUP(A69,Pre!$J:$BG,42,0)</f>
        <v>6</v>
      </c>
      <c r="F69">
        <f>VLOOKUP(A69,'post intervencion'!J:BY,60,0)</f>
        <v>7</v>
      </c>
      <c r="G69" t="e">
        <f>VLOOKUP(A69,'post control'!J:BI,43,0)</f>
        <v>#N/A</v>
      </c>
      <c r="H69">
        <f>VLOOKUP(A69,Pre!$J:$BG,43,0)</f>
        <v>1.3333333333333333</v>
      </c>
      <c r="I69" t="str">
        <f>VLOOKUP(A69,'post intervencion'!J:BY,61,0)</f>
        <v>N/A</v>
      </c>
      <c r="J69" t="e">
        <f>VLOOKUP(A69,'post control'!J:BI,44,0)</f>
        <v>#N/A</v>
      </c>
      <c r="K69" s="24">
        <f>VLOOKUP(A69,Pre!$J:$BG,44,0)</f>
        <v>0</v>
      </c>
      <c r="L69" t="str">
        <f>VLOOKUP(A69,'post intervencion'!J:BY,62,0)</f>
        <v>N/A</v>
      </c>
      <c r="M69" t="e">
        <f>VLOOKUP(A69,'post control'!J:BI,45,0)</f>
        <v>#N/A</v>
      </c>
      <c r="N69">
        <f>VLOOKUP(A69,Pre!$J:$BG,45,0)</f>
        <v>3</v>
      </c>
      <c r="O69" t="str">
        <f>VLOOKUP(A69,'post intervencion'!J:BY,63,0)</f>
        <v>N/A</v>
      </c>
      <c r="P69" t="e">
        <f>VLOOKUP(A69,'post control'!J:BI,46,0)</f>
        <v>#N/A</v>
      </c>
      <c r="Q69">
        <f>VLOOKUP(A69,Pre!$J:$BG,46,0)</f>
        <v>1</v>
      </c>
      <c r="R69" t="str">
        <f>VLOOKUP(A69,'post intervencion'!J:BY,64,0)</f>
        <v>N/A</v>
      </c>
      <c r="S69" t="e">
        <f>VLOOKUP(A69,'post control'!J:BI,47,0)</f>
        <v>#N/A</v>
      </c>
      <c r="T69">
        <f>VLOOKUP(A69,Pre!$J:$BG,47,0)</f>
        <v>3.3333333333333335</v>
      </c>
      <c r="U69" t="str">
        <f>VLOOKUP(A69,'post intervencion'!J:BY,65,0)</f>
        <v>N/A</v>
      </c>
      <c r="V69" t="e">
        <f>VLOOKUP(A69,'post control'!J:BI,48,0)</f>
        <v>#N/A</v>
      </c>
      <c r="W69">
        <f>VLOOKUP(A69,Pre!$J:$BG,48,0)</f>
        <v>3.8</v>
      </c>
      <c r="X69">
        <f>VLOOKUP(A69,'post intervencion'!J:BY,66,0)</f>
        <v>0</v>
      </c>
      <c r="Y69" t="e">
        <f>VLOOKUP(A69,'post control'!J:BI,49,0)</f>
        <v>#N/A</v>
      </c>
      <c r="Z69">
        <f>VLOOKUP(A69,Pre!$J:$BG,49,0)</f>
        <v>5</v>
      </c>
      <c r="AA69">
        <f>VLOOKUP(A69,'post intervencion'!J:BY,67,0)</f>
        <v>0</v>
      </c>
      <c r="AB69" t="e">
        <f>VLOOKUP(A69,'post control'!J:BI,50,0)</f>
        <v>#N/A</v>
      </c>
      <c r="AC69">
        <f>VLOOKUP(A69,Pre!$J:$BG,50,0)</f>
        <v>11</v>
      </c>
      <c r="AD69">
        <f>VLOOKUP(A69,'post intervencion'!J:BY,68,0)</f>
        <v>0</v>
      </c>
      <c r="AE69" t="e">
        <f>VLOOKUP(A69,'post control'!J:BI,51,0)</f>
        <v>#N/A</v>
      </c>
      <c r="AG69">
        <f>VLOOKUP(A69,Pre!$J:$BH,51,0)</f>
        <v>2.8888888888888888</v>
      </c>
      <c r="AH69" t="str">
        <f>VLOOKUP(A69,'post intervencion'!J:CA,70,0)</f>
        <v>N/A</v>
      </c>
      <c r="AJ69">
        <f>VLOOKUP(A69,Pre!$J:$BI,52,0)</f>
        <v>2.6666666666666665</v>
      </c>
      <c r="AK69" t="str">
        <f>VLOOKUP(A69,'post intervencion'!J:CB,71,0)</f>
        <v>N/A</v>
      </c>
      <c r="AM69">
        <f>VLOOKUP(A69,Pre!$J:$BJ,53,0)</f>
        <v>4</v>
      </c>
      <c r="AN69">
        <f>VLOOKUP(A69,'post intervencion'!J:CC,72,0)</f>
        <v>3</v>
      </c>
      <c r="AP69">
        <f>VLOOKUP(A69,Pre!$J:$BK,54,0)</f>
        <v>4</v>
      </c>
      <c r="AQ69">
        <f>VLOOKUP(A69,'post intervencion'!J:CD,73,0)</f>
        <v>3</v>
      </c>
      <c r="AS69">
        <f>VLOOKUP(A69,Pre!$J:$BL,55,0)</f>
        <v>3.666666666666667</v>
      </c>
      <c r="AT69">
        <f>VLOOKUP(A69,'post intervencion'!J:CE,74,0)</f>
        <v>3.666666666666667</v>
      </c>
      <c r="AW69" t="e">
        <f>VLOOKUP(A69,'post intervencion'!$J$18:$CI$117,75,0)</f>
        <v>#N/A</v>
      </c>
      <c r="AX69" t="e">
        <f>VLOOKUP(A69,'post intervencion'!$J$18:$CI$117,76,0)</f>
        <v>#N/A</v>
      </c>
      <c r="AY69" t="e">
        <f>VLOOKUP(A69,'post intervencion'!$J$18:$CI$117,77,0)</f>
        <v>#N/A</v>
      </c>
      <c r="AZ69" t="e">
        <f>VLOOKUP(A69,'post intervencion'!$J$18:$CI$117,78,0)</f>
        <v>#N/A</v>
      </c>
      <c r="BB69">
        <f>VLOOKUP(A69,Pre!$J:$BL,4,0)</f>
        <v>6</v>
      </c>
      <c r="BC69">
        <f>VLOOKUP(A69,'post intervencion'!J:CN,21,0)</f>
        <v>6</v>
      </c>
    </row>
    <row r="70" spans="1:55" x14ac:dyDescent="0.2">
      <c r="A70">
        <v>861</v>
      </c>
      <c r="B70" s="13">
        <f>VLOOKUP(A70,Pre!$J:$BG,41,0)</f>
        <v>5.666666666666667</v>
      </c>
      <c r="C70" s="13">
        <f>VLOOKUP(A70,'post intervencion'!J:BY,59,0)</f>
        <v>6.666666666666667</v>
      </c>
      <c r="D70" s="13" t="e">
        <f>VLOOKUP(A70,'post control'!J:BI,42,0)</f>
        <v>#N/A</v>
      </c>
      <c r="E70">
        <f>VLOOKUP(A70,Pre!$J:$BG,42,0)</f>
        <v>9</v>
      </c>
      <c r="F70">
        <f>VLOOKUP(A70,'post intervencion'!J:BY,60,0)</f>
        <v>11</v>
      </c>
      <c r="G70" t="e">
        <f>VLOOKUP(A70,'post control'!J:BI,43,0)</f>
        <v>#N/A</v>
      </c>
      <c r="H70">
        <f>VLOOKUP(A70,Pre!$J:$BG,43,0)</f>
        <v>2.6666666666666665</v>
      </c>
      <c r="I70">
        <f>VLOOKUP(A70,'post intervencion'!J:BY,61,0)</f>
        <v>2.3333333333333335</v>
      </c>
      <c r="J70" t="e">
        <f>VLOOKUP(A70,'post control'!J:BI,44,0)</f>
        <v>#N/A</v>
      </c>
      <c r="K70" s="24">
        <f>VLOOKUP(A70,Pre!$J:$BG,44,0)</f>
        <v>3</v>
      </c>
      <c r="L70">
        <f>VLOOKUP(A70,'post intervencion'!J:BY,62,0)</f>
        <v>2</v>
      </c>
      <c r="M70" t="e">
        <f>VLOOKUP(A70,'post control'!J:BI,45,0)</f>
        <v>#N/A</v>
      </c>
      <c r="N70">
        <f>VLOOKUP(A70,Pre!$J:$BG,45,0)</f>
        <v>3</v>
      </c>
      <c r="O70">
        <f>VLOOKUP(A70,'post intervencion'!J:BY,63,0)</f>
        <v>3</v>
      </c>
      <c r="P70" t="e">
        <f>VLOOKUP(A70,'post control'!J:BI,46,0)</f>
        <v>#N/A</v>
      </c>
      <c r="Q70">
        <f>VLOOKUP(A70,Pre!$J:$BG,46,0)</f>
        <v>2</v>
      </c>
      <c r="R70">
        <f>VLOOKUP(A70,'post intervencion'!J:BY,64,0)</f>
        <v>2</v>
      </c>
      <c r="S70" t="e">
        <f>VLOOKUP(A70,'post control'!J:BI,47,0)</f>
        <v>#N/A</v>
      </c>
      <c r="T70">
        <f>VLOOKUP(A70,Pre!$J:$BG,47,0)</f>
        <v>3.3333333333333335</v>
      </c>
      <c r="U70">
        <f>VLOOKUP(A70,'post intervencion'!J:BY,65,0)</f>
        <v>2.3333333333333335</v>
      </c>
      <c r="V70" t="e">
        <f>VLOOKUP(A70,'post control'!J:BI,48,0)</f>
        <v>#N/A</v>
      </c>
      <c r="W70">
        <f>VLOOKUP(A70,Pre!$J:$BG,48,0)</f>
        <v>5</v>
      </c>
      <c r="X70">
        <f>VLOOKUP(A70,'post intervencion'!J:BY,66,0)</f>
        <v>5.4</v>
      </c>
      <c r="Y70" t="e">
        <f>VLOOKUP(A70,'post control'!J:BI,49,0)</f>
        <v>#N/A</v>
      </c>
      <c r="Z70">
        <f>VLOOKUP(A70,Pre!$J:$BG,49,0)</f>
        <v>4.5</v>
      </c>
      <c r="AA70">
        <f>VLOOKUP(A70,'post intervencion'!J:BY,67,0)</f>
        <v>5</v>
      </c>
      <c r="AB70" t="e">
        <f>VLOOKUP(A70,'post control'!J:BI,50,0)</f>
        <v>#N/A</v>
      </c>
      <c r="AC70">
        <f>VLOOKUP(A70,Pre!$J:$BG,50,0)</f>
        <v>13</v>
      </c>
      <c r="AD70">
        <f>VLOOKUP(A70,'post intervencion'!J:BY,68,0)</f>
        <v>12</v>
      </c>
      <c r="AE70" t="e">
        <f>VLOOKUP(A70,'post control'!J:BI,51,0)</f>
        <v>#N/A</v>
      </c>
      <c r="AG70">
        <f>VLOOKUP(A70,Pre!$J:$BH,51,0)</f>
        <v>2.7777777777777777</v>
      </c>
      <c r="AH70">
        <f>VLOOKUP(A70,'post intervencion'!J:CA,70,0)</f>
        <v>2.3333333333333335</v>
      </c>
      <c r="AJ70">
        <f>VLOOKUP(A70,Pre!$J:$BI,52,0)</f>
        <v>3.6666666666666665</v>
      </c>
      <c r="AK70">
        <f>VLOOKUP(A70,'post intervencion'!J:CB,71,0)</f>
        <v>3</v>
      </c>
      <c r="AM70">
        <f>VLOOKUP(A70,Pre!$J:$BJ,53,0)</f>
        <v>5</v>
      </c>
      <c r="AN70">
        <f>VLOOKUP(A70,'post intervencion'!J:CC,72,0)</f>
        <v>4</v>
      </c>
      <c r="AP70">
        <f>VLOOKUP(A70,Pre!$J:$BK,54,0)</f>
        <v>5</v>
      </c>
      <c r="AQ70">
        <f>VLOOKUP(A70,'post intervencion'!J:CD,73,0)</f>
        <v>4</v>
      </c>
      <c r="AS70">
        <f>VLOOKUP(A70,Pre!$J:$BL,55,0)</f>
        <v>4.333333333333333</v>
      </c>
      <c r="AT70">
        <f>VLOOKUP(A70,'post intervencion'!J:CE,74,0)</f>
        <v>4</v>
      </c>
      <c r="AW70" t="str">
        <f>VLOOKUP(A70,'post intervencion'!$J$18:$CI$117,75,0)</f>
        <v>si</v>
      </c>
      <c r="AX70" t="str">
        <f>VLOOKUP(A70,'post intervencion'!$J$18:$CI$117,76,0)</f>
        <v>no</v>
      </c>
      <c r="AY70" t="str">
        <f>VLOOKUP(A70,'post intervencion'!$J$18:$CI$117,77,0)</f>
        <v>si</v>
      </c>
      <c r="AZ70" t="str">
        <f>VLOOKUP(A70,'post intervencion'!$J$18:$CI$117,78,0)</f>
        <v>no</v>
      </c>
      <c r="BB70">
        <f>VLOOKUP(A70,Pre!$J:$BL,4,0)</f>
        <v>7</v>
      </c>
      <c r="BC70">
        <f>VLOOKUP(A70,'post intervencion'!J:CN,21,0)</f>
        <v>6</v>
      </c>
    </row>
    <row r="71" spans="1:55" x14ac:dyDescent="0.2">
      <c r="A71">
        <v>125</v>
      </c>
      <c r="B71" s="13">
        <f>VLOOKUP(A71,Pre!$J:$BG,41,0)</f>
        <v>4</v>
      </c>
      <c r="C71" s="13">
        <f>VLOOKUP(A71,'post intervencion'!J:BY,59,0)</f>
        <v>5</v>
      </c>
      <c r="D71" s="13" t="e">
        <f>VLOOKUP(A71,'post control'!J:BI,42,0)</f>
        <v>#N/A</v>
      </c>
      <c r="E71">
        <f>VLOOKUP(A71,Pre!$J:$BG,42,0)</f>
        <v>0</v>
      </c>
      <c r="F71">
        <f>VLOOKUP(A71,'post intervencion'!J:BY,60,0)</f>
        <v>2</v>
      </c>
      <c r="G71" t="e">
        <f>VLOOKUP(A71,'post control'!J:BI,43,0)</f>
        <v>#N/A</v>
      </c>
      <c r="H71">
        <f>VLOOKUP(A71,Pre!$J:$BG,43,0)</f>
        <v>4</v>
      </c>
      <c r="I71">
        <f>VLOOKUP(A71,'post intervencion'!J:BY,61,0)</f>
        <v>4</v>
      </c>
      <c r="J71" t="e">
        <f>VLOOKUP(A71,'post control'!J:BI,44,0)</f>
        <v>#N/A</v>
      </c>
      <c r="K71" s="24">
        <f>VLOOKUP(A71,Pre!$J:$BG,44,0)</f>
        <v>4</v>
      </c>
      <c r="L71">
        <f>VLOOKUP(A71,'post intervencion'!J:BY,62,0)</f>
        <v>4</v>
      </c>
      <c r="M71" t="e">
        <f>VLOOKUP(A71,'post control'!J:BI,45,0)</f>
        <v>#N/A</v>
      </c>
      <c r="N71">
        <f>VLOOKUP(A71,Pre!$J:$BG,45,0)</f>
        <v>4</v>
      </c>
      <c r="O71">
        <f>VLOOKUP(A71,'post intervencion'!J:BY,63,0)</f>
        <v>4</v>
      </c>
      <c r="P71" t="e">
        <f>VLOOKUP(A71,'post control'!J:BI,46,0)</f>
        <v>#N/A</v>
      </c>
      <c r="Q71">
        <f>VLOOKUP(A71,Pre!$J:$BG,46,0)</f>
        <v>4</v>
      </c>
      <c r="R71">
        <f>VLOOKUP(A71,'post intervencion'!J:BY,64,0)</f>
        <v>4</v>
      </c>
      <c r="S71" t="e">
        <f>VLOOKUP(A71,'post control'!J:BI,47,0)</f>
        <v>#N/A</v>
      </c>
      <c r="T71">
        <f>VLOOKUP(A71,Pre!$J:$BG,47,0)</f>
        <v>1</v>
      </c>
      <c r="U71">
        <f>VLOOKUP(A71,'post intervencion'!J:BY,65,0)</f>
        <v>2.3333333333333335</v>
      </c>
      <c r="V71" t="e">
        <f>VLOOKUP(A71,'post control'!J:BI,48,0)</f>
        <v>#N/A</v>
      </c>
      <c r="W71">
        <f>VLOOKUP(A71,Pre!$J:$BG,48,0)</f>
        <v>3.6</v>
      </c>
      <c r="X71">
        <f>VLOOKUP(A71,'post intervencion'!J:BY,66,0)</f>
        <v>3.4</v>
      </c>
      <c r="Y71" t="e">
        <f>VLOOKUP(A71,'post control'!J:BI,49,0)</f>
        <v>#N/A</v>
      </c>
      <c r="Z71">
        <f>VLOOKUP(A71,Pre!$J:$BG,49,0)</f>
        <v>4.5</v>
      </c>
      <c r="AA71">
        <f>VLOOKUP(A71,'post intervencion'!J:BY,67,0)</f>
        <v>4</v>
      </c>
      <c r="AB71" t="e">
        <f>VLOOKUP(A71,'post control'!J:BI,50,0)</f>
        <v>#N/A</v>
      </c>
      <c r="AC71">
        <f>VLOOKUP(A71,Pre!$J:$BG,50,0)</f>
        <v>12</v>
      </c>
      <c r="AD71">
        <f>VLOOKUP(A71,'post intervencion'!J:BY,68,0)</f>
        <v>12</v>
      </c>
      <c r="AE71" t="e">
        <f>VLOOKUP(A71,'post control'!J:BI,51,0)</f>
        <v>#N/A</v>
      </c>
      <c r="AG71">
        <f>VLOOKUP(A71,Pre!$J:$BH,51,0)</f>
        <v>2.4444444444444446</v>
      </c>
      <c r="AH71">
        <f>VLOOKUP(A71,'post intervencion'!J:CA,70,0)</f>
        <v>2.3333333333333335</v>
      </c>
      <c r="AJ71">
        <f>VLOOKUP(A71,Pre!$J:$BI,52,0)</f>
        <v>2.6666666666666665</v>
      </c>
      <c r="AK71">
        <f>VLOOKUP(A71,'post intervencion'!J:CB,71,0)</f>
        <v>2.6666666666666665</v>
      </c>
      <c r="AM71">
        <f>VLOOKUP(A71,Pre!$J:$BJ,53,0)</f>
        <v>4</v>
      </c>
      <c r="AN71">
        <f>VLOOKUP(A71,'post intervencion'!J:CC,72,0)</f>
        <v>4</v>
      </c>
      <c r="AP71">
        <f>VLOOKUP(A71,Pre!$J:$BK,54,0)</f>
        <v>4</v>
      </c>
      <c r="AQ71">
        <f>VLOOKUP(A71,'post intervencion'!J:CD,73,0)</f>
        <v>4</v>
      </c>
      <c r="AS71">
        <f>VLOOKUP(A71,Pre!$J:$BL,55,0)</f>
        <v>4</v>
      </c>
      <c r="AT71">
        <f>VLOOKUP(A71,'post intervencion'!J:CE,74,0)</f>
        <v>4</v>
      </c>
      <c r="AW71" t="str">
        <f>VLOOKUP(A71,'post intervencion'!$J$18:$CI$117,75,0)</f>
        <v>si</v>
      </c>
      <c r="AX71" t="str">
        <f>VLOOKUP(A71,'post intervencion'!$J$18:$CI$117,76,0)</f>
        <v>no</v>
      </c>
      <c r="AY71" t="str">
        <f>VLOOKUP(A71,'post intervencion'!$J$18:$CI$117,77,0)</f>
        <v>si</v>
      </c>
      <c r="AZ71" t="str">
        <f>VLOOKUP(A71,'post intervencion'!$J$18:$CI$117,78,0)</f>
        <v>si</v>
      </c>
      <c r="BB71">
        <f>VLOOKUP(A71,Pre!$J:$BL,4,0)</f>
        <v>5</v>
      </c>
      <c r="BC71">
        <f>VLOOKUP(A71,'post intervencion'!J:CN,21,0)</f>
        <v>5</v>
      </c>
    </row>
    <row r="72" spans="1:55" x14ac:dyDescent="0.2">
      <c r="A72">
        <v>417</v>
      </c>
      <c r="B72" s="13">
        <f>VLOOKUP(A72,Pre!$J:$BG,41,0)</f>
        <v>6</v>
      </c>
      <c r="C72" s="13">
        <f>VLOOKUP(A72,'post intervencion'!J:BY,59,0)</f>
        <v>5.666666666666667</v>
      </c>
      <c r="D72" s="13" t="e">
        <f>VLOOKUP(A72,'post control'!J:BI,42,0)</f>
        <v>#N/A</v>
      </c>
      <c r="E72">
        <f>VLOOKUP(A72,Pre!$J:$BG,42,0)</f>
        <v>6</v>
      </c>
      <c r="F72">
        <f>VLOOKUP(A72,'post intervencion'!J:BY,60,0)</f>
        <v>4</v>
      </c>
      <c r="G72" t="e">
        <f>VLOOKUP(A72,'post control'!J:BI,43,0)</f>
        <v>#N/A</v>
      </c>
      <c r="H72">
        <f>VLOOKUP(A72,Pre!$J:$BG,43,0)</f>
        <v>0</v>
      </c>
      <c r="I72">
        <f>VLOOKUP(A72,'post intervencion'!J:BY,61,0)</f>
        <v>1.3333333333333333</v>
      </c>
      <c r="J72" t="e">
        <f>VLOOKUP(A72,'post control'!J:BI,44,0)</f>
        <v>#N/A</v>
      </c>
      <c r="K72" s="24">
        <f>VLOOKUP(A72,Pre!$J:$BG,44,0)</f>
        <v>0</v>
      </c>
      <c r="L72">
        <f>VLOOKUP(A72,'post intervencion'!J:BY,62,0)</f>
        <v>0</v>
      </c>
      <c r="M72" t="e">
        <f>VLOOKUP(A72,'post control'!J:BI,45,0)</f>
        <v>#N/A</v>
      </c>
      <c r="N72">
        <f>VLOOKUP(A72,Pre!$J:$BG,45,0)</f>
        <v>0</v>
      </c>
      <c r="O72">
        <f>VLOOKUP(A72,'post intervencion'!J:BY,63,0)</f>
        <v>2</v>
      </c>
      <c r="P72" t="e">
        <f>VLOOKUP(A72,'post control'!J:BI,46,0)</f>
        <v>#N/A</v>
      </c>
      <c r="Q72">
        <f>VLOOKUP(A72,Pre!$J:$BG,46,0)</f>
        <v>0</v>
      </c>
      <c r="R72">
        <f>VLOOKUP(A72,'post intervencion'!J:BY,64,0)</f>
        <v>2</v>
      </c>
      <c r="S72" t="e">
        <f>VLOOKUP(A72,'post control'!J:BI,47,0)</f>
        <v>#N/A</v>
      </c>
      <c r="T72">
        <f>VLOOKUP(A72,Pre!$J:$BG,47,0)</f>
        <v>4</v>
      </c>
      <c r="U72">
        <f>VLOOKUP(A72,'post intervencion'!J:BY,65,0)</f>
        <v>2.5555555555555554</v>
      </c>
      <c r="V72" t="e">
        <f>VLOOKUP(A72,'post control'!J:BI,48,0)</f>
        <v>#N/A</v>
      </c>
      <c r="W72">
        <f>VLOOKUP(A72,Pre!$J:$BG,48,0)</f>
        <v>4</v>
      </c>
      <c r="X72">
        <f>VLOOKUP(A72,'post intervencion'!J:BY,66,0)</f>
        <v>3.2</v>
      </c>
      <c r="Y72" t="e">
        <f>VLOOKUP(A72,'post control'!J:BI,49,0)</f>
        <v>#N/A</v>
      </c>
      <c r="Z72">
        <f>VLOOKUP(A72,Pre!$J:$BG,49,0)</f>
        <v>1.75</v>
      </c>
      <c r="AA72">
        <f>VLOOKUP(A72,'post intervencion'!J:BY,67,0)</f>
        <v>4.333333333333333</v>
      </c>
      <c r="AB72" t="e">
        <f>VLOOKUP(A72,'post control'!J:BI,50,0)</f>
        <v>#N/A</v>
      </c>
      <c r="AC72">
        <f>VLOOKUP(A72,Pre!$J:$BG,50,0)</f>
        <v>0</v>
      </c>
      <c r="AD72">
        <f>VLOOKUP(A72,'post intervencion'!J:BY,68,0)</f>
        <v>12</v>
      </c>
      <c r="AE72" t="e">
        <f>VLOOKUP(A72,'post control'!J:BI,51,0)</f>
        <v>#N/A</v>
      </c>
      <c r="AG72">
        <f>VLOOKUP(A72,Pre!$J:$BH,51,0)</f>
        <v>4</v>
      </c>
      <c r="AH72">
        <f>VLOOKUP(A72,'post intervencion'!J:CA,70,0)</f>
        <v>2.5555555555555554</v>
      </c>
      <c r="AJ72">
        <f>VLOOKUP(A72,Pre!$J:$BI,52,0)</f>
        <v>0</v>
      </c>
      <c r="AK72">
        <f>VLOOKUP(A72,'post intervencion'!J:CB,71,0)</f>
        <v>2.6666666666666665</v>
      </c>
      <c r="AM72">
        <f>VLOOKUP(A72,Pre!$J:$BJ,53,0)</f>
        <v>0</v>
      </c>
      <c r="AN72">
        <f>VLOOKUP(A72,'post intervencion'!J:CC,72,0)</f>
        <v>4</v>
      </c>
      <c r="AP72">
        <f>VLOOKUP(A72,Pre!$J:$BK,54,0)</f>
        <v>0</v>
      </c>
      <c r="AQ72">
        <f>VLOOKUP(A72,'post intervencion'!J:CD,73,0)</f>
        <v>4</v>
      </c>
      <c r="AS72">
        <f>VLOOKUP(A72,Pre!$J:$BL,55,0)</f>
        <v>0</v>
      </c>
      <c r="AT72">
        <f>VLOOKUP(A72,'post intervencion'!J:CE,74,0)</f>
        <v>4</v>
      </c>
      <c r="AW72" t="str">
        <f>VLOOKUP(A72,'post intervencion'!$J$18:$CI$117,75,0)</f>
        <v>si</v>
      </c>
      <c r="AX72" t="str">
        <f>VLOOKUP(A72,'post intervencion'!$J$18:$CI$117,76,0)</f>
        <v>si</v>
      </c>
      <c r="AY72" t="str">
        <f>VLOOKUP(A72,'post intervencion'!$J$18:$CI$117,77,0)</f>
        <v>si</v>
      </c>
      <c r="AZ72" t="str">
        <f>VLOOKUP(A72,'post intervencion'!$J$18:$CI$117,78,0)</f>
        <v>no</v>
      </c>
      <c r="BB72">
        <f>VLOOKUP(A72,Pre!$J:$BL,4,0)</f>
        <v>7</v>
      </c>
      <c r="BC72">
        <f>VLOOKUP(A72,'post intervencion'!J:CN,21,0)</f>
        <v>4</v>
      </c>
    </row>
    <row r="73" spans="1:55" x14ac:dyDescent="0.2">
      <c r="A73">
        <v>517</v>
      </c>
      <c r="B73" s="13">
        <f>VLOOKUP(A73,Pre!$J:$BG,41,0)</f>
        <v>6</v>
      </c>
      <c r="C73" s="13">
        <f>VLOOKUP(A73,'post intervencion'!J:BY,59,0)</f>
        <v>6</v>
      </c>
      <c r="D73" s="13" t="e">
        <f>VLOOKUP(A73,'post control'!J:BI,42,0)</f>
        <v>#N/A</v>
      </c>
      <c r="E73">
        <f>VLOOKUP(A73,Pre!$J:$BG,42,0)</f>
        <v>2</v>
      </c>
      <c r="F73">
        <f>VLOOKUP(A73,'post intervencion'!J:BY,60,0)</f>
        <v>5</v>
      </c>
      <c r="G73" t="e">
        <f>VLOOKUP(A73,'post control'!J:BI,43,0)</f>
        <v>#N/A</v>
      </c>
      <c r="H73">
        <f>VLOOKUP(A73,Pre!$J:$BG,43,0)</f>
        <v>3.6666666666666665</v>
      </c>
      <c r="I73">
        <f>VLOOKUP(A73,'post intervencion'!J:BY,61,0)</f>
        <v>2.6666666666666665</v>
      </c>
      <c r="J73" t="e">
        <f>VLOOKUP(A73,'post control'!J:BI,44,0)</f>
        <v>#N/A</v>
      </c>
      <c r="K73" s="24">
        <f>VLOOKUP(A73,Pre!$J:$BG,44,0)</f>
        <v>5</v>
      </c>
      <c r="L73">
        <f>VLOOKUP(A73,'post intervencion'!J:BY,62,0)</f>
        <v>3</v>
      </c>
      <c r="M73" t="e">
        <f>VLOOKUP(A73,'post control'!J:BI,45,0)</f>
        <v>#N/A</v>
      </c>
      <c r="N73">
        <f>VLOOKUP(A73,Pre!$J:$BG,45,0)</f>
        <v>3</v>
      </c>
      <c r="O73">
        <f>VLOOKUP(A73,'post intervencion'!J:BY,63,0)</f>
        <v>3</v>
      </c>
      <c r="P73" t="e">
        <f>VLOOKUP(A73,'post control'!J:BI,46,0)</f>
        <v>#N/A</v>
      </c>
      <c r="Q73">
        <f>VLOOKUP(A73,Pre!$J:$BG,46,0)</f>
        <v>3</v>
      </c>
      <c r="R73">
        <f>VLOOKUP(A73,'post intervencion'!J:BY,64,0)</f>
        <v>2</v>
      </c>
      <c r="S73" t="e">
        <f>VLOOKUP(A73,'post control'!J:BI,47,0)</f>
        <v>#N/A</v>
      </c>
      <c r="T73">
        <f>VLOOKUP(A73,Pre!$J:$BG,47,0)</f>
        <v>2.3333333333333335</v>
      </c>
      <c r="U73">
        <f>VLOOKUP(A73,'post intervencion'!J:BY,65,0)</f>
        <v>2.7777777777777777</v>
      </c>
      <c r="V73" t="e">
        <f>VLOOKUP(A73,'post control'!J:BI,48,0)</f>
        <v>#N/A</v>
      </c>
      <c r="W73">
        <f>VLOOKUP(A73,Pre!$J:$BG,48,0)</f>
        <v>4.4000000000000004</v>
      </c>
      <c r="X73">
        <f>VLOOKUP(A73,'post intervencion'!J:BY,66,0)</f>
        <v>3.6</v>
      </c>
      <c r="Y73" t="e">
        <f>VLOOKUP(A73,'post control'!J:BI,49,0)</f>
        <v>#N/A</v>
      </c>
      <c r="Z73">
        <f>VLOOKUP(A73,Pre!$J:$BG,49,0)</f>
        <v>3.5</v>
      </c>
      <c r="AA73">
        <f>VLOOKUP(A73,'post intervencion'!J:BY,67,0)</f>
        <v>4.666666666666667</v>
      </c>
      <c r="AB73" t="e">
        <f>VLOOKUP(A73,'post control'!J:BI,50,0)</f>
        <v>#N/A</v>
      </c>
      <c r="AC73">
        <f>VLOOKUP(A73,Pre!$J:$BG,50,0)</f>
        <v>15</v>
      </c>
      <c r="AD73">
        <f>VLOOKUP(A73,'post intervencion'!J:BY,68,0)</f>
        <v>12</v>
      </c>
      <c r="AE73" t="e">
        <f>VLOOKUP(A73,'post control'!J:BI,51,0)</f>
        <v>#N/A</v>
      </c>
      <c r="AG73">
        <f>VLOOKUP(A73,Pre!$J:$BH,51,0)</f>
        <v>3.1111111111111112</v>
      </c>
      <c r="AH73">
        <f>VLOOKUP(A73,'post intervencion'!J:CA,70,0)</f>
        <v>2.7777777777777777</v>
      </c>
      <c r="AJ73">
        <f>VLOOKUP(A73,Pre!$J:$BI,52,0)</f>
        <v>2.6666666666666665</v>
      </c>
      <c r="AK73">
        <f>VLOOKUP(A73,'post intervencion'!J:CB,71,0)</f>
        <v>2.3333333333333335</v>
      </c>
      <c r="AM73">
        <f>VLOOKUP(A73,Pre!$J:$BJ,53,0)</f>
        <v>5</v>
      </c>
      <c r="AN73">
        <f>VLOOKUP(A73,'post intervencion'!J:CC,72,0)</f>
        <v>4</v>
      </c>
      <c r="AP73">
        <f>VLOOKUP(A73,Pre!$J:$BK,54,0)</f>
        <v>5</v>
      </c>
      <c r="AQ73">
        <f>VLOOKUP(A73,'post intervencion'!J:CD,73,0)</f>
        <v>4</v>
      </c>
      <c r="AS73">
        <f>VLOOKUP(A73,Pre!$J:$BL,55,0)</f>
        <v>5</v>
      </c>
      <c r="AT73">
        <f>VLOOKUP(A73,'post intervencion'!J:CE,74,0)</f>
        <v>4</v>
      </c>
      <c r="AW73" t="str">
        <f>VLOOKUP(A73,'post intervencion'!$J$18:$CI$117,75,0)</f>
        <v>no</v>
      </c>
      <c r="AX73" t="str">
        <f>VLOOKUP(A73,'post intervencion'!$J$18:$CI$117,76,0)</f>
        <v>si</v>
      </c>
      <c r="AY73" t="str">
        <f>VLOOKUP(A73,'post intervencion'!$J$18:$CI$117,77,0)</f>
        <v>si</v>
      </c>
      <c r="AZ73" t="str">
        <f>VLOOKUP(A73,'post intervencion'!$J$18:$CI$117,78,0)</f>
        <v>no</v>
      </c>
      <c r="BB73">
        <f>VLOOKUP(A73,Pre!$J:$BL,4,0)</f>
        <v>6</v>
      </c>
      <c r="BC73">
        <f>VLOOKUP(A73,'post intervencion'!J:CN,21,0)</f>
        <v>7</v>
      </c>
    </row>
    <row r="74" spans="1:55" x14ac:dyDescent="0.2">
      <c r="A74">
        <v>129</v>
      </c>
      <c r="B74" s="13">
        <f>VLOOKUP(A74,Pre!$J:$BG,41,0)</f>
        <v>6.333333333333333</v>
      </c>
      <c r="C74" s="13">
        <f>VLOOKUP(A74,'post intervencion'!J:BY,59,0)</f>
        <v>6.666666666666667</v>
      </c>
      <c r="D74" s="13" t="e">
        <f>VLOOKUP(A74,'post control'!J:BI,42,0)</f>
        <v>#N/A</v>
      </c>
      <c r="E74">
        <f>VLOOKUP(A74,Pre!$J:$BG,42,0)</f>
        <v>11</v>
      </c>
      <c r="F74">
        <f>VLOOKUP(A74,'post intervencion'!J:BY,60,0)</f>
        <v>7</v>
      </c>
      <c r="G74" t="e">
        <f>VLOOKUP(A74,'post control'!J:BI,43,0)</f>
        <v>#N/A</v>
      </c>
      <c r="H74">
        <f>VLOOKUP(A74,Pre!$J:$BG,43,0)</f>
        <v>1.6666666666666667</v>
      </c>
      <c r="I74">
        <f>VLOOKUP(A74,'post intervencion'!J:BY,61,0)</f>
        <v>1</v>
      </c>
      <c r="J74" t="e">
        <f>VLOOKUP(A74,'post control'!J:BI,44,0)</f>
        <v>#N/A</v>
      </c>
      <c r="K74" s="24">
        <f>VLOOKUP(A74,Pre!$J:$BG,44,0)</f>
        <v>3</v>
      </c>
      <c r="L74">
        <f>VLOOKUP(A74,'post intervencion'!J:BY,62,0)</f>
        <v>1</v>
      </c>
      <c r="M74" t="e">
        <f>VLOOKUP(A74,'post control'!J:BI,45,0)</f>
        <v>#N/A</v>
      </c>
      <c r="N74">
        <f>VLOOKUP(A74,Pre!$J:$BG,45,0)</f>
        <v>2</v>
      </c>
      <c r="O74">
        <f>VLOOKUP(A74,'post intervencion'!J:BY,63,0)</f>
        <v>1</v>
      </c>
      <c r="P74" t="e">
        <f>VLOOKUP(A74,'post control'!J:BI,46,0)</f>
        <v>#N/A</v>
      </c>
      <c r="Q74">
        <f>VLOOKUP(A74,Pre!$J:$BG,46,0)</f>
        <v>0</v>
      </c>
      <c r="R74">
        <f>VLOOKUP(A74,'post intervencion'!J:BY,64,0)</f>
        <v>1</v>
      </c>
      <c r="S74" t="e">
        <f>VLOOKUP(A74,'post control'!J:BI,47,0)</f>
        <v>#N/A</v>
      </c>
      <c r="T74">
        <f>VLOOKUP(A74,Pre!$J:$BG,47,0)</f>
        <v>2.3333333333333335</v>
      </c>
      <c r="U74">
        <f>VLOOKUP(A74,'post intervencion'!J:BY,65,0)</f>
        <v>3.2222222222222223</v>
      </c>
      <c r="V74" t="e">
        <f>VLOOKUP(A74,'post control'!J:BI,48,0)</f>
        <v>#N/A</v>
      </c>
      <c r="W74">
        <f>VLOOKUP(A74,Pre!$J:$BG,48,0)</f>
        <v>3.2</v>
      </c>
      <c r="X74">
        <f>VLOOKUP(A74,'post intervencion'!J:BY,66,0)</f>
        <v>3.8</v>
      </c>
      <c r="Y74" t="e">
        <f>VLOOKUP(A74,'post control'!J:BI,49,0)</f>
        <v>#N/A</v>
      </c>
      <c r="Z74">
        <f>VLOOKUP(A74,Pre!$J:$BG,49,0)</f>
        <v>3.5</v>
      </c>
      <c r="AA74">
        <f>VLOOKUP(A74,'post intervencion'!J:BY,67,0)</f>
        <v>5</v>
      </c>
      <c r="AB74" t="e">
        <f>VLOOKUP(A74,'post control'!J:BI,50,0)</f>
        <v>#N/A</v>
      </c>
      <c r="AC74">
        <f>VLOOKUP(A74,Pre!$J:$BG,50,0)</f>
        <v>9</v>
      </c>
      <c r="AD74">
        <f>VLOOKUP(A74,'post intervencion'!J:BY,68,0)</f>
        <v>12</v>
      </c>
      <c r="AE74" t="e">
        <f>VLOOKUP(A74,'post control'!J:BI,51,0)</f>
        <v>#N/A</v>
      </c>
      <c r="AG74">
        <f>VLOOKUP(A74,Pre!$J:$BH,51,0)</f>
        <v>2.4444444444444446</v>
      </c>
      <c r="AH74">
        <f>VLOOKUP(A74,'post intervencion'!J:CA,70,0)</f>
        <v>3.2222222222222223</v>
      </c>
      <c r="AJ74">
        <f>VLOOKUP(A74,Pre!$J:$BI,52,0)</f>
        <v>1.6666666666666665</v>
      </c>
      <c r="AK74">
        <f>VLOOKUP(A74,'post intervencion'!J:CB,71,0)</f>
        <v>1.6666666666666665</v>
      </c>
      <c r="AM74">
        <f>VLOOKUP(A74,Pre!$J:$BJ,53,0)</f>
        <v>3</v>
      </c>
      <c r="AN74">
        <f>VLOOKUP(A74,'post intervencion'!J:CC,72,0)</f>
        <v>4</v>
      </c>
      <c r="AP74">
        <f>VLOOKUP(A74,Pre!$J:$BK,54,0)</f>
        <v>3</v>
      </c>
      <c r="AQ74">
        <f>VLOOKUP(A74,'post intervencion'!J:CD,73,0)</f>
        <v>4</v>
      </c>
      <c r="AS74">
        <f>VLOOKUP(A74,Pre!$J:$BL,55,0)</f>
        <v>3</v>
      </c>
      <c r="AT74">
        <f>VLOOKUP(A74,'post intervencion'!J:CE,74,0)</f>
        <v>4</v>
      </c>
      <c r="AW74" t="str">
        <f>VLOOKUP(A74,'post intervencion'!$J$18:$CI$117,75,0)</f>
        <v>si</v>
      </c>
      <c r="AX74" t="str">
        <f>VLOOKUP(A74,'post intervencion'!$J$18:$CI$117,76,0)</f>
        <v>no</v>
      </c>
      <c r="AY74" t="str">
        <f>VLOOKUP(A74,'post intervencion'!$J$18:$CI$117,77,0)</f>
        <v>si</v>
      </c>
      <c r="AZ74" t="str">
        <f>VLOOKUP(A74,'post intervencion'!$J$18:$CI$117,78,0)</f>
        <v>si</v>
      </c>
      <c r="BB74">
        <f>VLOOKUP(A74,Pre!$J:$BL,4,0)</f>
        <v>6</v>
      </c>
      <c r="BC74">
        <f>VLOOKUP(A74,'post intervencion'!J:CN,21,0)</f>
        <v>6</v>
      </c>
    </row>
    <row r="75" spans="1:55" x14ac:dyDescent="0.2">
      <c r="A75">
        <v>485</v>
      </c>
      <c r="B75" s="13">
        <f>VLOOKUP(A75,Pre!$J:$BG,41,0)</f>
        <v>5</v>
      </c>
      <c r="C75" s="13">
        <f>VLOOKUP(A75,'post intervencion'!J:BY,59,0)</f>
        <v>4.333333333333333</v>
      </c>
      <c r="D75" s="13" t="e">
        <f>VLOOKUP(A75,'post control'!J:BI,42,0)</f>
        <v>#N/A</v>
      </c>
      <c r="E75">
        <f>VLOOKUP(A75,Pre!$J:$BG,42,0)</f>
        <v>10</v>
      </c>
      <c r="F75">
        <f>VLOOKUP(A75,'post intervencion'!J:BY,60,0)</f>
        <v>10</v>
      </c>
      <c r="G75" t="e">
        <f>VLOOKUP(A75,'post control'!J:BI,43,0)</f>
        <v>#N/A</v>
      </c>
      <c r="H75">
        <f>VLOOKUP(A75,Pre!$J:$BG,43,0)</f>
        <v>1.6666666666666667</v>
      </c>
      <c r="I75">
        <f>VLOOKUP(A75,'post intervencion'!J:BY,61,0)</f>
        <v>1.6666666666666667</v>
      </c>
      <c r="J75" t="e">
        <f>VLOOKUP(A75,'post control'!J:BI,44,0)</f>
        <v>#N/A</v>
      </c>
      <c r="K75" s="24">
        <f>VLOOKUP(A75,Pre!$J:$BG,44,0)</f>
        <v>1</v>
      </c>
      <c r="L75">
        <f>VLOOKUP(A75,'post intervencion'!J:BY,62,0)</f>
        <v>2</v>
      </c>
      <c r="M75" t="e">
        <f>VLOOKUP(A75,'post control'!J:BI,45,0)</f>
        <v>#N/A</v>
      </c>
      <c r="N75">
        <f>VLOOKUP(A75,Pre!$J:$BG,45,0)</f>
        <v>2</v>
      </c>
      <c r="O75">
        <f>VLOOKUP(A75,'post intervencion'!J:BY,63,0)</f>
        <v>2</v>
      </c>
      <c r="P75" t="e">
        <f>VLOOKUP(A75,'post control'!J:BI,46,0)</f>
        <v>#N/A</v>
      </c>
      <c r="Q75">
        <f>VLOOKUP(A75,Pre!$J:$BG,46,0)</f>
        <v>2</v>
      </c>
      <c r="R75">
        <f>VLOOKUP(A75,'post intervencion'!J:BY,64,0)</f>
        <v>1</v>
      </c>
      <c r="S75" t="e">
        <f>VLOOKUP(A75,'post control'!J:BI,47,0)</f>
        <v>#N/A</v>
      </c>
      <c r="T75">
        <f>VLOOKUP(A75,Pre!$J:$BG,47,0)</f>
        <v>4.333333333333333</v>
      </c>
      <c r="U75">
        <f>VLOOKUP(A75,'post intervencion'!J:BY,65,0)</f>
        <v>3.6666666666666665</v>
      </c>
      <c r="V75" t="e">
        <f>VLOOKUP(A75,'post control'!J:BI,48,0)</f>
        <v>#N/A</v>
      </c>
      <c r="W75">
        <f>VLOOKUP(A75,Pre!$J:$BG,48,0)</f>
        <v>2.8</v>
      </c>
      <c r="X75">
        <f>VLOOKUP(A75,'post intervencion'!J:BY,66,0)</f>
        <v>3.4</v>
      </c>
      <c r="Y75" t="e">
        <f>VLOOKUP(A75,'post control'!J:BI,49,0)</f>
        <v>#N/A</v>
      </c>
      <c r="Z75">
        <f>VLOOKUP(A75,Pre!$J:$BG,49,0)</f>
        <v>2.75</v>
      </c>
      <c r="AA75">
        <f>VLOOKUP(A75,'post intervencion'!J:BY,67,0)</f>
        <v>3.3333333333333335</v>
      </c>
      <c r="AB75" t="e">
        <f>VLOOKUP(A75,'post control'!J:BI,50,0)</f>
        <v>#N/A</v>
      </c>
      <c r="AC75">
        <f>VLOOKUP(A75,Pre!$J:$BG,50,0)</f>
        <v>12</v>
      </c>
      <c r="AD75">
        <f>VLOOKUP(A75,'post intervencion'!J:BY,68,0)</f>
        <v>13</v>
      </c>
      <c r="AE75" t="e">
        <f>VLOOKUP(A75,'post control'!J:BI,51,0)</f>
        <v>#N/A</v>
      </c>
      <c r="AG75">
        <f>VLOOKUP(A75,Pre!$J:$BH,51,0)</f>
        <v>3.5555555555555554</v>
      </c>
      <c r="AH75">
        <f>VLOOKUP(A75,'post intervencion'!J:CA,70,0)</f>
        <v>3.6666666666666665</v>
      </c>
      <c r="AJ75">
        <f>VLOOKUP(A75,Pre!$J:$BI,52,0)</f>
        <v>2.3333333333333335</v>
      </c>
      <c r="AK75">
        <f>VLOOKUP(A75,'post intervencion'!J:CB,71,0)</f>
        <v>2.6666666666666665</v>
      </c>
      <c r="AM75">
        <f>VLOOKUP(A75,Pre!$J:$BJ,53,0)</f>
        <v>4</v>
      </c>
      <c r="AN75">
        <f>VLOOKUP(A75,'post intervencion'!J:CC,72,0)</f>
        <v>5</v>
      </c>
      <c r="AP75">
        <f>VLOOKUP(A75,Pre!$J:$BK,54,0)</f>
        <v>4</v>
      </c>
      <c r="AQ75">
        <f>VLOOKUP(A75,'post intervencion'!J:CD,73,0)</f>
        <v>5</v>
      </c>
      <c r="AS75">
        <f>VLOOKUP(A75,Pre!$J:$BL,55,0)</f>
        <v>4</v>
      </c>
      <c r="AT75">
        <f>VLOOKUP(A75,'post intervencion'!J:CE,74,0)</f>
        <v>4.333333333333333</v>
      </c>
      <c r="AW75" t="str">
        <f>VLOOKUP(A75,'post intervencion'!$J$18:$CI$117,75,0)</f>
        <v>no</v>
      </c>
      <c r="AX75" t="str">
        <f>VLOOKUP(A75,'post intervencion'!$J$18:$CI$117,76,0)</f>
        <v>si</v>
      </c>
      <c r="AY75" t="str">
        <f>VLOOKUP(A75,'post intervencion'!$J$18:$CI$117,77,0)</f>
        <v>si</v>
      </c>
      <c r="AZ75" t="str">
        <f>VLOOKUP(A75,'post intervencion'!$J$18:$CI$117,78,0)</f>
        <v>si</v>
      </c>
      <c r="BB75">
        <f>VLOOKUP(A75,Pre!$J:$BL,4,0)</f>
        <v>5</v>
      </c>
      <c r="BC75">
        <f>VLOOKUP(A75,'post intervencion'!J:CN,21,0)</f>
        <v>5</v>
      </c>
    </row>
    <row r="76" spans="1:55" x14ac:dyDescent="0.2">
      <c r="A76">
        <v>673</v>
      </c>
      <c r="B76" s="13">
        <f>VLOOKUP(A76,Pre!$J:$BG,41,0)</f>
        <v>5.666666666666667</v>
      </c>
      <c r="C76" s="13">
        <f>VLOOKUP(A76,'post intervencion'!J:BY,59,0)</f>
        <v>7</v>
      </c>
      <c r="D76" s="13" t="e">
        <f>VLOOKUP(A76,'post control'!J:BI,42,0)</f>
        <v>#N/A</v>
      </c>
      <c r="E76">
        <f>VLOOKUP(A76,Pre!$J:$BG,42,0)</f>
        <v>8</v>
      </c>
      <c r="F76">
        <f>VLOOKUP(A76,'post intervencion'!J:BY,60,0)</f>
        <v>7</v>
      </c>
      <c r="G76" t="e">
        <f>VLOOKUP(A76,'post control'!J:BI,43,0)</f>
        <v>#N/A</v>
      </c>
      <c r="H76">
        <f>VLOOKUP(A76,Pre!$J:$BG,43,0)</f>
        <v>-0.33333333333333331</v>
      </c>
      <c r="I76">
        <f>VLOOKUP(A76,'post intervencion'!J:BY,61,0)</f>
        <v>4</v>
      </c>
      <c r="J76" t="e">
        <f>VLOOKUP(A76,'post control'!J:BI,44,0)</f>
        <v>#N/A</v>
      </c>
      <c r="K76" s="24">
        <f>VLOOKUP(A76,Pre!$J:$BG,44,0)</f>
        <v>0</v>
      </c>
      <c r="L76">
        <f>VLOOKUP(A76,'post intervencion'!J:BY,62,0)</f>
        <v>2</v>
      </c>
      <c r="M76" t="e">
        <f>VLOOKUP(A76,'post control'!J:BI,45,0)</f>
        <v>#N/A</v>
      </c>
      <c r="N76">
        <f>VLOOKUP(A76,Pre!$J:$BG,45,0)</f>
        <v>0</v>
      </c>
      <c r="O76">
        <f>VLOOKUP(A76,'post intervencion'!J:BY,63,0)</f>
        <v>5</v>
      </c>
      <c r="P76" t="e">
        <f>VLOOKUP(A76,'post control'!J:BI,46,0)</f>
        <v>#N/A</v>
      </c>
      <c r="Q76">
        <f>VLOOKUP(A76,Pre!$J:$BG,46,0)</f>
        <v>-1</v>
      </c>
      <c r="R76">
        <f>VLOOKUP(A76,'post intervencion'!J:BY,64,0)</f>
        <v>5</v>
      </c>
      <c r="S76" t="e">
        <f>VLOOKUP(A76,'post control'!J:BI,47,0)</f>
        <v>#N/A</v>
      </c>
      <c r="T76">
        <f>VLOOKUP(A76,Pre!$J:$BG,47,0)</f>
        <v>1.6666666666666667</v>
      </c>
      <c r="U76">
        <f>VLOOKUP(A76,'post intervencion'!J:BY,65,0)</f>
        <v>2.3333333333333335</v>
      </c>
      <c r="V76" t="e">
        <f>VLOOKUP(A76,'post control'!J:BI,48,0)</f>
        <v>#N/A</v>
      </c>
      <c r="W76">
        <f>VLOOKUP(A76,Pre!$J:$BG,48,0)</f>
        <v>4.8</v>
      </c>
      <c r="X76">
        <f>VLOOKUP(A76,'post intervencion'!J:BY,66,0)</f>
        <v>5</v>
      </c>
      <c r="Y76" t="e">
        <f>VLOOKUP(A76,'post control'!J:BI,49,0)</f>
        <v>#N/A</v>
      </c>
      <c r="Z76">
        <f>VLOOKUP(A76,Pre!$J:$BG,49,0)</f>
        <v>5</v>
      </c>
      <c r="AA76">
        <f>VLOOKUP(A76,'post intervencion'!J:BY,67,0)</f>
        <v>5.666666666666667</v>
      </c>
      <c r="AB76" t="e">
        <f>VLOOKUP(A76,'post control'!J:BI,50,0)</f>
        <v>#N/A</v>
      </c>
      <c r="AC76">
        <f>VLOOKUP(A76,Pre!$J:$BG,50,0)</f>
        <v>12</v>
      </c>
      <c r="AD76">
        <f>VLOOKUP(A76,'post intervencion'!J:BY,68,0)</f>
        <v>13</v>
      </c>
      <c r="AE76" t="e">
        <f>VLOOKUP(A76,'post control'!J:BI,51,0)</f>
        <v>#N/A</v>
      </c>
      <c r="AG76">
        <f>VLOOKUP(A76,Pre!$J:$BH,51,0)</f>
        <v>2.5555555555555554</v>
      </c>
      <c r="AH76">
        <f>VLOOKUP(A76,'post intervencion'!J:CA,70,0)</f>
        <v>2.3333333333333335</v>
      </c>
      <c r="AJ76">
        <f>VLOOKUP(A76,Pre!$J:$BI,52,0)</f>
        <v>-1.3333333333333335</v>
      </c>
      <c r="AK76">
        <f>VLOOKUP(A76,'post intervencion'!J:CB,71,0)</f>
        <v>3.6666666666666665</v>
      </c>
      <c r="AM76">
        <f>VLOOKUP(A76,Pre!$J:$BJ,53,0)</f>
        <v>0</v>
      </c>
      <c r="AN76">
        <f>VLOOKUP(A76,'post intervencion'!J:CC,72,0)</f>
        <v>5</v>
      </c>
      <c r="AP76">
        <f>VLOOKUP(A76,Pre!$J:$BK,54,0)</f>
        <v>4</v>
      </c>
      <c r="AQ76">
        <f>VLOOKUP(A76,'post intervencion'!J:CD,73,0)</f>
        <v>5</v>
      </c>
      <c r="AS76">
        <f>VLOOKUP(A76,Pre!$J:$BL,55,0)</f>
        <v>0.33333333333333326</v>
      </c>
      <c r="AT76">
        <f>VLOOKUP(A76,'post intervencion'!J:CE,74,0)</f>
        <v>4.333333333333333</v>
      </c>
      <c r="AW76" t="str">
        <f>VLOOKUP(A76,'post intervencion'!$J$18:$CI$117,75,0)</f>
        <v>no</v>
      </c>
      <c r="AX76" t="str">
        <f>VLOOKUP(A76,'post intervencion'!$J$18:$CI$117,76,0)</f>
        <v>si</v>
      </c>
      <c r="AY76" t="str">
        <f>VLOOKUP(A76,'post intervencion'!$J$18:$CI$117,77,0)</f>
        <v>si</v>
      </c>
      <c r="AZ76" t="str">
        <f>VLOOKUP(A76,'post intervencion'!$J$18:$CI$117,78,0)</f>
        <v>si</v>
      </c>
      <c r="BB76">
        <f>VLOOKUP(A76,Pre!$J:$BL,4,0)</f>
        <v>7</v>
      </c>
      <c r="BC76">
        <f>VLOOKUP(A76,'post intervencion'!J:CN,21,0)</f>
        <v>7</v>
      </c>
    </row>
    <row r="77" spans="1:55" x14ac:dyDescent="0.2">
      <c r="A77">
        <v>1280</v>
      </c>
      <c r="B77" s="13">
        <f>VLOOKUP(A77,Pre!$J:$BG,41,0)</f>
        <v>7</v>
      </c>
      <c r="C77" s="13">
        <f>VLOOKUP(A77,'post intervencion'!J:BY,59,0)</f>
        <v>7</v>
      </c>
      <c r="D77" s="13" t="e">
        <f>VLOOKUP(A77,'post control'!J:BI,42,0)</f>
        <v>#N/A</v>
      </c>
      <c r="E77">
        <f>VLOOKUP(A77,Pre!$J:$BG,42,0)</f>
        <v>7</v>
      </c>
      <c r="F77">
        <f>VLOOKUP(A77,'post intervencion'!J:BY,60,0)</f>
        <v>9</v>
      </c>
      <c r="G77" t="e">
        <f>VLOOKUP(A77,'post control'!J:BI,43,0)</f>
        <v>#N/A</v>
      </c>
      <c r="H77">
        <f>VLOOKUP(A77,Pre!$J:$BG,43,0)</f>
        <v>2.6666666666666665</v>
      </c>
      <c r="I77">
        <f>VLOOKUP(A77,'post intervencion'!J:BY,61,0)</f>
        <v>3.3333333333333335</v>
      </c>
      <c r="J77" t="e">
        <f>VLOOKUP(A77,'post control'!J:BI,44,0)</f>
        <v>#N/A</v>
      </c>
      <c r="K77" s="24">
        <f>VLOOKUP(A77,Pre!$J:$BG,44,0)</f>
        <v>1</v>
      </c>
      <c r="L77">
        <f>VLOOKUP(A77,'post intervencion'!J:BY,62,0)</f>
        <v>2</v>
      </c>
      <c r="M77" t="e">
        <f>VLOOKUP(A77,'post control'!J:BI,45,0)</f>
        <v>#N/A</v>
      </c>
      <c r="N77">
        <f>VLOOKUP(A77,Pre!$J:$BG,45,0)</f>
        <v>4</v>
      </c>
      <c r="O77">
        <f>VLOOKUP(A77,'post intervencion'!J:BY,63,0)</f>
        <v>4</v>
      </c>
      <c r="P77" t="e">
        <f>VLOOKUP(A77,'post control'!J:BI,46,0)</f>
        <v>#N/A</v>
      </c>
      <c r="Q77">
        <f>VLOOKUP(A77,Pre!$J:$BG,46,0)</f>
        <v>3</v>
      </c>
      <c r="R77">
        <f>VLOOKUP(A77,'post intervencion'!J:BY,64,0)</f>
        <v>4</v>
      </c>
      <c r="S77" t="e">
        <f>VLOOKUP(A77,'post control'!J:BI,47,0)</f>
        <v>#N/A</v>
      </c>
      <c r="T77">
        <f>VLOOKUP(A77,Pre!$J:$BG,47,0)</f>
        <v>2.6666666666666665</v>
      </c>
      <c r="U77">
        <f>VLOOKUP(A77,'post intervencion'!J:BY,65,0)</f>
        <v>3.1111111111111112</v>
      </c>
      <c r="V77" t="e">
        <f>VLOOKUP(A77,'post control'!J:BI,48,0)</f>
        <v>#N/A</v>
      </c>
      <c r="W77">
        <f>VLOOKUP(A77,Pre!$J:$BG,48,0)</f>
        <v>4</v>
      </c>
      <c r="X77">
        <f>VLOOKUP(A77,'post intervencion'!J:BY,66,0)</f>
        <v>4.2</v>
      </c>
      <c r="Y77" t="e">
        <f>VLOOKUP(A77,'post control'!J:BI,49,0)</f>
        <v>#N/A</v>
      </c>
      <c r="Z77">
        <f>VLOOKUP(A77,Pre!$J:$BG,49,0)</f>
        <v>3.25</v>
      </c>
      <c r="AA77">
        <f>VLOOKUP(A77,'post intervencion'!J:BY,67,0)</f>
        <v>4.333333333333333</v>
      </c>
      <c r="AB77" t="e">
        <f>VLOOKUP(A77,'post control'!J:BI,50,0)</f>
        <v>#N/A</v>
      </c>
      <c r="AC77">
        <f>VLOOKUP(A77,Pre!$J:$BG,50,0)</f>
        <v>13</v>
      </c>
      <c r="AD77">
        <f>VLOOKUP(A77,'post intervencion'!J:BY,68,0)</f>
        <v>13</v>
      </c>
      <c r="AE77" t="e">
        <f>VLOOKUP(A77,'post control'!J:BI,51,0)</f>
        <v>#N/A</v>
      </c>
      <c r="AG77">
        <f>VLOOKUP(A77,Pre!$J:$BH,51,0)</f>
        <v>3</v>
      </c>
      <c r="AH77">
        <f>VLOOKUP(A77,'post intervencion'!J:CA,70,0)</f>
        <v>3.1111111111111112</v>
      </c>
      <c r="AJ77">
        <f>VLOOKUP(A77,Pre!$J:$BI,52,0)</f>
        <v>3.3333333333333335</v>
      </c>
      <c r="AK77">
        <f>VLOOKUP(A77,'post intervencion'!J:CB,71,0)</f>
        <v>3.3333333333333335</v>
      </c>
      <c r="AM77">
        <f>VLOOKUP(A77,Pre!$J:$BJ,53,0)</f>
        <v>5</v>
      </c>
      <c r="AN77">
        <f>VLOOKUP(A77,'post intervencion'!J:CC,72,0)</f>
        <v>5</v>
      </c>
      <c r="AP77">
        <f>VLOOKUP(A77,Pre!$J:$BK,54,0)</f>
        <v>5</v>
      </c>
      <c r="AQ77">
        <f>VLOOKUP(A77,'post intervencion'!J:CD,73,0)</f>
        <v>5</v>
      </c>
      <c r="AS77">
        <f>VLOOKUP(A77,Pre!$J:$BL,55,0)</f>
        <v>4.333333333333333</v>
      </c>
      <c r="AT77">
        <f>VLOOKUP(A77,'post intervencion'!J:CE,74,0)</f>
        <v>4.3333333333333339</v>
      </c>
      <c r="AW77" t="str">
        <f>VLOOKUP(A77,'post intervencion'!$J$18:$CI$117,75,0)</f>
        <v>no</v>
      </c>
      <c r="AX77" t="str">
        <f>VLOOKUP(A77,'post intervencion'!$J$18:$CI$117,76,0)</f>
        <v>si</v>
      </c>
      <c r="AY77" t="str">
        <f>VLOOKUP(A77,'post intervencion'!$J$18:$CI$117,77,0)</f>
        <v>si</v>
      </c>
      <c r="AZ77" t="str">
        <f>VLOOKUP(A77,'post intervencion'!$J$18:$CI$117,78,0)</f>
        <v>no</v>
      </c>
      <c r="BB77">
        <f>VLOOKUP(A77,Pre!$J:$BL,4,0)</f>
        <v>7</v>
      </c>
      <c r="BC77">
        <f>VLOOKUP(A77,'post intervencion'!J:CN,21,0)</f>
        <v>7</v>
      </c>
    </row>
    <row r="78" spans="1:55" x14ac:dyDescent="0.2">
      <c r="A78">
        <v>205</v>
      </c>
      <c r="B78" s="13">
        <f>VLOOKUP(A78,Pre!$J:$BG,41,0)</f>
        <v>6</v>
      </c>
      <c r="C78" s="13">
        <f>VLOOKUP(A78,'post intervencion'!J:BY,59,0)</f>
        <v>5.666666666666667</v>
      </c>
      <c r="D78" s="13" t="e">
        <f>VLOOKUP(A78,'post control'!J:BI,42,0)</f>
        <v>#N/A</v>
      </c>
      <c r="E78">
        <f>VLOOKUP(A78,Pre!$J:$BG,42,0)</f>
        <v>9</v>
      </c>
      <c r="F78">
        <f>VLOOKUP(A78,'post intervencion'!J:BY,60,0)</f>
        <v>4</v>
      </c>
      <c r="G78" t="e">
        <f>VLOOKUP(A78,'post control'!J:BI,43,0)</f>
        <v>#N/A</v>
      </c>
      <c r="H78">
        <f>VLOOKUP(A78,Pre!$J:$BG,43,0)</f>
        <v>2.6666666666666665</v>
      </c>
      <c r="I78">
        <f>VLOOKUP(A78,'post intervencion'!J:BY,61,0)</f>
        <v>3.3333333333333335</v>
      </c>
      <c r="J78" t="e">
        <f>VLOOKUP(A78,'post control'!J:BI,44,0)</f>
        <v>#N/A</v>
      </c>
      <c r="K78" s="24">
        <f>VLOOKUP(A78,Pre!$J:$BG,44,0)</f>
        <v>1</v>
      </c>
      <c r="L78">
        <f>VLOOKUP(A78,'post intervencion'!J:BY,62,0)</f>
        <v>3</v>
      </c>
      <c r="M78" t="e">
        <f>VLOOKUP(A78,'post control'!J:BI,45,0)</f>
        <v>#N/A</v>
      </c>
      <c r="N78">
        <f>VLOOKUP(A78,Pre!$J:$BG,45,0)</f>
        <v>4</v>
      </c>
      <c r="O78">
        <f>VLOOKUP(A78,'post intervencion'!J:BY,63,0)</f>
        <v>4</v>
      </c>
      <c r="P78" t="e">
        <f>VLOOKUP(A78,'post control'!J:BI,46,0)</f>
        <v>#N/A</v>
      </c>
      <c r="Q78">
        <f>VLOOKUP(A78,Pre!$J:$BG,46,0)</f>
        <v>3</v>
      </c>
      <c r="R78">
        <f>VLOOKUP(A78,'post intervencion'!J:BY,64,0)</f>
        <v>3</v>
      </c>
      <c r="S78" t="e">
        <f>VLOOKUP(A78,'post control'!J:BI,47,0)</f>
        <v>#N/A</v>
      </c>
      <c r="T78">
        <f>VLOOKUP(A78,Pre!$J:$BG,47,0)</f>
        <v>2.6666666666666665</v>
      </c>
      <c r="U78">
        <f>VLOOKUP(A78,'post intervencion'!J:BY,65,0)</f>
        <v>2.4444444444444446</v>
      </c>
      <c r="V78" t="e">
        <f>VLOOKUP(A78,'post control'!J:BI,48,0)</f>
        <v>#N/A</v>
      </c>
      <c r="W78">
        <f>VLOOKUP(A78,Pre!$J:$BG,48,0)</f>
        <v>3.6</v>
      </c>
      <c r="X78">
        <f>VLOOKUP(A78,'post intervencion'!J:BY,66,0)</f>
        <v>3.4</v>
      </c>
      <c r="Y78" t="e">
        <f>VLOOKUP(A78,'post control'!J:BI,49,0)</f>
        <v>#N/A</v>
      </c>
      <c r="Z78">
        <f>VLOOKUP(A78,Pre!$J:$BG,49,0)</f>
        <v>4</v>
      </c>
      <c r="AA78">
        <f>VLOOKUP(A78,'post intervencion'!J:BY,67,0)</f>
        <v>5</v>
      </c>
      <c r="AB78" t="e">
        <f>VLOOKUP(A78,'post control'!J:BI,50,0)</f>
        <v>#N/A</v>
      </c>
      <c r="AC78">
        <f>VLOOKUP(A78,Pre!$J:$BG,50,0)</f>
        <v>10</v>
      </c>
      <c r="AD78">
        <f>VLOOKUP(A78,'post intervencion'!J:BY,68,0)</f>
        <v>14</v>
      </c>
      <c r="AE78" t="e">
        <f>VLOOKUP(A78,'post control'!J:BI,51,0)</f>
        <v>#N/A</v>
      </c>
      <c r="AG78">
        <f>VLOOKUP(A78,Pre!$J:$BH,51,0)</f>
        <v>2.7777777777777777</v>
      </c>
      <c r="AH78">
        <f>VLOOKUP(A78,'post intervencion'!J:CA,70,0)</f>
        <v>2.4444444444444446</v>
      </c>
      <c r="AJ78">
        <f>VLOOKUP(A78,Pre!$J:$BI,52,0)</f>
        <v>3.6666666666666665</v>
      </c>
      <c r="AK78">
        <f>VLOOKUP(A78,'post intervencion'!J:CB,71,0)</f>
        <v>4</v>
      </c>
      <c r="AM78">
        <f>VLOOKUP(A78,Pre!$J:$BJ,53,0)</f>
        <v>5</v>
      </c>
      <c r="AN78">
        <f>VLOOKUP(A78,'post intervencion'!J:CC,72,0)</f>
        <v>5</v>
      </c>
      <c r="AP78">
        <f>VLOOKUP(A78,Pre!$J:$BK,54,0)</f>
        <v>5</v>
      </c>
      <c r="AQ78">
        <f>VLOOKUP(A78,'post intervencion'!J:CD,73,0)</f>
        <v>5</v>
      </c>
      <c r="AS78">
        <f>VLOOKUP(A78,Pre!$J:$BL,55,0)</f>
        <v>3.333333333333333</v>
      </c>
      <c r="AT78">
        <f>VLOOKUP(A78,'post intervencion'!J:CE,74,0)</f>
        <v>4.666666666666667</v>
      </c>
      <c r="AW78" t="str">
        <f>VLOOKUP(A78,'post intervencion'!$J$18:$CI$117,75,0)</f>
        <v>no</v>
      </c>
      <c r="AX78" t="str">
        <f>VLOOKUP(A78,'post intervencion'!$J$18:$CI$117,76,0)</f>
        <v>si</v>
      </c>
      <c r="AY78" t="str">
        <f>VLOOKUP(A78,'post intervencion'!$J$18:$CI$117,77,0)</f>
        <v>si</v>
      </c>
      <c r="AZ78" t="str">
        <f>VLOOKUP(A78,'post intervencion'!$J$18:$CI$117,78,0)</f>
        <v>si</v>
      </c>
      <c r="BB78">
        <f>VLOOKUP(A78,Pre!$J:$BL,4,0)</f>
        <v>5</v>
      </c>
      <c r="BC78">
        <f>VLOOKUP(A78,'post intervencion'!J:CN,21,0)</f>
        <v>7</v>
      </c>
    </row>
    <row r="79" spans="1:55" x14ac:dyDescent="0.2">
      <c r="A79">
        <v>301</v>
      </c>
      <c r="B79" s="13">
        <f>VLOOKUP(A79,Pre!$J:$BG,41,0)</f>
        <v>5</v>
      </c>
      <c r="C79" s="13">
        <f>VLOOKUP(A79,'post intervencion'!J:BY,59,0)</f>
        <v>5.666666666666667</v>
      </c>
      <c r="D79" s="13" t="e">
        <f>VLOOKUP(A79,'post control'!J:BI,42,0)</f>
        <v>#N/A</v>
      </c>
      <c r="E79">
        <f>VLOOKUP(A79,Pre!$J:$BG,42,0)</f>
        <v>8</v>
      </c>
      <c r="F79">
        <f>VLOOKUP(A79,'post intervencion'!J:BY,60,0)</f>
        <v>9</v>
      </c>
      <c r="G79" t="e">
        <f>VLOOKUP(A79,'post control'!J:BI,43,0)</f>
        <v>#N/A</v>
      </c>
      <c r="H79">
        <f>VLOOKUP(A79,Pre!$J:$BG,43,0)</f>
        <v>4</v>
      </c>
      <c r="I79">
        <f>VLOOKUP(A79,'post intervencion'!J:BY,61,0)</f>
        <v>4.333333333333333</v>
      </c>
      <c r="J79" t="e">
        <f>VLOOKUP(A79,'post control'!J:BI,44,0)</f>
        <v>#N/A</v>
      </c>
      <c r="K79" s="24">
        <f>VLOOKUP(A79,Pre!$J:$BG,44,0)</f>
        <v>4</v>
      </c>
      <c r="L79">
        <f>VLOOKUP(A79,'post intervencion'!J:BY,62,0)</f>
        <v>5</v>
      </c>
      <c r="M79" t="e">
        <f>VLOOKUP(A79,'post control'!J:BI,45,0)</f>
        <v>#N/A</v>
      </c>
      <c r="N79">
        <f>VLOOKUP(A79,Pre!$J:$BG,45,0)</f>
        <v>5</v>
      </c>
      <c r="O79">
        <f>VLOOKUP(A79,'post intervencion'!J:BY,63,0)</f>
        <v>5</v>
      </c>
      <c r="P79" t="e">
        <f>VLOOKUP(A79,'post control'!J:BI,46,0)</f>
        <v>#N/A</v>
      </c>
      <c r="Q79">
        <f>VLOOKUP(A79,Pre!$J:$BG,46,0)</f>
        <v>3</v>
      </c>
      <c r="R79">
        <f>VLOOKUP(A79,'post intervencion'!J:BY,64,0)</f>
        <v>3</v>
      </c>
      <c r="S79" t="e">
        <f>VLOOKUP(A79,'post control'!J:BI,47,0)</f>
        <v>#N/A</v>
      </c>
      <c r="T79">
        <f>VLOOKUP(A79,Pre!$J:$BG,47,0)</f>
        <v>2</v>
      </c>
      <c r="U79">
        <f>VLOOKUP(A79,'post intervencion'!J:BY,65,0)</f>
        <v>2.8888888888888888</v>
      </c>
      <c r="V79" t="e">
        <f>VLOOKUP(A79,'post control'!J:BI,48,0)</f>
        <v>#N/A</v>
      </c>
      <c r="W79">
        <f>VLOOKUP(A79,Pre!$J:$BG,48,0)</f>
        <v>3.4</v>
      </c>
      <c r="X79">
        <f>VLOOKUP(A79,'post intervencion'!J:BY,66,0)</f>
        <v>4.2</v>
      </c>
      <c r="Y79" t="e">
        <f>VLOOKUP(A79,'post control'!J:BI,49,0)</f>
        <v>#N/A</v>
      </c>
      <c r="Z79">
        <f>VLOOKUP(A79,Pre!$J:$BG,49,0)</f>
        <v>5.5</v>
      </c>
      <c r="AA79">
        <f>VLOOKUP(A79,'post intervencion'!J:BY,67,0)</f>
        <v>6</v>
      </c>
      <c r="AB79" t="e">
        <f>VLOOKUP(A79,'post control'!J:BI,50,0)</f>
        <v>#N/A</v>
      </c>
      <c r="AC79">
        <f>VLOOKUP(A79,Pre!$J:$BG,50,0)</f>
        <v>14</v>
      </c>
      <c r="AD79">
        <f>VLOOKUP(A79,'post intervencion'!J:BY,68,0)</f>
        <v>14</v>
      </c>
      <c r="AE79" t="e">
        <f>VLOOKUP(A79,'post control'!J:BI,51,0)</f>
        <v>#N/A</v>
      </c>
      <c r="AG79">
        <f>VLOOKUP(A79,Pre!$J:$BH,51,0)</f>
        <v>2.8888888888888888</v>
      </c>
      <c r="AH79">
        <f>VLOOKUP(A79,'post intervencion'!J:CA,70,0)</f>
        <v>2.8888888888888888</v>
      </c>
      <c r="AJ79">
        <f>VLOOKUP(A79,Pre!$J:$BI,52,0)</f>
        <v>3.3333333333333335</v>
      </c>
      <c r="AK79">
        <f>VLOOKUP(A79,'post intervencion'!J:CB,71,0)</f>
        <v>3.3333333333333335</v>
      </c>
      <c r="AM79">
        <f>VLOOKUP(A79,Pre!$J:$BJ,53,0)</f>
        <v>5</v>
      </c>
      <c r="AN79">
        <f>VLOOKUP(A79,'post intervencion'!J:CC,72,0)</f>
        <v>5</v>
      </c>
      <c r="AP79">
        <f>VLOOKUP(A79,Pre!$J:$BK,54,0)</f>
        <v>5</v>
      </c>
      <c r="AQ79">
        <f>VLOOKUP(A79,'post intervencion'!J:CD,73,0)</f>
        <v>5</v>
      </c>
      <c r="AS79">
        <f>VLOOKUP(A79,Pre!$J:$BL,55,0)</f>
        <v>4.666666666666667</v>
      </c>
      <c r="AT79">
        <f>VLOOKUP(A79,'post intervencion'!J:CE,74,0)</f>
        <v>4.666666666666667</v>
      </c>
      <c r="AW79" t="str">
        <f>VLOOKUP(A79,'post intervencion'!$J$18:$CI$117,75,0)</f>
        <v>si</v>
      </c>
      <c r="AX79" t="str">
        <f>VLOOKUP(A79,'post intervencion'!$J$18:$CI$117,76,0)</f>
        <v>si</v>
      </c>
      <c r="AY79" t="str">
        <f>VLOOKUP(A79,'post intervencion'!$J$18:$CI$117,77,0)</f>
        <v>si</v>
      </c>
      <c r="AZ79" t="str">
        <f>VLOOKUP(A79,'post intervencion'!$J$18:$CI$117,78,0)</f>
        <v>no</v>
      </c>
      <c r="BB79">
        <f>VLOOKUP(A79,Pre!$J:$BL,4,0)</f>
        <v>7</v>
      </c>
      <c r="BC79">
        <f>VLOOKUP(A79,'post intervencion'!J:CN,21,0)</f>
        <v>6</v>
      </c>
    </row>
    <row r="80" spans="1:55" x14ac:dyDescent="0.2">
      <c r="A80">
        <v>601</v>
      </c>
      <c r="B80" s="13">
        <f>VLOOKUP(A80,Pre!$J:$BG,41,0)</f>
        <v>6</v>
      </c>
      <c r="C80" s="13">
        <f>VLOOKUP(A80,'post intervencion'!J:BY,59,0)</f>
        <v>6.333333333333333</v>
      </c>
      <c r="D80" s="13" t="e">
        <f>VLOOKUP(A80,'post control'!J:BI,42,0)</f>
        <v>#N/A</v>
      </c>
      <c r="E80">
        <f>VLOOKUP(A80,Pre!$J:$BG,42,0)</f>
        <v>6</v>
      </c>
      <c r="F80">
        <f>VLOOKUP(A80,'post intervencion'!J:BY,60,0)</f>
        <v>7</v>
      </c>
      <c r="G80" t="e">
        <f>VLOOKUP(A80,'post control'!J:BI,43,0)</f>
        <v>#N/A</v>
      </c>
      <c r="H80">
        <f>VLOOKUP(A80,Pre!$J:$BG,43,0)</f>
        <v>5</v>
      </c>
      <c r="I80">
        <f>VLOOKUP(A80,'post intervencion'!J:BY,61,0)</f>
        <v>5</v>
      </c>
      <c r="J80" t="e">
        <f>VLOOKUP(A80,'post control'!J:BI,44,0)</f>
        <v>#N/A</v>
      </c>
      <c r="K80" s="24">
        <f>VLOOKUP(A80,Pre!$J:$BG,44,0)</f>
        <v>5</v>
      </c>
      <c r="L80">
        <f>VLOOKUP(A80,'post intervencion'!J:BY,62,0)</f>
        <v>5</v>
      </c>
      <c r="M80" t="e">
        <f>VLOOKUP(A80,'post control'!J:BI,45,0)</f>
        <v>#N/A</v>
      </c>
      <c r="N80">
        <f>VLOOKUP(A80,Pre!$J:$BG,45,0)</f>
        <v>5</v>
      </c>
      <c r="O80">
        <f>VLOOKUP(A80,'post intervencion'!J:BY,63,0)</f>
        <v>5</v>
      </c>
      <c r="P80" t="e">
        <f>VLOOKUP(A80,'post control'!J:BI,46,0)</f>
        <v>#N/A</v>
      </c>
      <c r="Q80">
        <f>VLOOKUP(A80,Pre!$J:$BG,46,0)</f>
        <v>5</v>
      </c>
      <c r="R80">
        <f>VLOOKUP(A80,'post intervencion'!J:BY,64,0)</f>
        <v>5</v>
      </c>
      <c r="S80" t="e">
        <f>VLOOKUP(A80,'post control'!J:BI,47,0)</f>
        <v>#N/A</v>
      </c>
      <c r="T80">
        <f>VLOOKUP(A80,Pre!$J:$BG,47,0)</f>
        <v>1</v>
      </c>
      <c r="U80">
        <f>VLOOKUP(A80,'post intervencion'!J:BY,65,0)</f>
        <v>2.3333333333333335</v>
      </c>
      <c r="V80" t="e">
        <f>VLOOKUP(A80,'post control'!J:BI,48,0)</f>
        <v>#N/A</v>
      </c>
      <c r="W80">
        <f>VLOOKUP(A80,Pre!$J:$BG,48,0)</f>
        <v>5.2</v>
      </c>
      <c r="X80">
        <f>VLOOKUP(A80,'post intervencion'!J:BY,66,0)</f>
        <v>6.2</v>
      </c>
      <c r="Y80" t="e">
        <f>VLOOKUP(A80,'post control'!J:BI,49,0)</f>
        <v>#N/A</v>
      </c>
      <c r="Z80">
        <f>VLOOKUP(A80,Pre!$J:$BG,49,0)</f>
        <v>5.5</v>
      </c>
      <c r="AA80">
        <f>VLOOKUP(A80,'post intervencion'!J:BY,67,0)</f>
        <v>5</v>
      </c>
      <c r="AB80" t="e">
        <f>VLOOKUP(A80,'post control'!J:BI,50,0)</f>
        <v>#N/A</v>
      </c>
      <c r="AC80">
        <f>VLOOKUP(A80,Pre!$J:$BG,50,0)</f>
        <v>15</v>
      </c>
      <c r="AD80">
        <f>VLOOKUP(A80,'post intervencion'!J:BY,68,0)</f>
        <v>15</v>
      </c>
      <c r="AE80" t="e">
        <f>VLOOKUP(A80,'post control'!J:BI,51,0)</f>
        <v>#N/A</v>
      </c>
      <c r="AG80">
        <f>VLOOKUP(A80,Pre!$J:$BH,51,0)</f>
        <v>2.6666666666666665</v>
      </c>
      <c r="AH80">
        <f>VLOOKUP(A80,'post intervencion'!J:CA,70,0)</f>
        <v>2.3333333333333335</v>
      </c>
      <c r="AJ80">
        <f>VLOOKUP(A80,Pre!$J:$BI,52,0)</f>
        <v>3.3333333333333335</v>
      </c>
      <c r="AK80">
        <f>VLOOKUP(A80,'post intervencion'!J:CB,71,0)</f>
        <v>3.6666666666666665</v>
      </c>
      <c r="AM80">
        <f>VLOOKUP(A80,Pre!$J:$BJ,53,0)</f>
        <v>5</v>
      </c>
      <c r="AN80">
        <f>VLOOKUP(A80,'post intervencion'!J:CC,72,0)</f>
        <v>5</v>
      </c>
      <c r="AP80">
        <f>VLOOKUP(A80,Pre!$J:$BK,54,0)</f>
        <v>5</v>
      </c>
      <c r="AQ80">
        <f>VLOOKUP(A80,'post intervencion'!J:CD,73,0)</f>
        <v>5</v>
      </c>
      <c r="AS80">
        <f>VLOOKUP(A80,Pre!$J:$BL,55,0)</f>
        <v>5</v>
      </c>
      <c r="AT80">
        <f>VLOOKUP(A80,'post intervencion'!J:CE,74,0)</f>
        <v>5</v>
      </c>
      <c r="AW80" t="str">
        <f>VLOOKUP(A80,'post intervencion'!$J$18:$CI$117,75,0)</f>
        <v>si</v>
      </c>
      <c r="AX80" t="str">
        <f>VLOOKUP(A80,'post intervencion'!$J$18:$CI$117,76,0)</f>
        <v>si</v>
      </c>
      <c r="AY80" t="str">
        <f>VLOOKUP(A80,'post intervencion'!$J$18:$CI$117,77,0)</f>
        <v>si</v>
      </c>
      <c r="AZ80" t="str">
        <f>VLOOKUP(A80,'post intervencion'!$J$18:$CI$117,78,0)</f>
        <v>no</v>
      </c>
      <c r="BB80">
        <f>VLOOKUP(A80,Pre!$J:$BL,4,0)</f>
        <v>7</v>
      </c>
      <c r="BC80">
        <f>VLOOKUP(A80,'post intervencion'!J:CN,21,0)</f>
        <v>7</v>
      </c>
    </row>
    <row r="81" spans="1:55" x14ac:dyDescent="0.2">
      <c r="A81">
        <v>261</v>
      </c>
      <c r="B81" s="13">
        <f>VLOOKUP(A81,Pre!$J:$BG,41,0)</f>
        <v>6.333333333333333</v>
      </c>
      <c r="C81" s="13">
        <f>VLOOKUP(A81,'post intervencion'!J:BY,59,0)</f>
        <v>7</v>
      </c>
      <c r="D81" s="13" t="e">
        <f>VLOOKUP(A81,'post control'!J:BI,42,0)</f>
        <v>#N/A</v>
      </c>
      <c r="E81">
        <f>VLOOKUP(A81,Pre!$J:$BG,42,0)</f>
        <v>0</v>
      </c>
      <c r="F81">
        <f>VLOOKUP(A81,'post intervencion'!J:BY,60,0)</f>
        <v>-2</v>
      </c>
      <c r="G81" t="e">
        <f>VLOOKUP(A81,'post control'!J:BI,43,0)</f>
        <v>#N/A</v>
      </c>
      <c r="H81">
        <f>VLOOKUP(A81,Pre!$J:$BG,43,0)</f>
        <v>4.333333333333333</v>
      </c>
      <c r="I81">
        <f>VLOOKUP(A81,'post intervencion'!J:BY,61,0)</f>
        <v>5</v>
      </c>
      <c r="J81" t="e">
        <f>VLOOKUP(A81,'post control'!J:BI,44,0)</f>
        <v>#N/A</v>
      </c>
      <c r="K81" s="24">
        <f>VLOOKUP(A81,Pre!$J:$BG,44,0)</f>
        <v>4</v>
      </c>
      <c r="L81">
        <f>VLOOKUP(A81,'post intervencion'!J:BY,62,0)</f>
        <v>5</v>
      </c>
      <c r="M81" t="e">
        <f>VLOOKUP(A81,'post control'!J:BI,45,0)</f>
        <v>#N/A</v>
      </c>
      <c r="N81">
        <f>VLOOKUP(A81,Pre!$J:$BG,45,0)</f>
        <v>4</v>
      </c>
      <c r="O81">
        <f>VLOOKUP(A81,'post intervencion'!J:BY,63,0)</f>
        <v>5</v>
      </c>
      <c r="P81" t="e">
        <f>VLOOKUP(A81,'post control'!J:BI,46,0)</f>
        <v>#N/A</v>
      </c>
      <c r="Q81">
        <f>VLOOKUP(A81,Pre!$J:$BG,46,0)</f>
        <v>5</v>
      </c>
      <c r="R81">
        <f>VLOOKUP(A81,'post intervencion'!J:BY,64,0)</f>
        <v>5</v>
      </c>
      <c r="S81" t="e">
        <f>VLOOKUP(A81,'post control'!J:BI,47,0)</f>
        <v>#N/A</v>
      </c>
      <c r="T81">
        <f>VLOOKUP(A81,Pre!$J:$BG,47,0)</f>
        <v>1.3333333333333333</v>
      </c>
      <c r="U81">
        <f>VLOOKUP(A81,'post intervencion'!J:BY,65,0)</f>
        <v>2.6666666666666665</v>
      </c>
      <c r="V81" t="e">
        <f>VLOOKUP(A81,'post control'!J:BI,48,0)</f>
        <v>#N/A</v>
      </c>
      <c r="W81">
        <f>VLOOKUP(A81,Pre!$J:$BG,48,0)</f>
        <v>4.4000000000000004</v>
      </c>
      <c r="X81">
        <f>VLOOKUP(A81,'post intervencion'!J:BY,66,0)</f>
        <v>4.2</v>
      </c>
      <c r="Y81" t="e">
        <f>VLOOKUP(A81,'post control'!J:BI,49,0)</f>
        <v>#N/A</v>
      </c>
      <c r="Z81">
        <f>VLOOKUP(A81,Pre!$J:$BG,49,0)</f>
        <v>4</v>
      </c>
      <c r="AA81">
        <f>VLOOKUP(A81,'post intervencion'!J:BY,67,0)</f>
        <v>5</v>
      </c>
      <c r="AB81" t="e">
        <f>VLOOKUP(A81,'post control'!J:BI,50,0)</f>
        <v>#N/A</v>
      </c>
      <c r="AC81">
        <f>VLOOKUP(A81,Pre!$J:$BG,50,0)</f>
        <v>14</v>
      </c>
      <c r="AD81">
        <f>VLOOKUP(A81,'post intervencion'!J:BY,68,0)</f>
        <v>15</v>
      </c>
      <c r="AE81" t="e">
        <f>VLOOKUP(A81,'post control'!J:BI,51,0)</f>
        <v>#N/A</v>
      </c>
      <c r="AG81">
        <f>VLOOKUP(A81,Pre!$J:$BH,51,0)</f>
        <v>2.4444444444444446</v>
      </c>
      <c r="AH81">
        <f>VLOOKUP(A81,'post intervencion'!J:CA,70,0)</f>
        <v>2.6666666666666665</v>
      </c>
      <c r="AJ81">
        <f>VLOOKUP(A81,Pre!$J:$BI,52,0)</f>
        <v>3.3333333333333335</v>
      </c>
      <c r="AK81">
        <f>VLOOKUP(A81,'post intervencion'!J:CB,71,0)</f>
        <v>3.3333333333333335</v>
      </c>
      <c r="AM81">
        <f>VLOOKUP(A81,Pre!$J:$BJ,53,0)</f>
        <v>5</v>
      </c>
      <c r="AN81">
        <f>VLOOKUP(A81,'post intervencion'!J:CC,72,0)</f>
        <v>5</v>
      </c>
      <c r="AP81">
        <f>VLOOKUP(A81,Pre!$J:$BK,54,0)</f>
        <v>5</v>
      </c>
      <c r="AQ81">
        <f>VLOOKUP(A81,'post intervencion'!J:CD,73,0)</f>
        <v>5</v>
      </c>
      <c r="AS81">
        <f>VLOOKUP(A81,Pre!$J:$BL,55,0)</f>
        <v>4.666666666666667</v>
      </c>
      <c r="AT81">
        <f>VLOOKUP(A81,'post intervencion'!J:CE,74,0)</f>
        <v>5</v>
      </c>
      <c r="AW81" t="str">
        <f>VLOOKUP(A81,'post intervencion'!$J$18:$CI$117,75,0)</f>
        <v>no</v>
      </c>
      <c r="AX81" t="str">
        <f>VLOOKUP(A81,'post intervencion'!$J$18:$CI$117,76,0)</f>
        <v>si</v>
      </c>
      <c r="AY81" t="str">
        <f>VLOOKUP(A81,'post intervencion'!$J$18:$CI$117,77,0)</f>
        <v>si</v>
      </c>
      <c r="AZ81" t="str">
        <f>VLOOKUP(A81,'post intervencion'!$J$18:$CI$117,78,0)</f>
        <v>no</v>
      </c>
      <c r="BB81">
        <f>VLOOKUP(A81,Pre!$J:$BL,4,0)</f>
        <v>5</v>
      </c>
      <c r="BC81">
        <f>VLOOKUP(A81,'post intervencion'!J:CN,21,0)</f>
        <v>5</v>
      </c>
    </row>
    <row r="82" spans="1:55" x14ac:dyDescent="0.2">
      <c r="A82">
        <v>1129</v>
      </c>
      <c r="B82" s="13">
        <f>VLOOKUP(A82,Pre!$J:$BG,41,0)</f>
        <v>4.666666666666667</v>
      </c>
      <c r="C82" s="13">
        <f>VLOOKUP(A82,'post intervencion'!J:BY,59,0)</f>
        <v>4.333333333333333</v>
      </c>
      <c r="D82" s="13" t="e">
        <f>VLOOKUP(A82,'post control'!J:BI,42,0)</f>
        <v>#N/A</v>
      </c>
      <c r="E82">
        <f>VLOOKUP(A82,Pre!$J:$BG,42,0)</f>
        <v>4</v>
      </c>
      <c r="F82">
        <f>VLOOKUP(A82,'post intervencion'!J:BY,60,0)</f>
        <v>4</v>
      </c>
      <c r="G82" t="e">
        <f>VLOOKUP(A82,'post control'!J:BI,43,0)</f>
        <v>#N/A</v>
      </c>
      <c r="H82">
        <f>VLOOKUP(A82,Pre!$J:$BG,43,0)</f>
        <v>3.6666666666666665</v>
      </c>
      <c r="I82">
        <f>VLOOKUP(A82,'post intervencion'!J:BY,61,0)</f>
        <v>5</v>
      </c>
      <c r="J82" t="e">
        <f>VLOOKUP(A82,'post control'!J:BI,44,0)</f>
        <v>#N/A</v>
      </c>
      <c r="K82" s="24">
        <f>VLOOKUP(A82,Pre!$J:$BG,44,0)</f>
        <v>5</v>
      </c>
      <c r="L82">
        <f>VLOOKUP(A82,'post intervencion'!J:BY,62,0)</f>
        <v>5</v>
      </c>
      <c r="M82" t="e">
        <f>VLOOKUP(A82,'post control'!J:BI,45,0)</f>
        <v>#N/A</v>
      </c>
      <c r="N82">
        <f>VLOOKUP(A82,Pre!$J:$BG,45,0)</f>
        <v>3</v>
      </c>
      <c r="O82">
        <f>VLOOKUP(A82,'post intervencion'!J:BY,63,0)</f>
        <v>5</v>
      </c>
      <c r="P82" t="e">
        <f>VLOOKUP(A82,'post control'!J:BI,46,0)</f>
        <v>#N/A</v>
      </c>
      <c r="Q82">
        <f>VLOOKUP(A82,Pre!$J:$BG,46,0)</f>
        <v>3</v>
      </c>
      <c r="R82">
        <f>VLOOKUP(A82,'post intervencion'!J:BY,64,0)</f>
        <v>5</v>
      </c>
      <c r="S82" t="e">
        <f>VLOOKUP(A82,'post control'!J:BI,47,0)</f>
        <v>#N/A</v>
      </c>
      <c r="T82">
        <f>VLOOKUP(A82,Pre!$J:$BG,47,0)</f>
        <v>1</v>
      </c>
      <c r="U82">
        <f>VLOOKUP(A82,'post intervencion'!J:BY,65,0)</f>
        <v>2.6666666666666665</v>
      </c>
      <c r="V82" t="e">
        <f>VLOOKUP(A82,'post control'!J:BI,48,0)</f>
        <v>#N/A</v>
      </c>
      <c r="W82">
        <f>VLOOKUP(A82,Pre!$J:$BG,48,0)</f>
        <v>3.6</v>
      </c>
      <c r="X82">
        <f>VLOOKUP(A82,'post intervencion'!J:BY,66,0)</f>
        <v>3.2</v>
      </c>
      <c r="Y82" t="e">
        <f>VLOOKUP(A82,'post control'!J:BI,49,0)</f>
        <v>#N/A</v>
      </c>
      <c r="Z82">
        <f>VLOOKUP(A82,Pre!$J:$BG,49,0)</f>
        <v>4.75</v>
      </c>
      <c r="AA82">
        <f>VLOOKUP(A82,'post intervencion'!J:BY,67,0)</f>
        <v>5.333333333333333</v>
      </c>
      <c r="AB82" t="e">
        <f>VLOOKUP(A82,'post control'!J:BI,50,0)</f>
        <v>#N/A</v>
      </c>
      <c r="AC82">
        <f>VLOOKUP(A82,Pre!$J:$BG,50,0)</f>
        <v>11</v>
      </c>
      <c r="AD82">
        <f>VLOOKUP(A82,'post intervencion'!J:BY,68,0)</f>
        <v>15</v>
      </c>
      <c r="AE82" t="e">
        <f>VLOOKUP(A82,'post control'!J:BI,51,0)</f>
        <v>#N/A</v>
      </c>
      <c r="AG82">
        <f>VLOOKUP(A82,Pre!$J:$BH,51,0)</f>
        <v>2.5555555555555554</v>
      </c>
      <c r="AH82">
        <f>VLOOKUP(A82,'post intervencion'!J:CA,70,0)</f>
        <v>2.6666666666666665</v>
      </c>
      <c r="AJ82">
        <f>VLOOKUP(A82,Pre!$J:$BI,52,0)</f>
        <v>1.3333333333333335</v>
      </c>
      <c r="AK82">
        <f>VLOOKUP(A82,'post intervencion'!J:CB,71,0)</f>
        <v>3.3333333333333335</v>
      </c>
      <c r="AM82">
        <f>VLOOKUP(A82,Pre!$J:$BJ,53,0)</f>
        <v>3</v>
      </c>
      <c r="AN82">
        <f>VLOOKUP(A82,'post intervencion'!J:CC,72,0)</f>
        <v>5</v>
      </c>
      <c r="AP82">
        <f>VLOOKUP(A82,Pre!$J:$BK,54,0)</f>
        <v>3</v>
      </c>
      <c r="AQ82">
        <f>VLOOKUP(A82,'post intervencion'!J:CD,73,0)</f>
        <v>5</v>
      </c>
      <c r="AS82">
        <f>VLOOKUP(A82,Pre!$J:$BL,55,0)</f>
        <v>3.666666666666667</v>
      </c>
      <c r="AT82">
        <f>VLOOKUP(A82,'post intervencion'!J:CE,74,0)</f>
        <v>5</v>
      </c>
      <c r="AW82" t="str">
        <f>VLOOKUP(A82,'post intervencion'!$J$18:$CI$117,75,0)</f>
        <v>no</v>
      </c>
      <c r="AX82" t="str">
        <f>VLOOKUP(A82,'post intervencion'!$J$18:$CI$117,76,0)</f>
        <v>no</v>
      </c>
      <c r="AY82" t="str">
        <f>VLOOKUP(A82,'post intervencion'!$J$18:$CI$117,77,0)</f>
        <v>no</v>
      </c>
      <c r="AZ82" t="str">
        <f>VLOOKUP(A82,'post intervencion'!$J$18:$CI$117,78,0)</f>
        <v>si</v>
      </c>
      <c r="BB82">
        <f>VLOOKUP(A82,Pre!$J:$BL,4,0)</f>
        <v>5</v>
      </c>
      <c r="BC82">
        <f>VLOOKUP(A82,'post intervencion'!J:CN,21,0)</f>
        <v>6</v>
      </c>
    </row>
    <row r="83" spans="1:55" x14ac:dyDescent="0.2">
      <c r="A83">
        <v>1049</v>
      </c>
      <c r="B83" s="13">
        <f>VLOOKUP(A83,Pre!$J:$BG,41,0)</f>
        <v>6.666666666666667</v>
      </c>
      <c r="C83" s="13">
        <f>VLOOKUP(A83,'post intervencion'!J:BY,59,0)</f>
        <v>6.333333333333333</v>
      </c>
      <c r="D83" s="13" t="e">
        <f>VLOOKUP(A83,'post control'!J:BI,42,0)</f>
        <v>#N/A</v>
      </c>
      <c r="E83">
        <f>VLOOKUP(A83,Pre!$J:$BG,42,0)</f>
        <v>6</v>
      </c>
      <c r="F83">
        <f>VLOOKUP(A83,'post intervencion'!J:BY,60,0)</f>
        <v>8</v>
      </c>
      <c r="G83" t="e">
        <f>VLOOKUP(A83,'post control'!J:BI,43,0)</f>
        <v>#N/A</v>
      </c>
      <c r="H83">
        <f>VLOOKUP(A83,Pre!$J:$BG,43,0)</f>
        <v>3.6666666666666665</v>
      </c>
      <c r="I83">
        <f>VLOOKUP(A83,'post intervencion'!J:BY,61,0)</f>
        <v>3.3333333333333335</v>
      </c>
      <c r="J83" t="e">
        <f>VLOOKUP(A83,'post control'!J:BI,44,0)</f>
        <v>#N/A</v>
      </c>
      <c r="K83" s="24">
        <f>VLOOKUP(A83,Pre!$J:$BG,44,0)</f>
        <v>4</v>
      </c>
      <c r="L83">
        <f>VLOOKUP(A83,'post intervencion'!J:BY,62,0)</f>
        <v>3</v>
      </c>
      <c r="M83" t="e">
        <f>VLOOKUP(A83,'post control'!J:BI,45,0)</f>
        <v>#N/A</v>
      </c>
      <c r="N83">
        <f>VLOOKUP(A83,Pre!$J:$BG,45,0)</f>
        <v>4</v>
      </c>
      <c r="O83">
        <f>VLOOKUP(A83,'post intervencion'!J:BY,63,0)</f>
        <v>4</v>
      </c>
      <c r="P83" t="e">
        <f>VLOOKUP(A83,'post control'!J:BI,46,0)</f>
        <v>#N/A</v>
      </c>
      <c r="Q83">
        <f>VLOOKUP(A83,Pre!$J:$BG,46,0)</f>
        <v>3</v>
      </c>
      <c r="R83">
        <f>VLOOKUP(A83,'post intervencion'!J:BY,64,0)</f>
        <v>3</v>
      </c>
      <c r="S83" t="e">
        <f>VLOOKUP(A83,'post control'!J:BI,47,0)</f>
        <v>#N/A</v>
      </c>
      <c r="T83">
        <f>VLOOKUP(A83,Pre!$J:$BG,47,0)</f>
        <v>2.3333333333333335</v>
      </c>
      <c r="U83">
        <f>VLOOKUP(A83,'post intervencion'!J:BY,65,0)</f>
        <v>2.7777777777777777</v>
      </c>
      <c r="V83" t="e">
        <f>VLOOKUP(A83,'post control'!J:BI,48,0)</f>
        <v>#N/A</v>
      </c>
      <c r="W83">
        <f>VLOOKUP(A83,Pre!$J:$BG,48,0)</f>
        <v>3.6</v>
      </c>
      <c r="X83">
        <f>VLOOKUP(A83,'post intervencion'!J:BY,66,0)</f>
        <v>4</v>
      </c>
      <c r="Y83" t="e">
        <f>VLOOKUP(A83,'post control'!J:BI,49,0)</f>
        <v>#N/A</v>
      </c>
      <c r="Z83">
        <f>VLOOKUP(A83,Pre!$J:$BG,49,0)</f>
        <v>5</v>
      </c>
      <c r="AA83">
        <f>VLOOKUP(A83,'post intervencion'!J:BY,67,0)</f>
        <v>6</v>
      </c>
      <c r="AB83" t="e">
        <f>VLOOKUP(A83,'post control'!J:BI,50,0)</f>
        <v>#N/A</v>
      </c>
      <c r="AC83">
        <f>VLOOKUP(A83,Pre!$J:$BG,50,0)</f>
        <v>15</v>
      </c>
      <c r="AD83">
        <f>VLOOKUP(A83,'post intervencion'!J:BY,68,0)</f>
        <v>15</v>
      </c>
      <c r="AE83" t="e">
        <f>VLOOKUP(A83,'post control'!J:BI,51,0)</f>
        <v>#N/A</v>
      </c>
      <c r="AG83">
        <f>VLOOKUP(A83,Pre!$J:$BH,51,0)</f>
        <v>2.8888888888888888</v>
      </c>
      <c r="AH83">
        <f>VLOOKUP(A83,'post intervencion'!J:CA,70,0)</f>
        <v>2.7777777777777777</v>
      </c>
      <c r="AJ83">
        <f>VLOOKUP(A83,Pre!$J:$BI,52,0)</f>
        <v>3.6666666666666665</v>
      </c>
      <c r="AK83">
        <f>VLOOKUP(A83,'post intervencion'!J:CB,71,0)</f>
        <v>3.3333333333333335</v>
      </c>
      <c r="AM83">
        <f>VLOOKUP(A83,Pre!$J:$BJ,53,0)</f>
        <v>5</v>
      </c>
      <c r="AN83">
        <f>VLOOKUP(A83,'post intervencion'!J:CC,72,0)</f>
        <v>5</v>
      </c>
      <c r="AP83">
        <f>VLOOKUP(A83,Pre!$J:$BK,54,0)</f>
        <v>5</v>
      </c>
      <c r="AQ83">
        <f>VLOOKUP(A83,'post intervencion'!J:CD,73,0)</f>
        <v>5</v>
      </c>
      <c r="AS83">
        <f>VLOOKUP(A83,Pre!$J:$BL,55,0)</f>
        <v>5</v>
      </c>
      <c r="AT83">
        <f>VLOOKUP(A83,'post intervencion'!J:CE,74,0)</f>
        <v>5</v>
      </c>
      <c r="AW83" t="str">
        <f>VLOOKUP(A83,'post intervencion'!$J$18:$CI$117,75,0)</f>
        <v>no</v>
      </c>
      <c r="AX83" t="str">
        <f>VLOOKUP(A83,'post intervencion'!$J$18:$CI$117,76,0)</f>
        <v>si</v>
      </c>
      <c r="AY83" t="str">
        <f>VLOOKUP(A83,'post intervencion'!$J$18:$CI$117,77,0)</f>
        <v>si</v>
      </c>
      <c r="AZ83" t="str">
        <f>VLOOKUP(A83,'post intervencion'!$J$18:$CI$117,78,0)</f>
        <v>no</v>
      </c>
      <c r="BB83">
        <f>VLOOKUP(A83,Pre!$J:$BL,4,0)</f>
        <v>7</v>
      </c>
      <c r="BC83">
        <f>VLOOKUP(A83,'post intervencion'!J:CN,21,0)</f>
        <v>7</v>
      </c>
    </row>
    <row r="84" spans="1:55" x14ac:dyDescent="0.2">
      <c r="A84">
        <v>1436</v>
      </c>
      <c r="B84" s="13">
        <f>VLOOKUP(A84,Pre!$J:$BG,41,0)</f>
        <v>7</v>
      </c>
      <c r="C84" s="13">
        <f>VLOOKUP(A84,'post intervencion'!J:BY,59,0)</f>
        <v>7</v>
      </c>
      <c r="D84" s="13" t="e">
        <f>VLOOKUP(A84,'post control'!J:BI,42,0)</f>
        <v>#N/A</v>
      </c>
      <c r="E84">
        <f>VLOOKUP(A84,Pre!$J:$BG,42,0)</f>
        <v>12</v>
      </c>
      <c r="F84">
        <f>VLOOKUP(A84,'post intervencion'!J:BY,60,0)</f>
        <v>11</v>
      </c>
      <c r="G84" t="e">
        <f>VLOOKUP(A84,'post control'!J:BI,43,0)</f>
        <v>#N/A</v>
      </c>
      <c r="H84">
        <f>VLOOKUP(A84,Pre!$J:$BG,43,0)</f>
        <v>4.666666666666667</v>
      </c>
      <c r="I84" t="e">
        <f>VLOOKUP(A84,'post intervencion'!J:BY,61,0)</f>
        <v>#N/A</v>
      </c>
      <c r="J84" t="e">
        <f>VLOOKUP(A84,'post control'!J:BI,44,0)</f>
        <v>#N/A</v>
      </c>
      <c r="K84" s="24">
        <f>VLOOKUP(A84,Pre!$J:$BG,44,0)</f>
        <v>5</v>
      </c>
      <c r="L84" t="e">
        <f>VLOOKUP(A84,'post intervencion'!J:BY,62,0)</f>
        <v>#N/A</v>
      </c>
      <c r="M84" t="e">
        <f>VLOOKUP(A84,'post control'!J:BI,45,0)</f>
        <v>#N/A</v>
      </c>
      <c r="N84">
        <f>VLOOKUP(A84,Pre!$J:$BG,45,0)</f>
        <v>5</v>
      </c>
      <c r="O84" t="e">
        <f>VLOOKUP(A84,'post intervencion'!J:BY,63,0)</f>
        <v>#N/A</v>
      </c>
      <c r="P84" t="e">
        <f>VLOOKUP(A84,'post control'!J:BI,46,0)</f>
        <v>#N/A</v>
      </c>
      <c r="Q84">
        <f>VLOOKUP(A84,Pre!$J:$BG,46,0)</f>
        <v>4</v>
      </c>
      <c r="R84" t="e">
        <f>VLOOKUP(A84,'post intervencion'!J:BY,64,0)</f>
        <v>#N/A</v>
      </c>
      <c r="S84" t="e">
        <f>VLOOKUP(A84,'post control'!J:BI,47,0)</f>
        <v>#N/A</v>
      </c>
      <c r="T84">
        <f>VLOOKUP(A84,Pre!$J:$BG,47,0)</f>
        <v>1.3333333333333333</v>
      </c>
      <c r="U84" t="e">
        <f>VLOOKUP(A84,'post intervencion'!J:BY,65,0)</f>
        <v>#N/A</v>
      </c>
      <c r="V84" t="e">
        <f>VLOOKUP(A84,'post control'!J:BI,48,0)</f>
        <v>#N/A</v>
      </c>
      <c r="W84">
        <f>VLOOKUP(A84,Pre!$J:$BG,48,0)</f>
        <v>5</v>
      </c>
      <c r="X84">
        <f>VLOOKUP(A84,'post intervencion'!J:BY,66,0)</f>
        <v>4.2</v>
      </c>
      <c r="Y84" t="e">
        <f>VLOOKUP(A84,'post control'!J:BI,49,0)</f>
        <v>#N/A</v>
      </c>
      <c r="Z84">
        <f>VLOOKUP(A84,Pre!$J:$BG,49,0)</f>
        <v>4.75</v>
      </c>
      <c r="AA84">
        <f>VLOOKUP(A84,'post intervencion'!J:BY,67,0)</f>
        <v>6</v>
      </c>
      <c r="AB84" t="e">
        <f>VLOOKUP(A84,'post control'!J:BI,50,0)</f>
        <v>#N/A</v>
      </c>
      <c r="AC84">
        <f>VLOOKUP(A84,Pre!$J:$BG,50,0)</f>
        <v>15</v>
      </c>
      <c r="AD84">
        <f>VLOOKUP(A84,'post intervencion'!J:BY,68,0)</f>
        <v>15</v>
      </c>
      <c r="AE84" t="e">
        <f>VLOOKUP(A84,'post control'!J:BI,51,0)</f>
        <v>#N/A</v>
      </c>
      <c r="AG84">
        <f>VLOOKUP(A84,Pre!$J:$BH,51,0)</f>
        <v>2.7777777777777777</v>
      </c>
      <c r="AH84" t="e">
        <f>VLOOKUP(A84,'post intervencion'!J:CA,70,0)</f>
        <v>#N/A</v>
      </c>
      <c r="AJ84">
        <f>VLOOKUP(A84,Pre!$J:$BI,52,0)</f>
        <v>3.3333333333333335</v>
      </c>
      <c r="AK84" t="e">
        <f>VLOOKUP(A84,'post intervencion'!J:CB,71,0)</f>
        <v>#N/A</v>
      </c>
      <c r="AM84">
        <f>VLOOKUP(A84,Pre!$J:$BJ,53,0)</f>
        <v>5</v>
      </c>
      <c r="AN84">
        <f>VLOOKUP(A84,'post intervencion'!J:CC,72,0)</f>
        <v>5</v>
      </c>
      <c r="AP84">
        <f>VLOOKUP(A84,Pre!$J:$BK,54,0)</f>
        <v>5</v>
      </c>
      <c r="AQ84">
        <f>VLOOKUP(A84,'post intervencion'!J:CD,73,0)</f>
        <v>5</v>
      </c>
      <c r="AS84">
        <f>VLOOKUP(A84,Pre!$J:$BL,55,0)</f>
        <v>5</v>
      </c>
      <c r="AT84">
        <f>VLOOKUP(A84,'post intervencion'!J:CE,74,0)</f>
        <v>5</v>
      </c>
      <c r="AW84" t="e">
        <f>VLOOKUP(A84,'post intervencion'!$J$18:$CI$117,75,0)</f>
        <v>#N/A</v>
      </c>
      <c r="AX84" t="e">
        <f>VLOOKUP(A84,'post intervencion'!$J$18:$CI$117,76,0)</f>
        <v>#N/A</v>
      </c>
      <c r="AY84" t="e">
        <f>VLOOKUP(A84,'post intervencion'!$J$18:$CI$117,77,0)</f>
        <v>#N/A</v>
      </c>
      <c r="AZ84" t="e">
        <f>VLOOKUP(A84,'post intervencion'!$J$18:$CI$117,78,0)</f>
        <v>#N/A</v>
      </c>
      <c r="BB84">
        <f>VLOOKUP(A84,Pre!$J:$BL,4,0)</f>
        <v>7</v>
      </c>
      <c r="BC84">
        <f>VLOOKUP(A84,'post intervencion'!J:CN,21,0)</f>
        <v>7</v>
      </c>
    </row>
    <row r="85" spans="1:55" x14ac:dyDescent="0.2">
      <c r="A85">
        <v>597</v>
      </c>
      <c r="B85" s="13">
        <f>VLOOKUP(A85,Pre!$J:$BG,41,0)</f>
        <v>7</v>
      </c>
      <c r="C85" s="13">
        <f>VLOOKUP(A85,'post intervencion'!J:BY,59,0)</f>
        <v>7</v>
      </c>
      <c r="D85" s="13" t="e">
        <f>VLOOKUP(A85,'post control'!J:BI,42,0)</f>
        <v>#N/A</v>
      </c>
      <c r="E85">
        <f>VLOOKUP(A85,Pre!$J:$BG,42,0)</f>
        <v>8</v>
      </c>
      <c r="F85">
        <f>VLOOKUP(A85,'post intervencion'!J:BY,60,0)</f>
        <v>5</v>
      </c>
      <c r="G85" t="e">
        <f>VLOOKUP(A85,'post control'!J:BI,43,0)</f>
        <v>#N/A</v>
      </c>
      <c r="H85">
        <f>VLOOKUP(A85,Pre!$J:$BG,43,0)</f>
        <v>0</v>
      </c>
      <c r="I85">
        <f>VLOOKUP(A85,'post intervencion'!J:BY,61,0)</f>
        <v>0</v>
      </c>
      <c r="J85" t="e">
        <f>VLOOKUP(A85,'post control'!J:BI,44,0)</f>
        <v>#N/A</v>
      </c>
      <c r="K85" s="24">
        <f>VLOOKUP(A85,Pre!$J:$BG,44,0)</f>
        <v>0</v>
      </c>
      <c r="L85">
        <f>VLOOKUP(A85,'post intervencion'!J:BY,62,0)</f>
        <v>0</v>
      </c>
      <c r="M85" t="e">
        <f>VLOOKUP(A85,'post control'!J:BI,45,0)</f>
        <v>#N/A</v>
      </c>
      <c r="N85">
        <f>VLOOKUP(A85,Pre!$J:$BG,45,0)</f>
        <v>0</v>
      </c>
      <c r="O85">
        <f>VLOOKUP(A85,'post intervencion'!J:BY,63,0)</f>
        <v>0</v>
      </c>
      <c r="P85" t="e">
        <f>VLOOKUP(A85,'post control'!J:BI,46,0)</f>
        <v>#N/A</v>
      </c>
      <c r="Q85">
        <f>VLOOKUP(A85,Pre!$J:$BG,46,0)</f>
        <v>0</v>
      </c>
      <c r="R85">
        <f>VLOOKUP(A85,'post intervencion'!J:BY,64,0)</f>
        <v>0</v>
      </c>
      <c r="S85" t="e">
        <f>VLOOKUP(A85,'post control'!J:BI,47,0)</f>
        <v>#N/A</v>
      </c>
      <c r="T85">
        <f>VLOOKUP(A85,Pre!$J:$BG,47,0)</f>
        <v>4.666666666666667</v>
      </c>
      <c r="U85">
        <f>VLOOKUP(A85,'post intervencion'!J:BY,65,0)</f>
        <v>3</v>
      </c>
      <c r="V85" t="e">
        <f>VLOOKUP(A85,'post control'!J:BI,48,0)</f>
        <v>#N/A</v>
      </c>
      <c r="W85">
        <f>VLOOKUP(A85,Pre!$J:$BG,48,0)</f>
        <v>4.2</v>
      </c>
      <c r="X85">
        <f>VLOOKUP(A85,'post intervencion'!J:BY,66,0)</f>
        <v>3.4</v>
      </c>
      <c r="Y85" t="e">
        <f>VLOOKUP(A85,'post control'!J:BI,49,0)</f>
        <v>#N/A</v>
      </c>
      <c r="Z85">
        <f>VLOOKUP(A85,Pre!$J:$BG,49,0)</f>
        <v>2.75</v>
      </c>
      <c r="AA85" t="e">
        <f>VLOOKUP(A85,'post intervencion'!J:BY,67,0)</f>
        <v>#DIV/0!</v>
      </c>
      <c r="AB85" t="e">
        <f>VLOOKUP(A85,'post control'!J:BI,50,0)</f>
        <v>#N/A</v>
      </c>
      <c r="AC85">
        <f>VLOOKUP(A85,Pre!$J:$BG,50,0)</f>
        <v>7</v>
      </c>
      <c r="AD85">
        <f>VLOOKUP(A85,'post intervencion'!J:BY,68,0)</f>
        <v>9</v>
      </c>
      <c r="AE85" t="e">
        <f>VLOOKUP(A85,'post control'!J:BI,51,0)</f>
        <v>#N/A</v>
      </c>
      <c r="AG85">
        <f>VLOOKUP(A85,Pre!$J:$BH,51,0)</f>
        <v>3.1111111111111112</v>
      </c>
      <c r="AH85">
        <f>VLOOKUP(A85,'post intervencion'!J:CA,70,0)</f>
        <v>3</v>
      </c>
      <c r="AJ85">
        <f>VLOOKUP(A85,Pre!$J:$BI,52,0)</f>
        <v>2</v>
      </c>
      <c r="AK85">
        <f>VLOOKUP(A85,'post intervencion'!J:CB,71,0)</f>
        <v>2</v>
      </c>
      <c r="AM85">
        <f>VLOOKUP(A85,Pre!$J:$BJ,53,0)</f>
        <v>3</v>
      </c>
      <c r="AN85" t="str">
        <f>VLOOKUP(A85,'post intervencion'!J:CC,72,0)</f>
        <v>N/A</v>
      </c>
      <c r="AP85">
        <f>VLOOKUP(A85,Pre!$J:$BK,54,0)</f>
        <v>3</v>
      </c>
      <c r="AQ85">
        <f>VLOOKUP(A85,'post intervencion'!J:CD,73,0)</f>
        <v>3</v>
      </c>
      <c r="AS85">
        <f>VLOOKUP(A85,Pre!$J:$BL,55,0)</f>
        <v>2.3333333333333335</v>
      </c>
      <c r="AT85" t="str">
        <f>VLOOKUP(A85,'post intervencion'!J:CE,74,0)</f>
        <v>N/A</v>
      </c>
      <c r="AW85" t="str">
        <f>VLOOKUP(A85,'post intervencion'!$J$18:$CI$117,75,0)</f>
        <v>si</v>
      </c>
      <c r="AX85" t="str">
        <f>VLOOKUP(A85,'post intervencion'!$J$18:$CI$117,76,0)</f>
        <v>no</v>
      </c>
      <c r="AY85" t="str">
        <f>VLOOKUP(A85,'post intervencion'!$J$18:$CI$117,77,0)</f>
        <v>si</v>
      </c>
      <c r="AZ85" t="str">
        <f>VLOOKUP(A85,'post intervencion'!$J$18:$CI$117,78,0)</f>
        <v>no</v>
      </c>
      <c r="BB85">
        <f>VLOOKUP(A85,Pre!$J:$BL,4,0)</f>
        <v>7</v>
      </c>
      <c r="BC85">
        <f>VLOOKUP(A85,'post intervencion'!J:CN,21,0)</f>
        <v>7</v>
      </c>
    </row>
    <row r="86" spans="1:55" x14ac:dyDescent="0.2">
      <c r="A86">
        <v>633</v>
      </c>
      <c r="B86" s="13">
        <f>VLOOKUP(A86,Pre!$J:$BG,41,0)</f>
        <v>6</v>
      </c>
      <c r="C86" s="13">
        <f>VLOOKUP(A86,'post intervencion'!J:BY,59,0)</f>
        <v>6</v>
      </c>
      <c r="D86" s="13" t="e">
        <f>VLOOKUP(A86,'post control'!J:BI,42,0)</f>
        <v>#N/A</v>
      </c>
      <c r="E86">
        <f>VLOOKUP(A86,Pre!$J:$BG,42,0)</f>
        <v>1</v>
      </c>
      <c r="F86">
        <f>VLOOKUP(A86,'post intervencion'!J:BY,60,0)</f>
        <v>3</v>
      </c>
      <c r="G86" t="e">
        <f>VLOOKUP(A86,'post control'!J:BI,43,0)</f>
        <v>#N/A</v>
      </c>
      <c r="H86">
        <f>VLOOKUP(A86,Pre!$J:$BG,43,0)</f>
        <v>2.3333333333333335</v>
      </c>
      <c r="I86">
        <f>VLOOKUP(A86,'post intervencion'!J:BY,61,0)</f>
        <v>1.3333333333333333</v>
      </c>
      <c r="J86" t="e">
        <f>VLOOKUP(A86,'post control'!J:BI,44,0)</f>
        <v>#N/A</v>
      </c>
      <c r="K86" s="24">
        <f>VLOOKUP(A86,Pre!$J:$BG,44,0)</f>
        <v>2</v>
      </c>
      <c r="L86">
        <f>VLOOKUP(A86,'post intervencion'!J:BY,62,0)</f>
        <v>1</v>
      </c>
      <c r="M86" t="e">
        <f>VLOOKUP(A86,'post control'!J:BI,45,0)</f>
        <v>#N/A</v>
      </c>
      <c r="N86">
        <f>VLOOKUP(A86,Pre!$J:$BG,45,0)</f>
        <v>3</v>
      </c>
      <c r="O86">
        <f>VLOOKUP(A86,'post intervencion'!J:BY,63,0)</f>
        <v>3</v>
      </c>
      <c r="P86" t="e">
        <f>VLOOKUP(A86,'post control'!J:BI,46,0)</f>
        <v>#N/A</v>
      </c>
      <c r="Q86">
        <f>VLOOKUP(A86,Pre!$J:$BG,46,0)</f>
        <v>2</v>
      </c>
      <c r="R86">
        <f>VLOOKUP(A86,'post intervencion'!J:BY,64,0)</f>
        <v>0</v>
      </c>
      <c r="S86" t="e">
        <f>VLOOKUP(A86,'post control'!J:BI,47,0)</f>
        <v>#N/A</v>
      </c>
      <c r="T86">
        <f>VLOOKUP(A86,Pre!$J:$BG,47,0)</f>
        <v>3</v>
      </c>
      <c r="U86">
        <f>VLOOKUP(A86,'post intervencion'!J:BY,65,0)</f>
        <v>3.2222222222222223</v>
      </c>
      <c r="V86" t="e">
        <f>VLOOKUP(A86,'post control'!J:BI,48,0)</f>
        <v>#N/A</v>
      </c>
      <c r="W86">
        <f>VLOOKUP(A86,Pre!$J:$BG,48,0)</f>
        <v>5</v>
      </c>
      <c r="X86">
        <f>VLOOKUP(A86,'post intervencion'!J:BY,66,0)</f>
        <v>4.5999999999999996</v>
      </c>
      <c r="Y86" t="e">
        <f>VLOOKUP(A86,'post control'!J:BI,49,0)</f>
        <v>#N/A</v>
      </c>
      <c r="Z86">
        <f>VLOOKUP(A86,Pre!$J:$BG,49,0)</f>
        <v>4</v>
      </c>
      <c r="AA86" t="e">
        <f>VLOOKUP(A86,'post intervencion'!J:BY,67,0)</f>
        <v>#DIV/0!</v>
      </c>
      <c r="AB86" t="e">
        <f>VLOOKUP(A86,'post control'!J:BI,50,0)</f>
        <v>#N/A</v>
      </c>
      <c r="AC86">
        <f>VLOOKUP(A86,Pre!$J:$BG,50,0)</f>
        <v>7</v>
      </c>
      <c r="AD86">
        <f>VLOOKUP(A86,'post intervencion'!J:BY,68,0)</f>
        <v>4</v>
      </c>
      <c r="AE86" t="e">
        <f>VLOOKUP(A86,'post control'!J:BI,51,0)</f>
        <v>#N/A</v>
      </c>
      <c r="AG86">
        <f>VLOOKUP(A86,Pre!$J:$BH,51,0)</f>
        <v>3.8888888888888888</v>
      </c>
      <c r="AH86">
        <f>VLOOKUP(A86,'post intervencion'!J:CA,70,0)</f>
        <v>3.2222222222222223</v>
      </c>
      <c r="AJ86">
        <f>VLOOKUP(A86,Pre!$J:$BI,52,0)</f>
        <v>1.6666666666666665</v>
      </c>
      <c r="AK86">
        <f>VLOOKUP(A86,'post intervencion'!J:CB,71,0)</f>
        <v>2</v>
      </c>
      <c r="AM86">
        <f>VLOOKUP(A86,Pre!$J:$BJ,53,0)</f>
        <v>3</v>
      </c>
      <c r="AN86" t="str">
        <f>VLOOKUP(A86,'post intervencion'!J:CC,72,0)</f>
        <v>N/A</v>
      </c>
      <c r="AP86">
        <f>VLOOKUP(A86,Pre!$J:$BK,54,0)</f>
        <v>3</v>
      </c>
      <c r="AQ86">
        <f>VLOOKUP(A86,'post intervencion'!J:CD,73,0)</f>
        <v>3</v>
      </c>
      <c r="AS86">
        <f>VLOOKUP(A86,Pre!$J:$BL,55,0)</f>
        <v>2.333333333333333</v>
      </c>
      <c r="AT86" t="str">
        <f>VLOOKUP(A86,'post intervencion'!J:CE,74,0)</f>
        <v>N/A</v>
      </c>
      <c r="AW86" t="str">
        <f>VLOOKUP(A86,'post intervencion'!$J$18:$CI$117,75,0)</f>
        <v>si</v>
      </c>
      <c r="AX86" t="str">
        <f>VLOOKUP(A86,'post intervencion'!$J$18:$CI$117,76,0)</f>
        <v>si</v>
      </c>
      <c r="AY86" t="str">
        <f>VLOOKUP(A86,'post intervencion'!$J$18:$CI$117,77,0)</f>
        <v>si</v>
      </c>
      <c r="AZ86" t="str">
        <f>VLOOKUP(A86,'post intervencion'!$J$18:$CI$117,78,0)</f>
        <v>no</v>
      </c>
      <c r="BB86">
        <f>VLOOKUP(A86,Pre!$J:$BL,4,0)</f>
        <v>7</v>
      </c>
      <c r="BC86">
        <f>VLOOKUP(A86,'post intervencion'!J:CN,21,0)</f>
        <v>7</v>
      </c>
    </row>
    <row r="87" spans="1:55" x14ac:dyDescent="0.2">
      <c r="A87">
        <v>1284</v>
      </c>
      <c r="B87" s="13">
        <f>VLOOKUP(A87,Pre!$J:$BG,41,0)</f>
        <v>5.333333333333333</v>
      </c>
      <c r="C87" s="13">
        <f>VLOOKUP(A87,'post intervencion'!J:BY,59,0)</f>
        <v>3.6666666666666665</v>
      </c>
      <c r="D87" s="13" t="e">
        <f>VLOOKUP(A87,'post control'!J:BI,42,0)</f>
        <v>#N/A</v>
      </c>
      <c r="E87">
        <f>VLOOKUP(A87,Pre!$J:$BG,42,0)</f>
        <v>3</v>
      </c>
      <c r="F87">
        <f>VLOOKUP(A87,'post intervencion'!J:BY,60,0)</f>
        <v>3</v>
      </c>
      <c r="G87" t="e">
        <f>VLOOKUP(A87,'post control'!J:BI,43,0)</f>
        <v>#N/A</v>
      </c>
      <c r="H87">
        <f>VLOOKUP(A87,Pre!$J:$BG,43,0)</f>
        <v>0</v>
      </c>
      <c r="I87">
        <f>VLOOKUP(A87,'post intervencion'!J:BY,61,0)</f>
        <v>1</v>
      </c>
      <c r="J87" t="e">
        <f>VLOOKUP(A87,'post control'!J:BI,44,0)</f>
        <v>#N/A</v>
      </c>
      <c r="K87" s="24">
        <f>VLOOKUP(A87,Pre!$J:$BG,44,0)</f>
        <v>0</v>
      </c>
      <c r="L87">
        <f>VLOOKUP(A87,'post intervencion'!J:BY,62,0)</f>
        <v>3</v>
      </c>
      <c r="M87" t="e">
        <f>VLOOKUP(A87,'post control'!J:BI,45,0)</f>
        <v>#N/A</v>
      </c>
      <c r="N87">
        <f>VLOOKUP(A87,Pre!$J:$BG,45,0)</f>
        <v>0</v>
      </c>
      <c r="O87">
        <f>VLOOKUP(A87,'post intervencion'!J:BY,63,0)</f>
        <v>0</v>
      </c>
      <c r="P87" t="e">
        <f>VLOOKUP(A87,'post control'!J:BI,46,0)</f>
        <v>#N/A</v>
      </c>
      <c r="Q87">
        <f>VLOOKUP(A87,Pre!$J:$BG,46,0)</f>
        <v>0</v>
      </c>
      <c r="R87">
        <f>VLOOKUP(A87,'post intervencion'!J:BY,64,0)</f>
        <v>0</v>
      </c>
      <c r="S87" t="e">
        <f>VLOOKUP(A87,'post control'!J:BI,47,0)</f>
        <v>#N/A</v>
      </c>
      <c r="T87">
        <f>VLOOKUP(A87,Pre!$J:$BG,47,0)</f>
        <v>4</v>
      </c>
      <c r="U87">
        <f>VLOOKUP(A87,'post intervencion'!J:BY,65,0)</f>
        <v>3.6666666666666665</v>
      </c>
      <c r="V87" t="e">
        <f>VLOOKUP(A87,'post control'!J:BI,48,0)</f>
        <v>#N/A</v>
      </c>
      <c r="W87">
        <f>VLOOKUP(A87,Pre!$J:$BG,48,0)</f>
        <v>5</v>
      </c>
      <c r="X87">
        <f>VLOOKUP(A87,'post intervencion'!J:BY,66,0)</f>
        <v>4.5999999999999996</v>
      </c>
      <c r="Y87" t="e">
        <f>VLOOKUP(A87,'post control'!J:BI,49,0)</f>
        <v>#N/A</v>
      </c>
      <c r="Z87">
        <f>VLOOKUP(A87,Pre!$J:$BG,49,0)</f>
        <v>4.25</v>
      </c>
      <c r="AA87" t="e">
        <f>VLOOKUP(A87,'post intervencion'!J:BY,67,0)</f>
        <v>#DIV/0!</v>
      </c>
      <c r="AB87" t="e">
        <f>VLOOKUP(A87,'post control'!J:BI,50,0)</f>
        <v>#N/A</v>
      </c>
      <c r="AC87">
        <f>VLOOKUP(A87,Pre!$J:$BG,50,0)</f>
        <v>0</v>
      </c>
      <c r="AD87">
        <f>VLOOKUP(A87,'post intervencion'!J:BY,68,0)</f>
        <v>3</v>
      </c>
      <c r="AE87" t="e">
        <f>VLOOKUP(A87,'post control'!J:BI,51,0)</f>
        <v>#N/A</v>
      </c>
      <c r="AG87">
        <f>VLOOKUP(A87,Pre!$J:$BH,51,0)</f>
        <v>4</v>
      </c>
      <c r="AH87">
        <f>VLOOKUP(A87,'post intervencion'!J:CA,70,0)</f>
        <v>3.6666666666666665</v>
      </c>
      <c r="AJ87">
        <f>VLOOKUP(A87,Pre!$J:$BI,52,0)</f>
        <v>0</v>
      </c>
      <c r="AK87">
        <f>VLOOKUP(A87,'post intervencion'!J:CB,71,0)</f>
        <v>0</v>
      </c>
      <c r="AM87">
        <f>VLOOKUP(A87,Pre!$J:$BJ,53,0)</f>
        <v>0</v>
      </c>
      <c r="AN87" t="str">
        <f>VLOOKUP(A87,'post intervencion'!J:CC,72,0)</f>
        <v>N/A</v>
      </c>
      <c r="AP87">
        <f>VLOOKUP(A87,Pre!$J:$BK,54,0)</f>
        <v>0</v>
      </c>
      <c r="AQ87">
        <f>VLOOKUP(A87,'post intervencion'!J:CD,73,0)</f>
        <v>0</v>
      </c>
      <c r="AS87">
        <f>VLOOKUP(A87,Pre!$J:$BL,55,0)</f>
        <v>0</v>
      </c>
      <c r="AT87" t="str">
        <f>VLOOKUP(A87,'post intervencion'!J:CE,74,0)</f>
        <v>N/A</v>
      </c>
      <c r="AW87" t="e">
        <f>VLOOKUP(A87,'post intervencion'!$J$18:$CI$117,75,0)</f>
        <v>#N/A</v>
      </c>
      <c r="AX87" t="e">
        <f>VLOOKUP(A87,'post intervencion'!$J$18:$CI$117,76,0)</f>
        <v>#N/A</v>
      </c>
      <c r="AY87" t="e">
        <f>VLOOKUP(A87,'post intervencion'!$J$18:$CI$117,77,0)</f>
        <v>#N/A</v>
      </c>
      <c r="AZ87" t="e">
        <f>VLOOKUP(A87,'post intervencion'!$J$18:$CI$117,78,0)</f>
        <v>#N/A</v>
      </c>
      <c r="BB87">
        <f>VLOOKUP(A87,Pre!$J:$BL,4,0)</f>
        <v>1</v>
      </c>
      <c r="BC87">
        <f>VLOOKUP(A87,'post intervencion'!J:CN,21,0)</f>
        <v>3</v>
      </c>
    </row>
    <row r="88" spans="1:55" x14ac:dyDescent="0.2">
      <c r="A88">
        <v>257</v>
      </c>
      <c r="B88" s="13">
        <f>VLOOKUP(A88,Pre!$J:$BG,41,0)</f>
        <v>6</v>
      </c>
      <c r="C88" s="13">
        <f>VLOOKUP(A88,'post intervencion'!J:BY,59,0)</f>
        <v>7</v>
      </c>
      <c r="D88" s="13" t="e">
        <f>VLOOKUP(A88,'post control'!J:BI,42,0)</f>
        <v>#N/A</v>
      </c>
      <c r="E88">
        <f>VLOOKUP(A88,Pre!$J:$BG,42,0)</f>
        <v>4</v>
      </c>
      <c r="F88">
        <f>VLOOKUP(A88,'post intervencion'!J:BY,60,0)</f>
        <v>7</v>
      </c>
      <c r="G88" t="e">
        <f>VLOOKUP(A88,'post control'!J:BI,43,0)</f>
        <v>#N/A</v>
      </c>
      <c r="H88">
        <f>VLOOKUP(A88,Pre!$J:$BG,43,0)</f>
        <v>0</v>
      </c>
      <c r="I88">
        <f>VLOOKUP(A88,'post intervencion'!J:BY,61,0)</f>
        <v>1.3333333333333333</v>
      </c>
      <c r="J88" t="e">
        <f>VLOOKUP(A88,'post control'!J:BI,44,0)</f>
        <v>#N/A</v>
      </c>
      <c r="K88" s="24">
        <f>VLOOKUP(A88,Pre!$J:$BG,44,0)</f>
        <v>0</v>
      </c>
      <c r="L88">
        <f>VLOOKUP(A88,'post intervencion'!J:BY,62,0)</f>
        <v>-1</v>
      </c>
      <c r="M88" t="e">
        <f>VLOOKUP(A88,'post control'!J:BI,45,0)</f>
        <v>#N/A</v>
      </c>
      <c r="N88">
        <f>VLOOKUP(A88,Pre!$J:$BG,45,0)</f>
        <v>0</v>
      </c>
      <c r="O88">
        <f>VLOOKUP(A88,'post intervencion'!J:BY,63,0)</f>
        <v>5</v>
      </c>
      <c r="P88" t="e">
        <f>VLOOKUP(A88,'post control'!J:BI,46,0)</f>
        <v>#N/A</v>
      </c>
      <c r="Q88">
        <f>VLOOKUP(A88,Pre!$J:$BG,46,0)</f>
        <v>0</v>
      </c>
      <c r="R88">
        <f>VLOOKUP(A88,'post intervencion'!J:BY,64,0)</f>
        <v>0</v>
      </c>
      <c r="S88" t="e">
        <f>VLOOKUP(A88,'post control'!J:BI,47,0)</f>
        <v>#N/A</v>
      </c>
      <c r="T88">
        <f>VLOOKUP(A88,Pre!$J:$BG,47,0)</f>
        <v>4.666666666666667</v>
      </c>
      <c r="U88">
        <f>VLOOKUP(A88,'post intervencion'!J:BY,65,0)</f>
        <v>3.7777777777777777</v>
      </c>
      <c r="V88" t="e">
        <f>VLOOKUP(A88,'post control'!J:BI,48,0)</f>
        <v>#N/A</v>
      </c>
      <c r="W88">
        <f>VLOOKUP(A88,Pre!$J:$BG,48,0)</f>
        <v>2.6</v>
      </c>
      <c r="X88">
        <f>VLOOKUP(A88,'post intervencion'!J:BY,66,0)</f>
        <v>3.4</v>
      </c>
      <c r="Y88" t="e">
        <f>VLOOKUP(A88,'post control'!J:BI,49,0)</f>
        <v>#N/A</v>
      </c>
      <c r="Z88">
        <f>VLOOKUP(A88,Pre!$J:$BG,49,0)</f>
        <v>1.25</v>
      </c>
      <c r="AA88" t="e">
        <f>VLOOKUP(A88,'post intervencion'!J:BY,67,0)</f>
        <v>#DIV/0!</v>
      </c>
      <c r="AB88" t="e">
        <f>VLOOKUP(A88,'post control'!J:BI,50,0)</f>
        <v>#N/A</v>
      </c>
      <c r="AC88">
        <f>VLOOKUP(A88,Pre!$J:$BG,50,0)</f>
        <v>15</v>
      </c>
      <c r="AD88">
        <f>VLOOKUP(A88,'post intervencion'!J:BY,68,0)</f>
        <v>15</v>
      </c>
      <c r="AE88" t="e">
        <f>VLOOKUP(A88,'post control'!J:BI,51,0)</f>
        <v>#N/A</v>
      </c>
      <c r="AG88">
        <f>VLOOKUP(A88,Pre!$J:$BH,51,0)</f>
        <v>3.8888888888888888</v>
      </c>
      <c r="AH88">
        <f>VLOOKUP(A88,'post intervencion'!J:CA,70,0)</f>
        <v>3.7777777777777777</v>
      </c>
      <c r="AJ88">
        <f>VLOOKUP(A88,Pre!$J:$BI,52,0)</f>
        <v>1.666666666666667</v>
      </c>
      <c r="AK88">
        <f>VLOOKUP(A88,'post intervencion'!J:CB,71,0)</f>
        <v>3.3333333333333335</v>
      </c>
      <c r="AM88">
        <f>VLOOKUP(A88,Pre!$J:$BJ,53,0)</f>
        <v>5</v>
      </c>
      <c r="AN88" t="str">
        <f>VLOOKUP(A88,'post intervencion'!J:CC,72,0)</f>
        <v>N/A</v>
      </c>
      <c r="AP88">
        <f>VLOOKUP(A88,Pre!$J:$BK,54,0)</f>
        <v>5</v>
      </c>
      <c r="AQ88">
        <f>VLOOKUP(A88,'post intervencion'!J:CD,73,0)</f>
        <v>5</v>
      </c>
      <c r="AS88">
        <f>VLOOKUP(A88,Pre!$J:$BL,55,0)</f>
        <v>3.666666666666667</v>
      </c>
      <c r="AT88" t="str">
        <f>VLOOKUP(A88,'post intervencion'!J:CE,74,0)</f>
        <v>N/A</v>
      </c>
      <c r="AW88" t="str">
        <f>VLOOKUP(A88,'post intervencion'!$J$18:$CI$117,75,0)</f>
        <v>si</v>
      </c>
      <c r="AX88" t="str">
        <f>VLOOKUP(A88,'post intervencion'!$J$18:$CI$117,76,0)</f>
        <v>si</v>
      </c>
      <c r="AY88" t="str">
        <f>VLOOKUP(A88,'post intervencion'!$J$18:$CI$117,77,0)</f>
        <v>si</v>
      </c>
      <c r="AZ88" t="str">
        <f>VLOOKUP(A88,'post intervencion'!$J$18:$CI$117,78,0)</f>
        <v>no</v>
      </c>
      <c r="BB88">
        <f>VLOOKUP(A88,Pre!$J:$BL,4,0)</f>
        <v>1</v>
      </c>
      <c r="BC88">
        <f>VLOOKUP(A88,'post intervencion'!J:CN,21,0)</f>
        <v>7</v>
      </c>
    </row>
    <row r="89" spans="1:55" x14ac:dyDescent="0.2">
      <c r="A89">
        <v>741</v>
      </c>
      <c r="B89" s="13">
        <f>VLOOKUP(A89,Pre!$J:$BG,41,0)</f>
        <v>4.666666666666667</v>
      </c>
      <c r="C89" s="13">
        <f>VLOOKUP(A89,'post intervencion'!J:BY,59,0)</f>
        <v>5</v>
      </c>
      <c r="D89" s="13" t="e">
        <f>VLOOKUP(A89,'post control'!J:BI,42,0)</f>
        <v>#N/A</v>
      </c>
      <c r="E89">
        <f>VLOOKUP(A89,Pre!$J:$BG,42,0)</f>
        <v>10</v>
      </c>
      <c r="F89">
        <f>VLOOKUP(A89,'post intervencion'!J:BY,60,0)</f>
        <v>11</v>
      </c>
      <c r="G89" t="e">
        <f>VLOOKUP(A89,'post control'!J:BI,43,0)</f>
        <v>#N/A</v>
      </c>
      <c r="H89">
        <f>VLOOKUP(A89,Pre!$J:$BG,43,0)</f>
        <v>1</v>
      </c>
      <c r="I89">
        <f>VLOOKUP(A89,'post intervencion'!J:BY,61,0)</f>
        <v>0.33333333333333331</v>
      </c>
      <c r="J89" t="e">
        <f>VLOOKUP(A89,'post control'!J:BI,44,0)</f>
        <v>#N/A</v>
      </c>
      <c r="K89" s="24">
        <f>VLOOKUP(A89,Pre!$J:$BG,44,0)</f>
        <v>0</v>
      </c>
      <c r="L89">
        <f>VLOOKUP(A89,'post intervencion'!J:BY,62,0)</f>
        <v>0</v>
      </c>
      <c r="M89" t="e">
        <f>VLOOKUP(A89,'post control'!J:BI,45,0)</f>
        <v>#N/A</v>
      </c>
      <c r="N89">
        <f>VLOOKUP(A89,Pre!$J:$BG,45,0)</f>
        <v>2</v>
      </c>
      <c r="O89">
        <f>VLOOKUP(A89,'post intervencion'!J:BY,63,0)</f>
        <v>0</v>
      </c>
      <c r="P89" t="e">
        <f>VLOOKUP(A89,'post control'!J:BI,46,0)</f>
        <v>#N/A</v>
      </c>
      <c r="Q89">
        <f>VLOOKUP(A89,Pre!$J:$BG,46,0)</f>
        <v>1</v>
      </c>
      <c r="R89">
        <f>VLOOKUP(A89,'post intervencion'!J:BY,64,0)</f>
        <v>1</v>
      </c>
      <c r="S89" t="e">
        <f>VLOOKUP(A89,'post control'!J:BI,47,0)</f>
        <v>#N/A</v>
      </c>
      <c r="T89">
        <f>VLOOKUP(A89,Pre!$J:$BG,47,0)</f>
        <v>2.6666666666666665</v>
      </c>
      <c r="U89">
        <f>VLOOKUP(A89,'post intervencion'!J:BY,65,0)</f>
        <v>3.8888888888888888</v>
      </c>
      <c r="V89" t="e">
        <f>VLOOKUP(A89,'post control'!J:BI,48,0)</f>
        <v>#N/A</v>
      </c>
      <c r="W89">
        <f>VLOOKUP(A89,Pre!$J:$BG,48,0)</f>
        <v>3.6</v>
      </c>
      <c r="X89">
        <f>VLOOKUP(A89,'post intervencion'!J:BY,66,0)</f>
        <v>2.8</v>
      </c>
      <c r="Y89" t="e">
        <f>VLOOKUP(A89,'post control'!J:BI,49,0)</f>
        <v>#N/A</v>
      </c>
      <c r="Z89">
        <f>VLOOKUP(A89,Pre!$J:$BG,49,0)</f>
        <v>2.25</v>
      </c>
      <c r="AA89" t="e">
        <f>VLOOKUP(A89,'post intervencion'!J:BY,67,0)</f>
        <v>#DIV/0!</v>
      </c>
      <c r="AB89" t="e">
        <f>VLOOKUP(A89,'post control'!J:BI,50,0)</f>
        <v>#N/A</v>
      </c>
      <c r="AC89">
        <f>VLOOKUP(A89,Pre!$J:$BG,50,0)</f>
        <v>5</v>
      </c>
      <c r="AD89">
        <f>VLOOKUP(A89,'post intervencion'!J:BY,68,0)</f>
        <v>1</v>
      </c>
      <c r="AE89" t="e">
        <f>VLOOKUP(A89,'post control'!J:BI,51,0)</f>
        <v>#N/A</v>
      </c>
      <c r="AG89">
        <f>VLOOKUP(A89,Pre!$J:$BH,51,0)</f>
        <v>3.7777777777777777</v>
      </c>
      <c r="AH89">
        <f>VLOOKUP(A89,'post intervencion'!J:CA,70,0)</f>
        <v>3.8888888888888888</v>
      </c>
      <c r="AJ89">
        <f>VLOOKUP(A89,Pre!$J:$BI,52,0)</f>
        <v>0</v>
      </c>
      <c r="AK89">
        <f>VLOOKUP(A89,'post intervencion'!J:CB,71,0)</f>
        <v>0</v>
      </c>
      <c r="AM89">
        <f>VLOOKUP(A89,Pre!$J:$BJ,53,0)</f>
        <v>2</v>
      </c>
      <c r="AN89" t="str">
        <f>VLOOKUP(A89,'post intervencion'!J:CC,72,0)</f>
        <v>N/A</v>
      </c>
      <c r="AP89">
        <f>VLOOKUP(A89,Pre!$J:$BK,54,0)</f>
        <v>3</v>
      </c>
      <c r="AQ89">
        <f>VLOOKUP(A89,'post intervencion'!J:CD,73,0)</f>
        <v>0</v>
      </c>
      <c r="AS89">
        <f>VLOOKUP(A89,Pre!$J:$BL,55,0)</f>
        <v>1</v>
      </c>
      <c r="AT89" t="str">
        <f>VLOOKUP(A89,'post intervencion'!J:CE,74,0)</f>
        <v>N/A</v>
      </c>
      <c r="AW89" t="str">
        <f>VLOOKUP(A89,'post intervencion'!$J$18:$CI$117,75,0)</f>
        <v>si</v>
      </c>
      <c r="AX89" t="str">
        <f>VLOOKUP(A89,'post intervencion'!$J$18:$CI$117,76,0)</f>
        <v>si</v>
      </c>
      <c r="AY89" t="str">
        <f>VLOOKUP(A89,'post intervencion'!$J$18:$CI$117,77,0)</f>
        <v>si</v>
      </c>
      <c r="AZ89" t="str">
        <f>VLOOKUP(A89,'post intervencion'!$J$18:$CI$117,78,0)</f>
        <v>no</v>
      </c>
      <c r="BB89">
        <f>VLOOKUP(A89,Pre!$J:$BL,4,0)</f>
        <v>5</v>
      </c>
      <c r="BC89">
        <f>VLOOKUP(A89,'post intervencion'!J:CN,21,0)</f>
        <v>5</v>
      </c>
    </row>
    <row r="90" spans="1:55" x14ac:dyDescent="0.2">
      <c r="A90">
        <v>645</v>
      </c>
      <c r="B90" s="13">
        <f>VLOOKUP(A90,Pre!$J:$BG,41,0)</f>
        <v>7</v>
      </c>
      <c r="C90" s="13">
        <f>VLOOKUP(A90,'post intervencion'!J:BY,59,0)</f>
        <v>6.333333333333333</v>
      </c>
      <c r="D90" s="13" t="e">
        <f>VLOOKUP(A90,'post control'!J:BI,42,0)</f>
        <v>#N/A</v>
      </c>
      <c r="E90">
        <f>VLOOKUP(A90,Pre!$J:$BG,42,0)</f>
        <v>6</v>
      </c>
      <c r="F90">
        <f>VLOOKUP(A90,'post intervencion'!J:BY,60,0)</f>
        <v>9</v>
      </c>
      <c r="G90" t="e">
        <f>VLOOKUP(A90,'post control'!J:BI,43,0)</f>
        <v>#N/A</v>
      </c>
      <c r="H90">
        <f>VLOOKUP(A90,Pre!$J:$BG,43,0)</f>
        <v>0</v>
      </c>
      <c r="I90">
        <f>VLOOKUP(A90,'post intervencion'!J:BY,61,0)</f>
        <v>0</v>
      </c>
      <c r="J90" t="e">
        <f>VLOOKUP(A90,'post control'!J:BI,44,0)</f>
        <v>#N/A</v>
      </c>
      <c r="K90" s="24">
        <f>VLOOKUP(A90,Pre!$J:$BG,44,0)</f>
        <v>0</v>
      </c>
      <c r="L90">
        <f>VLOOKUP(A90,'post intervencion'!J:BY,62,0)</f>
        <v>0</v>
      </c>
      <c r="M90" t="e">
        <f>VLOOKUP(A90,'post control'!J:BI,45,0)</f>
        <v>#N/A</v>
      </c>
      <c r="N90">
        <f>VLOOKUP(A90,Pre!$J:$BG,45,0)</f>
        <v>0</v>
      </c>
      <c r="O90">
        <f>VLOOKUP(A90,'post intervencion'!J:BY,63,0)</f>
        <v>0</v>
      </c>
      <c r="P90" t="e">
        <f>VLOOKUP(A90,'post control'!J:BI,46,0)</f>
        <v>#N/A</v>
      </c>
      <c r="Q90">
        <f>VLOOKUP(A90,Pre!$J:$BG,46,0)</f>
        <v>0</v>
      </c>
      <c r="R90">
        <f>VLOOKUP(A90,'post intervencion'!J:BY,64,0)</f>
        <v>0</v>
      </c>
      <c r="S90" t="e">
        <f>VLOOKUP(A90,'post control'!J:BI,47,0)</f>
        <v>#N/A</v>
      </c>
      <c r="T90">
        <f>VLOOKUP(A90,Pre!$J:$BG,47,0)</f>
        <v>4</v>
      </c>
      <c r="U90">
        <f>VLOOKUP(A90,'post intervencion'!J:BY,65,0)</f>
        <v>4</v>
      </c>
      <c r="V90" t="e">
        <f>VLOOKUP(A90,'post control'!J:BI,48,0)</f>
        <v>#N/A</v>
      </c>
      <c r="W90">
        <f>VLOOKUP(A90,Pre!$J:$BG,48,0)</f>
        <v>4.5999999999999996</v>
      </c>
      <c r="X90">
        <f>VLOOKUP(A90,'post intervencion'!J:BY,66,0)</f>
        <v>4.5999999999999996</v>
      </c>
      <c r="Y90" t="e">
        <f>VLOOKUP(A90,'post control'!J:BI,49,0)</f>
        <v>#N/A</v>
      </c>
      <c r="Z90">
        <f>VLOOKUP(A90,Pre!$J:$BG,49,0)</f>
        <v>5.5</v>
      </c>
      <c r="AA90" t="e">
        <f>VLOOKUP(A90,'post intervencion'!J:BY,67,0)</f>
        <v>#DIV/0!</v>
      </c>
      <c r="AB90" t="e">
        <f>VLOOKUP(A90,'post control'!J:BI,50,0)</f>
        <v>#N/A</v>
      </c>
      <c r="AC90">
        <f>VLOOKUP(A90,Pre!$J:$BG,50,0)</f>
        <v>0</v>
      </c>
      <c r="AD90">
        <f>VLOOKUP(A90,'post intervencion'!J:BY,68,0)</f>
        <v>0</v>
      </c>
      <c r="AE90" t="e">
        <f>VLOOKUP(A90,'post control'!J:BI,51,0)</f>
        <v>#N/A</v>
      </c>
      <c r="AG90">
        <f>VLOOKUP(A90,Pre!$J:$BH,51,0)</f>
        <v>4</v>
      </c>
      <c r="AH90">
        <f>VLOOKUP(A90,'post intervencion'!J:CA,70,0)</f>
        <v>4</v>
      </c>
      <c r="AJ90">
        <f>VLOOKUP(A90,Pre!$J:$BI,52,0)</f>
        <v>0</v>
      </c>
      <c r="AK90">
        <f>VLOOKUP(A90,'post intervencion'!J:CB,71,0)</f>
        <v>0</v>
      </c>
      <c r="AM90">
        <f>VLOOKUP(A90,Pre!$J:$BJ,53,0)</f>
        <v>0</v>
      </c>
      <c r="AN90" t="str">
        <f>VLOOKUP(A90,'post intervencion'!J:CC,72,0)</f>
        <v>N/A</v>
      </c>
      <c r="AP90">
        <f>VLOOKUP(A90,Pre!$J:$BK,54,0)</f>
        <v>0</v>
      </c>
      <c r="AQ90">
        <f>VLOOKUP(A90,'post intervencion'!J:CD,73,0)</f>
        <v>0</v>
      </c>
      <c r="AS90">
        <f>VLOOKUP(A90,Pre!$J:$BL,55,0)</f>
        <v>0</v>
      </c>
      <c r="AT90" t="str">
        <f>VLOOKUP(A90,'post intervencion'!J:CE,74,0)</f>
        <v>N/A</v>
      </c>
      <c r="AW90" t="str">
        <f>VLOOKUP(A90,'post intervencion'!$J$18:$CI$117,75,0)</f>
        <v>si</v>
      </c>
      <c r="AX90" t="str">
        <f>VLOOKUP(A90,'post intervencion'!$J$18:$CI$117,76,0)</f>
        <v>no</v>
      </c>
      <c r="AY90" t="str">
        <f>VLOOKUP(A90,'post intervencion'!$J$18:$CI$117,77,0)</f>
        <v>si</v>
      </c>
      <c r="AZ90" t="str">
        <f>VLOOKUP(A90,'post intervencion'!$J$18:$CI$117,78,0)</f>
        <v>no</v>
      </c>
      <c r="BB90">
        <f>VLOOKUP(A90,Pre!$J:$BL,4,0)</f>
        <v>2</v>
      </c>
      <c r="BC90">
        <f>VLOOKUP(A90,'post intervencion'!J:CN,21,0)</f>
        <v>5</v>
      </c>
    </row>
    <row r="91" spans="1:55" x14ac:dyDescent="0.2">
      <c r="A91">
        <v>245</v>
      </c>
      <c r="B91" s="13">
        <f>VLOOKUP(A91,Pre!$J:$BG,41,0)</f>
        <v>4</v>
      </c>
      <c r="C91" s="13">
        <f>VLOOKUP(A91,'post intervencion'!J:BY,59,0)</f>
        <v>6</v>
      </c>
      <c r="D91" s="13" t="e">
        <f>VLOOKUP(A91,'post control'!J:BI,42,0)</f>
        <v>#N/A</v>
      </c>
      <c r="E91">
        <f>VLOOKUP(A91,Pre!$J:$BG,42,0)</f>
        <v>8</v>
      </c>
      <c r="F91">
        <f>VLOOKUP(A91,'post intervencion'!J:BY,60,0)</f>
        <v>7</v>
      </c>
      <c r="G91" t="e">
        <f>VLOOKUP(A91,'post control'!J:BI,43,0)</f>
        <v>#N/A</v>
      </c>
      <c r="H91">
        <f>VLOOKUP(A91,Pre!$J:$BG,43,0)</f>
        <v>0.33333333333333331</v>
      </c>
      <c r="I91">
        <f>VLOOKUP(A91,'post intervencion'!J:BY,61,0)</f>
        <v>0</v>
      </c>
      <c r="J91" t="e">
        <f>VLOOKUP(A91,'post control'!J:BI,44,0)</f>
        <v>#N/A</v>
      </c>
      <c r="K91" s="24">
        <f>VLOOKUP(A91,Pre!$J:$BG,44,0)</f>
        <v>1</v>
      </c>
      <c r="L91">
        <f>VLOOKUP(A91,'post intervencion'!J:BY,62,0)</f>
        <v>0</v>
      </c>
      <c r="M91" t="e">
        <f>VLOOKUP(A91,'post control'!J:BI,45,0)</f>
        <v>#N/A</v>
      </c>
      <c r="N91">
        <f>VLOOKUP(A91,Pre!$J:$BG,45,0)</f>
        <v>0</v>
      </c>
      <c r="O91">
        <f>VLOOKUP(A91,'post intervencion'!J:BY,63,0)</f>
        <v>0</v>
      </c>
      <c r="P91" t="e">
        <f>VLOOKUP(A91,'post control'!J:BI,46,0)</f>
        <v>#N/A</v>
      </c>
      <c r="Q91">
        <f>VLOOKUP(A91,Pre!$J:$BG,46,0)</f>
        <v>0</v>
      </c>
      <c r="R91">
        <f>VLOOKUP(A91,'post intervencion'!J:BY,64,0)</f>
        <v>0</v>
      </c>
      <c r="S91" t="e">
        <f>VLOOKUP(A91,'post control'!J:BI,47,0)</f>
        <v>#N/A</v>
      </c>
      <c r="T91">
        <f>VLOOKUP(A91,Pre!$J:$BG,47,0)</f>
        <v>2.6666666666666665</v>
      </c>
      <c r="U91">
        <f>VLOOKUP(A91,'post intervencion'!J:BY,65,0)</f>
        <v>4.1111111111111107</v>
      </c>
      <c r="V91" t="e">
        <f>VLOOKUP(A91,'post control'!J:BI,48,0)</f>
        <v>#N/A</v>
      </c>
      <c r="W91">
        <f>VLOOKUP(A91,Pre!$J:$BG,48,0)</f>
        <v>3.2</v>
      </c>
      <c r="X91">
        <f>VLOOKUP(A91,'post intervencion'!J:BY,66,0)</f>
        <v>2.8</v>
      </c>
      <c r="Y91" t="e">
        <f>VLOOKUP(A91,'post control'!J:BI,49,0)</f>
        <v>#N/A</v>
      </c>
      <c r="Z91">
        <f>VLOOKUP(A91,Pre!$J:$BG,49,0)</f>
        <v>2.5</v>
      </c>
      <c r="AA91" t="e">
        <f>VLOOKUP(A91,'post intervencion'!J:BY,67,0)</f>
        <v>#DIV/0!</v>
      </c>
      <c r="AB91" t="e">
        <f>VLOOKUP(A91,'post control'!J:BI,50,0)</f>
        <v>#N/A</v>
      </c>
      <c r="AC91">
        <f>VLOOKUP(A91,Pre!$J:$BG,50,0)</f>
        <v>1</v>
      </c>
      <c r="AD91">
        <f>VLOOKUP(A91,'post intervencion'!J:BY,68,0)</f>
        <v>1</v>
      </c>
      <c r="AE91" t="e">
        <f>VLOOKUP(A91,'post control'!J:BI,51,0)</f>
        <v>#N/A</v>
      </c>
      <c r="AG91">
        <f>VLOOKUP(A91,Pre!$J:$BH,51,0)</f>
        <v>2.8888888888888888</v>
      </c>
      <c r="AH91">
        <f>VLOOKUP(A91,'post intervencion'!J:CA,70,0)</f>
        <v>4.1111111111111107</v>
      </c>
      <c r="AJ91">
        <f>VLOOKUP(A91,Pre!$J:$BI,52,0)</f>
        <v>0</v>
      </c>
      <c r="AK91">
        <f>VLOOKUP(A91,'post intervencion'!J:CB,71,0)</f>
        <v>1</v>
      </c>
      <c r="AM91">
        <f>VLOOKUP(A91,Pre!$J:$BJ,53,0)</f>
        <v>0</v>
      </c>
      <c r="AN91" t="str">
        <f>VLOOKUP(A91,'post intervencion'!J:CC,72,0)</f>
        <v>N/A</v>
      </c>
      <c r="AP91">
        <f>VLOOKUP(A91,Pre!$J:$BK,54,0)</f>
        <v>0</v>
      </c>
      <c r="AQ91">
        <f>VLOOKUP(A91,'post intervencion'!J:CD,73,0)</f>
        <v>3</v>
      </c>
      <c r="AS91">
        <f>VLOOKUP(A91,Pre!$J:$BL,55,0)</f>
        <v>0.33333333333333348</v>
      </c>
      <c r="AT91" t="str">
        <f>VLOOKUP(A91,'post intervencion'!J:CE,74,0)</f>
        <v>N/A</v>
      </c>
      <c r="AW91" t="str">
        <f>VLOOKUP(A91,'post intervencion'!$J$18:$CI$117,75,0)</f>
        <v>no</v>
      </c>
      <c r="AX91" t="str">
        <f>VLOOKUP(A91,'post intervencion'!$J$18:$CI$117,76,0)</f>
        <v>no</v>
      </c>
      <c r="AY91" t="str">
        <f>VLOOKUP(A91,'post intervencion'!$J$18:$CI$117,77,0)</f>
        <v>no</v>
      </c>
      <c r="AZ91" t="str">
        <f>VLOOKUP(A91,'post intervencion'!$J$18:$CI$117,78,0)</f>
        <v>si</v>
      </c>
      <c r="BB91">
        <f>VLOOKUP(A91,Pre!$J:$BL,4,0)</f>
        <v>4</v>
      </c>
      <c r="BC91">
        <f>VLOOKUP(A91,'post intervencion'!J:CN,21,0)</f>
        <v>4</v>
      </c>
    </row>
    <row r="92" spans="1:55" x14ac:dyDescent="0.2">
      <c r="A92">
        <v>557</v>
      </c>
      <c r="B92" s="13">
        <f>VLOOKUP(A92,Pre!$J:$BG,41,0)</f>
        <v>3.6666666666666665</v>
      </c>
      <c r="C92" s="13">
        <f>VLOOKUP(A92,'post intervencion'!J:BY,59,0)</f>
        <v>4.666666666666667</v>
      </c>
      <c r="D92" s="13" t="e">
        <f>VLOOKUP(A92,'post control'!J:BI,42,0)</f>
        <v>#N/A</v>
      </c>
      <c r="E92">
        <f>VLOOKUP(A92,Pre!$J:$BG,42,0)</f>
        <v>6</v>
      </c>
      <c r="F92">
        <f>VLOOKUP(A92,'post intervencion'!J:BY,60,0)</f>
        <v>9</v>
      </c>
      <c r="G92" t="e">
        <f>VLOOKUP(A92,'post control'!J:BI,43,0)</f>
        <v>#N/A</v>
      </c>
      <c r="H92" t="str">
        <f>VLOOKUP(A92,Pre!$J:$BG,43,0)</f>
        <v>N/A</v>
      </c>
      <c r="I92" t="str">
        <f>VLOOKUP(A92,'post intervencion'!J:BY,61,0)</f>
        <v>N/A</v>
      </c>
      <c r="J92" t="e">
        <f>VLOOKUP(A92,'post control'!J:BI,44,0)</f>
        <v>#N/A</v>
      </c>
      <c r="K92" s="24" t="str">
        <f>VLOOKUP(A92,Pre!$J:$BG,44,0)</f>
        <v>N/A</v>
      </c>
      <c r="L92" t="str">
        <f>VLOOKUP(A92,'post intervencion'!J:BY,62,0)</f>
        <v>N/A</v>
      </c>
      <c r="M92" t="e">
        <f>VLOOKUP(A92,'post control'!J:BI,45,0)</f>
        <v>#N/A</v>
      </c>
      <c r="N92" t="str">
        <f>VLOOKUP(A92,Pre!$J:$BG,45,0)</f>
        <v>N/A</v>
      </c>
      <c r="O92" t="str">
        <f>VLOOKUP(A92,'post intervencion'!J:BY,63,0)</f>
        <v>N/A</v>
      </c>
      <c r="P92" t="e">
        <f>VLOOKUP(A92,'post control'!J:BI,46,0)</f>
        <v>#N/A</v>
      </c>
      <c r="Q92" t="str">
        <f>VLOOKUP(A92,Pre!$J:$BG,46,0)</f>
        <v>N/A</v>
      </c>
      <c r="R92" t="str">
        <f>VLOOKUP(A92,'post intervencion'!J:BY,64,0)</f>
        <v>N/A</v>
      </c>
      <c r="S92" t="e">
        <f>VLOOKUP(A92,'post control'!J:BI,47,0)</f>
        <v>#N/A</v>
      </c>
      <c r="T92" t="str">
        <f>VLOOKUP(A92,Pre!$J:$BG,47,0)</f>
        <v>N/A</v>
      </c>
      <c r="U92" t="str">
        <f>VLOOKUP(A92,'post intervencion'!J:BY,65,0)</f>
        <v>N/A</v>
      </c>
      <c r="V92" t="e">
        <f>VLOOKUP(A92,'post control'!J:BI,48,0)</f>
        <v>#N/A</v>
      </c>
      <c r="W92">
        <f>VLOOKUP(A92,Pre!$J:$BG,48,0)</f>
        <v>2.4</v>
      </c>
      <c r="X92">
        <f>VLOOKUP(A92,'post intervencion'!J:BY,66,0)</f>
        <v>1.6</v>
      </c>
      <c r="Y92" t="e">
        <f>VLOOKUP(A92,'post control'!J:BI,49,0)</f>
        <v>#N/A</v>
      </c>
      <c r="Z92">
        <f>VLOOKUP(A92,Pre!$J:$BG,49,0)</f>
        <v>3</v>
      </c>
      <c r="AA92" t="e">
        <f>VLOOKUP(A92,'post intervencion'!J:BY,67,0)</f>
        <v>#DIV/0!</v>
      </c>
      <c r="AB92" t="e">
        <f>VLOOKUP(A92,'post control'!J:BI,50,0)</f>
        <v>#N/A</v>
      </c>
      <c r="AC92">
        <f>VLOOKUP(A92,Pre!$J:$BG,50,0)</f>
        <v>2</v>
      </c>
      <c r="AD92">
        <f>VLOOKUP(A92,'post intervencion'!J:BY,68,0)</f>
        <v>3</v>
      </c>
      <c r="AE92" t="e">
        <f>VLOOKUP(A92,'post control'!J:BI,51,0)</f>
        <v>#N/A</v>
      </c>
      <c r="AG92" t="str">
        <f>VLOOKUP(A92,Pre!$J:$BH,51,0)</f>
        <v>N/A</v>
      </c>
      <c r="AH92" t="str">
        <f>VLOOKUP(A92,'post intervencion'!J:CA,70,0)</f>
        <v>N/A</v>
      </c>
      <c r="AJ92" t="str">
        <f>VLOOKUP(A92,Pre!$J:$BI,52,0)</f>
        <v>N/A</v>
      </c>
      <c r="AK92" t="str">
        <f>VLOOKUP(A92,'post intervencion'!J:CB,71,0)</f>
        <v>N/A</v>
      </c>
      <c r="AM92" t="str">
        <f>VLOOKUP(A92,Pre!$J:$BJ,53,0)</f>
        <v>N/A</v>
      </c>
      <c r="AN92" t="str">
        <f>VLOOKUP(A92,'post intervencion'!J:CC,72,0)</f>
        <v>N/A</v>
      </c>
      <c r="AP92">
        <f>VLOOKUP(A92,Pre!$J:$BK,54,0)</f>
        <v>1</v>
      </c>
      <c r="AQ92">
        <f>VLOOKUP(A92,'post intervencion'!J:CD,73,0)</f>
        <v>2</v>
      </c>
      <c r="AS92" t="str">
        <f>VLOOKUP(A92,Pre!$J:$BL,55,0)</f>
        <v>N/A</v>
      </c>
      <c r="AT92" t="str">
        <f>VLOOKUP(A92,'post intervencion'!J:CE,74,0)</f>
        <v>N/A</v>
      </c>
      <c r="AW92" t="str">
        <f>VLOOKUP(A92,'post intervencion'!$J$18:$CI$117,75,0)</f>
        <v>si</v>
      </c>
      <c r="AX92" t="str">
        <f>VLOOKUP(A92,'post intervencion'!$J$18:$CI$117,76,0)</f>
        <v>no</v>
      </c>
      <c r="AY92" t="str">
        <f>VLOOKUP(A92,'post intervencion'!$J$18:$CI$117,77,0)</f>
        <v>si</v>
      </c>
      <c r="AZ92" t="str">
        <f>VLOOKUP(A92,'post intervencion'!$J$18:$CI$117,78,0)</f>
        <v>no</v>
      </c>
      <c r="BB92">
        <f>VLOOKUP(A92,Pre!$J:$BL,4,0)</f>
        <v>1</v>
      </c>
      <c r="BC92">
        <f>VLOOKUP(A92,'post intervencion'!J:CN,21,0)</f>
        <v>3</v>
      </c>
    </row>
    <row r="93" spans="1:55" x14ac:dyDescent="0.2">
      <c r="A93">
        <v>209</v>
      </c>
      <c r="B93" s="13">
        <f>VLOOKUP(A93,Pre!$J:$BG,41,0)</f>
        <v>5</v>
      </c>
      <c r="C93" s="13">
        <f>VLOOKUP(A93,'post intervencion'!J:BY,59,0)</f>
        <v>4.333333333333333</v>
      </c>
      <c r="D93" s="13" t="e">
        <f>VLOOKUP(A93,'post control'!J:BI,42,0)</f>
        <v>#N/A</v>
      </c>
      <c r="E93">
        <f>VLOOKUP(A93,Pre!$J:$BG,42,0)</f>
        <v>6</v>
      </c>
      <c r="F93">
        <f>VLOOKUP(A93,'post intervencion'!J:BY,60,0)</f>
        <v>1</v>
      </c>
      <c r="G93" t="e">
        <f>VLOOKUP(A93,'post control'!J:BI,43,0)</f>
        <v>#N/A</v>
      </c>
      <c r="H93" t="str">
        <f>VLOOKUP(A93,Pre!$J:$BG,43,0)</f>
        <v>N/A</v>
      </c>
      <c r="I93" t="str">
        <f>VLOOKUP(A93,'post intervencion'!J:BY,61,0)</f>
        <v>N/A</v>
      </c>
      <c r="J93" t="e">
        <f>VLOOKUP(A93,'post control'!J:BI,44,0)</f>
        <v>#N/A</v>
      </c>
      <c r="K93" s="24" t="str">
        <f>VLOOKUP(A93,Pre!$J:$BG,44,0)</f>
        <v>N/A</v>
      </c>
      <c r="L93" t="str">
        <f>VLOOKUP(A93,'post intervencion'!J:BY,62,0)</f>
        <v>N/A</v>
      </c>
      <c r="M93" t="e">
        <f>VLOOKUP(A93,'post control'!J:BI,45,0)</f>
        <v>#N/A</v>
      </c>
      <c r="N93" t="str">
        <f>VLOOKUP(A93,Pre!$J:$BG,45,0)</f>
        <v>N/A</v>
      </c>
      <c r="O93" t="str">
        <f>VLOOKUP(A93,'post intervencion'!J:BY,63,0)</f>
        <v>N/A</v>
      </c>
      <c r="P93" t="e">
        <f>VLOOKUP(A93,'post control'!J:BI,46,0)</f>
        <v>#N/A</v>
      </c>
      <c r="Q93" t="str">
        <f>VLOOKUP(A93,Pre!$J:$BG,46,0)</f>
        <v>N/A</v>
      </c>
      <c r="R93" t="str">
        <f>VLOOKUP(A93,'post intervencion'!J:BY,64,0)</f>
        <v>N/A</v>
      </c>
      <c r="S93" t="e">
        <f>VLOOKUP(A93,'post control'!J:BI,47,0)</f>
        <v>#N/A</v>
      </c>
      <c r="T93" t="str">
        <f>VLOOKUP(A93,Pre!$J:$BG,47,0)</f>
        <v>N/A</v>
      </c>
      <c r="U93" t="str">
        <f>VLOOKUP(A93,'post intervencion'!J:BY,65,0)</f>
        <v>N/A</v>
      </c>
      <c r="V93" t="e">
        <f>VLOOKUP(A93,'post control'!J:BI,48,0)</f>
        <v>#N/A</v>
      </c>
      <c r="W93">
        <f>VLOOKUP(A93,Pre!$J:$BG,48,0)</f>
        <v>1</v>
      </c>
      <c r="X93">
        <f>VLOOKUP(A93,'post intervencion'!J:BY,66,0)</f>
        <v>2.8</v>
      </c>
      <c r="Y93" t="e">
        <f>VLOOKUP(A93,'post control'!J:BI,49,0)</f>
        <v>#N/A</v>
      </c>
      <c r="Z93">
        <f>VLOOKUP(A93,Pre!$J:$BG,49,0)</f>
        <v>2</v>
      </c>
      <c r="AA93" t="e">
        <f>VLOOKUP(A93,'post intervencion'!J:BY,67,0)</f>
        <v>#DIV/0!</v>
      </c>
      <c r="AB93" t="e">
        <f>VLOOKUP(A93,'post control'!J:BI,50,0)</f>
        <v>#N/A</v>
      </c>
      <c r="AC93">
        <f>VLOOKUP(A93,Pre!$J:$BG,50,0)</f>
        <v>0</v>
      </c>
      <c r="AD93">
        <f>VLOOKUP(A93,'post intervencion'!J:BY,68,0)</f>
        <v>0</v>
      </c>
      <c r="AE93" t="e">
        <f>VLOOKUP(A93,'post control'!J:BI,51,0)</f>
        <v>#N/A</v>
      </c>
      <c r="AG93" t="str">
        <f>VLOOKUP(A93,Pre!$J:$BH,51,0)</f>
        <v>N/A</v>
      </c>
      <c r="AH93" t="str">
        <f>VLOOKUP(A93,'post intervencion'!J:CA,70,0)</f>
        <v>N/A</v>
      </c>
      <c r="AJ93" t="str">
        <f>VLOOKUP(A93,Pre!$J:$BI,52,0)</f>
        <v>N/A</v>
      </c>
      <c r="AK93" t="str">
        <f>VLOOKUP(A93,'post intervencion'!J:CB,71,0)</f>
        <v>N/A</v>
      </c>
      <c r="AM93" t="str">
        <f>VLOOKUP(A93,Pre!$J:$BJ,53,0)</f>
        <v>N/A</v>
      </c>
      <c r="AN93" t="str">
        <f>VLOOKUP(A93,'post intervencion'!J:CC,72,0)</f>
        <v>N/A</v>
      </c>
      <c r="AP93">
        <f>VLOOKUP(A93,Pre!$J:$BK,54,0)</f>
        <v>0</v>
      </c>
      <c r="AQ93">
        <f>VLOOKUP(A93,'post intervencion'!J:CD,73,0)</f>
        <v>0</v>
      </c>
      <c r="AS93" t="str">
        <f>VLOOKUP(A93,Pre!$J:$BL,55,0)</f>
        <v>N/A</v>
      </c>
      <c r="AT93" t="str">
        <f>VLOOKUP(A93,'post intervencion'!J:CE,74,0)</f>
        <v>N/A</v>
      </c>
      <c r="AW93" t="str">
        <f>VLOOKUP(A93,'post intervencion'!$J$18:$CI$117,75,0)</f>
        <v>si</v>
      </c>
      <c r="AX93" t="str">
        <f>VLOOKUP(A93,'post intervencion'!$J$18:$CI$117,76,0)</f>
        <v>no</v>
      </c>
      <c r="AY93" t="str">
        <f>VLOOKUP(A93,'post intervencion'!$J$18:$CI$117,77,0)</f>
        <v>si</v>
      </c>
      <c r="AZ93" t="str">
        <f>VLOOKUP(A93,'post intervencion'!$J$18:$CI$117,78,0)</f>
        <v>no</v>
      </c>
      <c r="BB93">
        <f>VLOOKUP(A93,Pre!$J:$BL,4,0)</f>
        <v>7</v>
      </c>
      <c r="BC93">
        <f>VLOOKUP(A93,'post intervencion'!J:CN,21,0)</f>
        <v>7</v>
      </c>
    </row>
    <row r="94" spans="1:55" x14ac:dyDescent="0.2">
      <c r="A94">
        <v>1029</v>
      </c>
      <c r="B94" s="13">
        <f>VLOOKUP(A94,Pre!$J:$BG,41,0)</f>
        <v>5.333333333333333</v>
      </c>
      <c r="C94" s="13">
        <f>VLOOKUP(A94,'post intervencion'!J:BY,59,0)</f>
        <v>5.666666666666667</v>
      </c>
      <c r="D94" s="13" t="e">
        <f>VLOOKUP(A94,'post control'!J:BI,42,0)</f>
        <v>#N/A</v>
      </c>
      <c r="E94">
        <f>VLOOKUP(A94,Pre!$J:$BG,42,0)</f>
        <v>12</v>
      </c>
      <c r="F94">
        <f>VLOOKUP(A94,'post intervencion'!J:BY,60,0)</f>
        <v>12</v>
      </c>
      <c r="G94" t="e">
        <f>VLOOKUP(A94,'post control'!J:BI,43,0)</f>
        <v>#N/A</v>
      </c>
      <c r="H94" t="str">
        <f>VLOOKUP(A94,Pre!$J:$BG,43,0)</f>
        <v>N/A</v>
      </c>
      <c r="I94" t="str">
        <f>VLOOKUP(A94,'post intervencion'!J:BY,61,0)</f>
        <v>N/A</v>
      </c>
      <c r="J94" t="e">
        <f>VLOOKUP(A94,'post control'!J:BI,44,0)</f>
        <v>#N/A</v>
      </c>
      <c r="K94" s="24" t="str">
        <f>VLOOKUP(A94,Pre!$J:$BG,44,0)</f>
        <v>N/A</v>
      </c>
      <c r="L94" t="str">
        <f>VLOOKUP(A94,'post intervencion'!J:BY,62,0)</f>
        <v>N/A</v>
      </c>
      <c r="M94" t="e">
        <f>VLOOKUP(A94,'post control'!J:BI,45,0)</f>
        <v>#N/A</v>
      </c>
      <c r="N94" t="str">
        <f>VLOOKUP(A94,Pre!$J:$BG,45,0)</f>
        <v>N/A</v>
      </c>
      <c r="O94" t="str">
        <f>VLOOKUP(A94,'post intervencion'!J:BY,63,0)</f>
        <v>N/A</v>
      </c>
      <c r="P94" t="e">
        <f>VLOOKUP(A94,'post control'!J:BI,46,0)</f>
        <v>#N/A</v>
      </c>
      <c r="Q94" t="str">
        <f>VLOOKUP(A94,Pre!$J:$BG,46,0)</f>
        <v>N/A</v>
      </c>
      <c r="R94" t="str">
        <f>VLOOKUP(A94,'post intervencion'!J:BY,64,0)</f>
        <v>N/A</v>
      </c>
      <c r="S94" t="e">
        <f>VLOOKUP(A94,'post control'!J:BI,47,0)</f>
        <v>#N/A</v>
      </c>
      <c r="T94" t="str">
        <f>VLOOKUP(A94,Pre!$J:$BG,47,0)</f>
        <v>N/A</v>
      </c>
      <c r="U94" t="str">
        <f>VLOOKUP(A94,'post intervencion'!J:BY,65,0)</f>
        <v>N/A</v>
      </c>
      <c r="V94" t="e">
        <f>VLOOKUP(A94,'post control'!J:BI,48,0)</f>
        <v>#N/A</v>
      </c>
      <c r="W94">
        <f>VLOOKUP(A94,Pre!$J:$BG,48,0)</f>
        <v>3</v>
      </c>
      <c r="X94">
        <f>VLOOKUP(A94,'post intervencion'!J:BY,66,0)</f>
        <v>2.8</v>
      </c>
      <c r="Y94" t="e">
        <f>VLOOKUP(A94,'post control'!J:BI,49,0)</f>
        <v>#N/A</v>
      </c>
      <c r="Z94">
        <f>VLOOKUP(A94,Pre!$J:$BG,49,0)</f>
        <v>5</v>
      </c>
      <c r="AA94" t="e">
        <f>VLOOKUP(A94,'post intervencion'!J:BY,67,0)</f>
        <v>#DIV/0!</v>
      </c>
      <c r="AB94" t="e">
        <f>VLOOKUP(A94,'post control'!J:BI,50,0)</f>
        <v>#N/A</v>
      </c>
      <c r="AC94">
        <f>VLOOKUP(A94,Pre!$J:$BG,50,0)</f>
        <v>12</v>
      </c>
      <c r="AD94">
        <f>VLOOKUP(A94,'post intervencion'!J:BY,68,0)</f>
        <v>15</v>
      </c>
      <c r="AE94" t="e">
        <f>VLOOKUP(A94,'post control'!J:BI,51,0)</f>
        <v>#N/A</v>
      </c>
      <c r="AG94" t="str">
        <f>VLOOKUP(A94,Pre!$J:$BH,51,0)</f>
        <v>N/A</v>
      </c>
      <c r="AH94" t="str">
        <f>VLOOKUP(A94,'post intervencion'!J:CA,70,0)</f>
        <v>N/A</v>
      </c>
      <c r="AJ94" t="str">
        <f>VLOOKUP(A94,Pre!$J:$BI,52,0)</f>
        <v>N/A</v>
      </c>
      <c r="AK94" t="str">
        <f>VLOOKUP(A94,'post intervencion'!J:CB,71,0)</f>
        <v>N/A</v>
      </c>
      <c r="AM94" t="str">
        <f>VLOOKUP(A94,Pre!$J:$BJ,53,0)</f>
        <v>N/A</v>
      </c>
      <c r="AN94" t="str">
        <f>VLOOKUP(A94,'post intervencion'!J:CC,72,0)</f>
        <v>N/A</v>
      </c>
      <c r="AP94">
        <f>VLOOKUP(A94,Pre!$J:$BK,54,0)</f>
        <v>4</v>
      </c>
      <c r="AQ94">
        <f>VLOOKUP(A94,'post intervencion'!J:CD,73,0)</f>
        <v>5</v>
      </c>
      <c r="AS94" t="str">
        <f>VLOOKUP(A94,Pre!$J:$BL,55,0)</f>
        <v>N/A</v>
      </c>
      <c r="AT94" t="str">
        <f>VLOOKUP(A94,'post intervencion'!J:CE,74,0)</f>
        <v>N/A</v>
      </c>
      <c r="AW94" t="str">
        <f>VLOOKUP(A94,'post intervencion'!$J$18:$CI$117,75,0)</f>
        <v>si</v>
      </c>
      <c r="AX94" t="str">
        <f>VLOOKUP(A94,'post intervencion'!$J$18:$CI$117,76,0)</f>
        <v>si</v>
      </c>
      <c r="AY94" t="str">
        <f>VLOOKUP(A94,'post intervencion'!$J$18:$CI$117,77,0)</f>
        <v>si</v>
      </c>
      <c r="AZ94" t="str">
        <f>VLOOKUP(A94,'post intervencion'!$J$18:$CI$117,78,0)</f>
        <v>no</v>
      </c>
      <c r="BB94">
        <f>VLOOKUP(A94,Pre!$J:$BL,4,0)</f>
        <v>5</v>
      </c>
      <c r="BC94">
        <f>VLOOKUP(A94,'post intervencion'!J:CN,21,0)</f>
        <v>7</v>
      </c>
    </row>
    <row r="95" spans="1:55" x14ac:dyDescent="0.2">
      <c r="A95">
        <v>437</v>
      </c>
      <c r="B95" s="13">
        <f>VLOOKUP(A95,Pre!$J:$BG,41,0)</f>
        <v>6.333333333333333</v>
      </c>
      <c r="C95" s="13">
        <f>VLOOKUP(A95,'post intervencion'!J:BY,59,0)</f>
        <v>7</v>
      </c>
      <c r="D95" s="13" t="e">
        <f>VLOOKUP(A95,'post control'!J:BI,42,0)</f>
        <v>#N/A</v>
      </c>
      <c r="E95">
        <f>VLOOKUP(A95,Pre!$J:$BG,42,0)</f>
        <v>4</v>
      </c>
      <c r="F95">
        <f>VLOOKUP(A95,'post intervencion'!J:BY,60,0)</f>
        <v>0</v>
      </c>
      <c r="G95" t="e">
        <f>VLOOKUP(A95,'post control'!J:BI,43,0)</f>
        <v>#N/A</v>
      </c>
      <c r="H95" t="str">
        <f>VLOOKUP(A95,Pre!$J:$BG,43,0)</f>
        <v>N/A</v>
      </c>
      <c r="I95" t="str">
        <f>VLOOKUP(A95,'post intervencion'!J:BY,61,0)</f>
        <v>N/A</v>
      </c>
      <c r="J95" t="e">
        <f>VLOOKUP(A95,'post control'!J:BI,44,0)</f>
        <v>#N/A</v>
      </c>
      <c r="K95" s="24" t="str">
        <f>VLOOKUP(A95,Pre!$J:$BG,44,0)</f>
        <v>N/A</v>
      </c>
      <c r="L95" t="str">
        <f>VLOOKUP(A95,'post intervencion'!J:BY,62,0)</f>
        <v>N/A</v>
      </c>
      <c r="M95" t="e">
        <f>VLOOKUP(A95,'post control'!J:BI,45,0)</f>
        <v>#N/A</v>
      </c>
      <c r="N95" t="str">
        <f>VLOOKUP(A95,Pre!$J:$BG,45,0)</f>
        <v>N/A</v>
      </c>
      <c r="O95" t="str">
        <f>VLOOKUP(A95,'post intervencion'!J:BY,63,0)</f>
        <v>N/A</v>
      </c>
      <c r="P95" t="e">
        <f>VLOOKUP(A95,'post control'!J:BI,46,0)</f>
        <v>#N/A</v>
      </c>
      <c r="Q95" t="str">
        <f>VLOOKUP(A95,Pre!$J:$BG,46,0)</f>
        <v>N/A</v>
      </c>
      <c r="R95" t="str">
        <f>VLOOKUP(A95,'post intervencion'!J:BY,64,0)</f>
        <v>N/A</v>
      </c>
      <c r="S95" t="e">
        <f>VLOOKUP(A95,'post control'!J:BI,47,0)</f>
        <v>#N/A</v>
      </c>
      <c r="T95" t="str">
        <f>VLOOKUP(A95,Pre!$J:$BG,47,0)</f>
        <v>N/A</v>
      </c>
      <c r="U95" t="str">
        <f>VLOOKUP(A95,'post intervencion'!J:BY,65,0)</f>
        <v>N/A</v>
      </c>
      <c r="V95" t="e">
        <f>VLOOKUP(A95,'post control'!J:BI,48,0)</f>
        <v>#N/A</v>
      </c>
      <c r="W95">
        <f>VLOOKUP(A95,Pre!$J:$BG,48,0)</f>
        <v>3.2</v>
      </c>
      <c r="X95">
        <f>VLOOKUP(A95,'post intervencion'!J:BY,66,0)</f>
        <v>3</v>
      </c>
      <c r="Y95" t="e">
        <f>VLOOKUP(A95,'post control'!J:BI,49,0)</f>
        <v>#N/A</v>
      </c>
      <c r="Z95">
        <f>VLOOKUP(A95,Pre!$J:$BG,49,0)</f>
        <v>4</v>
      </c>
      <c r="AA95" t="e">
        <f>VLOOKUP(A95,'post intervencion'!J:BY,67,0)</f>
        <v>#DIV/0!</v>
      </c>
      <c r="AB95" t="e">
        <f>VLOOKUP(A95,'post control'!J:BI,50,0)</f>
        <v>#N/A</v>
      </c>
      <c r="AC95">
        <f>VLOOKUP(A95,Pre!$J:$BG,50,0)</f>
        <v>5</v>
      </c>
      <c r="AD95">
        <f>VLOOKUP(A95,'post intervencion'!J:BY,68,0)</f>
        <v>12</v>
      </c>
      <c r="AE95" t="e">
        <f>VLOOKUP(A95,'post control'!J:BI,51,0)</f>
        <v>#N/A</v>
      </c>
      <c r="AG95" t="str">
        <f>VLOOKUP(A95,Pre!$J:$BH,51,0)</f>
        <v>N/A</v>
      </c>
      <c r="AH95" t="str">
        <f>VLOOKUP(A95,'post intervencion'!J:CA,70,0)</f>
        <v>N/A</v>
      </c>
      <c r="AJ95" t="str">
        <f>VLOOKUP(A95,Pre!$J:$BI,52,0)</f>
        <v>N/A</v>
      </c>
      <c r="AK95" t="str">
        <f>VLOOKUP(A95,'post intervencion'!J:CB,71,0)</f>
        <v>N/A</v>
      </c>
      <c r="AM95" t="str">
        <f>VLOOKUP(A95,Pre!$J:$BJ,53,0)</f>
        <v>N/A</v>
      </c>
      <c r="AN95" t="str">
        <f>VLOOKUP(A95,'post intervencion'!J:CC,72,0)</f>
        <v>N/A</v>
      </c>
      <c r="AP95">
        <f>VLOOKUP(A95,Pre!$J:$BK,54,0)</f>
        <v>2</v>
      </c>
      <c r="AQ95">
        <f>VLOOKUP(A95,'post intervencion'!J:CD,73,0)</f>
        <v>4</v>
      </c>
      <c r="AS95" t="str">
        <f>VLOOKUP(A95,Pre!$J:$BL,55,0)</f>
        <v>N/A</v>
      </c>
      <c r="AT95" t="str">
        <f>VLOOKUP(A95,'post intervencion'!J:CE,74,0)</f>
        <v>N/A</v>
      </c>
      <c r="AW95" t="str">
        <f>VLOOKUP(A95,'post intervencion'!$J$18:$CI$117,75,0)</f>
        <v>si</v>
      </c>
      <c r="AX95" t="str">
        <f>VLOOKUP(A95,'post intervencion'!$J$18:$CI$117,76,0)</f>
        <v>no</v>
      </c>
      <c r="AY95" t="str">
        <f>VLOOKUP(A95,'post intervencion'!$J$18:$CI$117,77,0)</f>
        <v>si</v>
      </c>
      <c r="AZ95" t="str">
        <f>VLOOKUP(A95,'post intervencion'!$J$18:$CI$117,78,0)</f>
        <v>no</v>
      </c>
      <c r="BB95">
        <f>VLOOKUP(A95,Pre!$J:$BL,4,0)</f>
        <v>2</v>
      </c>
      <c r="BC95">
        <f>VLOOKUP(A95,'post intervencion'!J:CN,21,0)</f>
        <v>4</v>
      </c>
    </row>
    <row r="96" spans="1:55" x14ac:dyDescent="0.2">
      <c r="A96">
        <v>369</v>
      </c>
      <c r="B96" s="13">
        <f>VLOOKUP(A96,Pre!$J:$BG,41,0)</f>
        <v>3.6666666666666665</v>
      </c>
      <c r="C96" s="13">
        <f>VLOOKUP(A96,'post intervencion'!J:BY,59,0)</f>
        <v>4.333333333333333</v>
      </c>
      <c r="D96" s="13" t="e">
        <f>VLOOKUP(A96,'post control'!J:BI,42,0)</f>
        <v>#N/A</v>
      </c>
      <c r="E96">
        <f>VLOOKUP(A96,Pre!$J:$BG,42,0)</f>
        <v>9</v>
      </c>
      <c r="F96">
        <f>VLOOKUP(A96,'post intervencion'!J:BY,60,0)</f>
        <v>12</v>
      </c>
      <c r="G96" t="e">
        <f>VLOOKUP(A96,'post control'!J:BI,43,0)</f>
        <v>#N/A</v>
      </c>
      <c r="H96" t="str">
        <f>VLOOKUP(A96,Pre!$J:$BG,43,0)</f>
        <v>N/A</v>
      </c>
      <c r="I96" t="str">
        <f>VLOOKUP(A96,'post intervencion'!J:BY,61,0)</f>
        <v>N/A</v>
      </c>
      <c r="J96" t="e">
        <f>VLOOKUP(A96,'post control'!J:BI,44,0)</f>
        <v>#N/A</v>
      </c>
      <c r="K96" s="24" t="str">
        <f>VLOOKUP(A96,Pre!$J:$BG,44,0)</f>
        <v>N/A</v>
      </c>
      <c r="L96" t="str">
        <f>VLOOKUP(A96,'post intervencion'!J:BY,62,0)</f>
        <v>N/A</v>
      </c>
      <c r="M96" t="e">
        <f>VLOOKUP(A96,'post control'!J:BI,45,0)</f>
        <v>#N/A</v>
      </c>
      <c r="N96" t="str">
        <f>VLOOKUP(A96,Pre!$J:$BG,45,0)</f>
        <v>N/A</v>
      </c>
      <c r="O96" t="str">
        <f>VLOOKUP(A96,'post intervencion'!J:BY,63,0)</f>
        <v>N/A</v>
      </c>
      <c r="P96" t="e">
        <f>VLOOKUP(A96,'post control'!J:BI,46,0)</f>
        <v>#N/A</v>
      </c>
      <c r="Q96" t="str">
        <f>VLOOKUP(A96,Pre!$J:$BG,46,0)</f>
        <v>N/A</v>
      </c>
      <c r="R96" t="str">
        <f>VLOOKUP(A96,'post intervencion'!J:BY,64,0)</f>
        <v>N/A</v>
      </c>
      <c r="S96" t="e">
        <f>VLOOKUP(A96,'post control'!J:BI,47,0)</f>
        <v>#N/A</v>
      </c>
      <c r="T96" t="str">
        <f>VLOOKUP(A96,Pre!$J:$BG,47,0)</f>
        <v>N/A</v>
      </c>
      <c r="U96" t="str">
        <f>VLOOKUP(A96,'post intervencion'!J:BY,65,0)</f>
        <v>N/A</v>
      </c>
      <c r="V96" t="e">
        <f>VLOOKUP(A96,'post control'!J:BI,48,0)</f>
        <v>#N/A</v>
      </c>
      <c r="W96">
        <f>VLOOKUP(A96,Pre!$J:$BG,48,0)</f>
        <v>3</v>
      </c>
      <c r="X96">
        <f>VLOOKUP(A96,'post intervencion'!J:BY,66,0)</f>
        <v>3.2</v>
      </c>
      <c r="Y96" t="e">
        <f>VLOOKUP(A96,'post control'!J:BI,49,0)</f>
        <v>#N/A</v>
      </c>
      <c r="Z96">
        <f>VLOOKUP(A96,Pre!$J:$BG,49,0)</f>
        <v>3</v>
      </c>
      <c r="AA96" t="e">
        <f>VLOOKUP(A96,'post intervencion'!J:BY,67,0)</f>
        <v>#DIV/0!</v>
      </c>
      <c r="AB96" t="e">
        <f>VLOOKUP(A96,'post control'!J:BI,50,0)</f>
        <v>#N/A</v>
      </c>
      <c r="AC96">
        <f>VLOOKUP(A96,Pre!$J:$BG,50,0)</f>
        <v>0</v>
      </c>
      <c r="AD96">
        <f>VLOOKUP(A96,'post intervencion'!J:BY,68,0)</f>
        <v>0</v>
      </c>
      <c r="AE96" t="e">
        <f>VLOOKUP(A96,'post control'!J:BI,51,0)</f>
        <v>#N/A</v>
      </c>
      <c r="AG96" t="str">
        <f>VLOOKUP(A96,Pre!$J:$BH,51,0)</f>
        <v>N/A</v>
      </c>
      <c r="AH96" t="str">
        <f>VLOOKUP(A96,'post intervencion'!J:CA,70,0)</f>
        <v>N/A</v>
      </c>
      <c r="AJ96" t="str">
        <f>VLOOKUP(A96,Pre!$J:$BI,52,0)</f>
        <v>N/A</v>
      </c>
      <c r="AK96" t="str">
        <f>VLOOKUP(A96,'post intervencion'!J:CB,71,0)</f>
        <v>N/A</v>
      </c>
      <c r="AM96" t="str">
        <f>VLOOKUP(A96,Pre!$J:$BJ,53,0)</f>
        <v>N/A</v>
      </c>
      <c r="AN96" t="str">
        <f>VLOOKUP(A96,'post intervencion'!J:CC,72,0)</f>
        <v>N/A</v>
      </c>
      <c r="AP96">
        <f>VLOOKUP(A96,Pre!$J:$BK,54,0)</f>
        <v>0</v>
      </c>
      <c r="AQ96">
        <f>VLOOKUP(A96,'post intervencion'!J:CD,73,0)</f>
        <v>0</v>
      </c>
      <c r="AS96" t="str">
        <f>VLOOKUP(A96,Pre!$J:$BL,55,0)</f>
        <v>N/A</v>
      </c>
      <c r="AT96" t="str">
        <f>VLOOKUP(A96,'post intervencion'!J:CE,74,0)</f>
        <v>N/A</v>
      </c>
      <c r="AW96" t="str">
        <f>VLOOKUP(A96,'post intervencion'!$J$18:$CI$117,75,0)</f>
        <v>no</v>
      </c>
      <c r="AX96" t="str">
        <f>VLOOKUP(A96,'post intervencion'!$J$18:$CI$117,76,0)</f>
        <v>si</v>
      </c>
      <c r="AY96" t="str">
        <f>VLOOKUP(A96,'post intervencion'!$J$18:$CI$117,77,0)</f>
        <v>si</v>
      </c>
      <c r="AZ96" t="str">
        <f>VLOOKUP(A96,'post intervencion'!$J$18:$CI$117,78,0)</f>
        <v>no</v>
      </c>
      <c r="BB96">
        <f>VLOOKUP(A96,Pre!$J:$BL,4,0)</f>
        <v>1</v>
      </c>
      <c r="BC96">
        <f>VLOOKUP(A96,'post intervencion'!J:CN,21,0)</f>
        <v>1</v>
      </c>
    </row>
    <row r="97" spans="1:55" x14ac:dyDescent="0.2">
      <c r="A97">
        <v>309</v>
      </c>
      <c r="B97" s="13">
        <f>VLOOKUP(A97,Pre!$J:$BG,41,0)</f>
        <v>2</v>
      </c>
      <c r="C97" s="13">
        <f>VLOOKUP(A97,'post intervencion'!J:BY,59,0)</f>
        <v>3</v>
      </c>
      <c r="D97" s="13" t="e">
        <f>VLOOKUP(A97,'post control'!J:BI,42,0)</f>
        <v>#N/A</v>
      </c>
      <c r="E97">
        <f>VLOOKUP(A97,Pre!$J:$BG,42,0)</f>
        <v>7</v>
      </c>
      <c r="F97">
        <f>VLOOKUP(A97,'post intervencion'!J:BY,60,0)</f>
        <v>6</v>
      </c>
      <c r="G97" t="e">
        <f>VLOOKUP(A97,'post control'!J:BI,43,0)</f>
        <v>#N/A</v>
      </c>
      <c r="H97" t="str">
        <f>VLOOKUP(A97,Pre!$J:$BG,43,0)</f>
        <v>N/A</v>
      </c>
      <c r="I97" t="str">
        <f>VLOOKUP(A97,'post intervencion'!J:BY,61,0)</f>
        <v>N/A</v>
      </c>
      <c r="J97" t="e">
        <f>VLOOKUP(A97,'post control'!J:BI,44,0)</f>
        <v>#N/A</v>
      </c>
      <c r="K97" s="24" t="str">
        <f>VLOOKUP(A97,Pre!$J:$BG,44,0)</f>
        <v>N/A</v>
      </c>
      <c r="L97" t="str">
        <f>VLOOKUP(A97,'post intervencion'!J:BY,62,0)</f>
        <v>N/A</v>
      </c>
      <c r="M97" t="e">
        <f>VLOOKUP(A97,'post control'!J:BI,45,0)</f>
        <v>#N/A</v>
      </c>
      <c r="N97" t="str">
        <f>VLOOKUP(A97,Pre!$J:$BG,45,0)</f>
        <v>N/A</v>
      </c>
      <c r="O97" t="str">
        <f>VLOOKUP(A97,'post intervencion'!J:BY,63,0)</f>
        <v>N/A</v>
      </c>
      <c r="P97" t="e">
        <f>VLOOKUP(A97,'post control'!J:BI,46,0)</f>
        <v>#N/A</v>
      </c>
      <c r="Q97" t="str">
        <f>VLOOKUP(A97,Pre!$J:$BG,46,0)</f>
        <v>N/A</v>
      </c>
      <c r="R97" t="str">
        <f>VLOOKUP(A97,'post intervencion'!J:BY,64,0)</f>
        <v>N/A</v>
      </c>
      <c r="S97" t="e">
        <f>VLOOKUP(A97,'post control'!J:BI,47,0)</f>
        <v>#N/A</v>
      </c>
      <c r="T97" t="str">
        <f>VLOOKUP(A97,Pre!$J:$BG,47,0)</f>
        <v>N/A</v>
      </c>
      <c r="U97" t="str">
        <f>VLOOKUP(A97,'post intervencion'!J:BY,65,0)</f>
        <v>N/A</v>
      </c>
      <c r="V97" t="e">
        <f>VLOOKUP(A97,'post control'!J:BI,48,0)</f>
        <v>#N/A</v>
      </c>
      <c r="W97">
        <f>VLOOKUP(A97,Pre!$J:$BG,48,0)</f>
        <v>3.6</v>
      </c>
      <c r="X97">
        <f>VLOOKUP(A97,'post intervencion'!J:BY,66,0)</f>
        <v>3.6</v>
      </c>
      <c r="Y97" t="e">
        <f>VLOOKUP(A97,'post control'!J:BI,49,0)</f>
        <v>#N/A</v>
      </c>
      <c r="Z97">
        <f>VLOOKUP(A97,Pre!$J:$BG,49,0)</f>
        <v>4</v>
      </c>
      <c r="AA97" t="e">
        <f>VLOOKUP(A97,'post intervencion'!J:BY,67,0)</f>
        <v>#DIV/0!</v>
      </c>
      <c r="AB97" t="e">
        <f>VLOOKUP(A97,'post control'!J:BI,50,0)</f>
        <v>#N/A</v>
      </c>
      <c r="AC97">
        <f>VLOOKUP(A97,Pre!$J:$BG,50,0)</f>
        <v>6</v>
      </c>
      <c r="AD97">
        <f>VLOOKUP(A97,'post intervencion'!J:BY,68,0)</f>
        <v>2</v>
      </c>
      <c r="AE97" t="e">
        <f>VLOOKUP(A97,'post control'!J:BI,51,0)</f>
        <v>#N/A</v>
      </c>
      <c r="AG97" t="str">
        <f>VLOOKUP(A97,Pre!$J:$BH,51,0)</f>
        <v>N/A</v>
      </c>
      <c r="AH97" t="str">
        <f>VLOOKUP(A97,'post intervencion'!J:CA,70,0)</f>
        <v>N/A</v>
      </c>
      <c r="AJ97" t="str">
        <f>VLOOKUP(A97,Pre!$J:$BI,52,0)</f>
        <v>N/A</v>
      </c>
      <c r="AK97" t="str">
        <f>VLOOKUP(A97,'post intervencion'!J:CB,71,0)</f>
        <v>N/A</v>
      </c>
      <c r="AM97" t="str">
        <f>VLOOKUP(A97,Pre!$J:$BJ,53,0)</f>
        <v>N/A</v>
      </c>
      <c r="AN97" t="str">
        <f>VLOOKUP(A97,'post intervencion'!J:CC,72,0)</f>
        <v>N/A</v>
      </c>
      <c r="AP97">
        <f>VLOOKUP(A97,Pre!$J:$BK,54,0)</f>
        <v>3</v>
      </c>
      <c r="AQ97">
        <f>VLOOKUP(A97,'post intervencion'!J:CD,73,0)</f>
        <v>2</v>
      </c>
      <c r="AS97" t="str">
        <f>VLOOKUP(A97,Pre!$J:$BL,55,0)</f>
        <v>N/A</v>
      </c>
      <c r="AT97" t="str">
        <f>VLOOKUP(A97,'post intervencion'!J:CE,74,0)</f>
        <v>N/A</v>
      </c>
      <c r="AW97" t="str">
        <f>VLOOKUP(A97,'post intervencion'!$J$18:$CI$117,75,0)</f>
        <v>no</v>
      </c>
      <c r="AX97" t="str">
        <f>VLOOKUP(A97,'post intervencion'!$J$18:$CI$117,76,0)</f>
        <v>si</v>
      </c>
      <c r="AY97" t="str">
        <f>VLOOKUP(A97,'post intervencion'!$J$18:$CI$117,77,0)</f>
        <v>si</v>
      </c>
      <c r="AZ97" t="str">
        <f>VLOOKUP(A97,'post intervencion'!$J$18:$CI$117,78,0)</f>
        <v>no</v>
      </c>
      <c r="BB97">
        <f>VLOOKUP(A97,Pre!$J:$BL,4,0)</f>
        <v>7</v>
      </c>
      <c r="BC97">
        <f>VLOOKUP(A97,'post intervencion'!J:CN,21,0)</f>
        <v>7</v>
      </c>
    </row>
    <row r="98" spans="1:55" x14ac:dyDescent="0.2">
      <c r="A98">
        <v>145</v>
      </c>
      <c r="B98" s="13">
        <f>VLOOKUP(A98,Pre!$J:$BG,41,0)</f>
        <v>5</v>
      </c>
      <c r="C98" s="13">
        <f>VLOOKUP(A98,'post intervencion'!J:BY,59,0)</f>
        <v>5</v>
      </c>
      <c r="D98" s="13" t="e">
        <f>VLOOKUP(A98,'post control'!J:BI,42,0)</f>
        <v>#N/A</v>
      </c>
      <c r="E98">
        <f>VLOOKUP(A98,Pre!$J:$BG,42,0)</f>
        <v>3</v>
      </c>
      <c r="F98">
        <f>VLOOKUP(A98,'post intervencion'!J:BY,60,0)</f>
        <v>9</v>
      </c>
      <c r="G98" t="e">
        <f>VLOOKUP(A98,'post control'!J:BI,43,0)</f>
        <v>#N/A</v>
      </c>
      <c r="H98" t="str">
        <f>VLOOKUP(A98,Pre!$J:$BG,43,0)</f>
        <v>N/A</v>
      </c>
      <c r="I98" t="str">
        <f>VLOOKUP(A98,'post intervencion'!J:BY,61,0)</f>
        <v>N/A</v>
      </c>
      <c r="J98" t="e">
        <f>VLOOKUP(A98,'post control'!J:BI,44,0)</f>
        <v>#N/A</v>
      </c>
      <c r="K98" s="24" t="str">
        <f>VLOOKUP(A98,Pre!$J:$BG,44,0)</f>
        <v>N/A</v>
      </c>
      <c r="L98" t="str">
        <f>VLOOKUP(A98,'post intervencion'!J:BY,62,0)</f>
        <v>N/A</v>
      </c>
      <c r="M98" t="e">
        <f>VLOOKUP(A98,'post control'!J:BI,45,0)</f>
        <v>#N/A</v>
      </c>
      <c r="N98" t="str">
        <f>VLOOKUP(A98,Pre!$J:$BG,45,0)</f>
        <v>N/A</v>
      </c>
      <c r="O98" t="str">
        <f>VLOOKUP(A98,'post intervencion'!J:BY,63,0)</f>
        <v>N/A</v>
      </c>
      <c r="P98" t="e">
        <f>VLOOKUP(A98,'post control'!J:BI,46,0)</f>
        <v>#N/A</v>
      </c>
      <c r="Q98" t="str">
        <f>VLOOKUP(A98,Pre!$J:$BG,46,0)</f>
        <v>N/A</v>
      </c>
      <c r="R98" t="str">
        <f>VLOOKUP(A98,'post intervencion'!J:BY,64,0)</f>
        <v>N/A</v>
      </c>
      <c r="S98" t="e">
        <f>VLOOKUP(A98,'post control'!J:BI,47,0)</f>
        <v>#N/A</v>
      </c>
      <c r="T98" t="str">
        <f>VLOOKUP(A98,Pre!$J:$BG,47,0)</f>
        <v>N/A</v>
      </c>
      <c r="U98" t="str">
        <f>VLOOKUP(A98,'post intervencion'!J:BY,65,0)</f>
        <v>N/A</v>
      </c>
      <c r="V98" t="e">
        <f>VLOOKUP(A98,'post control'!J:BI,48,0)</f>
        <v>#N/A</v>
      </c>
      <c r="W98">
        <f>VLOOKUP(A98,Pre!$J:$BG,48,0)</f>
        <v>4.2</v>
      </c>
      <c r="X98">
        <f>VLOOKUP(A98,'post intervencion'!J:BY,66,0)</f>
        <v>5</v>
      </c>
      <c r="Y98" t="e">
        <f>VLOOKUP(A98,'post control'!J:BI,49,0)</f>
        <v>#N/A</v>
      </c>
      <c r="Z98">
        <f>VLOOKUP(A98,Pre!$J:$BG,49,0)</f>
        <v>1</v>
      </c>
      <c r="AA98" t="e">
        <f>VLOOKUP(A98,'post intervencion'!J:BY,67,0)</f>
        <v>#DIV/0!</v>
      </c>
      <c r="AB98" t="e">
        <f>VLOOKUP(A98,'post control'!J:BI,50,0)</f>
        <v>#N/A</v>
      </c>
      <c r="AC98">
        <f>VLOOKUP(A98,Pre!$J:$BG,50,0)</f>
        <v>15</v>
      </c>
      <c r="AD98">
        <f>VLOOKUP(A98,'post intervencion'!J:BY,68,0)</f>
        <v>12</v>
      </c>
      <c r="AE98" t="e">
        <f>VLOOKUP(A98,'post control'!J:BI,51,0)</f>
        <v>#N/A</v>
      </c>
      <c r="AG98" t="str">
        <f>VLOOKUP(A98,Pre!$J:$BH,51,0)</f>
        <v>N/A</v>
      </c>
      <c r="AH98" t="str">
        <f>VLOOKUP(A98,'post intervencion'!J:CA,70,0)</f>
        <v>N/A</v>
      </c>
      <c r="AJ98" t="str">
        <f>VLOOKUP(A98,Pre!$J:$BI,52,0)</f>
        <v>N/A</v>
      </c>
      <c r="AK98" t="str">
        <f>VLOOKUP(A98,'post intervencion'!J:CB,71,0)</f>
        <v>N/A</v>
      </c>
      <c r="AM98" t="str">
        <f>VLOOKUP(A98,Pre!$J:$BJ,53,0)</f>
        <v>N/A</v>
      </c>
      <c r="AN98" t="str">
        <f>VLOOKUP(A98,'post intervencion'!J:CC,72,0)</f>
        <v>N/A</v>
      </c>
      <c r="AP98">
        <f>VLOOKUP(A98,Pre!$J:$BK,54,0)</f>
        <v>5</v>
      </c>
      <c r="AQ98">
        <f>VLOOKUP(A98,'post intervencion'!J:CD,73,0)</f>
        <v>4</v>
      </c>
      <c r="AS98" t="str">
        <f>VLOOKUP(A98,Pre!$J:$BL,55,0)</f>
        <v>N/A</v>
      </c>
      <c r="AT98" t="str">
        <f>VLOOKUP(A98,'post intervencion'!J:CE,74,0)</f>
        <v>N/A</v>
      </c>
      <c r="AW98" t="str">
        <f>VLOOKUP(A98,'post intervencion'!$J$18:$CI$117,75,0)</f>
        <v>si</v>
      </c>
      <c r="AX98" t="str">
        <f>VLOOKUP(A98,'post intervencion'!$J$18:$CI$117,76,0)</f>
        <v>si</v>
      </c>
      <c r="AY98" t="str">
        <f>VLOOKUP(A98,'post intervencion'!$J$18:$CI$117,77,0)</f>
        <v>si</v>
      </c>
      <c r="AZ98" t="str">
        <f>VLOOKUP(A98,'post intervencion'!$J$18:$CI$117,78,0)</f>
        <v>si</v>
      </c>
      <c r="BB98">
        <f>VLOOKUP(A98,Pre!$J:$BL,4,0)</f>
        <v>4</v>
      </c>
      <c r="BC98">
        <f>VLOOKUP(A98,'post intervencion'!J:CN,21,0)</f>
        <v>7</v>
      </c>
    </row>
    <row r="99" spans="1:55" x14ac:dyDescent="0.2">
      <c r="A99">
        <v>1060</v>
      </c>
      <c r="B99" s="13">
        <f>VLOOKUP(A99,Pre!$J:$BG,41,0)</f>
        <v>7</v>
      </c>
      <c r="C99" s="13" t="e">
        <f>VLOOKUP(A99,'post intervencion'!J:BY,59,0)</f>
        <v>#N/A</v>
      </c>
      <c r="D99" s="13" t="e">
        <f>VLOOKUP(A99,'post control'!J:BI,42,0)</f>
        <v>#N/A</v>
      </c>
      <c r="E99">
        <f>VLOOKUP(A99,Pre!$J:$BG,42,0)</f>
        <v>0</v>
      </c>
      <c r="F99" t="e">
        <f>VLOOKUP(A99,'post intervencion'!J:BY,60,0)</f>
        <v>#N/A</v>
      </c>
      <c r="G99" t="e">
        <f>VLOOKUP(A99,'post control'!J:BI,43,0)</f>
        <v>#N/A</v>
      </c>
      <c r="H99">
        <f>VLOOKUP(A99,Pre!$J:$BG,43,0)</f>
        <v>2</v>
      </c>
      <c r="I99" t="e">
        <f>VLOOKUP(A99,'post intervencion'!J:BY,61,0)</f>
        <v>#N/A</v>
      </c>
      <c r="J99" t="e">
        <f>VLOOKUP(A99,'post control'!J:BI,44,0)</f>
        <v>#N/A</v>
      </c>
      <c r="K99" s="24">
        <f>VLOOKUP(A99,Pre!$J:$BG,44,0)</f>
        <v>3</v>
      </c>
      <c r="L99" t="e">
        <f>VLOOKUP(A99,'post intervencion'!J:BY,62,0)</f>
        <v>#N/A</v>
      </c>
      <c r="M99" t="e">
        <f>VLOOKUP(A99,'post control'!J:BI,45,0)</f>
        <v>#N/A</v>
      </c>
      <c r="N99">
        <f>VLOOKUP(A99,Pre!$J:$BG,45,0)</f>
        <v>-2</v>
      </c>
      <c r="O99" t="e">
        <f>VLOOKUP(A99,'post intervencion'!J:BY,63,0)</f>
        <v>#N/A</v>
      </c>
      <c r="P99" t="e">
        <f>VLOOKUP(A99,'post control'!J:BI,46,0)</f>
        <v>#N/A</v>
      </c>
      <c r="Q99">
        <f>VLOOKUP(A99,Pre!$J:$BG,46,0)</f>
        <v>5</v>
      </c>
      <c r="R99" t="e">
        <f>VLOOKUP(A99,'post intervencion'!J:BY,64,0)</f>
        <v>#N/A</v>
      </c>
      <c r="S99" t="e">
        <f>VLOOKUP(A99,'post control'!J:BI,47,0)</f>
        <v>#N/A</v>
      </c>
      <c r="T99">
        <f>VLOOKUP(A99,Pre!$J:$BG,47,0)</f>
        <v>2.6666666666666665</v>
      </c>
      <c r="U99" t="e">
        <f>VLOOKUP(A99,'post intervencion'!J:BY,65,0)</f>
        <v>#N/A</v>
      </c>
      <c r="V99" t="e">
        <f>VLOOKUP(A99,'post control'!J:BI,48,0)</f>
        <v>#N/A</v>
      </c>
      <c r="W99">
        <f>VLOOKUP(A99,Pre!$J:$BG,48,0)</f>
        <v>5</v>
      </c>
      <c r="X99" t="e">
        <f>VLOOKUP(A99,'post intervencion'!J:BY,66,0)</f>
        <v>#N/A</v>
      </c>
      <c r="Y99" t="e">
        <f>VLOOKUP(A99,'post control'!J:BI,49,0)</f>
        <v>#N/A</v>
      </c>
      <c r="Z99">
        <f>VLOOKUP(A99,Pre!$J:$BG,49,0)</f>
        <v>3</v>
      </c>
      <c r="AA99" t="e">
        <f>VLOOKUP(A99,'post intervencion'!J:BY,67,0)</f>
        <v>#N/A</v>
      </c>
      <c r="AB99" t="e">
        <f>VLOOKUP(A99,'post control'!J:BI,50,0)</f>
        <v>#N/A</v>
      </c>
      <c r="AC99">
        <f>VLOOKUP(A99,Pre!$J:$BG,50,0)</f>
        <v>11</v>
      </c>
      <c r="AD99" t="e">
        <f>VLOOKUP(A99,'post intervencion'!J:BY,68,0)</f>
        <v>#N/A</v>
      </c>
      <c r="AE99" t="e">
        <f>VLOOKUP(A99,'post control'!J:BI,51,0)</f>
        <v>#N/A</v>
      </c>
      <c r="AG99">
        <f>VLOOKUP(A99,Pre!$J:$BH,51,0)</f>
        <v>2.5555555555555554</v>
      </c>
      <c r="AH99" t="e">
        <f>VLOOKUP(A99,'post intervencion'!J:CA,70,0)</f>
        <v>#N/A</v>
      </c>
      <c r="AJ99">
        <f>VLOOKUP(A99,Pre!$J:$BI,52,0)</f>
        <v>0.33333333333333348</v>
      </c>
      <c r="AK99" t="e">
        <f>VLOOKUP(A99,'post intervencion'!J:CB,71,0)</f>
        <v>#N/A</v>
      </c>
      <c r="AM99">
        <f>VLOOKUP(A99,Pre!$J:$BJ,53,0)</f>
        <v>3</v>
      </c>
      <c r="AN99" t="e">
        <f>VLOOKUP(A99,'post intervencion'!J:CC,72,0)</f>
        <v>#N/A</v>
      </c>
      <c r="AP99">
        <f>VLOOKUP(A99,Pre!$J:$BK,54,0)</f>
        <v>5</v>
      </c>
      <c r="AQ99" t="e">
        <f>VLOOKUP(A99,'post intervencion'!J:CD,73,0)</f>
        <v>#N/A</v>
      </c>
      <c r="AS99">
        <f>VLOOKUP(A99,Pre!$J:$BL,55,0)</f>
        <v>3.666666666666667</v>
      </c>
      <c r="AT99" t="e">
        <f>VLOOKUP(A99,'post intervencion'!J:CE,74,0)</f>
        <v>#N/A</v>
      </c>
      <c r="AW99" t="e">
        <f>VLOOKUP(A99,'post intervencion'!$J$18:$CI$117,75,0)</f>
        <v>#N/A</v>
      </c>
      <c r="AX99" t="e">
        <f>VLOOKUP(A99,'post intervencion'!$J$18:$CI$117,76,0)</f>
        <v>#N/A</v>
      </c>
      <c r="AY99" t="e">
        <f>VLOOKUP(A99,'post intervencion'!$J$18:$CI$117,77,0)</f>
        <v>#N/A</v>
      </c>
      <c r="AZ99" t="e">
        <f>VLOOKUP(A99,'post intervencion'!$J$18:$CI$117,78,0)</f>
        <v>#N/A</v>
      </c>
      <c r="BB99">
        <f>VLOOKUP(A99,Pre!$J:$BL,4,0)</f>
        <v>7</v>
      </c>
      <c r="BC99" t="e">
        <f>VLOOKUP(A99,'post intervencion'!J:CN,21,0)</f>
        <v>#N/A</v>
      </c>
    </row>
    <row r="100" spans="1:55" x14ac:dyDescent="0.2">
      <c r="A100">
        <v>377</v>
      </c>
      <c r="B100" s="13">
        <f>VLOOKUP(A100,Pre!$J:$BG,41,0)</f>
        <v>4.333333333333333</v>
      </c>
      <c r="C100" s="13" t="e">
        <f>VLOOKUP(A100,'post intervencion'!J:BY,59,0)</f>
        <v>#N/A</v>
      </c>
      <c r="D100" s="13" t="e">
        <f>VLOOKUP(A100,'post control'!J:BI,42,0)</f>
        <v>#N/A</v>
      </c>
      <c r="E100">
        <f>VLOOKUP(A100,Pre!$J:$BG,42,0)</f>
        <v>2</v>
      </c>
      <c r="F100" t="e">
        <f>VLOOKUP(A100,'post intervencion'!J:BY,60,0)</f>
        <v>#N/A</v>
      </c>
      <c r="G100" t="e">
        <f>VLOOKUP(A100,'post control'!J:BI,43,0)</f>
        <v>#N/A</v>
      </c>
      <c r="H100">
        <f>VLOOKUP(A100,Pre!$J:$BG,43,0)</f>
        <v>-0.66666666666666663</v>
      </c>
      <c r="I100" t="e">
        <f>VLOOKUP(A100,'post intervencion'!J:BY,61,0)</f>
        <v>#N/A</v>
      </c>
      <c r="J100" t="e">
        <f>VLOOKUP(A100,'post control'!J:BI,44,0)</f>
        <v>#N/A</v>
      </c>
      <c r="K100" s="24">
        <f>VLOOKUP(A100,Pre!$J:$BG,44,0)</f>
        <v>-1</v>
      </c>
      <c r="L100" t="e">
        <f>VLOOKUP(A100,'post intervencion'!J:BY,62,0)</f>
        <v>#N/A</v>
      </c>
      <c r="M100" t="e">
        <f>VLOOKUP(A100,'post control'!J:BI,45,0)</f>
        <v>#N/A</v>
      </c>
      <c r="N100">
        <f>VLOOKUP(A100,Pre!$J:$BG,45,0)</f>
        <v>-1</v>
      </c>
      <c r="O100" t="e">
        <f>VLOOKUP(A100,'post intervencion'!J:BY,63,0)</f>
        <v>#N/A</v>
      </c>
      <c r="P100" t="e">
        <f>VLOOKUP(A100,'post control'!J:BI,46,0)</f>
        <v>#N/A</v>
      </c>
      <c r="Q100">
        <f>VLOOKUP(A100,Pre!$J:$BG,46,0)</f>
        <v>0</v>
      </c>
      <c r="R100" t="e">
        <f>VLOOKUP(A100,'post intervencion'!J:BY,64,0)</f>
        <v>#N/A</v>
      </c>
      <c r="S100" t="e">
        <f>VLOOKUP(A100,'post control'!J:BI,47,0)</f>
        <v>#N/A</v>
      </c>
      <c r="T100">
        <f>VLOOKUP(A100,Pre!$J:$BG,47,0)</f>
        <v>3.6666666666666665</v>
      </c>
      <c r="U100" t="e">
        <f>VLOOKUP(A100,'post intervencion'!J:BY,65,0)</f>
        <v>#N/A</v>
      </c>
      <c r="V100" t="e">
        <f>VLOOKUP(A100,'post control'!J:BI,48,0)</f>
        <v>#N/A</v>
      </c>
      <c r="W100">
        <f>VLOOKUP(A100,Pre!$J:$BG,48,0)</f>
        <v>5.4</v>
      </c>
      <c r="X100" t="e">
        <f>VLOOKUP(A100,'post intervencion'!J:BY,66,0)</f>
        <v>#N/A</v>
      </c>
      <c r="Y100" t="e">
        <f>VLOOKUP(A100,'post control'!J:BI,49,0)</f>
        <v>#N/A</v>
      </c>
      <c r="Z100">
        <f>VLOOKUP(A100,Pre!$J:$BG,49,0)</f>
        <v>2.5</v>
      </c>
      <c r="AA100" t="e">
        <f>VLOOKUP(A100,'post intervencion'!J:BY,67,0)</f>
        <v>#N/A</v>
      </c>
      <c r="AB100" t="e">
        <f>VLOOKUP(A100,'post control'!J:BI,50,0)</f>
        <v>#N/A</v>
      </c>
      <c r="AC100">
        <f>VLOOKUP(A100,Pre!$J:$BG,50,0)</f>
        <v>4</v>
      </c>
      <c r="AD100" t="e">
        <f>VLOOKUP(A100,'post intervencion'!J:BY,68,0)</f>
        <v>#N/A</v>
      </c>
      <c r="AE100" t="e">
        <f>VLOOKUP(A100,'post control'!J:BI,51,0)</f>
        <v>#N/A</v>
      </c>
      <c r="AG100">
        <f>VLOOKUP(A100,Pre!$J:$BH,51,0)</f>
        <v>3.2222222222222223</v>
      </c>
      <c r="AH100" t="e">
        <f>VLOOKUP(A100,'post intervencion'!J:CA,70,0)</f>
        <v>#N/A</v>
      </c>
      <c r="AJ100">
        <f>VLOOKUP(A100,Pre!$J:$BI,52,0)</f>
        <v>-0.33333333333333348</v>
      </c>
      <c r="AK100" t="e">
        <f>VLOOKUP(A100,'post intervencion'!J:CB,71,0)</f>
        <v>#N/A</v>
      </c>
      <c r="AM100">
        <f>VLOOKUP(A100,Pre!$J:$BJ,53,0)</f>
        <v>1</v>
      </c>
      <c r="AN100" t="e">
        <f>VLOOKUP(A100,'post intervencion'!J:CC,72,0)</f>
        <v>#N/A</v>
      </c>
      <c r="AP100">
        <f>VLOOKUP(A100,Pre!$J:$BK,54,0)</f>
        <v>2</v>
      </c>
      <c r="AQ100" t="e">
        <f>VLOOKUP(A100,'post intervencion'!J:CD,73,0)</f>
        <v>#N/A</v>
      </c>
      <c r="AS100">
        <f>VLOOKUP(A100,Pre!$J:$BL,55,0)</f>
        <v>0.66666666666666652</v>
      </c>
      <c r="AT100" t="e">
        <f>VLOOKUP(A100,'post intervencion'!J:CE,74,0)</f>
        <v>#N/A</v>
      </c>
      <c r="AW100" t="e">
        <f>VLOOKUP(A100,'post intervencion'!$J$18:$CI$117,75,0)</f>
        <v>#N/A</v>
      </c>
      <c r="AX100" t="e">
        <f>VLOOKUP(A100,'post intervencion'!$J$18:$CI$117,76,0)</f>
        <v>#N/A</v>
      </c>
      <c r="AY100" t="e">
        <f>VLOOKUP(A100,'post intervencion'!$J$18:$CI$117,77,0)</f>
        <v>#N/A</v>
      </c>
      <c r="AZ100" t="e">
        <f>VLOOKUP(A100,'post intervencion'!$J$18:$CI$117,78,0)</f>
        <v>#N/A</v>
      </c>
      <c r="BB100">
        <f>VLOOKUP(A100,Pre!$J:$BL,4,0)</f>
        <v>6</v>
      </c>
      <c r="BC100" t="e">
        <f>VLOOKUP(A100,'post intervencion'!J:CN,21,0)</f>
        <v>#N/A</v>
      </c>
    </row>
    <row r="101" spans="1:55" x14ac:dyDescent="0.2">
      <c r="A101">
        <v>669</v>
      </c>
      <c r="B101" s="13">
        <f>VLOOKUP(A101,Pre!$J:$BG,41,0)</f>
        <v>5</v>
      </c>
      <c r="C101" s="13" t="e">
        <f>VLOOKUP(A101,'post intervencion'!J:BY,59,0)</f>
        <v>#N/A</v>
      </c>
      <c r="D101" s="13">
        <f>VLOOKUP(A101,'post control'!J:BI,42,0)</f>
        <v>4.666666666666667</v>
      </c>
      <c r="E101">
        <f>VLOOKUP(A101,Pre!$J:$BG,42,0)</f>
        <v>2</v>
      </c>
      <c r="F101" t="e">
        <f>VLOOKUP(A101,'post intervencion'!J:BY,60,0)</f>
        <v>#N/A</v>
      </c>
      <c r="G101">
        <f>VLOOKUP(A101,'post control'!J:BI,43,0)</f>
        <v>5</v>
      </c>
      <c r="H101">
        <f>VLOOKUP(A101,Pre!$J:$BG,43,0)</f>
        <v>0</v>
      </c>
      <c r="I101" t="e">
        <f>VLOOKUP(A101,'post intervencion'!J:BY,61,0)</f>
        <v>#N/A</v>
      </c>
      <c r="J101">
        <f>VLOOKUP(A101,'post control'!J:BI,44,0)</f>
        <v>1</v>
      </c>
      <c r="K101" s="24">
        <f>VLOOKUP(A101,Pre!$J:$BG,44,0)</f>
        <v>0</v>
      </c>
      <c r="L101" t="e">
        <f>VLOOKUP(A101,'post intervencion'!J:BY,62,0)</f>
        <v>#N/A</v>
      </c>
      <c r="M101">
        <f>VLOOKUP(A101,'post control'!J:BI,45,0)</f>
        <v>0</v>
      </c>
      <c r="N101">
        <f>VLOOKUP(A101,Pre!$J:$BG,45,0)</f>
        <v>-1</v>
      </c>
      <c r="O101" t="e">
        <f>VLOOKUP(A101,'post intervencion'!J:BY,63,0)</f>
        <v>#N/A</v>
      </c>
      <c r="P101">
        <f>VLOOKUP(A101,'post control'!J:BI,46,0)</f>
        <v>1</v>
      </c>
      <c r="Q101">
        <f>VLOOKUP(A101,Pre!$J:$BG,46,0)</f>
        <v>1</v>
      </c>
      <c r="R101" t="e">
        <f>VLOOKUP(A101,'post intervencion'!J:BY,64,0)</f>
        <v>#N/A</v>
      </c>
      <c r="S101">
        <f>VLOOKUP(A101,'post control'!J:BI,47,0)</f>
        <v>2</v>
      </c>
      <c r="T101">
        <f>VLOOKUP(A101,Pre!$J:$BG,47,0)</f>
        <v>2.6666666666666665</v>
      </c>
      <c r="U101" t="e">
        <f>VLOOKUP(A101,'post intervencion'!J:BY,65,0)</f>
        <v>#N/A</v>
      </c>
      <c r="V101">
        <f>VLOOKUP(A101,'post control'!J:BI,48,0)</f>
        <v>2.5555555555555554</v>
      </c>
      <c r="W101">
        <f>VLOOKUP(A101,Pre!$J:$BG,48,0)</f>
        <v>4.4000000000000004</v>
      </c>
      <c r="X101" t="e">
        <f>VLOOKUP(A101,'post intervencion'!J:BY,66,0)</f>
        <v>#N/A</v>
      </c>
      <c r="Y101">
        <f>VLOOKUP(A101,'post control'!J:BI,49,0)</f>
        <v>4</v>
      </c>
      <c r="Z101">
        <f>VLOOKUP(A101,Pre!$J:$BG,49,0)</f>
        <v>3</v>
      </c>
      <c r="AA101" t="e">
        <f>VLOOKUP(A101,'post intervencion'!J:BY,67,0)</f>
        <v>#N/A</v>
      </c>
      <c r="AB101">
        <f>VLOOKUP(A101,'post control'!J:BI,50,0)</f>
        <v>3.6666666666666665</v>
      </c>
      <c r="AC101">
        <f>VLOOKUP(A101,Pre!$J:$BG,50,0)</f>
        <v>1</v>
      </c>
      <c r="AD101" t="e">
        <f>VLOOKUP(A101,'post intervencion'!J:BY,68,0)</f>
        <v>#N/A</v>
      </c>
      <c r="AE101">
        <f>VLOOKUP(A101,'post control'!J:BI,51,0)</f>
        <v>7</v>
      </c>
      <c r="AG101">
        <f>VLOOKUP(A101,Pre!$J:$BH,51,0)</f>
        <v>2.5555555555555554</v>
      </c>
      <c r="AH101" t="e">
        <f>VLOOKUP(A101,'post intervencion'!J:CA,70,0)</f>
        <v>#N/A</v>
      </c>
      <c r="AJ101">
        <f>VLOOKUP(A101,Pre!$J:$BI,52,0)</f>
        <v>-1</v>
      </c>
      <c r="AK101" t="e">
        <f>VLOOKUP(A101,'post intervencion'!J:CB,71,0)</f>
        <v>#N/A</v>
      </c>
      <c r="AM101">
        <f>VLOOKUP(A101,Pre!$J:$BJ,53,0)</f>
        <v>-1</v>
      </c>
      <c r="AN101" t="e">
        <f>VLOOKUP(A101,'post intervencion'!J:CC,72,0)</f>
        <v>#N/A</v>
      </c>
      <c r="AP101">
        <f>VLOOKUP(A101,Pre!$J:$BK,54,0)</f>
        <v>1</v>
      </c>
      <c r="AQ101" t="e">
        <f>VLOOKUP(A101,'post intervencion'!J:CD,73,0)</f>
        <v>#N/A</v>
      </c>
      <c r="AS101">
        <f>VLOOKUP(A101,Pre!$J:$BL,55,0)</f>
        <v>0.33333333333333304</v>
      </c>
      <c r="AT101" t="e">
        <f>VLOOKUP(A101,'post intervencion'!J:CE,74,0)</f>
        <v>#N/A</v>
      </c>
      <c r="AW101" t="e">
        <f>VLOOKUP(A101,'post intervencion'!$J$18:$CI$117,75,0)</f>
        <v>#N/A</v>
      </c>
      <c r="AX101" t="e">
        <f>VLOOKUP(A101,'post intervencion'!$J$18:$CI$117,76,0)</f>
        <v>#N/A</v>
      </c>
      <c r="AY101" t="e">
        <f>VLOOKUP(A101,'post intervencion'!$J$18:$CI$117,77,0)</f>
        <v>#N/A</v>
      </c>
      <c r="AZ101" t="e">
        <f>VLOOKUP(A101,'post intervencion'!$J$18:$CI$117,78,0)</f>
        <v>#N/A</v>
      </c>
      <c r="BB101">
        <f>VLOOKUP(A101,Pre!$J:$BL,4,0)</f>
        <v>3</v>
      </c>
      <c r="BC101" t="e">
        <f>VLOOKUP(A101,'post intervencion'!J:CN,21,0)</f>
        <v>#N/A</v>
      </c>
    </row>
    <row r="102" spans="1:55" x14ac:dyDescent="0.2">
      <c r="A102">
        <v>193</v>
      </c>
      <c r="B102" s="13">
        <f>VLOOKUP(A102,Pre!$J:$BG,41,0)</f>
        <v>6.666666666666667</v>
      </c>
      <c r="C102" s="13" t="e">
        <f>VLOOKUP(A102,'post intervencion'!J:BY,59,0)</f>
        <v>#N/A</v>
      </c>
      <c r="D102" s="13" t="e">
        <f>VLOOKUP(A102,'post control'!J:BI,42,0)</f>
        <v>#N/A</v>
      </c>
      <c r="E102">
        <f>VLOOKUP(A102,Pre!$J:$BG,42,0)</f>
        <v>9</v>
      </c>
      <c r="F102" t="e">
        <f>VLOOKUP(A102,'post intervencion'!J:BY,60,0)</f>
        <v>#N/A</v>
      </c>
      <c r="G102" t="e">
        <f>VLOOKUP(A102,'post control'!J:BI,43,0)</f>
        <v>#N/A</v>
      </c>
      <c r="H102">
        <f>VLOOKUP(A102,Pre!$J:$BG,43,0)</f>
        <v>0</v>
      </c>
      <c r="I102" t="e">
        <f>VLOOKUP(A102,'post intervencion'!J:BY,61,0)</f>
        <v>#N/A</v>
      </c>
      <c r="J102" t="e">
        <f>VLOOKUP(A102,'post control'!J:BI,44,0)</f>
        <v>#N/A</v>
      </c>
      <c r="K102" s="24">
        <f>VLOOKUP(A102,Pre!$J:$BG,44,0)</f>
        <v>0</v>
      </c>
      <c r="L102" t="e">
        <f>VLOOKUP(A102,'post intervencion'!J:BY,62,0)</f>
        <v>#N/A</v>
      </c>
      <c r="M102" t="e">
        <f>VLOOKUP(A102,'post control'!J:BI,45,0)</f>
        <v>#N/A</v>
      </c>
      <c r="N102">
        <f>VLOOKUP(A102,Pre!$J:$BG,45,0)</f>
        <v>0</v>
      </c>
      <c r="O102" t="e">
        <f>VLOOKUP(A102,'post intervencion'!J:BY,63,0)</f>
        <v>#N/A</v>
      </c>
      <c r="P102" t="e">
        <f>VLOOKUP(A102,'post control'!J:BI,46,0)</f>
        <v>#N/A</v>
      </c>
      <c r="Q102">
        <f>VLOOKUP(A102,Pre!$J:$BG,46,0)</f>
        <v>0</v>
      </c>
      <c r="R102" t="e">
        <f>VLOOKUP(A102,'post intervencion'!J:BY,64,0)</f>
        <v>#N/A</v>
      </c>
      <c r="S102" t="e">
        <f>VLOOKUP(A102,'post control'!J:BI,47,0)</f>
        <v>#N/A</v>
      </c>
      <c r="T102">
        <f>VLOOKUP(A102,Pre!$J:$BG,47,0)</f>
        <v>3</v>
      </c>
      <c r="U102" t="e">
        <f>VLOOKUP(A102,'post intervencion'!J:BY,65,0)</f>
        <v>#N/A</v>
      </c>
      <c r="V102" t="e">
        <f>VLOOKUP(A102,'post control'!J:BI,48,0)</f>
        <v>#N/A</v>
      </c>
      <c r="W102">
        <f>VLOOKUP(A102,Pre!$J:$BG,48,0)</f>
        <v>4</v>
      </c>
      <c r="X102" t="e">
        <f>VLOOKUP(A102,'post intervencion'!J:BY,66,0)</f>
        <v>#N/A</v>
      </c>
      <c r="Y102" t="e">
        <f>VLOOKUP(A102,'post control'!J:BI,49,0)</f>
        <v>#N/A</v>
      </c>
      <c r="Z102">
        <f>VLOOKUP(A102,Pre!$J:$BG,49,0)</f>
        <v>2.25</v>
      </c>
      <c r="AA102" t="e">
        <f>VLOOKUP(A102,'post intervencion'!J:BY,67,0)</f>
        <v>#N/A</v>
      </c>
      <c r="AB102" t="e">
        <f>VLOOKUP(A102,'post control'!J:BI,50,0)</f>
        <v>#N/A</v>
      </c>
      <c r="AC102">
        <f>VLOOKUP(A102,Pre!$J:$BG,50,0)</f>
        <v>1</v>
      </c>
      <c r="AD102" t="e">
        <f>VLOOKUP(A102,'post intervencion'!J:BY,68,0)</f>
        <v>#N/A</v>
      </c>
      <c r="AE102" t="e">
        <f>VLOOKUP(A102,'post control'!J:BI,51,0)</f>
        <v>#N/A</v>
      </c>
      <c r="AG102">
        <f>VLOOKUP(A102,Pre!$J:$BH,51,0)</f>
        <v>3.1111111111111112</v>
      </c>
      <c r="AH102" t="e">
        <f>VLOOKUP(A102,'post intervencion'!J:CA,70,0)</f>
        <v>#N/A</v>
      </c>
      <c r="AJ102">
        <f>VLOOKUP(A102,Pre!$J:$BI,52,0)</f>
        <v>0</v>
      </c>
      <c r="AK102" t="e">
        <f>VLOOKUP(A102,'post intervencion'!J:CB,71,0)</f>
        <v>#N/A</v>
      </c>
      <c r="AM102">
        <f>VLOOKUP(A102,Pre!$J:$BJ,53,0)</f>
        <v>0</v>
      </c>
      <c r="AN102" t="e">
        <f>VLOOKUP(A102,'post intervencion'!J:CC,72,0)</f>
        <v>#N/A</v>
      </c>
      <c r="AP102">
        <f>VLOOKUP(A102,Pre!$J:$BK,54,0)</f>
        <v>0</v>
      </c>
      <c r="AQ102" t="e">
        <f>VLOOKUP(A102,'post intervencion'!J:CD,73,0)</f>
        <v>#N/A</v>
      </c>
      <c r="AS102">
        <f>VLOOKUP(A102,Pre!$J:$BL,55,0)</f>
        <v>0</v>
      </c>
      <c r="AT102" t="e">
        <f>VLOOKUP(A102,'post intervencion'!J:CE,74,0)</f>
        <v>#N/A</v>
      </c>
      <c r="AW102" t="e">
        <f>VLOOKUP(A102,'post intervencion'!$J$18:$CI$117,75,0)</f>
        <v>#N/A</v>
      </c>
      <c r="AX102" t="e">
        <f>VLOOKUP(A102,'post intervencion'!$J$18:$CI$117,76,0)</f>
        <v>#N/A</v>
      </c>
      <c r="AY102" t="e">
        <f>VLOOKUP(A102,'post intervencion'!$J$18:$CI$117,77,0)</f>
        <v>#N/A</v>
      </c>
      <c r="AZ102" t="e">
        <f>VLOOKUP(A102,'post intervencion'!$J$18:$CI$117,78,0)</f>
        <v>#N/A</v>
      </c>
      <c r="BB102">
        <f>VLOOKUP(A102,Pre!$J:$BL,4,0)</f>
        <v>7</v>
      </c>
      <c r="BC102" t="e">
        <f>VLOOKUP(A102,'post intervencion'!J:CN,21,0)</f>
        <v>#N/A</v>
      </c>
    </row>
    <row r="103" spans="1:55" x14ac:dyDescent="0.2">
      <c r="A103">
        <v>229</v>
      </c>
      <c r="B103" s="13">
        <f>VLOOKUP(A103,Pre!$J:$BG,41,0)</f>
        <v>4</v>
      </c>
      <c r="C103" s="13" t="e">
        <f>VLOOKUP(A103,'post intervencion'!J:BY,59,0)</f>
        <v>#N/A</v>
      </c>
      <c r="D103" s="13" t="e">
        <f>VLOOKUP(A103,'post control'!J:BI,42,0)</f>
        <v>#N/A</v>
      </c>
      <c r="E103">
        <f>VLOOKUP(A103,Pre!$J:$BG,42,0)</f>
        <v>5</v>
      </c>
      <c r="F103" t="e">
        <f>VLOOKUP(A103,'post intervencion'!J:BY,60,0)</f>
        <v>#N/A</v>
      </c>
      <c r="G103" t="e">
        <f>VLOOKUP(A103,'post control'!J:BI,43,0)</f>
        <v>#N/A</v>
      </c>
      <c r="H103">
        <f>VLOOKUP(A103,Pre!$J:$BG,43,0)</f>
        <v>2</v>
      </c>
      <c r="I103" t="e">
        <f>VLOOKUP(A103,'post intervencion'!J:BY,61,0)</f>
        <v>#N/A</v>
      </c>
      <c r="J103" t="e">
        <f>VLOOKUP(A103,'post control'!J:BI,44,0)</f>
        <v>#N/A</v>
      </c>
      <c r="K103" s="24">
        <f>VLOOKUP(A103,Pre!$J:$BG,44,0)</f>
        <v>3</v>
      </c>
      <c r="L103" t="e">
        <f>VLOOKUP(A103,'post intervencion'!J:BY,62,0)</f>
        <v>#N/A</v>
      </c>
      <c r="M103" t="e">
        <f>VLOOKUP(A103,'post control'!J:BI,45,0)</f>
        <v>#N/A</v>
      </c>
      <c r="N103">
        <f>VLOOKUP(A103,Pre!$J:$BG,45,0)</f>
        <v>0</v>
      </c>
      <c r="O103" t="e">
        <f>VLOOKUP(A103,'post intervencion'!J:BY,63,0)</f>
        <v>#N/A</v>
      </c>
      <c r="P103" t="e">
        <f>VLOOKUP(A103,'post control'!J:BI,46,0)</f>
        <v>#N/A</v>
      </c>
      <c r="Q103">
        <f>VLOOKUP(A103,Pre!$J:$BG,46,0)</f>
        <v>3</v>
      </c>
      <c r="R103" t="e">
        <f>VLOOKUP(A103,'post intervencion'!J:BY,64,0)</f>
        <v>#N/A</v>
      </c>
      <c r="S103" t="e">
        <f>VLOOKUP(A103,'post control'!J:BI,47,0)</f>
        <v>#N/A</v>
      </c>
      <c r="T103">
        <f>VLOOKUP(A103,Pre!$J:$BG,47,0)</f>
        <v>1</v>
      </c>
      <c r="U103" t="e">
        <f>VLOOKUP(A103,'post intervencion'!J:BY,65,0)</f>
        <v>#N/A</v>
      </c>
      <c r="V103" t="e">
        <f>VLOOKUP(A103,'post control'!J:BI,48,0)</f>
        <v>#N/A</v>
      </c>
      <c r="W103">
        <f>VLOOKUP(A103,Pre!$J:$BG,48,0)</f>
        <v>3.6</v>
      </c>
      <c r="X103" t="e">
        <f>VLOOKUP(A103,'post intervencion'!J:BY,66,0)</f>
        <v>#N/A</v>
      </c>
      <c r="Y103" t="e">
        <f>VLOOKUP(A103,'post control'!J:BI,49,0)</f>
        <v>#N/A</v>
      </c>
      <c r="Z103">
        <f>VLOOKUP(A103,Pre!$J:$BG,49,0)</f>
        <v>3.75</v>
      </c>
      <c r="AA103" t="e">
        <f>VLOOKUP(A103,'post intervencion'!J:BY,67,0)</f>
        <v>#N/A</v>
      </c>
      <c r="AB103" t="e">
        <f>VLOOKUP(A103,'post control'!J:BI,50,0)</f>
        <v>#N/A</v>
      </c>
      <c r="AC103">
        <f>VLOOKUP(A103,Pre!$J:$BG,50,0)</f>
        <v>6</v>
      </c>
      <c r="AD103" t="e">
        <f>VLOOKUP(A103,'post intervencion'!J:BY,68,0)</f>
        <v>#N/A</v>
      </c>
      <c r="AE103" t="e">
        <f>VLOOKUP(A103,'post control'!J:BI,51,0)</f>
        <v>#N/A</v>
      </c>
      <c r="AG103">
        <f>VLOOKUP(A103,Pre!$J:$BH,51,0)</f>
        <v>1.6666666666666667</v>
      </c>
      <c r="AH103" t="e">
        <f>VLOOKUP(A103,'post intervencion'!J:CA,70,0)</f>
        <v>#N/A</v>
      </c>
      <c r="AJ103">
        <f>VLOOKUP(A103,Pre!$J:$BI,52,0)</f>
        <v>0</v>
      </c>
      <c r="AK103" t="e">
        <f>VLOOKUP(A103,'post intervencion'!J:CB,71,0)</f>
        <v>#N/A</v>
      </c>
      <c r="AM103">
        <f>VLOOKUP(A103,Pre!$J:$BJ,53,0)</f>
        <v>0</v>
      </c>
      <c r="AN103" t="e">
        <f>VLOOKUP(A103,'post intervencion'!J:CC,72,0)</f>
        <v>#N/A</v>
      </c>
      <c r="AP103">
        <f>VLOOKUP(A103,Pre!$J:$BK,54,0)</f>
        <v>0</v>
      </c>
      <c r="AQ103" t="e">
        <f>VLOOKUP(A103,'post intervencion'!J:CD,73,0)</f>
        <v>#N/A</v>
      </c>
      <c r="AS103">
        <f>VLOOKUP(A103,Pre!$J:$BL,55,0)</f>
        <v>2</v>
      </c>
      <c r="AT103" t="e">
        <f>VLOOKUP(A103,'post intervencion'!J:CE,74,0)</f>
        <v>#N/A</v>
      </c>
      <c r="AW103" t="e">
        <f>VLOOKUP(A103,'post intervencion'!$J$18:$CI$117,75,0)</f>
        <v>#N/A</v>
      </c>
      <c r="AX103" t="e">
        <f>VLOOKUP(A103,'post intervencion'!$J$18:$CI$117,76,0)</f>
        <v>#N/A</v>
      </c>
      <c r="AY103" t="e">
        <f>VLOOKUP(A103,'post intervencion'!$J$18:$CI$117,77,0)</f>
        <v>#N/A</v>
      </c>
      <c r="AZ103" t="e">
        <f>VLOOKUP(A103,'post intervencion'!$J$18:$CI$117,78,0)</f>
        <v>#N/A</v>
      </c>
      <c r="BB103">
        <f>VLOOKUP(A103,Pre!$J:$BL,4,0)</f>
        <v>3</v>
      </c>
      <c r="BC103" t="e">
        <f>VLOOKUP(A103,'post intervencion'!J:CN,21,0)</f>
        <v>#N/A</v>
      </c>
    </row>
    <row r="104" spans="1:55" x14ac:dyDescent="0.2">
      <c r="A104">
        <v>253</v>
      </c>
      <c r="B104" s="13">
        <f>VLOOKUP(A104,Pre!$J:$BG,41,0)</f>
        <v>4.666666666666667</v>
      </c>
      <c r="C104" s="13" t="e">
        <f>VLOOKUP(A104,'post intervencion'!J:BY,59,0)</f>
        <v>#N/A</v>
      </c>
      <c r="D104" s="13" t="e">
        <f>VLOOKUP(A104,'post control'!J:BI,42,0)</f>
        <v>#N/A</v>
      </c>
      <c r="E104">
        <f>VLOOKUP(A104,Pre!$J:$BG,42,0)</f>
        <v>2</v>
      </c>
      <c r="F104" t="e">
        <f>VLOOKUP(A104,'post intervencion'!J:BY,60,0)</f>
        <v>#N/A</v>
      </c>
      <c r="G104" t="e">
        <f>VLOOKUP(A104,'post control'!J:BI,43,0)</f>
        <v>#N/A</v>
      </c>
      <c r="H104">
        <f>VLOOKUP(A104,Pre!$J:$BG,43,0)</f>
        <v>-0.66666666666666663</v>
      </c>
      <c r="I104" t="e">
        <f>VLOOKUP(A104,'post intervencion'!J:BY,61,0)</f>
        <v>#N/A</v>
      </c>
      <c r="J104" t="e">
        <f>VLOOKUP(A104,'post control'!J:BI,44,0)</f>
        <v>#N/A</v>
      </c>
      <c r="K104" s="24">
        <f>VLOOKUP(A104,Pre!$J:$BG,44,0)</f>
        <v>-2</v>
      </c>
      <c r="L104" t="e">
        <f>VLOOKUP(A104,'post intervencion'!J:BY,62,0)</f>
        <v>#N/A</v>
      </c>
      <c r="M104" t="e">
        <f>VLOOKUP(A104,'post control'!J:BI,45,0)</f>
        <v>#N/A</v>
      </c>
      <c r="N104">
        <f>VLOOKUP(A104,Pre!$J:$BG,45,0)</f>
        <v>0</v>
      </c>
      <c r="O104" t="e">
        <f>VLOOKUP(A104,'post intervencion'!J:BY,63,0)</f>
        <v>#N/A</v>
      </c>
      <c r="P104" t="e">
        <f>VLOOKUP(A104,'post control'!J:BI,46,0)</f>
        <v>#N/A</v>
      </c>
      <c r="Q104">
        <f>VLOOKUP(A104,Pre!$J:$BG,46,0)</f>
        <v>0</v>
      </c>
      <c r="R104" t="e">
        <f>VLOOKUP(A104,'post intervencion'!J:BY,64,0)</f>
        <v>#N/A</v>
      </c>
      <c r="S104" t="e">
        <f>VLOOKUP(A104,'post control'!J:BI,47,0)</f>
        <v>#N/A</v>
      </c>
      <c r="T104">
        <f>VLOOKUP(A104,Pre!$J:$BG,47,0)</f>
        <v>6</v>
      </c>
      <c r="U104" t="e">
        <f>VLOOKUP(A104,'post intervencion'!J:BY,65,0)</f>
        <v>#N/A</v>
      </c>
      <c r="V104" t="e">
        <f>VLOOKUP(A104,'post control'!J:BI,48,0)</f>
        <v>#N/A</v>
      </c>
      <c r="W104">
        <f>VLOOKUP(A104,Pre!$J:$BG,48,0)</f>
        <v>4.8</v>
      </c>
      <c r="X104" t="e">
        <f>VLOOKUP(A104,'post intervencion'!J:BY,66,0)</f>
        <v>#N/A</v>
      </c>
      <c r="Y104" t="e">
        <f>VLOOKUP(A104,'post control'!J:BI,49,0)</f>
        <v>#N/A</v>
      </c>
      <c r="Z104">
        <f>VLOOKUP(A104,Pre!$J:$BG,49,0)</f>
        <v>3</v>
      </c>
      <c r="AA104" t="e">
        <f>VLOOKUP(A104,'post intervencion'!J:BY,67,0)</f>
        <v>#N/A</v>
      </c>
      <c r="AB104" t="e">
        <f>VLOOKUP(A104,'post control'!J:BI,50,0)</f>
        <v>#N/A</v>
      </c>
      <c r="AC104">
        <f>VLOOKUP(A104,Pre!$J:$BG,50,0)</f>
        <v>2</v>
      </c>
      <c r="AD104" t="e">
        <f>VLOOKUP(A104,'post intervencion'!J:BY,68,0)</f>
        <v>#N/A</v>
      </c>
      <c r="AE104" t="e">
        <f>VLOOKUP(A104,'post control'!J:BI,51,0)</f>
        <v>#N/A</v>
      </c>
      <c r="AG104">
        <f>VLOOKUP(A104,Pre!$J:$BH,51,0)</f>
        <v>6</v>
      </c>
      <c r="AH104" t="e">
        <f>VLOOKUP(A104,'post intervencion'!J:CA,70,0)</f>
        <v>#N/A</v>
      </c>
      <c r="AJ104">
        <f>VLOOKUP(A104,Pre!$J:$BI,52,0)</f>
        <v>0</v>
      </c>
      <c r="AK104" t="e">
        <f>VLOOKUP(A104,'post intervencion'!J:CB,71,0)</f>
        <v>#N/A</v>
      </c>
      <c r="AM104">
        <f>VLOOKUP(A104,Pre!$J:$BJ,53,0)</f>
        <v>0</v>
      </c>
      <c r="AN104" t="e">
        <f>VLOOKUP(A104,'post intervencion'!J:CC,72,0)</f>
        <v>#N/A</v>
      </c>
      <c r="AP104">
        <f>VLOOKUP(A104,Pre!$J:$BK,54,0)</f>
        <v>0</v>
      </c>
      <c r="AQ104" t="e">
        <f>VLOOKUP(A104,'post intervencion'!J:CD,73,0)</f>
        <v>#N/A</v>
      </c>
      <c r="AS104">
        <f>VLOOKUP(A104,Pre!$J:$BL,55,0)</f>
        <v>-0.66666666666666696</v>
      </c>
      <c r="AT104" t="e">
        <f>VLOOKUP(A104,'post intervencion'!J:CE,74,0)</f>
        <v>#N/A</v>
      </c>
      <c r="AW104" t="e">
        <f>VLOOKUP(A104,'post intervencion'!$J$18:$CI$117,75,0)</f>
        <v>#N/A</v>
      </c>
      <c r="AX104" t="e">
        <f>VLOOKUP(A104,'post intervencion'!$J$18:$CI$117,76,0)</f>
        <v>#N/A</v>
      </c>
      <c r="AY104" t="e">
        <f>VLOOKUP(A104,'post intervencion'!$J$18:$CI$117,77,0)</f>
        <v>#N/A</v>
      </c>
      <c r="AZ104" t="e">
        <f>VLOOKUP(A104,'post intervencion'!$J$18:$CI$117,78,0)</f>
        <v>#N/A</v>
      </c>
      <c r="BB104">
        <f>VLOOKUP(A104,Pre!$J:$BL,4,0)</f>
        <v>6</v>
      </c>
      <c r="BC104" t="e">
        <f>VLOOKUP(A104,'post intervencion'!J:CN,21,0)</f>
        <v>#N/A</v>
      </c>
    </row>
    <row r="105" spans="1:55" x14ac:dyDescent="0.2">
      <c r="A105">
        <v>277</v>
      </c>
      <c r="B105" s="13">
        <f>VLOOKUP(A105,Pre!$J:$BG,41,0)</f>
        <v>6.333333333333333</v>
      </c>
      <c r="C105" s="13" t="e">
        <f>VLOOKUP(A105,'post intervencion'!J:BY,59,0)</f>
        <v>#N/A</v>
      </c>
      <c r="D105" s="13">
        <f>VLOOKUP(A105,'post control'!J:BI,42,0)</f>
        <v>6.333333333333333</v>
      </c>
      <c r="E105">
        <f>VLOOKUP(A105,Pre!$J:$BG,42,0)</f>
        <v>12</v>
      </c>
      <c r="F105" t="e">
        <f>VLOOKUP(A105,'post intervencion'!J:BY,60,0)</f>
        <v>#N/A</v>
      </c>
      <c r="G105">
        <f>VLOOKUP(A105,'post control'!J:BI,43,0)</f>
        <v>11</v>
      </c>
      <c r="H105">
        <f>VLOOKUP(A105,Pre!$J:$BG,43,0)</f>
        <v>0</v>
      </c>
      <c r="I105" t="e">
        <f>VLOOKUP(A105,'post intervencion'!J:BY,61,0)</f>
        <v>#N/A</v>
      </c>
      <c r="J105">
        <f>VLOOKUP(A105,'post control'!J:BI,44,0)</f>
        <v>0.66666666666666663</v>
      </c>
      <c r="K105" s="24">
        <f>VLOOKUP(A105,Pre!$J:$BG,44,0)</f>
        <v>0</v>
      </c>
      <c r="L105" t="e">
        <f>VLOOKUP(A105,'post intervencion'!J:BY,62,0)</f>
        <v>#N/A</v>
      </c>
      <c r="M105">
        <f>VLOOKUP(A105,'post control'!J:BI,45,0)</f>
        <v>2</v>
      </c>
      <c r="N105">
        <f>VLOOKUP(A105,Pre!$J:$BG,45,0)</f>
        <v>0</v>
      </c>
      <c r="O105" t="e">
        <f>VLOOKUP(A105,'post intervencion'!J:BY,63,0)</f>
        <v>#N/A</v>
      </c>
      <c r="P105">
        <f>VLOOKUP(A105,'post control'!J:BI,46,0)</f>
        <v>0</v>
      </c>
      <c r="Q105">
        <f>VLOOKUP(A105,Pre!$J:$BG,46,0)</f>
        <v>0</v>
      </c>
      <c r="R105" t="e">
        <f>VLOOKUP(A105,'post intervencion'!J:BY,64,0)</f>
        <v>#N/A</v>
      </c>
      <c r="S105">
        <f>VLOOKUP(A105,'post control'!J:BI,47,0)</f>
        <v>0</v>
      </c>
      <c r="T105">
        <f>VLOOKUP(A105,Pre!$J:$BG,47,0)</f>
        <v>5</v>
      </c>
      <c r="U105" t="e">
        <f>VLOOKUP(A105,'post intervencion'!J:BY,65,0)</f>
        <v>#N/A</v>
      </c>
      <c r="V105">
        <f>VLOOKUP(A105,'post control'!J:BI,48,0)</f>
        <v>3.1111111111111112</v>
      </c>
      <c r="W105">
        <f>VLOOKUP(A105,Pre!$J:$BG,48,0)</f>
        <v>3.4</v>
      </c>
      <c r="X105" t="e">
        <f>VLOOKUP(A105,'post intervencion'!J:BY,66,0)</f>
        <v>#N/A</v>
      </c>
      <c r="Y105">
        <f>VLOOKUP(A105,'post control'!J:BI,49,0)</f>
        <v>4</v>
      </c>
      <c r="Z105">
        <f>VLOOKUP(A105,Pre!$J:$BG,49,0)</f>
        <v>3</v>
      </c>
      <c r="AA105" t="e">
        <f>VLOOKUP(A105,'post intervencion'!J:BY,67,0)</f>
        <v>#N/A</v>
      </c>
      <c r="AB105">
        <f>VLOOKUP(A105,'post control'!J:BI,50,0)</f>
        <v>3.6666666666666665</v>
      </c>
      <c r="AC105">
        <f>VLOOKUP(A105,Pre!$J:$BG,50,0)</f>
        <v>9</v>
      </c>
      <c r="AD105" t="e">
        <f>VLOOKUP(A105,'post intervencion'!J:BY,68,0)</f>
        <v>#N/A</v>
      </c>
      <c r="AE105">
        <f>VLOOKUP(A105,'post control'!J:BI,51,0)</f>
        <v>10</v>
      </c>
      <c r="AG105">
        <f>VLOOKUP(A105,Pre!$J:$BH,51,0)</f>
        <v>3.5555555555555554</v>
      </c>
      <c r="AH105" t="e">
        <f>VLOOKUP(A105,'post intervencion'!J:CA,70,0)</f>
        <v>#N/A</v>
      </c>
      <c r="AJ105">
        <f>VLOOKUP(A105,Pre!$J:$BI,52,0)</f>
        <v>2.3333333333333335</v>
      </c>
      <c r="AK105" t="e">
        <f>VLOOKUP(A105,'post intervencion'!J:CB,71,0)</f>
        <v>#N/A</v>
      </c>
      <c r="AM105">
        <f>VLOOKUP(A105,Pre!$J:$BJ,53,0)</f>
        <v>5</v>
      </c>
      <c r="AN105" t="e">
        <f>VLOOKUP(A105,'post intervencion'!J:CC,72,0)</f>
        <v>#N/A</v>
      </c>
      <c r="AP105">
        <f>VLOOKUP(A105,Pre!$J:$BK,54,0)</f>
        <v>5</v>
      </c>
      <c r="AQ105" t="e">
        <f>VLOOKUP(A105,'post intervencion'!J:CD,73,0)</f>
        <v>#N/A</v>
      </c>
      <c r="AS105">
        <f>VLOOKUP(A105,Pre!$J:$BL,55,0)</f>
        <v>3</v>
      </c>
      <c r="AT105" t="e">
        <f>VLOOKUP(A105,'post intervencion'!J:CE,74,0)</f>
        <v>#N/A</v>
      </c>
      <c r="AW105" t="e">
        <f>VLOOKUP(A105,'post intervencion'!$J$18:$CI$117,75,0)</f>
        <v>#N/A</v>
      </c>
      <c r="AX105" t="e">
        <f>VLOOKUP(A105,'post intervencion'!$J$18:$CI$117,76,0)</f>
        <v>#N/A</v>
      </c>
      <c r="AY105" t="e">
        <f>VLOOKUP(A105,'post intervencion'!$J$18:$CI$117,77,0)</f>
        <v>#N/A</v>
      </c>
      <c r="AZ105" t="e">
        <f>VLOOKUP(A105,'post intervencion'!$J$18:$CI$117,78,0)</f>
        <v>#N/A</v>
      </c>
      <c r="BB105">
        <f>VLOOKUP(A105,Pre!$J:$BL,4,0)</f>
        <v>7</v>
      </c>
      <c r="BC105" t="e">
        <f>VLOOKUP(A105,'post intervencion'!J:CN,21,0)</f>
        <v>#N/A</v>
      </c>
    </row>
    <row r="106" spans="1:55" x14ac:dyDescent="0.2">
      <c r="A106">
        <v>281</v>
      </c>
      <c r="B106" s="13">
        <f>VLOOKUP(A106,Pre!$J:$BG,41,0)</f>
        <v>5.666666666666667</v>
      </c>
      <c r="C106" s="13" t="e">
        <f>VLOOKUP(A106,'post intervencion'!J:BY,59,0)</f>
        <v>#N/A</v>
      </c>
      <c r="D106" s="13">
        <f>VLOOKUP(A106,'post control'!J:BI,42,0)</f>
        <v>5</v>
      </c>
      <c r="E106">
        <f>VLOOKUP(A106,Pre!$J:$BG,42,0)</f>
        <v>10</v>
      </c>
      <c r="F106" t="e">
        <f>VLOOKUP(A106,'post intervencion'!J:BY,60,0)</f>
        <v>#N/A</v>
      </c>
      <c r="G106">
        <f>VLOOKUP(A106,'post control'!J:BI,43,0)</f>
        <v>6</v>
      </c>
      <c r="H106">
        <f>VLOOKUP(A106,Pre!$J:$BG,43,0)</f>
        <v>0</v>
      </c>
      <c r="I106" t="e">
        <f>VLOOKUP(A106,'post intervencion'!J:BY,61,0)</f>
        <v>#N/A</v>
      </c>
      <c r="J106">
        <f>VLOOKUP(A106,'post control'!J:BI,44,0)</f>
        <v>0.33333333333333331</v>
      </c>
      <c r="K106" s="24">
        <f>VLOOKUP(A106,Pre!$J:$BG,44,0)</f>
        <v>0</v>
      </c>
      <c r="L106" t="e">
        <f>VLOOKUP(A106,'post intervencion'!J:BY,62,0)</f>
        <v>#N/A</v>
      </c>
      <c r="M106">
        <f>VLOOKUP(A106,'post control'!J:BI,45,0)</f>
        <v>1</v>
      </c>
      <c r="N106">
        <f>VLOOKUP(A106,Pre!$J:$BG,45,0)</f>
        <v>0</v>
      </c>
      <c r="O106" t="e">
        <f>VLOOKUP(A106,'post intervencion'!J:BY,63,0)</f>
        <v>#N/A</v>
      </c>
      <c r="P106">
        <f>VLOOKUP(A106,'post control'!J:BI,46,0)</f>
        <v>0</v>
      </c>
      <c r="Q106">
        <f>VLOOKUP(A106,Pre!$J:$BG,46,0)</f>
        <v>0</v>
      </c>
      <c r="R106" t="e">
        <f>VLOOKUP(A106,'post intervencion'!J:BY,64,0)</f>
        <v>#N/A</v>
      </c>
      <c r="S106">
        <f>VLOOKUP(A106,'post control'!J:BI,47,0)</f>
        <v>0</v>
      </c>
      <c r="T106">
        <f>VLOOKUP(A106,Pre!$J:$BG,47,0)</f>
        <v>4.666666666666667</v>
      </c>
      <c r="U106" t="e">
        <f>VLOOKUP(A106,'post intervencion'!J:BY,65,0)</f>
        <v>#N/A</v>
      </c>
      <c r="V106">
        <f>VLOOKUP(A106,'post control'!J:BI,48,0)</f>
        <v>4.333333333333333</v>
      </c>
      <c r="W106">
        <f>VLOOKUP(A106,Pre!$J:$BG,48,0)</f>
        <v>4.5999999999999996</v>
      </c>
      <c r="X106" t="e">
        <f>VLOOKUP(A106,'post intervencion'!J:BY,66,0)</f>
        <v>#N/A</v>
      </c>
      <c r="Y106">
        <f>VLOOKUP(A106,'post control'!J:BI,49,0)</f>
        <v>3.6</v>
      </c>
      <c r="Z106">
        <f>VLOOKUP(A106,Pre!$J:$BG,49,0)</f>
        <v>4.25</v>
      </c>
      <c r="AA106" t="e">
        <f>VLOOKUP(A106,'post intervencion'!J:BY,67,0)</f>
        <v>#N/A</v>
      </c>
      <c r="AB106">
        <f>VLOOKUP(A106,'post control'!J:BI,50,0)</f>
        <v>4.333333333333333</v>
      </c>
      <c r="AC106">
        <f>VLOOKUP(A106,Pre!$J:$BG,50,0)</f>
        <v>3</v>
      </c>
      <c r="AD106" t="e">
        <f>VLOOKUP(A106,'post intervencion'!J:BY,68,0)</f>
        <v>#N/A</v>
      </c>
      <c r="AE106">
        <f>VLOOKUP(A106,'post control'!J:BI,51,0)</f>
        <v>1</v>
      </c>
      <c r="AG106">
        <f>VLOOKUP(A106,Pre!$J:$BH,51,0)</f>
        <v>4</v>
      </c>
      <c r="AH106" t="e">
        <f>VLOOKUP(A106,'post intervencion'!J:CA,70,0)</f>
        <v>#N/A</v>
      </c>
      <c r="AJ106">
        <f>VLOOKUP(A106,Pre!$J:$BI,52,0)</f>
        <v>1.3333333333333335</v>
      </c>
      <c r="AK106" t="e">
        <f>VLOOKUP(A106,'post intervencion'!J:CB,71,0)</f>
        <v>#N/A</v>
      </c>
      <c r="AM106">
        <f>VLOOKUP(A106,Pre!$J:$BJ,53,0)</f>
        <v>2</v>
      </c>
      <c r="AN106" t="e">
        <f>VLOOKUP(A106,'post intervencion'!J:CC,72,0)</f>
        <v>#N/A</v>
      </c>
      <c r="AP106">
        <f>VLOOKUP(A106,Pre!$J:$BK,54,0)</f>
        <v>2</v>
      </c>
      <c r="AQ106" t="e">
        <f>VLOOKUP(A106,'post intervencion'!J:CD,73,0)</f>
        <v>#N/A</v>
      </c>
      <c r="AS106">
        <f>VLOOKUP(A106,Pre!$J:$BL,55,0)</f>
        <v>1.0000000000000004</v>
      </c>
      <c r="AT106" t="e">
        <f>VLOOKUP(A106,'post intervencion'!J:CE,74,0)</f>
        <v>#N/A</v>
      </c>
      <c r="AW106" t="e">
        <f>VLOOKUP(A106,'post intervencion'!$J$18:$CI$117,75,0)</f>
        <v>#N/A</v>
      </c>
      <c r="AX106" t="e">
        <f>VLOOKUP(A106,'post intervencion'!$J$18:$CI$117,76,0)</f>
        <v>#N/A</v>
      </c>
      <c r="AY106" t="e">
        <f>VLOOKUP(A106,'post intervencion'!$J$18:$CI$117,77,0)</f>
        <v>#N/A</v>
      </c>
      <c r="AZ106" t="e">
        <f>VLOOKUP(A106,'post intervencion'!$J$18:$CI$117,78,0)</f>
        <v>#N/A</v>
      </c>
      <c r="BB106">
        <f>VLOOKUP(A106,Pre!$J:$BL,4,0)</f>
        <v>7</v>
      </c>
      <c r="BC106" t="e">
        <f>VLOOKUP(A106,'post intervencion'!J:CN,21,0)</f>
        <v>#N/A</v>
      </c>
    </row>
    <row r="107" spans="1:55" x14ac:dyDescent="0.2">
      <c r="A107">
        <v>325</v>
      </c>
      <c r="B107" s="13">
        <f>VLOOKUP(A107,Pre!$J:$BG,41,0)</f>
        <v>6.666666666666667</v>
      </c>
      <c r="C107" s="13" t="e">
        <f>VLOOKUP(A107,'post intervencion'!J:BY,59,0)</f>
        <v>#N/A</v>
      </c>
      <c r="D107" s="13" t="e">
        <f>VLOOKUP(A107,'post control'!J:BI,42,0)</f>
        <v>#N/A</v>
      </c>
      <c r="E107">
        <f>VLOOKUP(A107,Pre!$J:$BG,42,0)</f>
        <v>2</v>
      </c>
      <c r="F107" t="e">
        <f>VLOOKUP(A107,'post intervencion'!J:BY,60,0)</f>
        <v>#N/A</v>
      </c>
      <c r="G107" t="e">
        <f>VLOOKUP(A107,'post control'!J:BI,43,0)</f>
        <v>#N/A</v>
      </c>
      <c r="H107">
        <f>VLOOKUP(A107,Pre!$J:$BG,43,0)</f>
        <v>0.33333333333333331</v>
      </c>
      <c r="I107" t="e">
        <f>VLOOKUP(A107,'post intervencion'!J:BY,61,0)</f>
        <v>#N/A</v>
      </c>
      <c r="J107" t="e">
        <f>VLOOKUP(A107,'post control'!J:BI,44,0)</f>
        <v>#N/A</v>
      </c>
      <c r="K107" s="24">
        <f>VLOOKUP(A107,Pre!$J:$BG,44,0)</f>
        <v>1</v>
      </c>
      <c r="L107" t="e">
        <f>VLOOKUP(A107,'post intervencion'!J:BY,62,0)</f>
        <v>#N/A</v>
      </c>
      <c r="M107" t="e">
        <f>VLOOKUP(A107,'post control'!J:BI,45,0)</f>
        <v>#N/A</v>
      </c>
      <c r="N107">
        <f>VLOOKUP(A107,Pre!$J:$BG,45,0)</f>
        <v>0</v>
      </c>
      <c r="O107" t="e">
        <f>VLOOKUP(A107,'post intervencion'!J:BY,63,0)</f>
        <v>#N/A</v>
      </c>
      <c r="P107" t="e">
        <f>VLOOKUP(A107,'post control'!J:BI,46,0)</f>
        <v>#N/A</v>
      </c>
      <c r="Q107">
        <f>VLOOKUP(A107,Pre!$J:$BG,46,0)</f>
        <v>0</v>
      </c>
      <c r="R107" t="e">
        <f>VLOOKUP(A107,'post intervencion'!J:BY,64,0)</f>
        <v>#N/A</v>
      </c>
      <c r="S107" t="e">
        <f>VLOOKUP(A107,'post control'!J:BI,47,0)</f>
        <v>#N/A</v>
      </c>
      <c r="T107">
        <f>VLOOKUP(A107,Pre!$J:$BG,47,0)</f>
        <v>5.666666666666667</v>
      </c>
      <c r="U107" t="e">
        <f>VLOOKUP(A107,'post intervencion'!J:BY,65,0)</f>
        <v>#N/A</v>
      </c>
      <c r="V107" t="e">
        <f>VLOOKUP(A107,'post control'!J:BI,48,0)</f>
        <v>#N/A</v>
      </c>
      <c r="W107">
        <f>VLOOKUP(A107,Pre!$J:$BG,48,0)</f>
        <v>4.5999999999999996</v>
      </c>
      <c r="X107" t="e">
        <f>VLOOKUP(A107,'post intervencion'!J:BY,66,0)</f>
        <v>#N/A</v>
      </c>
      <c r="Y107" t="e">
        <f>VLOOKUP(A107,'post control'!J:BI,49,0)</f>
        <v>#N/A</v>
      </c>
      <c r="Z107">
        <f>VLOOKUP(A107,Pre!$J:$BG,49,0)</f>
        <v>4.5</v>
      </c>
      <c r="AA107" t="e">
        <f>VLOOKUP(A107,'post intervencion'!J:BY,67,0)</f>
        <v>#N/A</v>
      </c>
      <c r="AB107" t="e">
        <f>VLOOKUP(A107,'post control'!J:BI,50,0)</f>
        <v>#N/A</v>
      </c>
      <c r="AC107">
        <f>VLOOKUP(A107,Pre!$J:$BG,50,0)</f>
        <v>10</v>
      </c>
      <c r="AD107" t="e">
        <f>VLOOKUP(A107,'post intervencion'!J:BY,68,0)</f>
        <v>#N/A</v>
      </c>
      <c r="AE107" t="e">
        <f>VLOOKUP(A107,'post control'!J:BI,51,0)</f>
        <v>#N/A</v>
      </c>
      <c r="AG107">
        <f>VLOOKUP(A107,Pre!$J:$BH,51,0)</f>
        <v>4.7777777777777777</v>
      </c>
      <c r="AH107" t="e">
        <f>VLOOKUP(A107,'post intervencion'!J:CA,70,0)</f>
        <v>#N/A</v>
      </c>
      <c r="AJ107">
        <f>VLOOKUP(A107,Pre!$J:$BI,52,0)</f>
        <v>1.333333333333333</v>
      </c>
      <c r="AK107" t="e">
        <f>VLOOKUP(A107,'post intervencion'!J:CB,71,0)</f>
        <v>#N/A</v>
      </c>
      <c r="AM107">
        <f>VLOOKUP(A107,Pre!$J:$BJ,53,0)</f>
        <v>4</v>
      </c>
      <c r="AN107" t="e">
        <f>VLOOKUP(A107,'post intervencion'!J:CC,72,0)</f>
        <v>#N/A</v>
      </c>
      <c r="AP107">
        <f>VLOOKUP(A107,Pre!$J:$BK,54,0)</f>
        <v>4</v>
      </c>
      <c r="AQ107" t="e">
        <f>VLOOKUP(A107,'post intervencion'!J:CD,73,0)</f>
        <v>#N/A</v>
      </c>
      <c r="AS107">
        <f>VLOOKUP(A107,Pre!$J:$BL,55,0)</f>
        <v>3.3333333333333335</v>
      </c>
      <c r="AT107" t="e">
        <f>VLOOKUP(A107,'post intervencion'!J:CE,74,0)</f>
        <v>#N/A</v>
      </c>
      <c r="AW107" t="e">
        <f>VLOOKUP(A107,'post intervencion'!$J$18:$CI$117,75,0)</f>
        <v>#N/A</v>
      </c>
      <c r="AX107" t="e">
        <f>VLOOKUP(A107,'post intervencion'!$J$18:$CI$117,76,0)</f>
        <v>#N/A</v>
      </c>
      <c r="AY107" t="e">
        <f>VLOOKUP(A107,'post intervencion'!$J$18:$CI$117,77,0)</f>
        <v>#N/A</v>
      </c>
      <c r="AZ107" t="e">
        <f>VLOOKUP(A107,'post intervencion'!$J$18:$CI$117,78,0)</f>
        <v>#N/A</v>
      </c>
      <c r="BB107">
        <f>VLOOKUP(A107,Pre!$J:$BL,4,0)</f>
        <v>3</v>
      </c>
      <c r="BC107" t="e">
        <f>VLOOKUP(A107,'post intervencion'!J:CN,21,0)</f>
        <v>#N/A</v>
      </c>
    </row>
    <row r="108" spans="1:55" x14ac:dyDescent="0.2">
      <c r="A108">
        <v>349</v>
      </c>
      <c r="B108" s="13">
        <f>VLOOKUP(A108,Pre!$J:$BG,41,0)</f>
        <v>6</v>
      </c>
      <c r="C108" s="13" t="e">
        <f>VLOOKUP(A108,'post intervencion'!J:BY,59,0)</f>
        <v>#N/A</v>
      </c>
      <c r="D108" s="13">
        <f>VLOOKUP(A108,'post control'!J:BI,42,0)</f>
        <v>5.666666666666667</v>
      </c>
      <c r="E108">
        <f>VLOOKUP(A108,Pre!$J:$BG,42,0)</f>
        <v>10</v>
      </c>
      <c r="F108" t="e">
        <f>VLOOKUP(A108,'post intervencion'!J:BY,60,0)</f>
        <v>#N/A</v>
      </c>
      <c r="G108">
        <f>VLOOKUP(A108,'post control'!J:BI,43,0)</f>
        <v>9</v>
      </c>
      <c r="H108">
        <f>VLOOKUP(A108,Pre!$J:$BG,43,0)</f>
        <v>0</v>
      </c>
      <c r="I108" t="e">
        <f>VLOOKUP(A108,'post intervencion'!J:BY,61,0)</f>
        <v>#N/A</v>
      </c>
      <c r="J108">
        <f>VLOOKUP(A108,'post control'!J:BI,44,0)</f>
        <v>0.33333333333333331</v>
      </c>
      <c r="K108" s="24">
        <f>VLOOKUP(A108,Pre!$J:$BG,44,0)</f>
        <v>0</v>
      </c>
      <c r="L108" t="e">
        <f>VLOOKUP(A108,'post intervencion'!J:BY,62,0)</f>
        <v>#N/A</v>
      </c>
      <c r="M108">
        <f>VLOOKUP(A108,'post control'!J:BI,45,0)</f>
        <v>1</v>
      </c>
      <c r="N108">
        <f>VLOOKUP(A108,Pre!$J:$BG,45,0)</f>
        <v>0</v>
      </c>
      <c r="O108" t="e">
        <f>VLOOKUP(A108,'post intervencion'!J:BY,63,0)</f>
        <v>#N/A</v>
      </c>
      <c r="P108">
        <f>VLOOKUP(A108,'post control'!J:BI,46,0)</f>
        <v>0</v>
      </c>
      <c r="Q108">
        <f>VLOOKUP(A108,Pre!$J:$BG,46,0)</f>
        <v>0</v>
      </c>
      <c r="R108" t="e">
        <f>VLOOKUP(A108,'post intervencion'!J:BY,64,0)</f>
        <v>#N/A</v>
      </c>
      <c r="S108">
        <f>VLOOKUP(A108,'post control'!J:BI,47,0)</f>
        <v>0</v>
      </c>
      <c r="T108">
        <f>VLOOKUP(A108,Pre!$J:$BG,47,0)</f>
        <v>4.333333333333333</v>
      </c>
      <c r="U108" t="e">
        <f>VLOOKUP(A108,'post intervencion'!J:BY,65,0)</f>
        <v>#N/A</v>
      </c>
      <c r="V108">
        <f>VLOOKUP(A108,'post control'!J:BI,48,0)</f>
        <v>4.1111111111111107</v>
      </c>
      <c r="W108">
        <f>VLOOKUP(A108,Pre!$J:$BG,48,0)</f>
        <v>2.4</v>
      </c>
      <c r="X108" t="e">
        <f>VLOOKUP(A108,'post intervencion'!J:BY,66,0)</f>
        <v>#N/A</v>
      </c>
      <c r="Y108">
        <f>VLOOKUP(A108,'post control'!J:BI,49,0)</f>
        <v>2.6</v>
      </c>
      <c r="Z108">
        <f>VLOOKUP(A108,Pre!$J:$BG,49,0)</f>
        <v>1.5</v>
      </c>
      <c r="AA108" t="e">
        <f>VLOOKUP(A108,'post intervencion'!J:BY,67,0)</f>
        <v>#N/A</v>
      </c>
      <c r="AB108">
        <f>VLOOKUP(A108,'post control'!J:BI,50,0)</f>
        <v>1</v>
      </c>
      <c r="AC108">
        <f>VLOOKUP(A108,Pre!$J:$BG,50,0)</f>
        <v>5</v>
      </c>
      <c r="AD108" t="e">
        <f>VLOOKUP(A108,'post intervencion'!J:BY,68,0)</f>
        <v>#N/A</v>
      </c>
      <c r="AE108">
        <f>VLOOKUP(A108,'post control'!J:BI,51,0)</f>
        <v>6</v>
      </c>
      <c r="AG108">
        <f>VLOOKUP(A108,Pre!$J:$BH,51,0)</f>
        <v>3.7777777777777777</v>
      </c>
      <c r="AH108" t="e">
        <f>VLOOKUP(A108,'post intervencion'!J:CA,70,0)</f>
        <v>#N/A</v>
      </c>
      <c r="AJ108">
        <f>VLOOKUP(A108,Pre!$J:$BI,52,0)</f>
        <v>1</v>
      </c>
      <c r="AK108" t="e">
        <f>VLOOKUP(A108,'post intervencion'!J:CB,71,0)</f>
        <v>#N/A</v>
      </c>
      <c r="AM108">
        <f>VLOOKUP(A108,Pre!$J:$BJ,53,0)</f>
        <v>3</v>
      </c>
      <c r="AN108" t="e">
        <f>VLOOKUP(A108,'post intervencion'!J:CC,72,0)</f>
        <v>#N/A</v>
      </c>
      <c r="AP108">
        <f>VLOOKUP(A108,Pre!$J:$BK,54,0)</f>
        <v>3</v>
      </c>
      <c r="AQ108" t="e">
        <f>VLOOKUP(A108,'post intervencion'!J:CD,73,0)</f>
        <v>#N/A</v>
      </c>
      <c r="AS108">
        <f>VLOOKUP(A108,Pre!$J:$BL,55,0)</f>
        <v>1.6666666666666665</v>
      </c>
      <c r="AT108" t="e">
        <f>VLOOKUP(A108,'post intervencion'!J:CE,74,0)</f>
        <v>#N/A</v>
      </c>
      <c r="AW108" t="e">
        <f>VLOOKUP(A108,'post intervencion'!$J$18:$CI$117,75,0)</f>
        <v>#N/A</v>
      </c>
      <c r="AX108" t="e">
        <f>VLOOKUP(A108,'post intervencion'!$J$18:$CI$117,76,0)</f>
        <v>#N/A</v>
      </c>
      <c r="AY108" t="e">
        <f>VLOOKUP(A108,'post intervencion'!$J$18:$CI$117,77,0)</f>
        <v>#N/A</v>
      </c>
      <c r="AZ108" t="e">
        <f>VLOOKUP(A108,'post intervencion'!$J$18:$CI$117,78,0)</f>
        <v>#N/A</v>
      </c>
      <c r="BB108">
        <f>VLOOKUP(A108,Pre!$J:$BL,4,0)</f>
        <v>7</v>
      </c>
      <c r="BC108" t="e">
        <f>VLOOKUP(A108,'post intervencion'!J:CN,21,0)</f>
        <v>#N/A</v>
      </c>
    </row>
    <row r="109" spans="1:55" x14ac:dyDescent="0.2">
      <c r="A109">
        <v>361</v>
      </c>
      <c r="B109" s="13">
        <f>VLOOKUP(A109,Pre!$J:$BG,41,0)</f>
        <v>6</v>
      </c>
      <c r="C109" s="13" t="e">
        <f>VLOOKUP(A109,'post intervencion'!J:BY,59,0)</f>
        <v>#N/A</v>
      </c>
      <c r="D109" s="13" t="e">
        <f>VLOOKUP(A109,'post control'!J:BI,42,0)</f>
        <v>#N/A</v>
      </c>
      <c r="E109">
        <f>VLOOKUP(A109,Pre!$J:$BG,42,0)</f>
        <v>11</v>
      </c>
      <c r="F109" t="e">
        <f>VLOOKUP(A109,'post intervencion'!J:BY,60,0)</f>
        <v>#N/A</v>
      </c>
      <c r="G109" t="e">
        <f>VLOOKUP(A109,'post control'!J:BI,43,0)</f>
        <v>#N/A</v>
      </c>
      <c r="H109">
        <f>VLOOKUP(A109,Pre!$J:$BG,43,0)</f>
        <v>0</v>
      </c>
      <c r="I109" t="e">
        <f>VLOOKUP(A109,'post intervencion'!J:BY,61,0)</f>
        <v>#N/A</v>
      </c>
      <c r="J109" t="e">
        <f>VLOOKUP(A109,'post control'!J:BI,44,0)</f>
        <v>#N/A</v>
      </c>
      <c r="K109" s="24">
        <f>VLOOKUP(A109,Pre!$J:$BG,44,0)</f>
        <v>0</v>
      </c>
      <c r="L109" t="e">
        <f>VLOOKUP(A109,'post intervencion'!J:BY,62,0)</f>
        <v>#N/A</v>
      </c>
      <c r="M109" t="e">
        <f>VLOOKUP(A109,'post control'!J:BI,45,0)</f>
        <v>#N/A</v>
      </c>
      <c r="N109">
        <f>VLOOKUP(A109,Pre!$J:$BG,45,0)</f>
        <v>0</v>
      </c>
      <c r="O109" t="e">
        <f>VLOOKUP(A109,'post intervencion'!J:BY,63,0)</f>
        <v>#N/A</v>
      </c>
      <c r="P109" t="e">
        <f>VLOOKUP(A109,'post control'!J:BI,46,0)</f>
        <v>#N/A</v>
      </c>
      <c r="Q109">
        <f>VLOOKUP(A109,Pre!$J:$BG,46,0)</f>
        <v>0</v>
      </c>
      <c r="R109" t="e">
        <f>VLOOKUP(A109,'post intervencion'!J:BY,64,0)</f>
        <v>#N/A</v>
      </c>
      <c r="S109" t="e">
        <f>VLOOKUP(A109,'post control'!J:BI,47,0)</f>
        <v>#N/A</v>
      </c>
      <c r="T109">
        <f>VLOOKUP(A109,Pre!$J:$BG,47,0)</f>
        <v>4.666666666666667</v>
      </c>
      <c r="U109" t="e">
        <f>VLOOKUP(A109,'post intervencion'!J:BY,65,0)</f>
        <v>#N/A</v>
      </c>
      <c r="V109" t="e">
        <f>VLOOKUP(A109,'post control'!J:BI,48,0)</f>
        <v>#N/A</v>
      </c>
      <c r="W109">
        <f>VLOOKUP(A109,Pre!$J:$BG,48,0)</f>
        <v>3.6</v>
      </c>
      <c r="X109" t="e">
        <f>VLOOKUP(A109,'post intervencion'!J:BY,66,0)</f>
        <v>#N/A</v>
      </c>
      <c r="Y109" t="e">
        <f>VLOOKUP(A109,'post control'!J:BI,49,0)</f>
        <v>#N/A</v>
      </c>
      <c r="Z109">
        <f>VLOOKUP(A109,Pre!$J:$BG,49,0)</f>
        <v>3.25</v>
      </c>
      <c r="AA109" t="e">
        <f>VLOOKUP(A109,'post intervencion'!J:BY,67,0)</f>
        <v>#N/A</v>
      </c>
      <c r="AB109" t="e">
        <f>VLOOKUP(A109,'post control'!J:BI,50,0)</f>
        <v>#N/A</v>
      </c>
      <c r="AC109">
        <f>VLOOKUP(A109,Pre!$J:$BG,50,0)</f>
        <v>6</v>
      </c>
      <c r="AD109" t="e">
        <f>VLOOKUP(A109,'post intervencion'!J:BY,68,0)</f>
        <v>#N/A</v>
      </c>
      <c r="AE109" t="e">
        <f>VLOOKUP(A109,'post control'!J:BI,51,0)</f>
        <v>#N/A</v>
      </c>
      <c r="AG109">
        <f>VLOOKUP(A109,Pre!$J:$BH,51,0)</f>
        <v>3.4444444444444446</v>
      </c>
      <c r="AH109" t="e">
        <f>VLOOKUP(A109,'post intervencion'!J:CA,70,0)</f>
        <v>#N/A</v>
      </c>
      <c r="AJ109">
        <f>VLOOKUP(A109,Pre!$J:$BI,52,0)</f>
        <v>1.6666666666666665</v>
      </c>
      <c r="AK109" t="e">
        <f>VLOOKUP(A109,'post intervencion'!J:CB,71,0)</f>
        <v>#N/A</v>
      </c>
      <c r="AM109">
        <f>VLOOKUP(A109,Pre!$J:$BJ,53,0)</f>
        <v>3</v>
      </c>
      <c r="AN109" t="e">
        <f>VLOOKUP(A109,'post intervencion'!J:CC,72,0)</f>
        <v>#N/A</v>
      </c>
      <c r="AP109">
        <f>VLOOKUP(A109,Pre!$J:$BK,54,0)</f>
        <v>3</v>
      </c>
      <c r="AQ109" t="e">
        <f>VLOOKUP(A109,'post intervencion'!J:CD,73,0)</f>
        <v>#N/A</v>
      </c>
      <c r="AS109">
        <f>VLOOKUP(A109,Pre!$J:$BL,55,0)</f>
        <v>2.0000000000000004</v>
      </c>
      <c r="AT109" t="e">
        <f>VLOOKUP(A109,'post intervencion'!J:CE,74,0)</f>
        <v>#N/A</v>
      </c>
      <c r="AW109" t="e">
        <f>VLOOKUP(A109,'post intervencion'!$J$18:$CI$117,75,0)</f>
        <v>#N/A</v>
      </c>
      <c r="AX109" t="e">
        <f>VLOOKUP(A109,'post intervencion'!$J$18:$CI$117,76,0)</f>
        <v>#N/A</v>
      </c>
      <c r="AY109" t="e">
        <f>VLOOKUP(A109,'post intervencion'!$J$18:$CI$117,77,0)</f>
        <v>#N/A</v>
      </c>
      <c r="AZ109" t="e">
        <f>VLOOKUP(A109,'post intervencion'!$J$18:$CI$117,78,0)</f>
        <v>#N/A</v>
      </c>
      <c r="BB109">
        <f>VLOOKUP(A109,Pre!$J:$BL,4,0)</f>
        <v>5</v>
      </c>
      <c r="BC109" t="e">
        <f>VLOOKUP(A109,'post intervencion'!J:CN,21,0)</f>
        <v>#N/A</v>
      </c>
    </row>
    <row r="110" spans="1:55" x14ac:dyDescent="0.2">
      <c r="A110">
        <v>385</v>
      </c>
      <c r="B110" s="13">
        <f>VLOOKUP(A110,Pre!$J:$BG,41,0)</f>
        <v>5</v>
      </c>
      <c r="C110" s="13" t="e">
        <f>VLOOKUP(A110,'post intervencion'!J:BY,59,0)</f>
        <v>#N/A</v>
      </c>
      <c r="D110" s="13">
        <f>VLOOKUP(A110,'post control'!J:BI,42,0)</f>
        <v>5.666666666666667</v>
      </c>
      <c r="E110">
        <f>VLOOKUP(A110,Pre!$J:$BG,42,0)</f>
        <v>9</v>
      </c>
      <c r="F110" t="e">
        <f>VLOOKUP(A110,'post intervencion'!J:BY,60,0)</f>
        <v>#N/A</v>
      </c>
      <c r="G110">
        <f>VLOOKUP(A110,'post control'!J:BI,43,0)</f>
        <v>10</v>
      </c>
      <c r="H110">
        <f>VLOOKUP(A110,Pre!$J:$BG,43,0)</f>
        <v>-0.66666666666666663</v>
      </c>
      <c r="I110" t="e">
        <f>VLOOKUP(A110,'post intervencion'!J:BY,61,0)</f>
        <v>#N/A</v>
      </c>
      <c r="J110">
        <f>VLOOKUP(A110,'post control'!J:BI,44,0)</f>
        <v>1</v>
      </c>
      <c r="K110" s="24">
        <f>VLOOKUP(A110,Pre!$J:$BG,44,0)</f>
        <v>0</v>
      </c>
      <c r="L110" t="e">
        <f>VLOOKUP(A110,'post intervencion'!J:BY,62,0)</f>
        <v>#N/A</v>
      </c>
      <c r="M110">
        <f>VLOOKUP(A110,'post control'!J:BI,45,0)</f>
        <v>1</v>
      </c>
      <c r="N110">
        <f>VLOOKUP(A110,Pre!$J:$BG,45,0)</f>
        <v>0</v>
      </c>
      <c r="O110" t="e">
        <f>VLOOKUP(A110,'post intervencion'!J:BY,63,0)</f>
        <v>#N/A</v>
      </c>
      <c r="P110">
        <f>VLOOKUP(A110,'post control'!J:BI,46,0)</f>
        <v>1</v>
      </c>
      <c r="Q110">
        <f>VLOOKUP(A110,Pre!$J:$BG,46,0)</f>
        <v>-2</v>
      </c>
      <c r="R110" t="e">
        <f>VLOOKUP(A110,'post intervencion'!J:BY,64,0)</f>
        <v>#N/A</v>
      </c>
      <c r="S110">
        <f>VLOOKUP(A110,'post control'!J:BI,47,0)</f>
        <v>1</v>
      </c>
      <c r="T110">
        <f>VLOOKUP(A110,Pre!$J:$BG,47,0)</f>
        <v>4.666666666666667</v>
      </c>
      <c r="U110" t="e">
        <f>VLOOKUP(A110,'post intervencion'!J:BY,65,0)</f>
        <v>#N/A</v>
      </c>
      <c r="V110">
        <f>VLOOKUP(A110,'post control'!J:BI,48,0)</f>
        <v>3.7777777777777777</v>
      </c>
      <c r="W110">
        <f>VLOOKUP(A110,Pre!$J:$BG,48,0)</f>
        <v>3.4</v>
      </c>
      <c r="X110" t="e">
        <f>VLOOKUP(A110,'post intervencion'!J:BY,66,0)</f>
        <v>#N/A</v>
      </c>
      <c r="Y110">
        <f>VLOOKUP(A110,'post control'!J:BI,49,0)</f>
        <v>3.4</v>
      </c>
      <c r="Z110">
        <f>VLOOKUP(A110,Pre!$J:$BG,49,0)</f>
        <v>2.75</v>
      </c>
      <c r="AA110" t="e">
        <f>VLOOKUP(A110,'post intervencion'!J:BY,67,0)</f>
        <v>#N/A</v>
      </c>
      <c r="AB110">
        <f>VLOOKUP(A110,'post control'!J:BI,50,0)</f>
        <v>3</v>
      </c>
      <c r="AC110">
        <f>VLOOKUP(A110,Pre!$J:$BG,50,0)</f>
        <v>10</v>
      </c>
      <c r="AD110" t="e">
        <f>VLOOKUP(A110,'post intervencion'!J:BY,68,0)</f>
        <v>#N/A</v>
      </c>
      <c r="AE110">
        <f>VLOOKUP(A110,'post control'!J:BI,51,0)</f>
        <v>6</v>
      </c>
      <c r="AG110">
        <f>VLOOKUP(A110,Pre!$J:$BH,51,0)</f>
        <v>3.5555555555555554</v>
      </c>
      <c r="AH110" t="e">
        <f>VLOOKUP(A110,'post intervencion'!J:CA,70,0)</f>
        <v>#N/A</v>
      </c>
      <c r="AJ110">
        <f>VLOOKUP(A110,Pre!$J:$BI,52,0)</f>
        <v>1</v>
      </c>
      <c r="AK110" t="e">
        <f>VLOOKUP(A110,'post intervencion'!J:CB,71,0)</f>
        <v>#N/A</v>
      </c>
      <c r="AM110">
        <f>VLOOKUP(A110,Pre!$J:$BJ,53,0)</f>
        <v>3</v>
      </c>
      <c r="AN110" t="e">
        <f>VLOOKUP(A110,'post intervencion'!J:CC,72,0)</f>
        <v>#N/A</v>
      </c>
      <c r="AP110">
        <f>VLOOKUP(A110,Pre!$J:$BK,54,0)</f>
        <v>3</v>
      </c>
      <c r="AQ110" t="e">
        <f>VLOOKUP(A110,'post intervencion'!J:CD,73,0)</f>
        <v>#N/A</v>
      </c>
      <c r="AS110">
        <f>VLOOKUP(A110,Pre!$J:$BL,55,0)</f>
        <v>2.666666666666667</v>
      </c>
      <c r="AT110" t="e">
        <f>VLOOKUP(A110,'post intervencion'!J:CE,74,0)</f>
        <v>#N/A</v>
      </c>
      <c r="AW110" t="e">
        <f>VLOOKUP(A110,'post intervencion'!$J$18:$CI$117,75,0)</f>
        <v>#N/A</v>
      </c>
      <c r="AX110" t="e">
        <f>VLOOKUP(A110,'post intervencion'!$J$18:$CI$117,76,0)</f>
        <v>#N/A</v>
      </c>
      <c r="AY110" t="e">
        <f>VLOOKUP(A110,'post intervencion'!$J$18:$CI$117,77,0)</f>
        <v>#N/A</v>
      </c>
      <c r="AZ110" t="e">
        <f>VLOOKUP(A110,'post intervencion'!$J$18:$CI$117,78,0)</f>
        <v>#N/A</v>
      </c>
      <c r="BB110">
        <f>VLOOKUP(A110,Pre!$J:$BL,4,0)</f>
        <v>6</v>
      </c>
      <c r="BC110" t="e">
        <f>VLOOKUP(A110,'post intervencion'!J:CN,21,0)</f>
        <v>#N/A</v>
      </c>
    </row>
    <row r="111" spans="1:55" x14ac:dyDescent="0.2">
      <c r="A111">
        <v>405</v>
      </c>
      <c r="B111" s="13">
        <f>VLOOKUP(A111,Pre!$J:$BG,41,0)</f>
        <v>5.333333333333333</v>
      </c>
      <c r="C111" s="13" t="e">
        <f>VLOOKUP(A111,'post intervencion'!J:BY,59,0)</f>
        <v>#N/A</v>
      </c>
      <c r="D111" s="13" t="e">
        <f>VLOOKUP(A111,'post control'!J:BI,42,0)</f>
        <v>#N/A</v>
      </c>
      <c r="E111">
        <f>VLOOKUP(A111,Pre!$J:$BG,42,0)</f>
        <v>7</v>
      </c>
      <c r="F111" t="e">
        <f>VLOOKUP(A111,'post intervencion'!J:BY,60,0)</f>
        <v>#N/A</v>
      </c>
      <c r="G111" t="e">
        <f>VLOOKUP(A111,'post control'!J:BI,43,0)</f>
        <v>#N/A</v>
      </c>
      <c r="H111">
        <f>VLOOKUP(A111,Pre!$J:$BG,43,0)</f>
        <v>0</v>
      </c>
      <c r="I111" t="e">
        <f>VLOOKUP(A111,'post intervencion'!J:BY,61,0)</f>
        <v>#N/A</v>
      </c>
      <c r="J111" t="e">
        <f>VLOOKUP(A111,'post control'!J:BI,44,0)</f>
        <v>#N/A</v>
      </c>
      <c r="K111" s="24">
        <f>VLOOKUP(A111,Pre!$J:$BG,44,0)</f>
        <v>0</v>
      </c>
      <c r="L111" t="e">
        <f>VLOOKUP(A111,'post intervencion'!J:BY,62,0)</f>
        <v>#N/A</v>
      </c>
      <c r="M111" t="e">
        <f>VLOOKUP(A111,'post control'!J:BI,45,0)</f>
        <v>#N/A</v>
      </c>
      <c r="N111">
        <f>VLOOKUP(A111,Pre!$J:$BG,45,0)</f>
        <v>0</v>
      </c>
      <c r="O111" t="e">
        <f>VLOOKUP(A111,'post intervencion'!J:BY,63,0)</f>
        <v>#N/A</v>
      </c>
      <c r="P111" t="e">
        <f>VLOOKUP(A111,'post control'!J:BI,46,0)</f>
        <v>#N/A</v>
      </c>
      <c r="Q111">
        <f>VLOOKUP(A111,Pre!$J:$BG,46,0)</f>
        <v>0</v>
      </c>
      <c r="R111" t="e">
        <f>VLOOKUP(A111,'post intervencion'!J:BY,64,0)</f>
        <v>#N/A</v>
      </c>
      <c r="S111" t="e">
        <f>VLOOKUP(A111,'post control'!J:BI,47,0)</f>
        <v>#N/A</v>
      </c>
      <c r="T111">
        <f>VLOOKUP(A111,Pre!$J:$BG,47,0)</f>
        <v>3</v>
      </c>
      <c r="U111" t="e">
        <f>VLOOKUP(A111,'post intervencion'!J:BY,65,0)</f>
        <v>#N/A</v>
      </c>
      <c r="V111" t="e">
        <f>VLOOKUP(A111,'post control'!J:BI,48,0)</f>
        <v>#N/A</v>
      </c>
      <c r="W111">
        <f>VLOOKUP(A111,Pre!$J:$BG,48,0)</f>
        <v>4.4000000000000004</v>
      </c>
      <c r="X111" t="e">
        <f>VLOOKUP(A111,'post intervencion'!J:BY,66,0)</f>
        <v>#N/A</v>
      </c>
      <c r="Y111" t="e">
        <f>VLOOKUP(A111,'post control'!J:BI,49,0)</f>
        <v>#N/A</v>
      </c>
      <c r="Z111">
        <f>VLOOKUP(A111,Pre!$J:$BG,49,0)</f>
        <v>1.5</v>
      </c>
      <c r="AA111" t="e">
        <f>VLOOKUP(A111,'post intervencion'!J:BY,67,0)</f>
        <v>#N/A</v>
      </c>
      <c r="AB111" t="e">
        <f>VLOOKUP(A111,'post control'!J:BI,50,0)</f>
        <v>#N/A</v>
      </c>
      <c r="AC111">
        <f>VLOOKUP(A111,Pre!$J:$BG,50,0)</f>
        <v>6</v>
      </c>
      <c r="AD111" t="e">
        <f>VLOOKUP(A111,'post intervencion'!J:BY,68,0)</f>
        <v>#N/A</v>
      </c>
      <c r="AE111" t="e">
        <f>VLOOKUP(A111,'post control'!J:BI,51,0)</f>
        <v>#N/A</v>
      </c>
      <c r="AG111">
        <f>VLOOKUP(A111,Pre!$J:$BH,51,0)</f>
        <v>2.3333333333333335</v>
      </c>
      <c r="AH111" t="e">
        <f>VLOOKUP(A111,'post intervencion'!J:CA,70,0)</f>
        <v>#N/A</v>
      </c>
      <c r="AJ111">
        <f>VLOOKUP(A111,Pre!$J:$BI,52,0)</f>
        <v>0.66666666666666652</v>
      </c>
      <c r="AK111" t="e">
        <f>VLOOKUP(A111,'post intervencion'!J:CB,71,0)</f>
        <v>#N/A</v>
      </c>
      <c r="AM111">
        <f>VLOOKUP(A111,Pre!$J:$BJ,53,0)</f>
        <v>2</v>
      </c>
      <c r="AN111" t="e">
        <f>VLOOKUP(A111,'post intervencion'!J:CC,72,0)</f>
        <v>#N/A</v>
      </c>
      <c r="AP111">
        <f>VLOOKUP(A111,Pre!$J:$BK,54,0)</f>
        <v>2</v>
      </c>
      <c r="AQ111" t="e">
        <f>VLOOKUP(A111,'post intervencion'!J:CD,73,0)</f>
        <v>#N/A</v>
      </c>
      <c r="AS111">
        <f>VLOOKUP(A111,Pre!$J:$BL,55,0)</f>
        <v>2</v>
      </c>
      <c r="AT111" t="e">
        <f>VLOOKUP(A111,'post intervencion'!J:CE,74,0)</f>
        <v>#N/A</v>
      </c>
      <c r="AW111" t="e">
        <f>VLOOKUP(A111,'post intervencion'!$J$18:$CI$117,75,0)</f>
        <v>#N/A</v>
      </c>
      <c r="AX111" t="e">
        <f>VLOOKUP(A111,'post intervencion'!$J$18:$CI$117,76,0)</f>
        <v>#N/A</v>
      </c>
      <c r="AY111" t="e">
        <f>VLOOKUP(A111,'post intervencion'!$J$18:$CI$117,77,0)</f>
        <v>#N/A</v>
      </c>
      <c r="AZ111" t="e">
        <f>VLOOKUP(A111,'post intervencion'!$J$18:$CI$117,78,0)</f>
        <v>#N/A</v>
      </c>
      <c r="BB111">
        <f>VLOOKUP(A111,Pre!$J:$BL,4,0)</f>
        <v>1</v>
      </c>
      <c r="BC111" t="e">
        <f>VLOOKUP(A111,'post intervencion'!J:CN,21,0)</f>
        <v>#N/A</v>
      </c>
    </row>
    <row r="112" spans="1:55" x14ac:dyDescent="0.2">
      <c r="A112">
        <v>413</v>
      </c>
      <c r="B112" s="13">
        <f>VLOOKUP(A112,Pre!$J:$BG,41,0)</f>
        <v>5.333333333333333</v>
      </c>
      <c r="C112" s="13" t="e">
        <f>VLOOKUP(A112,'post intervencion'!J:BY,59,0)</f>
        <v>#N/A</v>
      </c>
      <c r="D112" s="13">
        <f>VLOOKUP(A112,'post control'!J:BI,42,0)</f>
        <v>5.666666666666667</v>
      </c>
      <c r="E112">
        <f>VLOOKUP(A112,Pre!$J:$BG,42,0)</f>
        <v>9</v>
      </c>
      <c r="F112" t="e">
        <f>VLOOKUP(A112,'post intervencion'!J:BY,60,0)</f>
        <v>#N/A</v>
      </c>
      <c r="G112">
        <f>VLOOKUP(A112,'post control'!J:BI,43,0)</f>
        <v>8</v>
      </c>
      <c r="H112">
        <f>VLOOKUP(A112,Pre!$J:$BG,43,0)</f>
        <v>0</v>
      </c>
      <c r="I112" t="e">
        <f>VLOOKUP(A112,'post intervencion'!J:BY,61,0)</f>
        <v>#N/A</v>
      </c>
      <c r="J112" t="str">
        <f>VLOOKUP(A112,'post control'!J:BI,44,0)</f>
        <v>N/A</v>
      </c>
      <c r="K112" s="24">
        <f>VLOOKUP(A112,Pre!$J:$BG,44,0)</f>
        <v>0</v>
      </c>
      <c r="L112" t="e">
        <f>VLOOKUP(A112,'post intervencion'!J:BY,62,0)</f>
        <v>#N/A</v>
      </c>
      <c r="M112" t="str">
        <f>VLOOKUP(A112,'post control'!J:BI,45,0)</f>
        <v>N/A</v>
      </c>
      <c r="N112">
        <f>VLOOKUP(A112,Pre!$J:$BG,45,0)</f>
        <v>0</v>
      </c>
      <c r="O112" t="e">
        <f>VLOOKUP(A112,'post intervencion'!J:BY,63,0)</f>
        <v>#N/A</v>
      </c>
      <c r="P112" t="str">
        <f>VLOOKUP(A112,'post control'!J:BI,46,0)</f>
        <v>N/A</v>
      </c>
      <c r="Q112">
        <f>VLOOKUP(A112,Pre!$J:$BG,46,0)</f>
        <v>0</v>
      </c>
      <c r="R112" t="e">
        <f>VLOOKUP(A112,'post intervencion'!J:BY,64,0)</f>
        <v>#N/A</v>
      </c>
      <c r="S112" t="str">
        <f>VLOOKUP(A112,'post control'!J:BI,47,0)</f>
        <v>N/A</v>
      </c>
      <c r="T112">
        <f>VLOOKUP(A112,Pre!$J:$BG,47,0)</f>
        <v>4</v>
      </c>
      <c r="U112" t="e">
        <f>VLOOKUP(A112,'post intervencion'!J:BY,65,0)</f>
        <v>#N/A</v>
      </c>
      <c r="V112" t="str">
        <f>VLOOKUP(A112,'post control'!J:BI,48,0)</f>
        <v>N/A</v>
      </c>
      <c r="W112">
        <f>VLOOKUP(A112,Pre!$J:$BG,48,0)</f>
        <v>3.4</v>
      </c>
      <c r="X112" t="e">
        <f>VLOOKUP(A112,'post intervencion'!J:BY,66,0)</f>
        <v>#N/A</v>
      </c>
      <c r="Y112">
        <f>VLOOKUP(A112,'post control'!J:BI,49,0)</f>
        <v>3.6</v>
      </c>
      <c r="Z112">
        <f>VLOOKUP(A112,Pre!$J:$BG,49,0)</f>
        <v>3.25</v>
      </c>
      <c r="AA112" t="e">
        <f>VLOOKUP(A112,'post intervencion'!J:BY,67,0)</f>
        <v>#N/A</v>
      </c>
      <c r="AB112" t="e">
        <f>VLOOKUP(A112,'post control'!J:BI,50,0)</f>
        <v>#DIV/0!</v>
      </c>
      <c r="AC112">
        <f>VLOOKUP(A112,Pre!$J:$BG,50,0)</f>
        <v>3</v>
      </c>
      <c r="AD112" t="e">
        <f>VLOOKUP(A112,'post intervencion'!J:BY,68,0)</f>
        <v>#N/A</v>
      </c>
      <c r="AE112">
        <f>VLOOKUP(A112,'post control'!J:BI,51,0)</f>
        <v>5</v>
      </c>
      <c r="AG112">
        <f>VLOOKUP(A112,Pre!$J:$BH,51,0)</f>
        <v>3.6666666666666665</v>
      </c>
      <c r="AH112" t="e">
        <f>VLOOKUP(A112,'post intervencion'!J:CA,70,0)</f>
        <v>#N/A</v>
      </c>
      <c r="AJ112">
        <f>VLOOKUP(A112,Pre!$J:$BI,52,0)</f>
        <v>0.33333333333333348</v>
      </c>
      <c r="AK112" t="e">
        <f>VLOOKUP(A112,'post intervencion'!J:CB,71,0)</f>
        <v>#N/A</v>
      </c>
      <c r="AM112">
        <f>VLOOKUP(A112,Pre!$J:$BJ,53,0)</f>
        <v>1</v>
      </c>
      <c r="AN112" t="e">
        <f>VLOOKUP(A112,'post intervencion'!J:CC,72,0)</f>
        <v>#N/A</v>
      </c>
      <c r="AP112">
        <f>VLOOKUP(A112,Pre!$J:$BK,54,0)</f>
        <v>1</v>
      </c>
      <c r="AQ112" t="e">
        <f>VLOOKUP(A112,'post intervencion'!J:CD,73,0)</f>
        <v>#N/A</v>
      </c>
      <c r="AS112">
        <f>VLOOKUP(A112,Pre!$J:$BL,55,0)</f>
        <v>1</v>
      </c>
      <c r="AT112" t="e">
        <f>VLOOKUP(A112,'post intervencion'!J:CE,74,0)</f>
        <v>#N/A</v>
      </c>
      <c r="AW112" t="e">
        <f>VLOOKUP(A112,'post intervencion'!$J$18:$CI$117,75,0)</f>
        <v>#N/A</v>
      </c>
      <c r="AX112" t="e">
        <f>VLOOKUP(A112,'post intervencion'!$J$18:$CI$117,76,0)</f>
        <v>#N/A</v>
      </c>
      <c r="AY112" t="e">
        <f>VLOOKUP(A112,'post intervencion'!$J$18:$CI$117,77,0)</f>
        <v>#N/A</v>
      </c>
      <c r="AZ112" t="e">
        <f>VLOOKUP(A112,'post intervencion'!$J$18:$CI$117,78,0)</f>
        <v>#N/A</v>
      </c>
      <c r="BB112">
        <f>VLOOKUP(A112,Pre!$J:$BL,4,0)</f>
        <v>4</v>
      </c>
      <c r="BC112" t="e">
        <f>VLOOKUP(A112,'post intervencion'!J:CN,21,0)</f>
        <v>#N/A</v>
      </c>
    </row>
    <row r="113" spans="1:55" x14ac:dyDescent="0.2">
      <c r="A113">
        <v>461</v>
      </c>
      <c r="B113" s="13">
        <f>VLOOKUP(A113,Pre!$J:$BG,41,0)</f>
        <v>5.333333333333333</v>
      </c>
      <c r="C113" s="13" t="e">
        <f>VLOOKUP(A113,'post intervencion'!J:BY,59,0)</f>
        <v>#N/A</v>
      </c>
      <c r="D113" s="13" t="e">
        <f>VLOOKUP(A113,'post control'!J:BI,42,0)</f>
        <v>#N/A</v>
      </c>
      <c r="E113">
        <f>VLOOKUP(A113,Pre!$J:$BG,42,0)</f>
        <v>7</v>
      </c>
      <c r="F113" t="e">
        <f>VLOOKUP(A113,'post intervencion'!J:BY,60,0)</f>
        <v>#N/A</v>
      </c>
      <c r="G113" t="e">
        <f>VLOOKUP(A113,'post control'!J:BI,43,0)</f>
        <v>#N/A</v>
      </c>
      <c r="H113">
        <f>VLOOKUP(A113,Pre!$J:$BG,43,0)</f>
        <v>0</v>
      </c>
      <c r="I113" t="e">
        <f>VLOOKUP(A113,'post intervencion'!J:BY,61,0)</f>
        <v>#N/A</v>
      </c>
      <c r="J113" t="e">
        <f>VLOOKUP(A113,'post control'!J:BI,44,0)</f>
        <v>#N/A</v>
      </c>
      <c r="K113" s="24">
        <f>VLOOKUP(A113,Pre!$J:$BG,44,0)</f>
        <v>0</v>
      </c>
      <c r="L113" t="e">
        <f>VLOOKUP(A113,'post intervencion'!J:BY,62,0)</f>
        <v>#N/A</v>
      </c>
      <c r="M113" t="e">
        <f>VLOOKUP(A113,'post control'!J:BI,45,0)</f>
        <v>#N/A</v>
      </c>
      <c r="N113">
        <f>VLOOKUP(A113,Pre!$J:$BG,45,0)</f>
        <v>0</v>
      </c>
      <c r="O113" t="e">
        <f>VLOOKUP(A113,'post intervencion'!J:BY,63,0)</f>
        <v>#N/A</v>
      </c>
      <c r="P113" t="e">
        <f>VLOOKUP(A113,'post control'!J:BI,46,0)</f>
        <v>#N/A</v>
      </c>
      <c r="Q113">
        <f>VLOOKUP(A113,Pre!$J:$BG,46,0)</f>
        <v>0</v>
      </c>
      <c r="R113" t="e">
        <f>VLOOKUP(A113,'post intervencion'!J:BY,64,0)</f>
        <v>#N/A</v>
      </c>
      <c r="S113" t="e">
        <f>VLOOKUP(A113,'post control'!J:BI,47,0)</f>
        <v>#N/A</v>
      </c>
      <c r="T113">
        <f>VLOOKUP(A113,Pre!$J:$BG,47,0)</f>
        <v>3</v>
      </c>
      <c r="U113" t="e">
        <f>VLOOKUP(A113,'post intervencion'!J:BY,65,0)</f>
        <v>#N/A</v>
      </c>
      <c r="V113" t="e">
        <f>VLOOKUP(A113,'post control'!J:BI,48,0)</f>
        <v>#N/A</v>
      </c>
      <c r="W113">
        <f>VLOOKUP(A113,Pre!$J:$BG,48,0)</f>
        <v>3.2</v>
      </c>
      <c r="X113" t="e">
        <f>VLOOKUP(A113,'post intervencion'!J:BY,66,0)</f>
        <v>#N/A</v>
      </c>
      <c r="Y113" t="e">
        <f>VLOOKUP(A113,'post control'!J:BI,49,0)</f>
        <v>#N/A</v>
      </c>
      <c r="Z113">
        <f>VLOOKUP(A113,Pre!$J:$BG,49,0)</f>
        <v>2.25</v>
      </c>
      <c r="AA113" t="e">
        <f>VLOOKUP(A113,'post intervencion'!J:BY,67,0)</f>
        <v>#N/A</v>
      </c>
      <c r="AB113" t="e">
        <f>VLOOKUP(A113,'post control'!J:BI,50,0)</f>
        <v>#N/A</v>
      </c>
      <c r="AC113">
        <f>VLOOKUP(A113,Pre!$J:$BG,50,0)</f>
        <v>0</v>
      </c>
      <c r="AD113" t="e">
        <f>VLOOKUP(A113,'post intervencion'!J:BY,68,0)</f>
        <v>#N/A</v>
      </c>
      <c r="AE113" t="e">
        <f>VLOOKUP(A113,'post control'!J:BI,51,0)</f>
        <v>#N/A</v>
      </c>
      <c r="AG113">
        <f>VLOOKUP(A113,Pre!$J:$BH,51,0)</f>
        <v>3</v>
      </c>
      <c r="AH113" t="e">
        <f>VLOOKUP(A113,'post intervencion'!J:CA,70,0)</f>
        <v>#N/A</v>
      </c>
      <c r="AJ113">
        <f>VLOOKUP(A113,Pre!$J:$BI,52,0)</f>
        <v>0</v>
      </c>
      <c r="AK113" t="e">
        <f>VLOOKUP(A113,'post intervencion'!J:CB,71,0)</f>
        <v>#N/A</v>
      </c>
      <c r="AM113">
        <f>VLOOKUP(A113,Pre!$J:$BJ,53,0)</f>
        <v>0</v>
      </c>
      <c r="AN113" t="e">
        <f>VLOOKUP(A113,'post intervencion'!J:CC,72,0)</f>
        <v>#N/A</v>
      </c>
      <c r="AP113">
        <f>VLOOKUP(A113,Pre!$J:$BK,54,0)</f>
        <v>0</v>
      </c>
      <c r="AQ113" t="e">
        <f>VLOOKUP(A113,'post intervencion'!J:CD,73,0)</f>
        <v>#N/A</v>
      </c>
      <c r="AS113">
        <f>VLOOKUP(A113,Pre!$J:$BL,55,0)</f>
        <v>0</v>
      </c>
      <c r="AT113" t="e">
        <f>VLOOKUP(A113,'post intervencion'!J:CE,74,0)</f>
        <v>#N/A</v>
      </c>
      <c r="AW113" t="e">
        <f>VLOOKUP(A113,'post intervencion'!$J$18:$CI$117,75,0)</f>
        <v>#N/A</v>
      </c>
      <c r="AX113" t="e">
        <f>VLOOKUP(A113,'post intervencion'!$J$18:$CI$117,76,0)</f>
        <v>#N/A</v>
      </c>
      <c r="AY113" t="e">
        <f>VLOOKUP(A113,'post intervencion'!$J$18:$CI$117,77,0)</f>
        <v>#N/A</v>
      </c>
      <c r="AZ113" t="e">
        <f>VLOOKUP(A113,'post intervencion'!$J$18:$CI$117,78,0)</f>
        <v>#N/A</v>
      </c>
      <c r="BB113">
        <f>VLOOKUP(A113,Pre!$J:$BL,4,0)</f>
        <v>7</v>
      </c>
      <c r="BC113" t="e">
        <f>VLOOKUP(A113,'post intervencion'!J:CN,21,0)</f>
        <v>#N/A</v>
      </c>
    </row>
    <row r="114" spans="1:55" x14ac:dyDescent="0.2">
      <c r="A114">
        <v>505</v>
      </c>
      <c r="B114" s="13">
        <f>VLOOKUP(A114,Pre!$J:$BG,41,0)</f>
        <v>5</v>
      </c>
      <c r="C114" s="13" t="e">
        <f>VLOOKUP(A114,'post intervencion'!J:BY,59,0)</f>
        <v>#N/A</v>
      </c>
      <c r="D114" s="13">
        <f>VLOOKUP(A114,'post control'!J:BI,42,0)</f>
        <v>5</v>
      </c>
      <c r="E114">
        <f>VLOOKUP(A114,Pre!$J:$BG,42,0)</f>
        <v>1</v>
      </c>
      <c r="F114" t="e">
        <f>VLOOKUP(A114,'post intervencion'!J:BY,60,0)</f>
        <v>#N/A</v>
      </c>
      <c r="G114">
        <f>VLOOKUP(A114,'post control'!J:BI,43,0)</f>
        <v>-1</v>
      </c>
      <c r="H114">
        <f>VLOOKUP(A114,Pre!$J:$BG,43,0)</f>
        <v>0</v>
      </c>
      <c r="I114" t="e">
        <f>VLOOKUP(A114,'post intervencion'!J:BY,61,0)</f>
        <v>#N/A</v>
      </c>
      <c r="J114">
        <f>VLOOKUP(A114,'post control'!J:BI,44,0)</f>
        <v>1</v>
      </c>
      <c r="K114" s="24">
        <f>VLOOKUP(A114,Pre!$J:$BG,44,0)</f>
        <v>0</v>
      </c>
      <c r="L114" t="e">
        <f>VLOOKUP(A114,'post intervencion'!J:BY,62,0)</f>
        <v>#N/A</v>
      </c>
      <c r="M114">
        <f>VLOOKUP(A114,'post control'!J:BI,45,0)</f>
        <v>1</v>
      </c>
      <c r="N114">
        <f>VLOOKUP(A114,Pre!$J:$BG,45,0)</f>
        <v>0</v>
      </c>
      <c r="O114" t="e">
        <f>VLOOKUP(A114,'post intervencion'!J:BY,63,0)</f>
        <v>#N/A</v>
      </c>
      <c r="P114">
        <f>VLOOKUP(A114,'post control'!J:BI,46,0)</f>
        <v>1</v>
      </c>
      <c r="Q114">
        <f>VLOOKUP(A114,Pre!$J:$BG,46,0)</f>
        <v>0</v>
      </c>
      <c r="R114" t="e">
        <f>VLOOKUP(A114,'post intervencion'!J:BY,64,0)</f>
        <v>#N/A</v>
      </c>
      <c r="S114">
        <f>VLOOKUP(A114,'post control'!J:BI,47,0)</f>
        <v>1</v>
      </c>
      <c r="T114">
        <f>VLOOKUP(A114,Pre!$J:$BG,47,0)</f>
        <v>5</v>
      </c>
      <c r="U114" t="e">
        <f>VLOOKUP(A114,'post intervencion'!J:BY,65,0)</f>
        <v>#N/A</v>
      </c>
      <c r="V114">
        <f>VLOOKUP(A114,'post control'!J:BI,48,0)</f>
        <v>2.6666666666666665</v>
      </c>
      <c r="W114">
        <f>VLOOKUP(A114,Pre!$J:$BG,48,0)</f>
        <v>4</v>
      </c>
      <c r="X114" t="e">
        <f>VLOOKUP(A114,'post intervencion'!J:BY,66,0)</f>
        <v>#N/A</v>
      </c>
      <c r="Y114">
        <f>VLOOKUP(A114,'post control'!J:BI,49,0)</f>
        <v>4.2</v>
      </c>
      <c r="Z114">
        <f>VLOOKUP(A114,Pre!$J:$BG,49,0)</f>
        <v>2.75</v>
      </c>
      <c r="AA114" t="e">
        <f>VLOOKUP(A114,'post intervencion'!J:BY,67,0)</f>
        <v>#N/A</v>
      </c>
      <c r="AB114">
        <f>VLOOKUP(A114,'post control'!J:BI,50,0)</f>
        <v>3.3333333333333335</v>
      </c>
      <c r="AC114">
        <f>VLOOKUP(A114,Pre!$J:$BG,50,0)</f>
        <v>12</v>
      </c>
      <c r="AD114" t="e">
        <f>VLOOKUP(A114,'post intervencion'!J:BY,68,0)</f>
        <v>#N/A</v>
      </c>
      <c r="AE114">
        <f>VLOOKUP(A114,'post control'!J:BI,51,0)</f>
        <v>9</v>
      </c>
      <c r="AG114">
        <f>VLOOKUP(A114,Pre!$J:$BH,51,0)</f>
        <v>3.6666666666666665</v>
      </c>
      <c r="AH114" t="e">
        <f>VLOOKUP(A114,'post intervencion'!J:CA,70,0)</f>
        <v>#N/A</v>
      </c>
      <c r="AJ114">
        <f>VLOOKUP(A114,Pre!$J:$BI,52,0)</f>
        <v>1.3333333333333335</v>
      </c>
      <c r="AK114" t="e">
        <f>VLOOKUP(A114,'post intervencion'!J:CB,71,0)</f>
        <v>#N/A</v>
      </c>
      <c r="AM114">
        <f>VLOOKUP(A114,Pre!$J:$BJ,53,0)</f>
        <v>4</v>
      </c>
      <c r="AN114" t="e">
        <f>VLOOKUP(A114,'post intervencion'!J:CC,72,0)</f>
        <v>#N/A</v>
      </c>
      <c r="AP114">
        <f>VLOOKUP(A114,Pre!$J:$BK,54,0)</f>
        <v>4</v>
      </c>
      <c r="AQ114" t="e">
        <f>VLOOKUP(A114,'post intervencion'!J:CD,73,0)</f>
        <v>#N/A</v>
      </c>
      <c r="AS114">
        <f>VLOOKUP(A114,Pre!$J:$BL,55,0)</f>
        <v>4</v>
      </c>
      <c r="AT114" t="e">
        <f>VLOOKUP(A114,'post intervencion'!J:CE,74,0)</f>
        <v>#N/A</v>
      </c>
      <c r="AW114" t="e">
        <f>VLOOKUP(A114,'post intervencion'!$J$18:$CI$117,75,0)</f>
        <v>#N/A</v>
      </c>
      <c r="AX114" t="e">
        <f>VLOOKUP(A114,'post intervencion'!$J$18:$CI$117,76,0)</f>
        <v>#N/A</v>
      </c>
      <c r="AY114" t="e">
        <f>VLOOKUP(A114,'post intervencion'!$J$18:$CI$117,77,0)</f>
        <v>#N/A</v>
      </c>
      <c r="AZ114" t="e">
        <f>VLOOKUP(A114,'post intervencion'!$J$18:$CI$117,78,0)</f>
        <v>#N/A</v>
      </c>
      <c r="BB114">
        <f>VLOOKUP(A114,Pre!$J:$BL,4,0)</f>
        <v>6</v>
      </c>
      <c r="BC114" t="e">
        <f>VLOOKUP(A114,'post intervencion'!J:CN,21,0)</f>
        <v>#N/A</v>
      </c>
    </row>
    <row r="115" spans="1:55" x14ac:dyDescent="0.2">
      <c r="A115">
        <v>569</v>
      </c>
      <c r="B115" s="13">
        <f>VLOOKUP(A115,Pre!$J:$BG,41,0)</f>
        <v>5.666666666666667</v>
      </c>
      <c r="C115" s="13" t="e">
        <f>VLOOKUP(A115,'post intervencion'!J:BY,59,0)</f>
        <v>#N/A</v>
      </c>
      <c r="D115" s="13">
        <f>VLOOKUP(A115,'post control'!J:BI,42,0)</f>
        <v>5.666666666666667</v>
      </c>
      <c r="E115">
        <f>VLOOKUP(A115,Pre!$J:$BG,42,0)</f>
        <v>3</v>
      </c>
      <c r="F115" t="e">
        <f>VLOOKUP(A115,'post intervencion'!J:BY,60,0)</f>
        <v>#N/A</v>
      </c>
      <c r="G115">
        <f>VLOOKUP(A115,'post control'!J:BI,43,0)</f>
        <v>3</v>
      </c>
      <c r="H115">
        <f>VLOOKUP(A115,Pre!$J:$BG,43,0)</f>
        <v>0</v>
      </c>
      <c r="I115" t="e">
        <f>VLOOKUP(A115,'post intervencion'!J:BY,61,0)</f>
        <v>#N/A</v>
      </c>
      <c r="J115">
        <f>VLOOKUP(A115,'post control'!J:BI,44,0)</f>
        <v>0.66666666666666663</v>
      </c>
      <c r="K115" s="24">
        <f>VLOOKUP(A115,Pre!$J:$BG,44,0)</f>
        <v>0</v>
      </c>
      <c r="L115" t="e">
        <f>VLOOKUP(A115,'post intervencion'!J:BY,62,0)</f>
        <v>#N/A</v>
      </c>
      <c r="M115">
        <f>VLOOKUP(A115,'post control'!J:BI,45,0)</f>
        <v>1</v>
      </c>
      <c r="N115">
        <f>VLOOKUP(A115,Pre!$J:$BG,45,0)</f>
        <v>0</v>
      </c>
      <c r="O115" t="e">
        <f>VLOOKUP(A115,'post intervencion'!J:BY,63,0)</f>
        <v>#N/A</v>
      </c>
      <c r="P115">
        <f>VLOOKUP(A115,'post control'!J:BI,46,0)</f>
        <v>1</v>
      </c>
      <c r="Q115">
        <f>VLOOKUP(A115,Pre!$J:$BG,46,0)</f>
        <v>0</v>
      </c>
      <c r="R115" t="e">
        <f>VLOOKUP(A115,'post intervencion'!J:BY,64,0)</f>
        <v>#N/A</v>
      </c>
      <c r="S115">
        <f>VLOOKUP(A115,'post control'!J:BI,47,0)</f>
        <v>0</v>
      </c>
      <c r="T115">
        <f>VLOOKUP(A115,Pre!$J:$BG,47,0)</f>
        <v>4</v>
      </c>
      <c r="U115" t="e">
        <f>VLOOKUP(A115,'post intervencion'!J:BY,65,0)</f>
        <v>#N/A</v>
      </c>
      <c r="V115">
        <f>VLOOKUP(A115,'post control'!J:BI,48,0)</f>
        <v>3.5555555555555554</v>
      </c>
      <c r="W115">
        <f>VLOOKUP(A115,Pre!$J:$BG,48,0)</f>
        <v>5</v>
      </c>
      <c r="X115" t="e">
        <f>VLOOKUP(A115,'post intervencion'!J:BY,66,0)</f>
        <v>#N/A</v>
      </c>
      <c r="Y115">
        <f>VLOOKUP(A115,'post control'!J:BI,49,0)</f>
        <v>3.8</v>
      </c>
      <c r="Z115">
        <f>VLOOKUP(A115,Pre!$J:$BG,49,0)</f>
        <v>4.25</v>
      </c>
      <c r="AA115" t="e">
        <f>VLOOKUP(A115,'post intervencion'!J:BY,67,0)</f>
        <v>#N/A</v>
      </c>
      <c r="AB115">
        <f>VLOOKUP(A115,'post control'!J:BI,50,0)</f>
        <v>4</v>
      </c>
      <c r="AC115">
        <f>VLOOKUP(A115,Pre!$J:$BG,50,0)</f>
        <v>3</v>
      </c>
      <c r="AD115" t="e">
        <f>VLOOKUP(A115,'post intervencion'!J:BY,68,0)</f>
        <v>#N/A</v>
      </c>
      <c r="AE115">
        <f>VLOOKUP(A115,'post control'!J:BI,51,0)</f>
        <v>2</v>
      </c>
      <c r="AG115">
        <f>VLOOKUP(A115,Pre!$J:$BH,51,0)</f>
        <v>3.6666666666666665</v>
      </c>
      <c r="AH115" t="e">
        <f>VLOOKUP(A115,'post intervencion'!J:CA,70,0)</f>
        <v>#N/A</v>
      </c>
      <c r="AJ115">
        <f>VLOOKUP(A115,Pre!$J:$BI,52,0)</f>
        <v>0.33333333333333348</v>
      </c>
      <c r="AK115" t="e">
        <f>VLOOKUP(A115,'post intervencion'!J:CB,71,0)</f>
        <v>#N/A</v>
      </c>
      <c r="AM115">
        <f>VLOOKUP(A115,Pre!$J:$BJ,53,0)</f>
        <v>1</v>
      </c>
      <c r="AN115" t="e">
        <f>VLOOKUP(A115,'post intervencion'!J:CC,72,0)</f>
        <v>#N/A</v>
      </c>
      <c r="AP115">
        <f>VLOOKUP(A115,Pre!$J:$BK,54,0)</f>
        <v>1</v>
      </c>
      <c r="AQ115" t="e">
        <f>VLOOKUP(A115,'post intervencion'!J:CD,73,0)</f>
        <v>#N/A</v>
      </c>
      <c r="AS115">
        <f>VLOOKUP(A115,Pre!$J:$BL,55,0)</f>
        <v>1</v>
      </c>
      <c r="AT115" t="e">
        <f>VLOOKUP(A115,'post intervencion'!J:CE,74,0)</f>
        <v>#N/A</v>
      </c>
      <c r="AW115" t="e">
        <f>VLOOKUP(A115,'post intervencion'!$J$18:$CI$117,75,0)</f>
        <v>#N/A</v>
      </c>
      <c r="AX115" t="e">
        <f>VLOOKUP(A115,'post intervencion'!$J$18:$CI$117,76,0)</f>
        <v>#N/A</v>
      </c>
      <c r="AY115" t="e">
        <f>VLOOKUP(A115,'post intervencion'!$J$18:$CI$117,77,0)</f>
        <v>#N/A</v>
      </c>
      <c r="AZ115" t="e">
        <f>VLOOKUP(A115,'post intervencion'!$J$18:$CI$117,78,0)</f>
        <v>#N/A</v>
      </c>
      <c r="BB115">
        <f>VLOOKUP(A115,Pre!$J:$BL,4,0)</f>
        <v>5</v>
      </c>
      <c r="BC115" t="e">
        <f>VLOOKUP(A115,'post intervencion'!J:CN,21,0)</f>
        <v>#N/A</v>
      </c>
    </row>
    <row r="116" spans="1:55" x14ac:dyDescent="0.2">
      <c r="A116">
        <v>661</v>
      </c>
      <c r="B116" s="13">
        <f>VLOOKUP(A116,Pre!$J:$BG,41,0)</f>
        <v>6.333333333333333</v>
      </c>
      <c r="C116" s="13" t="e">
        <f>VLOOKUP(A116,'post intervencion'!J:BY,59,0)</f>
        <v>#N/A</v>
      </c>
      <c r="D116" s="13">
        <f>VLOOKUP(A116,'post control'!J:BI,42,0)</f>
        <v>6.333333333333333</v>
      </c>
      <c r="E116">
        <f>VLOOKUP(A116,Pre!$J:$BG,42,0)</f>
        <v>10</v>
      </c>
      <c r="F116" t="e">
        <f>VLOOKUP(A116,'post intervencion'!J:BY,60,0)</f>
        <v>#N/A</v>
      </c>
      <c r="G116">
        <f>VLOOKUP(A116,'post control'!J:BI,43,0)</f>
        <v>10</v>
      </c>
      <c r="H116">
        <f>VLOOKUP(A116,Pre!$J:$BG,43,0)</f>
        <v>0</v>
      </c>
      <c r="I116" t="e">
        <f>VLOOKUP(A116,'post intervencion'!J:BY,61,0)</f>
        <v>#N/A</v>
      </c>
      <c r="J116">
        <f>VLOOKUP(A116,'post control'!J:BI,44,0)</f>
        <v>0</v>
      </c>
      <c r="K116" s="24">
        <f>VLOOKUP(A116,Pre!$J:$BG,44,0)</f>
        <v>0</v>
      </c>
      <c r="L116" t="e">
        <f>VLOOKUP(A116,'post intervencion'!J:BY,62,0)</f>
        <v>#N/A</v>
      </c>
      <c r="M116">
        <f>VLOOKUP(A116,'post control'!J:BI,45,0)</f>
        <v>0</v>
      </c>
      <c r="N116">
        <f>VLOOKUP(A116,Pre!$J:$BG,45,0)</f>
        <v>0</v>
      </c>
      <c r="O116" t="e">
        <f>VLOOKUP(A116,'post intervencion'!J:BY,63,0)</f>
        <v>#N/A</v>
      </c>
      <c r="P116">
        <f>VLOOKUP(A116,'post control'!J:BI,46,0)</f>
        <v>0</v>
      </c>
      <c r="Q116">
        <f>VLOOKUP(A116,Pre!$J:$BG,46,0)</f>
        <v>0</v>
      </c>
      <c r="R116" t="e">
        <f>VLOOKUP(A116,'post intervencion'!J:BY,64,0)</f>
        <v>#N/A</v>
      </c>
      <c r="S116">
        <f>VLOOKUP(A116,'post control'!J:BI,47,0)</f>
        <v>0</v>
      </c>
      <c r="T116">
        <f>VLOOKUP(A116,Pre!$J:$BG,47,0)</f>
        <v>4</v>
      </c>
      <c r="U116" t="e">
        <f>VLOOKUP(A116,'post intervencion'!J:BY,65,0)</f>
        <v>#N/A</v>
      </c>
      <c r="V116">
        <f>VLOOKUP(A116,'post control'!J:BI,48,0)</f>
        <v>3</v>
      </c>
      <c r="W116">
        <f>VLOOKUP(A116,Pre!$J:$BG,48,0)</f>
        <v>3.8</v>
      </c>
      <c r="X116" t="e">
        <f>VLOOKUP(A116,'post intervencion'!J:BY,66,0)</f>
        <v>#N/A</v>
      </c>
      <c r="Y116">
        <f>VLOOKUP(A116,'post control'!J:BI,49,0)</f>
        <v>3.8</v>
      </c>
      <c r="Z116">
        <f>VLOOKUP(A116,Pre!$J:$BG,49,0)</f>
        <v>2.25</v>
      </c>
      <c r="AA116" t="e">
        <f>VLOOKUP(A116,'post intervencion'!J:BY,67,0)</f>
        <v>#N/A</v>
      </c>
      <c r="AB116">
        <f>VLOOKUP(A116,'post control'!J:BI,50,0)</f>
        <v>4</v>
      </c>
      <c r="AC116">
        <f>VLOOKUP(A116,Pre!$J:$BG,50,0)</f>
        <v>0</v>
      </c>
      <c r="AD116" t="e">
        <f>VLOOKUP(A116,'post intervencion'!J:BY,68,0)</f>
        <v>#N/A</v>
      </c>
      <c r="AE116">
        <f>VLOOKUP(A116,'post control'!J:BI,51,0)</f>
        <v>0</v>
      </c>
      <c r="AG116">
        <f>VLOOKUP(A116,Pre!$J:$BH,51,0)</f>
        <v>4</v>
      </c>
      <c r="AH116" t="e">
        <f>VLOOKUP(A116,'post intervencion'!J:CA,70,0)</f>
        <v>#N/A</v>
      </c>
      <c r="AJ116">
        <f>VLOOKUP(A116,Pre!$J:$BI,52,0)</f>
        <v>0</v>
      </c>
      <c r="AK116" t="e">
        <f>VLOOKUP(A116,'post intervencion'!J:CB,71,0)</f>
        <v>#N/A</v>
      </c>
      <c r="AM116">
        <f>VLOOKUP(A116,Pre!$J:$BJ,53,0)</f>
        <v>0</v>
      </c>
      <c r="AN116" t="e">
        <f>VLOOKUP(A116,'post intervencion'!J:CC,72,0)</f>
        <v>#N/A</v>
      </c>
      <c r="AP116">
        <f>VLOOKUP(A116,Pre!$J:$BK,54,0)</f>
        <v>0</v>
      </c>
      <c r="AQ116" t="e">
        <f>VLOOKUP(A116,'post intervencion'!J:CD,73,0)</f>
        <v>#N/A</v>
      </c>
      <c r="AS116">
        <f>VLOOKUP(A116,Pre!$J:$BL,55,0)</f>
        <v>0</v>
      </c>
      <c r="AT116" t="e">
        <f>VLOOKUP(A116,'post intervencion'!J:CE,74,0)</f>
        <v>#N/A</v>
      </c>
      <c r="AW116" t="e">
        <f>VLOOKUP(A116,'post intervencion'!$J$18:$CI$117,75,0)</f>
        <v>#N/A</v>
      </c>
      <c r="AX116" t="e">
        <f>VLOOKUP(A116,'post intervencion'!$J$18:$CI$117,76,0)</f>
        <v>#N/A</v>
      </c>
      <c r="AY116" t="e">
        <f>VLOOKUP(A116,'post intervencion'!$J$18:$CI$117,77,0)</f>
        <v>#N/A</v>
      </c>
      <c r="AZ116" t="e">
        <f>VLOOKUP(A116,'post intervencion'!$J$18:$CI$117,78,0)</f>
        <v>#N/A</v>
      </c>
      <c r="BB116">
        <f>VLOOKUP(A116,Pre!$J:$BL,4,0)</f>
        <v>4</v>
      </c>
      <c r="BC116" t="e">
        <f>VLOOKUP(A116,'post intervencion'!J:CN,21,0)</f>
        <v>#N/A</v>
      </c>
    </row>
    <row r="117" spans="1:55" x14ac:dyDescent="0.2">
      <c r="A117">
        <v>685</v>
      </c>
      <c r="B117" s="13">
        <f>VLOOKUP(A117,Pre!$J:$BG,41,0)</f>
        <v>5</v>
      </c>
      <c r="C117" s="13" t="e">
        <f>VLOOKUP(A117,'post intervencion'!J:BY,59,0)</f>
        <v>#N/A</v>
      </c>
      <c r="D117" s="13" t="e">
        <f>VLOOKUP(A117,'post control'!J:BI,42,0)</f>
        <v>#N/A</v>
      </c>
      <c r="E117">
        <f>VLOOKUP(A117,Pre!$J:$BG,42,0)</f>
        <v>12</v>
      </c>
      <c r="F117" t="e">
        <f>VLOOKUP(A117,'post intervencion'!J:BY,60,0)</f>
        <v>#N/A</v>
      </c>
      <c r="G117" t="e">
        <f>VLOOKUP(A117,'post control'!J:BI,43,0)</f>
        <v>#N/A</v>
      </c>
      <c r="H117">
        <f>VLOOKUP(A117,Pre!$J:$BG,43,0)</f>
        <v>0</v>
      </c>
      <c r="I117" t="e">
        <f>VLOOKUP(A117,'post intervencion'!J:BY,61,0)</f>
        <v>#N/A</v>
      </c>
      <c r="J117" t="e">
        <f>VLOOKUP(A117,'post control'!J:BI,44,0)</f>
        <v>#N/A</v>
      </c>
      <c r="K117" s="24">
        <f>VLOOKUP(A117,Pre!$J:$BG,44,0)</f>
        <v>0</v>
      </c>
      <c r="L117" t="e">
        <f>VLOOKUP(A117,'post intervencion'!J:BY,62,0)</f>
        <v>#N/A</v>
      </c>
      <c r="M117" t="e">
        <f>VLOOKUP(A117,'post control'!J:BI,45,0)</f>
        <v>#N/A</v>
      </c>
      <c r="N117">
        <f>VLOOKUP(A117,Pre!$J:$BG,45,0)</f>
        <v>0</v>
      </c>
      <c r="O117" t="e">
        <f>VLOOKUP(A117,'post intervencion'!J:BY,63,0)</f>
        <v>#N/A</v>
      </c>
      <c r="P117" t="e">
        <f>VLOOKUP(A117,'post control'!J:BI,46,0)</f>
        <v>#N/A</v>
      </c>
      <c r="Q117">
        <f>VLOOKUP(A117,Pre!$J:$BG,46,0)</f>
        <v>0</v>
      </c>
      <c r="R117" t="e">
        <f>VLOOKUP(A117,'post intervencion'!J:BY,64,0)</f>
        <v>#N/A</v>
      </c>
      <c r="S117" t="e">
        <f>VLOOKUP(A117,'post control'!J:BI,47,0)</f>
        <v>#N/A</v>
      </c>
      <c r="T117">
        <f>VLOOKUP(A117,Pre!$J:$BG,47,0)</f>
        <v>3</v>
      </c>
      <c r="U117" t="e">
        <f>VLOOKUP(A117,'post intervencion'!J:BY,65,0)</f>
        <v>#N/A</v>
      </c>
      <c r="V117" t="e">
        <f>VLOOKUP(A117,'post control'!J:BI,48,0)</f>
        <v>#N/A</v>
      </c>
      <c r="W117">
        <f>VLOOKUP(A117,Pre!$J:$BG,48,0)</f>
        <v>4.8</v>
      </c>
      <c r="X117" t="e">
        <f>VLOOKUP(A117,'post intervencion'!J:BY,66,0)</f>
        <v>#N/A</v>
      </c>
      <c r="Y117" t="e">
        <f>VLOOKUP(A117,'post control'!J:BI,49,0)</f>
        <v>#N/A</v>
      </c>
      <c r="Z117">
        <f>VLOOKUP(A117,Pre!$J:$BG,49,0)</f>
        <v>1.5</v>
      </c>
      <c r="AA117" t="e">
        <f>VLOOKUP(A117,'post intervencion'!J:BY,67,0)</f>
        <v>#N/A</v>
      </c>
      <c r="AB117" t="e">
        <f>VLOOKUP(A117,'post control'!J:BI,50,0)</f>
        <v>#N/A</v>
      </c>
      <c r="AC117">
        <f>VLOOKUP(A117,Pre!$J:$BG,50,0)</f>
        <v>0</v>
      </c>
      <c r="AD117" t="e">
        <f>VLOOKUP(A117,'post intervencion'!J:BY,68,0)</f>
        <v>#N/A</v>
      </c>
      <c r="AE117" t="e">
        <f>VLOOKUP(A117,'post control'!J:BI,51,0)</f>
        <v>#N/A</v>
      </c>
      <c r="AG117">
        <f>VLOOKUP(A117,Pre!$J:$BH,51,0)</f>
        <v>3</v>
      </c>
      <c r="AH117" t="e">
        <f>VLOOKUP(A117,'post intervencion'!J:CA,70,0)</f>
        <v>#N/A</v>
      </c>
      <c r="AJ117">
        <f>VLOOKUP(A117,Pre!$J:$BI,52,0)</f>
        <v>0</v>
      </c>
      <c r="AK117" t="e">
        <f>VLOOKUP(A117,'post intervencion'!J:CB,71,0)</f>
        <v>#N/A</v>
      </c>
      <c r="AM117">
        <f>VLOOKUP(A117,Pre!$J:$BJ,53,0)</f>
        <v>0</v>
      </c>
      <c r="AN117" t="e">
        <f>VLOOKUP(A117,'post intervencion'!J:CC,72,0)</f>
        <v>#N/A</v>
      </c>
      <c r="AP117">
        <f>VLOOKUP(A117,Pre!$J:$BK,54,0)</f>
        <v>0</v>
      </c>
      <c r="AQ117" t="e">
        <f>VLOOKUP(A117,'post intervencion'!J:CD,73,0)</f>
        <v>#N/A</v>
      </c>
      <c r="AS117">
        <f>VLOOKUP(A117,Pre!$J:$BL,55,0)</f>
        <v>0</v>
      </c>
      <c r="AT117" t="e">
        <f>VLOOKUP(A117,'post intervencion'!J:CE,74,0)</f>
        <v>#N/A</v>
      </c>
      <c r="AW117" t="e">
        <f>VLOOKUP(A117,'post intervencion'!$J$18:$CI$117,75,0)</f>
        <v>#N/A</v>
      </c>
      <c r="AX117" t="e">
        <f>VLOOKUP(A117,'post intervencion'!$J$18:$CI$117,76,0)</f>
        <v>#N/A</v>
      </c>
      <c r="AY117" t="e">
        <f>VLOOKUP(A117,'post intervencion'!$J$18:$CI$117,77,0)</f>
        <v>#N/A</v>
      </c>
      <c r="AZ117" t="e">
        <f>VLOOKUP(A117,'post intervencion'!$J$18:$CI$117,78,0)</f>
        <v>#N/A</v>
      </c>
      <c r="BB117">
        <f>VLOOKUP(A117,Pre!$J:$BL,4,0)</f>
        <v>5</v>
      </c>
      <c r="BC117" t="e">
        <f>VLOOKUP(A117,'post intervencion'!J:CN,21,0)</f>
        <v>#N/A</v>
      </c>
    </row>
    <row r="118" spans="1:55" x14ac:dyDescent="0.2">
      <c r="A118">
        <v>689</v>
      </c>
      <c r="B118" s="13">
        <f>VLOOKUP(A118,Pre!$J:$BG,41,0)</f>
        <v>5.333333333333333</v>
      </c>
      <c r="C118" s="13" t="e">
        <f>VLOOKUP(A118,'post intervencion'!J:BY,59,0)</f>
        <v>#N/A</v>
      </c>
      <c r="D118" s="13" t="e">
        <f>VLOOKUP(A118,'post control'!J:BI,42,0)</f>
        <v>#N/A</v>
      </c>
      <c r="E118">
        <f>VLOOKUP(A118,Pre!$J:$BG,42,0)</f>
        <v>2</v>
      </c>
      <c r="F118" t="e">
        <f>VLOOKUP(A118,'post intervencion'!J:BY,60,0)</f>
        <v>#N/A</v>
      </c>
      <c r="G118" t="e">
        <f>VLOOKUP(A118,'post control'!J:BI,43,0)</f>
        <v>#N/A</v>
      </c>
      <c r="H118">
        <f>VLOOKUP(A118,Pre!$J:$BG,43,0)</f>
        <v>0.66666666666666663</v>
      </c>
      <c r="I118" t="e">
        <f>VLOOKUP(A118,'post intervencion'!J:BY,61,0)</f>
        <v>#N/A</v>
      </c>
      <c r="J118" t="e">
        <f>VLOOKUP(A118,'post control'!J:BI,44,0)</f>
        <v>#N/A</v>
      </c>
      <c r="K118" s="24">
        <f>VLOOKUP(A118,Pre!$J:$BG,44,0)</f>
        <v>2</v>
      </c>
      <c r="L118" t="e">
        <f>VLOOKUP(A118,'post intervencion'!J:BY,62,0)</f>
        <v>#N/A</v>
      </c>
      <c r="M118" t="e">
        <f>VLOOKUP(A118,'post control'!J:BI,45,0)</f>
        <v>#N/A</v>
      </c>
      <c r="N118">
        <f>VLOOKUP(A118,Pre!$J:$BG,45,0)</f>
        <v>0</v>
      </c>
      <c r="O118" t="e">
        <f>VLOOKUP(A118,'post intervencion'!J:BY,63,0)</f>
        <v>#N/A</v>
      </c>
      <c r="P118" t="e">
        <f>VLOOKUP(A118,'post control'!J:BI,46,0)</f>
        <v>#N/A</v>
      </c>
      <c r="Q118">
        <f>VLOOKUP(A118,Pre!$J:$BG,46,0)</f>
        <v>0</v>
      </c>
      <c r="R118" t="e">
        <f>VLOOKUP(A118,'post intervencion'!J:BY,64,0)</f>
        <v>#N/A</v>
      </c>
      <c r="S118" t="e">
        <f>VLOOKUP(A118,'post control'!J:BI,47,0)</f>
        <v>#N/A</v>
      </c>
      <c r="T118">
        <f>VLOOKUP(A118,Pre!$J:$BG,47,0)</f>
        <v>3.6666666666666665</v>
      </c>
      <c r="U118" t="e">
        <f>VLOOKUP(A118,'post intervencion'!J:BY,65,0)</f>
        <v>#N/A</v>
      </c>
      <c r="V118" t="e">
        <f>VLOOKUP(A118,'post control'!J:BI,48,0)</f>
        <v>#N/A</v>
      </c>
      <c r="W118">
        <f>VLOOKUP(A118,Pre!$J:$BG,48,0)</f>
        <v>5</v>
      </c>
      <c r="X118" t="e">
        <f>VLOOKUP(A118,'post intervencion'!J:BY,66,0)</f>
        <v>#N/A</v>
      </c>
      <c r="Y118" t="e">
        <f>VLOOKUP(A118,'post control'!J:BI,49,0)</f>
        <v>#N/A</v>
      </c>
      <c r="Z118">
        <f>VLOOKUP(A118,Pre!$J:$BG,49,0)</f>
        <v>4.5</v>
      </c>
      <c r="AA118" t="e">
        <f>VLOOKUP(A118,'post intervencion'!J:BY,67,0)</f>
        <v>#N/A</v>
      </c>
      <c r="AB118" t="e">
        <f>VLOOKUP(A118,'post control'!J:BI,50,0)</f>
        <v>#N/A</v>
      </c>
      <c r="AC118">
        <f>VLOOKUP(A118,Pre!$J:$BG,50,0)</f>
        <v>4</v>
      </c>
      <c r="AD118" t="e">
        <f>VLOOKUP(A118,'post intervencion'!J:BY,68,0)</f>
        <v>#N/A</v>
      </c>
      <c r="AE118" t="e">
        <f>VLOOKUP(A118,'post control'!J:BI,51,0)</f>
        <v>#N/A</v>
      </c>
      <c r="AG118">
        <f>VLOOKUP(A118,Pre!$J:$BH,51,0)</f>
        <v>3.5555555555555554</v>
      </c>
      <c r="AH118" t="e">
        <f>VLOOKUP(A118,'post intervencion'!J:CA,70,0)</f>
        <v>#N/A</v>
      </c>
      <c r="AJ118">
        <f>VLOOKUP(A118,Pre!$J:$BI,52,0)</f>
        <v>0.33333333333333348</v>
      </c>
      <c r="AK118" t="e">
        <f>VLOOKUP(A118,'post intervencion'!J:CB,71,0)</f>
        <v>#N/A</v>
      </c>
      <c r="AM118">
        <f>VLOOKUP(A118,Pre!$J:$BJ,53,0)</f>
        <v>1</v>
      </c>
      <c r="AN118" t="e">
        <f>VLOOKUP(A118,'post intervencion'!J:CC,72,0)</f>
        <v>#N/A</v>
      </c>
      <c r="AP118">
        <f>VLOOKUP(A118,Pre!$J:$BK,54,0)</f>
        <v>1</v>
      </c>
      <c r="AQ118" t="e">
        <f>VLOOKUP(A118,'post intervencion'!J:CD,73,0)</f>
        <v>#N/A</v>
      </c>
      <c r="AS118">
        <f>VLOOKUP(A118,Pre!$J:$BL,55,0)</f>
        <v>1.333333333333333</v>
      </c>
      <c r="AT118" t="e">
        <f>VLOOKUP(A118,'post intervencion'!J:CE,74,0)</f>
        <v>#N/A</v>
      </c>
      <c r="AW118" t="e">
        <f>VLOOKUP(A118,'post intervencion'!$J$18:$CI$117,75,0)</f>
        <v>#N/A</v>
      </c>
      <c r="AX118" t="e">
        <f>VLOOKUP(A118,'post intervencion'!$J$18:$CI$117,76,0)</f>
        <v>#N/A</v>
      </c>
      <c r="AY118" t="e">
        <f>VLOOKUP(A118,'post intervencion'!$J$18:$CI$117,77,0)</f>
        <v>#N/A</v>
      </c>
      <c r="AZ118" t="e">
        <f>VLOOKUP(A118,'post intervencion'!$J$18:$CI$117,78,0)</f>
        <v>#N/A</v>
      </c>
      <c r="BB118">
        <f>VLOOKUP(A118,Pre!$J:$BL,4,0)</f>
        <v>5</v>
      </c>
      <c r="BC118" t="e">
        <f>VLOOKUP(A118,'post intervencion'!J:CN,21,0)</f>
        <v>#N/A</v>
      </c>
    </row>
    <row r="119" spans="1:55" x14ac:dyDescent="0.2">
      <c r="A119">
        <v>705</v>
      </c>
      <c r="B119" s="13">
        <f>VLOOKUP(A119,Pre!$J:$BG,41,0)</f>
        <v>6.333333333333333</v>
      </c>
      <c r="C119" s="13" t="e">
        <f>VLOOKUP(A119,'post intervencion'!J:BY,59,0)</f>
        <v>#N/A</v>
      </c>
      <c r="D119" s="13">
        <f>VLOOKUP(A119,'post control'!J:BI,42,0)</f>
        <v>7</v>
      </c>
      <c r="E119">
        <f>VLOOKUP(A119,Pre!$J:$BG,42,0)</f>
        <v>12</v>
      </c>
      <c r="F119" t="e">
        <f>VLOOKUP(A119,'post intervencion'!J:BY,60,0)</f>
        <v>#N/A</v>
      </c>
      <c r="G119">
        <f>VLOOKUP(A119,'post control'!J:BI,43,0)</f>
        <v>6</v>
      </c>
      <c r="H119">
        <f>VLOOKUP(A119,Pre!$J:$BG,43,0)</f>
        <v>0</v>
      </c>
      <c r="I119" t="e">
        <f>VLOOKUP(A119,'post intervencion'!J:BY,61,0)</f>
        <v>#N/A</v>
      </c>
      <c r="J119">
        <f>VLOOKUP(A119,'post control'!J:BI,44,0)</f>
        <v>1.3333333333333333</v>
      </c>
      <c r="K119" s="24">
        <f>VLOOKUP(A119,Pre!$J:$BG,44,0)</f>
        <v>0</v>
      </c>
      <c r="L119" t="e">
        <f>VLOOKUP(A119,'post intervencion'!J:BY,62,0)</f>
        <v>#N/A</v>
      </c>
      <c r="M119">
        <f>VLOOKUP(A119,'post control'!J:BI,45,0)</f>
        <v>0</v>
      </c>
      <c r="N119">
        <f>VLOOKUP(A119,Pre!$J:$BG,45,0)</f>
        <v>0</v>
      </c>
      <c r="O119" t="e">
        <f>VLOOKUP(A119,'post intervencion'!J:BY,63,0)</f>
        <v>#N/A</v>
      </c>
      <c r="P119">
        <f>VLOOKUP(A119,'post control'!J:BI,46,0)</f>
        <v>2</v>
      </c>
      <c r="Q119">
        <f>VLOOKUP(A119,Pre!$J:$BG,46,0)</f>
        <v>0</v>
      </c>
      <c r="R119" t="e">
        <f>VLOOKUP(A119,'post intervencion'!J:BY,64,0)</f>
        <v>#N/A</v>
      </c>
      <c r="S119">
        <f>VLOOKUP(A119,'post control'!J:BI,47,0)</f>
        <v>2</v>
      </c>
      <c r="T119">
        <f>VLOOKUP(A119,Pre!$J:$BG,47,0)</f>
        <v>3</v>
      </c>
      <c r="U119" t="e">
        <f>VLOOKUP(A119,'post intervencion'!J:BY,65,0)</f>
        <v>#N/A</v>
      </c>
      <c r="V119">
        <f>VLOOKUP(A119,'post control'!J:BI,48,0)</f>
        <v>2.2222222222222223</v>
      </c>
      <c r="W119">
        <f>VLOOKUP(A119,Pre!$J:$BG,48,0)</f>
        <v>3.2</v>
      </c>
      <c r="X119" t="e">
        <f>VLOOKUP(A119,'post intervencion'!J:BY,66,0)</f>
        <v>#N/A</v>
      </c>
      <c r="Y119">
        <f>VLOOKUP(A119,'post control'!J:BI,49,0)</f>
        <v>2.2000000000000002</v>
      </c>
      <c r="Z119">
        <f>VLOOKUP(A119,Pre!$J:$BG,49,0)</f>
        <v>2</v>
      </c>
      <c r="AA119" t="e">
        <f>VLOOKUP(A119,'post intervencion'!J:BY,67,0)</f>
        <v>#N/A</v>
      </c>
      <c r="AB119">
        <f>VLOOKUP(A119,'post control'!J:BI,50,0)</f>
        <v>3</v>
      </c>
      <c r="AC119">
        <f>VLOOKUP(A119,Pre!$J:$BG,50,0)</f>
        <v>6</v>
      </c>
      <c r="AD119" t="e">
        <f>VLOOKUP(A119,'post intervencion'!J:BY,68,0)</f>
        <v>#N/A</v>
      </c>
      <c r="AE119">
        <f>VLOOKUP(A119,'post control'!J:BI,51,0)</f>
        <v>6</v>
      </c>
      <c r="AG119">
        <f>VLOOKUP(A119,Pre!$J:$BH,51,0)</f>
        <v>1.6666666666666667</v>
      </c>
      <c r="AH119" t="e">
        <f>VLOOKUP(A119,'post intervencion'!J:CA,70,0)</f>
        <v>#N/A</v>
      </c>
      <c r="AJ119">
        <f>VLOOKUP(A119,Pre!$J:$BI,52,0)</f>
        <v>1.3333333333333333</v>
      </c>
      <c r="AK119" t="e">
        <f>VLOOKUP(A119,'post intervencion'!J:CB,71,0)</f>
        <v>#N/A</v>
      </c>
      <c r="AM119">
        <f>VLOOKUP(A119,Pre!$J:$BJ,53,0)</f>
        <v>2</v>
      </c>
      <c r="AN119" t="e">
        <f>VLOOKUP(A119,'post intervencion'!J:CC,72,0)</f>
        <v>#N/A</v>
      </c>
      <c r="AP119">
        <f>VLOOKUP(A119,Pre!$J:$BK,54,0)</f>
        <v>2</v>
      </c>
      <c r="AQ119" t="e">
        <f>VLOOKUP(A119,'post intervencion'!J:CD,73,0)</f>
        <v>#N/A</v>
      </c>
      <c r="AS119">
        <f>VLOOKUP(A119,Pre!$J:$BL,55,0)</f>
        <v>2</v>
      </c>
      <c r="AT119" t="e">
        <f>VLOOKUP(A119,'post intervencion'!J:CE,74,0)</f>
        <v>#N/A</v>
      </c>
      <c r="AW119" t="e">
        <f>VLOOKUP(A119,'post intervencion'!$J$18:$CI$117,75,0)</f>
        <v>#N/A</v>
      </c>
      <c r="AX119" t="e">
        <f>VLOOKUP(A119,'post intervencion'!$J$18:$CI$117,76,0)</f>
        <v>#N/A</v>
      </c>
      <c r="AY119" t="e">
        <f>VLOOKUP(A119,'post intervencion'!$J$18:$CI$117,77,0)</f>
        <v>#N/A</v>
      </c>
      <c r="AZ119" t="e">
        <f>VLOOKUP(A119,'post intervencion'!$J$18:$CI$117,78,0)</f>
        <v>#N/A</v>
      </c>
      <c r="BB119">
        <f>VLOOKUP(A119,Pre!$J:$BL,4,0)</f>
        <v>7</v>
      </c>
      <c r="BC119" t="e">
        <f>VLOOKUP(A119,'post intervencion'!J:CN,21,0)</f>
        <v>#N/A</v>
      </c>
    </row>
    <row r="120" spans="1:55" x14ac:dyDescent="0.2">
      <c r="A120">
        <v>725</v>
      </c>
      <c r="B120" s="13">
        <f>VLOOKUP(A120,Pre!$J:$BG,41,0)</f>
        <v>6.666666666666667</v>
      </c>
      <c r="C120" s="13" t="e">
        <f>VLOOKUP(A120,'post intervencion'!J:BY,59,0)</f>
        <v>#N/A</v>
      </c>
      <c r="D120" s="13">
        <f>VLOOKUP(A120,'post control'!J:BI,42,0)</f>
        <v>6.666666666666667</v>
      </c>
      <c r="E120">
        <f>VLOOKUP(A120,Pre!$J:$BG,42,0)</f>
        <v>9</v>
      </c>
      <c r="F120" t="e">
        <f>VLOOKUP(A120,'post intervencion'!J:BY,60,0)</f>
        <v>#N/A</v>
      </c>
      <c r="G120">
        <f>VLOOKUP(A120,'post control'!J:BI,43,0)</f>
        <v>8</v>
      </c>
      <c r="H120">
        <f>VLOOKUP(A120,Pre!$J:$BG,43,0)</f>
        <v>0.33333333333333331</v>
      </c>
      <c r="I120" t="e">
        <f>VLOOKUP(A120,'post intervencion'!J:BY,61,0)</f>
        <v>#N/A</v>
      </c>
      <c r="J120">
        <f>VLOOKUP(A120,'post control'!J:BI,44,0)</f>
        <v>1</v>
      </c>
      <c r="K120" s="24">
        <f>VLOOKUP(A120,Pre!$J:$BG,44,0)</f>
        <v>1</v>
      </c>
      <c r="L120" t="e">
        <f>VLOOKUP(A120,'post intervencion'!J:BY,62,0)</f>
        <v>#N/A</v>
      </c>
      <c r="M120">
        <f>VLOOKUP(A120,'post control'!J:BI,45,0)</f>
        <v>1</v>
      </c>
      <c r="N120">
        <f>VLOOKUP(A120,Pre!$J:$BG,45,0)</f>
        <v>0</v>
      </c>
      <c r="O120" t="e">
        <f>VLOOKUP(A120,'post intervencion'!J:BY,63,0)</f>
        <v>#N/A</v>
      </c>
      <c r="P120">
        <f>VLOOKUP(A120,'post control'!J:BI,46,0)</f>
        <v>1</v>
      </c>
      <c r="Q120">
        <f>VLOOKUP(A120,Pre!$J:$BG,46,0)</f>
        <v>0</v>
      </c>
      <c r="R120" t="e">
        <f>VLOOKUP(A120,'post intervencion'!J:BY,64,0)</f>
        <v>#N/A</v>
      </c>
      <c r="S120">
        <f>VLOOKUP(A120,'post control'!J:BI,47,0)</f>
        <v>1</v>
      </c>
      <c r="T120">
        <f>VLOOKUP(A120,Pre!$J:$BG,47,0)</f>
        <v>4.666666666666667</v>
      </c>
      <c r="U120" t="e">
        <f>VLOOKUP(A120,'post intervencion'!J:BY,65,0)</f>
        <v>#N/A</v>
      </c>
      <c r="V120">
        <f>VLOOKUP(A120,'post control'!J:BI,48,0)</f>
        <v>3</v>
      </c>
      <c r="W120">
        <f>VLOOKUP(A120,Pre!$J:$BG,48,0)</f>
        <v>3.8</v>
      </c>
      <c r="X120" t="e">
        <f>VLOOKUP(A120,'post intervencion'!J:BY,66,0)</f>
        <v>#N/A</v>
      </c>
      <c r="Y120">
        <f>VLOOKUP(A120,'post control'!J:BI,49,0)</f>
        <v>3.6</v>
      </c>
      <c r="Z120">
        <f>VLOOKUP(A120,Pre!$J:$BG,49,0)</f>
        <v>3</v>
      </c>
      <c r="AA120" t="e">
        <f>VLOOKUP(A120,'post intervencion'!J:BY,67,0)</f>
        <v>#N/A</v>
      </c>
      <c r="AB120">
        <f>VLOOKUP(A120,'post control'!J:BI,50,0)</f>
        <v>3</v>
      </c>
      <c r="AC120">
        <f>VLOOKUP(A120,Pre!$J:$BG,50,0)</f>
        <v>12</v>
      </c>
      <c r="AD120" t="e">
        <f>VLOOKUP(A120,'post intervencion'!J:BY,68,0)</f>
        <v>#N/A</v>
      </c>
      <c r="AE120">
        <f>VLOOKUP(A120,'post control'!J:BI,51,0)</f>
        <v>10</v>
      </c>
      <c r="AG120">
        <f>VLOOKUP(A120,Pre!$J:$BH,51,0)</f>
        <v>3.2222222222222223</v>
      </c>
      <c r="AH120" t="e">
        <f>VLOOKUP(A120,'post intervencion'!J:CA,70,0)</f>
        <v>#N/A</v>
      </c>
      <c r="AJ120">
        <f>VLOOKUP(A120,Pre!$J:$BI,52,0)</f>
        <v>2.3333333333333335</v>
      </c>
      <c r="AK120" t="e">
        <f>VLOOKUP(A120,'post intervencion'!J:CB,71,0)</f>
        <v>#N/A</v>
      </c>
      <c r="AM120">
        <f>VLOOKUP(A120,Pre!$J:$BJ,53,0)</f>
        <v>4</v>
      </c>
      <c r="AN120" t="e">
        <f>VLOOKUP(A120,'post intervencion'!J:CC,72,0)</f>
        <v>#N/A</v>
      </c>
      <c r="AP120">
        <f>VLOOKUP(A120,Pre!$J:$BK,54,0)</f>
        <v>4</v>
      </c>
      <c r="AQ120" t="e">
        <f>VLOOKUP(A120,'post intervencion'!J:CD,73,0)</f>
        <v>#N/A</v>
      </c>
      <c r="AS120">
        <f>VLOOKUP(A120,Pre!$J:$BL,55,0)</f>
        <v>4</v>
      </c>
      <c r="AT120" t="e">
        <f>VLOOKUP(A120,'post intervencion'!J:CE,74,0)</f>
        <v>#N/A</v>
      </c>
      <c r="AW120" t="e">
        <f>VLOOKUP(A120,'post intervencion'!$J$18:$CI$117,75,0)</f>
        <v>#N/A</v>
      </c>
      <c r="AX120" t="e">
        <f>VLOOKUP(A120,'post intervencion'!$J$18:$CI$117,76,0)</f>
        <v>#N/A</v>
      </c>
      <c r="AY120" t="e">
        <f>VLOOKUP(A120,'post intervencion'!$J$18:$CI$117,77,0)</f>
        <v>#N/A</v>
      </c>
      <c r="AZ120" t="e">
        <f>VLOOKUP(A120,'post intervencion'!$J$18:$CI$117,78,0)</f>
        <v>#N/A</v>
      </c>
      <c r="BB120">
        <f>VLOOKUP(A120,Pre!$J:$BL,4,0)</f>
        <v>7</v>
      </c>
      <c r="BC120" t="e">
        <f>VLOOKUP(A120,'post intervencion'!J:CN,21,0)</f>
        <v>#N/A</v>
      </c>
    </row>
    <row r="121" spans="1:55" x14ac:dyDescent="0.2">
      <c r="A121">
        <v>913</v>
      </c>
      <c r="B121" s="13">
        <f>VLOOKUP(A121,Pre!$J:$BG,41,0)</f>
        <v>6</v>
      </c>
      <c r="C121" s="13" t="e">
        <f>VLOOKUP(A121,'post intervencion'!J:BY,59,0)</f>
        <v>#N/A</v>
      </c>
      <c r="D121" s="13">
        <f>VLOOKUP(A121,'post control'!J:BI,42,0)</f>
        <v>5.666666666666667</v>
      </c>
      <c r="E121">
        <f>VLOOKUP(A121,Pre!$J:$BG,42,0)</f>
        <v>10</v>
      </c>
      <c r="F121" t="e">
        <f>VLOOKUP(A121,'post intervencion'!J:BY,60,0)</f>
        <v>#N/A</v>
      </c>
      <c r="G121">
        <f>VLOOKUP(A121,'post control'!J:BI,43,0)</f>
        <v>8</v>
      </c>
      <c r="H121">
        <f>VLOOKUP(A121,Pre!$J:$BG,43,0)</f>
        <v>0</v>
      </c>
      <c r="I121" t="e">
        <f>VLOOKUP(A121,'post intervencion'!J:BY,61,0)</f>
        <v>#N/A</v>
      </c>
      <c r="J121">
        <f>VLOOKUP(A121,'post control'!J:BI,44,0)</f>
        <v>0</v>
      </c>
      <c r="K121" s="24">
        <f>VLOOKUP(A121,Pre!$J:$BG,44,0)</f>
        <v>0</v>
      </c>
      <c r="L121" t="e">
        <f>VLOOKUP(A121,'post intervencion'!J:BY,62,0)</f>
        <v>#N/A</v>
      </c>
      <c r="M121">
        <f>VLOOKUP(A121,'post control'!J:BI,45,0)</f>
        <v>-1</v>
      </c>
      <c r="N121">
        <f>VLOOKUP(A121,Pre!$J:$BG,45,0)</f>
        <v>0</v>
      </c>
      <c r="O121" t="e">
        <f>VLOOKUP(A121,'post intervencion'!J:BY,63,0)</f>
        <v>#N/A</v>
      </c>
      <c r="P121">
        <f>VLOOKUP(A121,'post control'!J:BI,46,0)</f>
        <v>1</v>
      </c>
      <c r="Q121">
        <f>VLOOKUP(A121,Pre!$J:$BG,46,0)</f>
        <v>0</v>
      </c>
      <c r="R121" t="e">
        <f>VLOOKUP(A121,'post intervencion'!J:BY,64,0)</f>
        <v>#N/A</v>
      </c>
      <c r="S121">
        <f>VLOOKUP(A121,'post control'!J:BI,47,0)</f>
        <v>0</v>
      </c>
      <c r="T121">
        <f>VLOOKUP(A121,Pre!$J:$BG,47,0)</f>
        <v>4.333333333333333</v>
      </c>
      <c r="U121" t="e">
        <f>VLOOKUP(A121,'post intervencion'!J:BY,65,0)</f>
        <v>#N/A</v>
      </c>
      <c r="V121">
        <f>VLOOKUP(A121,'post control'!J:BI,48,0)</f>
        <v>3.3333333333333335</v>
      </c>
      <c r="W121">
        <f>VLOOKUP(A121,Pre!$J:$BG,48,0)</f>
        <v>4.2</v>
      </c>
      <c r="X121" t="e">
        <f>VLOOKUP(A121,'post intervencion'!J:BY,66,0)</f>
        <v>#N/A</v>
      </c>
      <c r="Y121">
        <f>VLOOKUP(A121,'post control'!J:BI,49,0)</f>
        <v>4.8</v>
      </c>
      <c r="Z121">
        <f>VLOOKUP(A121,Pre!$J:$BG,49,0)</f>
        <v>4</v>
      </c>
      <c r="AA121" t="e">
        <f>VLOOKUP(A121,'post intervencion'!J:BY,67,0)</f>
        <v>#N/A</v>
      </c>
      <c r="AB121">
        <f>VLOOKUP(A121,'post control'!J:BI,50,0)</f>
        <v>4</v>
      </c>
      <c r="AC121">
        <f>VLOOKUP(A121,Pre!$J:$BG,50,0)</f>
        <v>4</v>
      </c>
      <c r="AD121" t="e">
        <f>VLOOKUP(A121,'post intervencion'!J:BY,68,0)</f>
        <v>#N/A</v>
      </c>
      <c r="AE121">
        <f>VLOOKUP(A121,'post control'!J:BI,51,0)</f>
        <v>7</v>
      </c>
      <c r="AG121">
        <f>VLOOKUP(A121,Pre!$J:$BH,51,0)</f>
        <v>3.4444444444444446</v>
      </c>
      <c r="AH121" t="e">
        <f>VLOOKUP(A121,'post intervencion'!J:CA,70,0)</f>
        <v>#N/A</v>
      </c>
      <c r="AJ121">
        <f>VLOOKUP(A121,Pre!$J:$BI,52,0)</f>
        <v>1</v>
      </c>
      <c r="AK121" t="e">
        <f>VLOOKUP(A121,'post intervencion'!J:CB,71,0)</f>
        <v>#N/A</v>
      </c>
      <c r="AM121">
        <f>VLOOKUP(A121,Pre!$J:$BJ,53,0)</f>
        <v>2</v>
      </c>
      <c r="AN121" t="e">
        <f>VLOOKUP(A121,'post intervencion'!J:CC,72,0)</f>
        <v>#N/A</v>
      </c>
      <c r="AP121">
        <f>VLOOKUP(A121,Pre!$J:$BK,54,0)</f>
        <v>2</v>
      </c>
      <c r="AQ121" t="e">
        <f>VLOOKUP(A121,'post intervencion'!J:CD,73,0)</f>
        <v>#N/A</v>
      </c>
      <c r="AS121">
        <f>VLOOKUP(A121,Pre!$J:$BL,55,0)</f>
        <v>1.333333333333333</v>
      </c>
      <c r="AT121" t="e">
        <f>VLOOKUP(A121,'post intervencion'!J:CE,74,0)</f>
        <v>#N/A</v>
      </c>
      <c r="AW121" t="e">
        <f>VLOOKUP(A121,'post intervencion'!$J$18:$CI$117,75,0)</f>
        <v>#N/A</v>
      </c>
      <c r="AX121" t="e">
        <f>VLOOKUP(A121,'post intervencion'!$J$18:$CI$117,76,0)</f>
        <v>#N/A</v>
      </c>
      <c r="AY121" t="e">
        <f>VLOOKUP(A121,'post intervencion'!$J$18:$CI$117,77,0)</f>
        <v>#N/A</v>
      </c>
      <c r="AZ121" t="e">
        <f>VLOOKUP(A121,'post intervencion'!$J$18:$CI$117,78,0)</f>
        <v>#N/A</v>
      </c>
      <c r="BB121">
        <f>VLOOKUP(A121,Pre!$J:$BL,4,0)</f>
        <v>7</v>
      </c>
      <c r="BC121" t="e">
        <f>VLOOKUP(A121,'post intervencion'!J:CN,21,0)</f>
        <v>#N/A</v>
      </c>
    </row>
    <row r="122" spans="1:55" x14ac:dyDescent="0.2">
      <c r="A122">
        <v>933</v>
      </c>
      <c r="B122" s="13">
        <f>VLOOKUP(A122,Pre!$J:$BG,41,0)</f>
        <v>5.333333333333333</v>
      </c>
      <c r="C122" s="13" t="e">
        <f>VLOOKUP(A122,'post intervencion'!J:BY,59,0)</f>
        <v>#N/A</v>
      </c>
      <c r="D122" s="13">
        <f>VLOOKUP(A122,'post control'!J:BI,42,0)</f>
        <v>6</v>
      </c>
      <c r="E122">
        <f>VLOOKUP(A122,Pre!$J:$BG,42,0)</f>
        <v>9</v>
      </c>
      <c r="F122" t="e">
        <f>VLOOKUP(A122,'post intervencion'!J:BY,60,0)</f>
        <v>#N/A</v>
      </c>
      <c r="G122">
        <f>VLOOKUP(A122,'post control'!J:BI,43,0)</f>
        <v>1</v>
      </c>
      <c r="H122">
        <f>VLOOKUP(A122,Pre!$J:$BG,43,0)</f>
        <v>0</v>
      </c>
      <c r="I122" t="e">
        <f>VLOOKUP(A122,'post intervencion'!J:BY,61,0)</f>
        <v>#N/A</v>
      </c>
      <c r="J122">
        <f>VLOOKUP(A122,'post control'!J:BI,44,0)</f>
        <v>1</v>
      </c>
      <c r="K122" s="24">
        <f>VLOOKUP(A122,Pre!$J:$BG,44,0)</f>
        <v>0</v>
      </c>
      <c r="L122" t="e">
        <f>VLOOKUP(A122,'post intervencion'!J:BY,62,0)</f>
        <v>#N/A</v>
      </c>
      <c r="M122">
        <f>VLOOKUP(A122,'post control'!J:BI,45,0)</f>
        <v>2</v>
      </c>
      <c r="N122">
        <f>VLOOKUP(A122,Pre!$J:$BG,45,0)</f>
        <v>0</v>
      </c>
      <c r="O122" t="e">
        <f>VLOOKUP(A122,'post intervencion'!J:BY,63,0)</f>
        <v>#N/A</v>
      </c>
      <c r="P122">
        <f>VLOOKUP(A122,'post control'!J:BI,46,0)</f>
        <v>1</v>
      </c>
      <c r="Q122">
        <f>VLOOKUP(A122,Pre!$J:$BG,46,0)</f>
        <v>0</v>
      </c>
      <c r="R122" t="e">
        <f>VLOOKUP(A122,'post intervencion'!J:BY,64,0)</f>
        <v>#N/A</v>
      </c>
      <c r="S122">
        <f>VLOOKUP(A122,'post control'!J:BI,47,0)</f>
        <v>0</v>
      </c>
      <c r="T122">
        <f>VLOOKUP(A122,Pre!$J:$BG,47,0)</f>
        <v>5.333333333333333</v>
      </c>
      <c r="U122" t="e">
        <f>VLOOKUP(A122,'post intervencion'!J:BY,65,0)</f>
        <v>#N/A</v>
      </c>
      <c r="V122">
        <f>VLOOKUP(A122,'post control'!J:BI,48,0)</f>
        <v>5.1111111111111107</v>
      </c>
      <c r="W122">
        <f>VLOOKUP(A122,Pre!$J:$BG,48,0)</f>
        <v>3.8</v>
      </c>
      <c r="X122" t="e">
        <f>VLOOKUP(A122,'post intervencion'!J:BY,66,0)</f>
        <v>#N/A</v>
      </c>
      <c r="Y122">
        <f>VLOOKUP(A122,'post control'!J:BI,49,0)</f>
        <v>4.2</v>
      </c>
      <c r="Z122">
        <f>VLOOKUP(A122,Pre!$J:$BG,49,0)</f>
        <v>5.5</v>
      </c>
      <c r="AA122" t="e">
        <f>VLOOKUP(A122,'post intervencion'!J:BY,67,0)</f>
        <v>#N/A</v>
      </c>
      <c r="AB122">
        <f>VLOOKUP(A122,'post control'!J:BI,50,0)</f>
        <v>5.666666666666667</v>
      </c>
      <c r="AC122">
        <f>VLOOKUP(A122,Pre!$J:$BG,50,0)</f>
        <v>5</v>
      </c>
      <c r="AD122" t="e">
        <f>VLOOKUP(A122,'post intervencion'!J:BY,68,0)</f>
        <v>#N/A</v>
      </c>
      <c r="AE122">
        <f>VLOOKUP(A122,'post control'!J:BI,51,0)</f>
        <v>5</v>
      </c>
      <c r="AG122">
        <f>VLOOKUP(A122,Pre!$J:$BH,51,0)</f>
        <v>5.2222222222222223</v>
      </c>
      <c r="AH122" t="e">
        <f>VLOOKUP(A122,'post intervencion'!J:CA,70,0)</f>
        <v>#N/A</v>
      </c>
      <c r="AJ122">
        <f>VLOOKUP(A122,Pre!$J:$BI,52,0)</f>
        <v>1</v>
      </c>
      <c r="AK122" t="e">
        <f>VLOOKUP(A122,'post intervencion'!J:CB,71,0)</f>
        <v>#N/A</v>
      </c>
      <c r="AM122">
        <f>VLOOKUP(A122,Pre!$J:$BJ,53,0)</f>
        <v>3</v>
      </c>
      <c r="AN122" t="e">
        <f>VLOOKUP(A122,'post intervencion'!J:CC,72,0)</f>
        <v>#N/A</v>
      </c>
      <c r="AP122">
        <f>VLOOKUP(A122,Pre!$J:$BK,54,0)</f>
        <v>3</v>
      </c>
      <c r="AQ122" t="e">
        <f>VLOOKUP(A122,'post intervencion'!J:CD,73,0)</f>
        <v>#N/A</v>
      </c>
      <c r="AS122">
        <f>VLOOKUP(A122,Pre!$J:$BL,55,0)</f>
        <v>1</v>
      </c>
      <c r="AT122" t="e">
        <f>VLOOKUP(A122,'post intervencion'!J:CE,74,0)</f>
        <v>#N/A</v>
      </c>
      <c r="AW122" t="e">
        <f>VLOOKUP(A122,'post intervencion'!$J$18:$CI$117,75,0)</f>
        <v>#N/A</v>
      </c>
      <c r="AX122" t="e">
        <f>VLOOKUP(A122,'post intervencion'!$J$18:$CI$117,76,0)</f>
        <v>#N/A</v>
      </c>
      <c r="AY122" t="e">
        <f>VLOOKUP(A122,'post intervencion'!$J$18:$CI$117,77,0)</f>
        <v>#N/A</v>
      </c>
      <c r="AZ122" t="e">
        <f>VLOOKUP(A122,'post intervencion'!$J$18:$CI$117,78,0)</f>
        <v>#N/A</v>
      </c>
      <c r="BB122">
        <f>VLOOKUP(A122,Pre!$J:$BL,4,0)</f>
        <v>5</v>
      </c>
      <c r="BC122" t="e">
        <f>VLOOKUP(A122,'post intervencion'!J:CN,21,0)</f>
        <v>#N/A</v>
      </c>
    </row>
    <row r="123" spans="1:55" x14ac:dyDescent="0.2">
      <c r="A123">
        <v>965</v>
      </c>
      <c r="B123" s="13">
        <f>VLOOKUP(A123,Pre!$J:$BG,41,0)</f>
        <v>5.666666666666667</v>
      </c>
      <c r="C123" s="13" t="e">
        <f>VLOOKUP(A123,'post intervencion'!J:BY,59,0)</f>
        <v>#N/A</v>
      </c>
      <c r="D123" s="13" t="e">
        <f>VLOOKUP(A123,'post control'!J:BI,42,0)</f>
        <v>#N/A</v>
      </c>
      <c r="E123">
        <f>VLOOKUP(A123,Pre!$J:$BG,42,0)</f>
        <v>7</v>
      </c>
      <c r="F123" t="e">
        <f>VLOOKUP(A123,'post intervencion'!J:BY,60,0)</f>
        <v>#N/A</v>
      </c>
      <c r="G123" t="e">
        <f>VLOOKUP(A123,'post control'!J:BI,43,0)</f>
        <v>#N/A</v>
      </c>
      <c r="H123">
        <f>VLOOKUP(A123,Pre!$J:$BG,43,0)</f>
        <v>0</v>
      </c>
      <c r="I123" t="e">
        <f>VLOOKUP(A123,'post intervencion'!J:BY,61,0)</f>
        <v>#N/A</v>
      </c>
      <c r="J123" t="e">
        <f>VLOOKUP(A123,'post control'!J:BI,44,0)</f>
        <v>#N/A</v>
      </c>
      <c r="K123" s="24">
        <f>VLOOKUP(A123,Pre!$J:$BG,44,0)</f>
        <v>0</v>
      </c>
      <c r="L123" t="e">
        <f>VLOOKUP(A123,'post intervencion'!J:BY,62,0)</f>
        <v>#N/A</v>
      </c>
      <c r="M123" t="e">
        <f>VLOOKUP(A123,'post control'!J:BI,45,0)</f>
        <v>#N/A</v>
      </c>
      <c r="N123">
        <f>VLOOKUP(A123,Pre!$J:$BG,45,0)</f>
        <v>0</v>
      </c>
      <c r="O123" t="e">
        <f>VLOOKUP(A123,'post intervencion'!J:BY,63,0)</f>
        <v>#N/A</v>
      </c>
      <c r="P123" t="e">
        <f>VLOOKUP(A123,'post control'!J:BI,46,0)</f>
        <v>#N/A</v>
      </c>
      <c r="Q123">
        <f>VLOOKUP(A123,Pre!$J:$BG,46,0)</f>
        <v>0</v>
      </c>
      <c r="R123" t="e">
        <f>VLOOKUP(A123,'post intervencion'!J:BY,64,0)</f>
        <v>#N/A</v>
      </c>
      <c r="S123" t="e">
        <f>VLOOKUP(A123,'post control'!J:BI,47,0)</f>
        <v>#N/A</v>
      </c>
      <c r="T123">
        <f>VLOOKUP(A123,Pre!$J:$BG,47,0)</f>
        <v>5.333333333333333</v>
      </c>
      <c r="U123" t="e">
        <f>VLOOKUP(A123,'post intervencion'!J:BY,65,0)</f>
        <v>#N/A</v>
      </c>
      <c r="V123" t="e">
        <f>VLOOKUP(A123,'post control'!J:BI,48,0)</f>
        <v>#N/A</v>
      </c>
      <c r="W123">
        <f>VLOOKUP(A123,Pre!$J:$BG,48,0)</f>
        <v>3.6</v>
      </c>
      <c r="X123" t="e">
        <f>VLOOKUP(A123,'post intervencion'!J:BY,66,0)</f>
        <v>#N/A</v>
      </c>
      <c r="Y123" t="e">
        <f>VLOOKUP(A123,'post control'!J:BI,49,0)</f>
        <v>#N/A</v>
      </c>
      <c r="Z123">
        <f>VLOOKUP(A123,Pre!$J:$BG,49,0)</f>
        <v>4</v>
      </c>
      <c r="AA123" t="e">
        <f>VLOOKUP(A123,'post intervencion'!J:BY,67,0)</f>
        <v>#N/A</v>
      </c>
      <c r="AB123" t="e">
        <f>VLOOKUP(A123,'post control'!J:BI,50,0)</f>
        <v>#N/A</v>
      </c>
      <c r="AC123">
        <f>VLOOKUP(A123,Pre!$J:$BG,50,0)</f>
        <v>2</v>
      </c>
      <c r="AD123" t="e">
        <f>VLOOKUP(A123,'post intervencion'!J:BY,68,0)</f>
        <v>#N/A</v>
      </c>
      <c r="AE123" t="e">
        <f>VLOOKUP(A123,'post control'!J:BI,51,0)</f>
        <v>#N/A</v>
      </c>
      <c r="AG123">
        <f>VLOOKUP(A123,Pre!$J:$BH,51,0)</f>
        <v>5</v>
      </c>
      <c r="AH123" t="e">
        <f>VLOOKUP(A123,'post intervencion'!J:CA,70,0)</f>
        <v>#N/A</v>
      </c>
      <c r="AJ123">
        <f>VLOOKUP(A123,Pre!$J:$BI,52,0)</f>
        <v>0</v>
      </c>
      <c r="AK123" t="e">
        <f>VLOOKUP(A123,'post intervencion'!J:CB,71,0)</f>
        <v>#N/A</v>
      </c>
      <c r="AM123">
        <f>VLOOKUP(A123,Pre!$J:$BJ,53,0)</f>
        <v>0</v>
      </c>
      <c r="AN123" t="e">
        <f>VLOOKUP(A123,'post intervencion'!J:CC,72,0)</f>
        <v>#N/A</v>
      </c>
      <c r="AP123">
        <f>VLOOKUP(A123,Pre!$J:$BK,54,0)</f>
        <v>0</v>
      </c>
      <c r="AQ123" t="e">
        <f>VLOOKUP(A123,'post intervencion'!J:CD,73,0)</f>
        <v>#N/A</v>
      </c>
      <c r="AS123">
        <f>VLOOKUP(A123,Pre!$J:$BL,55,0)</f>
        <v>0.66666666666666607</v>
      </c>
      <c r="AT123" t="e">
        <f>VLOOKUP(A123,'post intervencion'!J:CE,74,0)</f>
        <v>#N/A</v>
      </c>
      <c r="AW123" t="e">
        <f>VLOOKUP(A123,'post intervencion'!$J$18:$CI$117,75,0)</f>
        <v>#N/A</v>
      </c>
      <c r="AX123" t="e">
        <f>VLOOKUP(A123,'post intervencion'!$J$18:$CI$117,76,0)</f>
        <v>#N/A</v>
      </c>
      <c r="AY123" t="e">
        <f>VLOOKUP(A123,'post intervencion'!$J$18:$CI$117,77,0)</f>
        <v>#N/A</v>
      </c>
      <c r="AZ123" t="e">
        <f>VLOOKUP(A123,'post intervencion'!$J$18:$CI$117,78,0)</f>
        <v>#N/A</v>
      </c>
      <c r="BB123">
        <f>VLOOKUP(A123,Pre!$J:$BL,4,0)</f>
        <v>3</v>
      </c>
      <c r="BC123" t="e">
        <f>VLOOKUP(A123,'post intervencion'!J:CN,21,0)</f>
        <v>#N/A</v>
      </c>
    </row>
    <row r="124" spans="1:55" x14ac:dyDescent="0.2">
      <c r="A124">
        <v>1001</v>
      </c>
      <c r="B124" s="13">
        <f>VLOOKUP(A124,Pre!$J:$BG,41,0)</f>
        <v>5</v>
      </c>
      <c r="C124" s="13" t="e">
        <f>VLOOKUP(A124,'post intervencion'!J:BY,59,0)</f>
        <v>#N/A</v>
      </c>
      <c r="D124" s="13">
        <f>VLOOKUP(A124,'post control'!J:BI,42,0)</f>
        <v>6.333333333333333</v>
      </c>
      <c r="E124">
        <f>VLOOKUP(A124,Pre!$J:$BG,42,0)</f>
        <v>4</v>
      </c>
      <c r="F124" t="e">
        <f>VLOOKUP(A124,'post intervencion'!J:BY,60,0)</f>
        <v>#N/A</v>
      </c>
      <c r="G124">
        <f>VLOOKUP(A124,'post control'!J:BI,43,0)</f>
        <v>4</v>
      </c>
      <c r="H124">
        <f>VLOOKUP(A124,Pre!$J:$BG,43,0)</f>
        <v>0</v>
      </c>
      <c r="I124" t="e">
        <f>VLOOKUP(A124,'post intervencion'!J:BY,61,0)</f>
        <v>#N/A</v>
      </c>
      <c r="J124">
        <f>VLOOKUP(A124,'post control'!J:BI,44,0)</f>
        <v>0</v>
      </c>
      <c r="K124" s="24">
        <f>VLOOKUP(A124,Pre!$J:$BG,44,0)</f>
        <v>0</v>
      </c>
      <c r="L124" t="e">
        <f>VLOOKUP(A124,'post intervencion'!J:BY,62,0)</f>
        <v>#N/A</v>
      </c>
      <c r="M124">
        <f>VLOOKUP(A124,'post control'!J:BI,45,0)</f>
        <v>0</v>
      </c>
      <c r="N124">
        <f>VLOOKUP(A124,Pre!$J:$BG,45,0)</f>
        <v>0</v>
      </c>
      <c r="O124" t="e">
        <f>VLOOKUP(A124,'post intervencion'!J:BY,63,0)</f>
        <v>#N/A</v>
      </c>
      <c r="P124">
        <f>VLOOKUP(A124,'post control'!J:BI,46,0)</f>
        <v>0</v>
      </c>
      <c r="Q124">
        <f>VLOOKUP(A124,Pre!$J:$BG,46,0)</f>
        <v>0</v>
      </c>
      <c r="R124" t="e">
        <f>VLOOKUP(A124,'post intervencion'!J:BY,64,0)</f>
        <v>#N/A</v>
      </c>
      <c r="S124">
        <f>VLOOKUP(A124,'post control'!J:BI,47,0)</f>
        <v>0</v>
      </c>
      <c r="T124">
        <f>VLOOKUP(A124,Pre!$J:$BG,47,0)</f>
        <v>3</v>
      </c>
      <c r="U124" t="e">
        <f>VLOOKUP(A124,'post intervencion'!J:BY,65,0)</f>
        <v>#N/A</v>
      </c>
      <c r="V124">
        <f>VLOOKUP(A124,'post control'!J:BI,48,0)</f>
        <v>3</v>
      </c>
      <c r="W124">
        <f>VLOOKUP(A124,Pre!$J:$BG,48,0)</f>
        <v>3.4</v>
      </c>
      <c r="X124" t="e">
        <f>VLOOKUP(A124,'post intervencion'!J:BY,66,0)</f>
        <v>#N/A</v>
      </c>
      <c r="Y124">
        <f>VLOOKUP(A124,'post control'!J:BI,49,0)</f>
        <v>4</v>
      </c>
      <c r="Z124">
        <f>VLOOKUP(A124,Pre!$J:$BG,49,0)</f>
        <v>2.75</v>
      </c>
      <c r="AA124" t="e">
        <f>VLOOKUP(A124,'post intervencion'!J:BY,67,0)</f>
        <v>#N/A</v>
      </c>
      <c r="AB124">
        <f>VLOOKUP(A124,'post control'!J:BI,50,0)</f>
        <v>4</v>
      </c>
      <c r="AC124">
        <f>VLOOKUP(A124,Pre!$J:$BG,50,0)</f>
        <v>0</v>
      </c>
      <c r="AD124" t="e">
        <f>VLOOKUP(A124,'post intervencion'!J:BY,68,0)</f>
        <v>#N/A</v>
      </c>
      <c r="AE124">
        <f>VLOOKUP(A124,'post control'!J:BI,51,0)</f>
        <v>0</v>
      </c>
      <c r="AG124">
        <f>VLOOKUP(A124,Pre!$J:$BH,51,0)</f>
        <v>3</v>
      </c>
      <c r="AH124" t="e">
        <f>VLOOKUP(A124,'post intervencion'!J:CA,70,0)</f>
        <v>#N/A</v>
      </c>
      <c r="AJ124">
        <f>VLOOKUP(A124,Pre!$J:$BI,52,0)</f>
        <v>0</v>
      </c>
      <c r="AK124" t="e">
        <f>VLOOKUP(A124,'post intervencion'!J:CB,71,0)</f>
        <v>#N/A</v>
      </c>
      <c r="AM124">
        <f>VLOOKUP(A124,Pre!$J:$BJ,53,0)</f>
        <v>0</v>
      </c>
      <c r="AN124" t="e">
        <f>VLOOKUP(A124,'post intervencion'!J:CC,72,0)</f>
        <v>#N/A</v>
      </c>
      <c r="AP124">
        <f>VLOOKUP(A124,Pre!$J:$BK,54,0)</f>
        <v>0</v>
      </c>
      <c r="AQ124" t="e">
        <f>VLOOKUP(A124,'post intervencion'!J:CD,73,0)</f>
        <v>#N/A</v>
      </c>
      <c r="AS124">
        <f>VLOOKUP(A124,Pre!$J:$BL,55,0)</f>
        <v>0</v>
      </c>
      <c r="AT124" t="e">
        <f>VLOOKUP(A124,'post intervencion'!J:CE,74,0)</f>
        <v>#N/A</v>
      </c>
      <c r="AW124" t="e">
        <f>VLOOKUP(A124,'post intervencion'!$J$18:$CI$117,75,0)</f>
        <v>#N/A</v>
      </c>
      <c r="AX124" t="e">
        <f>VLOOKUP(A124,'post intervencion'!$J$18:$CI$117,76,0)</f>
        <v>#N/A</v>
      </c>
      <c r="AY124" t="e">
        <f>VLOOKUP(A124,'post intervencion'!$J$18:$CI$117,77,0)</f>
        <v>#N/A</v>
      </c>
      <c r="AZ124" t="e">
        <f>VLOOKUP(A124,'post intervencion'!$J$18:$CI$117,78,0)</f>
        <v>#N/A</v>
      </c>
      <c r="BB124">
        <f>VLOOKUP(A124,Pre!$J:$BL,4,0)</f>
        <v>6</v>
      </c>
      <c r="BC124" t="e">
        <f>VLOOKUP(A124,'post intervencion'!J:CN,21,0)</f>
        <v>#N/A</v>
      </c>
    </row>
    <row r="125" spans="1:55" x14ac:dyDescent="0.2">
      <c r="A125">
        <v>1009</v>
      </c>
      <c r="B125" s="13">
        <f>VLOOKUP(A125,Pre!$J:$BG,41,0)</f>
        <v>6.333333333333333</v>
      </c>
      <c r="C125" s="13" t="e">
        <f>VLOOKUP(A125,'post intervencion'!J:BY,59,0)</f>
        <v>#N/A</v>
      </c>
      <c r="D125" s="13" t="e">
        <f>VLOOKUP(A125,'post control'!J:BI,42,0)</f>
        <v>#N/A</v>
      </c>
      <c r="E125">
        <f>VLOOKUP(A125,Pre!$J:$BG,42,0)</f>
        <v>10</v>
      </c>
      <c r="F125" t="e">
        <f>VLOOKUP(A125,'post intervencion'!J:BY,60,0)</f>
        <v>#N/A</v>
      </c>
      <c r="G125" t="e">
        <f>VLOOKUP(A125,'post control'!J:BI,43,0)</f>
        <v>#N/A</v>
      </c>
      <c r="H125">
        <f>VLOOKUP(A125,Pre!$J:$BG,43,0)</f>
        <v>0</v>
      </c>
      <c r="I125" t="e">
        <f>VLOOKUP(A125,'post intervencion'!J:BY,61,0)</f>
        <v>#N/A</v>
      </c>
      <c r="J125" t="e">
        <f>VLOOKUP(A125,'post control'!J:BI,44,0)</f>
        <v>#N/A</v>
      </c>
      <c r="K125" s="24">
        <f>VLOOKUP(A125,Pre!$J:$BG,44,0)</f>
        <v>0</v>
      </c>
      <c r="L125" t="e">
        <f>VLOOKUP(A125,'post intervencion'!J:BY,62,0)</f>
        <v>#N/A</v>
      </c>
      <c r="M125" t="e">
        <f>VLOOKUP(A125,'post control'!J:BI,45,0)</f>
        <v>#N/A</v>
      </c>
      <c r="N125">
        <f>VLOOKUP(A125,Pre!$J:$BG,45,0)</f>
        <v>0</v>
      </c>
      <c r="O125" t="e">
        <f>VLOOKUP(A125,'post intervencion'!J:BY,63,0)</f>
        <v>#N/A</v>
      </c>
      <c r="P125" t="e">
        <f>VLOOKUP(A125,'post control'!J:BI,46,0)</f>
        <v>#N/A</v>
      </c>
      <c r="Q125">
        <f>VLOOKUP(A125,Pre!$J:$BG,46,0)</f>
        <v>0</v>
      </c>
      <c r="R125" t="e">
        <f>VLOOKUP(A125,'post intervencion'!J:BY,64,0)</f>
        <v>#N/A</v>
      </c>
      <c r="S125" t="e">
        <f>VLOOKUP(A125,'post control'!J:BI,47,0)</f>
        <v>#N/A</v>
      </c>
      <c r="T125">
        <f>VLOOKUP(A125,Pre!$J:$BG,47,0)</f>
        <v>4</v>
      </c>
      <c r="U125" t="e">
        <f>VLOOKUP(A125,'post intervencion'!J:BY,65,0)</f>
        <v>#N/A</v>
      </c>
      <c r="V125" t="e">
        <f>VLOOKUP(A125,'post control'!J:BI,48,0)</f>
        <v>#N/A</v>
      </c>
      <c r="W125">
        <f>VLOOKUP(A125,Pre!$J:$BG,48,0)</f>
        <v>4</v>
      </c>
      <c r="X125" t="e">
        <f>VLOOKUP(A125,'post intervencion'!J:BY,66,0)</f>
        <v>#N/A</v>
      </c>
      <c r="Y125" t="e">
        <f>VLOOKUP(A125,'post control'!J:BI,49,0)</f>
        <v>#N/A</v>
      </c>
      <c r="Z125">
        <f>VLOOKUP(A125,Pre!$J:$BG,49,0)</f>
        <v>3.25</v>
      </c>
      <c r="AA125" t="e">
        <f>VLOOKUP(A125,'post intervencion'!J:BY,67,0)</f>
        <v>#N/A</v>
      </c>
      <c r="AB125" t="e">
        <f>VLOOKUP(A125,'post control'!J:BI,50,0)</f>
        <v>#N/A</v>
      </c>
      <c r="AC125">
        <f>VLOOKUP(A125,Pre!$J:$BG,50,0)</f>
        <v>6</v>
      </c>
      <c r="AD125" t="e">
        <f>VLOOKUP(A125,'post intervencion'!J:BY,68,0)</f>
        <v>#N/A</v>
      </c>
      <c r="AE125" t="e">
        <f>VLOOKUP(A125,'post control'!J:BI,51,0)</f>
        <v>#N/A</v>
      </c>
      <c r="AG125">
        <f>VLOOKUP(A125,Pre!$J:$BH,51,0)</f>
        <v>2.6666666666666665</v>
      </c>
      <c r="AH125" t="e">
        <f>VLOOKUP(A125,'post intervencion'!J:CA,70,0)</f>
        <v>#N/A</v>
      </c>
      <c r="AJ125">
        <f>VLOOKUP(A125,Pre!$J:$BI,52,0)</f>
        <v>1.3333333333333335</v>
      </c>
      <c r="AK125" t="e">
        <f>VLOOKUP(A125,'post intervencion'!J:CB,71,0)</f>
        <v>#N/A</v>
      </c>
      <c r="AM125">
        <f>VLOOKUP(A125,Pre!$J:$BJ,53,0)</f>
        <v>2</v>
      </c>
      <c r="AN125" t="e">
        <f>VLOOKUP(A125,'post intervencion'!J:CC,72,0)</f>
        <v>#N/A</v>
      </c>
      <c r="AP125">
        <f>VLOOKUP(A125,Pre!$J:$BK,54,0)</f>
        <v>2</v>
      </c>
      <c r="AQ125" t="e">
        <f>VLOOKUP(A125,'post intervencion'!J:CD,73,0)</f>
        <v>#N/A</v>
      </c>
      <c r="AS125">
        <f>VLOOKUP(A125,Pre!$J:$BL,55,0)</f>
        <v>2</v>
      </c>
      <c r="AT125" t="e">
        <f>VLOOKUP(A125,'post intervencion'!J:CE,74,0)</f>
        <v>#N/A</v>
      </c>
      <c r="AW125" t="e">
        <f>VLOOKUP(A125,'post intervencion'!$J$18:$CI$117,75,0)</f>
        <v>#N/A</v>
      </c>
      <c r="AX125" t="e">
        <f>VLOOKUP(A125,'post intervencion'!$J$18:$CI$117,76,0)</f>
        <v>#N/A</v>
      </c>
      <c r="AY125" t="e">
        <f>VLOOKUP(A125,'post intervencion'!$J$18:$CI$117,77,0)</f>
        <v>#N/A</v>
      </c>
      <c r="AZ125" t="e">
        <f>VLOOKUP(A125,'post intervencion'!$J$18:$CI$117,78,0)</f>
        <v>#N/A</v>
      </c>
      <c r="BB125">
        <f>VLOOKUP(A125,Pre!$J:$BL,4,0)</f>
        <v>6</v>
      </c>
      <c r="BC125" t="e">
        <f>VLOOKUP(A125,'post intervencion'!J:CN,21,0)</f>
        <v>#N/A</v>
      </c>
    </row>
    <row r="126" spans="1:55" x14ac:dyDescent="0.2">
      <c r="A126">
        <v>1057</v>
      </c>
      <c r="B126" s="13">
        <f>VLOOKUP(A126,Pre!$J:$BG,41,0)</f>
        <v>6</v>
      </c>
      <c r="C126" s="13" t="e">
        <f>VLOOKUP(A126,'post intervencion'!J:BY,59,0)</f>
        <v>#N/A</v>
      </c>
      <c r="D126" s="13" t="e">
        <f>VLOOKUP(A126,'post control'!J:BI,42,0)</f>
        <v>#N/A</v>
      </c>
      <c r="E126">
        <f>VLOOKUP(A126,Pre!$J:$BG,42,0)</f>
        <v>9</v>
      </c>
      <c r="F126" t="e">
        <f>VLOOKUP(A126,'post intervencion'!J:BY,60,0)</f>
        <v>#N/A</v>
      </c>
      <c r="G126" t="e">
        <f>VLOOKUP(A126,'post control'!J:BI,43,0)</f>
        <v>#N/A</v>
      </c>
      <c r="H126">
        <f>VLOOKUP(A126,Pre!$J:$BG,43,0)</f>
        <v>0.33333333333333331</v>
      </c>
      <c r="I126" t="e">
        <f>VLOOKUP(A126,'post intervencion'!J:BY,61,0)</f>
        <v>#N/A</v>
      </c>
      <c r="J126" t="e">
        <f>VLOOKUP(A126,'post control'!J:BI,44,0)</f>
        <v>#N/A</v>
      </c>
      <c r="K126" s="24">
        <f>VLOOKUP(A126,Pre!$J:$BG,44,0)</f>
        <v>0</v>
      </c>
      <c r="L126" t="e">
        <f>VLOOKUP(A126,'post intervencion'!J:BY,62,0)</f>
        <v>#N/A</v>
      </c>
      <c r="M126" t="e">
        <f>VLOOKUP(A126,'post control'!J:BI,45,0)</f>
        <v>#N/A</v>
      </c>
      <c r="N126">
        <f>VLOOKUP(A126,Pre!$J:$BG,45,0)</f>
        <v>0</v>
      </c>
      <c r="O126" t="e">
        <f>VLOOKUP(A126,'post intervencion'!J:BY,63,0)</f>
        <v>#N/A</v>
      </c>
      <c r="P126" t="e">
        <f>VLOOKUP(A126,'post control'!J:BI,46,0)</f>
        <v>#N/A</v>
      </c>
      <c r="Q126">
        <f>VLOOKUP(A126,Pre!$J:$BG,46,0)</f>
        <v>1</v>
      </c>
      <c r="R126" t="e">
        <f>VLOOKUP(A126,'post intervencion'!J:BY,64,0)</f>
        <v>#N/A</v>
      </c>
      <c r="S126" t="e">
        <f>VLOOKUP(A126,'post control'!J:BI,47,0)</f>
        <v>#N/A</v>
      </c>
      <c r="T126">
        <f>VLOOKUP(A126,Pre!$J:$BG,47,0)</f>
        <v>3.3333333333333335</v>
      </c>
      <c r="U126" t="e">
        <f>VLOOKUP(A126,'post intervencion'!J:BY,65,0)</f>
        <v>#N/A</v>
      </c>
      <c r="V126" t="e">
        <f>VLOOKUP(A126,'post control'!J:BI,48,0)</f>
        <v>#N/A</v>
      </c>
      <c r="W126">
        <f>VLOOKUP(A126,Pre!$J:$BG,48,0)</f>
        <v>4.2</v>
      </c>
      <c r="X126" t="e">
        <f>VLOOKUP(A126,'post intervencion'!J:BY,66,0)</f>
        <v>#N/A</v>
      </c>
      <c r="Y126" t="e">
        <f>VLOOKUP(A126,'post control'!J:BI,49,0)</f>
        <v>#N/A</v>
      </c>
      <c r="Z126">
        <f>VLOOKUP(A126,Pre!$J:$BG,49,0)</f>
        <v>3.75</v>
      </c>
      <c r="AA126" t="e">
        <f>VLOOKUP(A126,'post intervencion'!J:BY,67,0)</f>
        <v>#N/A</v>
      </c>
      <c r="AB126" t="e">
        <f>VLOOKUP(A126,'post control'!J:BI,50,0)</f>
        <v>#N/A</v>
      </c>
      <c r="AC126">
        <f>VLOOKUP(A126,Pre!$J:$BG,50,0)</f>
        <v>8</v>
      </c>
      <c r="AD126" t="e">
        <f>VLOOKUP(A126,'post intervencion'!J:BY,68,0)</f>
        <v>#N/A</v>
      </c>
      <c r="AE126" t="e">
        <f>VLOOKUP(A126,'post control'!J:BI,51,0)</f>
        <v>#N/A</v>
      </c>
      <c r="AG126">
        <f>VLOOKUP(A126,Pre!$J:$BH,51,0)</f>
        <v>2.4444444444444446</v>
      </c>
      <c r="AH126" t="e">
        <f>VLOOKUP(A126,'post intervencion'!J:CA,70,0)</f>
        <v>#N/A</v>
      </c>
      <c r="AJ126">
        <f>VLOOKUP(A126,Pre!$J:$BI,52,0)</f>
        <v>0.66666666666666652</v>
      </c>
      <c r="AK126" t="e">
        <f>VLOOKUP(A126,'post intervencion'!J:CB,71,0)</f>
        <v>#N/A</v>
      </c>
      <c r="AM126">
        <f>VLOOKUP(A126,Pre!$J:$BJ,53,0)</f>
        <v>2</v>
      </c>
      <c r="AN126" t="e">
        <f>VLOOKUP(A126,'post intervencion'!J:CC,72,0)</f>
        <v>#N/A</v>
      </c>
      <c r="AP126">
        <f>VLOOKUP(A126,Pre!$J:$BK,54,0)</f>
        <v>2</v>
      </c>
      <c r="AQ126" t="e">
        <f>VLOOKUP(A126,'post intervencion'!J:CD,73,0)</f>
        <v>#N/A</v>
      </c>
      <c r="AS126">
        <f>VLOOKUP(A126,Pre!$J:$BL,55,0)</f>
        <v>2.6666666666666665</v>
      </c>
      <c r="AT126" t="e">
        <f>VLOOKUP(A126,'post intervencion'!J:CE,74,0)</f>
        <v>#N/A</v>
      </c>
      <c r="AW126" t="e">
        <f>VLOOKUP(A126,'post intervencion'!$J$18:$CI$117,75,0)</f>
        <v>#N/A</v>
      </c>
      <c r="AX126" t="e">
        <f>VLOOKUP(A126,'post intervencion'!$J$18:$CI$117,76,0)</f>
        <v>#N/A</v>
      </c>
      <c r="AY126" t="e">
        <f>VLOOKUP(A126,'post intervencion'!$J$18:$CI$117,77,0)</f>
        <v>#N/A</v>
      </c>
      <c r="AZ126" t="e">
        <f>VLOOKUP(A126,'post intervencion'!$J$18:$CI$117,78,0)</f>
        <v>#N/A</v>
      </c>
      <c r="BB126">
        <f>VLOOKUP(A126,Pre!$J:$BL,4,0)</f>
        <v>4</v>
      </c>
      <c r="BC126" t="e">
        <f>VLOOKUP(A126,'post intervencion'!J:CN,21,0)</f>
        <v>#N/A</v>
      </c>
    </row>
    <row r="127" spans="1:55" x14ac:dyDescent="0.2">
      <c r="A127">
        <v>1063</v>
      </c>
      <c r="B127" s="13">
        <f>VLOOKUP(A127,Pre!$J:$BG,41,0)</f>
        <v>2.6666666666666665</v>
      </c>
      <c r="C127" s="13" t="e">
        <f>VLOOKUP(A127,'post intervencion'!J:BY,59,0)</f>
        <v>#N/A</v>
      </c>
      <c r="D127" s="13" t="e">
        <f>VLOOKUP(A127,'post control'!J:BI,42,0)</f>
        <v>#N/A</v>
      </c>
      <c r="E127">
        <f>VLOOKUP(A127,Pre!$J:$BG,42,0)</f>
        <v>11</v>
      </c>
      <c r="F127" t="e">
        <f>VLOOKUP(A127,'post intervencion'!J:BY,60,0)</f>
        <v>#N/A</v>
      </c>
      <c r="G127" t="e">
        <f>VLOOKUP(A127,'post control'!J:BI,43,0)</f>
        <v>#N/A</v>
      </c>
      <c r="H127">
        <f>VLOOKUP(A127,Pre!$J:$BG,43,0)</f>
        <v>0</v>
      </c>
      <c r="I127" t="e">
        <f>VLOOKUP(A127,'post intervencion'!J:BY,61,0)</f>
        <v>#N/A</v>
      </c>
      <c r="J127" t="e">
        <f>VLOOKUP(A127,'post control'!J:BI,44,0)</f>
        <v>#N/A</v>
      </c>
      <c r="K127" s="24">
        <f>VLOOKUP(A127,Pre!$J:$BG,44,0)</f>
        <v>0</v>
      </c>
      <c r="L127" t="e">
        <f>VLOOKUP(A127,'post intervencion'!J:BY,62,0)</f>
        <v>#N/A</v>
      </c>
      <c r="M127" t="e">
        <f>VLOOKUP(A127,'post control'!J:BI,45,0)</f>
        <v>#N/A</v>
      </c>
      <c r="N127">
        <f>VLOOKUP(A127,Pre!$J:$BG,45,0)</f>
        <v>0</v>
      </c>
      <c r="O127" t="e">
        <f>VLOOKUP(A127,'post intervencion'!J:BY,63,0)</f>
        <v>#N/A</v>
      </c>
      <c r="P127" t="e">
        <f>VLOOKUP(A127,'post control'!J:BI,46,0)</f>
        <v>#N/A</v>
      </c>
      <c r="Q127">
        <f>VLOOKUP(A127,Pre!$J:$BG,46,0)</f>
        <v>0</v>
      </c>
      <c r="R127" t="e">
        <f>VLOOKUP(A127,'post intervencion'!J:BY,64,0)</f>
        <v>#N/A</v>
      </c>
      <c r="S127" t="e">
        <f>VLOOKUP(A127,'post control'!J:BI,47,0)</f>
        <v>#N/A</v>
      </c>
      <c r="T127">
        <f>VLOOKUP(A127,Pre!$J:$BG,47,0)</f>
        <v>2.6666666666666665</v>
      </c>
      <c r="U127" t="e">
        <f>VLOOKUP(A127,'post intervencion'!J:BY,65,0)</f>
        <v>#N/A</v>
      </c>
      <c r="V127" t="e">
        <f>VLOOKUP(A127,'post control'!J:BI,48,0)</f>
        <v>#N/A</v>
      </c>
      <c r="W127">
        <f>VLOOKUP(A127,Pre!$J:$BG,48,0)</f>
        <v>2.6</v>
      </c>
      <c r="X127" t="e">
        <f>VLOOKUP(A127,'post intervencion'!J:BY,66,0)</f>
        <v>#N/A</v>
      </c>
      <c r="Y127" t="e">
        <f>VLOOKUP(A127,'post control'!J:BI,49,0)</f>
        <v>#N/A</v>
      </c>
      <c r="Z127">
        <f>VLOOKUP(A127,Pre!$J:$BG,49,0)</f>
        <v>3</v>
      </c>
      <c r="AA127" t="e">
        <f>VLOOKUP(A127,'post intervencion'!J:BY,67,0)</f>
        <v>#N/A</v>
      </c>
      <c r="AB127" t="e">
        <f>VLOOKUP(A127,'post control'!J:BI,50,0)</f>
        <v>#N/A</v>
      </c>
      <c r="AC127">
        <f>VLOOKUP(A127,Pre!$J:$BG,50,0)</f>
        <v>4</v>
      </c>
      <c r="AD127" t="e">
        <f>VLOOKUP(A127,'post intervencion'!J:BY,68,0)</f>
        <v>#N/A</v>
      </c>
      <c r="AE127" t="e">
        <f>VLOOKUP(A127,'post control'!J:BI,51,0)</f>
        <v>#N/A</v>
      </c>
      <c r="AG127">
        <f>VLOOKUP(A127,Pre!$J:$BH,51,0)</f>
        <v>2.4444444444444446</v>
      </c>
      <c r="AH127" t="e">
        <f>VLOOKUP(A127,'post intervencion'!J:CA,70,0)</f>
        <v>#N/A</v>
      </c>
      <c r="AJ127">
        <f>VLOOKUP(A127,Pre!$J:$BI,52,0)</f>
        <v>0</v>
      </c>
      <c r="AK127" t="e">
        <f>VLOOKUP(A127,'post intervencion'!J:CB,71,0)</f>
        <v>#N/A</v>
      </c>
      <c r="AM127">
        <f>VLOOKUP(A127,Pre!$J:$BJ,53,0)</f>
        <v>1</v>
      </c>
      <c r="AN127" t="e">
        <f>VLOOKUP(A127,'post intervencion'!J:CC,72,0)</f>
        <v>#N/A</v>
      </c>
      <c r="AP127">
        <f>VLOOKUP(A127,Pre!$J:$BK,54,0)</f>
        <v>2</v>
      </c>
      <c r="AQ127" t="e">
        <f>VLOOKUP(A127,'post intervencion'!J:CD,73,0)</f>
        <v>#N/A</v>
      </c>
      <c r="AS127">
        <f>VLOOKUP(A127,Pre!$J:$BL,55,0)</f>
        <v>0.99999999999999978</v>
      </c>
      <c r="AT127" t="e">
        <f>VLOOKUP(A127,'post intervencion'!J:CE,74,0)</f>
        <v>#N/A</v>
      </c>
      <c r="AW127" t="e">
        <f>VLOOKUP(A127,'post intervencion'!$J$18:$CI$117,75,0)</f>
        <v>#N/A</v>
      </c>
      <c r="AX127" t="e">
        <f>VLOOKUP(A127,'post intervencion'!$J$18:$CI$117,76,0)</f>
        <v>#N/A</v>
      </c>
      <c r="AY127" t="e">
        <f>VLOOKUP(A127,'post intervencion'!$J$18:$CI$117,77,0)</f>
        <v>#N/A</v>
      </c>
      <c r="AZ127" t="e">
        <f>VLOOKUP(A127,'post intervencion'!$J$18:$CI$117,78,0)</f>
        <v>#N/A</v>
      </c>
      <c r="BB127">
        <f>VLOOKUP(A127,Pre!$J:$BL,4,0)</f>
        <v>3</v>
      </c>
      <c r="BC127" t="e">
        <f>VLOOKUP(A127,'post intervencion'!J:CN,21,0)</f>
        <v>#N/A</v>
      </c>
    </row>
    <row r="128" spans="1:55" x14ac:dyDescent="0.2">
      <c r="A128">
        <v>1072</v>
      </c>
      <c r="B128" s="13">
        <f>VLOOKUP(A128,Pre!$J:$BG,41,0)</f>
        <v>5.666666666666667</v>
      </c>
      <c r="C128" s="13" t="e">
        <f>VLOOKUP(A128,'post intervencion'!J:BY,59,0)</f>
        <v>#N/A</v>
      </c>
      <c r="D128" s="13">
        <f>VLOOKUP(A128,'post control'!J:BI,42,0)</f>
        <v>5.666666666666667</v>
      </c>
      <c r="E128">
        <f>VLOOKUP(A128,Pre!$J:$BG,42,0)</f>
        <v>1</v>
      </c>
      <c r="F128" t="e">
        <f>VLOOKUP(A128,'post intervencion'!J:BY,60,0)</f>
        <v>#N/A</v>
      </c>
      <c r="G128">
        <f>VLOOKUP(A128,'post control'!J:BI,43,0)</f>
        <v>2</v>
      </c>
      <c r="H128">
        <f>VLOOKUP(A128,Pre!$J:$BG,43,0)</f>
        <v>0</v>
      </c>
      <c r="I128" t="e">
        <f>VLOOKUP(A128,'post intervencion'!J:BY,61,0)</f>
        <v>#N/A</v>
      </c>
      <c r="J128">
        <f>VLOOKUP(A128,'post control'!J:BI,44,0)</f>
        <v>0</v>
      </c>
      <c r="K128" s="24">
        <f>VLOOKUP(A128,Pre!$J:$BG,44,0)</f>
        <v>0</v>
      </c>
      <c r="L128" t="e">
        <f>VLOOKUP(A128,'post intervencion'!J:BY,62,0)</f>
        <v>#N/A</v>
      </c>
      <c r="M128">
        <f>VLOOKUP(A128,'post control'!J:BI,45,0)</f>
        <v>0</v>
      </c>
      <c r="N128">
        <f>VLOOKUP(A128,Pre!$J:$BG,45,0)</f>
        <v>0</v>
      </c>
      <c r="O128" t="e">
        <f>VLOOKUP(A128,'post intervencion'!J:BY,63,0)</f>
        <v>#N/A</v>
      </c>
      <c r="P128">
        <f>VLOOKUP(A128,'post control'!J:BI,46,0)</f>
        <v>0</v>
      </c>
      <c r="Q128">
        <f>VLOOKUP(A128,Pre!$J:$BG,46,0)</f>
        <v>0</v>
      </c>
      <c r="R128" t="e">
        <f>VLOOKUP(A128,'post intervencion'!J:BY,64,0)</f>
        <v>#N/A</v>
      </c>
      <c r="S128">
        <f>VLOOKUP(A128,'post control'!J:BI,47,0)</f>
        <v>0</v>
      </c>
      <c r="T128">
        <f>VLOOKUP(A128,Pre!$J:$BG,47,0)</f>
        <v>4</v>
      </c>
      <c r="U128" t="e">
        <f>VLOOKUP(A128,'post intervencion'!J:BY,65,0)</f>
        <v>#N/A</v>
      </c>
      <c r="V128">
        <f>VLOOKUP(A128,'post control'!J:BI,48,0)</f>
        <v>3</v>
      </c>
      <c r="W128">
        <f>VLOOKUP(A128,Pre!$J:$BG,48,0)</f>
        <v>4</v>
      </c>
      <c r="X128" t="e">
        <f>VLOOKUP(A128,'post intervencion'!J:BY,66,0)</f>
        <v>#N/A</v>
      </c>
      <c r="Y128">
        <f>VLOOKUP(A128,'post control'!J:BI,49,0)</f>
        <v>4.2</v>
      </c>
      <c r="Z128">
        <f>VLOOKUP(A128,Pre!$J:$BG,49,0)</f>
        <v>3.25</v>
      </c>
      <c r="AA128" t="e">
        <f>VLOOKUP(A128,'post intervencion'!J:BY,67,0)</f>
        <v>#N/A</v>
      </c>
      <c r="AB128">
        <f>VLOOKUP(A128,'post control'!J:BI,50,0)</f>
        <v>3</v>
      </c>
      <c r="AC128">
        <f>VLOOKUP(A128,Pre!$J:$BG,50,0)</f>
        <v>4</v>
      </c>
      <c r="AD128" t="e">
        <f>VLOOKUP(A128,'post intervencion'!J:BY,68,0)</f>
        <v>#N/A</v>
      </c>
      <c r="AE128">
        <f>VLOOKUP(A128,'post control'!J:BI,51,0)</f>
        <v>3</v>
      </c>
      <c r="AG128">
        <f>VLOOKUP(A128,Pre!$J:$BH,51,0)</f>
        <v>3.1111111111111112</v>
      </c>
      <c r="AH128" t="e">
        <f>VLOOKUP(A128,'post intervencion'!J:CA,70,0)</f>
        <v>#N/A</v>
      </c>
      <c r="AJ128">
        <f>VLOOKUP(A128,Pre!$J:$BI,52,0)</f>
        <v>1.3333333333333335</v>
      </c>
      <c r="AK128" t="e">
        <f>VLOOKUP(A128,'post intervencion'!J:CB,71,0)</f>
        <v>#N/A</v>
      </c>
      <c r="AM128">
        <f>VLOOKUP(A128,Pre!$J:$BJ,53,0)</f>
        <v>2</v>
      </c>
      <c r="AN128" t="e">
        <f>VLOOKUP(A128,'post intervencion'!J:CC,72,0)</f>
        <v>#N/A</v>
      </c>
      <c r="AP128">
        <f>VLOOKUP(A128,Pre!$J:$BK,54,0)</f>
        <v>2</v>
      </c>
      <c r="AQ128" t="e">
        <f>VLOOKUP(A128,'post intervencion'!J:CD,73,0)</f>
        <v>#N/A</v>
      </c>
      <c r="AS128">
        <f>VLOOKUP(A128,Pre!$J:$BL,55,0)</f>
        <v>1.3333333333333335</v>
      </c>
      <c r="AT128" t="e">
        <f>VLOOKUP(A128,'post intervencion'!J:CE,74,0)</f>
        <v>#N/A</v>
      </c>
      <c r="AW128" t="e">
        <f>VLOOKUP(A128,'post intervencion'!$J$18:$CI$117,75,0)</f>
        <v>#N/A</v>
      </c>
      <c r="AX128" t="e">
        <f>VLOOKUP(A128,'post intervencion'!$J$18:$CI$117,76,0)</f>
        <v>#N/A</v>
      </c>
      <c r="AY128" t="e">
        <f>VLOOKUP(A128,'post intervencion'!$J$18:$CI$117,77,0)</f>
        <v>#N/A</v>
      </c>
      <c r="AZ128" t="e">
        <f>VLOOKUP(A128,'post intervencion'!$J$18:$CI$117,78,0)</f>
        <v>#N/A</v>
      </c>
      <c r="BB128">
        <f>VLOOKUP(A128,Pre!$J:$BL,4,0)</f>
        <v>7</v>
      </c>
      <c r="BC128" t="e">
        <f>VLOOKUP(A128,'post intervencion'!J:CN,21,0)</f>
        <v>#N/A</v>
      </c>
    </row>
    <row r="129" spans="1:55" x14ac:dyDescent="0.2">
      <c r="A129">
        <v>1090</v>
      </c>
      <c r="B129" s="13">
        <f>VLOOKUP(A129,Pre!$J:$BG,41,0)</f>
        <v>4</v>
      </c>
      <c r="C129" s="13" t="e">
        <f>VLOOKUP(A129,'post intervencion'!J:BY,59,0)</f>
        <v>#N/A</v>
      </c>
      <c r="D129" s="13" t="e">
        <f>VLOOKUP(A129,'post control'!J:BI,42,0)</f>
        <v>#N/A</v>
      </c>
      <c r="E129">
        <f>VLOOKUP(A129,Pre!$J:$BG,42,0)</f>
        <v>0</v>
      </c>
      <c r="F129" t="e">
        <f>VLOOKUP(A129,'post intervencion'!J:BY,60,0)</f>
        <v>#N/A</v>
      </c>
      <c r="G129" t="e">
        <f>VLOOKUP(A129,'post control'!J:BI,43,0)</f>
        <v>#N/A</v>
      </c>
      <c r="H129">
        <f>VLOOKUP(A129,Pre!$J:$BG,43,0)</f>
        <v>0</v>
      </c>
      <c r="I129" t="e">
        <f>VLOOKUP(A129,'post intervencion'!J:BY,61,0)</f>
        <v>#N/A</v>
      </c>
      <c r="J129" t="e">
        <f>VLOOKUP(A129,'post control'!J:BI,44,0)</f>
        <v>#N/A</v>
      </c>
      <c r="K129" s="24">
        <f>VLOOKUP(A129,Pre!$J:$BG,44,0)</f>
        <v>0</v>
      </c>
      <c r="L129" t="e">
        <f>VLOOKUP(A129,'post intervencion'!J:BY,62,0)</f>
        <v>#N/A</v>
      </c>
      <c r="M129" t="e">
        <f>VLOOKUP(A129,'post control'!J:BI,45,0)</f>
        <v>#N/A</v>
      </c>
      <c r="N129">
        <f>VLOOKUP(A129,Pre!$J:$BG,45,0)</f>
        <v>0</v>
      </c>
      <c r="O129" t="e">
        <f>VLOOKUP(A129,'post intervencion'!J:BY,63,0)</f>
        <v>#N/A</v>
      </c>
      <c r="P129" t="e">
        <f>VLOOKUP(A129,'post control'!J:BI,46,0)</f>
        <v>#N/A</v>
      </c>
      <c r="Q129">
        <f>VLOOKUP(A129,Pre!$J:$BG,46,0)</f>
        <v>0</v>
      </c>
      <c r="R129" t="e">
        <f>VLOOKUP(A129,'post intervencion'!J:BY,64,0)</f>
        <v>#N/A</v>
      </c>
      <c r="S129" t="e">
        <f>VLOOKUP(A129,'post control'!J:BI,47,0)</f>
        <v>#N/A</v>
      </c>
      <c r="T129">
        <f>VLOOKUP(A129,Pre!$J:$BG,47,0)</f>
        <v>4</v>
      </c>
      <c r="U129" t="e">
        <f>VLOOKUP(A129,'post intervencion'!J:BY,65,0)</f>
        <v>#N/A</v>
      </c>
      <c r="V129" t="e">
        <f>VLOOKUP(A129,'post control'!J:BI,48,0)</f>
        <v>#N/A</v>
      </c>
      <c r="W129">
        <f>VLOOKUP(A129,Pre!$J:$BG,48,0)</f>
        <v>4</v>
      </c>
      <c r="X129" t="e">
        <f>VLOOKUP(A129,'post intervencion'!J:BY,66,0)</f>
        <v>#N/A</v>
      </c>
      <c r="Y129" t="e">
        <f>VLOOKUP(A129,'post control'!J:BI,49,0)</f>
        <v>#N/A</v>
      </c>
      <c r="Z129">
        <f>VLOOKUP(A129,Pre!$J:$BG,49,0)</f>
        <v>4</v>
      </c>
      <c r="AA129" t="e">
        <f>VLOOKUP(A129,'post intervencion'!J:BY,67,0)</f>
        <v>#N/A</v>
      </c>
      <c r="AB129" t="e">
        <f>VLOOKUP(A129,'post control'!J:BI,50,0)</f>
        <v>#N/A</v>
      </c>
      <c r="AC129">
        <f>VLOOKUP(A129,Pre!$J:$BG,50,0)</f>
        <v>0</v>
      </c>
      <c r="AD129" t="e">
        <f>VLOOKUP(A129,'post intervencion'!J:BY,68,0)</f>
        <v>#N/A</v>
      </c>
      <c r="AE129" t="e">
        <f>VLOOKUP(A129,'post control'!J:BI,51,0)</f>
        <v>#N/A</v>
      </c>
      <c r="AG129">
        <f>VLOOKUP(A129,Pre!$J:$BH,51,0)</f>
        <v>4</v>
      </c>
      <c r="AH129" t="e">
        <f>VLOOKUP(A129,'post intervencion'!J:CA,70,0)</f>
        <v>#N/A</v>
      </c>
      <c r="AJ129">
        <f>VLOOKUP(A129,Pre!$J:$BI,52,0)</f>
        <v>0</v>
      </c>
      <c r="AK129" t="e">
        <f>VLOOKUP(A129,'post intervencion'!J:CB,71,0)</f>
        <v>#N/A</v>
      </c>
      <c r="AM129">
        <f>VLOOKUP(A129,Pre!$J:$BJ,53,0)</f>
        <v>0</v>
      </c>
      <c r="AN129" t="e">
        <f>VLOOKUP(A129,'post intervencion'!J:CC,72,0)</f>
        <v>#N/A</v>
      </c>
      <c r="AP129">
        <f>VLOOKUP(A129,Pre!$J:$BK,54,0)</f>
        <v>0</v>
      </c>
      <c r="AQ129" t="e">
        <f>VLOOKUP(A129,'post intervencion'!J:CD,73,0)</f>
        <v>#N/A</v>
      </c>
      <c r="AS129">
        <f>VLOOKUP(A129,Pre!$J:$BL,55,0)</f>
        <v>0</v>
      </c>
      <c r="AT129" t="e">
        <f>VLOOKUP(A129,'post intervencion'!J:CE,74,0)</f>
        <v>#N/A</v>
      </c>
      <c r="AW129" t="e">
        <f>VLOOKUP(A129,'post intervencion'!$J$18:$CI$117,75,0)</f>
        <v>#N/A</v>
      </c>
      <c r="AX129" t="e">
        <f>VLOOKUP(A129,'post intervencion'!$J$18:$CI$117,76,0)</f>
        <v>#N/A</v>
      </c>
      <c r="AY129" t="e">
        <f>VLOOKUP(A129,'post intervencion'!$J$18:$CI$117,77,0)</f>
        <v>#N/A</v>
      </c>
      <c r="AZ129" t="e">
        <f>VLOOKUP(A129,'post intervencion'!$J$18:$CI$117,78,0)</f>
        <v>#N/A</v>
      </c>
      <c r="BB129">
        <f>VLOOKUP(A129,Pre!$J:$BL,4,0)</f>
        <v>7</v>
      </c>
      <c r="BC129" t="e">
        <f>VLOOKUP(A129,'post intervencion'!J:CN,21,0)</f>
        <v>#N/A</v>
      </c>
    </row>
    <row r="130" spans="1:55" x14ac:dyDescent="0.2">
      <c r="A130">
        <v>1105</v>
      </c>
      <c r="B130" s="13">
        <f>VLOOKUP(A130,Pre!$J:$BG,41,0)</f>
        <v>6.666666666666667</v>
      </c>
      <c r="C130" s="13" t="e">
        <f>VLOOKUP(A130,'post intervencion'!J:BY,59,0)</f>
        <v>#N/A</v>
      </c>
      <c r="D130" s="13">
        <f>VLOOKUP(A130,'post control'!J:BI,42,0)</f>
        <v>6.333333333333333</v>
      </c>
      <c r="E130">
        <f>VLOOKUP(A130,Pre!$J:$BG,42,0)</f>
        <v>6</v>
      </c>
      <c r="F130" t="e">
        <f>VLOOKUP(A130,'post intervencion'!J:BY,60,0)</f>
        <v>#N/A</v>
      </c>
      <c r="G130">
        <f>VLOOKUP(A130,'post control'!J:BI,43,0)</f>
        <v>8</v>
      </c>
      <c r="H130">
        <f>VLOOKUP(A130,Pre!$J:$BG,43,0)</f>
        <v>0</v>
      </c>
      <c r="I130" t="e">
        <f>VLOOKUP(A130,'post intervencion'!J:BY,61,0)</f>
        <v>#N/A</v>
      </c>
      <c r="J130">
        <f>VLOOKUP(A130,'post control'!J:BI,44,0)</f>
        <v>0</v>
      </c>
      <c r="K130" s="24">
        <f>VLOOKUP(A130,Pre!$J:$BG,44,0)</f>
        <v>0</v>
      </c>
      <c r="L130" t="e">
        <f>VLOOKUP(A130,'post intervencion'!J:BY,62,0)</f>
        <v>#N/A</v>
      </c>
      <c r="M130">
        <f>VLOOKUP(A130,'post control'!J:BI,45,0)</f>
        <v>0</v>
      </c>
      <c r="N130">
        <f>VLOOKUP(A130,Pre!$J:$BG,45,0)</f>
        <v>0</v>
      </c>
      <c r="O130" t="e">
        <f>VLOOKUP(A130,'post intervencion'!J:BY,63,0)</f>
        <v>#N/A</v>
      </c>
      <c r="P130">
        <f>VLOOKUP(A130,'post control'!J:BI,46,0)</f>
        <v>0</v>
      </c>
      <c r="Q130">
        <f>VLOOKUP(A130,Pre!$J:$BG,46,0)</f>
        <v>0</v>
      </c>
      <c r="R130" t="e">
        <f>VLOOKUP(A130,'post intervencion'!J:BY,64,0)</f>
        <v>#N/A</v>
      </c>
      <c r="S130">
        <f>VLOOKUP(A130,'post control'!J:BI,47,0)</f>
        <v>0</v>
      </c>
      <c r="T130">
        <f>VLOOKUP(A130,Pre!$J:$BG,47,0)</f>
        <v>3</v>
      </c>
      <c r="U130" t="e">
        <f>VLOOKUP(A130,'post intervencion'!J:BY,65,0)</f>
        <v>#N/A</v>
      </c>
      <c r="V130">
        <f>VLOOKUP(A130,'post control'!J:BI,48,0)</f>
        <v>4</v>
      </c>
      <c r="W130">
        <f>VLOOKUP(A130,Pre!$J:$BG,48,0)</f>
        <v>1.8</v>
      </c>
      <c r="X130" t="e">
        <f>VLOOKUP(A130,'post intervencion'!J:BY,66,0)</f>
        <v>#N/A</v>
      </c>
      <c r="Y130">
        <f>VLOOKUP(A130,'post control'!J:BI,49,0)</f>
        <v>1.6</v>
      </c>
      <c r="Z130">
        <f>VLOOKUP(A130,Pre!$J:$BG,49,0)</f>
        <v>3</v>
      </c>
      <c r="AA130" t="e">
        <f>VLOOKUP(A130,'post intervencion'!J:BY,67,0)</f>
        <v>#N/A</v>
      </c>
      <c r="AB130">
        <f>VLOOKUP(A130,'post control'!J:BI,50,0)</f>
        <v>2.6666666666666665</v>
      </c>
      <c r="AC130">
        <f>VLOOKUP(A130,Pre!$J:$BG,50,0)</f>
        <v>0</v>
      </c>
      <c r="AD130" t="e">
        <f>VLOOKUP(A130,'post intervencion'!J:BY,68,0)</f>
        <v>#N/A</v>
      </c>
      <c r="AE130">
        <f>VLOOKUP(A130,'post control'!J:BI,51,0)</f>
        <v>0</v>
      </c>
      <c r="AG130">
        <f>VLOOKUP(A130,Pre!$J:$BH,51,0)</f>
        <v>3</v>
      </c>
      <c r="AH130" t="e">
        <f>VLOOKUP(A130,'post intervencion'!J:CA,70,0)</f>
        <v>#N/A</v>
      </c>
      <c r="AJ130">
        <f>VLOOKUP(A130,Pre!$J:$BI,52,0)</f>
        <v>0</v>
      </c>
      <c r="AK130" t="e">
        <f>VLOOKUP(A130,'post intervencion'!J:CB,71,0)</f>
        <v>#N/A</v>
      </c>
      <c r="AM130">
        <f>VLOOKUP(A130,Pre!$J:$BJ,53,0)</f>
        <v>0</v>
      </c>
      <c r="AN130" t="e">
        <f>VLOOKUP(A130,'post intervencion'!J:CC,72,0)</f>
        <v>#N/A</v>
      </c>
      <c r="AP130">
        <f>VLOOKUP(A130,Pre!$J:$BK,54,0)</f>
        <v>0</v>
      </c>
      <c r="AQ130" t="e">
        <f>VLOOKUP(A130,'post intervencion'!J:CD,73,0)</f>
        <v>#N/A</v>
      </c>
      <c r="AS130">
        <f>VLOOKUP(A130,Pre!$J:$BL,55,0)</f>
        <v>0</v>
      </c>
      <c r="AT130" t="e">
        <f>VLOOKUP(A130,'post intervencion'!J:CE,74,0)</f>
        <v>#N/A</v>
      </c>
      <c r="AW130" t="e">
        <f>VLOOKUP(A130,'post intervencion'!$J$18:$CI$117,75,0)</f>
        <v>#N/A</v>
      </c>
      <c r="AX130" t="e">
        <f>VLOOKUP(A130,'post intervencion'!$J$18:$CI$117,76,0)</f>
        <v>#N/A</v>
      </c>
      <c r="AY130" t="e">
        <f>VLOOKUP(A130,'post intervencion'!$J$18:$CI$117,77,0)</f>
        <v>#N/A</v>
      </c>
      <c r="AZ130" t="e">
        <f>VLOOKUP(A130,'post intervencion'!$J$18:$CI$117,78,0)</f>
        <v>#N/A</v>
      </c>
      <c r="BB130">
        <f>VLOOKUP(A130,Pre!$J:$BL,4,0)</f>
        <v>4</v>
      </c>
      <c r="BC130" t="e">
        <f>VLOOKUP(A130,'post intervencion'!J:CN,21,0)</f>
        <v>#N/A</v>
      </c>
    </row>
    <row r="131" spans="1:55" x14ac:dyDescent="0.2">
      <c r="A131">
        <v>1120</v>
      </c>
      <c r="B131" s="13">
        <f>VLOOKUP(A131,Pre!$J:$BG,41,0)</f>
        <v>5.666666666666667</v>
      </c>
      <c r="C131" s="13" t="e">
        <f>VLOOKUP(A131,'post intervencion'!J:BY,59,0)</f>
        <v>#N/A</v>
      </c>
      <c r="D131" s="13" t="e">
        <f>VLOOKUP(A131,'post control'!J:BI,42,0)</f>
        <v>#N/A</v>
      </c>
      <c r="E131">
        <f>VLOOKUP(A131,Pre!$J:$BG,42,0)</f>
        <v>12</v>
      </c>
      <c r="F131" t="e">
        <f>VLOOKUP(A131,'post intervencion'!J:BY,60,0)</f>
        <v>#N/A</v>
      </c>
      <c r="G131" t="e">
        <f>VLOOKUP(A131,'post control'!J:BI,43,0)</f>
        <v>#N/A</v>
      </c>
      <c r="H131">
        <f>VLOOKUP(A131,Pre!$J:$BG,43,0)</f>
        <v>0</v>
      </c>
      <c r="I131" t="e">
        <f>VLOOKUP(A131,'post intervencion'!J:BY,61,0)</f>
        <v>#N/A</v>
      </c>
      <c r="J131" t="e">
        <f>VLOOKUP(A131,'post control'!J:BI,44,0)</f>
        <v>#N/A</v>
      </c>
      <c r="K131" s="24">
        <f>VLOOKUP(A131,Pre!$J:$BG,44,0)</f>
        <v>0</v>
      </c>
      <c r="L131" t="e">
        <f>VLOOKUP(A131,'post intervencion'!J:BY,62,0)</f>
        <v>#N/A</v>
      </c>
      <c r="M131" t="e">
        <f>VLOOKUP(A131,'post control'!J:BI,45,0)</f>
        <v>#N/A</v>
      </c>
      <c r="N131">
        <f>VLOOKUP(A131,Pre!$J:$BG,45,0)</f>
        <v>0</v>
      </c>
      <c r="O131" t="e">
        <f>VLOOKUP(A131,'post intervencion'!J:BY,63,0)</f>
        <v>#N/A</v>
      </c>
      <c r="P131" t="e">
        <f>VLOOKUP(A131,'post control'!J:BI,46,0)</f>
        <v>#N/A</v>
      </c>
      <c r="Q131">
        <f>VLOOKUP(A131,Pre!$J:$BG,46,0)</f>
        <v>0</v>
      </c>
      <c r="R131" t="e">
        <f>VLOOKUP(A131,'post intervencion'!J:BY,64,0)</f>
        <v>#N/A</v>
      </c>
      <c r="S131" t="e">
        <f>VLOOKUP(A131,'post control'!J:BI,47,0)</f>
        <v>#N/A</v>
      </c>
      <c r="T131">
        <f>VLOOKUP(A131,Pre!$J:$BG,47,0)</f>
        <v>4</v>
      </c>
      <c r="U131" t="e">
        <f>VLOOKUP(A131,'post intervencion'!J:BY,65,0)</f>
        <v>#N/A</v>
      </c>
      <c r="V131" t="e">
        <f>VLOOKUP(A131,'post control'!J:BI,48,0)</f>
        <v>#N/A</v>
      </c>
      <c r="W131">
        <f>VLOOKUP(A131,Pre!$J:$BG,48,0)</f>
        <v>3.6</v>
      </c>
      <c r="X131" t="e">
        <f>VLOOKUP(A131,'post intervencion'!J:BY,66,0)</f>
        <v>#N/A</v>
      </c>
      <c r="Y131" t="e">
        <f>VLOOKUP(A131,'post control'!J:BI,49,0)</f>
        <v>#N/A</v>
      </c>
      <c r="Z131">
        <f>VLOOKUP(A131,Pre!$J:$BG,49,0)</f>
        <v>4</v>
      </c>
      <c r="AA131" t="e">
        <f>VLOOKUP(A131,'post intervencion'!J:BY,67,0)</f>
        <v>#N/A</v>
      </c>
      <c r="AB131" t="e">
        <f>VLOOKUP(A131,'post control'!J:BI,50,0)</f>
        <v>#N/A</v>
      </c>
      <c r="AC131">
        <f>VLOOKUP(A131,Pre!$J:$BG,50,0)</f>
        <v>0</v>
      </c>
      <c r="AD131" t="e">
        <f>VLOOKUP(A131,'post intervencion'!J:BY,68,0)</f>
        <v>#N/A</v>
      </c>
      <c r="AE131" t="e">
        <f>VLOOKUP(A131,'post control'!J:BI,51,0)</f>
        <v>#N/A</v>
      </c>
      <c r="AG131">
        <f>VLOOKUP(A131,Pre!$J:$BH,51,0)</f>
        <v>4</v>
      </c>
      <c r="AH131" t="e">
        <f>VLOOKUP(A131,'post intervencion'!J:CA,70,0)</f>
        <v>#N/A</v>
      </c>
      <c r="AJ131">
        <f>VLOOKUP(A131,Pre!$J:$BI,52,0)</f>
        <v>0</v>
      </c>
      <c r="AK131" t="e">
        <f>VLOOKUP(A131,'post intervencion'!J:CB,71,0)</f>
        <v>#N/A</v>
      </c>
      <c r="AM131">
        <f>VLOOKUP(A131,Pre!$J:$BJ,53,0)</f>
        <v>0</v>
      </c>
      <c r="AN131" t="e">
        <f>VLOOKUP(A131,'post intervencion'!J:CC,72,0)</f>
        <v>#N/A</v>
      </c>
      <c r="AP131">
        <f>VLOOKUP(A131,Pre!$J:$BK,54,0)</f>
        <v>0</v>
      </c>
      <c r="AQ131" t="e">
        <f>VLOOKUP(A131,'post intervencion'!J:CD,73,0)</f>
        <v>#N/A</v>
      </c>
      <c r="AS131">
        <f>VLOOKUP(A131,Pre!$J:$BL,55,0)</f>
        <v>0</v>
      </c>
      <c r="AT131" t="e">
        <f>VLOOKUP(A131,'post intervencion'!J:CE,74,0)</f>
        <v>#N/A</v>
      </c>
      <c r="AW131" t="e">
        <f>VLOOKUP(A131,'post intervencion'!$J$18:$CI$117,75,0)</f>
        <v>#N/A</v>
      </c>
      <c r="AX131" t="e">
        <f>VLOOKUP(A131,'post intervencion'!$J$18:$CI$117,76,0)</f>
        <v>#N/A</v>
      </c>
      <c r="AY131" t="e">
        <f>VLOOKUP(A131,'post intervencion'!$J$18:$CI$117,77,0)</f>
        <v>#N/A</v>
      </c>
      <c r="AZ131" t="e">
        <f>VLOOKUP(A131,'post intervencion'!$J$18:$CI$117,78,0)</f>
        <v>#N/A</v>
      </c>
      <c r="BB131">
        <f>VLOOKUP(A131,Pre!$J:$BL,4,0)</f>
        <v>5</v>
      </c>
      <c r="BC131" t="e">
        <f>VLOOKUP(A131,'post intervencion'!J:CN,21,0)</f>
        <v>#N/A</v>
      </c>
    </row>
    <row r="132" spans="1:55" x14ac:dyDescent="0.2">
      <c r="A132">
        <v>1144</v>
      </c>
      <c r="B132" s="13">
        <f>VLOOKUP(A132,Pre!$J:$BG,41,0)</f>
        <v>4.333333333333333</v>
      </c>
      <c r="C132" s="13" t="e">
        <f>VLOOKUP(A132,'post intervencion'!J:BY,59,0)</f>
        <v>#N/A</v>
      </c>
      <c r="D132" s="13" t="e">
        <f>VLOOKUP(A132,'post control'!J:BI,42,0)</f>
        <v>#N/A</v>
      </c>
      <c r="E132">
        <f>VLOOKUP(A132,Pre!$J:$BG,42,0)</f>
        <v>7</v>
      </c>
      <c r="F132" t="e">
        <f>VLOOKUP(A132,'post intervencion'!J:BY,60,0)</f>
        <v>#N/A</v>
      </c>
      <c r="G132" t="e">
        <f>VLOOKUP(A132,'post control'!J:BI,43,0)</f>
        <v>#N/A</v>
      </c>
      <c r="H132">
        <f>VLOOKUP(A132,Pre!$J:$BG,43,0)</f>
        <v>0</v>
      </c>
      <c r="I132" t="e">
        <f>VLOOKUP(A132,'post intervencion'!J:BY,61,0)</f>
        <v>#N/A</v>
      </c>
      <c r="J132" t="e">
        <f>VLOOKUP(A132,'post control'!J:BI,44,0)</f>
        <v>#N/A</v>
      </c>
      <c r="K132" s="24">
        <f>VLOOKUP(A132,Pre!$J:$BG,44,0)</f>
        <v>0</v>
      </c>
      <c r="L132" t="e">
        <f>VLOOKUP(A132,'post intervencion'!J:BY,62,0)</f>
        <v>#N/A</v>
      </c>
      <c r="M132" t="e">
        <f>VLOOKUP(A132,'post control'!J:BI,45,0)</f>
        <v>#N/A</v>
      </c>
      <c r="N132">
        <f>VLOOKUP(A132,Pre!$J:$BG,45,0)</f>
        <v>0</v>
      </c>
      <c r="O132" t="e">
        <f>VLOOKUP(A132,'post intervencion'!J:BY,63,0)</f>
        <v>#N/A</v>
      </c>
      <c r="P132" t="e">
        <f>VLOOKUP(A132,'post control'!J:BI,46,0)</f>
        <v>#N/A</v>
      </c>
      <c r="Q132">
        <f>VLOOKUP(A132,Pre!$J:$BG,46,0)</f>
        <v>0</v>
      </c>
      <c r="R132" t="e">
        <f>VLOOKUP(A132,'post intervencion'!J:BY,64,0)</f>
        <v>#N/A</v>
      </c>
      <c r="S132" t="e">
        <f>VLOOKUP(A132,'post control'!J:BI,47,0)</f>
        <v>#N/A</v>
      </c>
      <c r="T132">
        <f>VLOOKUP(A132,Pre!$J:$BG,47,0)</f>
        <v>3</v>
      </c>
      <c r="U132" t="e">
        <f>VLOOKUP(A132,'post intervencion'!J:BY,65,0)</f>
        <v>#N/A</v>
      </c>
      <c r="V132" t="e">
        <f>VLOOKUP(A132,'post control'!J:BI,48,0)</f>
        <v>#N/A</v>
      </c>
      <c r="W132">
        <f>VLOOKUP(A132,Pre!$J:$BG,48,0)</f>
        <v>3.2</v>
      </c>
      <c r="X132" t="e">
        <f>VLOOKUP(A132,'post intervencion'!J:BY,66,0)</f>
        <v>#N/A</v>
      </c>
      <c r="Y132" t="e">
        <f>VLOOKUP(A132,'post control'!J:BI,49,0)</f>
        <v>#N/A</v>
      </c>
      <c r="Z132">
        <f>VLOOKUP(A132,Pre!$J:$BG,49,0)</f>
        <v>3.75</v>
      </c>
      <c r="AA132" t="e">
        <f>VLOOKUP(A132,'post intervencion'!J:BY,67,0)</f>
        <v>#N/A</v>
      </c>
      <c r="AB132" t="e">
        <f>VLOOKUP(A132,'post control'!J:BI,50,0)</f>
        <v>#N/A</v>
      </c>
      <c r="AC132">
        <f>VLOOKUP(A132,Pre!$J:$BG,50,0)</f>
        <v>0</v>
      </c>
      <c r="AD132" t="e">
        <f>VLOOKUP(A132,'post intervencion'!J:BY,68,0)</f>
        <v>#N/A</v>
      </c>
      <c r="AE132" t="e">
        <f>VLOOKUP(A132,'post control'!J:BI,51,0)</f>
        <v>#N/A</v>
      </c>
      <c r="AG132">
        <f>VLOOKUP(A132,Pre!$J:$BH,51,0)</f>
        <v>3</v>
      </c>
      <c r="AH132" t="e">
        <f>VLOOKUP(A132,'post intervencion'!J:CA,70,0)</f>
        <v>#N/A</v>
      </c>
      <c r="AJ132">
        <f>VLOOKUP(A132,Pre!$J:$BI,52,0)</f>
        <v>0</v>
      </c>
      <c r="AK132" t="e">
        <f>VLOOKUP(A132,'post intervencion'!J:CB,71,0)</f>
        <v>#N/A</v>
      </c>
      <c r="AM132">
        <f>VLOOKUP(A132,Pre!$J:$BJ,53,0)</f>
        <v>0</v>
      </c>
      <c r="AN132" t="e">
        <f>VLOOKUP(A132,'post intervencion'!J:CC,72,0)</f>
        <v>#N/A</v>
      </c>
      <c r="AP132">
        <f>VLOOKUP(A132,Pre!$J:$BK,54,0)</f>
        <v>0</v>
      </c>
      <c r="AQ132" t="e">
        <f>VLOOKUP(A132,'post intervencion'!J:CD,73,0)</f>
        <v>#N/A</v>
      </c>
      <c r="AS132">
        <f>VLOOKUP(A132,Pre!$J:$BL,55,0)</f>
        <v>0</v>
      </c>
      <c r="AT132" t="e">
        <f>VLOOKUP(A132,'post intervencion'!J:CE,74,0)</f>
        <v>#N/A</v>
      </c>
      <c r="AW132" t="e">
        <f>VLOOKUP(A132,'post intervencion'!$J$18:$CI$117,75,0)</f>
        <v>#N/A</v>
      </c>
      <c r="AX132" t="e">
        <f>VLOOKUP(A132,'post intervencion'!$J$18:$CI$117,76,0)</f>
        <v>#N/A</v>
      </c>
      <c r="AY132" t="e">
        <f>VLOOKUP(A132,'post intervencion'!$J$18:$CI$117,77,0)</f>
        <v>#N/A</v>
      </c>
      <c r="AZ132" t="e">
        <f>VLOOKUP(A132,'post intervencion'!$J$18:$CI$117,78,0)</f>
        <v>#N/A</v>
      </c>
      <c r="BB132">
        <f>VLOOKUP(A132,Pre!$J:$BL,4,0)</f>
        <v>4</v>
      </c>
      <c r="BC132" t="e">
        <f>VLOOKUP(A132,'post intervencion'!J:CN,21,0)</f>
        <v>#N/A</v>
      </c>
    </row>
    <row r="133" spans="1:55" x14ac:dyDescent="0.2">
      <c r="A133">
        <v>1176</v>
      </c>
      <c r="B133" s="13">
        <f>VLOOKUP(A133,Pre!$J:$BG,41,0)</f>
        <v>7</v>
      </c>
      <c r="C133" s="13" t="e">
        <f>VLOOKUP(A133,'post intervencion'!J:BY,59,0)</f>
        <v>#N/A</v>
      </c>
      <c r="D133" s="13" t="e">
        <f>VLOOKUP(A133,'post control'!J:BI,42,0)</f>
        <v>#N/A</v>
      </c>
      <c r="E133">
        <f>VLOOKUP(A133,Pre!$J:$BG,42,0)</f>
        <v>9</v>
      </c>
      <c r="F133" t="e">
        <f>VLOOKUP(A133,'post intervencion'!J:BY,60,0)</f>
        <v>#N/A</v>
      </c>
      <c r="G133" t="e">
        <f>VLOOKUP(A133,'post control'!J:BI,43,0)</f>
        <v>#N/A</v>
      </c>
      <c r="H133">
        <f>VLOOKUP(A133,Pre!$J:$BG,43,0)</f>
        <v>0.33333333333333331</v>
      </c>
      <c r="I133" t="e">
        <f>VLOOKUP(A133,'post intervencion'!J:BY,61,0)</f>
        <v>#N/A</v>
      </c>
      <c r="J133" t="e">
        <f>VLOOKUP(A133,'post control'!J:BI,44,0)</f>
        <v>#N/A</v>
      </c>
      <c r="K133" s="24">
        <f>VLOOKUP(A133,Pre!$J:$BG,44,0)</f>
        <v>1</v>
      </c>
      <c r="L133" t="e">
        <f>VLOOKUP(A133,'post intervencion'!J:BY,62,0)</f>
        <v>#N/A</v>
      </c>
      <c r="M133" t="e">
        <f>VLOOKUP(A133,'post control'!J:BI,45,0)</f>
        <v>#N/A</v>
      </c>
      <c r="N133">
        <f>VLOOKUP(A133,Pre!$J:$BG,45,0)</f>
        <v>0</v>
      </c>
      <c r="O133" t="e">
        <f>VLOOKUP(A133,'post intervencion'!J:BY,63,0)</f>
        <v>#N/A</v>
      </c>
      <c r="P133" t="e">
        <f>VLOOKUP(A133,'post control'!J:BI,46,0)</f>
        <v>#N/A</v>
      </c>
      <c r="Q133">
        <f>VLOOKUP(A133,Pre!$J:$BG,46,0)</f>
        <v>0</v>
      </c>
      <c r="R133" t="e">
        <f>VLOOKUP(A133,'post intervencion'!J:BY,64,0)</f>
        <v>#N/A</v>
      </c>
      <c r="S133" t="e">
        <f>VLOOKUP(A133,'post control'!J:BI,47,0)</f>
        <v>#N/A</v>
      </c>
      <c r="T133">
        <f>VLOOKUP(A133,Pre!$J:$BG,47,0)</f>
        <v>3</v>
      </c>
      <c r="U133" t="e">
        <f>VLOOKUP(A133,'post intervencion'!J:BY,65,0)</f>
        <v>#N/A</v>
      </c>
      <c r="V133" t="e">
        <f>VLOOKUP(A133,'post control'!J:BI,48,0)</f>
        <v>#N/A</v>
      </c>
      <c r="W133">
        <f>VLOOKUP(A133,Pre!$J:$BG,48,0)</f>
        <v>4.5999999999999996</v>
      </c>
      <c r="X133" t="e">
        <f>VLOOKUP(A133,'post intervencion'!J:BY,66,0)</f>
        <v>#N/A</v>
      </c>
      <c r="Y133" t="e">
        <f>VLOOKUP(A133,'post control'!J:BI,49,0)</f>
        <v>#N/A</v>
      </c>
      <c r="Z133">
        <f>VLOOKUP(A133,Pre!$J:$BG,49,0)</f>
        <v>3.75</v>
      </c>
      <c r="AA133" t="e">
        <f>VLOOKUP(A133,'post intervencion'!J:BY,67,0)</f>
        <v>#N/A</v>
      </c>
      <c r="AB133" t="e">
        <f>VLOOKUP(A133,'post control'!J:BI,50,0)</f>
        <v>#N/A</v>
      </c>
      <c r="AC133">
        <f>VLOOKUP(A133,Pre!$J:$BG,50,0)</f>
        <v>1</v>
      </c>
      <c r="AD133" t="e">
        <f>VLOOKUP(A133,'post intervencion'!J:BY,68,0)</f>
        <v>#N/A</v>
      </c>
      <c r="AE133" t="e">
        <f>VLOOKUP(A133,'post control'!J:BI,51,0)</f>
        <v>#N/A</v>
      </c>
      <c r="AG133">
        <f>VLOOKUP(A133,Pre!$J:$BH,51,0)</f>
        <v>3</v>
      </c>
      <c r="AH133" t="e">
        <f>VLOOKUP(A133,'post intervencion'!J:CA,70,0)</f>
        <v>#N/A</v>
      </c>
      <c r="AJ133">
        <f>VLOOKUP(A133,Pre!$J:$BI,52,0)</f>
        <v>0</v>
      </c>
      <c r="AK133" t="e">
        <f>VLOOKUP(A133,'post intervencion'!J:CB,71,0)</f>
        <v>#N/A</v>
      </c>
      <c r="AM133">
        <f>VLOOKUP(A133,Pre!$J:$BJ,53,0)</f>
        <v>0</v>
      </c>
      <c r="AN133" t="e">
        <f>VLOOKUP(A133,'post intervencion'!J:CC,72,0)</f>
        <v>#N/A</v>
      </c>
      <c r="AP133">
        <f>VLOOKUP(A133,Pre!$J:$BK,54,0)</f>
        <v>0</v>
      </c>
      <c r="AQ133" t="e">
        <f>VLOOKUP(A133,'post intervencion'!J:CD,73,0)</f>
        <v>#N/A</v>
      </c>
      <c r="AS133">
        <f>VLOOKUP(A133,Pre!$J:$BL,55,0)</f>
        <v>0.33333333333333348</v>
      </c>
      <c r="AT133" t="e">
        <f>VLOOKUP(A133,'post intervencion'!J:CE,74,0)</f>
        <v>#N/A</v>
      </c>
      <c r="AW133" t="e">
        <f>VLOOKUP(A133,'post intervencion'!$J$18:$CI$117,75,0)</f>
        <v>#N/A</v>
      </c>
      <c r="AX133" t="e">
        <f>VLOOKUP(A133,'post intervencion'!$J$18:$CI$117,76,0)</f>
        <v>#N/A</v>
      </c>
      <c r="AY133" t="e">
        <f>VLOOKUP(A133,'post intervencion'!$J$18:$CI$117,77,0)</f>
        <v>#N/A</v>
      </c>
      <c r="AZ133" t="e">
        <f>VLOOKUP(A133,'post intervencion'!$J$18:$CI$117,78,0)</f>
        <v>#N/A</v>
      </c>
      <c r="BB133">
        <f>VLOOKUP(A133,Pre!$J:$BL,4,0)</f>
        <v>7</v>
      </c>
      <c r="BC133" t="e">
        <f>VLOOKUP(A133,'post intervencion'!J:CN,21,0)</f>
        <v>#N/A</v>
      </c>
    </row>
    <row r="134" spans="1:55" x14ac:dyDescent="0.2">
      <c r="A134">
        <v>1188</v>
      </c>
      <c r="B134" s="13">
        <f>VLOOKUP(A134,Pre!$J:$BG,41,0)</f>
        <v>5.666666666666667</v>
      </c>
      <c r="C134" s="13" t="e">
        <f>VLOOKUP(A134,'post intervencion'!J:BY,59,0)</f>
        <v>#N/A</v>
      </c>
      <c r="D134" s="13" t="e">
        <f>VLOOKUP(A134,'post control'!J:BI,42,0)</f>
        <v>#N/A</v>
      </c>
      <c r="E134">
        <f>VLOOKUP(A134,Pre!$J:$BG,42,0)</f>
        <v>8</v>
      </c>
      <c r="F134" t="e">
        <f>VLOOKUP(A134,'post intervencion'!J:BY,60,0)</f>
        <v>#N/A</v>
      </c>
      <c r="G134" t="e">
        <f>VLOOKUP(A134,'post control'!J:BI,43,0)</f>
        <v>#N/A</v>
      </c>
      <c r="H134">
        <f>VLOOKUP(A134,Pre!$J:$BG,43,0)</f>
        <v>0</v>
      </c>
      <c r="I134" t="e">
        <f>VLOOKUP(A134,'post intervencion'!J:BY,61,0)</f>
        <v>#N/A</v>
      </c>
      <c r="J134" t="e">
        <f>VLOOKUP(A134,'post control'!J:BI,44,0)</f>
        <v>#N/A</v>
      </c>
      <c r="K134" s="24">
        <f>VLOOKUP(A134,Pre!$J:$BG,44,0)</f>
        <v>0</v>
      </c>
      <c r="L134" t="e">
        <f>VLOOKUP(A134,'post intervencion'!J:BY,62,0)</f>
        <v>#N/A</v>
      </c>
      <c r="M134" t="e">
        <f>VLOOKUP(A134,'post control'!J:BI,45,0)</f>
        <v>#N/A</v>
      </c>
      <c r="N134">
        <f>VLOOKUP(A134,Pre!$J:$BG,45,0)</f>
        <v>0</v>
      </c>
      <c r="O134" t="e">
        <f>VLOOKUP(A134,'post intervencion'!J:BY,63,0)</f>
        <v>#N/A</v>
      </c>
      <c r="P134" t="e">
        <f>VLOOKUP(A134,'post control'!J:BI,46,0)</f>
        <v>#N/A</v>
      </c>
      <c r="Q134">
        <f>VLOOKUP(A134,Pre!$J:$BG,46,0)</f>
        <v>0</v>
      </c>
      <c r="R134" t="e">
        <f>VLOOKUP(A134,'post intervencion'!J:BY,64,0)</f>
        <v>#N/A</v>
      </c>
      <c r="S134" t="e">
        <f>VLOOKUP(A134,'post control'!J:BI,47,0)</f>
        <v>#N/A</v>
      </c>
      <c r="T134">
        <f>VLOOKUP(A134,Pre!$J:$BG,47,0)</f>
        <v>3</v>
      </c>
      <c r="U134" t="e">
        <f>VLOOKUP(A134,'post intervencion'!J:BY,65,0)</f>
        <v>#N/A</v>
      </c>
      <c r="V134" t="e">
        <f>VLOOKUP(A134,'post control'!J:BI,48,0)</f>
        <v>#N/A</v>
      </c>
      <c r="W134">
        <f>VLOOKUP(A134,Pre!$J:$BG,48,0)</f>
        <v>5.8</v>
      </c>
      <c r="X134" t="e">
        <f>VLOOKUP(A134,'post intervencion'!J:BY,66,0)</f>
        <v>#N/A</v>
      </c>
      <c r="Y134" t="e">
        <f>VLOOKUP(A134,'post control'!J:BI,49,0)</f>
        <v>#N/A</v>
      </c>
      <c r="Z134">
        <f>VLOOKUP(A134,Pre!$J:$BG,49,0)</f>
        <v>2.75</v>
      </c>
      <c r="AA134" t="e">
        <f>VLOOKUP(A134,'post intervencion'!J:BY,67,0)</f>
        <v>#N/A</v>
      </c>
      <c r="AB134" t="e">
        <f>VLOOKUP(A134,'post control'!J:BI,50,0)</f>
        <v>#N/A</v>
      </c>
      <c r="AC134">
        <f>VLOOKUP(A134,Pre!$J:$BG,50,0)</f>
        <v>1</v>
      </c>
      <c r="AD134" t="e">
        <f>VLOOKUP(A134,'post intervencion'!J:BY,68,0)</f>
        <v>#N/A</v>
      </c>
      <c r="AE134" t="e">
        <f>VLOOKUP(A134,'post control'!J:BI,51,0)</f>
        <v>#N/A</v>
      </c>
      <c r="AG134">
        <f>VLOOKUP(A134,Pre!$J:$BH,51,0)</f>
        <v>2.7777777777777777</v>
      </c>
      <c r="AH134" t="e">
        <f>VLOOKUP(A134,'post intervencion'!J:CA,70,0)</f>
        <v>#N/A</v>
      </c>
      <c r="AJ134">
        <f>VLOOKUP(A134,Pre!$J:$BI,52,0)</f>
        <v>0</v>
      </c>
      <c r="AK134" t="e">
        <f>VLOOKUP(A134,'post intervencion'!J:CB,71,0)</f>
        <v>#N/A</v>
      </c>
      <c r="AM134">
        <f>VLOOKUP(A134,Pre!$J:$BJ,53,0)</f>
        <v>0</v>
      </c>
      <c r="AN134" t="e">
        <f>VLOOKUP(A134,'post intervencion'!J:CC,72,0)</f>
        <v>#N/A</v>
      </c>
      <c r="AP134">
        <f>VLOOKUP(A134,Pre!$J:$BK,54,0)</f>
        <v>0</v>
      </c>
      <c r="AQ134" t="e">
        <f>VLOOKUP(A134,'post intervencion'!J:CD,73,0)</f>
        <v>#N/A</v>
      </c>
      <c r="AS134">
        <f>VLOOKUP(A134,Pre!$J:$BL,55,0)</f>
        <v>0.33333333333333348</v>
      </c>
      <c r="AT134" t="e">
        <f>VLOOKUP(A134,'post intervencion'!J:CE,74,0)</f>
        <v>#N/A</v>
      </c>
      <c r="AW134" t="e">
        <f>VLOOKUP(A134,'post intervencion'!$J$18:$CI$117,75,0)</f>
        <v>#N/A</v>
      </c>
      <c r="AX134" t="e">
        <f>VLOOKUP(A134,'post intervencion'!$J$18:$CI$117,76,0)</f>
        <v>#N/A</v>
      </c>
      <c r="AY134" t="e">
        <f>VLOOKUP(A134,'post intervencion'!$J$18:$CI$117,77,0)</f>
        <v>#N/A</v>
      </c>
      <c r="AZ134" t="e">
        <f>VLOOKUP(A134,'post intervencion'!$J$18:$CI$117,78,0)</f>
        <v>#N/A</v>
      </c>
      <c r="BB134">
        <f>VLOOKUP(A134,Pre!$J:$BL,4,0)</f>
        <v>6</v>
      </c>
      <c r="BC134" t="e">
        <f>VLOOKUP(A134,'post intervencion'!J:CN,21,0)</f>
        <v>#N/A</v>
      </c>
    </row>
    <row r="135" spans="1:55" x14ac:dyDescent="0.2">
      <c r="A135">
        <v>1424</v>
      </c>
      <c r="B135" s="13">
        <f>VLOOKUP(A135,Pre!$J:$BG,41,0)</f>
        <v>4.333333333333333</v>
      </c>
      <c r="C135" s="13" t="e">
        <f>VLOOKUP(A135,'post intervencion'!J:BY,59,0)</f>
        <v>#N/A</v>
      </c>
      <c r="D135" s="13">
        <f>VLOOKUP(A135,'post control'!J:BI,42,0)</f>
        <v>4.333333333333333</v>
      </c>
      <c r="E135">
        <f>VLOOKUP(A135,Pre!$J:$BG,42,0)</f>
        <v>1</v>
      </c>
      <c r="F135" t="e">
        <f>VLOOKUP(A135,'post intervencion'!J:BY,60,0)</f>
        <v>#N/A</v>
      </c>
      <c r="G135">
        <f>VLOOKUP(A135,'post control'!J:BI,43,0)</f>
        <v>1</v>
      </c>
      <c r="H135">
        <f>VLOOKUP(A135,Pre!$J:$BG,43,0)</f>
        <v>0</v>
      </c>
      <c r="I135" t="e">
        <f>VLOOKUP(A135,'post intervencion'!J:BY,61,0)</f>
        <v>#N/A</v>
      </c>
      <c r="J135">
        <f>VLOOKUP(A135,'post control'!J:BI,44,0)</f>
        <v>0</v>
      </c>
      <c r="K135" s="24">
        <f>VLOOKUP(A135,Pre!$J:$BG,44,0)</f>
        <v>0</v>
      </c>
      <c r="L135" t="e">
        <f>VLOOKUP(A135,'post intervencion'!J:BY,62,0)</f>
        <v>#N/A</v>
      </c>
      <c r="M135">
        <f>VLOOKUP(A135,'post control'!J:BI,45,0)</f>
        <v>0</v>
      </c>
      <c r="N135">
        <f>VLOOKUP(A135,Pre!$J:$BG,45,0)</f>
        <v>0</v>
      </c>
      <c r="O135" t="e">
        <f>VLOOKUP(A135,'post intervencion'!J:BY,63,0)</f>
        <v>#N/A</v>
      </c>
      <c r="P135">
        <f>VLOOKUP(A135,'post control'!J:BI,46,0)</f>
        <v>0</v>
      </c>
      <c r="Q135">
        <f>VLOOKUP(A135,Pre!$J:$BG,46,0)</f>
        <v>0</v>
      </c>
      <c r="R135" t="e">
        <f>VLOOKUP(A135,'post intervencion'!J:BY,64,0)</f>
        <v>#N/A</v>
      </c>
      <c r="S135">
        <f>VLOOKUP(A135,'post control'!J:BI,47,0)</f>
        <v>0</v>
      </c>
      <c r="T135">
        <f>VLOOKUP(A135,Pre!$J:$BG,47,0)</f>
        <v>4</v>
      </c>
      <c r="U135" t="e">
        <f>VLOOKUP(A135,'post intervencion'!J:BY,65,0)</f>
        <v>#N/A</v>
      </c>
      <c r="V135">
        <f>VLOOKUP(A135,'post control'!J:BI,48,0)</f>
        <v>4</v>
      </c>
      <c r="W135">
        <f>VLOOKUP(A135,Pre!$J:$BG,48,0)</f>
        <v>4.2</v>
      </c>
      <c r="X135" t="e">
        <f>VLOOKUP(A135,'post intervencion'!J:BY,66,0)</f>
        <v>#N/A</v>
      </c>
      <c r="Y135">
        <f>VLOOKUP(A135,'post control'!J:BI,49,0)</f>
        <v>4.2</v>
      </c>
      <c r="Z135">
        <f>VLOOKUP(A135,Pre!$J:$BG,49,0)</f>
        <v>4</v>
      </c>
      <c r="AA135" t="e">
        <f>VLOOKUP(A135,'post intervencion'!J:BY,67,0)</f>
        <v>#N/A</v>
      </c>
      <c r="AB135">
        <f>VLOOKUP(A135,'post control'!J:BI,50,0)</f>
        <v>3.6666666666666665</v>
      </c>
      <c r="AC135">
        <f>VLOOKUP(A135,Pre!$J:$BG,50,0)</f>
        <v>0</v>
      </c>
      <c r="AD135" t="e">
        <f>VLOOKUP(A135,'post intervencion'!J:BY,68,0)</f>
        <v>#N/A</v>
      </c>
      <c r="AE135">
        <f>VLOOKUP(A135,'post control'!J:BI,51,0)</f>
        <v>0</v>
      </c>
      <c r="AG135">
        <f>VLOOKUP(A135,Pre!$J:$BH,51,0)</f>
        <v>4</v>
      </c>
      <c r="AH135" t="e">
        <f>VLOOKUP(A135,'post intervencion'!J:CA,70,0)</f>
        <v>#N/A</v>
      </c>
      <c r="AJ135">
        <f>VLOOKUP(A135,Pre!$J:$BI,52,0)</f>
        <v>0</v>
      </c>
      <c r="AK135" t="e">
        <f>VLOOKUP(A135,'post intervencion'!J:CB,71,0)</f>
        <v>#N/A</v>
      </c>
      <c r="AM135">
        <f>VLOOKUP(A135,Pre!$J:$BJ,53,0)</f>
        <v>0</v>
      </c>
      <c r="AN135" t="e">
        <f>VLOOKUP(A135,'post intervencion'!J:CC,72,0)</f>
        <v>#N/A</v>
      </c>
      <c r="AP135">
        <f>VLOOKUP(A135,Pre!$J:$BK,54,0)</f>
        <v>0</v>
      </c>
      <c r="AQ135" t="e">
        <f>VLOOKUP(A135,'post intervencion'!J:CD,73,0)</f>
        <v>#N/A</v>
      </c>
      <c r="AS135">
        <f>VLOOKUP(A135,Pre!$J:$BL,55,0)</f>
        <v>0</v>
      </c>
      <c r="AT135" t="e">
        <f>VLOOKUP(A135,'post intervencion'!J:CE,74,0)</f>
        <v>#N/A</v>
      </c>
      <c r="AW135" t="e">
        <f>VLOOKUP(A135,'post intervencion'!$J$18:$CI$117,75,0)</f>
        <v>#N/A</v>
      </c>
      <c r="AX135" t="e">
        <f>VLOOKUP(A135,'post intervencion'!$J$18:$CI$117,76,0)</f>
        <v>#N/A</v>
      </c>
      <c r="AY135" t="e">
        <f>VLOOKUP(A135,'post intervencion'!$J$18:$CI$117,77,0)</f>
        <v>#N/A</v>
      </c>
      <c r="AZ135" t="e">
        <f>VLOOKUP(A135,'post intervencion'!$J$18:$CI$117,78,0)</f>
        <v>#N/A</v>
      </c>
      <c r="BB135">
        <f>VLOOKUP(A135,Pre!$J:$BL,4,0)</f>
        <v>4</v>
      </c>
      <c r="BC135" t="e">
        <f>VLOOKUP(A135,'post intervencion'!J:CN,21,0)</f>
        <v>#N/A</v>
      </c>
    </row>
    <row r="136" spans="1:55" x14ac:dyDescent="0.2">
      <c r="A136">
        <v>1432</v>
      </c>
      <c r="B136" s="13">
        <f>VLOOKUP(A136,Pre!$J:$BG,41,0)</f>
        <v>6.333333333333333</v>
      </c>
      <c r="C136" s="13" t="e">
        <f>VLOOKUP(A136,'post intervencion'!J:BY,59,0)</f>
        <v>#N/A</v>
      </c>
      <c r="D136" s="13">
        <f>VLOOKUP(A136,'post control'!J:BI,42,0)</f>
        <v>6.333333333333333</v>
      </c>
      <c r="E136">
        <f>VLOOKUP(A136,Pre!$J:$BG,42,0)</f>
        <v>12</v>
      </c>
      <c r="F136" t="e">
        <f>VLOOKUP(A136,'post intervencion'!J:BY,60,0)</f>
        <v>#N/A</v>
      </c>
      <c r="G136">
        <f>VLOOKUP(A136,'post control'!J:BI,43,0)</f>
        <v>11</v>
      </c>
      <c r="H136">
        <f>VLOOKUP(A136,Pre!$J:$BG,43,0)</f>
        <v>0.66666666666666663</v>
      </c>
      <c r="I136" t="e">
        <f>VLOOKUP(A136,'post intervencion'!J:BY,61,0)</f>
        <v>#N/A</v>
      </c>
      <c r="J136">
        <f>VLOOKUP(A136,'post control'!J:BI,44,0)</f>
        <v>1</v>
      </c>
      <c r="K136" s="24">
        <f>VLOOKUP(A136,Pre!$J:$BG,44,0)</f>
        <v>2</v>
      </c>
      <c r="L136" t="e">
        <f>VLOOKUP(A136,'post intervencion'!J:BY,62,0)</f>
        <v>#N/A</v>
      </c>
      <c r="M136">
        <f>VLOOKUP(A136,'post control'!J:BI,45,0)</f>
        <v>3</v>
      </c>
      <c r="N136">
        <f>VLOOKUP(A136,Pre!$J:$BG,45,0)</f>
        <v>0</v>
      </c>
      <c r="O136" t="e">
        <f>VLOOKUP(A136,'post intervencion'!J:BY,63,0)</f>
        <v>#N/A</v>
      </c>
      <c r="P136">
        <f>VLOOKUP(A136,'post control'!J:BI,46,0)</f>
        <v>0</v>
      </c>
      <c r="Q136">
        <f>VLOOKUP(A136,Pre!$J:$BG,46,0)</f>
        <v>0</v>
      </c>
      <c r="R136" t="e">
        <f>VLOOKUP(A136,'post intervencion'!J:BY,64,0)</f>
        <v>#N/A</v>
      </c>
      <c r="S136">
        <f>VLOOKUP(A136,'post control'!J:BI,47,0)</f>
        <v>0</v>
      </c>
      <c r="T136">
        <f>VLOOKUP(A136,Pre!$J:$BG,47,0)</f>
        <v>5.333333333333333</v>
      </c>
      <c r="U136" t="e">
        <f>VLOOKUP(A136,'post intervencion'!J:BY,65,0)</f>
        <v>#N/A</v>
      </c>
      <c r="V136">
        <f>VLOOKUP(A136,'post control'!J:BI,48,0)</f>
        <v>5</v>
      </c>
      <c r="W136">
        <f>VLOOKUP(A136,Pre!$J:$BG,48,0)</f>
        <v>5.2</v>
      </c>
      <c r="X136" t="e">
        <f>VLOOKUP(A136,'post intervencion'!J:BY,66,0)</f>
        <v>#N/A</v>
      </c>
      <c r="Y136">
        <f>VLOOKUP(A136,'post control'!J:BI,49,0)</f>
        <v>4.4000000000000004</v>
      </c>
      <c r="Z136">
        <f>VLOOKUP(A136,Pre!$J:$BG,49,0)</f>
        <v>4.25</v>
      </c>
      <c r="AA136" t="e">
        <f>VLOOKUP(A136,'post intervencion'!J:BY,67,0)</f>
        <v>#N/A</v>
      </c>
      <c r="AB136">
        <f>VLOOKUP(A136,'post control'!J:BI,50,0)</f>
        <v>4.333333333333333</v>
      </c>
      <c r="AC136">
        <f>VLOOKUP(A136,Pre!$J:$BG,50,0)</f>
        <v>4</v>
      </c>
      <c r="AD136" t="e">
        <f>VLOOKUP(A136,'post intervencion'!J:BY,68,0)</f>
        <v>#N/A</v>
      </c>
      <c r="AE136">
        <f>VLOOKUP(A136,'post control'!J:BI,51,0)</f>
        <v>6</v>
      </c>
      <c r="AG136">
        <f>VLOOKUP(A136,Pre!$J:$BH,51,0)</f>
        <v>5.2222222222222223</v>
      </c>
      <c r="AH136" t="e">
        <f>VLOOKUP(A136,'post intervencion'!J:CA,70,0)</f>
        <v>#N/A</v>
      </c>
      <c r="AJ136">
        <f>VLOOKUP(A136,Pre!$J:$BI,52,0)</f>
        <v>0</v>
      </c>
      <c r="AK136" t="e">
        <f>VLOOKUP(A136,'post intervencion'!J:CB,71,0)</f>
        <v>#N/A</v>
      </c>
      <c r="AM136">
        <f>VLOOKUP(A136,Pre!$J:$BJ,53,0)</f>
        <v>0</v>
      </c>
      <c r="AN136" t="e">
        <f>VLOOKUP(A136,'post intervencion'!J:CC,72,0)</f>
        <v>#N/A</v>
      </c>
      <c r="AP136">
        <f>VLOOKUP(A136,Pre!$J:$BK,54,0)</f>
        <v>0</v>
      </c>
      <c r="AQ136" t="e">
        <f>VLOOKUP(A136,'post intervencion'!J:CD,73,0)</f>
        <v>#N/A</v>
      </c>
      <c r="AS136">
        <f>VLOOKUP(A136,Pre!$J:$BL,55,0)</f>
        <v>1.333333333333333</v>
      </c>
      <c r="AT136" t="e">
        <f>VLOOKUP(A136,'post intervencion'!J:CE,74,0)</f>
        <v>#N/A</v>
      </c>
      <c r="AW136" t="e">
        <f>VLOOKUP(A136,'post intervencion'!$J$18:$CI$117,75,0)</f>
        <v>#N/A</v>
      </c>
      <c r="AX136" t="e">
        <f>VLOOKUP(A136,'post intervencion'!$J$18:$CI$117,76,0)</f>
        <v>#N/A</v>
      </c>
      <c r="AY136" t="e">
        <f>VLOOKUP(A136,'post intervencion'!$J$18:$CI$117,77,0)</f>
        <v>#N/A</v>
      </c>
      <c r="AZ136" t="e">
        <f>VLOOKUP(A136,'post intervencion'!$J$18:$CI$117,78,0)</f>
        <v>#N/A</v>
      </c>
      <c r="BB136">
        <f>VLOOKUP(A136,Pre!$J:$BL,4,0)</f>
        <v>7</v>
      </c>
      <c r="BC136" t="e">
        <f>VLOOKUP(A136,'post intervencion'!J:CN,21,0)</f>
        <v>#N/A</v>
      </c>
    </row>
    <row r="137" spans="1:55" x14ac:dyDescent="0.2">
      <c r="A137">
        <v>1512</v>
      </c>
      <c r="B137" s="13">
        <f>VLOOKUP(A137,Pre!$J:$BG,41,0)</f>
        <v>5.333333333333333</v>
      </c>
      <c r="C137" s="13" t="e">
        <f>VLOOKUP(A137,'post intervencion'!J:BY,59,0)</f>
        <v>#N/A</v>
      </c>
      <c r="D137" s="13" t="e">
        <f>VLOOKUP(A137,'post control'!J:BI,42,0)</f>
        <v>#N/A</v>
      </c>
      <c r="E137">
        <f>VLOOKUP(A137,Pre!$J:$BG,42,0)</f>
        <v>0</v>
      </c>
      <c r="F137" t="e">
        <f>VLOOKUP(A137,'post intervencion'!J:BY,60,0)</f>
        <v>#N/A</v>
      </c>
      <c r="G137" t="e">
        <f>VLOOKUP(A137,'post control'!J:BI,43,0)</f>
        <v>#N/A</v>
      </c>
      <c r="H137">
        <f>VLOOKUP(A137,Pre!$J:$BG,43,0)</f>
        <v>0</v>
      </c>
      <c r="I137" t="e">
        <f>VLOOKUP(A137,'post intervencion'!J:BY,61,0)</f>
        <v>#N/A</v>
      </c>
      <c r="J137" t="e">
        <f>VLOOKUP(A137,'post control'!J:BI,44,0)</f>
        <v>#N/A</v>
      </c>
      <c r="K137" s="24">
        <f>VLOOKUP(A137,Pre!$J:$BG,44,0)</f>
        <v>0</v>
      </c>
      <c r="L137" t="e">
        <f>VLOOKUP(A137,'post intervencion'!J:BY,62,0)</f>
        <v>#N/A</v>
      </c>
      <c r="M137" t="e">
        <f>VLOOKUP(A137,'post control'!J:BI,45,0)</f>
        <v>#N/A</v>
      </c>
      <c r="N137">
        <f>VLOOKUP(A137,Pre!$J:$BG,45,0)</f>
        <v>0</v>
      </c>
      <c r="O137" t="e">
        <f>VLOOKUP(A137,'post intervencion'!J:BY,63,0)</f>
        <v>#N/A</v>
      </c>
      <c r="P137" t="e">
        <f>VLOOKUP(A137,'post control'!J:BI,46,0)</f>
        <v>#N/A</v>
      </c>
      <c r="Q137">
        <f>VLOOKUP(A137,Pre!$J:$BG,46,0)</f>
        <v>0</v>
      </c>
      <c r="R137" t="e">
        <f>VLOOKUP(A137,'post intervencion'!J:BY,64,0)</f>
        <v>#N/A</v>
      </c>
      <c r="S137" t="e">
        <f>VLOOKUP(A137,'post control'!J:BI,47,0)</f>
        <v>#N/A</v>
      </c>
      <c r="T137">
        <f>VLOOKUP(A137,Pre!$J:$BG,47,0)</f>
        <v>5</v>
      </c>
      <c r="U137" t="e">
        <f>VLOOKUP(A137,'post intervencion'!J:BY,65,0)</f>
        <v>#N/A</v>
      </c>
      <c r="V137" t="e">
        <f>VLOOKUP(A137,'post control'!J:BI,48,0)</f>
        <v>#N/A</v>
      </c>
      <c r="W137">
        <f>VLOOKUP(A137,Pre!$J:$BG,48,0)</f>
        <v>5</v>
      </c>
      <c r="X137" t="e">
        <f>VLOOKUP(A137,'post intervencion'!J:BY,66,0)</f>
        <v>#N/A</v>
      </c>
      <c r="Y137" t="e">
        <f>VLOOKUP(A137,'post control'!J:BI,49,0)</f>
        <v>#N/A</v>
      </c>
      <c r="Z137">
        <f>VLOOKUP(A137,Pre!$J:$BG,49,0)</f>
        <v>4.25</v>
      </c>
      <c r="AA137" t="e">
        <f>VLOOKUP(A137,'post intervencion'!J:BY,67,0)</f>
        <v>#N/A</v>
      </c>
      <c r="AB137" t="e">
        <f>VLOOKUP(A137,'post control'!J:BI,50,0)</f>
        <v>#N/A</v>
      </c>
      <c r="AC137">
        <f>VLOOKUP(A137,Pre!$J:$BG,50,0)</f>
        <v>1</v>
      </c>
      <c r="AD137" t="e">
        <f>VLOOKUP(A137,'post intervencion'!J:BY,68,0)</f>
        <v>#N/A</v>
      </c>
      <c r="AE137" t="e">
        <f>VLOOKUP(A137,'post control'!J:BI,51,0)</f>
        <v>#N/A</v>
      </c>
      <c r="AG137">
        <f>VLOOKUP(A137,Pre!$J:$BH,51,0)</f>
        <v>4.7777777777777777</v>
      </c>
      <c r="AH137" t="e">
        <f>VLOOKUP(A137,'post intervencion'!J:CA,70,0)</f>
        <v>#N/A</v>
      </c>
      <c r="AJ137">
        <f>VLOOKUP(A137,Pre!$J:$BI,52,0)</f>
        <v>0</v>
      </c>
      <c r="AK137" t="e">
        <f>VLOOKUP(A137,'post intervencion'!J:CB,71,0)</f>
        <v>#N/A</v>
      </c>
      <c r="AM137">
        <f>VLOOKUP(A137,Pre!$J:$BJ,53,0)</f>
        <v>0</v>
      </c>
      <c r="AN137" t="e">
        <f>VLOOKUP(A137,'post intervencion'!J:CC,72,0)</f>
        <v>#N/A</v>
      </c>
      <c r="AP137">
        <f>VLOOKUP(A137,Pre!$J:$BK,54,0)</f>
        <v>0</v>
      </c>
      <c r="AQ137" t="e">
        <f>VLOOKUP(A137,'post intervencion'!J:CD,73,0)</f>
        <v>#N/A</v>
      </c>
      <c r="AS137">
        <f>VLOOKUP(A137,Pre!$J:$BL,55,0)</f>
        <v>0.33333333333333304</v>
      </c>
      <c r="AT137" t="e">
        <f>VLOOKUP(A137,'post intervencion'!J:CE,74,0)</f>
        <v>#N/A</v>
      </c>
      <c r="AW137" t="e">
        <f>VLOOKUP(A137,'post intervencion'!$J$18:$CI$117,75,0)</f>
        <v>#N/A</v>
      </c>
      <c r="AX137" t="e">
        <f>VLOOKUP(A137,'post intervencion'!$J$18:$CI$117,76,0)</f>
        <v>#N/A</v>
      </c>
      <c r="AY137" t="e">
        <f>VLOOKUP(A137,'post intervencion'!$J$18:$CI$117,77,0)</f>
        <v>#N/A</v>
      </c>
      <c r="AZ137" t="e">
        <f>VLOOKUP(A137,'post intervencion'!$J$18:$CI$117,78,0)</f>
        <v>#N/A</v>
      </c>
      <c r="BB137">
        <f>VLOOKUP(A137,Pre!$J:$BL,4,0)</f>
        <v>5</v>
      </c>
      <c r="BC137" t="e">
        <f>VLOOKUP(A137,'post intervencion'!J:CN,21,0)</f>
        <v>#N/A</v>
      </c>
    </row>
    <row r="138" spans="1:55" x14ac:dyDescent="0.2">
      <c r="A138">
        <v>1560</v>
      </c>
      <c r="B138" s="13">
        <f>VLOOKUP(A138,Pre!$J:$BG,41,0)</f>
        <v>6.666666666666667</v>
      </c>
      <c r="C138" s="13" t="e">
        <f>VLOOKUP(A138,'post intervencion'!J:BY,59,0)</f>
        <v>#N/A</v>
      </c>
      <c r="D138" s="13" t="e">
        <f>VLOOKUP(A138,'post control'!J:BI,42,0)</f>
        <v>#N/A</v>
      </c>
      <c r="E138">
        <f>VLOOKUP(A138,Pre!$J:$BG,42,0)</f>
        <v>3</v>
      </c>
      <c r="F138" t="e">
        <f>VLOOKUP(A138,'post intervencion'!J:BY,60,0)</f>
        <v>#N/A</v>
      </c>
      <c r="G138" t="e">
        <f>VLOOKUP(A138,'post control'!J:BI,43,0)</f>
        <v>#N/A</v>
      </c>
      <c r="H138">
        <f>VLOOKUP(A138,Pre!$J:$BG,43,0)</f>
        <v>0</v>
      </c>
      <c r="I138" t="e">
        <f>VLOOKUP(A138,'post intervencion'!J:BY,61,0)</f>
        <v>#N/A</v>
      </c>
      <c r="J138" t="e">
        <f>VLOOKUP(A138,'post control'!J:BI,44,0)</f>
        <v>#N/A</v>
      </c>
      <c r="K138" s="24">
        <f>VLOOKUP(A138,Pre!$J:$BG,44,0)</f>
        <v>0</v>
      </c>
      <c r="L138" t="e">
        <f>VLOOKUP(A138,'post intervencion'!J:BY,62,0)</f>
        <v>#N/A</v>
      </c>
      <c r="M138" t="e">
        <f>VLOOKUP(A138,'post control'!J:BI,45,0)</f>
        <v>#N/A</v>
      </c>
      <c r="N138">
        <f>VLOOKUP(A138,Pre!$J:$BG,45,0)</f>
        <v>0</v>
      </c>
      <c r="O138" t="e">
        <f>VLOOKUP(A138,'post intervencion'!J:BY,63,0)</f>
        <v>#N/A</v>
      </c>
      <c r="P138" t="e">
        <f>VLOOKUP(A138,'post control'!J:BI,46,0)</f>
        <v>#N/A</v>
      </c>
      <c r="Q138">
        <f>VLOOKUP(A138,Pre!$J:$BG,46,0)</f>
        <v>0</v>
      </c>
      <c r="R138" t="e">
        <f>VLOOKUP(A138,'post intervencion'!J:BY,64,0)</f>
        <v>#N/A</v>
      </c>
      <c r="S138" t="e">
        <f>VLOOKUP(A138,'post control'!J:BI,47,0)</f>
        <v>#N/A</v>
      </c>
      <c r="T138">
        <f>VLOOKUP(A138,Pre!$J:$BG,47,0)</f>
        <v>5</v>
      </c>
      <c r="U138" t="e">
        <f>VLOOKUP(A138,'post intervencion'!J:BY,65,0)</f>
        <v>#N/A</v>
      </c>
      <c r="V138" t="e">
        <f>VLOOKUP(A138,'post control'!J:BI,48,0)</f>
        <v>#N/A</v>
      </c>
      <c r="W138">
        <f>VLOOKUP(A138,Pre!$J:$BG,48,0)</f>
        <v>3.8</v>
      </c>
      <c r="X138" t="e">
        <f>VLOOKUP(A138,'post intervencion'!J:BY,66,0)</f>
        <v>#N/A</v>
      </c>
      <c r="Y138" t="e">
        <f>VLOOKUP(A138,'post control'!J:BI,49,0)</f>
        <v>#N/A</v>
      </c>
      <c r="Z138">
        <f>VLOOKUP(A138,Pre!$J:$BG,49,0)</f>
        <v>4.75</v>
      </c>
      <c r="AA138" t="e">
        <f>VLOOKUP(A138,'post intervencion'!J:BY,67,0)</f>
        <v>#N/A</v>
      </c>
      <c r="AB138" t="e">
        <f>VLOOKUP(A138,'post control'!J:BI,50,0)</f>
        <v>#N/A</v>
      </c>
      <c r="AC138">
        <f>VLOOKUP(A138,Pre!$J:$BG,50,0)</f>
        <v>0</v>
      </c>
      <c r="AD138" t="e">
        <f>VLOOKUP(A138,'post intervencion'!J:BY,68,0)</f>
        <v>#N/A</v>
      </c>
      <c r="AE138" t="e">
        <f>VLOOKUP(A138,'post control'!J:BI,51,0)</f>
        <v>#N/A</v>
      </c>
      <c r="AG138">
        <f>VLOOKUP(A138,Pre!$J:$BH,51,0)</f>
        <v>5</v>
      </c>
      <c r="AH138" t="e">
        <f>VLOOKUP(A138,'post intervencion'!J:CA,70,0)</f>
        <v>#N/A</v>
      </c>
      <c r="AJ138">
        <f>VLOOKUP(A138,Pre!$J:$BI,52,0)</f>
        <v>0</v>
      </c>
      <c r="AK138" t="e">
        <f>VLOOKUP(A138,'post intervencion'!J:CB,71,0)</f>
        <v>#N/A</v>
      </c>
      <c r="AM138">
        <f>VLOOKUP(A138,Pre!$J:$BJ,53,0)</f>
        <v>0</v>
      </c>
      <c r="AN138" t="e">
        <f>VLOOKUP(A138,'post intervencion'!J:CC,72,0)</f>
        <v>#N/A</v>
      </c>
      <c r="AP138">
        <f>VLOOKUP(A138,Pre!$J:$BK,54,0)</f>
        <v>0</v>
      </c>
      <c r="AQ138" t="e">
        <f>VLOOKUP(A138,'post intervencion'!J:CD,73,0)</f>
        <v>#N/A</v>
      </c>
      <c r="AS138">
        <f>VLOOKUP(A138,Pre!$J:$BL,55,0)</f>
        <v>0</v>
      </c>
      <c r="AT138" t="e">
        <f>VLOOKUP(A138,'post intervencion'!J:CE,74,0)</f>
        <v>#N/A</v>
      </c>
      <c r="AW138" t="e">
        <f>VLOOKUP(A138,'post intervencion'!$J$18:$CI$117,75,0)</f>
        <v>#N/A</v>
      </c>
      <c r="AX138" t="e">
        <f>VLOOKUP(A138,'post intervencion'!$J$18:$CI$117,76,0)</f>
        <v>#N/A</v>
      </c>
      <c r="AY138" t="e">
        <f>VLOOKUP(A138,'post intervencion'!$J$18:$CI$117,77,0)</f>
        <v>#N/A</v>
      </c>
      <c r="AZ138" t="e">
        <f>VLOOKUP(A138,'post intervencion'!$J$18:$CI$117,78,0)</f>
        <v>#N/A</v>
      </c>
      <c r="BB138">
        <f>VLOOKUP(A138,Pre!$J:$BL,4,0)</f>
        <v>5</v>
      </c>
      <c r="BC138" t="e">
        <f>VLOOKUP(A138,'post intervencion'!J:CN,21,0)</f>
        <v>#N/A</v>
      </c>
    </row>
    <row r="139" spans="1:55" x14ac:dyDescent="0.2">
      <c r="A139">
        <v>1580</v>
      </c>
      <c r="B139" s="13">
        <f>VLOOKUP(A139,Pre!$J:$BG,41,0)</f>
        <v>6.666666666666667</v>
      </c>
      <c r="C139" s="13" t="e">
        <f>VLOOKUP(A139,'post intervencion'!J:BY,59,0)</f>
        <v>#N/A</v>
      </c>
      <c r="D139" s="13" t="e">
        <f>VLOOKUP(A139,'post control'!J:BI,42,0)</f>
        <v>#N/A</v>
      </c>
      <c r="E139">
        <f>VLOOKUP(A139,Pre!$J:$BG,42,0)</f>
        <v>0</v>
      </c>
      <c r="F139" t="e">
        <f>VLOOKUP(A139,'post intervencion'!J:BY,60,0)</f>
        <v>#N/A</v>
      </c>
      <c r="G139" t="e">
        <f>VLOOKUP(A139,'post control'!J:BI,43,0)</f>
        <v>#N/A</v>
      </c>
      <c r="H139">
        <f>VLOOKUP(A139,Pre!$J:$BG,43,0)</f>
        <v>0</v>
      </c>
      <c r="I139" t="e">
        <f>VLOOKUP(A139,'post intervencion'!J:BY,61,0)</f>
        <v>#N/A</v>
      </c>
      <c r="J139" t="e">
        <f>VLOOKUP(A139,'post control'!J:BI,44,0)</f>
        <v>#N/A</v>
      </c>
      <c r="K139" s="24">
        <f>VLOOKUP(A139,Pre!$J:$BG,44,0)</f>
        <v>0</v>
      </c>
      <c r="L139" t="e">
        <f>VLOOKUP(A139,'post intervencion'!J:BY,62,0)</f>
        <v>#N/A</v>
      </c>
      <c r="M139" t="e">
        <f>VLOOKUP(A139,'post control'!J:BI,45,0)</f>
        <v>#N/A</v>
      </c>
      <c r="N139">
        <f>VLOOKUP(A139,Pre!$J:$BG,45,0)</f>
        <v>0</v>
      </c>
      <c r="O139" t="e">
        <f>VLOOKUP(A139,'post intervencion'!J:BY,63,0)</f>
        <v>#N/A</v>
      </c>
      <c r="P139" t="e">
        <f>VLOOKUP(A139,'post control'!J:BI,46,0)</f>
        <v>#N/A</v>
      </c>
      <c r="Q139">
        <f>VLOOKUP(A139,Pre!$J:$BG,46,0)</f>
        <v>0</v>
      </c>
      <c r="R139" t="e">
        <f>VLOOKUP(A139,'post intervencion'!J:BY,64,0)</f>
        <v>#N/A</v>
      </c>
      <c r="S139" t="e">
        <f>VLOOKUP(A139,'post control'!J:BI,47,0)</f>
        <v>#N/A</v>
      </c>
      <c r="T139">
        <f>VLOOKUP(A139,Pre!$J:$BG,47,0)</f>
        <v>4</v>
      </c>
      <c r="U139" t="e">
        <f>VLOOKUP(A139,'post intervencion'!J:BY,65,0)</f>
        <v>#N/A</v>
      </c>
      <c r="V139" t="e">
        <f>VLOOKUP(A139,'post control'!J:BI,48,0)</f>
        <v>#N/A</v>
      </c>
      <c r="W139">
        <f>VLOOKUP(A139,Pre!$J:$BG,48,0)</f>
        <v>5.4</v>
      </c>
      <c r="X139" t="e">
        <f>VLOOKUP(A139,'post intervencion'!J:BY,66,0)</f>
        <v>#N/A</v>
      </c>
      <c r="Y139" t="e">
        <f>VLOOKUP(A139,'post control'!J:BI,49,0)</f>
        <v>#N/A</v>
      </c>
      <c r="Z139">
        <f>VLOOKUP(A139,Pre!$J:$BG,49,0)</f>
        <v>4.25</v>
      </c>
      <c r="AA139" t="e">
        <f>VLOOKUP(A139,'post intervencion'!J:BY,67,0)</f>
        <v>#N/A</v>
      </c>
      <c r="AB139" t="e">
        <f>VLOOKUP(A139,'post control'!J:BI,50,0)</f>
        <v>#N/A</v>
      </c>
      <c r="AC139">
        <f>VLOOKUP(A139,Pre!$J:$BG,50,0)</f>
        <v>9</v>
      </c>
      <c r="AD139" t="e">
        <f>VLOOKUP(A139,'post intervencion'!J:BY,68,0)</f>
        <v>#N/A</v>
      </c>
      <c r="AE139" t="e">
        <f>VLOOKUP(A139,'post control'!J:BI,51,0)</f>
        <v>#N/A</v>
      </c>
      <c r="AG139">
        <f>VLOOKUP(A139,Pre!$J:$BH,51,0)</f>
        <v>2.6666666666666665</v>
      </c>
      <c r="AH139" t="e">
        <f>VLOOKUP(A139,'post intervencion'!J:CA,70,0)</f>
        <v>#N/A</v>
      </c>
      <c r="AJ139">
        <f>VLOOKUP(A139,Pre!$J:$BI,52,0)</f>
        <v>1.3333333333333335</v>
      </c>
      <c r="AK139" t="e">
        <f>VLOOKUP(A139,'post intervencion'!J:CB,71,0)</f>
        <v>#N/A</v>
      </c>
      <c r="AM139">
        <f>VLOOKUP(A139,Pre!$J:$BJ,53,0)</f>
        <v>3</v>
      </c>
      <c r="AN139" t="e">
        <f>VLOOKUP(A139,'post intervencion'!J:CC,72,0)</f>
        <v>#N/A</v>
      </c>
      <c r="AP139">
        <f>VLOOKUP(A139,Pre!$J:$BK,54,0)</f>
        <v>3</v>
      </c>
      <c r="AQ139" t="e">
        <f>VLOOKUP(A139,'post intervencion'!J:CD,73,0)</f>
        <v>#N/A</v>
      </c>
      <c r="AS139">
        <f>VLOOKUP(A139,Pre!$J:$BL,55,0)</f>
        <v>3</v>
      </c>
      <c r="AT139" t="e">
        <f>VLOOKUP(A139,'post intervencion'!J:CE,74,0)</f>
        <v>#N/A</v>
      </c>
      <c r="AW139" t="e">
        <f>VLOOKUP(A139,'post intervencion'!$J$18:$CI$117,75,0)</f>
        <v>#N/A</v>
      </c>
      <c r="AX139" t="e">
        <f>VLOOKUP(A139,'post intervencion'!$J$18:$CI$117,76,0)</f>
        <v>#N/A</v>
      </c>
      <c r="AY139" t="e">
        <f>VLOOKUP(A139,'post intervencion'!$J$18:$CI$117,77,0)</f>
        <v>#N/A</v>
      </c>
      <c r="AZ139" t="e">
        <f>VLOOKUP(A139,'post intervencion'!$J$18:$CI$117,78,0)</f>
        <v>#N/A</v>
      </c>
      <c r="BB139">
        <f>VLOOKUP(A139,Pre!$J:$BL,4,0)</f>
        <v>7</v>
      </c>
      <c r="BC139" t="e">
        <f>VLOOKUP(A139,'post intervencion'!J:CN,21,0)</f>
        <v>#N/A</v>
      </c>
    </row>
    <row r="140" spans="1:55" x14ac:dyDescent="0.2">
      <c r="A140">
        <v>109</v>
      </c>
      <c r="B140" s="13">
        <f>VLOOKUP(A140,Pre!$J:$BG,41,0)</f>
        <v>5.666666666666667</v>
      </c>
      <c r="C140" s="13" t="e">
        <f>VLOOKUP(A140,'post intervencion'!J:BY,59,0)</f>
        <v>#N/A</v>
      </c>
      <c r="D140" s="13" t="e">
        <f>VLOOKUP(A140,'post control'!J:BI,42,0)</f>
        <v>#N/A</v>
      </c>
      <c r="E140">
        <f>VLOOKUP(A140,Pre!$J:$BG,42,0)</f>
        <v>7</v>
      </c>
      <c r="F140" t="e">
        <f>VLOOKUP(A140,'post intervencion'!J:BY,60,0)</f>
        <v>#N/A</v>
      </c>
      <c r="G140" t="e">
        <f>VLOOKUP(A140,'post control'!J:BI,43,0)</f>
        <v>#N/A</v>
      </c>
      <c r="H140">
        <f>VLOOKUP(A140,Pre!$J:$BG,43,0)</f>
        <v>0.66666666666666663</v>
      </c>
      <c r="I140" t="e">
        <f>VLOOKUP(A140,'post intervencion'!J:BY,61,0)</f>
        <v>#N/A</v>
      </c>
      <c r="J140" t="e">
        <f>VLOOKUP(A140,'post control'!J:BI,44,0)</f>
        <v>#N/A</v>
      </c>
      <c r="K140" s="24">
        <f>VLOOKUP(A140,Pre!$J:$BG,44,0)</f>
        <v>1</v>
      </c>
      <c r="L140" t="e">
        <f>VLOOKUP(A140,'post intervencion'!J:BY,62,0)</f>
        <v>#N/A</v>
      </c>
      <c r="M140" t="e">
        <f>VLOOKUP(A140,'post control'!J:BI,45,0)</f>
        <v>#N/A</v>
      </c>
      <c r="N140">
        <f>VLOOKUP(A140,Pre!$J:$BG,45,0)</f>
        <v>1</v>
      </c>
      <c r="O140" t="e">
        <f>VLOOKUP(A140,'post intervencion'!J:BY,63,0)</f>
        <v>#N/A</v>
      </c>
      <c r="P140" t="e">
        <f>VLOOKUP(A140,'post control'!J:BI,46,0)</f>
        <v>#N/A</v>
      </c>
      <c r="Q140">
        <f>VLOOKUP(A140,Pre!$J:$BG,46,0)</f>
        <v>0</v>
      </c>
      <c r="R140" t="e">
        <f>VLOOKUP(A140,'post intervencion'!J:BY,64,0)</f>
        <v>#N/A</v>
      </c>
      <c r="S140" t="e">
        <f>VLOOKUP(A140,'post control'!J:BI,47,0)</f>
        <v>#N/A</v>
      </c>
      <c r="T140">
        <f>VLOOKUP(A140,Pre!$J:$BG,47,0)</f>
        <v>4.333333333333333</v>
      </c>
      <c r="U140" t="e">
        <f>VLOOKUP(A140,'post intervencion'!J:BY,65,0)</f>
        <v>#N/A</v>
      </c>
      <c r="V140" t="e">
        <f>VLOOKUP(A140,'post control'!J:BI,48,0)</f>
        <v>#N/A</v>
      </c>
      <c r="W140">
        <f>VLOOKUP(A140,Pre!$J:$BG,48,0)</f>
        <v>4.2</v>
      </c>
      <c r="X140" t="e">
        <f>VLOOKUP(A140,'post intervencion'!J:BY,66,0)</f>
        <v>#N/A</v>
      </c>
      <c r="Y140" t="e">
        <f>VLOOKUP(A140,'post control'!J:BI,49,0)</f>
        <v>#N/A</v>
      </c>
      <c r="Z140">
        <f>VLOOKUP(A140,Pre!$J:$BG,49,0)</f>
        <v>4</v>
      </c>
      <c r="AA140" t="e">
        <f>VLOOKUP(A140,'post intervencion'!J:BY,67,0)</f>
        <v>#N/A</v>
      </c>
      <c r="AB140" t="e">
        <f>VLOOKUP(A140,'post control'!J:BI,50,0)</f>
        <v>#N/A</v>
      </c>
      <c r="AC140">
        <f>VLOOKUP(A140,Pre!$J:$BG,50,0)</f>
        <v>2</v>
      </c>
      <c r="AD140" t="e">
        <f>VLOOKUP(A140,'post intervencion'!J:BY,68,0)</f>
        <v>#N/A</v>
      </c>
      <c r="AE140" t="e">
        <f>VLOOKUP(A140,'post control'!J:BI,51,0)</f>
        <v>#N/A</v>
      </c>
      <c r="AG140">
        <f>VLOOKUP(A140,Pre!$J:$BH,51,0)</f>
        <v>4.5555555555555554</v>
      </c>
      <c r="AH140" t="e">
        <f>VLOOKUP(A140,'post intervencion'!J:CA,70,0)</f>
        <v>#N/A</v>
      </c>
      <c r="AJ140">
        <f>VLOOKUP(A140,Pre!$J:$BI,52,0)</f>
        <v>0.66666666666666696</v>
      </c>
      <c r="AK140" t="e">
        <f>VLOOKUP(A140,'post intervencion'!J:CB,71,0)</f>
        <v>#N/A</v>
      </c>
      <c r="AM140">
        <f>VLOOKUP(A140,Pre!$J:$BJ,53,0)</f>
        <v>1</v>
      </c>
      <c r="AN140" t="e">
        <f>VLOOKUP(A140,'post intervencion'!J:CC,72,0)</f>
        <v>#N/A</v>
      </c>
      <c r="AP140">
        <f>VLOOKUP(A140,Pre!$J:$BK,54,0)</f>
        <v>1</v>
      </c>
      <c r="AQ140" t="e">
        <f>VLOOKUP(A140,'post intervencion'!J:CD,73,0)</f>
        <v>#N/A</v>
      </c>
      <c r="AS140">
        <f>VLOOKUP(A140,Pre!$J:$BL,55,0)</f>
        <v>0.66666666666666696</v>
      </c>
      <c r="AT140" t="e">
        <f>VLOOKUP(A140,'post intervencion'!J:CE,74,0)</f>
        <v>#N/A</v>
      </c>
      <c r="AW140" t="e">
        <f>VLOOKUP(A140,'post intervencion'!$J$18:$CI$117,75,0)</f>
        <v>#N/A</v>
      </c>
      <c r="AX140" t="e">
        <f>VLOOKUP(A140,'post intervencion'!$J$18:$CI$117,76,0)</f>
        <v>#N/A</v>
      </c>
      <c r="AY140" t="e">
        <f>VLOOKUP(A140,'post intervencion'!$J$18:$CI$117,77,0)</f>
        <v>#N/A</v>
      </c>
      <c r="AZ140" t="e">
        <f>VLOOKUP(A140,'post intervencion'!$J$18:$CI$117,78,0)</f>
        <v>#N/A</v>
      </c>
      <c r="BB140">
        <f>VLOOKUP(A140,Pre!$J:$BL,4,0)</f>
        <v>7</v>
      </c>
      <c r="BC140" t="e">
        <f>VLOOKUP(A140,'post intervencion'!J:CN,21,0)</f>
        <v>#N/A</v>
      </c>
    </row>
    <row r="141" spans="1:55" x14ac:dyDescent="0.2">
      <c r="A141">
        <v>137</v>
      </c>
      <c r="B141" s="13">
        <f>VLOOKUP(A141,Pre!$J:$BG,41,0)</f>
        <v>5.666666666666667</v>
      </c>
      <c r="C141" s="13" t="e">
        <f>VLOOKUP(A141,'post intervencion'!J:BY,59,0)</f>
        <v>#N/A</v>
      </c>
      <c r="D141" s="13" t="e">
        <f>VLOOKUP(A141,'post control'!J:BI,42,0)</f>
        <v>#N/A</v>
      </c>
      <c r="E141">
        <f>VLOOKUP(A141,Pre!$J:$BG,42,0)</f>
        <v>8</v>
      </c>
      <c r="F141" t="e">
        <f>VLOOKUP(A141,'post intervencion'!J:BY,60,0)</f>
        <v>#N/A</v>
      </c>
      <c r="G141" t="e">
        <f>VLOOKUP(A141,'post control'!J:BI,43,0)</f>
        <v>#N/A</v>
      </c>
      <c r="H141">
        <f>VLOOKUP(A141,Pre!$J:$BG,43,0)</f>
        <v>1.3333333333333333</v>
      </c>
      <c r="I141" t="e">
        <f>VLOOKUP(A141,'post intervencion'!J:BY,61,0)</f>
        <v>#N/A</v>
      </c>
      <c r="J141" t="e">
        <f>VLOOKUP(A141,'post control'!J:BI,44,0)</f>
        <v>#N/A</v>
      </c>
      <c r="K141" s="24">
        <f>VLOOKUP(A141,Pre!$J:$BG,44,0)</f>
        <v>1</v>
      </c>
      <c r="L141" t="e">
        <f>VLOOKUP(A141,'post intervencion'!J:BY,62,0)</f>
        <v>#N/A</v>
      </c>
      <c r="M141" t="e">
        <f>VLOOKUP(A141,'post control'!J:BI,45,0)</f>
        <v>#N/A</v>
      </c>
      <c r="N141">
        <f>VLOOKUP(A141,Pre!$J:$BG,45,0)</f>
        <v>1</v>
      </c>
      <c r="O141" t="e">
        <f>VLOOKUP(A141,'post intervencion'!J:BY,63,0)</f>
        <v>#N/A</v>
      </c>
      <c r="P141" t="e">
        <f>VLOOKUP(A141,'post control'!J:BI,46,0)</f>
        <v>#N/A</v>
      </c>
      <c r="Q141">
        <f>VLOOKUP(A141,Pre!$J:$BG,46,0)</f>
        <v>2</v>
      </c>
      <c r="R141" t="e">
        <f>VLOOKUP(A141,'post intervencion'!J:BY,64,0)</f>
        <v>#N/A</v>
      </c>
      <c r="S141" t="e">
        <f>VLOOKUP(A141,'post control'!J:BI,47,0)</f>
        <v>#N/A</v>
      </c>
      <c r="T141">
        <f>VLOOKUP(A141,Pre!$J:$BG,47,0)</f>
        <v>3.3333333333333335</v>
      </c>
      <c r="U141" t="e">
        <f>VLOOKUP(A141,'post intervencion'!J:BY,65,0)</f>
        <v>#N/A</v>
      </c>
      <c r="V141" t="e">
        <f>VLOOKUP(A141,'post control'!J:BI,48,0)</f>
        <v>#N/A</v>
      </c>
      <c r="W141">
        <f>VLOOKUP(A141,Pre!$J:$BG,48,0)</f>
        <v>4.2</v>
      </c>
      <c r="X141" t="e">
        <f>VLOOKUP(A141,'post intervencion'!J:BY,66,0)</f>
        <v>#N/A</v>
      </c>
      <c r="Y141" t="e">
        <f>VLOOKUP(A141,'post control'!J:BI,49,0)</f>
        <v>#N/A</v>
      </c>
      <c r="Z141">
        <f>VLOOKUP(A141,Pre!$J:$BG,49,0)</f>
        <v>4</v>
      </c>
      <c r="AA141" t="e">
        <f>VLOOKUP(A141,'post intervencion'!J:BY,67,0)</f>
        <v>#N/A</v>
      </c>
      <c r="AB141" t="e">
        <f>VLOOKUP(A141,'post control'!J:BI,50,0)</f>
        <v>#N/A</v>
      </c>
      <c r="AC141">
        <f>VLOOKUP(A141,Pre!$J:$BG,50,0)</f>
        <v>10</v>
      </c>
      <c r="AD141" t="e">
        <f>VLOOKUP(A141,'post intervencion'!J:BY,68,0)</f>
        <v>#N/A</v>
      </c>
      <c r="AE141" t="e">
        <f>VLOOKUP(A141,'post control'!J:BI,51,0)</f>
        <v>#N/A</v>
      </c>
      <c r="AG141">
        <f>VLOOKUP(A141,Pre!$J:$BH,51,0)</f>
        <v>3</v>
      </c>
      <c r="AH141" t="e">
        <f>VLOOKUP(A141,'post intervencion'!J:CA,70,0)</f>
        <v>#N/A</v>
      </c>
      <c r="AJ141">
        <f>VLOOKUP(A141,Pre!$J:$BI,52,0)</f>
        <v>1.3333333333333335</v>
      </c>
      <c r="AK141" t="e">
        <f>VLOOKUP(A141,'post intervencion'!J:CB,71,0)</f>
        <v>#N/A</v>
      </c>
      <c r="AM141">
        <f>VLOOKUP(A141,Pre!$J:$BJ,53,0)</f>
        <v>3</v>
      </c>
      <c r="AN141" t="e">
        <f>VLOOKUP(A141,'post intervencion'!J:CC,72,0)</f>
        <v>#N/A</v>
      </c>
      <c r="AP141">
        <f>VLOOKUP(A141,Pre!$J:$BK,54,0)</f>
        <v>3</v>
      </c>
      <c r="AQ141" t="e">
        <f>VLOOKUP(A141,'post intervencion'!J:CD,73,0)</f>
        <v>#N/A</v>
      </c>
      <c r="AS141">
        <f>VLOOKUP(A141,Pre!$J:$BL,55,0)</f>
        <v>3.3333333333333339</v>
      </c>
      <c r="AT141" t="e">
        <f>VLOOKUP(A141,'post intervencion'!J:CE,74,0)</f>
        <v>#N/A</v>
      </c>
      <c r="AW141" t="e">
        <f>VLOOKUP(A141,'post intervencion'!$J$18:$CI$117,75,0)</f>
        <v>#N/A</v>
      </c>
      <c r="AX141" t="e">
        <f>VLOOKUP(A141,'post intervencion'!$J$18:$CI$117,76,0)</f>
        <v>#N/A</v>
      </c>
      <c r="AY141" t="e">
        <f>VLOOKUP(A141,'post intervencion'!$J$18:$CI$117,77,0)</f>
        <v>#N/A</v>
      </c>
      <c r="AZ141" t="e">
        <f>VLOOKUP(A141,'post intervencion'!$J$18:$CI$117,78,0)</f>
        <v>#N/A</v>
      </c>
      <c r="BB141">
        <f>VLOOKUP(A141,Pre!$J:$BL,4,0)</f>
        <v>7</v>
      </c>
      <c r="BC141" t="e">
        <f>VLOOKUP(A141,'post intervencion'!J:CN,21,0)</f>
        <v>#N/A</v>
      </c>
    </row>
    <row r="142" spans="1:55" x14ac:dyDescent="0.2">
      <c r="A142">
        <v>289</v>
      </c>
      <c r="B142" s="13">
        <f>VLOOKUP(A142,Pre!$J:$BG,41,0)</f>
        <v>5.333333333333333</v>
      </c>
      <c r="C142" s="13" t="e">
        <f>VLOOKUP(A142,'post intervencion'!J:BY,59,0)</f>
        <v>#N/A</v>
      </c>
      <c r="D142" s="13" t="e">
        <f>VLOOKUP(A142,'post control'!J:BI,42,0)</f>
        <v>#N/A</v>
      </c>
      <c r="E142">
        <f>VLOOKUP(A142,Pre!$J:$BG,42,0)</f>
        <v>6</v>
      </c>
      <c r="F142" t="e">
        <f>VLOOKUP(A142,'post intervencion'!J:BY,60,0)</f>
        <v>#N/A</v>
      </c>
      <c r="G142" t="e">
        <f>VLOOKUP(A142,'post control'!J:BI,43,0)</f>
        <v>#N/A</v>
      </c>
      <c r="H142">
        <f>VLOOKUP(A142,Pre!$J:$BG,43,0)</f>
        <v>1.3333333333333333</v>
      </c>
      <c r="I142" t="e">
        <f>VLOOKUP(A142,'post intervencion'!J:BY,61,0)</f>
        <v>#N/A</v>
      </c>
      <c r="J142" t="e">
        <f>VLOOKUP(A142,'post control'!J:BI,44,0)</f>
        <v>#N/A</v>
      </c>
      <c r="K142" s="24">
        <f>VLOOKUP(A142,Pre!$J:$BG,44,0)</f>
        <v>1</v>
      </c>
      <c r="L142" t="e">
        <f>VLOOKUP(A142,'post intervencion'!J:BY,62,0)</f>
        <v>#N/A</v>
      </c>
      <c r="M142" t="e">
        <f>VLOOKUP(A142,'post control'!J:BI,45,0)</f>
        <v>#N/A</v>
      </c>
      <c r="N142">
        <f>VLOOKUP(A142,Pre!$J:$BG,45,0)</f>
        <v>1</v>
      </c>
      <c r="O142" t="e">
        <f>VLOOKUP(A142,'post intervencion'!J:BY,63,0)</f>
        <v>#N/A</v>
      </c>
      <c r="P142" t="e">
        <f>VLOOKUP(A142,'post control'!J:BI,46,0)</f>
        <v>#N/A</v>
      </c>
      <c r="Q142">
        <f>VLOOKUP(A142,Pre!$J:$BG,46,0)</f>
        <v>2</v>
      </c>
      <c r="R142" t="e">
        <f>VLOOKUP(A142,'post intervencion'!J:BY,64,0)</f>
        <v>#N/A</v>
      </c>
      <c r="S142" t="e">
        <f>VLOOKUP(A142,'post control'!J:BI,47,0)</f>
        <v>#N/A</v>
      </c>
      <c r="T142">
        <f>VLOOKUP(A142,Pre!$J:$BG,47,0)</f>
        <v>4.333333333333333</v>
      </c>
      <c r="U142" t="e">
        <f>VLOOKUP(A142,'post intervencion'!J:BY,65,0)</f>
        <v>#N/A</v>
      </c>
      <c r="V142" t="e">
        <f>VLOOKUP(A142,'post control'!J:BI,48,0)</f>
        <v>#N/A</v>
      </c>
      <c r="W142">
        <f>VLOOKUP(A142,Pre!$J:$BG,48,0)</f>
        <v>3</v>
      </c>
      <c r="X142" t="e">
        <f>VLOOKUP(A142,'post intervencion'!J:BY,66,0)</f>
        <v>#N/A</v>
      </c>
      <c r="Y142" t="e">
        <f>VLOOKUP(A142,'post control'!J:BI,49,0)</f>
        <v>#N/A</v>
      </c>
      <c r="Z142">
        <f>VLOOKUP(A142,Pre!$J:$BG,49,0)</f>
        <v>3.75</v>
      </c>
      <c r="AA142" t="e">
        <f>VLOOKUP(A142,'post intervencion'!J:BY,67,0)</f>
        <v>#N/A</v>
      </c>
      <c r="AB142" t="e">
        <f>VLOOKUP(A142,'post control'!J:BI,50,0)</f>
        <v>#N/A</v>
      </c>
      <c r="AC142">
        <f>VLOOKUP(A142,Pre!$J:$BG,50,0)</f>
        <v>9</v>
      </c>
      <c r="AD142" t="e">
        <f>VLOOKUP(A142,'post intervencion'!J:BY,68,0)</f>
        <v>#N/A</v>
      </c>
      <c r="AE142" t="e">
        <f>VLOOKUP(A142,'post control'!J:BI,51,0)</f>
        <v>#N/A</v>
      </c>
      <c r="AG142">
        <f>VLOOKUP(A142,Pre!$J:$BH,51,0)</f>
        <v>3.6666666666666665</v>
      </c>
      <c r="AH142" t="e">
        <f>VLOOKUP(A142,'post intervencion'!J:CA,70,0)</f>
        <v>#N/A</v>
      </c>
      <c r="AJ142">
        <f>VLOOKUP(A142,Pre!$J:$BI,52,0)</f>
        <v>2</v>
      </c>
      <c r="AK142" t="e">
        <f>VLOOKUP(A142,'post intervencion'!J:CB,71,0)</f>
        <v>#N/A</v>
      </c>
      <c r="AM142">
        <f>VLOOKUP(A142,Pre!$J:$BJ,53,0)</f>
        <v>3</v>
      </c>
      <c r="AN142" t="e">
        <f>VLOOKUP(A142,'post intervencion'!J:CC,72,0)</f>
        <v>#N/A</v>
      </c>
      <c r="AP142">
        <f>VLOOKUP(A142,Pre!$J:$BK,54,0)</f>
        <v>3</v>
      </c>
      <c r="AQ142" t="e">
        <f>VLOOKUP(A142,'post intervencion'!J:CD,73,0)</f>
        <v>#N/A</v>
      </c>
      <c r="AS142">
        <f>VLOOKUP(A142,Pre!$J:$BL,55,0)</f>
        <v>3.0000000000000004</v>
      </c>
      <c r="AT142" t="e">
        <f>VLOOKUP(A142,'post intervencion'!J:CE,74,0)</f>
        <v>#N/A</v>
      </c>
      <c r="AW142" t="e">
        <f>VLOOKUP(A142,'post intervencion'!$J$18:$CI$117,75,0)</f>
        <v>#N/A</v>
      </c>
      <c r="AX142" t="e">
        <f>VLOOKUP(A142,'post intervencion'!$J$18:$CI$117,76,0)</f>
        <v>#N/A</v>
      </c>
      <c r="AY142" t="e">
        <f>VLOOKUP(A142,'post intervencion'!$J$18:$CI$117,77,0)</f>
        <v>#N/A</v>
      </c>
      <c r="AZ142" t="e">
        <f>VLOOKUP(A142,'post intervencion'!$J$18:$CI$117,78,0)</f>
        <v>#N/A</v>
      </c>
      <c r="BB142">
        <f>VLOOKUP(A142,Pre!$J:$BL,4,0)</f>
        <v>5</v>
      </c>
      <c r="BC142" t="e">
        <f>VLOOKUP(A142,'post intervencion'!J:CN,21,0)</f>
        <v>#N/A</v>
      </c>
    </row>
    <row r="143" spans="1:55" x14ac:dyDescent="0.2">
      <c r="A143">
        <v>305</v>
      </c>
      <c r="B143" s="13">
        <f>VLOOKUP(A143,Pre!$J:$BG,41,0)</f>
        <v>6</v>
      </c>
      <c r="C143" s="13" t="e">
        <f>VLOOKUP(A143,'post intervencion'!J:BY,59,0)</f>
        <v>#N/A</v>
      </c>
      <c r="D143" s="13">
        <f>VLOOKUP(A143,'post control'!J:BI,42,0)</f>
        <v>6.333333333333333</v>
      </c>
      <c r="E143">
        <f>VLOOKUP(A143,Pre!$J:$BG,42,0)</f>
        <v>-1</v>
      </c>
      <c r="F143" t="e">
        <f>VLOOKUP(A143,'post intervencion'!J:BY,60,0)</f>
        <v>#N/A</v>
      </c>
      <c r="G143">
        <f>VLOOKUP(A143,'post control'!J:BI,43,0)</f>
        <v>0</v>
      </c>
      <c r="H143">
        <f>VLOOKUP(A143,Pre!$J:$BG,43,0)</f>
        <v>1.6666666666666667</v>
      </c>
      <c r="I143" t="e">
        <f>VLOOKUP(A143,'post intervencion'!J:BY,61,0)</f>
        <v>#N/A</v>
      </c>
      <c r="J143">
        <f>VLOOKUP(A143,'post control'!J:BI,44,0)</f>
        <v>1.3333333333333333</v>
      </c>
      <c r="K143" s="24">
        <f>VLOOKUP(A143,Pre!$J:$BG,44,0)</f>
        <v>3</v>
      </c>
      <c r="L143" t="e">
        <f>VLOOKUP(A143,'post intervencion'!J:BY,62,0)</f>
        <v>#N/A</v>
      </c>
      <c r="M143">
        <f>VLOOKUP(A143,'post control'!J:BI,45,0)</f>
        <v>2</v>
      </c>
      <c r="N143">
        <f>VLOOKUP(A143,Pre!$J:$BG,45,0)</f>
        <v>1</v>
      </c>
      <c r="O143" t="e">
        <f>VLOOKUP(A143,'post intervencion'!J:BY,63,0)</f>
        <v>#N/A</v>
      </c>
      <c r="P143">
        <f>VLOOKUP(A143,'post control'!J:BI,46,0)</f>
        <v>1</v>
      </c>
      <c r="Q143">
        <f>VLOOKUP(A143,Pre!$J:$BG,46,0)</f>
        <v>1</v>
      </c>
      <c r="R143" t="e">
        <f>VLOOKUP(A143,'post intervencion'!J:BY,64,0)</f>
        <v>#N/A</v>
      </c>
      <c r="S143">
        <f>VLOOKUP(A143,'post control'!J:BI,47,0)</f>
        <v>1</v>
      </c>
      <c r="T143">
        <f>VLOOKUP(A143,Pre!$J:$BG,47,0)</f>
        <v>4</v>
      </c>
      <c r="U143" t="e">
        <f>VLOOKUP(A143,'post intervencion'!J:BY,65,0)</f>
        <v>#N/A</v>
      </c>
      <c r="V143">
        <f>VLOOKUP(A143,'post control'!J:BI,48,0)</f>
        <v>3</v>
      </c>
      <c r="W143">
        <f>VLOOKUP(A143,Pre!$J:$BG,48,0)</f>
        <v>2.8</v>
      </c>
      <c r="X143" t="e">
        <f>VLOOKUP(A143,'post intervencion'!J:BY,66,0)</f>
        <v>#N/A</v>
      </c>
      <c r="Y143">
        <f>VLOOKUP(A143,'post control'!J:BI,49,0)</f>
        <v>2.6</v>
      </c>
      <c r="Z143">
        <f>VLOOKUP(A143,Pre!$J:$BG,49,0)</f>
        <v>4</v>
      </c>
      <c r="AA143" t="e">
        <f>VLOOKUP(A143,'post intervencion'!J:BY,67,0)</f>
        <v>#N/A</v>
      </c>
      <c r="AB143">
        <f>VLOOKUP(A143,'post control'!J:BI,50,0)</f>
        <v>5</v>
      </c>
      <c r="AC143">
        <f>VLOOKUP(A143,Pre!$J:$BG,50,0)</f>
        <v>14</v>
      </c>
      <c r="AD143" t="e">
        <f>VLOOKUP(A143,'post intervencion'!J:BY,68,0)</f>
        <v>#N/A</v>
      </c>
      <c r="AE143">
        <f>VLOOKUP(A143,'post control'!J:BI,51,0)</f>
        <v>15</v>
      </c>
      <c r="AG143">
        <f>VLOOKUP(A143,Pre!$J:$BH,51,0)</f>
        <v>2.8888888888888888</v>
      </c>
      <c r="AH143" t="e">
        <f>VLOOKUP(A143,'post intervencion'!J:CA,70,0)</f>
        <v>#N/A</v>
      </c>
      <c r="AJ143">
        <f>VLOOKUP(A143,Pre!$J:$BI,52,0)</f>
        <v>3.3333333333333335</v>
      </c>
      <c r="AK143" t="e">
        <f>VLOOKUP(A143,'post intervencion'!J:CB,71,0)</f>
        <v>#N/A</v>
      </c>
      <c r="AM143">
        <f>VLOOKUP(A143,Pre!$J:$BJ,53,0)</f>
        <v>5</v>
      </c>
      <c r="AN143" t="e">
        <f>VLOOKUP(A143,'post intervencion'!J:CC,72,0)</f>
        <v>#N/A</v>
      </c>
      <c r="AP143">
        <f>VLOOKUP(A143,Pre!$J:$BK,54,0)</f>
        <v>5</v>
      </c>
      <c r="AQ143" t="e">
        <f>VLOOKUP(A143,'post intervencion'!J:CD,73,0)</f>
        <v>#N/A</v>
      </c>
      <c r="AS143">
        <f>VLOOKUP(A143,Pre!$J:$BL,55,0)</f>
        <v>4.666666666666667</v>
      </c>
      <c r="AT143" t="e">
        <f>VLOOKUP(A143,'post intervencion'!J:CE,74,0)</f>
        <v>#N/A</v>
      </c>
      <c r="AW143" t="e">
        <f>VLOOKUP(A143,'post intervencion'!$J$18:$CI$117,75,0)</f>
        <v>#N/A</v>
      </c>
      <c r="AX143" t="e">
        <f>VLOOKUP(A143,'post intervencion'!$J$18:$CI$117,76,0)</f>
        <v>#N/A</v>
      </c>
      <c r="AY143" t="e">
        <f>VLOOKUP(A143,'post intervencion'!$J$18:$CI$117,77,0)</f>
        <v>#N/A</v>
      </c>
      <c r="AZ143" t="e">
        <f>VLOOKUP(A143,'post intervencion'!$J$18:$CI$117,78,0)</f>
        <v>#N/A</v>
      </c>
      <c r="BB143">
        <f>VLOOKUP(A143,Pre!$J:$BL,4,0)</f>
        <v>4</v>
      </c>
      <c r="BC143" t="e">
        <f>VLOOKUP(A143,'post intervencion'!J:CN,21,0)</f>
        <v>#N/A</v>
      </c>
    </row>
    <row r="144" spans="1:55" x14ac:dyDescent="0.2">
      <c r="A144">
        <v>321</v>
      </c>
      <c r="B144" s="13">
        <f>VLOOKUP(A144,Pre!$J:$BG,41,0)</f>
        <v>6</v>
      </c>
      <c r="C144" s="13" t="e">
        <f>VLOOKUP(A144,'post intervencion'!J:BY,59,0)</f>
        <v>#N/A</v>
      </c>
      <c r="D144" s="13">
        <f>VLOOKUP(A144,'post control'!J:BI,42,0)</f>
        <v>5.666666666666667</v>
      </c>
      <c r="E144">
        <f>VLOOKUP(A144,Pre!$J:$BG,42,0)</f>
        <v>0</v>
      </c>
      <c r="F144" t="e">
        <f>VLOOKUP(A144,'post intervencion'!J:BY,60,0)</f>
        <v>#N/A</v>
      </c>
      <c r="G144">
        <f>VLOOKUP(A144,'post control'!J:BI,43,0)</f>
        <v>8</v>
      </c>
      <c r="H144">
        <f>VLOOKUP(A144,Pre!$J:$BG,43,0)</f>
        <v>1.3333333333333333</v>
      </c>
      <c r="I144" t="e">
        <f>VLOOKUP(A144,'post intervencion'!J:BY,61,0)</f>
        <v>#N/A</v>
      </c>
      <c r="J144">
        <f>VLOOKUP(A144,'post control'!J:BI,44,0)</f>
        <v>1</v>
      </c>
      <c r="K144" s="24">
        <f>VLOOKUP(A144,Pre!$J:$BG,44,0)</f>
        <v>1</v>
      </c>
      <c r="L144" t="e">
        <f>VLOOKUP(A144,'post intervencion'!J:BY,62,0)</f>
        <v>#N/A</v>
      </c>
      <c r="M144">
        <f>VLOOKUP(A144,'post control'!J:BI,45,0)</f>
        <v>1</v>
      </c>
      <c r="N144">
        <f>VLOOKUP(A144,Pre!$J:$BG,45,0)</f>
        <v>1</v>
      </c>
      <c r="O144" t="e">
        <f>VLOOKUP(A144,'post intervencion'!J:BY,63,0)</f>
        <v>#N/A</v>
      </c>
      <c r="P144">
        <f>VLOOKUP(A144,'post control'!J:BI,46,0)</f>
        <v>1</v>
      </c>
      <c r="Q144">
        <f>VLOOKUP(A144,Pre!$J:$BG,46,0)</f>
        <v>2</v>
      </c>
      <c r="R144" t="e">
        <f>VLOOKUP(A144,'post intervencion'!J:BY,64,0)</f>
        <v>#N/A</v>
      </c>
      <c r="S144">
        <f>VLOOKUP(A144,'post control'!J:BI,47,0)</f>
        <v>1</v>
      </c>
      <c r="T144">
        <f>VLOOKUP(A144,Pre!$J:$BG,47,0)</f>
        <v>3</v>
      </c>
      <c r="U144" t="e">
        <f>VLOOKUP(A144,'post intervencion'!J:BY,65,0)</f>
        <v>#N/A</v>
      </c>
      <c r="V144">
        <f>VLOOKUP(A144,'post control'!J:BI,48,0)</f>
        <v>3.3333333333333335</v>
      </c>
      <c r="W144">
        <f>VLOOKUP(A144,Pre!$J:$BG,48,0)</f>
        <v>3</v>
      </c>
      <c r="X144" t="e">
        <f>VLOOKUP(A144,'post intervencion'!J:BY,66,0)</f>
        <v>#N/A</v>
      </c>
      <c r="Y144">
        <f>VLOOKUP(A144,'post control'!J:BI,49,0)</f>
        <v>2.2000000000000002</v>
      </c>
      <c r="Z144">
        <f>VLOOKUP(A144,Pre!$J:$BG,49,0)</f>
        <v>1.5</v>
      </c>
      <c r="AA144" t="e">
        <f>VLOOKUP(A144,'post intervencion'!J:BY,67,0)</f>
        <v>#N/A</v>
      </c>
      <c r="AB144">
        <f>VLOOKUP(A144,'post control'!J:BI,50,0)</f>
        <v>2.6666666666666665</v>
      </c>
      <c r="AC144">
        <f>VLOOKUP(A144,Pre!$J:$BG,50,0)</f>
        <v>4</v>
      </c>
      <c r="AD144" t="e">
        <f>VLOOKUP(A144,'post intervencion'!J:BY,68,0)</f>
        <v>#N/A</v>
      </c>
      <c r="AE144">
        <f>VLOOKUP(A144,'post control'!J:BI,51,0)</f>
        <v>3</v>
      </c>
      <c r="AG144">
        <f>VLOOKUP(A144,Pre!$J:$BH,51,0)</f>
        <v>3.5555555555555554</v>
      </c>
      <c r="AH144" t="e">
        <f>VLOOKUP(A144,'post intervencion'!J:CA,70,0)</f>
        <v>#N/A</v>
      </c>
      <c r="AJ144">
        <f>VLOOKUP(A144,Pre!$J:$BI,52,0)</f>
        <v>0.66666666666666652</v>
      </c>
      <c r="AK144" t="e">
        <f>VLOOKUP(A144,'post intervencion'!J:CB,71,0)</f>
        <v>#N/A</v>
      </c>
      <c r="AM144">
        <f>VLOOKUP(A144,Pre!$J:$BJ,53,0)</f>
        <v>1</v>
      </c>
      <c r="AN144" t="e">
        <f>VLOOKUP(A144,'post intervencion'!J:CC,72,0)</f>
        <v>#N/A</v>
      </c>
      <c r="AP144">
        <f>VLOOKUP(A144,Pre!$J:$BK,54,0)</f>
        <v>1</v>
      </c>
      <c r="AQ144" t="e">
        <f>VLOOKUP(A144,'post intervencion'!J:CD,73,0)</f>
        <v>#N/A</v>
      </c>
      <c r="AS144">
        <f>VLOOKUP(A144,Pre!$J:$BL,55,0)</f>
        <v>1.333333333333333</v>
      </c>
      <c r="AT144" t="e">
        <f>VLOOKUP(A144,'post intervencion'!J:CE,74,0)</f>
        <v>#N/A</v>
      </c>
      <c r="AW144" t="e">
        <f>VLOOKUP(A144,'post intervencion'!$J$18:$CI$117,75,0)</f>
        <v>#N/A</v>
      </c>
      <c r="AX144" t="e">
        <f>VLOOKUP(A144,'post intervencion'!$J$18:$CI$117,76,0)</f>
        <v>#N/A</v>
      </c>
      <c r="AY144" t="e">
        <f>VLOOKUP(A144,'post intervencion'!$J$18:$CI$117,77,0)</f>
        <v>#N/A</v>
      </c>
      <c r="AZ144" t="e">
        <f>VLOOKUP(A144,'post intervencion'!$J$18:$CI$117,78,0)</f>
        <v>#N/A</v>
      </c>
      <c r="BB144">
        <f>VLOOKUP(A144,Pre!$J:$BL,4,0)</f>
        <v>2</v>
      </c>
      <c r="BC144" t="e">
        <f>VLOOKUP(A144,'post intervencion'!J:CN,21,0)</f>
        <v>#N/A</v>
      </c>
    </row>
    <row r="145" spans="1:55" x14ac:dyDescent="0.2">
      <c r="A145">
        <v>333</v>
      </c>
      <c r="B145" s="13">
        <f>VLOOKUP(A145,Pre!$J:$BG,41,0)</f>
        <v>5.333333333333333</v>
      </c>
      <c r="C145" s="13" t="e">
        <f>VLOOKUP(A145,'post intervencion'!J:BY,59,0)</f>
        <v>#N/A</v>
      </c>
      <c r="D145" s="13" t="e">
        <f>VLOOKUP(A145,'post control'!J:BI,42,0)</f>
        <v>#N/A</v>
      </c>
      <c r="E145">
        <f>VLOOKUP(A145,Pre!$J:$BG,42,0)</f>
        <v>5</v>
      </c>
      <c r="F145" t="e">
        <f>VLOOKUP(A145,'post intervencion'!J:BY,60,0)</f>
        <v>#N/A</v>
      </c>
      <c r="G145" t="e">
        <f>VLOOKUP(A145,'post control'!J:BI,43,0)</f>
        <v>#N/A</v>
      </c>
      <c r="H145">
        <f>VLOOKUP(A145,Pre!$J:$BG,43,0)</f>
        <v>0.33333333333333331</v>
      </c>
      <c r="I145" t="e">
        <f>VLOOKUP(A145,'post intervencion'!J:BY,61,0)</f>
        <v>#N/A</v>
      </c>
      <c r="J145" t="e">
        <f>VLOOKUP(A145,'post control'!J:BI,44,0)</f>
        <v>#N/A</v>
      </c>
      <c r="K145" s="24">
        <f>VLOOKUP(A145,Pre!$J:$BG,44,0)</f>
        <v>0</v>
      </c>
      <c r="L145" t="e">
        <f>VLOOKUP(A145,'post intervencion'!J:BY,62,0)</f>
        <v>#N/A</v>
      </c>
      <c r="M145" t="e">
        <f>VLOOKUP(A145,'post control'!J:BI,45,0)</f>
        <v>#N/A</v>
      </c>
      <c r="N145">
        <f>VLOOKUP(A145,Pre!$J:$BG,45,0)</f>
        <v>1</v>
      </c>
      <c r="O145" t="e">
        <f>VLOOKUP(A145,'post intervencion'!J:BY,63,0)</f>
        <v>#N/A</v>
      </c>
      <c r="P145" t="e">
        <f>VLOOKUP(A145,'post control'!J:BI,46,0)</f>
        <v>#N/A</v>
      </c>
      <c r="Q145">
        <f>VLOOKUP(A145,Pre!$J:$BG,46,0)</f>
        <v>0</v>
      </c>
      <c r="R145" t="e">
        <f>VLOOKUP(A145,'post intervencion'!J:BY,64,0)</f>
        <v>#N/A</v>
      </c>
      <c r="S145" t="e">
        <f>VLOOKUP(A145,'post control'!J:BI,47,0)</f>
        <v>#N/A</v>
      </c>
      <c r="T145">
        <f>VLOOKUP(A145,Pre!$J:$BG,47,0)</f>
        <v>3.6666666666666665</v>
      </c>
      <c r="U145" t="e">
        <f>VLOOKUP(A145,'post intervencion'!J:BY,65,0)</f>
        <v>#N/A</v>
      </c>
      <c r="V145" t="e">
        <f>VLOOKUP(A145,'post control'!J:BI,48,0)</f>
        <v>#N/A</v>
      </c>
      <c r="W145">
        <f>VLOOKUP(A145,Pre!$J:$BG,48,0)</f>
        <v>3.2</v>
      </c>
      <c r="X145" t="e">
        <f>VLOOKUP(A145,'post intervencion'!J:BY,66,0)</f>
        <v>#N/A</v>
      </c>
      <c r="Y145" t="e">
        <f>VLOOKUP(A145,'post control'!J:BI,49,0)</f>
        <v>#N/A</v>
      </c>
      <c r="Z145">
        <f>VLOOKUP(A145,Pre!$J:$BG,49,0)</f>
        <v>3.25</v>
      </c>
      <c r="AA145" t="e">
        <f>VLOOKUP(A145,'post intervencion'!J:BY,67,0)</f>
        <v>#N/A</v>
      </c>
      <c r="AB145" t="e">
        <f>VLOOKUP(A145,'post control'!J:BI,50,0)</f>
        <v>#N/A</v>
      </c>
      <c r="AC145">
        <f>VLOOKUP(A145,Pre!$J:$BG,50,0)</f>
        <v>6</v>
      </c>
      <c r="AD145" t="e">
        <f>VLOOKUP(A145,'post intervencion'!J:BY,68,0)</f>
        <v>#N/A</v>
      </c>
      <c r="AE145" t="e">
        <f>VLOOKUP(A145,'post control'!J:BI,51,0)</f>
        <v>#N/A</v>
      </c>
      <c r="AG145">
        <f>VLOOKUP(A145,Pre!$J:$BH,51,0)</f>
        <v>3.2222222222222223</v>
      </c>
      <c r="AH145" t="e">
        <f>VLOOKUP(A145,'post intervencion'!J:CA,70,0)</f>
        <v>#N/A</v>
      </c>
      <c r="AJ145">
        <f>VLOOKUP(A145,Pre!$J:$BI,52,0)</f>
        <v>1</v>
      </c>
      <c r="AK145" t="e">
        <f>VLOOKUP(A145,'post intervencion'!J:CB,71,0)</f>
        <v>#N/A</v>
      </c>
      <c r="AM145">
        <f>VLOOKUP(A145,Pre!$J:$BJ,53,0)</f>
        <v>2</v>
      </c>
      <c r="AN145" t="e">
        <f>VLOOKUP(A145,'post intervencion'!J:CC,72,0)</f>
        <v>#N/A</v>
      </c>
      <c r="AP145">
        <f>VLOOKUP(A145,Pre!$J:$BK,54,0)</f>
        <v>2</v>
      </c>
      <c r="AQ145" t="e">
        <f>VLOOKUP(A145,'post intervencion'!J:CD,73,0)</f>
        <v>#N/A</v>
      </c>
      <c r="AS145">
        <f>VLOOKUP(A145,Pre!$J:$BL,55,0)</f>
        <v>2</v>
      </c>
      <c r="AT145" t="e">
        <f>VLOOKUP(A145,'post intervencion'!J:CE,74,0)</f>
        <v>#N/A</v>
      </c>
      <c r="AW145" t="e">
        <f>VLOOKUP(A145,'post intervencion'!$J$18:$CI$117,75,0)</f>
        <v>#N/A</v>
      </c>
      <c r="AX145" t="e">
        <f>VLOOKUP(A145,'post intervencion'!$J$18:$CI$117,76,0)</f>
        <v>#N/A</v>
      </c>
      <c r="AY145" t="e">
        <f>VLOOKUP(A145,'post intervencion'!$J$18:$CI$117,77,0)</f>
        <v>#N/A</v>
      </c>
      <c r="AZ145" t="e">
        <f>VLOOKUP(A145,'post intervencion'!$J$18:$CI$117,78,0)</f>
        <v>#N/A</v>
      </c>
      <c r="BB145">
        <f>VLOOKUP(A145,Pre!$J:$BL,4,0)</f>
        <v>6</v>
      </c>
      <c r="BC145" t="e">
        <f>VLOOKUP(A145,'post intervencion'!J:CN,21,0)</f>
        <v>#N/A</v>
      </c>
    </row>
    <row r="146" spans="1:55" x14ac:dyDescent="0.2">
      <c r="A146">
        <v>341</v>
      </c>
      <c r="B146" s="13">
        <f>VLOOKUP(A146,Pre!$J:$BG,41,0)</f>
        <v>4.666666666666667</v>
      </c>
      <c r="C146" s="13" t="e">
        <f>VLOOKUP(A146,'post intervencion'!J:BY,59,0)</f>
        <v>#N/A</v>
      </c>
      <c r="D146" s="13">
        <f>VLOOKUP(A146,'post control'!J:BI,42,0)</f>
        <v>4.333333333333333</v>
      </c>
      <c r="E146">
        <f>VLOOKUP(A146,Pre!$J:$BG,42,0)</f>
        <v>7</v>
      </c>
      <c r="F146" t="e">
        <f>VLOOKUP(A146,'post intervencion'!J:BY,60,0)</f>
        <v>#N/A</v>
      </c>
      <c r="G146">
        <f>VLOOKUP(A146,'post control'!J:BI,43,0)</f>
        <v>6</v>
      </c>
      <c r="H146">
        <f>VLOOKUP(A146,Pre!$J:$BG,43,0)</f>
        <v>1</v>
      </c>
      <c r="I146" t="e">
        <f>VLOOKUP(A146,'post intervencion'!J:BY,61,0)</f>
        <v>#N/A</v>
      </c>
      <c r="J146">
        <f>VLOOKUP(A146,'post control'!J:BI,44,0)</f>
        <v>1</v>
      </c>
      <c r="K146" s="24">
        <f>VLOOKUP(A146,Pre!$J:$BG,44,0)</f>
        <v>1</v>
      </c>
      <c r="L146" t="e">
        <f>VLOOKUP(A146,'post intervencion'!J:BY,62,0)</f>
        <v>#N/A</v>
      </c>
      <c r="M146">
        <f>VLOOKUP(A146,'post control'!J:BI,45,0)</f>
        <v>1</v>
      </c>
      <c r="N146">
        <f>VLOOKUP(A146,Pre!$J:$BG,45,0)</f>
        <v>1</v>
      </c>
      <c r="O146" t="e">
        <f>VLOOKUP(A146,'post intervencion'!J:BY,63,0)</f>
        <v>#N/A</v>
      </c>
      <c r="P146">
        <f>VLOOKUP(A146,'post control'!J:BI,46,0)</f>
        <v>1</v>
      </c>
      <c r="Q146">
        <f>VLOOKUP(A146,Pre!$J:$BG,46,0)</f>
        <v>1</v>
      </c>
      <c r="R146" t="e">
        <f>VLOOKUP(A146,'post intervencion'!J:BY,64,0)</f>
        <v>#N/A</v>
      </c>
      <c r="S146">
        <f>VLOOKUP(A146,'post control'!J:BI,47,0)</f>
        <v>1</v>
      </c>
      <c r="T146">
        <f>VLOOKUP(A146,Pre!$J:$BG,47,0)</f>
        <v>3</v>
      </c>
      <c r="U146" t="e">
        <f>VLOOKUP(A146,'post intervencion'!J:BY,65,0)</f>
        <v>#N/A</v>
      </c>
      <c r="V146">
        <f>VLOOKUP(A146,'post control'!J:BI,48,0)</f>
        <v>3.3333333333333335</v>
      </c>
      <c r="W146">
        <f>VLOOKUP(A146,Pre!$J:$BG,48,0)</f>
        <v>4.4000000000000004</v>
      </c>
      <c r="X146" t="e">
        <f>VLOOKUP(A146,'post intervencion'!J:BY,66,0)</f>
        <v>#N/A</v>
      </c>
      <c r="Y146">
        <f>VLOOKUP(A146,'post control'!J:BI,49,0)</f>
        <v>4</v>
      </c>
      <c r="Z146">
        <f>VLOOKUP(A146,Pre!$J:$BG,49,0)</f>
        <v>3.75</v>
      </c>
      <c r="AA146" t="e">
        <f>VLOOKUP(A146,'post intervencion'!J:BY,67,0)</f>
        <v>#N/A</v>
      </c>
      <c r="AB146">
        <f>VLOOKUP(A146,'post control'!J:BI,50,0)</f>
        <v>3.6666666666666665</v>
      </c>
      <c r="AC146">
        <f>VLOOKUP(A146,Pre!$J:$BG,50,0)</f>
        <v>3</v>
      </c>
      <c r="AD146" t="e">
        <f>VLOOKUP(A146,'post intervencion'!J:BY,68,0)</f>
        <v>#N/A</v>
      </c>
      <c r="AE146">
        <f>VLOOKUP(A146,'post control'!J:BI,51,0)</f>
        <v>3</v>
      </c>
      <c r="AG146">
        <f>VLOOKUP(A146,Pre!$J:$BH,51,0)</f>
        <v>3.3333333333333335</v>
      </c>
      <c r="AH146" t="e">
        <f>VLOOKUP(A146,'post intervencion'!J:CA,70,0)</f>
        <v>#N/A</v>
      </c>
      <c r="AJ146">
        <f>VLOOKUP(A146,Pre!$J:$BI,52,0)</f>
        <v>0.66666666666666652</v>
      </c>
      <c r="AK146" t="e">
        <f>VLOOKUP(A146,'post intervencion'!J:CB,71,0)</f>
        <v>#N/A</v>
      </c>
      <c r="AM146">
        <f>VLOOKUP(A146,Pre!$J:$BJ,53,0)</f>
        <v>1</v>
      </c>
      <c r="AN146" t="e">
        <f>VLOOKUP(A146,'post intervencion'!J:CC,72,0)</f>
        <v>#N/A</v>
      </c>
      <c r="AP146">
        <f>VLOOKUP(A146,Pre!$J:$BK,54,0)</f>
        <v>1</v>
      </c>
      <c r="AQ146" t="e">
        <f>VLOOKUP(A146,'post intervencion'!J:CD,73,0)</f>
        <v>#N/A</v>
      </c>
      <c r="AS146">
        <f>VLOOKUP(A146,Pre!$J:$BL,55,0)</f>
        <v>1</v>
      </c>
      <c r="AT146" t="e">
        <f>VLOOKUP(A146,'post intervencion'!J:CE,74,0)</f>
        <v>#N/A</v>
      </c>
      <c r="AW146" t="e">
        <f>VLOOKUP(A146,'post intervencion'!$J$18:$CI$117,75,0)</f>
        <v>#N/A</v>
      </c>
      <c r="AX146" t="e">
        <f>VLOOKUP(A146,'post intervencion'!$J$18:$CI$117,76,0)</f>
        <v>#N/A</v>
      </c>
      <c r="AY146" t="e">
        <f>VLOOKUP(A146,'post intervencion'!$J$18:$CI$117,77,0)</f>
        <v>#N/A</v>
      </c>
      <c r="AZ146" t="e">
        <f>VLOOKUP(A146,'post intervencion'!$J$18:$CI$117,78,0)</f>
        <v>#N/A</v>
      </c>
      <c r="BB146">
        <f>VLOOKUP(A146,Pre!$J:$BL,4,0)</f>
        <v>6</v>
      </c>
      <c r="BC146" t="e">
        <f>VLOOKUP(A146,'post intervencion'!J:CN,21,0)</f>
        <v>#N/A</v>
      </c>
    </row>
    <row r="147" spans="1:55" x14ac:dyDescent="0.2">
      <c r="A147">
        <v>433</v>
      </c>
      <c r="B147" s="13">
        <f>VLOOKUP(A147,Pre!$J:$BG,41,0)</f>
        <v>6</v>
      </c>
      <c r="C147" s="13" t="e">
        <f>VLOOKUP(A147,'post intervencion'!J:BY,59,0)</f>
        <v>#N/A</v>
      </c>
      <c r="D147" s="13">
        <f>VLOOKUP(A147,'post control'!J:BI,42,0)</f>
        <v>6</v>
      </c>
      <c r="E147">
        <f>VLOOKUP(A147,Pre!$J:$BG,42,0)</f>
        <v>7</v>
      </c>
      <c r="F147" t="e">
        <f>VLOOKUP(A147,'post intervencion'!J:BY,60,0)</f>
        <v>#N/A</v>
      </c>
      <c r="G147">
        <f>VLOOKUP(A147,'post control'!J:BI,43,0)</f>
        <v>7</v>
      </c>
      <c r="H147">
        <f>VLOOKUP(A147,Pre!$J:$BG,43,0)</f>
        <v>1</v>
      </c>
      <c r="I147" t="e">
        <f>VLOOKUP(A147,'post intervencion'!J:BY,61,0)</f>
        <v>#N/A</v>
      </c>
      <c r="J147">
        <f>VLOOKUP(A147,'post control'!J:BI,44,0)</f>
        <v>1</v>
      </c>
      <c r="K147" s="24">
        <f>VLOOKUP(A147,Pre!$J:$BG,44,0)</f>
        <v>1</v>
      </c>
      <c r="L147" t="e">
        <f>VLOOKUP(A147,'post intervencion'!J:BY,62,0)</f>
        <v>#N/A</v>
      </c>
      <c r="M147">
        <f>VLOOKUP(A147,'post control'!J:BI,45,0)</f>
        <v>1</v>
      </c>
      <c r="N147">
        <f>VLOOKUP(A147,Pre!$J:$BG,45,0)</f>
        <v>1</v>
      </c>
      <c r="O147" t="e">
        <f>VLOOKUP(A147,'post intervencion'!J:BY,63,0)</f>
        <v>#N/A</v>
      </c>
      <c r="P147">
        <f>VLOOKUP(A147,'post control'!J:BI,46,0)</f>
        <v>1</v>
      </c>
      <c r="Q147">
        <f>VLOOKUP(A147,Pre!$J:$BG,46,0)</f>
        <v>1</v>
      </c>
      <c r="R147" t="e">
        <f>VLOOKUP(A147,'post intervencion'!J:BY,64,0)</f>
        <v>#N/A</v>
      </c>
      <c r="S147">
        <f>VLOOKUP(A147,'post control'!J:BI,47,0)</f>
        <v>1</v>
      </c>
      <c r="T147">
        <f>VLOOKUP(A147,Pre!$J:$BG,47,0)</f>
        <v>3</v>
      </c>
      <c r="U147" t="e">
        <f>VLOOKUP(A147,'post intervencion'!J:BY,65,0)</f>
        <v>#N/A</v>
      </c>
      <c r="V147">
        <f>VLOOKUP(A147,'post control'!J:BI,48,0)</f>
        <v>2.3333333333333335</v>
      </c>
      <c r="W147">
        <f>VLOOKUP(A147,Pre!$J:$BG,48,0)</f>
        <v>4.2</v>
      </c>
      <c r="X147" t="e">
        <f>VLOOKUP(A147,'post intervencion'!J:BY,66,0)</f>
        <v>#N/A</v>
      </c>
      <c r="Y147">
        <f>VLOOKUP(A147,'post control'!J:BI,49,0)</f>
        <v>3.8</v>
      </c>
      <c r="Z147">
        <f>VLOOKUP(A147,Pre!$J:$BG,49,0)</f>
        <v>3</v>
      </c>
      <c r="AA147" t="e">
        <f>VLOOKUP(A147,'post intervencion'!J:BY,67,0)</f>
        <v>#N/A</v>
      </c>
      <c r="AB147">
        <f>VLOOKUP(A147,'post control'!J:BI,50,0)</f>
        <v>2.6666666666666665</v>
      </c>
      <c r="AC147">
        <f>VLOOKUP(A147,Pre!$J:$BG,50,0)</f>
        <v>8</v>
      </c>
      <c r="AD147" t="e">
        <f>VLOOKUP(A147,'post intervencion'!J:BY,68,0)</f>
        <v>#N/A</v>
      </c>
      <c r="AE147">
        <f>VLOOKUP(A147,'post control'!J:BI,51,0)</f>
        <v>8</v>
      </c>
      <c r="AG147">
        <f>VLOOKUP(A147,Pre!$J:$BH,51,0)</f>
        <v>2.1111111111111112</v>
      </c>
      <c r="AH147" t="e">
        <f>VLOOKUP(A147,'post intervencion'!J:CA,70,0)</f>
        <v>#N/A</v>
      </c>
      <c r="AJ147">
        <f>VLOOKUP(A147,Pre!$J:$BI,52,0)</f>
        <v>2</v>
      </c>
      <c r="AK147" t="e">
        <f>VLOOKUP(A147,'post intervencion'!J:CB,71,0)</f>
        <v>#N/A</v>
      </c>
      <c r="AM147">
        <f>VLOOKUP(A147,Pre!$J:$BJ,53,0)</f>
        <v>3</v>
      </c>
      <c r="AN147" t="e">
        <f>VLOOKUP(A147,'post intervencion'!J:CC,72,0)</f>
        <v>#N/A</v>
      </c>
      <c r="AP147">
        <f>VLOOKUP(A147,Pre!$J:$BK,54,0)</f>
        <v>3</v>
      </c>
      <c r="AQ147" t="e">
        <f>VLOOKUP(A147,'post intervencion'!J:CD,73,0)</f>
        <v>#N/A</v>
      </c>
      <c r="AS147">
        <f>VLOOKUP(A147,Pre!$J:$BL,55,0)</f>
        <v>2.666666666666667</v>
      </c>
      <c r="AT147" t="e">
        <f>VLOOKUP(A147,'post intervencion'!J:CE,74,0)</f>
        <v>#N/A</v>
      </c>
      <c r="AW147" t="e">
        <f>VLOOKUP(A147,'post intervencion'!$J$18:$CI$117,75,0)</f>
        <v>#N/A</v>
      </c>
      <c r="AX147" t="e">
        <f>VLOOKUP(A147,'post intervencion'!$J$18:$CI$117,76,0)</f>
        <v>#N/A</v>
      </c>
      <c r="AY147" t="e">
        <f>VLOOKUP(A147,'post intervencion'!$J$18:$CI$117,77,0)</f>
        <v>#N/A</v>
      </c>
      <c r="AZ147" t="e">
        <f>VLOOKUP(A147,'post intervencion'!$J$18:$CI$117,78,0)</f>
        <v>#N/A</v>
      </c>
      <c r="BB147">
        <f>VLOOKUP(A147,Pre!$J:$BL,4,0)</f>
        <v>7</v>
      </c>
      <c r="BC147" t="e">
        <f>VLOOKUP(A147,'post intervencion'!J:CN,21,0)</f>
        <v>#N/A</v>
      </c>
    </row>
    <row r="148" spans="1:55" x14ac:dyDescent="0.2">
      <c r="A148">
        <v>501</v>
      </c>
      <c r="B148" s="13">
        <f>VLOOKUP(A148,Pre!$J:$BG,41,0)</f>
        <v>5.666666666666667</v>
      </c>
      <c r="C148" s="13" t="e">
        <f>VLOOKUP(A148,'post intervencion'!J:BY,59,0)</f>
        <v>#N/A</v>
      </c>
      <c r="D148" s="13">
        <f>VLOOKUP(A148,'post control'!J:BI,42,0)</f>
        <v>6</v>
      </c>
      <c r="E148">
        <f>VLOOKUP(A148,Pre!$J:$BG,42,0)</f>
        <v>9</v>
      </c>
      <c r="F148" t="e">
        <f>VLOOKUP(A148,'post intervencion'!J:BY,60,0)</f>
        <v>#N/A</v>
      </c>
      <c r="G148">
        <f>VLOOKUP(A148,'post control'!J:BI,43,0)</f>
        <v>10</v>
      </c>
      <c r="H148">
        <f>VLOOKUP(A148,Pre!$J:$BG,43,0)</f>
        <v>0</v>
      </c>
      <c r="I148" t="e">
        <f>VLOOKUP(A148,'post intervencion'!J:BY,61,0)</f>
        <v>#N/A</v>
      </c>
      <c r="J148">
        <f>VLOOKUP(A148,'post control'!J:BI,44,0)</f>
        <v>0</v>
      </c>
      <c r="K148" s="24">
        <f>VLOOKUP(A148,Pre!$J:$BG,44,0)</f>
        <v>0</v>
      </c>
      <c r="L148" t="e">
        <f>VLOOKUP(A148,'post intervencion'!J:BY,62,0)</f>
        <v>#N/A</v>
      </c>
      <c r="M148">
        <f>VLOOKUP(A148,'post control'!J:BI,45,0)</f>
        <v>0</v>
      </c>
      <c r="N148">
        <f>VLOOKUP(A148,Pre!$J:$BG,45,0)</f>
        <v>1</v>
      </c>
      <c r="O148" t="e">
        <f>VLOOKUP(A148,'post intervencion'!J:BY,63,0)</f>
        <v>#N/A</v>
      </c>
      <c r="P148">
        <f>VLOOKUP(A148,'post control'!J:BI,46,0)</f>
        <v>0</v>
      </c>
      <c r="Q148">
        <f>VLOOKUP(A148,Pre!$J:$BG,46,0)</f>
        <v>-1</v>
      </c>
      <c r="R148" t="e">
        <f>VLOOKUP(A148,'post intervencion'!J:BY,64,0)</f>
        <v>#N/A</v>
      </c>
      <c r="S148">
        <f>VLOOKUP(A148,'post control'!J:BI,47,0)</f>
        <v>0</v>
      </c>
      <c r="T148">
        <f>VLOOKUP(A148,Pre!$J:$BG,47,0)</f>
        <v>4.333333333333333</v>
      </c>
      <c r="U148" t="e">
        <f>VLOOKUP(A148,'post intervencion'!J:BY,65,0)</f>
        <v>#N/A</v>
      </c>
      <c r="V148">
        <f>VLOOKUP(A148,'post control'!J:BI,48,0)</f>
        <v>4</v>
      </c>
      <c r="W148">
        <f>VLOOKUP(A148,Pre!$J:$BG,48,0)</f>
        <v>4.4000000000000004</v>
      </c>
      <c r="X148" t="e">
        <f>VLOOKUP(A148,'post intervencion'!J:BY,66,0)</f>
        <v>#N/A</v>
      </c>
      <c r="Y148">
        <f>VLOOKUP(A148,'post control'!J:BI,49,0)</f>
        <v>5</v>
      </c>
      <c r="Z148">
        <f>VLOOKUP(A148,Pre!$J:$BG,49,0)</f>
        <v>3.5</v>
      </c>
      <c r="AA148" t="e">
        <f>VLOOKUP(A148,'post intervencion'!J:BY,67,0)</f>
        <v>#N/A</v>
      </c>
      <c r="AB148">
        <f>VLOOKUP(A148,'post control'!J:BI,50,0)</f>
        <v>3.6666666666666665</v>
      </c>
      <c r="AC148">
        <f>VLOOKUP(A148,Pre!$J:$BG,50,0)</f>
        <v>2</v>
      </c>
      <c r="AD148" t="e">
        <f>VLOOKUP(A148,'post intervencion'!J:BY,68,0)</f>
        <v>#N/A</v>
      </c>
      <c r="AE148">
        <f>VLOOKUP(A148,'post control'!J:BI,51,0)</f>
        <v>6</v>
      </c>
      <c r="AG148">
        <f>VLOOKUP(A148,Pre!$J:$BH,51,0)</f>
        <v>4</v>
      </c>
      <c r="AH148" t="e">
        <f>VLOOKUP(A148,'post intervencion'!J:CA,70,0)</f>
        <v>#N/A</v>
      </c>
      <c r="AJ148">
        <f>VLOOKUP(A148,Pre!$J:$BI,52,0)</f>
        <v>1.3333333333333335</v>
      </c>
      <c r="AK148" t="e">
        <f>VLOOKUP(A148,'post intervencion'!J:CB,71,0)</f>
        <v>#N/A</v>
      </c>
      <c r="AM148">
        <f>VLOOKUP(A148,Pre!$J:$BJ,53,0)</f>
        <v>2</v>
      </c>
      <c r="AN148" t="e">
        <f>VLOOKUP(A148,'post intervencion'!J:CC,72,0)</f>
        <v>#N/A</v>
      </c>
      <c r="AP148">
        <f>VLOOKUP(A148,Pre!$J:$BK,54,0)</f>
        <v>2</v>
      </c>
      <c r="AQ148" t="e">
        <f>VLOOKUP(A148,'post intervencion'!J:CD,73,0)</f>
        <v>#N/A</v>
      </c>
      <c r="AS148">
        <f>VLOOKUP(A148,Pre!$J:$BL,55,0)</f>
        <v>0.66666666666666652</v>
      </c>
      <c r="AT148" t="e">
        <f>VLOOKUP(A148,'post intervencion'!J:CE,74,0)</f>
        <v>#N/A</v>
      </c>
      <c r="AW148" t="e">
        <f>VLOOKUP(A148,'post intervencion'!$J$18:$CI$117,75,0)</f>
        <v>#N/A</v>
      </c>
      <c r="AX148" t="e">
        <f>VLOOKUP(A148,'post intervencion'!$J$18:$CI$117,76,0)</f>
        <v>#N/A</v>
      </c>
      <c r="AY148" t="e">
        <f>VLOOKUP(A148,'post intervencion'!$J$18:$CI$117,77,0)</f>
        <v>#N/A</v>
      </c>
      <c r="AZ148" t="e">
        <f>VLOOKUP(A148,'post intervencion'!$J$18:$CI$117,78,0)</f>
        <v>#N/A</v>
      </c>
      <c r="BB148">
        <f>VLOOKUP(A148,Pre!$J:$BL,4,0)</f>
        <v>6</v>
      </c>
      <c r="BC148" t="e">
        <f>VLOOKUP(A148,'post intervencion'!J:CN,21,0)</f>
        <v>#N/A</v>
      </c>
    </row>
    <row r="149" spans="1:55" x14ac:dyDescent="0.2">
      <c r="A149">
        <v>609</v>
      </c>
      <c r="B149" s="13">
        <f>VLOOKUP(A149,Pre!$J:$BG,41,0)</f>
        <v>5.333333333333333</v>
      </c>
      <c r="C149" s="13" t="e">
        <f>VLOOKUP(A149,'post intervencion'!J:BY,59,0)</f>
        <v>#N/A</v>
      </c>
      <c r="D149" s="13" t="e">
        <f>VLOOKUP(A149,'post control'!J:BI,42,0)</f>
        <v>#N/A</v>
      </c>
      <c r="E149">
        <f>VLOOKUP(A149,Pre!$J:$BG,42,0)</f>
        <v>5</v>
      </c>
      <c r="F149" t="e">
        <f>VLOOKUP(A149,'post intervencion'!J:BY,60,0)</f>
        <v>#N/A</v>
      </c>
      <c r="G149" t="e">
        <f>VLOOKUP(A149,'post control'!J:BI,43,0)</f>
        <v>#N/A</v>
      </c>
      <c r="H149">
        <f>VLOOKUP(A149,Pre!$J:$BG,43,0)</f>
        <v>0.66666666666666663</v>
      </c>
      <c r="I149" t="e">
        <f>VLOOKUP(A149,'post intervencion'!J:BY,61,0)</f>
        <v>#N/A</v>
      </c>
      <c r="J149" t="e">
        <f>VLOOKUP(A149,'post control'!J:BI,44,0)</f>
        <v>#N/A</v>
      </c>
      <c r="K149" s="24">
        <f>VLOOKUP(A149,Pre!$J:$BG,44,0)</f>
        <v>0</v>
      </c>
      <c r="L149" t="e">
        <f>VLOOKUP(A149,'post intervencion'!J:BY,62,0)</f>
        <v>#N/A</v>
      </c>
      <c r="M149" t="e">
        <f>VLOOKUP(A149,'post control'!J:BI,45,0)</f>
        <v>#N/A</v>
      </c>
      <c r="N149">
        <f>VLOOKUP(A149,Pre!$J:$BG,45,0)</f>
        <v>1</v>
      </c>
      <c r="O149" t="e">
        <f>VLOOKUP(A149,'post intervencion'!J:BY,63,0)</f>
        <v>#N/A</v>
      </c>
      <c r="P149" t="e">
        <f>VLOOKUP(A149,'post control'!J:BI,46,0)</f>
        <v>#N/A</v>
      </c>
      <c r="Q149">
        <f>VLOOKUP(A149,Pre!$J:$BG,46,0)</f>
        <v>1</v>
      </c>
      <c r="R149" t="e">
        <f>VLOOKUP(A149,'post intervencion'!J:BY,64,0)</f>
        <v>#N/A</v>
      </c>
      <c r="S149" t="e">
        <f>VLOOKUP(A149,'post control'!J:BI,47,0)</f>
        <v>#N/A</v>
      </c>
      <c r="T149">
        <f>VLOOKUP(A149,Pre!$J:$BG,47,0)</f>
        <v>2.3333333333333335</v>
      </c>
      <c r="U149" t="e">
        <f>VLOOKUP(A149,'post intervencion'!J:BY,65,0)</f>
        <v>#N/A</v>
      </c>
      <c r="V149" t="e">
        <f>VLOOKUP(A149,'post control'!J:BI,48,0)</f>
        <v>#N/A</v>
      </c>
      <c r="W149">
        <f>VLOOKUP(A149,Pre!$J:$BG,48,0)</f>
        <v>4.2</v>
      </c>
      <c r="X149" t="e">
        <f>VLOOKUP(A149,'post intervencion'!J:BY,66,0)</f>
        <v>#N/A</v>
      </c>
      <c r="Y149" t="e">
        <f>VLOOKUP(A149,'post control'!J:BI,49,0)</f>
        <v>#N/A</v>
      </c>
      <c r="Z149">
        <f>VLOOKUP(A149,Pre!$J:$BG,49,0)</f>
        <v>3.25</v>
      </c>
      <c r="AA149" t="e">
        <f>VLOOKUP(A149,'post intervencion'!J:BY,67,0)</f>
        <v>#N/A</v>
      </c>
      <c r="AB149" t="e">
        <f>VLOOKUP(A149,'post control'!J:BI,50,0)</f>
        <v>#N/A</v>
      </c>
      <c r="AC149">
        <f>VLOOKUP(A149,Pre!$J:$BG,50,0)</f>
        <v>12</v>
      </c>
      <c r="AD149" t="e">
        <f>VLOOKUP(A149,'post intervencion'!J:BY,68,0)</f>
        <v>#N/A</v>
      </c>
      <c r="AE149" t="e">
        <f>VLOOKUP(A149,'post control'!J:BI,51,0)</f>
        <v>#N/A</v>
      </c>
      <c r="AG149">
        <f>VLOOKUP(A149,Pre!$J:$BH,51,0)</f>
        <v>2.7777777777777777</v>
      </c>
      <c r="AH149" t="e">
        <f>VLOOKUP(A149,'post intervencion'!J:CA,70,0)</f>
        <v>#N/A</v>
      </c>
      <c r="AJ149">
        <f>VLOOKUP(A149,Pre!$J:$BI,52,0)</f>
        <v>0.33333333333333348</v>
      </c>
      <c r="AK149" t="e">
        <f>VLOOKUP(A149,'post intervencion'!J:CB,71,0)</f>
        <v>#N/A</v>
      </c>
      <c r="AM149">
        <f>VLOOKUP(A149,Pre!$J:$BJ,53,0)</f>
        <v>2</v>
      </c>
      <c r="AN149" t="e">
        <f>VLOOKUP(A149,'post intervencion'!J:CC,72,0)</f>
        <v>#N/A</v>
      </c>
      <c r="AP149">
        <f>VLOOKUP(A149,Pre!$J:$BK,54,0)</f>
        <v>4</v>
      </c>
      <c r="AQ149" t="e">
        <f>VLOOKUP(A149,'post intervencion'!J:CD,73,0)</f>
        <v>#N/A</v>
      </c>
      <c r="AS149">
        <f>VLOOKUP(A149,Pre!$J:$BL,55,0)</f>
        <v>2</v>
      </c>
      <c r="AT149" t="e">
        <f>VLOOKUP(A149,'post intervencion'!J:CE,74,0)</f>
        <v>#N/A</v>
      </c>
      <c r="AW149" t="e">
        <f>VLOOKUP(A149,'post intervencion'!$J$18:$CI$117,75,0)</f>
        <v>#N/A</v>
      </c>
      <c r="AX149" t="e">
        <f>VLOOKUP(A149,'post intervencion'!$J$18:$CI$117,76,0)</f>
        <v>#N/A</v>
      </c>
      <c r="AY149" t="e">
        <f>VLOOKUP(A149,'post intervencion'!$J$18:$CI$117,77,0)</f>
        <v>#N/A</v>
      </c>
      <c r="AZ149" t="e">
        <f>VLOOKUP(A149,'post intervencion'!$J$18:$CI$117,78,0)</f>
        <v>#N/A</v>
      </c>
      <c r="BB149">
        <f>VLOOKUP(A149,Pre!$J:$BL,4,0)</f>
        <v>4</v>
      </c>
      <c r="BC149" t="e">
        <f>VLOOKUP(A149,'post intervencion'!J:CN,21,0)</f>
        <v>#N/A</v>
      </c>
    </row>
    <row r="150" spans="1:55" x14ac:dyDescent="0.2">
      <c r="A150">
        <v>665</v>
      </c>
      <c r="B150" s="13">
        <f>VLOOKUP(A150,Pre!$J:$BG,41,0)</f>
        <v>6</v>
      </c>
      <c r="C150" s="13" t="e">
        <f>VLOOKUP(A150,'post intervencion'!J:BY,59,0)</f>
        <v>#N/A</v>
      </c>
      <c r="D150" s="13" t="e">
        <f>VLOOKUP(A150,'post control'!J:BI,42,0)</f>
        <v>#N/A</v>
      </c>
      <c r="E150">
        <f>VLOOKUP(A150,Pre!$J:$BG,42,0)</f>
        <v>-1</v>
      </c>
      <c r="F150" t="e">
        <f>VLOOKUP(A150,'post intervencion'!J:BY,60,0)</f>
        <v>#N/A</v>
      </c>
      <c r="G150" t="e">
        <f>VLOOKUP(A150,'post control'!J:BI,43,0)</f>
        <v>#N/A</v>
      </c>
      <c r="H150">
        <f>VLOOKUP(A150,Pre!$J:$BG,43,0)</f>
        <v>1</v>
      </c>
      <c r="I150" t="e">
        <f>VLOOKUP(A150,'post intervencion'!J:BY,61,0)</f>
        <v>#N/A</v>
      </c>
      <c r="J150" t="e">
        <f>VLOOKUP(A150,'post control'!J:BI,44,0)</f>
        <v>#N/A</v>
      </c>
      <c r="K150" s="24">
        <f>VLOOKUP(A150,Pre!$J:$BG,44,0)</f>
        <v>1</v>
      </c>
      <c r="L150" t="e">
        <f>VLOOKUP(A150,'post intervencion'!J:BY,62,0)</f>
        <v>#N/A</v>
      </c>
      <c r="M150" t="e">
        <f>VLOOKUP(A150,'post control'!J:BI,45,0)</f>
        <v>#N/A</v>
      </c>
      <c r="N150">
        <f>VLOOKUP(A150,Pre!$J:$BG,45,0)</f>
        <v>1</v>
      </c>
      <c r="O150" t="e">
        <f>VLOOKUP(A150,'post intervencion'!J:BY,63,0)</f>
        <v>#N/A</v>
      </c>
      <c r="P150" t="e">
        <f>VLOOKUP(A150,'post control'!J:BI,46,0)</f>
        <v>#N/A</v>
      </c>
      <c r="Q150">
        <f>VLOOKUP(A150,Pre!$J:$BG,46,0)</f>
        <v>1</v>
      </c>
      <c r="R150" t="e">
        <f>VLOOKUP(A150,'post intervencion'!J:BY,64,0)</f>
        <v>#N/A</v>
      </c>
      <c r="S150" t="e">
        <f>VLOOKUP(A150,'post control'!J:BI,47,0)</f>
        <v>#N/A</v>
      </c>
      <c r="T150">
        <f>VLOOKUP(A150,Pre!$J:$BG,47,0)</f>
        <v>4.333333333333333</v>
      </c>
      <c r="U150" t="e">
        <f>VLOOKUP(A150,'post intervencion'!J:BY,65,0)</f>
        <v>#N/A</v>
      </c>
      <c r="V150" t="e">
        <f>VLOOKUP(A150,'post control'!J:BI,48,0)</f>
        <v>#N/A</v>
      </c>
      <c r="W150">
        <f>VLOOKUP(A150,Pre!$J:$BG,48,0)</f>
        <v>3</v>
      </c>
      <c r="X150" t="e">
        <f>VLOOKUP(A150,'post intervencion'!J:BY,66,0)</f>
        <v>#N/A</v>
      </c>
      <c r="Y150" t="e">
        <f>VLOOKUP(A150,'post control'!J:BI,49,0)</f>
        <v>#N/A</v>
      </c>
      <c r="Z150">
        <f>VLOOKUP(A150,Pre!$J:$BG,49,0)</f>
        <v>4</v>
      </c>
      <c r="AA150" t="e">
        <f>VLOOKUP(A150,'post intervencion'!J:BY,67,0)</f>
        <v>#N/A</v>
      </c>
      <c r="AB150" t="e">
        <f>VLOOKUP(A150,'post control'!J:BI,50,0)</f>
        <v>#N/A</v>
      </c>
      <c r="AC150">
        <f>VLOOKUP(A150,Pre!$J:$BG,50,0)</f>
        <v>13</v>
      </c>
      <c r="AD150" t="e">
        <f>VLOOKUP(A150,'post intervencion'!J:BY,68,0)</f>
        <v>#N/A</v>
      </c>
      <c r="AE150" t="e">
        <f>VLOOKUP(A150,'post control'!J:BI,51,0)</f>
        <v>#N/A</v>
      </c>
      <c r="AG150">
        <f>VLOOKUP(A150,Pre!$J:$BH,51,0)</f>
        <v>2.8888888888888888</v>
      </c>
      <c r="AH150" t="e">
        <f>VLOOKUP(A150,'post intervencion'!J:CA,70,0)</f>
        <v>#N/A</v>
      </c>
      <c r="AJ150">
        <f>VLOOKUP(A150,Pre!$J:$BI,52,0)</f>
        <v>3.3333333333333335</v>
      </c>
      <c r="AK150" t="e">
        <f>VLOOKUP(A150,'post intervencion'!J:CB,71,0)</f>
        <v>#N/A</v>
      </c>
      <c r="AM150">
        <f>VLOOKUP(A150,Pre!$J:$BJ,53,0)</f>
        <v>5</v>
      </c>
      <c r="AN150" t="e">
        <f>VLOOKUP(A150,'post intervencion'!J:CC,72,0)</f>
        <v>#N/A</v>
      </c>
      <c r="AP150">
        <f>VLOOKUP(A150,Pre!$J:$BK,54,0)</f>
        <v>5</v>
      </c>
      <c r="AQ150" t="e">
        <f>VLOOKUP(A150,'post intervencion'!J:CD,73,0)</f>
        <v>#N/A</v>
      </c>
      <c r="AS150">
        <f>VLOOKUP(A150,Pre!$J:$BL,55,0)</f>
        <v>4.333333333333333</v>
      </c>
      <c r="AT150" t="e">
        <f>VLOOKUP(A150,'post intervencion'!J:CE,74,0)</f>
        <v>#N/A</v>
      </c>
      <c r="AW150" t="e">
        <f>VLOOKUP(A150,'post intervencion'!$J$18:$CI$117,75,0)</f>
        <v>#N/A</v>
      </c>
      <c r="AX150" t="e">
        <f>VLOOKUP(A150,'post intervencion'!$J$18:$CI$117,76,0)</f>
        <v>#N/A</v>
      </c>
      <c r="AY150" t="e">
        <f>VLOOKUP(A150,'post intervencion'!$J$18:$CI$117,77,0)</f>
        <v>#N/A</v>
      </c>
      <c r="AZ150" t="e">
        <f>VLOOKUP(A150,'post intervencion'!$J$18:$CI$117,78,0)</f>
        <v>#N/A</v>
      </c>
      <c r="BB150">
        <f>VLOOKUP(A150,Pre!$J:$BL,4,0)</f>
        <v>7</v>
      </c>
      <c r="BC150" t="e">
        <f>VLOOKUP(A150,'post intervencion'!J:CN,21,0)</f>
        <v>#N/A</v>
      </c>
    </row>
    <row r="151" spans="1:55" x14ac:dyDescent="0.2">
      <c r="A151">
        <v>693</v>
      </c>
      <c r="B151" s="13">
        <f>VLOOKUP(A151,Pre!$J:$BG,41,0)</f>
        <v>6</v>
      </c>
      <c r="C151" s="13" t="e">
        <f>VLOOKUP(A151,'post intervencion'!J:BY,59,0)</f>
        <v>#N/A</v>
      </c>
      <c r="D151" s="13">
        <f>VLOOKUP(A151,'post control'!J:BI,42,0)</f>
        <v>6.333333333333333</v>
      </c>
      <c r="E151">
        <f>VLOOKUP(A151,Pre!$J:$BG,42,0)</f>
        <v>11</v>
      </c>
      <c r="F151" t="e">
        <f>VLOOKUP(A151,'post intervencion'!J:BY,60,0)</f>
        <v>#N/A</v>
      </c>
      <c r="G151">
        <f>VLOOKUP(A151,'post control'!J:BI,43,0)</f>
        <v>12</v>
      </c>
      <c r="H151">
        <f>VLOOKUP(A151,Pre!$J:$BG,43,0)</f>
        <v>1</v>
      </c>
      <c r="I151" t="e">
        <f>VLOOKUP(A151,'post intervencion'!J:BY,61,0)</f>
        <v>#N/A</v>
      </c>
      <c r="J151">
        <f>VLOOKUP(A151,'post control'!J:BI,44,0)</f>
        <v>0.66666666666666663</v>
      </c>
      <c r="K151" s="24">
        <f>VLOOKUP(A151,Pre!$J:$BG,44,0)</f>
        <v>1</v>
      </c>
      <c r="L151" t="e">
        <f>VLOOKUP(A151,'post intervencion'!J:BY,62,0)</f>
        <v>#N/A</v>
      </c>
      <c r="M151">
        <f>VLOOKUP(A151,'post control'!J:BI,45,0)</f>
        <v>1</v>
      </c>
      <c r="N151">
        <f>VLOOKUP(A151,Pre!$J:$BG,45,0)</f>
        <v>1</v>
      </c>
      <c r="O151" t="e">
        <f>VLOOKUP(A151,'post intervencion'!J:BY,63,0)</f>
        <v>#N/A</v>
      </c>
      <c r="P151">
        <f>VLOOKUP(A151,'post control'!J:BI,46,0)</f>
        <v>1</v>
      </c>
      <c r="Q151">
        <f>VLOOKUP(A151,Pre!$J:$BG,46,0)</f>
        <v>1</v>
      </c>
      <c r="R151" t="e">
        <f>VLOOKUP(A151,'post intervencion'!J:BY,64,0)</f>
        <v>#N/A</v>
      </c>
      <c r="S151">
        <f>VLOOKUP(A151,'post control'!J:BI,47,0)</f>
        <v>0</v>
      </c>
      <c r="T151">
        <f>VLOOKUP(A151,Pre!$J:$BG,47,0)</f>
        <v>2.6666666666666665</v>
      </c>
      <c r="U151" t="e">
        <f>VLOOKUP(A151,'post intervencion'!J:BY,65,0)</f>
        <v>#N/A</v>
      </c>
      <c r="V151">
        <f>VLOOKUP(A151,'post control'!J:BI,48,0)</f>
        <v>3.4444444444444446</v>
      </c>
      <c r="W151">
        <f>VLOOKUP(A151,Pre!$J:$BG,48,0)</f>
        <v>3.6</v>
      </c>
      <c r="X151" t="e">
        <f>VLOOKUP(A151,'post intervencion'!J:BY,66,0)</f>
        <v>#N/A</v>
      </c>
      <c r="Y151">
        <f>VLOOKUP(A151,'post control'!J:BI,49,0)</f>
        <v>3</v>
      </c>
      <c r="Z151">
        <f>VLOOKUP(A151,Pre!$J:$BG,49,0)</f>
        <v>3.5</v>
      </c>
      <c r="AA151" t="e">
        <f>VLOOKUP(A151,'post intervencion'!J:BY,67,0)</f>
        <v>#N/A</v>
      </c>
      <c r="AB151">
        <f>VLOOKUP(A151,'post control'!J:BI,50,0)</f>
        <v>4</v>
      </c>
      <c r="AC151">
        <f>VLOOKUP(A151,Pre!$J:$BG,50,0)</f>
        <v>3</v>
      </c>
      <c r="AD151" t="e">
        <f>VLOOKUP(A151,'post intervencion'!J:BY,68,0)</f>
        <v>#N/A</v>
      </c>
      <c r="AE151">
        <f>VLOOKUP(A151,'post control'!J:BI,51,0)</f>
        <v>6</v>
      </c>
      <c r="AG151">
        <f>VLOOKUP(A151,Pre!$J:$BH,51,0)</f>
        <v>3.1111111111111112</v>
      </c>
      <c r="AH151" t="e">
        <f>VLOOKUP(A151,'post intervencion'!J:CA,70,0)</f>
        <v>#N/A</v>
      </c>
      <c r="AJ151">
        <f>VLOOKUP(A151,Pre!$J:$BI,52,0)</f>
        <v>1</v>
      </c>
      <c r="AK151" t="e">
        <f>VLOOKUP(A151,'post intervencion'!J:CB,71,0)</f>
        <v>#N/A</v>
      </c>
      <c r="AM151">
        <f>VLOOKUP(A151,Pre!$J:$BJ,53,0)</f>
        <v>1</v>
      </c>
      <c r="AN151" t="e">
        <f>VLOOKUP(A151,'post intervencion'!J:CC,72,0)</f>
        <v>#N/A</v>
      </c>
      <c r="AP151">
        <f>VLOOKUP(A151,Pre!$J:$BK,54,0)</f>
        <v>1</v>
      </c>
      <c r="AQ151" t="e">
        <f>VLOOKUP(A151,'post intervencion'!J:CD,73,0)</f>
        <v>#N/A</v>
      </c>
      <c r="AS151">
        <f>VLOOKUP(A151,Pre!$J:$BL,55,0)</f>
        <v>1</v>
      </c>
      <c r="AT151" t="e">
        <f>VLOOKUP(A151,'post intervencion'!J:CE,74,0)</f>
        <v>#N/A</v>
      </c>
      <c r="AW151" t="e">
        <f>VLOOKUP(A151,'post intervencion'!$J$18:$CI$117,75,0)</f>
        <v>#N/A</v>
      </c>
      <c r="AX151" t="e">
        <f>VLOOKUP(A151,'post intervencion'!$J$18:$CI$117,76,0)</f>
        <v>#N/A</v>
      </c>
      <c r="AY151" t="e">
        <f>VLOOKUP(A151,'post intervencion'!$J$18:$CI$117,77,0)</f>
        <v>#N/A</v>
      </c>
      <c r="AZ151" t="e">
        <f>VLOOKUP(A151,'post intervencion'!$J$18:$CI$117,78,0)</f>
        <v>#N/A</v>
      </c>
      <c r="BB151">
        <f>VLOOKUP(A151,Pre!$J:$BL,4,0)</f>
        <v>4</v>
      </c>
      <c r="BC151" t="e">
        <f>VLOOKUP(A151,'post intervencion'!J:CN,21,0)</f>
        <v>#N/A</v>
      </c>
    </row>
    <row r="152" spans="1:55" x14ac:dyDescent="0.2">
      <c r="A152">
        <v>701</v>
      </c>
      <c r="B152" s="13">
        <f>VLOOKUP(A152,Pre!$J:$BG,41,0)</f>
        <v>4.666666666666667</v>
      </c>
      <c r="C152" s="13" t="e">
        <f>VLOOKUP(A152,'post intervencion'!J:BY,59,0)</f>
        <v>#N/A</v>
      </c>
      <c r="D152" s="13">
        <f>VLOOKUP(A152,'post control'!J:BI,42,0)</f>
        <v>6.333333333333333</v>
      </c>
      <c r="E152">
        <f>VLOOKUP(A152,Pre!$J:$BG,42,0)</f>
        <v>3</v>
      </c>
      <c r="F152" t="e">
        <f>VLOOKUP(A152,'post intervencion'!J:BY,60,0)</f>
        <v>#N/A</v>
      </c>
      <c r="G152">
        <f>VLOOKUP(A152,'post control'!J:BI,43,0)</f>
        <v>9</v>
      </c>
      <c r="H152">
        <f>VLOOKUP(A152,Pre!$J:$BG,43,0)</f>
        <v>0.66666666666666663</v>
      </c>
      <c r="I152" t="e">
        <f>VLOOKUP(A152,'post intervencion'!J:BY,61,0)</f>
        <v>#N/A</v>
      </c>
      <c r="J152">
        <f>VLOOKUP(A152,'post control'!J:BI,44,0)</f>
        <v>0</v>
      </c>
      <c r="K152" s="24">
        <f>VLOOKUP(A152,Pre!$J:$BG,44,0)</f>
        <v>2</v>
      </c>
      <c r="L152" t="e">
        <f>VLOOKUP(A152,'post intervencion'!J:BY,62,0)</f>
        <v>#N/A</v>
      </c>
      <c r="M152">
        <f>VLOOKUP(A152,'post control'!J:BI,45,0)</f>
        <v>0</v>
      </c>
      <c r="N152">
        <f>VLOOKUP(A152,Pre!$J:$BG,45,0)</f>
        <v>1</v>
      </c>
      <c r="O152" t="e">
        <f>VLOOKUP(A152,'post intervencion'!J:BY,63,0)</f>
        <v>#N/A</v>
      </c>
      <c r="P152">
        <f>VLOOKUP(A152,'post control'!J:BI,46,0)</f>
        <v>0</v>
      </c>
      <c r="Q152">
        <f>VLOOKUP(A152,Pre!$J:$BG,46,0)</f>
        <v>-1</v>
      </c>
      <c r="R152" t="e">
        <f>VLOOKUP(A152,'post intervencion'!J:BY,64,0)</f>
        <v>#N/A</v>
      </c>
      <c r="S152">
        <f>VLOOKUP(A152,'post control'!J:BI,47,0)</f>
        <v>0</v>
      </c>
      <c r="T152">
        <f>VLOOKUP(A152,Pre!$J:$BG,47,0)</f>
        <v>4</v>
      </c>
      <c r="U152" t="e">
        <f>VLOOKUP(A152,'post intervencion'!J:BY,65,0)</f>
        <v>#N/A</v>
      </c>
      <c r="V152">
        <f>VLOOKUP(A152,'post control'!J:BI,48,0)</f>
        <v>4</v>
      </c>
      <c r="W152">
        <f>VLOOKUP(A152,Pre!$J:$BG,48,0)</f>
        <v>5</v>
      </c>
      <c r="X152" t="e">
        <f>VLOOKUP(A152,'post intervencion'!J:BY,66,0)</f>
        <v>#N/A</v>
      </c>
      <c r="Y152">
        <f>VLOOKUP(A152,'post control'!J:BI,49,0)</f>
        <v>4</v>
      </c>
      <c r="Z152">
        <f>VLOOKUP(A152,Pre!$J:$BG,49,0)</f>
        <v>2.75</v>
      </c>
      <c r="AA152" t="e">
        <f>VLOOKUP(A152,'post intervencion'!J:BY,67,0)</f>
        <v>#N/A</v>
      </c>
      <c r="AB152">
        <f>VLOOKUP(A152,'post control'!J:BI,50,0)</f>
        <v>3.6666666666666665</v>
      </c>
      <c r="AC152">
        <f>VLOOKUP(A152,Pre!$J:$BG,50,0)</f>
        <v>4</v>
      </c>
      <c r="AD152" t="e">
        <f>VLOOKUP(A152,'post intervencion'!J:BY,68,0)</f>
        <v>#N/A</v>
      </c>
      <c r="AE152">
        <f>VLOOKUP(A152,'post control'!J:BI,51,0)</f>
        <v>0</v>
      </c>
      <c r="AG152">
        <f>VLOOKUP(A152,Pre!$J:$BH,51,0)</f>
        <v>3.8888888888888888</v>
      </c>
      <c r="AH152" t="e">
        <f>VLOOKUP(A152,'post intervencion'!J:CA,70,0)</f>
        <v>#N/A</v>
      </c>
      <c r="AJ152">
        <f>VLOOKUP(A152,Pre!$J:$BI,52,0)</f>
        <v>0.66666666666666696</v>
      </c>
      <c r="AK152" t="e">
        <f>VLOOKUP(A152,'post intervencion'!J:CB,71,0)</f>
        <v>#N/A</v>
      </c>
      <c r="AM152">
        <f>VLOOKUP(A152,Pre!$J:$BJ,53,0)</f>
        <v>1</v>
      </c>
      <c r="AN152" t="e">
        <f>VLOOKUP(A152,'post intervencion'!J:CC,72,0)</f>
        <v>#N/A</v>
      </c>
      <c r="AP152">
        <f>VLOOKUP(A152,Pre!$J:$BK,54,0)</f>
        <v>1</v>
      </c>
      <c r="AQ152" t="e">
        <f>VLOOKUP(A152,'post intervencion'!J:CD,73,0)</f>
        <v>#N/A</v>
      </c>
      <c r="AS152">
        <f>VLOOKUP(A152,Pre!$J:$BL,55,0)</f>
        <v>1.3333333333333335</v>
      </c>
      <c r="AT152" t="e">
        <f>VLOOKUP(A152,'post intervencion'!J:CE,74,0)</f>
        <v>#N/A</v>
      </c>
      <c r="AW152" t="e">
        <f>VLOOKUP(A152,'post intervencion'!$J$18:$CI$117,75,0)</f>
        <v>#N/A</v>
      </c>
      <c r="AX152" t="e">
        <f>VLOOKUP(A152,'post intervencion'!$J$18:$CI$117,76,0)</f>
        <v>#N/A</v>
      </c>
      <c r="AY152" t="e">
        <f>VLOOKUP(A152,'post intervencion'!$J$18:$CI$117,77,0)</f>
        <v>#N/A</v>
      </c>
      <c r="AZ152" t="e">
        <f>VLOOKUP(A152,'post intervencion'!$J$18:$CI$117,78,0)</f>
        <v>#N/A</v>
      </c>
      <c r="BB152">
        <f>VLOOKUP(A152,Pre!$J:$BL,4,0)</f>
        <v>5</v>
      </c>
      <c r="BC152" t="e">
        <f>VLOOKUP(A152,'post intervencion'!J:CN,21,0)</f>
        <v>#N/A</v>
      </c>
    </row>
    <row r="153" spans="1:55" x14ac:dyDescent="0.2">
      <c r="A153">
        <v>761</v>
      </c>
      <c r="B153" s="13">
        <f>VLOOKUP(A153,Pre!$J:$BG,41,0)</f>
        <v>5.333333333333333</v>
      </c>
      <c r="C153" s="13" t="e">
        <f>VLOOKUP(A153,'post intervencion'!J:BY,59,0)</f>
        <v>#N/A</v>
      </c>
      <c r="D153" s="13" t="e">
        <f>VLOOKUP(A153,'post control'!J:BI,42,0)</f>
        <v>#N/A</v>
      </c>
      <c r="E153">
        <f>VLOOKUP(A153,Pre!$J:$BG,42,0)</f>
        <v>10</v>
      </c>
      <c r="F153" t="e">
        <f>VLOOKUP(A153,'post intervencion'!J:BY,60,0)</f>
        <v>#N/A</v>
      </c>
      <c r="G153" t="e">
        <f>VLOOKUP(A153,'post control'!J:BI,43,0)</f>
        <v>#N/A</v>
      </c>
      <c r="H153">
        <f>VLOOKUP(A153,Pre!$J:$BG,43,0)</f>
        <v>1.6666666666666667</v>
      </c>
      <c r="I153" t="e">
        <f>VLOOKUP(A153,'post intervencion'!J:BY,61,0)</f>
        <v>#N/A</v>
      </c>
      <c r="J153" t="e">
        <f>VLOOKUP(A153,'post control'!J:BI,44,0)</f>
        <v>#N/A</v>
      </c>
      <c r="K153" s="24">
        <f>VLOOKUP(A153,Pre!$J:$BG,44,0)</f>
        <v>2</v>
      </c>
      <c r="L153" t="e">
        <f>VLOOKUP(A153,'post intervencion'!J:BY,62,0)</f>
        <v>#N/A</v>
      </c>
      <c r="M153" t="e">
        <f>VLOOKUP(A153,'post control'!J:BI,45,0)</f>
        <v>#N/A</v>
      </c>
      <c r="N153">
        <f>VLOOKUP(A153,Pre!$J:$BG,45,0)</f>
        <v>1</v>
      </c>
      <c r="O153" t="e">
        <f>VLOOKUP(A153,'post intervencion'!J:BY,63,0)</f>
        <v>#N/A</v>
      </c>
      <c r="P153" t="e">
        <f>VLOOKUP(A153,'post control'!J:BI,46,0)</f>
        <v>#N/A</v>
      </c>
      <c r="Q153">
        <f>VLOOKUP(A153,Pre!$J:$BG,46,0)</f>
        <v>2</v>
      </c>
      <c r="R153" t="e">
        <f>VLOOKUP(A153,'post intervencion'!J:BY,64,0)</f>
        <v>#N/A</v>
      </c>
      <c r="S153" t="e">
        <f>VLOOKUP(A153,'post control'!J:BI,47,0)</f>
        <v>#N/A</v>
      </c>
      <c r="T153">
        <f>VLOOKUP(A153,Pre!$J:$BG,47,0)</f>
        <v>3.6666666666666665</v>
      </c>
      <c r="U153" t="e">
        <f>VLOOKUP(A153,'post intervencion'!J:BY,65,0)</f>
        <v>#N/A</v>
      </c>
      <c r="V153" t="e">
        <f>VLOOKUP(A153,'post control'!J:BI,48,0)</f>
        <v>#N/A</v>
      </c>
      <c r="W153">
        <f>VLOOKUP(A153,Pre!$J:$BG,48,0)</f>
        <v>4.4000000000000004</v>
      </c>
      <c r="X153" t="e">
        <f>VLOOKUP(A153,'post intervencion'!J:BY,66,0)</f>
        <v>#N/A</v>
      </c>
      <c r="Y153" t="e">
        <f>VLOOKUP(A153,'post control'!J:BI,49,0)</f>
        <v>#N/A</v>
      </c>
      <c r="Z153">
        <f>VLOOKUP(A153,Pre!$J:$BG,49,0)</f>
        <v>4.25</v>
      </c>
      <c r="AA153" t="e">
        <f>VLOOKUP(A153,'post intervencion'!J:BY,67,0)</f>
        <v>#N/A</v>
      </c>
      <c r="AB153" t="e">
        <f>VLOOKUP(A153,'post control'!J:BI,50,0)</f>
        <v>#N/A</v>
      </c>
      <c r="AC153">
        <f>VLOOKUP(A153,Pre!$J:$BG,50,0)</f>
        <v>5</v>
      </c>
      <c r="AD153" t="e">
        <f>VLOOKUP(A153,'post intervencion'!J:BY,68,0)</f>
        <v>#N/A</v>
      </c>
      <c r="AE153" t="e">
        <f>VLOOKUP(A153,'post control'!J:BI,51,0)</f>
        <v>#N/A</v>
      </c>
      <c r="AG153">
        <f>VLOOKUP(A153,Pre!$J:$BH,51,0)</f>
        <v>4.5555555555555554</v>
      </c>
      <c r="AH153" t="e">
        <f>VLOOKUP(A153,'post intervencion'!J:CA,70,0)</f>
        <v>#N/A</v>
      </c>
      <c r="AJ153">
        <f>VLOOKUP(A153,Pre!$J:$BI,52,0)</f>
        <v>0.33333333333333304</v>
      </c>
      <c r="AK153" t="e">
        <f>VLOOKUP(A153,'post intervencion'!J:CB,71,0)</f>
        <v>#N/A</v>
      </c>
      <c r="AM153">
        <f>VLOOKUP(A153,Pre!$J:$BJ,53,0)</f>
        <v>1</v>
      </c>
      <c r="AN153" t="e">
        <f>VLOOKUP(A153,'post intervencion'!J:CC,72,0)</f>
        <v>#N/A</v>
      </c>
      <c r="AP153">
        <f>VLOOKUP(A153,Pre!$J:$BK,54,0)</f>
        <v>1</v>
      </c>
      <c r="AQ153" t="e">
        <f>VLOOKUP(A153,'post intervencion'!J:CD,73,0)</f>
        <v>#N/A</v>
      </c>
      <c r="AS153">
        <f>VLOOKUP(A153,Pre!$J:$BL,55,0)</f>
        <v>1.6666666666666665</v>
      </c>
      <c r="AT153" t="e">
        <f>VLOOKUP(A153,'post intervencion'!J:CE,74,0)</f>
        <v>#N/A</v>
      </c>
      <c r="AW153" t="e">
        <f>VLOOKUP(A153,'post intervencion'!$J$18:$CI$117,75,0)</f>
        <v>#N/A</v>
      </c>
      <c r="AX153" t="e">
        <f>VLOOKUP(A153,'post intervencion'!$J$18:$CI$117,76,0)</f>
        <v>#N/A</v>
      </c>
      <c r="AY153" t="e">
        <f>VLOOKUP(A153,'post intervencion'!$J$18:$CI$117,77,0)</f>
        <v>#N/A</v>
      </c>
      <c r="AZ153" t="e">
        <f>VLOOKUP(A153,'post intervencion'!$J$18:$CI$117,78,0)</f>
        <v>#N/A</v>
      </c>
      <c r="BB153">
        <f>VLOOKUP(A153,Pre!$J:$BL,4,0)</f>
        <v>4</v>
      </c>
      <c r="BC153" t="e">
        <f>VLOOKUP(A153,'post intervencion'!J:CN,21,0)</f>
        <v>#N/A</v>
      </c>
    </row>
    <row r="154" spans="1:55" x14ac:dyDescent="0.2">
      <c r="A154">
        <v>773</v>
      </c>
      <c r="B154" s="13">
        <f>VLOOKUP(A154,Pre!$J:$BG,41,0)</f>
        <v>5.333333333333333</v>
      </c>
      <c r="C154" s="13" t="e">
        <f>VLOOKUP(A154,'post intervencion'!J:BY,59,0)</f>
        <v>#N/A</v>
      </c>
      <c r="D154" s="13">
        <f>VLOOKUP(A154,'post control'!J:BI,42,0)</f>
        <v>6.333333333333333</v>
      </c>
      <c r="E154">
        <f>VLOOKUP(A154,Pre!$J:$BG,42,0)</f>
        <v>8</v>
      </c>
      <c r="F154" t="e">
        <f>VLOOKUP(A154,'post intervencion'!J:BY,60,0)</f>
        <v>#N/A</v>
      </c>
      <c r="G154">
        <f>VLOOKUP(A154,'post control'!J:BI,43,0)</f>
        <v>5</v>
      </c>
      <c r="H154">
        <f>VLOOKUP(A154,Pre!$J:$BG,43,0)</f>
        <v>1</v>
      </c>
      <c r="I154" t="e">
        <f>VLOOKUP(A154,'post intervencion'!J:BY,61,0)</f>
        <v>#N/A</v>
      </c>
      <c r="J154">
        <f>VLOOKUP(A154,'post control'!J:BI,44,0)</f>
        <v>2.3333333333333335</v>
      </c>
      <c r="K154" s="24">
        <f>VLOOKUP(A154,Pre!$J:$BG,44,0)</f>
        <v>1</v>
      </c>
      <c r="L154" t="e">
        <f>VLOOKUP(A154,'post intervencion'!J:BY,62,0)</f>
        <v>#N/A</v>
      </c>
      <c r="M154">
        <f>VLOOKUP(A154,'post control'!J:BI,45,0)</f>
        <v>2</v>
      </c>
      <c r="N154">
        <f>VLOOKUP(A154,Pre!$J:$BG,45,0)</f>
        <v>1</v>
      </c>
      <c r="O154" t="e">
        <f>VLOOKUP(A154,'post intervencion'!J:BY,63,0)</f>
        <v>#N/A</v>
      </c>
      <c r="P154">
        <f>VLOOKUP(A154,'post control'!J:BI,46,0)</f>
        <v>2</v>
      </c>
      <c r="Q154">
        <f>VLOOKUP(A154,Pre!$J:$BG,46,0)</f>
        <v>1</v>
      </c>
      <c r="R154" t="e">
        <f>VLOOKUP(A154,'post intervencion'!J:BY,64,0)</f>
        <v>#N/A</v>
      </c>
      <c r="S154">
        <f>VLOOKUP(A154,'post control'!J:BI,47,0)</f>
        <v>3</v>
      </c>
      <c r="T154">
        <f>VLOOKUP(A154,Pre!$J:$BG,47,0)</f>
        <v>4.333333333333333</v>
      </c>
      <c r="U154" t="e">
        <f>VLOOKUP(A154,'post intervencion'!J:BY,65,0)</f>
        <v>#N/A</v>
      </c>
      <c r="V154">
        <f>VLOOKUP(A154,'post control'!J:BI,48,0)</f>
        <v>3.6666666666666665</v>
      </c>
      <c r="W154">
        <f>VLOOKUP(A154,Pre!$J:$BG,48,0)</f>
        <v>4.4000000000000004</v>
      </c>
      <c r="X154" t="e">
        <f>VLOOKUP(A154,'post intervencion'!J:BY,66,0)</f>
        <v>#N/A</v>
      </c>
      <c r="Y154">
        <f>VLOOKUP(A154,'post control'!J:BI,49,0)</f>
        <v>5.2</v>
      </c>
      <c r="Z154">
        <f>VLOOKUP(A154,Pre!$J:$BG,49,0)</f>
        <v>4.5</v>
      </c>
      <c r="AA154" t="e">
        <f>VLOOKUP(A154,'post intervencion'!J:BY,67,0)</f>
        <v>#N/A</v>
      </c>
      <c r="AB154">
        <f>VLOOKUP(A154,'post control'!J:BI,50,0)</f>
        <v>5</v>
      </c>
      <c r="AC154">
        <f>VLOOKUP(A154,Pre!$J:$BG,50,0)</f>
        <v>3</v>
      </c>
      <c r="AD154" t="e">
        <f>VLOOKUP(A154,'post intervencion'!J:BY,68,0)</f>
        <v>#N/A</v>
      </c>
      <c r="AE154">
        <f>VLOOKUP(A154,'post control'!J:BI,51,0)</f>
        <v>7</v>
      </c>
      <c r="AG154">
        <f>VLOOKUP(A154,Pre!$J:$BH,51,0)</f>
        <v>4.4444444444444446</v>
      </c>
      <c r="AH154" t="e">
        <f>VLOOKUP(A154,'post intervencion'!J:CA,70,0)</f>
        <v>#N/A</v>
      </c>
      <c r="AJ154">
        <f>VLOOKUP(A154,Pre!$J:$BI,52,0)</f>
        <v>1.666666666666667</v>
      </c>
      <c r="AK154" t="e">
        <f>VLOOKUP(A154,'post intervencion'!J:CB,71,0)</f>
        <v>#N/A</v>
      </c>
      <c r="AM154">
        <f>VLOOKUP(A154,Pre!$J:$BJ,53,0)</f>
        <v>2</v>
      </c>
      <c r="AN154" t="e">
        <f>VLOOKUP(A154,'post intervencion'!J:CC,72,0)</f>
        <v>#N/A</v>
      </c>
      <c r="AP154">
        <f>VLOOKUP(A154,Pre!$J:$BK,54,0)</f>
        <v>2</v>
      </c>
      <c r="AQ154" t="e">
        <f>VLOOKUP(A154,'post intervencion'!J:CD,73,0)</f>
        <v>#N/A</v>
      </c>
      <c r="AS154">
        <f>VLOOKUP(A154,Pre!$J:$BL,55,0)</f>
        <v>1</v>
      </c>
      <c r="AT154" t="e">
        <f>VLOOKUP(A154,'post intervencion'!J:CE,74,0)</f>
        <v>#N/A</v>
      </c>
      <c r="AW154" t="e">
        <f>VLOOKUP(A154,'post intervencion'!$J$18:$CI$117,75,0)</f>
        <v>#N/A</v>
      </c>
      <c r="AX154" t="e">
        <f>VLOOKUP(A154,'post intervencion'!$J$18:$CI$117,76,0)</f>
        <v>#N/A</v>
      </c>
      <c r="AY154" t="e">
        <f>VLOOKUP(A154,'post intervencion'!$J$18:$CI$117,77,0)</f>
        <v>#N/A</v>
      </c>
      <c r="AZ154" t="e">
        <f>VLOOKUP(A154,'post intervencion'!$J$18:$CI$117,78,0)</f>
        <v>#N/A</v>
      </c>
      <c r="BB154">
        <f>VLOOKUP(A154,Pre!$J:$BL,4,0)</f>
        <v>3</v>
      </c>
      <c r="BC154" t="e">
        <f>VLOOKUP(A154,'post intervencion'!J:CN,21,0)</f>
        <v>#N/A</v>
      </c>
    </row>
    <row r="155" spans="1:55" x14ac:dyDescent="0.2">
      <c r="A155">
        <v>857</v>
      </c>
      <c r="B155" s="13">
        <f>VLOOKUP(A155,Pre!$J:$BG,41,0)</f>
        <v>4.333333333333333</v>
      </c>
      <c r="C155" s="13" t="e">
        <f>VLOOKUP(A155,'post intervencion'!J:BY,59,0)</f>
        <v>#N/A</v>
      </c>
      <c r="D155" s="13">
        <f>VLOOKUP(A155,'post control'!J:BI,42,0)</f>
        <v>4.666666666666667</v>
      </c>
      <c r="E155">
        <f>VLOOKUP(A155,Pre!$J:$BG,42,0)</f>
        <v>10</v>
      </c>
      <c r="F155" t="e">
        <f>VLOOKUP(A155,'post intervencion'!J:BY,60,0)</f>
        <v>#N/A</v>
      </c>
      <c r="G155">
        <f>VLOOKUP(A155,'post control'!J:BI,43,0)</f>
        <v>9</v>
      </c>
      <c r="H155">
        <f>VLOOKUP(A155,Pre!$J:$BG,43,0)</f>
        <v>0.66666666666666663</v>
      </c>
      <c r="I155" t="e">
        <f>VLOOKUP(A155,'post intervencion'!J:BY,61,0)</f>
        <v>#N/A</v>
      </c>
      <c r="J155" t="str">
        <f>VLOOKUP(A155,'post control'!J:BI,44,0)</f>
        <v>N/A</v>
      </c>
      <c r="K155" s="24">
        <f>VLOOKUP(A155,Pre!$J:$BG,44,0)</f>
        <v>1</v>
      </c>
      <c r="L155" t="e">
        <f>VLOOKUP(A155,'post intervencion'!J:BY,62,0)</f>
        <v>#N/A</v>
      </c>
      <c r="M155" t="str">
        <f>VLOOKUP(A155,'post control'!J:BI,45,0)</f>
        <v>N/A</v>
      </c>
      <c r="N155">
        <f>VLOOKUP(A155,Pre!$J:$BG,45,0)</f>
        <v>1</v>
      </c>
      <c r="O155" t="e">
        <f>VLOOKUP(A155,'post intervencion'!J:BY,63,0)</f>
        <v>#N/A</v>
      </c>
      <c r="P155" t="str">
        <f>VLOOKUP(A155,'post control'!J:BI,46,0)</f>
        <v>N/A</v>
      </c>
      <c r="Q155">
        <f>VLOOKUP(A155,Pre!$J:$BG,46,0)</f>
        <v>0</v>
      </c>
      <c r="R155" t="e">
        <f>VLOOKUP(A155,'post intervencion'!J:BY,64,0)</f>
        <v>#N/A</v>
      </c>
      <c r="S155" t="str">
        <f>VLOOKUP(A155,'post control'!J:BI,47,0)</f>
        <v>N/A</v>
      </c>
      <c r="T155">
        <f>VLOOKUP(A155,Pre!$J:$BG,47,0)</f>
        <v>5</v>
      </c>
      <c r="U155" t="e">
        <f>VLOOKUP(A155,'post intervencion'!J:BY,65,0)</f>
        <v>#N/A</v>
      </c>
      <c r="V155" t="str">
        <f>VLOOKUP(A155,'post control'!J:BI,48,0)</f>
        <v>N/A</v>
      </c>
      <c r="W155">
        <f>VLOOKUP(A155,Pre!$J:$BG,48,0)</f>
        <v>2.8</v>
      </c>
      <c r="X155" t="e">
        <f>VLOOKUP(A155,'post intervencion'!J:BY,66,0)</f>
        <v>#N/A</v>
      </c>
      <c r="Y155">
        <f>VLOOKUP(A155,'post control'!J:BI,49,0)</f>
        <v>3.4</v>
      </c>
      <c r="Z155">
        <f>VLOOKUP(A155,Pre!$J:$BG,49,0)</f>
        <v>3</v>
      </c>
      <c r="AA155" t="e">
        <f>VLOOKUP(A155,'post intervencion'!J:BY,67,0)</f>
        <v>#N/A</v>
      </c>
      <c r="AB155" t="e">
        <f>VLOOKUP(A155,'post control'!J:BI,50,0)</f>
        <v>#DIV/0!</v>
      </c>
      <c r="AC155">
        <f>VLOOKUP(A155,Pre!$J:$BG,50,0)</f>
        <v>8</v>
      </c>
      <c r="AD155" t="e">
        <f>VLOOKUP(A155,'post intervencion'!J:BY,68,0)</f>
        <v>#N/A</v>
      </c>
      <c r="AE155">
        <f>VLOOKUP(A155,'post control'!J:BI,51,0)</f>
        <v>10</v>
      </c>
      <c r="AG155">
        <f>VLOOKUP(A155,Pre!$J:$BH,51,0)</f>
        <v>4.4444444444444446</v>
      </c>
      <c r="AH155" t="e">
        <f>VLOOKUP(A155,'post intervencion'!J:CA,70,0)</f>
        <v>#N/A</v>
      </c>
      <c r="AJ155">
        <f>VLOOKUP(A155,Pre!$J:$BI,52,0)</f>
        <v>2</v>
      </c>
      <c r="AK155" t="e">
        <f>VLOOKUP(A155,'post intervencion'!J:CB,71,0)</f>
        <v>#N/A</v>
      </c>
      <c r="AM155">
        <f>VLOOKUP(A155,Pre!$J:$BJ,53,0)</f>
        <v>5</v>
      </c>
      <c r="AN155" t="e">
        <f>VLOOKUP(A155,'post intervencion'!J:CC,72,0)</f>
        <v>#N/A</v>
      </c>
      <c r="AP155">
        <f>VLOOKUP(A155,Pre!$J:$BK,54,0)</f>
        <v>5</v>
      </c>
      <c r="AQ155" t="e">
        <f>VLOOKUP(A155,'post intervencion'!J:CD,73,0)</f>
        <v>#N/A</v>
      </c>
      <c r="AS155">
        <f>VLOOKUP(A155,Pre!$J:$BL,55,0)</f>
        <v>2.666666666666667</v>
      </c>
      <c r="AT155" t="e">
        <f>VLOOKUP(A155,'post intervencion'!J:CE,74,0)</f>
        <v>#N/A</v>
      </c>
      <c r="AW155" t="e">
        <f>VLOOKUP(A155,'post intervencion'!$J$18:$CI$117,75,0)</f>
        <v>#N/A</v>
      </c>
      <c r="AX155" t="e">
        <f>VLOOKUP(A155,'post intervencion'!$J$18:$CI$117,76,0)</f>
        <v>#N/A</v>
      </c>
      <c r="AY155" t="e">
        <f>VLOOKUP(A155,'post intervencion'!$J$18:$CI$117,77,0)</f>
        <v>#N/A</v>
      </c>
      <c r="AZ155" t="e">
        <f>VLOOKUP(A155,'post intervencion'!$J$18:$CI$117,78,0)</f>
        <v>#N/A</v>
      </c>
      <c r="BB155">
        <f>VLOOKUP(A155,Pre!$J:$BL,4,0)</f>
        <v>7</v>
      </c>
      <c r="BC155" t="e">
        <f>VLOOKUP(A155,'post intervencion'!J:CN,21,0)</f>
        <v>#N/A</v>
      </c>
    </row>
    <row r="156" spans="1:55" x14ac:dyDescent="0.2">
      <c r="A156">
        <v>885</v>
      </c>
      <c r="B156" s="13">
        <f>VLOOKUP(A156,Pre!$J:$BG,41,0)</f>
        <v>6</v>
      </c>
      <c r="C156" s="13" t="e">
        <f>VLOOKUP(A156,'post intervencion'!J:BY,59,0)</f>
        <v>#N/A</v>
      </c>
      <c r="D156" s="13">
        <f>VLOOKUP(A156,'post control'!J:BI,42,0)</f>
        <v>6</v>
      </c>
      <c r="E156">
        <f>VLOOKUP(A156,Pre!$J:$BG,42,0)</f>
        <v>-3</v>
      </c>
      <c r="F156" t="e">
        <f>VLOOKUP(A156,'post intervencion'!J:BY,60,0)</f>
        <v>#N/A</v>
      </c>
      <c r="G156">
        <f>VLOOKUP(A156,'post control'!J:BI,43,0)</f>
        <v>0</v>
      </c>
      <c r="H156">
        <f>VLOOKUP(A156,Pre!$J:$BG,43,0)</f>
        <v>2.3333333333333335</v>
      </c>
      <c r="I156" t="e">
        <f>VLOOKUP(A156,'post intervencion'!J:BY,61,0)</f>
        <v>#N/A</v>
      </c>
      <c r="J156">
        <f>VLOOKUP(A156,'post control'!J:BI,44,0)</f>
        <v>5</v>
      </c>
      <c r="K156" s="24">
        <f>VLOOKUP(A156,Pre!$J:$BG,44,0)</f>
        <v>3</v>
      </c>
      <c r="L156" t="e">
        <f>VLOOKUP(A156,'post intervencion'!J:BY,62,0)</f>
        <v>#N/A</v>
      </c>
      <c r="M156">
        <f>VLOOKUP(A156,'post control'!J:BI,45,0)</f>
        <v>5</v>
      </c>
      <c r="N156">
        <f>VLOOKUP(A156,Pre!$J:$BG,45,0)</f>
        <v>1</v>
      </c>
      <c r="O156" t="e">
        <f>VLOOKUP(A156,'post intervencion'!J:BY,63,0)</f>
        <v>#N/A</v>
      </c>
      <c r="P156">
        <f>VLOOKUP(A156,'post control'!J:BI,46,0)</f>
        <v>5</v>
      </c>
      <c r="Q156">
        <f>VLOOKUP(A156,Pre!$J:$BG,46,0)</f>
        <v>3</v>
      </c>
      <c r="R156" t="e">
        <f>VLOOKUP(A156,'post intervencion'!J:BY,64,0)</f>
        <v>#N/A</v>
      </c>
      <c r="S156">
        <f>VLOOKUP(A156,'post control'!J:BI,47,0)</f>
        <v>5</v>
      </c>
      <c r="T156">
        <f>VLOOKUP(A156,Pre!$J:$BG,47,0)</f>
        <v>3.3333333333333335</v>
      </c>
      <c r="U156" t="e">
        <f>VLOOKUP(A156,'post intervencion'!J:BY,65,0)</f>
        <v>#N/A</v>
      </c>
      <c r="V156">
        <f>VLOOKUP(A156,'post control'!J:BI,48,0)</f>
        <v>2.8888888888888888</v>
      </c>
      <c r="W156">
        <f>VLOOKUP(A156,Pre!$J:$BG,48,0)</f>
        <v>5.2</v>
      </c>
      <c r="X156" t="e">
        <f>VLOOKUP(A156,'post intervencion'!J:BY,66,0)</f>
        <v>#N/A</v>
      </c>
      <c r="Y156">
        <f>VLOOKUP(A156,'post control'!J:BI,49,0)</f>
        <v>5.2</v>
      </c>
      <c r="Z156">
        <f>VLOOKUP(A156,Pre!$J:$BG,49,0)</f>
        <v>5</v>
      </c>
      <c r="AA156" t="e">
        <f>VLOOKUP(A156,'post intervencion'!J:BY,67,0)</f>
        <v>#N/A</v>
      </c>
      <c r="AB156">
        <f>VLOOKUP(A156,'post control'!J:BI,50,0)</f>
        <v>6</v>
      </c>
      <c r="AC156">
        <f>VLOOKUP(A156,Pre!$J:$BG,50,0)</f>
        <v>14</v>
      </c>
      <c r="AD156" t="e">
        <f>VLOOKUP(A156,'post intervencion'!J:BY,68,0)</f>
        <v>#N/A</v>
      </c>
      <c r="AE156">
        <f>VLOOKUP(A156,'post control'!J:BI,51,0)</f>
        <v>15</v>
      </c>
      <c r="AG156">
        <f>VLOOKUP(A156,Pre!$J:$BH,51,0)</f>
        <v>3.3333333333333335</v>
      </c>
      <c r="AH156" t="e">
        <f>VLOOKUP(A156,'post intervencion'!J:CA,70,0)</f>
        <v>#N/A</v>
      </c>
      <c r="AJ156">
        <f>VLOOKUP(A156,Pre!$J:$BI,52,0)</f>
        <v>1.6666666666666665</v>
      </c>
      <c r="AK156" t="e">
        <f>VLOOKUP(A156,'post intervencion'!J:CB,71,0)</f>
        <v>#N/A</v>
      </c>
      <c r="AM156">
        <f>VLOOKUP(A156,Pre!$J:$BJ,53,0)</f>
        <v>4</v>
      </c>
      <c r="AN156" t="e">
        <f>VLOOKUP(A156,'post intervencion'!J:CC,72,0)</f>
        <v>#N/A</v>
      </c>
      <c r="AP156">
        <f>VLOOKUP(A156,Pre!$J:$BK,54,0)</f>
        <v>4</v>
      </c>
      <c r="AQ156" t="e">
        <f>VLOOKUP(A156,'post intervencion'!J:CD,73,0)</f>
        <v>#N/A</v>
      </c>
      <c r="AS156">
        <f>VLOOKUP(A156,Pre!$J:$BL,55,0)</f>
        <v>4.666666666666667</v>
      </c>
      <c r="AT156" t="e">
        <f>VLOOKUP(A156,'post intervencion'!J:CE,74,0)</f>
        <v>#N/A</v>
      </c>
      <c r="AW156" t="e">
        <f>VLOOKUP(A156,'post intervencion'!$J$18:$CI$117,75,0)</f>
        <v>#N/A</v>
      </c>
      <c r="AX156" t="e">
        <f>VLOOKUP(A156,'post intervencion'!$J$18:$CI$117,76,0)</f>
        <v>#N/A</v>
      </c>
      <c r="AY156" t="e">
        <f>VLOOKUP(A156,'post intervencion'!$J$18:$CI$117,77,0)</f>
        <v>#N/A</v>
      </c>
      <c r="AZ156" t="e">
        <f>VLOOKUP(A156,'post intervencion'!$J$18:$CI$117,78,0)</f>
        <v>#N/A</v>
      </c>
      <c r="BB156">
        <f>VLOOKUP(A156,Pre!$J:$BL,4,0)</f>
        <v>6</v>
      </c>
      <c r="BC156" t="e">
        <f>VLOOKUP(A156,'post intervencion'!J:CN,21,0)</f>
        <v>#N/A</v>
      </c>
    </row>
    <row r="157" spans="1:55" x14ac:dyDescent="0.2">
      <c r="A157">
        <v>893</v>
      </c>
      <c r="B157" s="13">
        <f>VLOOKUP(A157,Pre!$J:$BG,41,0)</f>
        <v>6.666666666666667</v>
      </c>
      <c r="C157" s="13" t="e">
        <f>VLOOKUP(A157,'post intervencion'!J:BY,59,0)</f>
        <v>#N/A</v>
      </c>
      <c r="D157" s="13">
        <f>VLOOKUP(A157,'post control'!J:BI,42,0)</f>
        <v>5.666666666666667</v>
      </c>
      <c r="E157">
        <f>VLOOKUP(A157,Pre!$J:$BG,42,0)</f>
        <v>12</v>
      </c>
      <c r="F157" t="e">
        <f>VLOOKUP(A157,'post intervencion'!J:BY,60,0)</f>
        <v>#N/A</v>
      </c>
      <c r="G157">
        <f>VLOOKUP(A157,'post control'!J:BI,43,0)</f>
        <v>12</v>
      </c>
      <c r="H157">
        <f>VLOOKUP(A157,Pre!$J:$BG,43,0)</f>
        <v>2</v>
      </c>
      <c r="I157" t="e">
        <f>VLOOKUP(A157,'post intervencion'!J:BY,61,0)</f>
        <v>#N/A</v>
      </c>
      <c r="J157">
        <f>VLOOKUP(A157,'post control'!J:BI,44,0)</f>
        <v>1.6666666666666667</v>
      </c>
      <c r="K157" s="24">
        <f>VLOOKUP(A157,Pre!$J:$BG,44,0)</f>
        <v>2</v>
      </c>
      <c r="L157" t="e">
        <f>VLOOKUP(A157,'post intervencion'!J:BY,62,0)</f>
        <v>#N/A</v>
      </c>
      <c r="M157">
        <f>VLOOKUP(A157,'post control'!J:BI,45,0)</f>
        <v>1</v>
      </c>
      <c r="N157">
        <f>VLOOKUP(A157,Pre!$J:$BG,45,0)</f>
        <v>1</v>
      </c>
      <c r="O157" t="e">
        <f>VLOOKUP(A157,'post intervencion'!J:BY,63,0)</f>
        <v>#N/A</v>
      </c>
      <c r="P157">
        <f>VLOOKUP(A157,'post control'!J:BI,46,0)</f>
        <v>2</v>
      </c>
      <c r="Q157">
        <f>VLOOKUP(A157,Pre!$J:$BG,46,0)</f>
        <v>3</v>
      </c>
      <c r="R157" t="e">
        <f>VLOOKUP(A157,'post intervencion'!J:BY,64,0)</f>
        <v>#N/A</v>
      </c>
      <c r="S157">
        <f>VLOOKUP(A157,'post control'!J:BI,47,0)</f>
        <v>2</v>
      </c>
      <c r="T157">
        <f>VLOOKUP(A157,Pre!$J:$BG,47,0)</f>
        <v>2</v>
      </c>
      <c r="U157" t="e">
        <f>VLOOKUP(A157,'post intervencion'!J:BY,65,0)</f>
        <v>#N/A</v>
      </c>
      <c r="V157">
        <f>VLOOKUP(A157,'post control'!J:BI,48,0)</f>
        <v>2.6666666666666665</v>
      </c>
      <c r="W157">
        <f>VLOOKUP(A157,Pre!$J:$BG,48,0)</f>
        <v>4.2</v>
      </c>
      <c r="X157" t="e">
        <f>VLOOKUP(A157,'post intervencion'!J:BY,66,0)</f>
        <v>#N/A</v>
      </c>
      <c r="Y157">
        <f>VLOOKUP(A157,'post control'!J:BI,49,0)</f>
        <v>4</v>
      </c>
      <c r="Z157">
        <f>VLOOKUP(A157,Pre!$J:$BG,49,0)</f>
        <v>3.25</v>
      </c>
      <c r="AA157" t="e">
        <f>VLOOKUP(A157,'post intervencion'!J:BY,67,0)</f>
        <v>#N/A</v>
      </c>
      <c r="AB157">
        <f>VLOOKUP(A157,'post control'!J:BI,50,0)</f>
        <v>3</v>
      </c>
      <c r="AC157">
        <f>VLOOKUP(A157,Pre!$J:$BG,50,0)</f>
        <v>6</v>
      </c>
      <c r="AD157" t="e">
        <f>VLOOKUP(A157,'post intervencion'!J:BY,68,0)</f>
        <v>#N/A</v>
      </c>
      <c r="AE157">
        <f>VLOOKUP(A157,'post control'!J:BI,51,0)</f>
        <v>5</v>
      </c>
      <c r="AG157">
        <f>VLOOKUP(A157,Pre!$J:$BH,51,0)</f>
        <v>2.7777777777777777</v>
      </c>
      <c r="AH157" t="e">
        <f>VLOOKUP(A157,'post intervencion'!J:CA,70,0)</f>
        <v>#N/A</v>
      </c>
      <c r="AJ157">
        <f>VLOOKUP(A157,Pre!$J:$BI,52,0)</f>
        <v>1</v>
      </c>
      <c r="AK157" t="e">
        <f>VLOOKUP(A157,'post intervencion'!J:CB,71,0)</f>
        <v>#N/A</v>
      </c>
      <c r="AM157">
        <f>VLOOKUP(A157,Pre!$J:$BJ,53,0)</f>
        <v>2</v>
      </c>
      <c r="AN157" t="e">
        <f>VLOOKUP(A157,'post intervencion'!J:CC,72,0)</f>
        <v>#N/A</v>
      </c>
      <c r="AP157">
        <f>VLOOKUP(A157,Pre!$J:$BK,54,0)</f>
        <v>2</v>
      </c>
      <c r="AQ157" t="e">
        <f>VLOOKUP(A157,'post intervencion'!J:CD,73,0)</f>
        <v>#N/A</v>
      </c>
      <c r="AS157">
        <f>VLOOKUP(A157,Pre!$J:$BL,55,0)</f>
        <v>2</v>
      </c>
      <c r="AT157" t="e">
        <f>VLOOKUP(A157,'post intervencion'!J:CE,74,0)</f>
        <v>#N/A</v>
      </c>
      <c r="AW157" t="e">
        <f>VLOOKUP(A157,'post intervencion'!$J$18:$CI$117,75,0)</f>
        <v>#N/A</v>
      </c>
      <c r="AX157" t="e">
        <f>VLOOKUP(A157,'post intervencion'!$J$18:$CI$117,76,0)</f>
        <v>#N/A</v>
      </c>
      <c r="AY157" t="e">
        <f>VLOOKUP(A157,'post intervencion'!$J$18:$CI$117,77,0)</f>
        <v>#N/A</v>
      </c>
      <c r="AZ157" t="e">
        <f>VLOOKUP(A157,'post intervencion'!$J$18:$CI$117,78,0)</f>
        <v>#N/A</v>
      </c>
      <c r="BB157">
        <f>VLOOKUP(A157,Pre!$J:$BL,4,0)</f>
        <v>7</v>
      </c>
      <c r="BC157" t="e">
        <f>VLOOKUP(A157,'post intervencion'!J:CN,21,0)</f>
        <v>#N/A</v>
      </c>
    </row>
    <row r="158" spans="1:55" x14ac:dyDescent="0.2">
      <c r="A158">
        <v>993</v>
      </c>
      <c r="B158" s="13">
        <f>VLOOKUP(A158,Pre!$J:$BG,41,0)</f>
        <v>6.333333333333333</v>
      </c>
      <c r="C158" s="13" t="e">
        <f>VLOOKUP(A158,'post intervencion'!J:BY,59,0)</f>
        <v>#N/A</v>
      </c>
      <c r="D158" s="13" t="e">
        <f>VLOOKUP(A158,'post control'!J:BI,42,0)</f>
        <v>#N/A</v>
      </c>
      <c r="E158">
        <f>VLOOKUP(A158,Pre!$J:$BG,42,0)</f>
        <v>9</v>
      </c>
      <c r="F158" t="e">
        <f>VLOOKUP(A158,'post intervencion'!J:BY,60,0)</f>
        <v>#N/A</v>
      </c>
      <c r="G158" t="e">
        <f>VLOOKUP(A158,'post control'!J:BI,43,0)</f>
        <v>#N/A</v>
      </c>
      <c r="H158">
        <f>VLOOKUP(A158,Pre!$J:$BG,43,0)</f>
        <v>3.3333333333333335</v>
      </c>
      <c r="I158" t="e">
        <f>VLOOKUP(A158,'post intervencion'!J:BY,61,0)</f>
        <v>#N/A</v>
      </c>
      <c r="J158" t="e">
        <f>VLOOKUP(A158,'post control'!J:BI,44,0)</f>
        <v>#N/A</v>
      </c>
      <c r="K158" s="24">
        <f>VLOOKUP(A158,Pre!$J:$BG,44,0)</f>
        <v>4</v>
      </c>
      <c r="L158" t="e">
        <f>VLOOKUP(A158,'post intervencion'!J:BY,62,0)</f>
        <v>#N/A</v>
      </c>
      <c r="M158" t="e">
        <f>VLOOKUP(A158,'post control'!J:BI,45,0)</f>
        <v>#N/A</v>
      </c>
      <c r="N158">
        <f>VLOOKUP(A158,Pre!$J:$BG,45,0)</f>
        <v>1</v>
      </c>
      <c r="O158" t="e">
        <f>VLOOKUP(A158,'post intervencion'!J:BY,63,0)</f>
        <v>#N/A</v>
      </c>
      <c r="P158" t="e">
        <f>VLOOKUP(A158,'post control'!J:BI,46,0)</f>
        <v>#N/A</v>
      </c>
      <c r="Q158">
        <f>VLOOKUP(A158,Pre!$J:$BG,46,0)</f>
        <v>5</v>
      </c>
      <c r="R158" t="e">
        <f>VLOOKUP(A158,'post intervencion'!J:BY,64,0)</f>
        <v>#N/A</v>
      </c>
      <c r="S158" t="e">
        <f>VLOOKUP(A158,'post control'!J:BI,47,0)</f>
        <v>#N/A</v>
      </c>
      <c r="T158">
        <f>VLOOKUP(A158,Pre!$J:$BG,47,0)</f>
        <v>2.6666666666666665</v>
      </c>
      <c r="U158" t="e">
        <f>VLOOKUP(A158,'post intervencion'!J:BY,65,0)</f>
        <v>#N/A</v>
      </c>
      <c r="V158" t="e">
        <f>VLOOKUP(A158,'post control'!J:BI,48,0)</f>
        <v>#N/A</v>
      </c>
      <c r="W158">
        <f>VLOOKUP(A158,Pre!$J:$BG,48,0)</f>
        <v>3.4</v>
      </c>
      <c r="X158" t="e">
        <f>VLOOKUP(A158,'post intervencion'!J:BY,66,0)</f>
        <v>#N/A</v>
      </c>
      <c r="Y158" t="e">
        <f>VLOOKUP(A158,'post control'!J:BI,49,0)</f>
        <v>#N/A</v>
      </c>
      <c r="Z158">
        <f>VLOOKUP(A158,Pre!$J:$BG,49,0)</f>
        <v>4.25</v>
      </c>
      <c r="AA158" t="e">
        <f>VLOOKUP(A158,'post intervencion'!J:BY,67,0)</f>
        <v>#N/A</v>
      </c>
      <c r="AB158" t="e">
        <f>VLOOKUP(A158,'post control'!J:BI,50,0)</f>
        <v>#N/A</v>
      </c>
      <c r="AC158">
        <f>VLOOKUP(A158,Pre!$J:$BG,50,0)</f>
        <v>14</v>
      </c>
      <c r="AD158" t="e">
        <f>VLOOKUP(A158,'post intervencion'!J:BY,68,0)</f>
        <v>#N/A</v>
      </c>
      <c r="AE158" t="e">
        <f>VLOOKUP(A158,'post control'!J:BI,51,0)</f>
        <v>#N/A</v>
      </c>
      <c r="AG158">
        <f>VLOOKUP(A158,Pre!$J:$BH,51,0)</f>
        <v>2.2222222222222223</v>
      </c>
      <c r="AH158" t="e">
        <f>VLOOKUP(A158,'post intervencion'!J:CA,70,0)</f>
        <v>#N/A</v>
      </c>
      <c r="AJ158">
        <f>VLOOKUP(A158,Pre!$J:$BI,52,0)</f>
        <v>2.6666666666666665</v>
      </c>
      <c r="AK158" t="e">
        <f>VLOOKUP(A158,'post intervencion'!J:CB,71,0)</f>
        <v>#N/A</v>
      </c>
      <c r="AM158">
        <f>VLOOKUP(A158,Pre!$J:$BJ,53,0)</f>
        <v>4</v>
      </c>
      <c r="AN158" t="e">
        <f>VLOOKUP(A158,'post intervencion'!J:CC,72,0)</f>
        <v>#N/A</v>
      </c>
      <c r="AP158">
        <f>VLOOKUP(A158,Pre!$J:$BK,54,0)</f>
        <v>4</v>
      </c>
      <c r="AQ158" t="e">
        <f>VLOOKUP(A158,'post intervencion'!J:CD,73,0)</f>
        <v>#N/A</v>
      </c>
      <c r="AS158">
        <f>VLOOKUP(A158,Pre!$J:$BL,55,0)</f>
        <v>4.666666666666667</v>
      </c>
      <c r="AT158" t="e">
        <f>VLOOKUP(A158,'post intervencion'!J:CE,74,0)</f>
        <v>#N/A</v>
      </c>
      <c r="AW158" t="e">
        <f>VLOOKUP(A158,'post intervencion'!$J$18:$CI$117,75,0)</f>
        <v>#N/A</v>
      </c>
      <c r="AX158" t="e">
        <f>VLOOKUP(A158,'post intervencion'!$J$18:$CI$117,76,0)</f>
        <v>#N/A</v>
      </c>
      <c r="AY158" t="e">
        <f>VLOOKUP(A158,'post intervencion'!$J$18:$CI$117,77,0)</f>
        <v>#N/A</v>
      </c>
      <c r="AZ158" t="e">
        <f>VLOOKUP(A158,'post intervencion'!$J$18:$CI$117,78,0)</f>
        <v>#N/A</v>
      </c>
      <c r="BB158">
        <f>VLOOKUP(A158,Pre!$J:$BL,4,0)</f>
        <v>7</v>
      </c>
      <c r="BC158" t="e">
        <f>VLOOKUP(A158,'post intervencion'!J:CN,21,0)</f>
        <v>#N/A</v>
      </c>
    </row>
    <row r="159" spans="1:55" x14ac:dyDescent="0.2">
      <c r="A159">
        <v>1021</v>
      </c>
      <c r="B159" s="13">
        <f>VLOOKUP(A159,Pre!$J:$BG,41,0)</f>
        <v>6</v>
      </c>
      <c r="C159" s="13" t="e">
        <f>VLOOKUP(A159,'post intervencion'!J:BY,59,0)</f>
        <v>#N/A</v>
      </c>
      <c r="D159" s="13">
        <f>VLOOKUP(A159,'post control'!J:BI,42,0)</f>
        <v>6.333333333333333</v>
      </c>
      <c r="E159">
        <f>VLOOKUP(A159,Pre!$J:$BG,42,0)</f>
        <v>7</v>
      </c>
      <c r="F159" t="e">
        <f>VLOOKUP(A159,'post intervencion'!J:BY,60,0)</f>
        <v>#N/A</v>
      </c>
      <c r="G159">
        <f>VLOOKUP(A159,'post control'!J:BI,43,0)</f>
        <v>6</v>
      </c>
      <c r="H159">
        <f>VLOOKUP(A159,Pre!$J:$BG,43,0)</f>
        <v>0.33333333333333331</v>
      </c>
      <c r="I159" t="e">
        <f>VLOOKUP(A159,'post intervencion'!J:BY,61,0)</f>
        <v>#N/A</v>
      </c>
      <c r="J159">
        <f>VLOOKUP(A159,'post control'!J:BI,44,0)</f>
        <v>0.33333333333333331</v>
      </c>
      <c r="K159" s="24">
        <f>VLOOKUP(A159,Pre!$J:$BG,44,0)</f>
        <v>0</v>
      </c>
      <c r="L159" t="e">
        <f>VLOOKUP(A159,'post intervencion'!J:BY,62,0)</f>
        <v>#N/A</v>
      </c>
      <c r="M159">
        <f>VLOOKUP(A159,'post control'!J:BI,45,0)</f>
        <v>0</v>
      </c>
      <c r="N159">
        <f>VLOOKUP(A159,Pre!$J:$BG,45,0)</f>
        <v>1</v>
      </c>
      <c r="O159" t="e">
        <f>VLOOKUP(A159,'post intervencion'!J:BY,63,0)</f>
        <v>#N/A</v>
      </c>
      <c r="P159">
        <f>VLOOKUP(A159,'post control'!J:BI,46,0)</f>
        <v>1</v>
      </c>
      <c r="Q159">
        <f>VLOOKUP(A159,Pre!$J:$BG,46,0)</f>
        <v>0</v>
      </c>
      <c r="R159" t="e">
        <f>VLOOKUP(A159,'post intervencion'!J:BY,64,0)</f>
        <v>#N/A</v>
      </c>
      <c r="S159">
        <f>VLOOKUP(A159,'post control'!J:BI,47,0)</f>
        <v>0</v>
      </c>
      <c r="T159">
        <f>VLOOKUP(A159,Pre!$J:$BG,47,0)</f>
        <v>4.666666666666667</v>
      </c>
      <c r="U159" t="e">
        <f>VLOOKUP(A159,'post intervencion'!J:BY,65,0)</f>
        <v>#N/A</v>
      </c>
      <c r="V159">
        <f>VLOOKUP(A159,'post control'!J:BI,48,0)</f>
        <v>4.666666666666667</v>
      </c>
      <c r="W159">
        <f>VLOOKUP(A159,Pre!$J:$BG,48,0)</f>
        <v>4.4000000000000004</v>
      </c>
      <c r="X159" t="e">
        <f>VLOOKUP(A159,'post intervencion'!J:BY,66,0)</f>
        <v>#N/A</v>
      </c>
      <c r="Y159">
        <f>VLOOKUP(A159,'post control'!J:BI,49,0)</f>
        <v>4.4000000000000004</v>
      </c>
      <c r="Z159">
        <f>VLOOKUP(A159,Pre!$J:$BG,49,0)</f>
        <v>4.25</v>
      </c>
      <c r="AA159" t="e">
        <f>VLOOKUP(A159,'post intervencion'!J:BY,67,0)</f>
        <v>#N/A</v>
      </c>
      <c r="AB159">
        <f>VLOOKUP(A159,'post control'!J:BI,50,0)</f>
        <v>3.6666666666666665</v>
      </c>
      <c r="AC159">
        <f>VLOOKUP(A159,Pre!$J:$BG,50,0)</f>
        <v>1</v>
      </c>
      <c r="AD159" t="e">
        <f>VLOOKUP(A159,'post intervencion'!J:BY,68,0)</f>
        <v>#N/A</v>
      </c>
      <c r="AE159">
        <f>VLOOKUP(A159,'post control'!J:BI,51,0)</f>
        <v>1</v>
      </c>
      <c r="AG159">
        <f>VLOOKUP(A159,Pre!$J:$BH,51,0)</f>
        <v>4.7777777777777777</v>
      </c>
      <c r="AH159" t="e">
        <f>VLOOKUP(A159,'post intervencion'!J:CA,70,0)</f>
        <v>#N/A</v>
      </c>
      <c r="AJ159">
        <f>VLOOKUP(A159,Pre!$J:$BI,52,0)</f>
        <v>0.66666666666666696</v>
      </c>
      <c r="AK159" t="e">
        <f>VLOOKUP(A159,'post intervencion'!J:CB,71,0)</f>
        <v>#N/A</v>
      </c>
      <c r="AM159">
        <f>VLOOKUP(A159,Pre!$J:$BJ,53,0)</f>
        <v>1</v>
      </c>
      <c r="AN159" t="e">
        <f>VLOOKUP(A159,'post intervencion'!J:CC,72,0)</f>
        <v>#N/A</v>
      </c>
      <c r="AP159">
        <f>VLOOKUP(A159,Pre!$J:$BK,54,0)</f>
        <v>1</v>
      </c>
      <c r="AQ159" t="e">
        <f>VLOOKUP(A159,'post intervencion'!J:CD,73,0)</f>
        <v>#N/A</v>
      </c>
      <c r="AS159">
        <f>VLOOKUP(A159,Pre!$J:$BL,55,0)</f>
        <v>0.33333333333333304</v>
      </c>
      <c r="AT159" t="e">
        <f>VLOOKUP(A159,'post intervencion'!J:CE,74,0)</f>
        <v>#N/A</v>
      </c>
      <c r="AW159" t="e">
        <f>VLOOKUP(A159,'post intervencion'!$J$18:$CI$117,75,0)</f>
        <v>#N/A</v>
      </c>
      <c r="AX159" t="e">
        <f>VLOOKUP(A159,'post intervencion'!$J$18:$CI$117,76,0)</f>
        <v>#N/A</v>
      </c>
      <c r="AY159" t="e">
        <f>VLOOKUP(A159,'post intervencion'!$J$18:$CI$117,77,0)</f>
        <v>#N/A</v>
      </c>
      <c r="AZ159" t="e">
        <f>VLOOKUP(A159,'post intervencion'!$J$18:$CI$117,78,0)</f>
        <v>#N/A</v>
      </c>
      <c r="BB159">
        <f>VLOOKUP(A159,Pre!$J:$BL,4,0)</f>
        <v>6</v>
      </c>
      <c r="BC159" t="e">
        <f>VLOOKUP(A159,'post intervencion'!J:CN,21,0)</f>
        <v>#N/A</v>
      </c>
    </row>
    <row r="160" spans="1:55" x14ac:dyDescent="0.2">
      <c r="A160">
        <v>1108</v>
      </c>
      <c r="B160" s="13">
        <f>VLOOKUP(A160,Pre!$J:$BG,41,0)</f>
        <v>5.666666666666667</v>
      </c>
      <c r="C160" s="13" t="e">
        <f>VLOOKUP(A160,'post intervencion'!J:BY,59,0)</f>
        <v>#N/A</v>
      </c>
      <c r="D160" s="13" t="e">
        <f>VLOOKUP(A160,'post control'!J:BI,42,0)</f>
        <v>#N/A</v>
      </c>
      <c r="E160">
        <f>VLOOKUP(A160,Pre!$J:$BG,42,0)</f>
        <v>1</v>
      </c>
      <c r="F160" t="e">
        <f>VLOOKUP(A160,'post intervencion'!J:BY,60,0)</f>
        <v>#N/A</v>
      </c>
      <c r="G160" t="e">
        <f>VLOOKUP(A160,'post control'!J:BI,43,0)</f>
        <v>#N/A</v>
      </c>
      <c r="H160">
        <f>VLOOKUP(A160,Pre!$J:$BG,43,0)</f>
        <v>1</v>
      </c>
      <c r="I160" t="e">
        <f>VLOOKUP(A160,'post intervencion'!J:BY,61,0)</f>
        <v>#N/A</v>
      </c>
      <c r="J160" t="e">
        <f>VLOOKUP(A160,'post control'!J:BI,44,0)</f>
        <v>#N/A</v>
      </c>
      <c r="K160" s="24">
        <f>VLOOKUP(A160,Pre!$J:$BG,44,0)</f>
        <v>1</v>
      </c>
      <c r="L160" t="e">
        <f>VLOOKUP(A160,'post intervencion'!J:BY,62,0)</f>
        <v>#N/A</v>
      </c>
      <c r="M160" t="e">
        <f>VLOOKUP(A160,'post control'!J:BI,45,0)</f>
        <v>#N/A</v>
      </c>
      <c r="N160">
        <f>VLOOKUP(A160,Pre!$J:$BG,45,0)</f>
        <v>1</v>
      </c>
      <c r="O160" t="e">
        <f>VLOOKUP(A160,'post intervencion'!J:BY,63,0)</f>
        <v>#N/A</v>
      </c>
      <c r="P160" t="e">
        <f>VLOOKUP(A160,'post control'!J:BI,46,0)</f>
        <v>#N/A</v>
      </c>
      <c r="Q160">
        <f>VLOOKUP(A160,Pre!$J:$BG,46,0)</f>
        <v>1</v>
      </c>
      <c r="R160" t="e">
        <f>VLOOKUP(A160,'post intervencion'!J:BY,64,0)</f>
        <v>#N/A</v>
      </c>
      <c r="S160" t="e">
        <f>VLOOKUP(A160,'post control'!J:BI,47,0)</f>
        <v>#N/A</v>
      </c>
      <c r="T160">
        <f>VLOOKUP(A160,Pre!$J:$BG,47,0)</f>
        <v>4</v>
      </c>
      <c r="U160" t="e">
        <f>VLOOKUP(A160,'post intervencion'!J:BY,65,0)</f>
        <v>#N/A</v>
      </c>
      <c r="V160" t="e">
        <f>VLOOKUP(A160,'post control'!J:BI,48,0)</f>
        <v>#N/A</v>
      </c>
      <c r="W160">
        <f>VLOOKUP(A160,Pre!$J:$BG,48,0)</f>
        <v>5.2</v>
      </c>
      <c r="X160" t="e">
        <f>VLOOKUP(A160,'post intervencion'!J:BY,66,0)</f>
        <v>#N/A</v>
      </c>
      <c r="Y160" t="e">
        <f>VLOOKUP(A160,'post control'!J:BI,49,0)</f>
        <v>#N/A</v>
      </c>
      <c r="Z160">
        <f>VLOOKUP(A160,Pre!$J:$BG,49,0)</f>
        <v>5</v>
      </c>
      <c r="AA160" t="e">
        <f>VLOOKUP(A160,'post intervencion'!J:BY,67,0)</f>
        <v>#N/A</v>
      </c>
      <c r="AB160" t="e">
        <f>VLOOKUP(A160,'post control'!J:BI,50,0)</f>
        <v>#N/A</v>
      </c>
      <c r="AC160">
        <f>VLOOKUP(A160,Pre!$J:$BG,50,0)</f>
        <v>12</v>
      </c>
      <c r="AD160" t="e">
        <f>VLOOKUP(A160,'post intervencion'!J:BY,68,0)</f>
        <v>#N/A</v>
      </c>
      <c r="AE160" t="e">
        <f>VLOOKUP(A160,'post control'!J:BI,51,0)</f>
        <v>#N/A</v>
      </c>
      <c r="AG160">
        <f>VLOOKUP(A160,Pre!$J:$BH,51,0)</f>
        <v>2.1111111111111112</v>
      </c>
      <c r="AH160" t="e">
        <f>VLOOKUP(A160,'post intervencion'!J:CA,70,0)</f>
        <v>#N/A</v>
      </c>
      <c r="AJ160">
        <f>VLOOKUP(A160,Pre!$J:$BI,52,0)</f>
        <v>3</v>
      </c>
      <c r="AK160" t="e">
        <f>VLOOKUP(A160,'post intervencion'!J:CB,71,0)</f>
        <v>#N/A</v>
      </c>
      <c r="AM160">
        <f>VLOOKUP(A160,Pre!$J:$BJ,53,0)</f>
        <v>4</v>
      </c>
      <c r="AN160" t="e">
        <f>VLOOKUP(A160,'post intervencion'!J:CC,72,0)</f>
        <v>#N/A</v>
      </c>
      <c r="AP160">
        <f>VLOOKUP(A160,Pre!$J:$BK,54,0)</f>
        <v>4</v>
      </c>
      <c r="AQ160" t="e">
        <f>VLOOKUP(A160,'post intervencion'!J:CD,73,0)</f>
        <v>#N/A</v>
      </c>
      <c r="AS160">
        <f>VLOOKUP(A160,Pre!$J:$BL,55,0)</f>
        <v>4</v>
      </c>
      <c r="AT160" t="e">
        <f>VLOOKUP(A160,'post intervencion'!J:CE,74,0)</f>
        <v>#N/A</v>
      </c>
      <c r="AW160" t="e">
        <f>VLOOKUP(A160,'post intervencion'!$J$18:$CI$117,75,0)</f>
        <v>#N/A</v>
      </c>
      <c r="AX160" t="e">
        <f>VLOOKUP(A160,'post intervencion'!$J$18:$CI$117,76,0)</f>
        <v>#N/A</v>
      </c>
      <c r="AY160" t="e">
        <f>VLOOKUP(A160,'post intervencion'!$J$18:$CI$117,77,0)</f>
        <v>#N/A</v>
      </c>
      <c r="AZ160" t="e">
        <f>VLOOKUP(A160,'post intervencion'!$J$18:$CI$117,78,0)</f>
        <v>#N/A</v>
      </c>
      <c r="BB160">
        <f>VLOOKUP(A160,Pre!$J:$BL,4,0)</f>
        <v>4</v>
      </c>
      <c r="BC160" t="e">
        <f>VLOOKUP(A160,'post intervencion'!J:CN,21,0)</f>
        <v>#N/A</v>
      </c>
    </row>
    <row r="161" spans="1:55" x14ac:dyDescent="0.2">
      <c r="A161">
        <v>1168</v>
      </c>
      <c r="B161" s="13">
        <f>VLOOKUP(A161,Pre!$J:$BG,41,0)</f>
        <v>5.666666666666667</v>
      </c>
      <c r="C161" s="13" t="e">
        <f>VLOOKUP(A161,'post intervencion'!J:BY,59,0)</f>
        <v>#N/A</v>
      </c>
      <c r="D161" s="13" t="e">
        <f>VLOOKUP(A161,'post control'!J:BI,42,0)</f>
        <v>#N/A</v>
      </c>
      <c r="E161">
        <f>VLOOKUP(A161,Pre!$J:$BG,42,0)</f>
        <v>4</v>
      </c>
      <c r="F161" t="e">
        <f>VLOOKUP(A161,'post intervencion'!J:BY,60,0)</f>
        <v>#N/A</v>
      </c>
      <c r="G161" t="e">
        <f>VLOOKUP(A161,'post control'!J:BI,43,0)</f>
        <v>#N/A</v>
      </c>
      <c r="H161">
        <f>VLOOKUP(A161,Pre!$J:$BG,43,0)</f>
        <v>1</v>
      </c>
      <c r="I161" t="e">
        <f>VLOOKUP(A161,'post intervencion'!J:BY,61,0)</f>
        <v>#N/A</v>
      </c>
      <c r="J161" t="e">
        <f>VLOOKUP(A161,'post control'!J:BI,44,0)</f>
        <v>#N/A</v>
      </c>
      <c r="K161" s="24">
        <f>VLOOKUP(A161,Pre!$J:$BG,44,0)</f>
        <v>1</v>
      </c>
      <c r="L161" t="e">
        <f>VLOOKUP(A161,'post intervencion'!J:BY,62,0)</f>
        <v>#N/A</v>
      </c>
      <c r="M161" t="e">
        <f>VLOOKUP(A161,'post control'!J:BI,45,0)</f>
        <v>#N/A</v>
      </c>
      <c r="N161">
        <f>VLOOKUP(A161,Pre!$J:$BG,45,0)</f>
        <v>1</v>
      </c>
      <c r="O161" t="e">
        <f>VLOOKUP(A161,'post intervencion'!J:BY,63,0)</f>
        <v>#N/A</v>
      </c>
      <c r="P161" t="e">
        <f>VLOOKUP(A161,'post control'!J:BI,46,0)</f>
        <v>#N/A</v>
      </c>
      <c r="Q161">
        <f>VLOOKUP(A161,Pre!$J:$BG,46,0)</f>
        <v>1</v>
      </c>
      <c r="R161" t="e">
        <f>VLOOKUP(A161,'post intervencion'!J:BY,64,0)</f>
        <v>#N/A</v>
      </c>
      <c r="S161" t="e">
        <f>VLOOKUP(A161,'post control'!J:BI,47,0)</f>
        <v>#N/A</v>
      </c>
      <c r="T161">
        <f>VLOOKUP(A161,Pre!$J:$BG,47,0)</f>
        <v>3</v>
      </c>
      <c r="U161" t="e">
        <f>VLOOKUP(A161,'post intervencion'!J:BY,65,0)</f>
        <v>#N/A</v>
      </c>
      <c r="V161" t="e">
        <f>VLOOKUP(A161,'post control'!J:BI,48,0)</f>
        <v>#N/A</v>
      </c>
      <c r="W161">
        <f>VLOOKUP(A161,Pre!$J:$BG,48,0)</f>
        <v>4</v>
      </c>
      <c r="X161" t="e">
        <f>VLOOKUP(A161,'post intervencion'!J:BY,66,0)</f>
        <v>#N/A</v>
      </c>
      <c r="Y161" t="e">
        <f>VLOOKUP(A161,'post control'!J:BI,49,0)</f>
        <v>#N/A</v>
      </c>
      <c r="Z161">
        <f>VLOOKUP(A161,Pre!$J:$BG,49,0)</f>
        <v>4.25</v>
      </c>
      <c r="AA161" t="e">
        <f>VLOOKUP(A161,'post intervencion'!J:BY,67,0)</f>
        <v>#N/A</v>
      </c>
      <c r="AB161" t="e">
        <f>VLOOKUP(A161,'post control'!J:BI,50,0)</f>
        <v>#N/A</v>
      </c>
      <c r="AC161">
        <f>VLOOKUP(A161,Pre!$J:$BG,50,0)</f>
        <v>6</v>
      </c>
      <c r="AD161" t="e">
        <f>VLOOKUP(A161,'post intervencion'!J:BY,68,0)</f>
        <v>#N/A</v>
      </c>
      <c r="AE161" t="e">
        <f>VLOOKUP(A161,'post control'!J:BI,51,0)</f>
        <v>#N/A</v>
      </c>
      <c r="AG161">
        <f>VLOOKUP(A161,Pre!$J:$BH,51,0)</f>
        <v>3</v>
      </c>
      <c r="AH161" t="e">
        <f>VLOOKUP(A161,'post intervencion'!J:CA,70,0)</f>
        <v>#N/A</v>
      </c>
      <c r="AJ161">
        <f>VLOOKUP(A161,Pre!$J:$BI,52,0)</f>
        <v>1</v>
      </c>
      <c r="AK161" t="e">
        <f>VLOOKUP(A161,'post intervencion'!J:CB,71,0)</f>
        <v>#N/A</v>
      </c>
      <c r="AM161">
        <f>VLOOKUP(A161,Pre!$J:$BJ,53,0)</f>
        <v>2</v>
      </c>
      <c r="AN161" t="e">
        <f>VLOOKUP(A161,'post intervencion'!J:CC,72,0)</f>
        <v>#N/A</v>
      </c>
      <c r="AP161">
        <f>VLOOKUP(A161,Pre!$J:$BK,54,0)</f>
        <v>2</v>
      </c>
      <c r="AQ161" t="e">
        <f>VLOOKUP(A161,'post intervencion'!J:CD,73,0)</f>
        <v>#N/A</v>
      </c>
      <c r="AS161">
        <f>VLOOKUP(A161,Pre!$J:$BL,55,0)</f>
        <v>2</v>
      </c>
      <c r="AT161" t="e">
        <f>VLOOKUP(A161,'post intervencion'!J:CE,74,0)</f>
        <v>#N/A</v>
      </c>
      <c r="AW161" t="e">
        <f>VLOOKUP(A161,'post intervencion'!$J$18:$CI$117,75,0)</f>
        <v>#N/A</v>
      </c>
      <c r="AX161" t="e">
        <f>VLOOKUP(A161,'post intervencion'!$J$18:$CI$117,76,0)</f>
        <v>#N/A</v>
      </c>
      <c r="AY161" t="e">
        <f>VLOOKUP(A161,'post intervencion'!$J$18:$CI$117,77,0)</f>
        <v>#N/A</v>
      </c>
      <c r="AZ161" t="e">
        <f>VLOOKUP(A161,'post intervencion'!$J$18:$CI$117,78,0)</f>
        <v>#N/A</v>
      </c>
      <c r="BB161">
        <f>VLOOKUP(A161,Pre!$J:$BL,4,0)</f>
        <v>5</v>
      </c>
      <c r="BC161" t="e">
        <f>VLOOKUP(A161,'post intervencion'!J:CN,21,0)</f>
        <v>#N/A</v>
      </c>
    </row>
    <row r="162" spans="1:55" x14ac:dyDescent="0.2">
      <c r="A162">
        <v>1224</v>
      </c>
      <c r="B162" s="13">
        <f>VLOOKUP(A162,Pre!$J:$BG,41,0)</f>
        <v>5.666666666666667</v>
      </c>
      <c r="C162" s="13" t="e">
        <f>VLOOKUP(A162,'post intervencion'!J:BY,59,0)</f>
        <v>#N/A</v>
      </c>
      <c r="D162" s="13">
        <f>VLOOKUP(A162,'post control'!J:BI,42,0)</f>
        <v>5.666666666666667</v>
      </c>
      <c r="E162">
        <f>VLOOKUP(A162,Pre!$J:$BG,42,0)</f>
        <v>12</v>
      </c>
      <c r="F162" t="e">
        <f>VLOOKUP(A162,'post intervencion'!J:BY,60,0)</f>
        <v>#N/A</v>
      </c>
      <c r="G162">
        <f>VLOOKUP(A162,'post control'!J:BI,43,0)</f>
        <v>12</v>
      </c>
      <c r="H162">
        <f>VLOOKUP(A162,Pre!$J:$BG,43,0)</f>
        <v>0.33333333333333331</v>
      </c>
      <c r="I162" t="e">
        <f>VLOOKUP(A162,'post intervencion'!J:BY,61,0)</f>
        <v>#N/A</v>
      </c>
      <c r="J162">
        <f>VLOOKUP(A162,'post control'!J:BI,44,0)</f>
        <v>0.66666666666666663</v>
      </c>
      <c r="K162" s="24">
        <f>VLOOKUP(A162,Pre!$J:$BG,44,0)</f>
        <v>0</v>
      </c>
      <c r="L162" t="e">
        <f>VLOOKUP(A162,'post intervencion'!J:BY,62,0)</f>
        <v>#N/A</v>
      </c>
      <c r="M162">
        <f>VLOOKUP(A162,'post control'!J:BI,45,0)</f>
        <v>0</v>
      </c>
      <c r="N162">
        <f>VLOOKUP(A162,Pre!$J:$BG,45,0)</f>
        <v>1</v>
      </c>
      <c r="O162" t="e">
        <f>VLOOKUP(A162,'post intervencion'!J:BY,63,0)</f>
        <v>#N/A</v>
      </c>
      <c r="P162">
        <f>VLOOKUP(A162,'post control'!J:BI,46,0)</f>
        <v>2</v>
      </c>
      <c r="Q162">
        <f>VLOOKUP(A162,Pre!$J:$BG,46,0)</f>
        <v>0</v>
      </c>
      <c r="R162" t="e">
        <f>VLOOKUP(A162,'post intervencion'!J:BY,64,0)</f>
        <v>#N/A</v>
      </c>
      <c r="S162">
        <f>VLOOKUP(A162,'post control'!J:BI,47,0)</f>
        <v>0</v>
      </c>
      <c r="T162">
        <f>VLOOKUP(A162,Pre!$J:$BG,47,0)</f>
        <v>4.666666666666667</v>
      </c>
      <c r="U162" t="e">
        <f>VLOOKUP(A162,'post intervencion'!J:BY,65,0)</f>
        <v>#N/A</v>
      </c>
      <c r="V162">
        <f>VLOOKUP(A162,'post control'!J:BI,48,0)</f>
        <v>3.1111111111111112</v>
      </c>
      <c r="W162">
        <f>VLOOKUP(A162,Pre!$J:$BG,48,0)</f>
        <v>4.5999999999999996</v>
      </c>
      <c r="X162" t="e">
        <f>VLOOKUP(A162,'post intervencion'!J:BY,66,0)</f>
        <v>#N/A</v>
      </c>
      <c r="Y162">
        <f>VLOOKUP(A162,'post control'!J:BI,49,0)</f>
        <v>4</v>
      </c>
      <c r="Z162">
        <f>VLOOKUP(A162,Pre!$J:$BG,49,0)</f>
        <v>3.75</v>
      </c>
      <c r="AA162" t="e">
        <f>VLOOKUP(A162,'post intervencion'!J:BY,67,0)</f>
        <v>#N/A</v>
      </c>
      <c r="AB162">
        <f>VLOOKUP(A162,'post control'!J:BI,50,0)</f>
        <v>3.6666666666666665</v>
      </c>
      <c r="AC162">
        <f>VLOOKUP(A162,Pre!$J:$BG,50,0)</f>
        <v>5</v>
      </c>
      <c r="AD162" t="e">
        <f>VLOOKUP(A162,'post intervencion'!J:BY,68,0)</f>
        <v>#N/A</v>
      </c>
      <c r="AE162">
        <f>VLOOKUP(A162,'post control'!J:BI,51,0)</f>
        <v>4</v>
      </c>
      <c r="AG162">
        <f>VLOOKUP(A162,Pre!$J:$BH,51,0)</f>
        <v>4.333333333333333</v>
      </c>
      <c r="AH162" t="e">
        <f>VLOOKUP(A162,'post intervencion'!J:CA,70,0)</f>
        <v>#N/A</v>
      </c>
      <c r="AJ162">
        <f>VLOOKUP(A162,Pre!$J:$BI,52,0)</f>
        <v>1.3333333333333335</v>
      </c>
      <c r="AK162" t="e">
        <f>VLOOKUP(A162,'post intervencion'!J:CB,71,0)</f>
        <v>#N/A</v>
      </c>
      <c r="AM162">
        <f>VLOOKUP(A162,Pre!$J:$BJ,53,0)</f>
        <v>3</v>
      </c>
      <c r="AN162" t="e">
        <f>VLOOKUP(A162,'post intervencion'!J:CC,72,0)</f>
        <v>#N/A</v>
      </c>
      <c r="AP162">
        <f>VLOOKUP(A162,Pre!$J:$BK,54,0)</f>
        <v>3</v>
      </c>
      <c r="AQ162" t="e">
        <f>VLOOKUP(A162,'post intervencion'!J:CD,73,0)</f>
        <v>#N/A</v>
      </c>
      <c r="AS162">
        <f>VLOOKUP(A162,Pre!$J:$BL,55,0)</f>
        <v>1.6666666666666665</v>
      </c>
      <c r="AT162" t="e">
        <f>VLOOKUP(A162,'post intervencion'!J:CE,74,0)</f>
        <v>#N/A</v>
      </c>
      <c r="AW162" t="e">
        <f>VLOOKUP(A162,'post intervencion'!$J$18:$CI$117,75,0)</f>
        <v>#N/A</v>
      </c>
      <c r="AX162" t="e">
        <f>VLOOKUP(A162,'post intervencion'!$J$18:$CI$117,76,0)</f>
        <v>#N/A</v>
      </c>
      <c r="AY162" t="e">
        <f>VLOOKUP(A162,'post intervencion'!$J$18:$CI$117,77,0)</f>
        <v>#N/A</v>
      </c>
      <c r="AZ162" t="e">
        <f>VLOOKUP(A162,'post intervencion'!$J$18:$CI$117,78,0)</f>
        <v>#N/A</v>
      </c>
      <c r="BB162">
        <f>VLOOKUP(A162,Pre!$J:$BL,4,0)</f>
        <v>5</v>
      </c>
      <c r="BC162" t="e">
        <f>VLOOKUP(A162,'post intervencion'!J:CN,21,0)</f>
        <v>#N/A</v>
      </c>
    </row>
    <row r="163" spans="1:55" x14ac:dyDescent="0.2">
      <c r="A163">
        <v>173</v>
      </c>
      <c r="B163" s="13">
        <f>VLOOKUP(A163,Pre!$J:$BG,41,0)</f>
        <v>6</v>
      </c>
      <c r="C163" s="13" t="e">
        <f>VLOOKUP(A163,'post intervencion'!J:BY,59,0)</f>
        <v>#N/A</v>
      </c>
      <c r="D163" s="13">
        <f>VLOOKUP(A163,'post control'!J:BI,42,0)</f>
        <v>6.333333333333333</v>
      </c>
      <c r="E163">
        <f>VLOOKUP(A163,Pre!$J:$BG,42,0)</f>
        <v>2</v>
      </c>
      <c r="F163" t="e">
        <f>VLOOKUP(A163,'post intervencion'!J:BY,60,0)</f>
        <v>#N/A</v>
      </c>
      <c r="G163">
        <f>VLOOKUP(A163,'post control'!J:BI,43,0)</f>
        <v>5</v>
      </c>
      <c r="H163">
        <f>VLOOKUP(A163,Pre!$J:$BG,43,0)</f>
        <v>1</v>
      </c>
      <c r="I163" t="e">
        <f>VLOOKUP(A163,'post intervencion'!J:BY,61,0)</f>
        <v>#N/A</v>
      </c>
      <c r="J163">
        <f>VLOOKUP(A163,'post control'!J:BI,44,0)</f>
        <v>2</v>
      </c>
      <c r="K163" s="24">
        <f>VLOOKUP(A163,Pre!$J:$BG,44,0)</f>
        <v>1</v>
      </c>
      <c r="L163" t="e">
        <f>VLOOKUP(A163,'post intervencion'!J:BY,62,0)</f>
        <v>#N/A</v>
      </c>
      <c r="M163">
        <f>VLOOKUP(A163,'post control'!J:BI,45,0)</f>
        <v>1</v>
      </c>
      <c r="N163">
        <f>VLOOKUP(A163,Pre!$J:$BG,45,0)</f>
        <v>2</v>
      </c>
      <c r="O163" t="e">
        <f>VLOOKUP(A163,'post intervencion'!J:BY,63,0)</f>
        <v>#N/A</v>
      </c>
      <c r="P163">
        <f>VLOOKUP(A163,'post control'!J:BI,46,0)</f>
        <v>3</v>
      </c>
      <c r="Q163">
        <f>VLOOKUP(A163,Pre!$J:$BG,46,0)</f>
        <v>0</v>
      </c>
      <c r="R163" t="e">
        <f>VLOOKUP(A163,'post intervencion'!J:BY,64,0)</f>
        <v>#N/A</v>
      </c>
      <c r="S163">
        <f>VLOOKUP(A163,'post control'!J:BI,47,0)</f>
        <v>2</v>
      </c>
      <c r="T163">
        <f>VLOOKUP(A163,Pre!$J:$BG,47,0)</f>
        <v>3</v>
      </c>
      <c r="U163" t="e">
        <f>VLOOKUP(A163,'post intervencion'!J:BY,65,0)</f>
        <v>#N/A</v>
      </c>
      <c r="V163">
        <f>VLOOKUP(A163,'post control'!J:BI,48,0)</f>
        <v>2.7777777777777777</v>
      </c>
      <c r="W163">
        <f>VLOOKUP(A163,Pre!$J:$BG,48,0)</f>
        <v>3.8</v>
      </c>
      <c r="X163" t="e">
        <f>VLOOKUP(A163,'post intervencion'!J:BY,66,0)</f>
        <v>#N/A</v>
      </c>
      <c r="Y163">
        <f>VLOOKUP(A163,'post control'!J:BI,49,0)</f>
        <v>3.4</v>
      </c>
      <c r="Z163">
        <f>VLOOKUP(A163,Pre!$J:$BG,49,0)</f>
        <v>3</v>
      </c>
      <c r="AA163" t="e">
        <f>VLOOKUP(A163,'post intervencion'!J:BY,67,0)</f>
        <v>#N/A</v>
      </c>
      <c r="AB163">
        <f>VLOOKUP(A163,'post control'!J:BI,50,0)</f>
        <v>2.6666666666666665</v>
      </c>
      <c r="AC163">
        <f>VLOOKUP(A163,Pre!$J:$BG,50,0)</f>
        <v>8</v>
      </c>
      <c r="AD163" t="e">
        <f>VLOOKUP(A163,'post intervencion'!J:BY,68,0)</f>
        <v>#N/A</v>
      </c>
      <c r="AE163">
        <f>VLOOKUP(A163,'post control'!J:BI,51,0)</f>
        <v>7</v>
      </c>
      <c r="AG163">
        <f>VLOOKUP(A163,Pre!$J:$BH,51,0)</f>
        <v>2.7777777777777777</v>
      </c>
      <c r="AH163" t="e">
        <f>VLOOKUP(A163,'post intervencion'!J:CA,70,0)</f>
        <v>#N/A</v>
      </c>
      <c r="AJ163">
        <f>VLOOKUP(A163,Pre!$J:$BI,52,0)</f>
        <v>1.6666666666666665</v>
      </c>
      <c r="AK163" t="e">
        <f>VLOOKUP(A163,'post intervencion'!J:CB,71,0)</f>
        <v>#N/A</v>
      </c>
      <c r="AM163">
        <f>VLOOKUP(A163,Pre!$J:$BJ,53,0)</f>
        <v>3</v>
      </c>
      <c r="AN163" t="e">
        <f>VLOOKUP(A163,'post intervencion'!J:CC,72,0)</f>
        <v>#N/A</v>
      </c>
      <c r="AP163">
        <f>VLOOKUP(A163,Pre!$J:$BK,54,0)</f>
        <v>3</v>
      </c>
      <c r="AQ163" t="e">
        <f>VLOOKUP(A163,'post intervencion'!J:CD,73,0)</f>
        <v>#N/A</v>
      </c>
      <c r="AS163">
        <f>VLOOKUP(A163,Pre!$J:$BL,55,0)</f>
        <v>2.666666666666667</v>
      </c>
      <c r="AT163" t="e">
        <f>VLOOKUP(A163,'post intervencion'!J:CE,74,0)</f>
        <v>#N/A</v>
      </c>
      <c r="AW163" t="e">
        <f>VLOOKUP(A163,'post intervencion'!$J$18:$CI$117,75,0)</f>
        <v>#N/A</v>
      </c>
      <c r="AX163" t="e">
        <f>VLOOKUP(A163,'post intervencion'!$J$18:$CI$117,76,0)</f>
        <v>#N/A</v>
      </c>
      <c r="AY163" t="e">
        <f>VLOOKUP(A163,'post intervencion'!$J$18:$CI$117,77,0)</f>
        <v>#N/A</v>
      </c>
      <c r="AZ163" t="e">
        <f>VLOOKUP(A163,'post intervencion'!$J$18:$CI$117,78,0)</f>
        <v>#N/A</v>
      </c>
      <c r="BB163">
        <f>VLOOKUP(A163,Pre!$J:$BL,4,0)</f>
        <v>7</v>
      </c>
      <c r="BC163" t="e">
        <f>VLOOKUP(A163,'post intervencion'!J:CN,21,0)</f>
        <v>#N/A</v>
      </c>
    </row>
    <row r="164" spans="1:55" x14ac:dyDescent="0.2">
      <c r="A164">
        <v>237</v>
      </c>
      <c r="B164" s="13">
        <f>VLOOKUP(A164,Pre!$J:$BG,41,0)</f>
        <v>6</v>
      </c>
      <c r="C164" s="13" t="e">
        <f>VLOOKUP(A164,'post intervencion'!J:BY,59,0)</f>
        <v>#N/A</v>
      </c>
      <c r="D164" s="13" t="e">
        <f>VLOOKUP(A164,'post control'!J:BI,42,0)</f>
        <v>#N/A</v>
      </c>
      <c r="E164">
        <f>VLOOKUP(A164,Pre!$J:$BG,42,0)</f>
        <v>8</v>
      </c>
      <c r="F164" t="e">
        <f>VLOOKUP(A164,'post intervencion'!J:BY,60,0)</f>
        <v>#N/A</v>
      </c>
      <c r="G164" t="e">
        <f>VLOOKUP(A164,'post control'!J:BI,43,0)</f>
        <v>#N/A</v>
      </c>
      <c r="H164">
        <f>VLOOKUP(A164,Pre!$J:$BG,43,0)</f>
        <v>2</v>
      </c>
      <c r="I164" t="e">
        <f>VLOOKUP(A164,'post intervencion'!J:BY,61,0)</f>
        <v>#N/A</v>
      </c>
      <c r="J164" t="e">
        <f>VLOOKUP(A164,'post control'!J:BI,44,0)</f>
        <v>#N/A</v>
      </c>
      <c r="K164" s="24">
        <f>VLOOKUP(A164,Pre!$J:$BG,44,0)</f>
        <v>2</v>
      </c>
      <c r="L164" t="e">
        <f>VLOOKUP(A164,'post intervencion'!J:BY,62,0)</f>
        <v>#N/A</v>
      </c>
      <c r="M164" t="e">
        <f>VLOOKUP(A164,'post control'!J:BI,45,0)</f>
        <v>#N/A</v>
      </c>
      <c r="N164">
        <f>VLOOKUP(A164,Pre!$J:$BG,45,0)</f>
        <v>2</v>
      </c>
      <c r="O164" t="e">
        <f>VLOOKUP(A164,'post intervencion'!J:BY,63,0)</f>
        <v>#N/A</v>
      </c>
      <c r="P164" t="e">
        <f>VLOOKUP(A164,'post control'!J:BI,46,0)</f>
        <v>#N/A</v>
      </c>
      <c r="Q164">
        <f>VLOOKUP(A164,Pre!$J:$BG,46,0)</f>
        <v>2</v>
      </c>
      <c r="R164" t="e">
        <f>VLOOKUP(A164,'post intervencion'!J:BY,64,0)</f>
        <v>#N/A</v>
      </c>
      <c r="S164" t="e">
        <f>VLOOKUP(A164,'post control'!J:BI,47,0)</f>
        <v>#N/A</v>
      </c>
      <c r="T164">
        <f>VLOOKUP(A164,Pre!$J:$BG,47,0)</f>
        <v>3</v>
      </c>
      <c r="U164" t="e">
        <f>VLOOKUP(A164,'post intervencion'!J:BY,65,0)</f>
        <v>#N/A</v>
      </c>
      <c r="V164" t="e">
        <f>VLOOKUP(A164,'post control'!J:BI,48,0)</f>
        <v>#N/A</v>
      </c>
      <c r="W164">
        <f>VLOOKUP(A164,Pre!$J:$BG,48,0)</f>
        <v>3.4</v>
      </c>
      <c r="X164" t="e">
        <f>VLOOKUP(A164,'post intervencion'!J:BY,66,0)</f>
        <v>#N/A</v>
      </c>
      <c r="Y164" t="e">
        <f>VLOOKUP(A164,'post control'!J:BI,49,0)</f>
        <v>#N/A</v>
      </c>
      <c r="Z164">
        <f>VLOOKUP(A164,Pre!$J:$BG,49,0)</f>
        <v>4</v>
      </c>
      <c r="AA164" t="e">
        <f>VLOOKUP(A164,'post intervencion'!J:BY,67,0)</f>
        <v>#N/A</v>
      </c>
      <c r="AB164" t="e">
        <f>VLOOKUP(A164,'post control'!J:BI,50,0)</f>
        <v>#N/A</v>
      </c>
      <c r="AC164">
        <f>VLOOKUP(A164,Pre!$J:$BG,50,0)</f>
        <v>6</v>
      </c>
      <c r="AD164" t="e">
        <f>VLOOKUP(A164,'post intervencion'!J:BY,68,0)</f>
        <v>#N/A</v>
      </c>
      <c r="AE164" t="e">
        <f>VLOOKUP(A164,'post control'!J:BI,51,0)</f>
        <v>#N/A</v>
      </c>
      <c r="AG164">
        <f>VLOOKUP(A164,Pre!$J:$BH,51,0)</f>
        <v>3.3333333333333335</v>
      </c>
      <c r="AH164" t="e">
        <f>VLOOKUP(A164,'post intervencion'!J:CA,70,0)</f>
        <v>#N/A</v>
      </c>
      <c r="AJ164">
        <f>VLOOKUP(A164,Pre!$J:$BI,52,0)</f>
        <v>1.6666666666666665</v>
      </c>
      <c r="AK164" t="e">
        <f>VLOOKUP(A164,'post intervencion'!J:CB,71,0)</f>
        <v>#N/A</v>
      </c>
      <c r="AM164">
        <f>VLOOKUP(A164,Pre!$J:$BJ,53,0)</f>
        <v>2</v>
      </c>
      <c r="AN164" t="e">
        <f>VLOOKUP(A164,'post intervencion'!J:CC,72,0)</f>
        <v>#N/A</v>
      </c>
      <c r="AP164">
        <f>VLOOKUP(A164,Pre!$J:$BK,54,0)</f>
        <v>2</v>
      </c>
      <c r="AQ164" t="e">
        <f>VLOOKUP(A164,'post intervencion'!J:CD,73,0)</f>
        <v>#N/A</v>
      </c>
      <c r="AS164">
        <f>VLOOKUP(A164,Pre!$J:$BL,55,0)</f>
        <v>2</v>
      </c>
      <c r="AT164" t="e">
        <f>VLOOKUP(A164,'post intervencion'!J:CE,74,0)</f>
        <v>#N/A</v>
      </c>
      <c r="AW164" t="e">
        <f>VLOOKUP(A164,'post intervencion'!$J$18:$CI$117,75,0)</f>
        <v>#N/A</v>
      </c>
      <c r="AX164" t="e">
        <f>VLOOKUP(A164,'post intervencion'!$J$18:$CI$117,76,0)</f>
        <v>#N/A</v>
      </c>
      <c r="AY164" t="e">
        <f>VLOOKUP(A164,'post intervencion'!$J$18:$CI$117,77,0)</f>
        <v>#N/A</v>
      </c>
      <c r="AZ164" t="e">
        <f>VLOOKUP(A164,'post intervencion'!$J$18:$CI$117,78,0)</f>
        <v>#N/A</v>
      </c>
      <c r="BB164">
        <f>VLOOKUP(A164,Pre!$J:$BL,4,0)</f>
        <v>5</v>
      </c>
      <c r="BC164" t="e">
        <f>VLOOKUP(A164,'post intervencion'!J:CN,21,0)</f>
        <v>#N/A</v>
      </c>
    </row>
    <row r="165" spans="1:55" x14ac:dyDescent="0.2">
      <c r="A165">
        <v>469</v>
      </c>
      <c r="B165" s="13">
        <f>VLOOKUP(A165,Pre!$J:$BG,41,0)</f>
        <v>7</v>
      </c>
      <c r="C165" s="13" t="e">
        <f>VLOOKUP(A165,'post intervencion'!J:BY,59,0)</f>
        <v>#N/A</v>
      </c>
      <c r="D165" s="13">
        <f>VLOOKUP(A165,'post control'!J:BI,42,0)</f>
        <v>5.666666666666667</v>
      </c>
      <c r="E165">
        <f>VLOOKUP(A165,Pre!$J:$BG,42,0)</f>
        <v>5</v>
      </c>
      <c r="F165" t="e">
        <f>VLOOKUP(A165,'post intervencion'!J:BY,60,0)</f>
        <v>#N/A</v>
      </c>
      <c r="G165">
        <f>VLOOKUP(A165,'post control'!J:BI,43,0)</f>
        <v>6</v>
      </c>
      <c r="H165">
        <f>VLOOKUP(A165,Pre!$J:$BG,43,0)</f>
        <v>2.3333333333333335</v>
      </c>
      <c r="I165" t="e">
        <f>VLOOKUP(A165,'post intervencion'!J:BY,61,0)</f>
        <v>#N/A</v>
      </c>
      <c r="J165">
        <f>VLOOKUP(A165,'post control'!J:BI,44,0)</f>
        <v>0.66666666666666663</v>
      </c>
      <c r="K165" s="24">
        <f>VLOOKUP(A165,Pre!$J:$BG,44,0)</f>
        <v>1</v>
      </c>
      <c r="L165" t="e">
        <f>VLOOKUP(A165,'post intervencion'!J:BY,62,0)</f>
        <v>#N/A</v>
      </c>
      <c r="M165">
        <f>VLOOKUP(A165,'post control'!J:BI,45,0)</f>
        <v>1</v>
      </c>
      <c r="N165">
        <f>VLOOKUP(A165,Pre!$J:$BG,45,0)</f>
        <v>2</v>
      </c>
      <c r="O165" t="e">
        <f>VLOOKUP(A165,'post intervencion'!J:BY,63,0)</f>
        <v>#N/A</v>
      </c>
      <c r="P165">
        <f>VLOOKUP(A165,'post control'!J:BI,46,0)</f>
        <v>1</v>
      </c>
      <c r="Q165">
        <f>VLOOKUP(A165,Pre!$J:$BG,46,0)</f>
        <v>4</v>
      </c>
      <c r="R165" t="e">
        <f>VLOOKUP(A165,'post intervencion'!J:BY,64,0)</f>
        <v>#N/A</v>
      </c>
      <c r="S165">
        <f>VLOOKUP(A165,'post control'!J:BI,47,0)</f>
        <v>0</v>
      </c>
      <c r="T165">
        <f>VLOOKUP(A165,Pre!$J:$BG,47,0)</f>
        <v>3</v>
      </c>
      <c r="U165" t="e">
        <f>VLOOKUP(A165,'post intervencion'!J:BY,65,0)</f>
        <v>#N/A</v>
      </c>
      <c r="V165">
        <f>VLOOKUP(A165,'post control'!J:BI,48,0)</f>
        <v>3</v>
      </c>
      <c r="W165">
        <f>VLOOKUP(A165,Pre!$J:$BG,48,0)</f>
        <v>4</v>
      </c>
      <c r="X165" t="e">
        <f>VLOOKUP(A165,'post intervencion'!J:BY,66,0)</f>
        <v>#N/A</v>
      </c>
      <c r="Y165">
        <f>VLOOKUP(A165,'post control'!J:BI,49,0)</f>
        <v>4.4000000000000004</v>
      </c>
      <c r="Z165">
        <f>VLOOKUP(A165,Pre!$J:$BG,49,0)</f>
        <v>3.5</v>
      </c>
      <c r="AA165" t="e">
        <f>VLOOKUP(A165,'post intervencion'!J:BY,67,0)</f>
        <v>#N/A</v>
      </c>
      <c r="AB165">
        <f>VLOOKUP(A165,'post control'!J:BI,50,0)</f>
        <v>3.6666666666666665</v>
      </c>
      <c r="AC165">
        <f>VLOOKUP(A165,Pre!$J:$BG,50,0)</f>
        <v>13</v>
      </c>
      <c r="AD165" t="e">
        <f>VLOOKUP(A165,'post intervencion'!J:BY,68,0)</f>
        <v>#N/A</v>
      </c>
      <c r="AE165">
        <f>VLOOKUP(A165,'post control'!J:BI,51,0)</f>
        <v>6</v>
      </c>
      <c r="AG165">
        <f>VLOOKUP(A165,Pre!$J:$BH,51,0)</f>
        <v>3</v>
      </c>
      <c r="AH165" t="e">
        <f>VLOOKUP(A165,'post intervencion'!J:CA,70,0)</f>
        <v>#N/A</v>
      </c>
      <c r="AJ165">
        <f>VLOOKUP(A165,Pre!$J:$BI,52,0)</f>
        <v>2</v>
      </c>
      <c r="AK165" t="e">
        <f>VLOOKUP(A165,'post intervencion'!J:CB,71,0)</f>
        <v>#N/A</v>
      </c>
      <c r="AM165">
        <f>VLOOKUP(A165,Pre!$J:$BJ,53,0)</f>
        <v>4</v>
      </c>
      <c r="AN165" t="e">
        <f>VLOOKUP(A165,'post intervencion'!J:CC,72,0)</f>
        <v>#N/A</v>
      </c>
      <c r="AP165">
        <f>VLOOKUP(A165,Pre!$J:$BK,54,0)</f>
        <v>4</v>
      </c>
      <c r="AQ165" t="e">
        <f>VLOOKUP(A165,'post intervencion'!J:CD,73,0)</f>
        <v>#N/A</v>
      </c>
      <c r="AS165">
        <f>VLOOKUP(A165,Pre!$J:$BL,55,0)</f>
        <v>4.333333333333333</v>
      </c>
      <c r="AT165" t="e">
        <f>VLOOKUP(A165,'post intervencion'!J:CE,74,0)</f>
        <v>#N/A</v>
      </c>
      <c r="AW165" t="e">
        <f>VLOOKUP(A165,'post intervencion'!$J$18:$CI$117,75,0)</f>
        <v>#N/A</v>
      </c>
      <c r="AX165" t="e">
        <f>VLOOKUP(A165,'post intervencion'!$J$18:$CI$117,76,0)</f>
        <v>#N/A</v>
      </c>
      <c r="AY165" t="e">
        <f>VLOOKUP(A165,'post intervencion'!$J$18:$CI$117,77,0)</f>
        <v>#N/A</v>
      </c>
      <c r="AZ165" t="e">
        <f>VLOOKUP(A165,'post intervencion'!$J$18:$CI$117,78,0)</f>
        <v>#N/A</v>
      </c>
      <c r="BB165">
        <f>VLOOKUP(A165,Pre!$J:$BL,4,0)</f>
        <v>7</v>
      </c>
      <c r="BC165" t="e">
        <f>VLOOKUP(A165,'post intervencion'!J:CN,21,0)</f>
        <v>#N/A</v>
      </c>
    </row>
    <row r="166" spans="1:55" x14ac:dyDescent="0.2">
      <c r="A166">
        <v>493</v>
      </c>
      <c r="B166" s="13">
        <f>VLOOKUP(A166,Pre!$J:$BG,41,0)</f>
        <v>5</v>
      </c>
      <c r="C166" s="13" t="e">
        <f>VLOOKUP(A166,'post intervencion'!J:BY,59,0)</f>
        <v>#N/A</v>
      </c>
      <c r="D166" s="13" t="e">
        <f>VLOOKUP(A166,'post control'!J:BI,42,0)</f>
        <v>#N/A</v>
      </c>
      <c r="E166">
        <f>VLOOKUP(A166,Pre!$J:$BG,42,0)</f>
        <v>5</v>
      </c>
      <c r="F166" t="e">
        <f>VLOOKUP(A166,'post intervencion'!J:BY,60,0)</f>
        <v>#N/A</v>
      </c>
      <c r="G166" t="e">
        <f>VLOOKUP(A166,'post control'!J:BI,43,0)</f>
        <v>#N/A</v>
      </c>
      <c r="H166">
        <f>VLOOKUP(A166,Pre!$J:$BG,43,0)</f>
        <v>2</v>
      </c>
      <c r="I166" t="e">
        <f>VLOOKUP(A166,'post intervencion'!J:BY,61,0)</f>
        <v>#N/A</v>
      </c>
      <c r="J166" t="e">
        <f>VLOOKUP(A166,'post control'!J:BI,44,0)</f>
        <v>#N/A</v>
      </c>
      <c r="K166" s="24">
        <f>VLOOKUP(A166,Pre!$J:$BG,44,0)</f>
        <v>2</v>
      </c>
      <c r="L166" t="e">
        <f>VLOOKUP(A166,'post intervencion'!J:BY,62,0)</f>
        <v>#N/A</v>
      </c>
      <c r="M166" t="e">
        <f>VLOOKUP(A166,'post control'!J:BI,45,0)</f>
        <v>#N/A</v>
      </c>
      <c r="N166">
        <f>VLOOKUP(A166,Pre!$J:$BG,45,0)</f>
        <v>2</v>
      </c>
      <c r="O166" t="e">
        <f>VLOOKUP(A166,'post intervencion'!J:BY,63,0)</f>
        <v>#N/A</v>
      </c>
      <c r="P166" t="e">
        <f>VLOOKUP(A166,'post control'!J:BI,46,0)</f>
        <v>#N/A</v>
      </c>
      <c r="Q166">
        <f>VLOOKUP(A166,Pre!$J:$BG,46,0)</f>
        <v>2</v>
      </c>
      <c r="R166" t="e">
        <f>VLOOKUP(A166,'post intervencion'!J:BY,64,0)</f>
        <v>#N/A</v>
      </c>
      <c r="S166" t="e">
        <f>VLOOKUP(A166,'post control'!J:BI,47,0)</f>
        <v>#N/A</v>
      </c>
      <c r="T166">
        <f>VLOOKUP(A166,Pre!$J:$BG,47,0)</f>
        <v>3</v>
      </c>
      <c r="U166" t="e">
        <f>VLOOKUP(A166,'post intervencion'!J:BY,65,0)</f>
        <v>#N/A</v>
      </c>
      <c r="V166" t="e">
        <f>VLOOKUP(A166,'post control'!J:BI,48,0)</f>
        <v>#N/A</v>
      </c>
      <c r="W166">
        <f>VLOOKUP(A166,Pre!$J:$BG,48,0)</f>
        <v>4.2</v>
      </c>
      <c r="X166" t="e">
        <f>VLOOKUP(A166,'post intervencion'!J:BY,66,0)</f>
        <v>#N/A</v>
      </c>
      <c r="Y166" t="e">
        <f>VLOOKUP(A166,'post control'!J:BI,49,0)</f>
        <v>#N/A</v>
      </c>
      <c r="Z166">
        <f>VLOOKUP(A166,Pre!$J:$BG,49,0)</f>
        <v>3.75</v>
      </c>
      <c r="AA166" t="e">
        <f>VLOOKUP(A166,'post intervencion'!J:BY,67,0)</f>
        <v>#N/A</v>
      </c>
      <c r="AB166" t="e">
        <f>VLOOKUP(A166,'post control'!J:BI,50,0)</f>
        <v>#N/A</v>
      </c>
      <c r="AC166">
        <f>VLOOKUP(A166,Pre!$J:$BG,50,0)</f>
        <v>12</v>
      </c>
      <c r="AD166" t="e">
        <f>VLOOKUP(A166,'post intervencion'!J:BY,68,0)</f>
        <v>#N/A</v>
      </c>
      <c r="AE166" t="e">
        <f>VLOOKUP(A166,'post control'!J:BI,51,0)</f>
        <v>#N/A</v>
      </c>
      <c r="AG166">
        <f>VLOOKUP(A166,Pre!$J:$BH,51,0)</f>
        <v>2.1111111111111112</v>
      </c>
      <c r="AH166" t="e">
        <f>VLOOKUP(A166,'post intervencion'!J:CA,70,0)</f>
        <v>#N/A</v>
      </c>
      <c r="AJ166">
        <f>VLOOKUP(A166,Pre!$J:$BI,52,0)</f>
        <v>3</v>
      </c>
      <c r="AK166" t="e">
        <f>VLOOKUP(A166,'post intervencion'!J:CB,71,0)</f>
        <v>#N/A</v>
      </c>
      <c r="AM166">
        <f>VLOOKUP(A166,Pre!$J:$BJ,53,0)</f>
        <v>4</v>
      </c>
      <c r="AN166" t="e">
        <f>VLOOKUP(A166,'post intervencion'!J:CC,72,0)</f>
        <v>#N/A</v>
      </c>
      <c r="AP166">
        <f>VLOOKUP(A166,Pre!$J:$BK,54,0)</f>
        <v>4</v>
      </c>
      <c r="AQ166" t="e">
        <f>VLOOKUP(A166,'post intervencion'!J:CD,73,0)</f>
        <v>#N/A</v>
      </c>
      <c r="AS166">
        <f>VLOOKUP(A166,Pre!$J:$BL,55,0)</f>
        <v>4</v>
      </c>
      <c r="AT166" t="e">
        <f>VLOOKUP(A166,'post intervencion'!J:CE,74,0)</f>
        <v>#N/A</v>
      </c>
      <c r="AW166" t="e">
        <f>VLOOKUP(A166,'post intervencion'!$J$18:$CI$117,75,0)</f>
        <v>#N/A</v>
      </c>
      <c r="AX166" t="e">
        <f>VLOOKUP(A166,'post intervencion'!$J$18:$CI$117,76,0)</f>
        <v>#N/A</v>
      </c>
      <c r="AY166" t="e">
        <f>VLOOKUP(A166,'post intervencion'!$J$18:$CI$117,77,0)</f>
        <v>#N/A</v>
      </c>
      <c r="AZ166" t="e">
        <f>VLOOKUP(A166,'post intervencion'!$J$18:$CI$117,78,0)</f>
        <v>#N/A</v>
      </c>
      <c r="BB166">
        <f>VLOOKUP(A166,Pre!$J:$BL,4,0)</f>
        <v>5</v>
      </c>
      <c r="BC166" t="e">
        <f>VLOOKUP(A166,'post intervencion'!J:CN,21,0)</f>
        <v>#N/A</v>
      </c>
    </row>
    <row r="167" spans="1:55" x14ac:dyDescent="0.2">
      <c r="A167">
        <v>513</v>
      </c>
      <c r="B167" s="13">
        <f>VLOOKUP(A167,Pre!$J:$BG,41,0)</f>
        <v>4.666666666666667</v>
      </c>
      <c r="C167" s="13" t="e">
        <f>VLOOKUP(A167,'post intervencion'!J:BY,59,0)</f>
        <v>#N/A</v>
      </c>
      <c r="D167" s="13" t="e">
        <f>VLOOKUP(A167,'post control'!J:BI,42,0)</f>
        <v>#N/A</v>
      </c>
      <c r="E167">
        <f>VLOOKUP(A167,Pre!$J:$BG,42,0)</f>
        <v>8</v>
      </c>
      <c r="F167" t="e">
        <f>VLOOKUP(A167,'post intervencion'!J:BY,60,0)</f>
        <v>#N/A</v>
      </c>
      <c r="G167" t="e">
        <f>VLOOKUP(A167,'post control'!J:BI,43,0)</f>
        <v>#N/A</v>
      </c>
      <c r="H167">
        <f>VLOOKUP(A167,Pre!$J:$BG,43,0)</f>
        <v>1.6666666666666667</v>
      </c>
      <c r="I167" t="e">
        <f>VLOOKUP(A167,'post intervencion'!J:BY,61,0)</f>
        <v>#N/A</v>
      </c>
      <c r="J167" t="e">
        <f>VLOOKUP(A167,'post control'!J:BI,44,0)</f>
        <v>#N/A</v>
      </c>
      <c r="K167" s="24">
        <f>VLOOKUP(A167,Pre!$J:$BG,44,0)</f>
        <v>1</v>
      </c>
      <c r="L167" t="e">
        <f>VLOOKUP(A167,'post intervencion'!J:BY,62,0)</f>
        <v>#N/A</v>
      </c>
      <c r="M167" t="e">
        <f>VLOOKUP(A167,'post control'!J:BI,45,0)</f>
        <v>#N/A</v>
      </c>
      <c r="N167">
        <f>VLOOKUP(A167,Pre!$J:$BG,45,0)</f>
        <v>2</v>
      </c>
      <c r="O167" t="e">
        <f>VLOOKUP(A167,'post intervencion'!J:BY,63,0)</f>
        <v>#N/A</v>
      </c>
      <c r="P167" t="e">
        <f>VLOOKUP(A167,'post control'!J:BI,46,0)</f>
        <v>#N/A</v>
      </c>
      <c r="Q167">
        <f>VLOOKUP(A167,Pre!$J:$BG,46,0)</f>
        <v>2</v>
      </c>
      <c r="R167" t="e">
        <f>VLOOKUP(A167,'post intervencion'!J:BY,64,0)</f>
        <v>#N/A</v>
      </c>
      <c r="S167" t="e">
        <f>VLOOKUP(A167,'post control'!J:BI,47,0)</f>
        <v>#N/A</v>
      </c>
      <c r="T167">
        <f>VLOOKUP(A167,Pre!$J:$BG,47,0)</f>
        <v>2.6666666666666665</v>
      </c>
      <c r="U167" t="e">
        <f>VLOOKUP(A167,'post intervencion'!J:BY,65,0)</f>
        <v>#N/A</v>
      </c>
      <c r="V167" t="e">
        <f>VLOOKUP(A167,'post control'!J:BI,48,0)</f>
        <v>#N/A</v>
      </c>
      <c r="W167">
        <f>VLOOKUP(A167,Pre!$J:$BG,48,0)</f>
        <v>3.6</v>
      </c>
      <c r="X167" t="e">
        <f>VLOOKUP(A167,'post intervencion'!J:BY,66,0)</f>
        <v>#N/A</v>
      </c>
      <c r="Y167" t="e">
        <f>VLOOKUP(A167,'post control'!J:BI,49,0)</f>
        <v>#N/A</v>
      </c>
      <c r="Z167">
        <f>VLOOKUP(A167,Pre!$J:$BG,49,0)</f>
        <v>2</v>
      </c>
      <c r="AA167" t="e">
        <f>VLOOKUP(A167,'post intervencion'!J:BY,67,0)</f>
        <v>#N/A</v>
      </c>
      <c r="AB167" t="e">
        <f>VLOOKUP(A167,'post control'!J:BI,50,0)</f>
        <v>#N/A</v>
      </c>
      <c r="AC167">
        <f>VLOOKUP(A167,Pre!$J:$BG,50,0)</f>
        <v>10</v>
      </c>
      <c r="AD167" t="e">
        <f>VLOOKUP(A167,'post intervencion'!J:BY,68,0)</f>
        <v>#N/A</v>
      </c>
      <c r="AE167" t="e">
        <f>VLOOKUP(A167,'post control'!J:BI,51,0)</f>
        <v>#N/A</v>
      </c>
      <c r="AG167">
        <f>VLOOKUP(A167,Pre!$J:$BH,51,0)</f>
        <v>2.1111111111111112</v>
      </c>
      <c r="AH167" t="e">
        <f>VLOOKUP(A167,'post intervencion'!J:CA,70,0)</f>
        <v>#N/A</v>
      </c>
      <c r="AJ167">
        <f>VLOOKUP(A167,Pre!$J:$BI,52,0)</f>
        <v>2.6666666666666665</v>
      </c>
      <c r="AK167" t="e">
        <f>VLOOKUP(A167,'post intervencion'!J:CB,71,0)</f>
        <v>#N/A</v>
      </c>
      <c r="AM167">
        <f>VLOOKUP(A167,Pre!$J:$BJ,53,0)</f>
        <v>4</v>
      </c>
      <c r="AN167" t="e">
        <f>VLOOKUP(A167,'post intervencion'!J:CC,72,0)</f>
        <v>#N/A</v>
      </c>
      <c r="AP167">
        <f>VLOOKUP(A167,Pre!$J:$BK,54,0)</f>
        <v>4</v>
      </c>
      <c r="AQ167" t="e">
        <f>VLOOKUP(A167,'post intervencion'!J:CD,73,0)</f>
        <v>#N/A</v>
      </c>
      <c r="AS167">
        <f>VLOOKUP(A167,Pre!$J:$BL,55,0)</f>
        <v>3.333333333333333</v>
      </c>
      <c r="AT167" t="e">
        <f>VLOOKUP(A167,'post intervencion'!J:CE,74,0)</f>
        <v>#N/A</v>
      </c>
      <c r="AW167" t="e">
        <f>VLOOKUP(A167,'post intervencion'!$J$18:$CI$117,75,0)</f>
        <v>#N/A</v>
      </c>
      <c r="AX167" t="e">
        <f>VLOOKUP(A167,'post intervencion'!$J$18:$CI$117,76,0)</f>
        <v>#N/A</v>
      </c>
      <c r="AY167" t="e">
        <f>VLOOKUP(A167,'post intervencion'!$J$18:$CI$117,77,0)</f>
        <v>#N/A</v>
      </c>
      <c r="AZ167" t="e">
        <f>VLOOKUP(A167,'post intervencion'!$J$18:$CI$117,78,0)</f>
        <v>#N/A</v>
      </c>
      <c r="BB167">
        <f>VLOOKUP(A167,Pre!$J:$BL,4,0)</f>
        <v>6</v>
      </c>
      <c r="BC167" t="e">
        <f>VLOOKUP(A167,'post intervencion'!J:CN,21,0)</f>
        <v>#N/A</v>
      </c>
    </row>
    <row r="168" spans="1:55" x14ac:dyDescent="0.2">
      <c r="A168">
        <v>548</v>
      </c>
      <c r="B168" s="13">
        <f>VLOOKUP(A168,Pre!$J:$BG,41,0)</f>
        <v>5.666666666666667</v>
      </c>
      <c r="C168" s="13" t="e">
        <f>VLOOKUP(A168,'post intervencion'!J:BY,59,0)</f>
        <v>#N/A</v>
      </c>
      <c r="D168" s="13" t="e">
        <f>VLOOKUP(A168,'post control'!J:BI,42,0)</f>
        <v>#N/A</v>
      </c>
      <c r="E168">
        <f>VLOOKUP(A168,Pre!$J:$BG,42,0)</f>
        <v>6</v>
      </c>
      <c r="F168" t="e">
        <f>VLOOKUP(A168,'post intervencion'!J:BY,60,0)</f>
        <v>#N/A</v>
      </c>
      <c r="G168" t="e">
        <f>VLOOKUP(A168,'post control'!J:BI,43,0)</f>
        <v>#N/A</v>
      </c>
      <c r="H168">
        <f>VLOOKUP(A168,Pre!$J:$BG,43,0)</f>
        <v>2</v>
      </c>
      <c r="I168" t="e">
        <f>VLOOKUP(A168,'post intervencion'!J:BY,61,0)</f>
        <v>#N/A</v>
      </c>
      <c r="J168" t="e">
        <f>VLOOKUP(A168,'post control'!J:BI,44,0)</f>
        <v>#N/A</v>
      </c>
      <c r="K168" s="24">
        <f>VLOOKUP(A168,Pre!$J:$BG,44,0)</f>
        <v>2</v>
      </c>
      <c r="L168" t="e">
        <f>VLOOKUP(A168,'post intervencion'!J:BY,62,0)</f>
        <v>#N/A</v>
      </c>
      <c r="M168" t="e">
        <f>VLOOKUP(A168,'post control'!J:BI,45,0)</f>
        <v>#N/A</v>
      </c>
      <c r="N168">
        <f>VLOOKUP(A168,Pre!$J:$BG,45,0)</f>
        <v>2</v>
      </c>
      <c r="O168" t="e">
        <f>VLOOKUP(A168,'post intervencion'!J:BY,63,0)</f>
        <v>#N/A</v>
      </c>
      <c r="P168" t="e">
        <f>VLOOKUP(A168,'post control'!J:BI,46,0)</f>
        <v>#N/A</v>
      </c>
      <c r="Q168">
        <f>VLOOKUP(A168,Pre!$J:$BG,46,0)</f>
        <v>2</v>
      </c>
      <c r="R168" t="e">
        <f>VLOOKUP(A168,'post intervencion'!J:BY,64,0)</f>
        <v>#N/A</v>
      </c>
      <c r="S168" t="e">
        <f>VLOOKUP(A168,'post control'!J:BI,47,0)</f>
        <v>#N/A</v>
      </c>
      <c r="T168">
        <f>VLOOKUP(A168,Pre!$J:$BG,47,0)</f>
        <v>4</v>
      </c>
      <c r="U168" t="e">
        <f>VLOOKUP(A168,'post intervencion'!J:BY,65,0)</f>
        <v>#N/A</v>
      </c>
      <c r="V168" t="e">
        <f>VLOOKUP(A168,'post control'!J:BI,48,0)</f>
        <v>#N/A</v>
      </c>
      <c r="W168">
        <f>VLOOKUP(A168,Pre!$J:$BG,48,0)</f>
        <v>5</v>
      </c>
      <c r="X168" t="e">
        <f>VLOOKUP(A168,'post intervencion'!J:BY,66,0)</f>
        <v>#N/A</v>
      </c>
      <c r="Y168" t="e">
        <f>VLOOKUP(A168,'post control'!J:BI,49,0)</f>
        <v>#N/A</v>
      </c>
      <c r="Z168">
        <f>VLOOKUP(A168,Pre!$J:$BG,49,0)</f>
        <v>4.75</v>
      </c>
      <c r="AA168" t="e">
        <f>VLOOKUP(A168,'post intervencion'!J:BY,67,0)</f>
        <v>#N/A</v>
      </c>
      <c r="AB168" t="e">
        <f>VLOOKUP(A168,'post control'!J:BI,50,0)</f>
        <v>#N/A</v>
      </c>
      <c r="AC168">
        <f>VLOOKUP(A168,Pre!$J:$BG,50,0)</f>
        <v>7</v>
      </c>
      <c r="AD168" t="e">
        <f>VLOOKUP(A168,'post intervencion'!J:BY,68,0)</f>
        <v>#N/A</v>
      </c>
      <c r="AE168" t="e">
        <f>VLOOKUP(A168,'post control'!J:BI,51,0)</f>
        <v>#N/A</v>
      </c>
      <c r="AG168">
        <f>VLOOKUP(A168,Pre!$J:$BH,51,0)</f>
        <v>4.5555555555555554</v>
      </c>
      <c r="AH168" t="e">
        <f>VLOOKUP(A168,'post intervencion'!J:CA,70,0)</f>
        <v>#N/A</v>
      </c>
      <c r="AJ168">
        <f>VLOOKUP(A168,Pre!$J:$BI,52,0)</f>
        <v>1.666666666666667</v>
      </c>
      <c r="AK168" t="e">
        <f>VLOOKUP(A168,'post intervencion'!J:CB,71,0)</f>
        <v>#N/A</v>
      </c>
      <c r="AM168">
        <f>VLOOKUP(A168,Pre!$J:$BJ,53,0)</f>
        <v>3</v>
      </c>
      <c r="AN168" t="e">
        <f>VLOOKUP(A168,'post intervencion'!J:CC,72,0)</f>
        <v>#N/A</v>
      </c>
      <c r="AP168">
        <f>VLOOKUP(A168,Pre!$J:$BK,54,0)</f>
        <v>3</v>
      </c>
      <c r="AQ168" t="e">
        <f>VLOOKUP(A168,'post intervencion'!J:CD,73,0)</f>
        <v>#N/A</v>
      </c>
      <c r="AS168">
        <f>VLOOKUP(A168,Pre!$J:$BL,55,0)</f>
        <v>2.3333333333333335</v>
      </c>
      <c r="AT168" t="e">
        <f>VLOOKUP(A168,'post intervencion'!J:CE,74,0)</f>
        <v>#N/A</v>
      </c>
      <c r="AW168" t="e">
        <f>VLOOKUP(A168,'post intervencion'!$J$18:$CI$117,75,0)</f>
        <v>#N/A</v>
      </c>
      <c r="AX168" t="e">
        <f>VLOOKUP(A168,'post intervencion'!$J$18:$CI$117,76,0)</f>
        <v>#N/A</v>
      </c>
      <c r="AY168" t="e">
        <f>VLOOKUP(A168,'post intervencion'!$J$18:$CI$117,77,0)</f>
        <v>#N/A</v>
      </c>
      <c r="AZ168" t="e">
        <f>VLOOKUP(A168,'post intervencion'!$J$18:$CI$117,78,0)</f>
        <v>#N/A</v>
      </c>
      <c r="BB168">
        <f>VLOOKUP(A168,Pre!$J:$BL,4,0)</f>
        <v>5</v>
      </c>
      <c r="BC168" t="e">
        <f>VLOOKUP(A168,'post intervencion'!J:CN,21,0)</f>
        <v>#N/A</v>
      </c>
    </row>
    <row r="169" spans="1:55" x14ac:dyDescent="0.2">
      <c r="A169">
        <v>565</v>
      </c>
      <c r="B169" s="13">
        <f>VLOOKUP(A169,Pre!$J:$BG,41,0)</f>
        <v>6</v>
      </c>
      <c r="C169" s="13" t="e">
        <f>VLOOKUP(A169,'post intervencion'!J:BY,59,0)</f>
        <v>#N/A</v>
      </c>
      <c r="D169" s="13" t="e">
        <f>VLOOKUP(A169,'post control'!J:BI,42,0)</f>
        <v>#N/A</v>
      </c>
      <c r="E169">
        <f>VLOOKUP(A169,Pre!$J:$BG,42,0)</f>
        <v>3</v>
      </c>
      <c r="F169" t="e">
        <f>VLOOKUP(A169,'post intervencion'!J:BY,60,0)</f>
        <v>#N/A</v>
      </c>
      <c r="G169" t="e">
        <f>VLOOKUP(A169,'post control'!J:BI,43,0)</f>
        <v>#N/A</v>
      </c>
      <c r="H169">
        <f>VLOOKUP(A169,Pre!$J:$BG,43,0)</f>
        <v>2</v>
      </c>
      <c r="I169" t="e">
        <f>VLOOKUP(A169,'post intervencion'!J:BY,61,0)</f>
        <v>#N/A</v>
      </c>
      <c r="J169" t="e">
        <f>VLOOKUP(A169,'post control'!J:BI,44,0)</f>
        <v>#N/A</v>
      </c>
      <c r="K169" s="24">
        <f>VLOOKUP(A169,Pre!$J:$BG,44,0)</f>
        <v>2</v>
      </c>
      <c r="L169" t="e">
        <f>VLOOKUP(A169,'post intervencion'!J:BY,62,0)</f>
        <v>#N/A</v>
      </c>
      <c r="M169" t="e">
        <f>VLOOKUP(A169,'post control'!J:BI,45,0)</f>
        <v>#N/A</v>
      </c>
      <c r="N169">
        <f>VLOOKUP(A169,Pre!$J:$BG,45,0)</f>
        <v>2</v>
      </c>
      <c r="O169" t="e">
        <f>VLOOKUP(A169,'post intervencion'!J:BY,63,0)</f>
        <v>#N/A</v>
      </c>
      <c r="P169" t="e">
        <f>VLOOKUP(A169,'post control'!J:BI,46,0)</f>
        <v>#N/A</v>
      </c>
      <c r="Q169">
        <f>VLOOKUP(A169,Pre!$J:$BG,46,0)</f>
        <v>2</v>
      </c>
      <c r="R169" t="e">
        <f>VLOOKUP(A169,'post intervencion'!J:BY,64,0)</f>
        <v>#N/A</v>
      </c>
      <c r="S169" t="e">
        <f>VLOOKUP(A169,'post control'!J:BI,47,0)</f>
        <v>#N/A</v>
      </c>
      <c r="T169">
        <f>VLOOKUP(A169,Pre!$J:$BG,47,0)</f>
        <v>3</v>
      </c>
      <c r="U169" t="e">
        <f>VLOOKUP(A169,'post intervencion'!J:BY,65,0)</f>
        <v>#N/A</v>
      </c>
      <c r="V169" t="e">
        <f>VLOOKUP(A169,'post control'!J:BI,48,0)</f>
        <v>#N/A</v>
      </c>
      <c r="W169">
        <f>VLOOKUP(A169,Pre!$J:$BG,48,0)</f>
        <v>4.4000000000000004</v>
      </c>
      <c r="X169" t="e">
        <f>VLOOKUP(A169,'post intervencion'!J:BY,66,0)</f>
        <v>#N/A</v>
      </c>
      <c r="Y169" t="e">
        <f>VLOOKUP(A169,'post control'!J:BI,49,0)</f>
        <v>#N/A</v>
      </c>
      <c r="Z169">
        <f>VLOOKUP(A169,Pre!$J:$BG,49,0)</f>
        <v>3.75</v>
      </c>
      <c r="AA169" t="e">
        <f>VLOOKUP(A169,'post intervencion'!J:BY,67,0)</f>
        <v>#N/A</v>
      </c>
      <c r="AB169" t="e">
        <f>VLOOKUP(A169,'post control'!J:BI,50,0)</f>
        <v>#N/A</v>
      </c>
      <c r="AC169">
        <f>VLOOKUP(A169,Pre!$J:$BG,50,0)</f>
        <v>6</v>
      </c>
      <c r="AD169" t="e">
        <f>VLOOKUP(A169,'post intervencion'!J:BY,68,0)</f>
        <v>#N/A</v>
      </c>
      <c r="AE169" t="e">
        <f>VLOOKUP(A169,'post control'!J:BI,51,0)</f>
        <v>#N/A</v>
      </c>
      <c r="AG169">
        <f>VLOOKUP(A169,Pre!$J:$BH,51,0)</f>
        <v>3</v>
      </c>
      <c r="AH169" t="e">
        <f>VLOOKUP(A169,'post intervencion'!J:CA,70,0)</f>
        <v>#N/A</v>
      </c>
      <c r="AJ169">
        <f>VLOOKUP(A169,Pre!$J:$BI,52,0)</f>
        <v>2</v>
      </c>
      <c r="AK169" t="e">
        <f>VLOOKUP(A169,'post intervencion'!J:CB,71,0)</f>
        <v>#N/A</v>
      </c>
      <c r="AM169">
        <f>VLOOKUP(A169,Pre!$J:$BJ,53,0)</f>
        <v>2</v>
      </c>
      <c r="AN169" t="e">
        <f>VLOOKUP(A169,'post intervencion'!J:CC,72,0)</f>
        <v>#N/A</v>
      </c>
      <c r="AP169">
        <f>VLOOKUP(A169,Pre!$J:$BK,54,0)</f>
        <v>2</v>
      </c>
      <c r="AQ169" t="e">
        <f>VLOOKUP(A169,'post intervencion'!J:CD,73,0)</f>
        <v>#N/A</v>
      </c>
      <c r="AS169">
        <f>VLOOKUP(A169,Pre!$J:$BL,55,0)</f>
        <v>2</v>
      </c>
      <c r="AT169" t="e">
        <f>VLOOKUP(A169,'post intervencion'!J:CE,74,0)</f>
        <v>#N/A</v>
      </c>
      <c r="AW169" t="e">
        <f>VLOOKUP(A169,'post intervencion'!$J$18:$CI$117,75,0)</f>
        <v>#N/A</v>
      </c>
      <c r="AX169" t="e">
        <f>VLOOKUP(A169,'post intervencion'!$J$18:$CI$117,76,0)</f>
        <v>#N/A</v>
      </c>
      <c r="AY169" t="e">
        <f>VLOOKUP(A169,'post intervencion'!$J$18:$CI$117,77,0)</f>
        <v>#N/A</v>
      </c>
      <c r="AZ169" t="e">
        <f>VLOOKUP(A169,'post intervencion'!$J$18:$CI$117,78,0)</f>
        <v>#N/A</v>
      </c>
      <c r="BB169">
        <f>VLOOKUP(A169,Pre!$J:$BL,4,0)</f>
        <v>5</v>
      </c>
      <c r="BC169" t="e">
        <f>VLOOKUP(A169,'post intervencion'!J:CN,21,0)</f>
        <v>#N/A</v>
      </c>
    </row>
    <row r="170" spans="1:55" x14ac:dyDescent="0.2">
      <c r="A170">
        <v>621</v>
      </c>
      <c r="B170" s="13">
        <f>VLOOKUP(A170,Pre!$J:$BG,41,0)</f>
        <v>5.333333333333333</v>
      </c>
      <c r="C170" s="13" t="e">
        <f>VLOOKUP(A170,'post intervencion'!J:BY,59,0)</f>
        <v>#N/A</v>
      </c>
      <c r="D170" s="13" t="e">
        <f>VLOOKUP(A170,'post control'!J:BI,42,0)</f>
        <v>#N/A</v>
      </c>
      <c r="E170">
        <f>VLOOKUP(A170,Pre!$J:$BG,42,0)</f>
        <v>-2</v>
      </c>
      <c r="F170" t="e">
        <f>VLOOKUP(A170,'post intervencion'!J:BY,60,0)</f>
        <v>#N/A</v>
      </c>
      <c r="G170" t="e">
        <f>VLOOKUP(A170,'post control'!J:BI,43,0)</f>
        <v>#N/A</v>
      </c>
      <c r="H170">
        <f>VLOOKUP(A170,Pre!$J:$BG,43,0)</f>
        <v>1.3333333333333333</v>
      </c>
      <c r="I170" t="e">
        <f>VLOOKUP(A170,'post intervencion'!J:BY,61,0)</f>
        <v>#N/A</v>
      </c>
      <c r="J170" t="e">
        <f>VLOOKUP(A170,'post control'!J:BI,44,0)</f>
        <v>#N/A</v>
      </c>
      <c r="K170" s="24">
        <f>VLOOKUP(A170,Pre!$J:$BG,44,0)</f>
        <v>2</v>
      </c>
      <c r="L170" t="e">
        <f>VLOOKUP(A170,'post intervencion'!J:BY,62,0)</f>
        <v>#N/A</v>
      </c>
      <c r="M170" t="e">
        <f>VLOOKUP(A170,'post control'!J:BI,45,0)</f>
        <v>#N/A</v>
      </c>
      <c r="N170">
        <f>VLOOKUP(A170,Pre!$J:$BG,45,0)</f>
        <v>2</v>
      </c>
      <c r="O170" t="e">
        <f>VLOOKUP(A170,'post intervencion'!J:BY,63,0)</f>
        <v>#N/A</v>
      </c>
      <c r="P170" t="e">
        <f>VLOOKUP(A170,'post control'!J:BI,46,0)</f>
        <v>#N/A</v>
      </c>
      <c r="Q170">
        <f>VLOOKUP(A170,Pre!$J:$BG,46,0)</f>
        <v>0</v>
      </c>
      <c r="R170" t="e">
        <f>VLOOKUP(A170,'post intervencion'!J:BY,64,0)</f>
        <v>#N/A</v>
      </c>
      <c r="S170" t="e">
        <f>VLOOKUP(A170,'post control'!J:BI,47,0)</f>
        <v>#N/A</v>
      </c>
      <c r="T170">
        <f>VLOOKUP(A170,Pre!$J:$BG,47,0)</f>
        <v>3</v>
      </c>
      <c r="U170" t="e">
        <f>VLOOKUP(A170,'post intervencion'!J:BY,65,0)</f>
        <v>#N/A</v>
      </c>
      <c r="V170" t="e">
        <f>VLOOKUP(A170,'post control'!J:BI,48,0)</f>
        <v>#N/A</v>
      </c>
      <c r="W170">
        <f>VLOOKUP(A170,Pre!$J:$BG,48,0)</f>
        <v>4.4000000000000004</v>
      </c>
      <c r="X170" t="e">
        <f>VLOOKUP(A170,'post intervencion'!J:BY,66,0)</f>
        <v>#N/A</v>
      </c>
      <c r="Y170" t="e">
        <f>VLOOKUP(A170,'post control'!J:BI,49,0)</f>
        <v>#N/A</v>
      </c>
      <c r="Z170">
        <f>VLOOKUP(A170,Pre!$J:$BG,49,0)</f>
        <v>4.5</v>
      </c>
      <c r="AA170" t="e">
        <f>VLOOKUP(A170,'post intervencion'!J:BY,67,0)</f>
        <v>#N/A</v>
      </c>
      <c r="AB170" t="e">
        <f>VLOOKUP(A170,'post control'!J:BI,50,0)</f>
        <v>#N/A</v>
      </c>
      <c r="AC170">
        <f>VLOOKUP(A170,Pre!$J:$BG,50,0)</f>
        <v>4</v>
      </c>
      <c r="AD170" t="e">
        <f>VLOOKUP(A170,'post intervencion'!J:BY,68,0)</f>
        <v>#N/A</v>
      </c>
      <c r="AE170" t="e">
        <f>VLOOKUP(A170,'post control'!J:BI,51,0)</f>
        <v>#N/A</v>
      </c>
      <c r="AG170">
        <f>VLOOKUP(A170,Pre!$J:$BH,51,0)</f>
        <v>3.3333333333333335</v>
      </c>
      <c r="AH170" t="e">
        <f>VLOOKUP(A170,'post intervencion'!J:CA,70,0)</f>
        <v>#N/A</v>
      </c>
      <c r="AJ170">
        <f>VLOOKUP(A170,Pre!$J:$BI,52,0)</f>
        <v>1.3333333333333335</v>
      </c>
      <c r="AK170" t="e">
        <f>VLOOKUP(A170,'post intervencion'!J:CB,71,0)</f>
        <v>#N/A</v>
      </c>
      <c r="AM170">
        <f>VLOOKUP(A170,Pre!$J:$BJ,53,0)</f>
        <v>2</v>
      </c>
      <c r="AN170" t="e">
        <f>VLOOKUP(A170,'post intervencion'!J:CC,72,0)</f>
        <v>#N/A</v>
      </c>
      <c r="AP170">
        <f>VLOOKUP(A170,Pre!$J:$BK,54,0)</f>
        <v>2</v>
      </c>
      <c r="AQ170" t="e">
        <f>VLOOKUP(A170,'post intervencion'!J:CD,73,0)</f>
        <v>#N/A</v>
      </c>
      <c r="AS170">
        <f>VLOOKUP(A170,Pre!$J:$BL,55,0)</f>
        <v>1.333333333333333</v>
      </c>
      <c r="AT170" t="e">
        <f>VLOOKUP(A170,'post intervencion'!J:CE,74,0)</f>
        <v>#N/A</v>
      </c>
      <c r="AW170" t="e">
        <f>VLOOKUP(A170,'post intervencion'!$J$18:$CI$117,75,0)</f>
        <v>#N/A</v>
      </c>
      <c r="AX170" t="e">
        <f>VLOOKUP(A170,'post intervencion'!$J$18:$CI$117,76,0)</f>
        <v>#N/A</v>
      </c>
      <c r="AY170" t="e">
        <f>VLOOKUP(A170,'post intervencion'!$J$18:$CI$117,77,0)</f>
        <v>#N/A</v>
      </c>
      <c r="AZ170" t="e">
        <f>VLOOKUP(A170,'post intervencion'!$J$18:$CI$117,78,0)</f>
        <v>#N/A</v>
      </c>
      <c r="BB170">
        <f>VLOOKUP(A170,Pre!$J:$BL,4,0)</f>
        <v>5</v>
      </c>
      <c r="BC170" t="e">
        <f>VLOOKUP(A170,'post intervencion'!J:CN,21,0)</f>
        <v>#N/A</v>
      </c>
    </row>
    <row r="171" spans="1:55" x14ac:dyDescent="0.2">
      <c r="A171">
        <v>641</v>
      </c>
      <c r="B171" s="13">
        <f>VLOOKUP(A171,Pre!$J:$BG,41,0)</f>
        <v>6.666666666666667</v>
      </c>
      <c r="C171" s="13" t="e">
        <f>VLOOKUP(A171,'post intervencion'!J:BY,59,0)</f>
        <v>#N/A</v>
      </c>
      <c r="D171" s="13">
        <f>VLOOKUP(A171,'post control'!J:BI,42,0)</f>
        <v>6</v>
      </c>
      <c r="E171">
        <f>VLOOKUP(A171,Pre!$J:$BG,42,0)</f>
        <v>2</v>
      </c>
      <c r="F171" t="e">
        <f>VLOOKUP(A171,'post intervencion'!J:BY,60,0)</f>
        <v>#N/A</v>
      </c>
      <c r="G171">
        <f>VLOOKUP(A171,'post control'!J:BI,43,0)</f>
        <v>3</v>
      </c>
      <c r="H171">
        <f>VLOOKUP(A171,Pre!$J:$BG,43,0)</f>
        <v>1.3333333333333333</v>
      </c>
      <c r="I171" t="e">
        <f>VLOOKUP(A171,'post intervencion'!J:BY,61,0)</f>
        <v>#N/A</v>
      </c>
      <c r="J171">
        <f>VLOOKUP(A171,'post control'!J:BI,44,0)</f>
        <v>2</v>
      </c>
      <c r="K171" s="24">
        <f>VLOOKUP(A171,Pre!$J:$BG,44,0)</f>
        <v>1</v>
      </c>
      <c r="L171" t="e">
        <f>VLOOKUP(A171,'post intervencion'!J:BY,62,0)</f>
        <v>#N/A</v>
      </c>
      <c r="M171">
        <f>VLOOKUP(A171,'post control'!J:BI,45,0)</f>
        <v>2</v>
      </c>
      <c r="N171">
        <f>VLOOKUP(A171,Pre!$J:$BG,45,0)</f>
        <v>2</v>
      </c>
      <c r="O171" t="e">
        <f>VLOOKUP(A171,'post intervencion'!J:BY,63,0)</f>
        <v>#N/A</v>
      </c>
      <c r="P171">
        <f>VLOOKUP(A171,'post control'!J:BI,46,0)</f>
        <v>2</v>
      </c>
      <c r="Q171">
        <f>VLOOKUP(A171,Pre!$J:$BG,46,0)</f>
        <v>1</v>
      </c>
      <c r="R171" t="e">
        <f>VLOOKUP(A171,'post intervencion'!J:BY,64,0)</f>
        <v>#N/A</v>
      </c>
      <c r="S171">
        <f>VLOOKUP(A171,'post control'!J:BI,47,0)</f>
        <v>2</v>
      </c>
      <c r="T171">
        <f>VLOOKUP(A171,Pre!$J:$BG,47,0)</f>
        <v>4.333333333333333</v>
      </c>
      <c r="U171" t="e">
        <f>VLOOKUP(A171,'post intervencion'!J:BY,65,0)</f>
        <v>#N/A</v>
      </c>
      <c r="V171">
        <f>VLOOKUP(A171,'post control'!J:BI,48,0)</f>
        <v>3.1111111111111112</v>
      </c>
      <c r="W171">
        <f>VLOOKUP(A171,Pre!$J:$BG,48,0)</f>
        <v>5.2</v>
      </c>
      <c r="X171" t="e">
        <f>VLOOKUP(A171,'post intervencion'!J:BY,66,0)</f>
        <v>#N/A</v>
      </c>
      <c r="Y171">
        <f>VLOOKUP(A171,'post control'!J:BI,49,0)</f>
        <v>4.2</v>
      </c>
      <c r="Z171">
        <f>VLOOKUP(A171,Pre!$J:$BG,49,0)</f>
        <v>5</v>
      </c>
      <c r="AA171" t="e">
        <f>VLOOKUP(A171,'post intervencion'!J:BY,67,0)</f>
        <v>#N/A</v>
      </c>
      <c r="AB171">
        <f>VLOOKUP(A171,'post control'!J:BI,50,0)</f>
        <v>4.333333333333333</v>
      </c>
      <c r="AC171">
        <f>VLOOKUP(A171,Pre!$J:$BG,50,0)</f>
        <v>5</v>
      </c>
      <c r="AD171" t="e">
        <f>VLOOKUP(A171,'post intervencion'!J:BY,68,0)</f>
        <v>#N/A</v>
      </c>
      <c r="AE171">
        <f>VLOOKUP(A171,'post control'!J:BI,51,0)</f>
        <v>6</v>
      </c>
      <c r="AG171">
        <f>VLOOKUP(A171,Pre!$J:$BH,51,0)</f>
        <v>4.333333333333333</v>
      </c>
      <c r="AH171" t="e">
        <f>VLOOKUP(A171,'post intervencion'!J:CA,70,0)</f>
        <v>#N/A</v>
      </c>
      <c r="AJ171">
        <f>VLOOKUP(A171,Pre!$J:$BI,52,0)</f>
        <v>2</v>
      </c>
      <c r="AK171" t="e">
        <f>VLOOKUP(A171,'post intervencion'!J:CB,71,0)</f>
        <v>#N/A</v>
      </c>
      <c r="AM171">
        <f>VLOOKUP(A171,Pre!$J:$BJ,53,0)</f>
        <v>3</v>
      </c>
      <c r="AN171" t="e">
        <f>VLOOKUP(A171,'post intervencion'!J:CC,72,0)</f>
        <v>#N/A</v>
      </c>
      <c r="AP171">
        <f>VLOOKUP(A171,Pre!$J:$BK,54,0)</f>
        <v>3</v>
      </c>
      <c r="AQ171" t="e">
        <f>VLOOKUP(A171,'post intervencion'!J:CD,73,0)</f>
        <v>#N/A</v>
      </c>
      <c r="AS171">
        <f>VLOOKUP(A171,Pre!$J:$BL,55,0)</f>
        <v>1.666666666666667</v>
      </c>
      <c r="AT171" t="e">
        <f>VLOOKUP(A171,'post intervencion'!J:CE,74,0)</f>
        <v>#N/A</v>
      </c>
      <c r="AW171" t="e">
        <f>VLOOKUP(A171,'post intervencion'!$J$18:$CI$117,75,0)</f>
        <v>#N/A</v>
      </c>
      <c r="AX171" t="e">
        <f>VLOOKUP(A171,'post intervencion'!$J$18:$CI$117,76,0)</f>
        <v>#N/A</v>
      </c>
      <c r="AY171" t="e">
        <f>VLOOKUP(A171,'post intervencion'!$J$18:$CI$117,77,0)</f>
        <v>#N/A</v>
      </c>
      <c r="AZ171" t="e">
        <f>VLOOKUP(A171,'post intervencion'!$J$18:$CI$117,78,0)</f>
        <v>#N/A</v>
      </c>
      <c r="BB171">
        <f>VLOOKUP(A171,Pre!$J:$BL,4,0)</f>
        <v>4</v>
      </c>
      <c r="BC171" t="e">
        <f>VLOOKUP(A171,'post intervencion'!J:CN,21,0)</f>
        <v>#N/A</v>
      </c>
    </row>
    <row r="172" spans="1:55" x14ac:dyDescent="0.2">
      <c r="A172">
        <v>785</v>
      </c>
      <c r="B172" s="13">
        <f>VLOOKUP(A172,Pre!$J:$BG,41,0)</f>
        <v>6.666666666666667</v>
      </c>
      <c r="C172" s="13" t="e">
        <f>VLOOKUP(A172,'post intervencion'!J:BY,59,0)</f>
        <v>#N/A</v>
      </c>
      <c r="D172" s="13" t="e">
        <f>VLOOKUP(A172,'post control'!J:BI,42,0)</f>
        <v>#N/A</v>
      </c>
      <c r="E172">
        <f>VLOOKUP(A172,Pre!$J:$BG,42,0)</f>
        <v>7</v>
      </c>
      <c r="F172" t="e">
        <f>VLOOKUP(A172,'post intervencion'!J:BY,60,0)</f>
        <v>#N/A</v>
      </c>
      <c r="G172" t="e">
        <f>VLOOKUP(A172,'post control'!J:BI,43,0)</f>
        <v>#N/A</v>
      </c>
      <c r="H172">
        <f>VLOOKUP(A172,Pre!$J:$BG,43,0)</f>
        <v>1.3333333333333333</v>
      </c>
      <c r="I172" t="e">
        <f>VLOOKUP(A172,'post intervencion'!J:BY,61,0)</f>
        <v>#N/A</v>
      </c>
      <c r="J172" t="e">
        <f>VLOOKUP(A172,'post control'!J:BI,44,0)</f>
        <v>#N/A</v>
      </c>
      <c r="K172" s="24">
        <f>VLOOKUP(A172,Pre!$J:$BG,44,0)</f>
        <v>2</v>
      </c>
      <c r="L172" t="e">
        <f>VLOOKUP(A172,'post intervencion'!J:BY,62,0)</f>
        <v>#N/A</v>
      </c>
      <c r="M172" t="e">
        <f>VLOOKUP(A172,'post control'!J:BI,45,0)</f>
        <v>#N/A</v>
      </c>
      <c r="N172">
        <f>VLOOKUP(A172,Pre!$J:$BG,45,0)</f>
        <v>2</v>
      </c>
      <c r="O172" t="e">
        <f>VLOOKUP(A172,'post intervencion'!J:BY,63,0)</f>
        <v>#N/A</v>
      </c>
      <c r="P172" t="e">
        <f>VLOOKUP(A172,'post control'!J:BI,46,0)</f>
        <v>#N/A</v>
      </c>
      <c r="Q172">
        <f>VLOOKUP(A172,Pre!$J:$BG,46,0)</f>
        <v>0</v>
      </c>
      <c r="R172" t="e">
        <f>VLOOKUP(A172,'post intervencion'!J:BY,64,0)</f>
        <v>#N/A</v>
      </c>
      <c r="S172" t="e">
        <f>VLOOKUP(A172,'post control'!J:BI,47,0)</f>
        <v>#N/A</v>
      </c>
      <c r="T172">
        <f>VLOOKUP(A172,Pre!$J:$BG,47,0)</f>
        <v>3.6666666666666665</v>
      </c>
      <c r="U172" t="e">
        <f>VLOOKUP(A172,'post intervencion'!J:BY,65,0)</f>
        <v>#N/A</v>
      </c>
      <c r="V172" t="e">
        <f>VLOOKUP(A172,'post control'!J:BI,48,0)</f>
        <v>#N/A</v>
      </c>
      <c r="W172">
        <f>VLOOKUP(A172,Pre!$J:$BG,48,0)</f>
        <v>4</v>
      </c>
      <c r="X172" t="e">
        <f>VLOOKUP(A172,'post intervencion'!J:BY,66,0)</f>
        <v>#N/A</v>
      </c>
      <c r="Y172" t="e">
        <f>VLOOKUP(A172,'post control'!J:BI,49,0)</f>
        <v>#N/A</v>
      </c>
      <c r="Z172">
        <f>VLOOKUP(A172,Pre!$J:$BG,49,0)</f>
        <v>4.75</v>
      </c>
      <c r="AA172" t="e">
        <f>VLOOKUP(A172,'post intervencion'!J:BY,67,0)</f>
        <v>#N/A</v>
      </c>
      <c r="AB172" t="e">
        <f>VLOOKUP(A172,'post control'!J:BI,50,0)</f>
        <v>#N/A</v>
      </c>
      <c r="AC172">
        <f>VLOOKUP(A172,Pre!$J:$BG,50,0)</f>
        <v>4</v>
      </c>
      <c r="AD172" t="e">
        <f>VLOOKUP(A172,'post intervencion'!J:BY,68,0)</f>
        <v>#N/A</v>
      </c>
      <c r="AE172" t="e">
        <f>VLOOKUP(A172,'post control'!J:BI,51,0)</f>
        <v>#N/A</v>
      </c>
      <c r="AG172">
        <f>VLOOKUP(A172,Pre!$J:$BH,51,0)</f>
        <v>3.6666666666666665</v>
      </c>
      <c r="AH172" t="e">
        <f>VLOOKUP(A172,'post intervencion'!J:CA,70,0)</f>
        <v>#N/A</v>
      </c>
      <c r="AJ172">
        <f>VLOOKUP(A172,Pre!$J:$BI,52,0)</f>
        <v>2</v>
      </c>
      <c r="AK172" t="e">
        <f>VLOOKUP(A172,'post intervencion'!J:CB,71,0)</f>
        <v>#N/A</v>
      </c>
      <c r="AM172">
        <f>VLOOKUP(A172,Pre!$J:$BJ,53,0)</f>
        <v>2</v>
      </c>
      <c r="AN172" t="e">
        <f>VLOOKUP(A172,'post intervencion'!J:CC,72,0)</f>
        <v>#N/A</v>
      </c>
      <c r="AP172">
        <f>VLOOKUP(A172,Pre!$J:$BK,54,0)</f>
        <v>2</v>
      </c>
      <c r="AQ172" t="e">
        <f>VLOOKUP(A172,'post intervencion'!J:CD,73,0)</f>
        <v>#N/A</v>
      </c>
      <c r="AS172">
        <f>VLOOKUP(A172,Pre!$J:$BL,55,0)</f>
        <v>1.3333333333333335</v>
      </c>
      <c r="AT172" t="e">
        <f>VLOOKUP(A172,'post intervencion'!J:CE,74,0)</f>
        <v>#N/A</v>
      </c>
      <c r="AW172" t="e">
        <f>VLOOKUP(A172,'post intervencion'!$J$18:$CI$117,75,0)</f>
        <v>#N/A</v>
      </c>
      <c r="AX172" t="e">
        <f>VLOOKUP(A172,'post intervencion'!$J$18:$CI$117,76,0)</f>
        <v>#N/A</v>
      </c>
      <c r="AY172" t="e">
        <f>VLOOKUP(A172,'post intervencion'!$J$18:$CI$117,77,0)</f>
        <v>#N/A</v>
      </c>
      <c r="AZ172" t="e">
        <f>VLOOKUP(A172,'post intervencion'!$J$18:$CI$117,78,0)</f>
        <v>#N/A</v>
      </c>
      <c r="BB172">
        <f>VLOOKUP(A172,Pre!$J:$BL,4,0)</f>
        <v>6</v>
      </c>
      <c r="BC172" t="e">
        <f>VLOOKUP(A172,'post intervencion'!J:CN,21,0)</f>
        <v>#N/A</v>
      </c>
    </row>
    <row r="173" spans="1:55" x14ac:dyDescent="0.2">
      <c r="A173">
        <v>877</v>
      </c>
      <c r="B173" s="13">
        <f>VLOOKUP(A173,Pre!$J:$BG,41,0)</f>
        <v>5</v>
      </c>
      <c r="C173" s="13" t="e">
        <f>VLOOKUP(A173,'post intervencion'!J:BY,59,0)</f>
        <v>#N/A</v>
      </c>
      <c r="D173" s="13">
        <f>VLOOKUP(A173,'post control'!J:BI,42,0)</f>
        <v>5.666666666666667</v>
      </c>
      <c r="E173">
        <f>VLOOKUP(A173,Pre!$J:$BG,42,0)</f>
        <v>5</v>
      </c>
      <c r="F173" t="e">
        <f>VLOOKUP(A173,'post intervencion'!J:BY,60,0)</f>
        <v>#N/A</v>
      </c>
      <c r="G173">
        <f>VLOOKUP(A173,'post control'!J:BI,43,0)</f>
        <v>6</v>
      </c>
      <c r="H173">
        <f>VLOOKUP(A173,Pre!$J:$BG,43,0)</f>
        <v>2</v>
      </c>
      <c r="I173" t="e">
        <f>VLOOKUP(A173,'post intervencion'!J:BY,61,0)</f>
        <v>#N/A</v>
      </c>
      <c r="J173">
        <f>VLOOKUP(A173,'post control'!J:BI,44,0)</f>
        <v>2.3333333333333335</v>
      </c>
      <c r="K173" s="24">
        <f>VLOOKUP(A173,Pre!$J:$BG,44,0)</f>
        <v>2</v>
      </c>
      <c r="L173" t="e">
        <f>VLOOKUP(A173,'post intervencion'!J:BY,62,0)</f>
        <v>#N/A</v>
      </c>
      <c r="M173">
        <f>VLOOKUP(A173,'post control'!J:BI,45,0)</f>
        <v>2</v>
      </c>
      <c r="N173">
        <f>VLOOKUP(A173,Pre!$J:$BG,45,0)</f>
        <v>2</v>
      </c>
      <c r="O173" t="e">
        <f>VLOOKUP(A173,'post intervencion'!J:BY,63,0)</f>
        <v>#N/A</v>
      </c>
      <c r="P173">
        <f>VLOOKUP(A173,'post control'!J:BI,46,0)</f>
        <v>3</v>
      </c>
      <c r="Q173">
        <f>VLOOKUP(A173,Pre!$J:$BG,46,0)</f>
        <v>2</v>
      </c>
      <c r="R173" t="e">
        <f>VLOOKUP(A173,'post intervencion'!J:BY,64,0)</f>
        <v>#N/A</v>
      </c>
      <c r="S173">
        <f>VLOOKUP(A173,'post control'!J:BI,47,0)</f>
        <v>2</v>
      </c>
      <c r="T173">
        <f>VLOOKUP(A173,Pre!$J:$BG,47,0)</f>
        <v>2</v>
      </c>
      <c r="U173" t="e">
        <f>VLOOKUP(A173,'post intervencion'!J:BY,65,0)</f>
        <v>#N/A</v>
      </c>
      <c r="V173">
        <f>VLOOKUP(A173,'post control'!J:BI,48,0)</f>
        <v>2.5555555555555554</v>
      </c>
      <c r="W173">
        <f>VLOOKUP(A173,Pre!$J:$BG,48,0)</f>
        <v>3</v>
      </c>
      <c r="X173" t="e">
        <f>VLOOKUP(A173,'post intervencion'!J:BY,66,0)</f>
        <v>#N/A</v>
      </c>
      <c r="Y173">
        <f>VLOOKUP(A173,'post control'!J:BI,49,0)</f>
        <v>3.4</v>
      </c>
      <c r="Z173">
        <f>VLOOKUP(A173,Pre!$J:$BG,49,0)</f>
        <v>3.5</v>
      </c>
      <c r="AA173" t="e">
        <f>VLOOKUP(A173,'post intervencion'!J:BY,67,0)</f>
        <v>#N/A</v>
      </c>
      <c r="AB173">
        <f>VLOOKUP(A173,'post control'!J:BI,50,0)</f>
        <v>4.333333333333333</v>
      </c>
      <c r="AC173">
        <f>VLOOKUP(A173,Pre!$J:$BG,50,0)</f>
        <v>6</v>
      </c>
      <c r="AD173" t="e">
        <f>VLOOKUP(A173,'post intervencion'!J:BY,68,0)</f>
        <v>#N/A</v>
      </c>
      <c r="AE173">
        <f>VLOOKUP(A173,'post control'!J:BI,51,0)</f>
        <v>7</v>
      </c>
      <c r="AG173">
        <f>VLOOKUP(A173,Pre!$J:$BH,51,0)</f>
        <v>2.6666666666666665</v>
      </c>
      <c r="AH173" t="e">
        <f>VLOOKUP(A173,'post intervencion'!J:CA,70,0)</f>
        <v>#N/A</v>
      </c>
      <c r="AJ173">
        <f>VLOOKUP(A173,Pre!$J:$BI,52,0)</f>
        <v>1.3333333333333335</v>
      </c>
      <c r="AK173" t="e">
        <f>VLOOKUP(A173,'post intervencion'!J:CB,71,0)</f>
        <v>#N/A</v>
      </c>
      <c r="AM173">
        <f>VLOOKUP(A173,Pre!$J:$BJ,53,0)</f>
        <v>2</v>
      </c>
      <c r="AN173" t="e">
        <f>VLOOKUP(A173,'post intervencion'!J:CC,72,0)</f>
        <v>#N/A</v>
      </c>
      <c r="AP173">
        <f>VLOOKUP(A173,Pre!$J:$BK,54,0)</f>
        <v>2</v>
      </c>
      <c r="AQ173" t="e">
        <f>VLOOKUP(A173,'post intervencion'!J:CD,73,0)</f>
        <v>#N/A</v>
      </c>
      <c r="AS173">
        <f>VLOOKUP(A173,Pre!$J:$BL,55,0)</f>
        <v>2</v>
      </c>
      <c r="AT173" t="e">
        <f>VLOOKUP(A173,'post intervencion'!J:CE,74,0)</f>
        <v>#N/A</v>
      </c>
      <c r="AW173" t="e">
        <f>VLOOKUP(A173,'post intervencion'!$J$18:$CI$117,75,0)</f>
        <v>#N/A</v>
      </c>
      <c r="AX173" t="e">
        <f>VLOOKUP(A173,'post intervencion'!$J$18:$CI$117,76,0)</f>
        <v>#N/A</v>
      </c>
      <c r="AY173" t="e">
        <f>VLOOKUP(A173,'post intervencion'!$J$18:$CI$117,77,0)</f>
        <v>#N/A</v>
      </c>
      <c r="AZ173" t="e">
        <f>VLOOKUP(A173,'post intervencion'!$J$18:$CI$117,78,0)</f>
        <v>#N/A</v>
      </c>
      <c r="BB173">
        <f>VLOOKUP(A173,Pre!$J:$BL,4,0)</f>
        <v>4</v>
      </c>
      <c r="BC173" t="e">
        <f>VLOOKUP(A173,'post intervencion'!J:CN,21,0)</f>
        <v>#N/A</v>
      </c>
    </row>
    <row r="174" spans="1:55" x14ac:dyDescent="0.2">
      <c r="A174">
        <v>961</v>
      </c>
      <c r="B174" s="13">
        <f>VLOOKUP(A174,Pre!$J:$BG,41,0)</f>
        <v>6</v>
      </c>
      <c r="C174" s="13" t="e">
        <f>VLOOKUP(A174,'post intervencion'!J:BY,59,0)</f>
        <v>#N/A</v>
      </c>
      <c r="D174" s="13">
        <f>VLOOKUP(A174,'post control'!J:BI,42,0)</f>
        <v>6</v>
      </c>
      <c r="E174">
        <f>VLOOKUP(A174,Pre!$J:$BG,42,0)</f>
        <v>1</v>
      </c>
      <c r="F174" t="e">
        <f>VLOOKUP(A174,'post intervencion'!J:BY,60,0)</f>
        <v>#N/A</v>
      </c>
      <c r="G174">
        <f>VLOOKUP(A174,'post control'!J:BI,43,0)</f>
        <v>1</v>
      </c>
      <c r="H174">
        <f>VLOOKUP(A174,Pre!$J:$BG,43,0)</f>
        <v>1.3333333333333333</v>
      </c>
      <c r="I174" t="e">
        <f>VLOOKUP(A174,'post intervencion'!J:BY,61,0)</f>
        <v>#N/A</v>
      </c>
      <c r="J174">
        <f>VLOOKUP(A174,'post control'!J:BI,44,0)</f>
        <v>1</v>
      </c>
      <c r="K174" s="24">
        <f>VLOOKUP(A174,Pre!$J:$BG,44,0)</f>
        <v>1</v>
      </c>
      <c r="L174" t="e">
        <f>VLOOKUP(A174,'post intervencion'!J:BY,62,0)</f>
        <v>#N/A</v>
      </c>
      <c r="M174">
        <f>VLOOKUP(A174,'post control'!J:BI,45,0)</f>
        <v>1</v>
      </c>
      <c r="N174">
        <f>VLOOKUP(A174,Pre!$J:$BG,45,0)</f>
        <v>2</v>
      </c>
      <c r="O174" t="e">
        <f>VLOOKUP(A174,'post intervencion'!J:BY,63,0)</f>
        <v>#N/A</v>
      </c>
      <c r="P174">
        <f>VLOOKUP(A174,'post control'!J:BI,46,0)</f>
        <v>1</v>
      </c>
      <c r="Q174">
        <f>VLOOKUP(A174,Pre!$J:$BG,46,0)</f>
        <v>1</v>
      </c>
      <c r="R174" t="e">
        <f>VLOOKUP(A174,'post intervencion'!J:BY,64,0)</f>
        <v>#N/A</v>
      </c>
      <c r="S174">
        <f>VLOOKUP(A174,'post control'!J:BI,47,0)</f>
        <v>1</v>
      </c>
      <c r="T174">
        <f>VLOOKUP(A174,Pre!$J:$BG,47,0)</f>
        <v>4</v>
      </c>
      <c r="U174" t="e">
        <f>VLOOKUP(A174,'post intervencion'!J:BY,65,0)</f>
        <v>#N/A</v>
      </c>
      <c r="V174">
        <f>VLOOKUP(A174,'post control'!J:BI,48,0)</f>
        <v>3.5555555555555554</v>
      </c>
      <c r="W174">
        <f>VLOOKUP(A174,Pre!$J:$BG,48,0)</f>
        <v>3.6</v>
      </c>
      <c r="X174" t="e">
        <f>VLOOKUP(A174,'post intervencion'!J:BY,66,0)</f>
        <v>#N/A</v>
      </c>
      <c r="Y174">
        <f>VLOOKUP(A174,'post control'!J:BI,49,0)</f>
        <v>3.2</v>
      </c>
      <c r="Z174">
        <f>VLOOKUP(A174,Pre!$J:$BG,49,0)</f>
        <v>4.25</v>
      </c>
      <c r="AA174" t="e">
        <f>VLOOKUP(A174,'post intervencion'!J:BY,67,0)</f>
        <v>#N/A</v>
      </c>
      <c r="AB174">
        <f>VLOOKUP(A174,'post control'!J:BI,50,0)</f>
        <v>4</v>
      </c>
      <c r="AC174">
        <f>VLOOKUP(A174,Pre!$J:$BG,50,0)</f>
        <v>8</v>
      </c>
      <c r="AD174" t="e">
        <f>VLOOKUP(A174,'post intervencion'!J:BY,68,0)</f>
        <v>#N/A</v>
      </c>
      <c r="AE174">
        <f>VLOOKUP(A174,'post control'!J:BI,51,0)</f>
        <v>9</v>
      </c>
      <c r="AG174">
        <f>VLOOKUP(A174,Pre!$J:$BH,51,0)</f>
        <v>3.7777777777777777</v>
      </c>
      <c r="AH174" t="e">
        <f>VLOOKUP(A174,'post intervencion'!J:CA,70,0)</f>
        <v>#N/A</v>
      </c>
      <c r="AJ174">
        <f>VLOOKUP(A174,Pre!$J:$BI,52,0)</f>
        <v>2.6666666666666665</v>
      </c>
      <c r="AK174" t="e">
        <f>VLOOKUP(A174,'post intervencion'!J:CB,71,0)</f>
        <v>#N/A</v>
      </c>
      <c r="AM174">
        <f>VLOOKUP(A174,Pre!$J:$BJ,53,0)</f>
        <v>4</v>
      </c>
      <c r="AN174" t="e">
        <f>VLOOKUP(A174,'post intervencion'!J:CC,72,0)</f>
        <v>#N/A</v>
      </c>
      <c r="AP174">
        <f>VLOOKUP(A174,Pre!$J:$BK,54,0)</f>
        <v>4</v>
      </c>
      <c r="AQ174" t="e">
        <f>VLOOKUP(A174,'post intervencion'!J:CD,73,0)</f>
        <v>#N/A</v>
      </c>
      <c r="AS174">
        <f>VLOOKUP(A174,Pre!$J:$BL,55,0)</f>
        <v>2.6666666666666665</v>
      </c>
      <c r="AT174" t="e">
        <f>VLOOKUP(A174,'post intervencion'!J:CE,74,0)</f>
        <v>#N/A</v>
      </c>
      <c r="AW174" t="e">
        <f>VLOOKUP(A174,'post intervencion'!$J$18:$CI$117,75,0)</f>
        <v>#N/A</v>
      </c>
      <c r="AX174" t="e">
        <f>VLOOKUP(A174,'post intervencion'!$J$18:$CI$117,76,0)</f>
        <v>#N/A</v>
      </c>
      <c r="AY174" t="e">
        <f>VLOOKUP(A174,'post intervencion'!$J$18:$CI$117,77,0)</f>
        <v>#N/A</v>
      </c>
      <c r="AZ174" t="e">
        <f>VLOOKUP(A174,'post intervencion'!$J$18:$CI$117,78,0)</f>
        <v>#N/A</v>
      </c>
      <c r="BB174">
        <f>VLOOKUP(A174,Pre!$J:$BL,4,0)</f>
        <v>6</v>
      </c>
      <c r="BC174" t="e">
        <f>VLOOKUP(A174,'post intervencion'!J:CN,21,0)</f>
        <v>#N/A</v>
      </c>
    </row>
    <row r="175" spans="1:55" x14ac:dyDescent="0.2">
      <c r="A175">
        <v>973</v>
      </c>
      <c r="B175" s="13">
        <f>VLOOKUP(A175,Pre!$J:$BG,41,0)</f>
        <v>6.333333333333333</v>
      </c>
      <c r="C175" s="13" t="e">
        <f>VLOOKUP(A175,'post intervencion'!J:BY,59,0)</f>
        <v>#N/A</v>
      </c>
      <c r="D175" s="13" t="e">
        <f>VLOOKUP(A175,'post control'!J:BI,42,0)</f>
        <v>#N/A</v>
      </c>
      <c r="E175">
        <f>VLOOKUP(A175,Pre!$J:$BG,42,0)</f>
        <v>4</v>
      </c>
      <c r="F175" t="e">
        <f>VLOOKUP(A175,'post intervencion'!J:BY,60,0)</f>
        <v>#N/A</v>
      </c>
      <c r="G175" t="e">
        <f>VLOOKUP(A175,'post control'!J:BI,43,0)</f>
        <v>#N/A</v>
      </c>
      <c r="H175">
        <f>VLOOKUP(A175,Pre!$J:$BG,43,0)</f>
        <v>1.3333333333333333</v>
      </c>
      <c r="I175" t="e">
        <f>VLOOKUP(A175,'post intervencion'!J:BY,61,0)</f>
        <v>#N/A</v>
      </c>
      <c r="J175" t="e">
        <f>VLOOKUP(A175,'post control'!J:BI,44,0)</f>
        <v>#N/A</v>
      </c>
      <c r="K175" s="24">
        <f>VLOOKUP(A175,Pre!$J:$BG,44,0)</f>
        <v>1</v>
      </c>
      <c r="L175" t="e">
        <f>VLOOKUP(A175,'post intervencion'!J:BY,62,0)</f>
        <v>#N/A</v>
      </c>
      <c r="M175" t="e">
        <f>VLOOKUP(A175,'post control'!J:BI,45,0)</f>
        <v>#N/A</v>
      </c>
      <c r="N175">
        <f>VLOOKUP(A175,Pre!$J:$BG,45,0)</f>
        <v>2</v>
      </c>
      <c r="O175" t="e">
        <f>VLOOKUP(A175,'post intervencion'!J:BY,63,0)</f>
        <v>#N/A</v>
      </c>
      <c r="P175" t="e">
        <f>VLOOKUP(A175,'post control'!J:BI,46,0)</f>
        <v>#N/A</v>
      </c>
      <c r="Q175">
        <f>VLOOKUP(A175,Pre!$J:$BG,46,0)</f>
        <v>1</v>
      </c>
      <c r="R175" t="e">
        <f>VLOOKUP(A175,'post intervencion'!J:BY,64,0)</f>
        <v>#N/A</v>
      </c>
      <c r="S175" t="e">
        <f>VLOOKUP(A175,'post control'!J:BI,47,0)</f>
        <v>#N/A</v>
      </c>
      <c r="T175">
        <f>VLOOKUP(A175,Pre!$J:$BG,47,0)</f>
        <v>2.6666666666666665</v>
      </c>
      <c r="U175" t="e">
        <f>VLOOKUP(A175,'post intervencion'!J:BY,65,0)</f>
        <v>#N/A</v>
      </c>
      <c r="V175" t="e">
        <f>VLOOKUP(A175,'post control'!J:BI,48,0)</f>
        <v>#N/A</v>
      </c>
      <c r="W175">
        <f>VLOOKUP(A175,Pre!$J:$BG,48,0)</f>
        <v>4</v>
      </c>
      <c r="X175" t="e">
        <f>VLOOKUP(A175,'post intervencion'!J:BY,66,0)</f>
        <v>#N/A</v>
      </c>
      <c r="Y175" t="e">
        <f>VLOOKUP(A175,'post control'!J:BI,49,0)</f>
        <v>#N/A</v>
      </c>
      <c r="Z175">
        <f>VLOOKUP(A175,Pre!$J:$BG,49,0)</f>
        <v>3.75</v>
      </c>
      <c r="AA175" t="e">
        <f>VLOOKUP(A175,'post intervencion'!J:BY,67,0)</f>
        <v>#N/A</v>
      </c>
      <c r="AB175" t="e">
        <f>VLOOKUP(A175,'post control'!J:BI,50,0)</f>
        <v>#N/A</v>
      </c>
      <c r="AC175">
        <f>VLOOKUP(A175,Pre!$J:$BG,50,0)</f>
        <v>9</v>
      </c>
      <c r="AD175" t="e">
        <f>VLOOKUP(A175,'post intervencion'!J:BY,68,0)</f>
        <v>#N/A</v>
      </c>
      <c r="AE175" t="e">
        <f>VLOOKUP(A175,'post control'!J:BI,51,0)</f>
        <v>#N/A</v>
      </c>
      <c r="AG175">
        <f>VLOOKUP(A175,Pre!$J:$BH,51,0)</f>
        <v>2.4444444444444446</v>
      </c>
      <c r="AH175" t="e">
        <f>VLOOKUP(A175,'post intervencion'!J:CA,70,0)</f>
        <v>#N/A</v>
      </c>
      <c r="AJ175">
        <f>VLOOKUP(A175,Pre!$J:$BI,52,0)</f>
        <v>1.6666666666666665</v>
      </c>
      <c r="AK175" t="e">
        <f>VLOOKUP(A175,'post intervencion'!J:CB,71,0)</f>
        <v>#N/A</v>
      </c>
      <c r="AM175">
        <f>VLOOKUP(A175,Pre!$J:$BJ,53,0)</f>
        <v>3</v>
      </c>
      <c r="AN175" t="e">
        <f>VLOOKUP(A175,'post intervencion'!J:CC,72,0)</f>
        <v>#N/A</v>
      </c>
      <c r="AP175">
        <f>VLOOKUP(A175,Pre!$J:$BK,54,0)</f>
        <v>3</v>
      </c>
      <c r="AQ175" t="e">
        <f>VLOOKUP(A175,'post intervencion'!J:CD,73,0)</f>
        <v>#N/A</v>
      </c>
      <c r="AS175">
        <f>VLOOKUP(A175,Pre!$J:$BL,55,0)</f>
        <v>3</v>
      </c>
      <c r="AT175" t="e">
        <f>VLOOKUP(A175,'post intervencion'!J:CE,74,0)</f>
        <v>#N/A</v>
      </c>
      <c r="AW175" t="e">
        <f>VLOOKUP(A175,'post intervencion'!$J$18:$CI$117,75,0)</f>
        <v>#N/A</v>
      </c>
      <c r="AX175" t="e">
        <f>VLOOKUP(A175,'post intervencion'!$J$18:$CI$117,76,0)</f>
        <v>#N/A</v>
      </c>
      <c r="AY175" t="e">
        <f>VLOOKUP(A175,'post intervencion'!$J$18:$CI$117,77,0)</f>
        <v>#N/A</v>
      </c>
      <c r="AZ175" t="e">
        <f>VLOOKUP(A175,'post intervencion'!$J$18:$CI$117,78,0)</f>
        <v>#N/A</v>
      </c>
      <c r="BB175">
        <f>VLOOKUP(A175,Pre!$J:$BL,4,0)</f>
        <v>5</v>
      </c>
      <c r="BC175" t="e">
        <f>VLOOKUP(A175,'post intervencion'!J:CN,21,0)</f>
        <v>#N/A</v>
      </c>
    </row>
    <row r="176" spans="1:55" x14ac:dyDescent="0.2">
      <c r="A176">
        <v>981</v>
      </c>
      <c r="B176" s="13">
        <f>VLOOKUP(A176,Pre!$J:$BG,41,0)</f>
        <v>6.666666666666667</v>
      </c>
      <c r="C176" s="13" t="e">
        <f>VLOOKUP(A176,'post intervencion'!J:BY,59,0)</f>
        <v>#N/A</v>
      </c>
      <c r="D176" s="13">
        <f>VLOOKUP(A176,'post control'!J:BI,42,0)</f>
        <v>6.333333333333333</v>
      </c>
      <c r="E176">
        <f>VLOOKUP(A176,Pre!$J:$BG,42,0)</f>
        <v>11</v>
      </c>
      <c r="F176" t="e">
        <f>VLOOKUP(A176,'post intervencion'!J:BY,60,0)</f>
        <v>#N/A</v>
      </c>
      <c r="G176">
        <f>VLOOKUP(A176,'post control'!J:BI,43,0)</f>
        <v>7</v>
      </c>
      <c r="H176">
        <f>VLOOKUP(A176,Pre!$J:$BG,43,0)</f>
        <v>1.3333333333333333</v>
      </c>
      <c r="I176" t="e">
        <f>VLOOKUP(A176,'post intervencion'!J:BY,61,0)</f>
        <v>#N/A</v>
      </c>
      <c r="J176">
        <f>VLOOKUP(A176,'post control'!J:BI,44,0)</f>
        <v>0.66666666666666663</v>
      </c>
      <c r="K176" s="24">
        <f>VLOOKUP(A176,Pre!$J:$BG,44,0)</f>
        <v>0</v>
      </c>
      <c r="L176" t="e">
        <f>VLOOKUP(A176,'post intervencion'!J:BY,62,0)</f>
        <v>#N/A</v>
      </c>
      <c r="M176">
        <f>VLOOKUP(A176,'post control'!J:BI,45,0)</f>
        <v>0</v>
      </c>
      <c r="N176">
        <f>VLOOKUP(A176,Pre!$J:$BG,45,0)</f>
        <v>2</v>
      </c>
      <c r="O176" t="e">
        <f>VLOOKUP(A176,'post intervencion'!J:BY,63,0)</f>
        <v>#N/A</v>
      </c>
      <c r="P176">
        <f>VLOOKUP(A176,'post control'!J:BI,46,0)</f>
        <v>1</v>
      </c>
      <c r="Q176">
        <f>VLOOKUP(A176,Pre!$J:$BG,46,0)</f>
        <v>2</v>
      </c>
      <c r="R176" t="e">
        <f>VLOOKUP(A176,'post intervencion'!J:BY,64,0)</f>
        <v>#N/A</v>
      </c>
      <c r="S176">
        <f>VLOOKUP(A176,'post control'!J:BI,47,0)</f>
        <v>1</v>
      </c>
      <c r="T176">
        <f>VLOOKUP(A176,Pre!$J:$BG,47,0)</f>
        <v>4</v>
      </c>
      <c r="U176" t="e">
        <f>VLOOKUP(A176,'post intervencion'!J:BY,65,0)</f>
        <v>#N/A</v>
      </c>
      <c r="V176">
        <f>VLOOKUP(A176,'post control'!J:BI,48,0)</f>
        <v>2.6666666666666665</v>
      </c>
      <c r="W176">
        <f>VLOOKUP(A176,Pre!$J:$BG,48,0)</f>
        <v>4.2</v>
      </c>
      <c r="X176" t="e">
        <f>VLOOKUP(A176,'post intervencion'!J:BY,66,0)</f>
        <v>#N/A</v>
      </c>
      <c r="Y176">
        <f>VLOOKUP(A176,'post control'!J:BI,49,0)</f>
        <v>4.5999999999999996</v>
      </c>
      <c r="Z176">
        <f>VLOOKUP(A176,Pre!$J:$BG,49,0)</f>
        <v>4</v>
      </c>
      <c r="AA176" t="e">
        <f>VLOOKUP(A176,'post intervencion'!J:BY,67,0)</f>
        <v>#N/A</v>
      </c>
      <c r="AB176">
        <f>VLOOKUP(A176,'post control'!J:BI,50,0)</f>
        <v>4</v>
      </c>
      <c r="AC176">
        <f>VLOOKUP(A176,Pre!$J:$BG,50,0)</f>
        <v>13</v>
      </c>
      <c r="AD176" t="e">
        <f>VLOOKUP(A176,'post intervencion'!J:BY,68,0)</f>
        <v>#N/A</v>
      </c>
      <c r="AE176">
        <f>VLOOKUP(A176,'post control'!J:BI,51,0)</f>
        <v>12</v>
      </c>
      <c r="AG176">
        <f>VLOOKUP(A176,Pre!$J:$BH,51,0)</f>
        <v>2.4444444444444446</v>
      </c>
      <c r="AH176" t="e">
        <f>VLOOKUP(A176,'post intervencion'!J:CA,70,0)</f>
        <v>#N/A</v>
      </c>
      <c r="AJ176">
        <f>VLOOKUP(A176,Pre!$J:$BI,52,0)</f>
        <v>4</v>
      </c>
      <c r="AK176" t="e">
        <f>VLOOKUP(A176,'post intervencion'!J:CB,71,0)</f>
        <v>#N/A</v>
      </c>
      <c r="AM176">
        <f>VLOOKUP(A176,Pre!$J:$BJ,53,0)</f>
        <v>5</v>
      </c>
      <c r="AN176" t="e">
        <f>VLOOKUP(A176,'post intervencion'!J:CC,72,0)</f>
        <v>#N/A</v>
      </c>
      <c r="AP176">
        <f>VLOOKUP(A176,Pre!$J:$BK,54,0)</f>
        <v>5</v>
      </c>
      <c r="AQ176" t="e">
        <f>VLOOKUP(A176,'post intervencion'!J:CD,73,0)</f>
        <v>#N/A</v>
      </c>
      <c r="AS176">
        <f>VLOOKUP(A176,Pre!$J:$BL,55,0)</f>
        <v>4.333333333333333</v>
      </c>
      <c r="AT176" t="e">
        <f>VLOOKUP(A176,'post intervencion'!J:CE,74,0)</f>
        <v>#N/A</v>
      </c>
      <c r="AW176" t="e">
        <f>VLOOKUP(A176,'post intervencion'!$J$18:$CI$117,75,0)</f>
        <v>#N/A</v>
      </c>
      <c r="AX176" t="e">
        <f>VLOOKUP(A176,'post intervencion'!$J$18:$CI$117,76,0)</f>
        <v>#N/A</v>
      </c>
      <c r="AY176" t="e">
        <f>VLOOKUP(A176,'post intervencion'!$J$18:$CI$117,77,0)</f>
        <v>#N/A</v>
      </c>
      <c r="AZ176" t="e">
        <f>VLOOKUP(A176,'post intervencion'!$J$18:$CI$117,78,0)</f>
        <v>#N/A</v>
      </c>
      <c r="BB176">
        <f>VLOOKUP(A176,Pre!$J:$BL,4,0)</f>
        <v>7</v>
      </c>
      <c r="BC176" t="e">
        <f>VLOOKUP(A176,'post intervencion'!J:CN,21,0)</f>
        <v>#N/A</v>
      </c>
    </row>
    <row r="177" spans="1:55" x14ac:dyDescent="0.2">
      <c r="A177">
        <v>997</v>
      </c>
      <c r="B177" s="13">
        <f>VLOOKUP(A177,Pre!$J:$BG,41,0)</f>
        <v>4</v>
      </c>
      <c r="C177" s="13" t="e">
        <f>VLOOKUP(A177,'post intervencion'!J:BY,59,0)</f>
        <v>#N/A</v>
      </c>
      <c r="D177" s="13" t="e">
        <f>VLOOKUP(A177,'post control'!J:BI,42,0)</f>
        <v>#N/A</v>
      </c>
      <c r="E177">
        <f>VLOOKUP(A177,Pre!$J:$BG,42,0)</f>
        <v>6</v>
      </c>
      <c r="F177" t="e">
        <f>VLOOKUP(A177,'post intervencion'!J:BY,60,0)</f>
        <v>#N/A</v>
      </c>
      <c r="G177" t="e">
        <f>VLOOKUP(A177,'post control'!J:BI,43,0)</f>
        <v>#N/A</v>
      </c>
      <c r="H177">
        <f>VLOOKUP(A177,Pre!$J:$BG,43,0)</f>
        <v>1.3333333333333333</v>
      </c>
      <c r="I177" t="e">
        <f>VLOOKUP(A177,'post intervencion'!J:BY,61,0)</f>
        <v>#N/A</v>
      </c>
      <c r="J177" t="e">
        <f>VLOOKUP(A177,'post control'!J:BI,44,0)</f>
        <v>#N/A</v>
      </c>
      <c r="K177" s="24">
        <f>VLOOKUP(A177,Pre!$J:$BG,44,0)</f>
        <v>2</v>
      </c>
      <c r="L177" t="e">
        <f>VLOOKUP(A177,'post intervencion'!J:BY,62,0)</f>
        <v>#N/A</v>
      </c>
      <c r="M177" t="e">
        <f>VLOOKUP(A177,'post control'!J:BI,45,0)</f>
        <v>#N/A</v>
      </c>
      <c r="N177">
        <f>VLOOKUP(A177,Pre!$J:$BG,45,0)</f>
        <v>2</v>
      </c>
      <c r="O177" t="e">
        <f>VLOOKUP(A177,'post intervencion'!J:BY,63,0)</f>
        <v>#N/A</v>
      </c>
      <c r="P177" t="e">
        <f>VLOOKUP(A177,'post control'!J:BI,46,0)</f>
        <v>#N/A</v>
      </c>
      <c r="Q177">
        <f>VLOOKUP(A177,Pre!$J:$BG,46,0)</f>
        <v>0</v>
      </c>
      <c r="R177" t="e">
        <f>VLOOKUP(A177,'post intervencion'!J:BY,64,0)</f>
        <v>#N/A</v>
      </c>
      <c r="S177" t="e">
        <f>VLOOKUP(A177,'post control'!J:BI,47,0)</f>
        <v>#N/A</v>
      </c>
      <c r="T177">
        <f>VLOOKUP(A177,Pre!$J:$BG,47,0)</f>
        <v>1.6666666666666667</v>
      </c>
      <c r="U177" t="e">
        <f>VLOOKUP(A177,'post intervencion'!J:BY,65,0)</f>
        <v>#N/A</v>
      </c>
      <c r="V177" t="e">
        <f>VLOOKUP(A177,'post control'!J:BI,48,0)</f>
        <v>#N/A</v>
      </c>
      <c r="W177">
        <f>VLOOKUP(A177,Pre!$J:$BG,48,0)</f>
        <v>3.8</v>
      </c>
      <c r="X177" t="e">
        <f>VLOOKUP(A177,'post intervencion'!J:BY,66,0)</f>
        <v>#N/A</v>
      </c>
      <c r="Y177" t="e">
        <f>VLOOKUP(A177,'post control'!J:BI,49,0)</f>
        <v>#N/A</v>
      </c>
      <c r="Z177">
        <f>VLOOKUP(A177,Pre!$J:$BG,49,0)</f>
        <v>2.5</v>
      </c>
      <c r="AA177" t="e">
        <f>VLOOKUP(A177,'post intervencion'!J:BY,67,0)</f>
        <v>#N/A</v>
      </c>
      <c r="AB177" t="e">
        <f>VLOOKUP(A177,'post control'!J:BI,50,0)</f>
        <v>#N/A</v>
      </c>
      <c r="AC177">
        <f>VLOOKUP(A177,Pre!$J:$BG,50,0)</f>
        <v>4</v>
      </c>
      <c r="AD177" t="e">
        <f>VLOOKUP(A177,'post intervencion'!J:BY,68,0)</f>
        <v>#N/A</v>
      </c>
      <c r="AE177" t="e">
        <f>VLOOKUP(A177,'post control'!J:BI,51,0)</f>
        <v>#N/A</v>
      </c>
      <c r="AG177">
        <f>VLOOKUP(A177,Pre!$J:$BH,51,0)</f>
        <v>2.2222222222222223</v>
      </c>
      <c r="AH177" t="e">
        <f>VLOOKUP(A177,'post intervencion'!J:CA,70,0)</f>
        <v>#N/A</v>
      </c>
      <c r="AJ177">
        <f>VLOOKUP(A177,Pre!$J:$BI,52,0)</f>
        <v>1.3333333333333333</v>
      </c>
      <c r="AK177" t="e">
        <f>VLOOKUP(A177,'post intervencion'!J:CB,71,0)</f>
        <v>#N/A</v>
      </c>
      <c r="AM177">
        <f>VLOOKUP(A177,Pre!$J:$BJ,53,0)</f>
        <v>2</v>
      </c>
      <c r="AN177" t="e">
        <f>VLOOKUP(A177,'post intervencion'!J:CC,72,0)</f>
        <v>#N/A</v>
      </c>
      <c r="AP177">
        <f>VLOOKUP(A177,Pre!$J:$BK,54,0)</f>
        <v>2</v>
      </c>
      <c r="AQ177" t="e">
        <f>VLOOKUP(A177,'post intervencion'!J:CD,73,0)</f>
        <v>#N/A</v>
      </c>
      <c r="AS177">
        <f>VLOOKUP(A177,Pre!$J:$BL,55,0)</f>
        <v>1.3333333333333333</v>
      </c>
      <c r="AT177" t="e">
        <f>VLOOKUP(A177,'post intervencion'!J:CE,74,0)</f>
        <v>#N/A</v>
      </c>
      <c r="AW177" t="e">
        <f>VLOOKUP(A177,'post intervencion'!$J$18:$CI$117,75,0)</f>
        <v>#N/A</v>
      </c>
      <c r="AX177" t="e">
        <f>VLOOKUP(A177,'post intervencion'!$J$18:$CI$117,76,0)</f>
        <v>#N/A</v>
      </c>
      <c r="AY177" t="e">
        <f>VLOOKUP(A177,'post intervencion'!$J$18:$CI$117,77,0)</f>
        <v>#N/A</v>
      </c>
      <c r="AZ177" t="e">
        <f>VLOOKUP(A177,'post intervencion'!$J$18:$CI$117,78,0)</f>
        <v>#N/A</v>
      </c>
      <c r="BB177">
        <f>VLOOKUP(A177,Pre!$J:$BL,4,0)</f>
        <v>5</v>
      </c>
      <c r="BC177" t="e">
        <f>VLOOKUP(A177,'post intervencion'!J:CN,21,0)</f>
        <v>#N/A</v>
      </c>
    </row>
    <row r="178" spans="1:55" x14ac:dyDescent="0.2">
      <c r="A178">
        <v>1005</v>
      </c>
      <c r="B178" s="13">
        <f>VLOOKUP(A178,Pre!$J:$BG,41,0)</f>
        <v>3.3333333333333335</v>
      </c>
      <c r="C178" s="13" t="e">
        <f>VLOOKUP(A178,'post intervencion'!J:BY,59,0)</f>
        <v>#N/A</v>
      </c>
      <c r="D178" s="13">
        <f>VLOOKUP(A178,'post control'!J:BI,42,0)</f>
        <v>3.6666666666666665</v>
      </c>
      <c r="E178">
        <f>VLOOKUP(A178,Pre!$J:$BG,42,0)</f>
        <v>2</v>
      </c>
      <c r="F178" t="e">
        <f>VLOOKUP(A178,'post intervencion'!J:BY,60,0)</f>
        <v>#N/A</v>
      </c>
      <c r="G178">
        <f>VLOOKUP(A178,'post control'!J:BI,43,0)</f>
        <v>5</v>
      </c>
      <c r="H178">
        <f>VLOOKUP(A178,Pre!$J:$BG,43,0)</f>
        <v>1</v>
      </c>
      <c r="I178" t="e">
        <f>VLOOKUP(A178,'post intervencion'!J:BY,61,0)</f>
        <v>#N/A</v>
      </c>
      <c r="J178">
        <f>VLOOKUP(A178,'post control'!J:BI,44,0)</f>
        <v>0.33333333333333331</v>
      </c>
      <c r="K178" s="24">
        <f>VLOOKUP(A178,Pre!$J:$BG,44,0)</f>
        <v>1</v>
      </c>
      <c r="L178" t="e">
        <f>VLOOKUP(A178,'post intervencion'!J:BY,62,0)</f>
        <v>#N/A</v>
      </c>
      <c r="M178">
        <f>VLOOKUP(A178,'post control'!J:BI,45,0)</f>
        <v>2</v>
      </c>
      <c r="N178">
        <f>VLOOKUP(A178,Pre!$J:$BG,45,0)</f>
        <v>2</v>
      </c>
      <c r="O178" t="e">
        <f>VLOOKUP(A178,'post intervencion'!J:BY,63,0)</f>
        <v>#N/A</v>
      </c>
      <c r="P178">
        <f>VLOOKUP(A178,'post control'!J:BI,46,0)</f>
        <v>0</v>
      </c>
      <c r="Q178">
        <f>VLOOKUP(A178,Pre!$J:$BG,46,0)</f>
        <v>0</v>
      </c>
      <c r="R178" t="e">
        <f>VLOOKUP(A178,'post intervencion'!J:BY,64,0)</f>
        <v>#N/A</v>
      </c>
      <c r="S178">
        <f>VLOOKUP(A178,'post control'!J:BI,47,0)</f>
        <v>0</v>
      </c>
      <c r="T178">
        <f>VLOOKUP(A178,Pre!$J:$BG,47,0)</f>
        <v>3</v>
      </c>
      <c r="U178" t="e">
        <f>VLOOKUP(A178,'post intervencion'!J:BY,65,0)</f>
        <v>#N/A</v>
      </c>
      <c r="V178">
        <f>VLOOKUP(A178,'post control'!J:BI,48,0)</f>
        <v>3.2222222222222223</v>
      </c>
      <c r="W178">
        <f>VLOOKUP(A178,Pre!$J:$BG,48,0)</f>
        <v>2.6</v>
      </c>
      <c r="X178" t="e">
        <f>VLOOKUP(A178,'post intervencion'!J:BY,66,0)</f>
        <v>#N/A</v>
      </c>
      <c r="Y178">
        <f>VLOOKUP(A178,'post control'!J:BI,49,0)</f>
        <v>3.6</v>
      </c>
      <c r="Z178">
        <f>VLOOKUP(A178,Pre!$J:$BG,49,0)</f>
        <v>4</v>
      </c>
      <c r="AA178" t="e">
        <f>VLOOKUP(A178,'post intervencion'!J:BY,67,0)</f>
        <v>#N/A</v>
      </c>
      <c r="AB178">
        <f>VLOOKUP(A178,'post control'!J:BI,50,0)</f>
        <v>4.666666666666667</v>
      </c>
      <c r="AC178">
        <f>VLOOKUP(A178,Pre!$J:$BG,50,0)</f>
        <v>4</v>
      </c>
      <c r="AD178" t="e">
        <f>VLOOKUP(A178,'post intervencion'!J:BY,68,0)</f>
        <v>#N/A</v>
      </c>
      <c r="AE178">
        <f>VLOOKUP(A178,'post control'!J:BI,51,0)</f>
        <v>5</v>
      </c>
      <c r="AG178">
        <f>VLOOKUP(A178,Pre!$J:$BH,51,0)</f>
        <v>3.4444444444444446</v>
      </c>
      <c r="AH178" t="e">
        <f>VLOOKUP(A178,'post intervencion'!J:CA,70,0)</f>
        <v>#N/A</v>
      </c>
      <c r="AJ178">
        <f>VLOOKUP(A178,Pre!$J:$BI,52,0)</f>
        <v>1.3333333333333335</v>
      </c>
      <c r="AK178" t="e">
        <f>VLOOKUP(A178,'post intervencion'!J:CB,71,0)</f>
        <v>#N/A</v>
      </c>
      <c r="AM178">
        <f>VLOOKUP(A178,Pre!$J:$BJ,53,0)</f>
        <v>2</v>
      </c>
      <c r="AN178" t="e">
        <f>VLOOKUP(A178,'post intervencion'!J:CC,72,0)</f>
        <v>#N/A</v>
      </c>
      <c r="AP178">
        <f>VLOOKUP(A178,Pre!$J:$BK,54,0)</f>
        <v>2</v>
      </c>
      <c r="AQ178" t="e">
        <f>VLOOKUP(A178,'post intervencion'!J:CD,73,0)</f>
        <v>#N/A</v>
      </c>
      <c r="AS178">
        <f>VLOOKUP(A178,Pre!$J:$BL,55,0)</f>
        <v>1</v>
      </c>
      <c r="AT178" t="e">
        <f>VLOOKUP(A178,'post intervencion'!J:CE,74,0)</f>
        <v>#N/A</v>
      </c>
      <c r="AW178" t="e">
        <f>VLOOKUP(A178,'post intervencion'!$J$18:$CI$117,75,0)</f>
        <v>#N/A</v>
      </c>
      <c r="AX178" t="e">
        <f>VLOOKUP(A178,'post intervencion'!$J$18:$CI$117,76,0)</f>
        <v>#N/A</v>
      </c>
      <c r="AY178" t="e">
        <f>VLOOKUP(A178,'post intervencion'!$J$18:$CI$117,77,0)</f>
        <v>#N/A</v>
      </c>
      <c r="AZ178" t="e">
        <f>VLOOKUP(A178,'post intervencion'!$J$18:$CI$117,78,0)</f>
        <v>#N/A</v>
      </c>
      <c r="BB178">
        <f>VLOOKUP(A178,Pre!$J:$BL,4,0)</f>
        <v>2</v>
      </c>
      <c r="BC178" t="e">
        <f>VLOOKUP(A178,'post intervencion'!J:CN,21,0)</f>
        <v>#N/A</v>
      </c>
    </row>
    <row r="179" spans="1:55" x14ac:dyDescent="0.2">
      <c r="A179">
        <v>1066</v>
      </c>
      <c r="B179" s="13">
        <f>VLOOKUP(A179,Pre!$J:$BG,41,0)</f>
        <v>4.666666666666667</v>
      </c>
      <c r="C179" s="13" t="e">
        <f>VLOOKUP(A179,'post intervencion'!J:BY,59,0)</f>
        <v>#N/A</v>
      </c>
      <c r="D179" s="13">
        <f>VLOOKUP(A179,'post control'!J:BI,42,0)</f>
        <v>4.333333333333333</v>
      </c>
      <c r="E179">
        <f>VLOOKUP(A179,Pre!$J:$BG,42,0)</f>
        <v>9</v>
      </c>
      <c r="F179" t="e">
        <f>VLOOKUP(A179,'post intervencion'!J:BY,60,0)</f>
        <v>#N/A</v>
      </c>
      <c r="G179">
        <f>VLOOKUP(A179,'post control'!J:BI,43,0)</f>
        <v>11</v>
      </c>
      <c r="H179">
        <f>VLOOKUP(A179,Pre!$J:$BG,43,0)</f>
        <v>2.3333333333333335</v>
      </c>
      <c r="I179" t="e">
        <f>VLOOKUP(A179,'post intervencion'!J:BY,61,0)</f>
        <v>#N/A</v>
      </c>
      <c r="J179">
        <f>VLOOKUP(A179,'post control'!J:BI,44,0)</f>
        <v>0.33333333333333331</v>
      </c>
      <c r="K179" s="24">
        <f>VLOOKUP(A179,Pre!$J:$BG,44,0)</f>
        <v>3</v>
      </c>
      <c r="L179" t="e">
        <f>VLOOKUP(A179,'post intervencion'!J:BY,62,0)</f>
        <v>#N/A</v>
      </c>
      <c r="M179">
        <f>VLOOKUP(A179,'post control'!J:BI,45,0)</f>
        <v>1</v>
      </c>
      <c r="N179">
        <f>VLOOKUP(A179,Pre!$J:$BG,45,0)</f>
        <v>2</v>
      </c>
      <c r="O179" t="e">
        <f>VLOOKUP(A179,'post intervencion'!J:BY,63,0)</f>
        <v>#N/A</v>
      </c>
      <c r="P179">
        <f>VLOOKUP(A179,'post control'!J:BI,46,0)</f>
        <v>0</v>
      </c>
      <c r="Q179">
        <f>VLOOKUP(A179,Pre!$J:$BG,46,0)</f>
        <v>2</v>
      </c>
      <c r="R179" t="e">
        <f>VLOOKUP(A179,'post intervencion'!J:BY,64,0)</f>
        <v>#N/A</v>
      </c>
      <c r="S179">
        <f>VLOOKUP(A179,'post control'!J:BI,47,0)</f>
        <v>0</v>
      </c>
      <c r="T179">
        <f>VLOOKUP(A179,Pre!$J:$BG,47,0)</f>
        <v>2.6666666666666665</v>
      </c>
      <c r="U179" t="e">
        <f>VLOOKUP(A179,'post intervencion'!J:BY,65,0)</f>
        <v>#N/A</v>
      </c>
      <c r="V179">
        <f>VLOOKUP(A179,'post control'!J:BI,48,0)</f>
        <v>2.5555555555555554</v>
      </c>
      <c r="W179">
        <f>VLOOKUP(A179,Pre!$J:$BG,48,0)</f>
        <v>4</v>
      </c>
      <c r="X179" t="e">
        <f>VLOOKUP(A179,'post intervencion'!J:BY,66,0)</f>
        <v>#N/A</v>
      </c>
      <c r="Y179">
        <f>VLOOKUP(A179,'post control'!J:BI,49,0)</f>
        <v>4.2</v>
      </c>
      <c r="Z179">
        <f>VLOOKUP(A179,Pre!$J:$BG,49,0)</f>
        <v>3.75</v>
      </c>
      <c r="AA179" t="e">
        <f>VLOOKUP(A179,'post intervencion'!J:BY,67,0)</f>
        <v>#N/A</v>
      </c>
      <c r="AB179">
        <f>VLOOKUP(A179,'post control'!J:BI,50,0)</f>
        <v>4.333333333333333</v>
      </c>
      <c r="AC179">
        <f>VLOOKUP(A179,Pre!$J:$BG,50,0)</f>
        <v>10</v>
      </c>
      <c r="AD179" t="e">
        <f>VLOOKUP(A179,'post intervencion'!J:BY,68,0)</f>
        <v>#N/A</v>
      </c>
      <c r="AE179">
        <f>VLOOKUP(A179,'post control'!J:BI,51,0)</f>
        <v>6</v>
      </c>
      <c r="AG179">
        <f>VLOOKUP(A179,Pre!$J:$BH,51,0)</f>
        <v>2.1111111111111112</v>
      </c>
      <c r="AH179" t="e">
        <f>VLOOKUP(A179,'post intervencion'!J:CA,70,0)</f>
        <v>#N/A</v>
      </c>
      <c r="AJ179">
        <f>VLOOKUP(A179,Pre!$J:$BI,52,0)</f>
        <v>3</v>
      </c>
      <c r="AK179" t="e">
        <f>VLOOKUP(A179,'post intervencion'!J:CB,71,0)</f>
        <v>#N/A</v>
      </c>
      <c r="AM179">
        <f>VLOOKUP(A179,Pre!$J:$BJ,53,0)</f>
        <v>4</v>
      </c>
      <c r="AN179" t="e">
        <f>VLOOKUP(A179,'post intervencion'!J:CC,72,0)</f>
        <v>#N/A</v>
      </c>
      <c r="AP179">
        <f>VLOOKUP(A179,Pre!$J:$BK,54,0)</f>
        <v>4</v>
      </c>
      <c r="AQ179" t="e">
        <f>VLOOKUP(A179,'post intervencion'!J:CD,73,0)</f>
        <v>#N/A</v>
      </c>
      <c r="AS179">
        <f>VLOOKUP(A179,Pre!$J:$BL,55,0)</f>
        <v>3.333333333333333</v>
      </c>
      <c r="AT179" t="e">
        <f>VLOOKUP(A179,'post intervencion'!J:CE,74,0)</f>
        <v>#N/A</v>
      </c>
      <c r="AW179" t="e">
        <f>VLOOKUP(A179,'post intervencion'!$J$18:$CI$117,75,0)</f>
        <v>#N/A</v>
      </c>
      <c r="AX179" t="e">
        <f>VLOOKUP(A179,'post intervencion'!$J$18:$CI$117,76,0)</f>
        <v>#N/A</v>
      </c>
      <c r="AY179" t="e">
        <f>VLOOKUP(A179,'post intervencion'!$J$18:$CI$117,77,0)</f>
        <v>#N/A</v>
      </c>
      <c r="AZ179" t="e">
        <f>VLOOKUP(A179,'post intervencion'!$J$18:$CI$117,78,0)</f>
        <v>#N/A</v>
      </c>
      <c r="BB179">
        <f>VLOOKUP(A179,Pre!$J:$BL,4,0)</f>
        <v>7</v>
      </c>
      <c r="BC179" t="e">
        <f>VLOOKUP(A179,'post intervencion'!J:CN,21,0)</f>
        <v>#N/A</v>
      </c>
    </row>
    <row r="180" spans="1:55" x14ac:dyDescent="0.2">
      <c r="A180">
        <v>1240</v>
      </c>
      <c r="B180" s="13">
        <f>VLOOKUP(A180,Pre!$J:$BG,41,0)</f>
        <v>6</v>
      </c>
      <c r="C180" s="13" t="e">
        <f>VLOOKUP(A180,'post intervencion'!J:BY,59,0)</f>
        <v>#N/A</v>
      </c>
      <c r="D180" s="13">
        <f>VLOOKUP(A180,'post control'!J:BI,42,0)</f>
        <v>6</v>
      </c>
      <c r="E180">
        <f>VLOOKUP(A180,Pre!$J:$BG,42,0)</f>
        <v>6</v>
      </c>
      <c r="F180" t="e">
        <f>VLOOKUP(A180,'post intervencion'!J:BY,60,0)</f>
        <v>#N/A</v>
      </c>
      <c r="G180">
        <f>VLOOKUP(A180,'post control'!J:BI,43,0)</f>
        <v>6</v>
      </c>
      <c r="H180">
        <f>VLOOKUP(A180,Pre!$J:$BG,43,0)</f>
        <v>2</v>
      </c>
      <c r="I180" t="e">
        <f>VLOOKUP(A180,'post intervencion'!J:BY,61,0)</f>
        <v>#N/A</v>
      </c>
      <c r="J180">
        <f>VLOOKUP(A180,'post control'!J:BI,44,0)</f>
        <v>1.6666666666666667</v>
      </c>
      <c r="K180" s="24">
        <f>VLOOKUP(A180,Pre!$J:$BG,44,0)</f>
        <v>2</v>
      </c>
      <c r="L180" t="e">
        <f>VLOOKUP(A180,'post intervencion'!J:BY,62,0)</f>
        <v>#N/A</v>
      </c>
      <c r="M180">
        <f>VLOOKUP(A180,'post control'!J:BI,45,0)</f>
        <v>2</v>
      </c>
      <c r="N180">
        <f>VLOOKUP(A180,Pre!$J:$BG,45,0)</f>
        <v>2</v>
      </c>
      <c r="O180" t="e">
        <f>VLOOKUP(A180,'post intervencion'!J:BY,63,0)</f>
        <v>#N/A</v>
      </c>
      <c r="P180">
        <f>VLOOKUP(A180,'post control'!J:BI,46,0)</f>
        <v>1</v>
      </c>
      <c r="Q180">
        <f>VLOOKUP(A180,Pre!$J:$BG,46,0)</f>
        <v>2</v>
      </c>
      <c r="R180" t="e">
        <f>VLOOKUP(A180,'post intervencion'!J:BY,64,0)</f>
        <v>#N/A</v>
      </c>
      <c r="S180">
        <f>VLOOKUP(A180,'post control'!J:BI,47,0)</f>
        <v>2</v>
      </c>
      <c r="T180">
        <f>VLOOKUP(A180,Pre!$J:$BG,47,0)</f>
        <v>2</v>
      </c>
      <c r="U180" t="e">
        <f>VLOOKUP(A180,'post intervencion'!J:BY,65,0)</f>
        <v>#N/A</v>
      </c>
      <c r="V180">
        <f>VLOOKUP(A180,'post control'!J:BI,48,0)</f>
        <v>3.1111111111111112</v>
      </c>
      <c r="W180">
        <f>VLOOKUP(A180,Pre!$J:$BG,48,0)</f>
        <v>4</v>
      </c>
      <c r="X180" t="e">
        <f>VLOOKUP(A180,'post intervencion'!J:BY,66,0)</f>
        <v>#N/A</v>
      </c>
      <c r="Y180">
        <f>VLOOKUP(A180,'post control'!J:BI,49,0)</f>
        <v>3.6</v>
      </c>
      <c r="Z180">
        <f>VLOOKUP(A180,Pre!$J:$BG,49,0)</f>
        <v>4.25</v>
      </c>
      <c r="AA180" t="e">
        <f>VLOOKUP(A180,'post intervencion'!J:BY,67,0)</f>
        <v>#N/A</v>
      </c>
      <c r="AB180">
        <f>VLOOKUP(A180,'post control'!J:BI,50,0)</f>
        <v>4.666666666666667</v>
      </c>
      <c r="AC180">
        <f>VLOOKUP(A180,Pre!$J:$BG,50,0)</f>
        <v>6</v>
      </c>
      <c r="AD180" t="e">
        <f>VLOOKUP(A180,'post intervencion'!J:BY,68,0)</f>
        <v>#N/A</v>
      </c>
      <c r="AE180">
        <f>VLOOKUP(A180,'post control'!J:BI,51,0)</f>
        <v>5</v>
      </c>
      <c r="AG180">
        <f>VLOOKUP(A180,Pre!$J:$BH,51,0)</f>
        <v>2.8888888888888888</v>
      </c>
      <c r="AH180" t="e">
        <f>VLOOKUP(A180,'post intervencion'!J:CA,70,0)</f>
        <v>#N/A</v>
      </c>
      <c r="AJ180">
        <f>VLOOKUP(A180,Pre!$J:$BI,52,0)</f>
        <v>0.66666666666666652</v>
      </c>
      <c r="AK180" t="e">
        <f>VLOOKUP(A180,'post intervencion'!J:CB,71,0)</f>
        <v>#N/A</v>
      </c>
      <c r="AM180">
        <f>VLOOKUP(A180,Pre!$J:$BJ,53,0)</f>
        <v>2</v>
      </c>
      <c r="AN180" t="e">
        <f>VLOOKUP(A180,'post intervencion'!J:CC,72,0)</f>
        <v>#N/A</v>
      </c>
      <c r="AP180">
        <f>VLOOKUP(A180,Pre!$J:$BK,54,0)</f>
        <v>2</v>
      </c>
      <c r="AQ180" t="e">
        <f>VLOOKUP(A180,'post intervencion'!J:CD,73,0)</f>
        <v>#N/A</v>
      </c>
      <c r="AS180">
        <f>VLOOKUP(A180,Pre!$J:$BL,55,0)</f>
        <v>2</v>
      </c>
      <c r="AT180" t="e">
        <f>VLOOKUP(A180,'post intervencion'!J:CE,74,0)</f>
        <v>#N/A</v>
      </c>
      <c r="AW180" t="e">
        <f>VLOOKUP(A180,'post intervencion'!$J$18:$CI$117,75,0)</f>
        <v>#N/A</v>
      </c>
      <c r="AX180" t="e">
        <f>VLOOKUP(A180,'post intervencion'!$J$18:$CI$117,76,0)</f>
        <v>#N/A</v>
      </c>
      <c r="AY180" t="e">
        <f>VLOOKUP(A180,'post intervencion'!$J$18:$CI$117,77,0)</f>
        <v>#N/A</v>
      </c>
      <c r="AZ180" t="e">
        <f>VLOOKUP(A180,'post intervencion'!$J$18:$CI$117,78,0)</f>
        <v>#N/A</v>
      </c>
      <c r="BB180">
        <f>VLOOKUP(A180,Pre!$J:$BL,4,0)</f>
        <v>7</v>
      </c>
      <c r="BC180" t="e">
        <f>VLOOKUP(A180,'post intervencion'!J:CN,21,0)</f>
        <v>#N/A</v>
      </c>
    </row>
    <row r="181" spans="1:55" x14ac:dyDescent="0.2">
      <c r="A181">
        <v>1272</v>
      </c>
      <c r="B181" s="13">
        <f>VLOOKUP(A181,Pre!$J:$BG,41,0)</f>
        <v>4.333333333333333</v>
      </c>
      <c r="C181" s="13" t="e">
        <f>VLOOKUP(A181,'post intervencion'!J:BY,59,0)</f>
        <v>#N/A</v>
      </c>
      <c r="D181" s="13">
        <f>VLOOKUP(A181,'post control'!J:BI,42,0)</f>
        <v>5</v>
      </c>
      <c r="E181">
        <f>VLOOKUP(A181,Pre!$J:$BG,42,0)</f>
        <v>5</v>
      </c>
      <c r="F181" t="e">
        <f>VLOOKUP(A181,'post intervencion'!J:BY,60,0)</f>
        <v>#N/A</v>
      </c>
      <c r="G181">
        <f>VLOOKUP(A181,'post control'!J:BI,43,0)</f>
        <v>5</v>
      </c>
      <c r="H181">
        <f>VLOOKUP(A181,Pre!$J:$BG,43,0)</f>
        <v>2.6666666666666665</v>
      </c>
      <c r="I181" t="e">
        <f>VLOOKUP(A181,'post intervencion'!J:BY,61,0)</f>
        <v>#N/A</v>
      </c>
      <c r="J181">
        <f>VLOOKUP(A181,'post control'!J:BI,44,0)</f>
        <v>3.3333333333333335</v>
      </c>
      <c r="K181" s="24">
        <f>VLOOKUP(A181,Pre!$J:$BG,44,0)</f>
        <v>2</v>
      </c>
      <c r="L181" t="e">
        <f>VLOOKUP(A181,'post intervencion'!J:BY,62,0)</f>
        <v>#N/A</v>
      </c>
      <c r="M181">
        <f>VLOOKUP(A181,'post control'!J:BI,45,0)</f>
        <v>1</v>
      </c>
      <c r="N181">
        <f>VLOOKUP(A181,Pre!$J:$BG,45,0)</f>
        <v>2</v>
      </c>
      <c r="O181" t="e">
        <f>VLOOKUP(A181,'post intervencion'!J:BY,63,0)</f>
        <v>#N/A</v>
      </c>
      <c r="P181">
        <f>VLOOKUP(A181,'post control'!J:BI,46,0)</f>
        <v>5</v>
      </c>
      <c r="Q181">
        <f>VLOOKUP(A181,Pre!$J:$BG,46,0)</f>
        <v>4</v>
      </c>
      <c r="R181" t="e">
        <f>VLOOKUP(A181,'post intervencion'!J:BY,64,0)</f>
        <v>#N/A</v>
      </c>
      <c r="S181">
        <f>VLOOKUP(A181,'post control'!J:BI,47,0)</f>
        <v>4</v>
      </c>
      <c r="T181">
        <f>VLOOKUP(A181,Pre!$J:$BG,47,0)</f>
        <v>1</v>
      </c>
      <c r="U181" t="e">
        <f>VLOOKUP(A181,'post intervencion'!J:BY,65,0)</f>
        <v>#N/A</v>
      </c>
      <c r="V181">
        <f>VLOOKUP(A181,'post control'!J:BI,48,0)</f>
        <v>2.4444444444444446</v>
      </c>
      <c r="W181">
        <f>VLOOKUP(A181,Pre!$J:$BG,48,0)</f>
        <v>3.2</v>
      </c>
      <c r="X181" t="e">
        <f>VLOOKUP(A181,'post intervencion'!J:BY,66,0)</f>
        <v>#N/A</v>
      </c>
      <c r="Y181">
        <f>VLOOKUP(A181,'post control'!J:BI,49,0)</f>
        <v>3.4</v>
      </c>
      <c r="Z181">
        <f>VLOOKUP(A181,Pre!$J:$BG,49,0)</f>
        <v>3.5</v>
      </c>
      <c r="AA181" t="e">
        <f>VLOOKUP(A181,'post intervencion'!J:BY,67,0)</f>
        <v>#N/A</v>
      </c>
      <c r="AB181">
        <f>VLOOKUP(A181,'post control'!J:BI,50,0)</f>
        <v>2.6666666666666665</v>
      </c>
      <c r="AC181">
        <f>VLOOKUP(A181,Pre!$J:$BG,50,0)</f>
        <v>11</v>
      </c>
      <c r="AD181" t="e">
        <f>VLOOKUP(A181,'post intervencion'!J:BY,68,0)</f>
        <v>#N/A</v>
      </c>
      <c r="AE181">
        <f>VLOOKUP(A181,'post control'!J:BI,51,0)</f>
        <v>13</v>
      </c>
      <c r="AG181">
        <f>VLOOKUP(A181,Pre!$J:$BH,51,0)</f>
        <v>2.6666666666666665</v>
      </c>
      <c r="AH181" t="e">
        <f>VLOOKUP(A181,'post intervencion'!J:CA,70,0)</f>
        <v>#N/A</v>
      </c>
      <c r="AJ181">
        <f>VLOOKUP(A181,Pre!$J:$BI,52,0)</f>
        <v>0.66666666666666652</v>
      </c>
      <c r="AK181" t="e">
        <f>VLOOKUP(A181,'post intervencion'!J:CB,71,0)</f>
        <v>#N/A</v>
      </c>
      <c r="AM181">
        <f>VLOOKUP(A181,Pre!$J:$BJ,53,0)</f>
        <v>2</v>
      </c>
      <c r="AN181" t="e">
        <f>VLOOKUP(A181,'post intervencion'!J:CC,72,0)</f>
        <v>#N/A</v>
      </c>
      <c r="AP181">
        <f>VLOOKUP(A181,Pre!$J:$BK,54,0)</f>
        <v>4</v>
      </c>
      <c r="AQ181" t="e">
        <f>VLOOKUP(A181,'post intervencion'!J:CD,73,0)</f>
        <v>#N/A</v>
      </c>
      <c r="AS181">
        <f>VLOOKUP(A181,Pre!$J:$BL,55,0)</f>
        <v>2.6666666666666665</v>
      </c>
      <c r="AT181" t="e">
        <f>VLOOKUP(A181,'post intervencion'!J:CE,74,0)</f>
        <v>#N/A</v>
      </c>
      <c r="AW181" t="e">
        <f>VLOOKUP(A181,'post intervencion'!$J$18:$CI$117,75,0)</f>
        <v>#N/A</v>
      </c>
      <c r="AX181" t="e">
        <f>VLOOKUP(A181,'post intervencion'!$J$18:$CI$117,76,0)</f>
        <v>#N/A</v>
      </c>
      <c r="AY181" t="e">
        <f>VLOOKUP(A181,'post intervencion'!$J$18:$CI$117,77,0)</f>
        <v>#N/A</v>
      </c>
      <c r="AZ181" t="e">
        <f>VLOOKUP(A181,'post intervencion'!$J$18:$CI$117,78,0)</f>
        <v>#N/A</v>
      </c>
      <c r="BB181">
        <f>VLOOKUP(A181,Pre!$J:$BL,4,0)</f>
        <v>2</v>
      </c>
      <c r="BC181" t="e">
        <f>VLOOKUP(A181,'post intervencion'!J:CN,21,0)</f>
        <v>#N/A</v>
      </c>
    </row>
    <row r="182" spans="1:55" x14ac:dyDescent="0.2">
      <c r="A182">
        <v>1288</v>
      </c>
      <c r="B182" s="13">
        <f>VLOOKUP(A182,Pre!$J:$BG,41,0)</f>
        <v>7</v>
      </c>
      <c r="C182" s="13" t="e">
        <f>VLOOKUP(A182,'post intervencion'!J:BY,59,0)</f>
        <v>#N/A</v>
      </c>
      <c r="D182" s="13">
        <f>VLOOKUP(A182,'post control'!J:BI,42,0)</f>
        <v>6.333333333333333</v>
      </c>
      <c r="E182">
        <f>VLOOKUP(A182,Pre!$J:$BG,42,0)</f>
        <v>7</v>
      </c>
      <c r="F182" t="e">
        <f>VLOOKUP(A182,'post intervencion'!J:BY,60,0)</f>
        <v>#N/A</v>
      </c>
      <c r="G182">
        <f>VLOOKUP(A182,'post control'!J:BI,43,0)</f>
        <v>4</v>
      </c>
      <c r="H182">
        <f>VLOOKUP(A182,Pre!$J:$BG,43,0)</f>
        <v>1.6666666666666667</v>
      </c>
      <c r="I182" t="e">
        <f>VLOOKUP(A182,'post intervencion'!J:BY,61,0)</f>
        <v>#N/A</v>
      </c>
      <c r="J182">
        <f>VLOOKUP(A182,'post control'!J:BI,44,0)</f>
        <v>1.6666666666666667</v>
      </c>
      <c r="K182" s="24">
        <f>VLOOKUP(A182,Pre!$J:$BG,44,0)</f>
        <v>0</v>
      </c>
      <c r="L182" t="e">
        <f>VLOOKUP(A182,'post intervencion'!J:BY,62,0)</f>
        <v>#N/A</v>
      </c>
      <c r="M182">
        <f>VLOOKUP(A182,'post control'!J:BI,45,0)</f>
        <v>2</v>
      </c>
      <c r="N182">
        <f>VLOOKUP(A182,Pre!$J:$BG,45,0)</f>
        <v>2</v>
      </c>
      <c r="O182" t="e">
        <f>VLOOKUP(A182,'post intervencion'!J:BY,63,0)</f>
        <v>#N/A</v>
      </c>
      <c r="P182">
        <f>VLOOKUP(A182,'post control'!J:BI,46,0)</f>
        <v>3</v>
      </c>
      <c r="Q182">
        <f>VLOOKUP(A182,Pre!$J:$BG,46,0)</f>
        <v>3</v>
      </c>
      <c r="R182" t="e">
        <f>VLOOKUP(A182,'post intervencion'!J:BY,64,0)</f>
        <v>#N/A</v>
      </c>
      <c r="S182">
        <f>VLOOKUP(A182,'post control'!J:BI,47,0)</f>
        <v>0</v>
      </c>
      <c r="T182">
        <f>VLOOKUP(A182,Pre!$J:$BG,47,0)</f>
        <v>3.3333333333333335</v>
      </c>
      <c r="U182" t="e">
        <f>VLOOKUP(A182,'post intervencion'!J:BY,65,0)</f>
        <v>#N/A</v>
      </c>
      <c r="V182">
        <f>VLOOKUP(A182,'post control'!J:BI,48,0)</f>
        <v>3.4444444444444446</v>
      </c>
      <c r="W182">
        <f>VLOOKUP(A182,Pre!$J:$BG,48,0)</f>
        <v>3.6</v>
      </c>
      <c r="X182" t="e">
        <f>VLOOKUP(A182,'post intervencion'!J:BY,66,0)</f>
        <v>#N/A</v>
      </c>
      <c r="Y182">
        <f>VLOOKUP(A182,'post control'!J:BI,49,0)</f>
        <v>4.5999999999999996</v>
      </c>
      <c r="Z182">
        <f>VLOOKUP(A182,Pre!$J:$BG,49,0)</f>
        <v>4</v>
      </c>
      <c r="AA182" t="e">
        <f>VLOOKUP(A182,'post intervencion'!J:BY,67,0)</f>
        <v>#N/A</v>
      </c>
      <c r="AB182">
        <f>VLOOKUP(A182,'post control'!J:BI,50,0)</f>
        <v>4.666666666666667</v>
      </c>
      <c r="AC182">
        <f>VLOOKUP(A182,Pre!$J:$BG,50,0)</f>
        <v>10</v>
      </c>
      <c r="AD182" t="e">
        <f>VLOOKUP(A182,'post intervencion'!J:BY,68,0)</f>
        <v>#N/A</v>
      </c>
      <c r="AE182">
        <f>VLOOKUP(A182,'post control'!J:BI,51,0)</f>
        <v>11</v>
      </c>
      <c r="AG182">
        <f>VLOOKUP(A182,Pre!$J:$BH,51,0)</f>
        <v>3.3333333333333335</v>
      </c>
      <c r="AH182" t="e">
        <f>VLOOKUP(A182,'post intervencion'!J:CA,70,0)</f>
        <v>#N/A</v>
      </c>
      <c r="AJ182">
        <f>VLOOKUP(A182,Pre!$J:$BI,52,0)</f>
        <v>2</v>
      </c>
      <c r="AK182" t="e">
        <f>VLOOKUP(A182,'post intervencion'!J:CB,71,0)</f>
        <v>#N/A</v>
      </c>
      <c r="AM182">
        <f>VLOOKUP(A182,Pre!$J:$BJ,53,0)</f>
        <v>4</v>
      </c>
      <c r="AN182" t="e">
        <f>VLOOKUP(A182,'post intervencion'!J:CC,72,0)</f>
        <v>#N/A</v>
      </c>
      <c r="AP182">
        <f>VLOOKUP(A182,Pre!$J:$BK,54,0)</f>
        <v>4</v>
      </c>
      <c r="AQ182" t="e">
        <f>VLOOKUP(A182,'post intervencion'!J:CD,73,0)</f>
        <v>#N/A</v>
      </c>
      <c r="AS182">
        <f>VLOOKUP(A182,Pre!$J:$BL,55,0)</f>
        <v>3.333333333333333</v>
      </c>
      <c r="AT182" t="e">
        <f>VLOOKUP(A182,'post intervencion'!J:CE,74,0)</f>
        <v>#N/A</v>
      </c>
      <c r="AW182" t="e">
        <f>VLOOKUP(A182,'post intervencion'!$J$18:$CI$117,75,0)</f>
        <v>#N/A</v>
      </c>
      <c r="AX182" t="e">
        <f>VLOOKUP(A182,'post intervencion'!$J$18:$CI$117,76,0)</f>
        <v>#N/A</v>
      </c>
      <c r="AY182" t="e">
        <f>VLOOKUP(A182,'post intervencion'!$J$18:$CI$117,77,0)</f>
        <v>#N/A</v>
      </c>
      <c r="AZ182" t="e">
        <f>VLOOKUP(A182,'post intervencion'!$J$18:$CI$117,78,0)</f>
        <v>#N/A</v>
      </c>
      <c r="BB182">
        <f>VLOOKUP(A182,Pre!$J:$BL,4,0)</f>
        <v>6</v>
      </c>
      <c r="BC182" t="e">
        <f>VLOOKUP(A182,'post intervencion'!J:CN,21,0)</f>
        <v>#N/A</v>
      </c>
    </row>
    <row r="183" spans="1:55" x14ac:dyDescent="0.2">
      <c r="A183">
        <v>1444</v>
      </c>
      <c r="B183" s="13">
        <f>VLOOKUP(A183,Pre!$J:$BG,41,0)</f>
        <v>6.333333333333333</v>
      </c>
      <c r="C183" s="13" t="e">
        <f>VLOOKUP(A183,'post intervencion'!J:BY,59,0)</f>
        <v>#N/A</v>
      </c>
      <c r="D183" s="13">
        <f>VLOOKUP(A183,'post control'!J:BI,42,0)</f>
        <v>6</v>
      </c>
      <c r="E183">
        <f>VLOOKUP(A183,Pre!$J:$BG,42,0)</f>
        <v>4</v>
      </c>
      <c r="F183" t="e">
        <f>VLOOKUP(A183,'post intervencion'!J:BY,60,0)</f>
        <v>#N/A</v>
      </c>
      <c r="G183">
        <f>VLOOKUP(A183,'post control'!J:BI,43,0)</f>
        <v>9</v>
      </c>
      <c r="H183">
        <f>VLOOKUP(A183,Pre!$J:$BG,43,0)</f>
        <v>3</v>
      </c>
      <c r="I183" t="e">
        <f>VLOOKUP(A183,'post intervencion'!J:BY,61,0)</f>
        <v>#N/A</v>
      </c>
      <c r="J183">
        <f>VLOOKUP(A183,'post control'!J:BI,44,0)</f>
        <v>0</v>
      </c>
      <c r="K183" s="24">
        <f>VLOOKUP(A183,Pre!$J:$BG,44,0)</f>
        <v>4</v>
      </c>
      <c r="L183" t="e">
        <f>VLOOKUP(A183,'post intervencion'!J:BY,62,0)</f>
        <v>#N/A</v>
      </c>
      <c r="M183">
        <f>VLOOKUP(A183,'post control'!J:BI,45,0)</f>
        <v>0</v>
      </c>
      <c r="N183">
        <f>VLOOKUP(A183,Pre!$J:$BG,45,0)</f>
        <v>2</v>
      </c>
      <c r="O183" t="e">
        <f>VLOOKUP(A183,'post intervencion'!J:BY,63,0)</f>
        <v>#N/A</v>
      </c>
      <c r="P183">
        <f>VLOOKUP(A183,'post control'!J:BI,46,0)</f>
        <v>0</v>
      </c>
      <c r="Q183">
        <f>VLOOKUP(A183,Pre!$J:$BG,46,0)</f>
        <v>3</v>
      </c>
      <c r="R183" t="e">
        <f>VLOOKUP(A183,'post intervencion'!J:BY,64,0)</f>
        <v>#N/A</v>
      </c>
      <c r="S183">
        <f>VLOOKUP(A183,'post control'!J:BI,47,0)</f>
        <v>0</v>
      </c>
      <c r="T183">
        <f>VLOOKUP(A183,Pre!$J:$BG,47,0)</f>
        <v>1</v>
      </c>
      <c r="U183" t="e">
        <f>VLOOKUP(A183,'post intervencion'!J:BY,65,0)</f>
        <v>#N/A</v>
      </c>
      <c r="V183">
        <f>VLOOKUP(A183,'post control'!J:BI,48,0)</f>
        <v>3</v>
      </c>
      <c r="W183">
        <f>VLOOKUP(A183,Pre!$J:$BG,48,0)</f>
        <v>3.2</v>
      </c>
      <c r="X183" t="e">
        <f>VLOOKUP(A183,'post intervencion'!J:BY,66,0)</f>
        <v>#N/A</v>
      </c>
      <c r="Y183">
        <f>VLOOKUP(A183,'post control'!J:BI,49,0)</f>
        <v>3.4</v>
      </c>
      <c r="Z183">
        <f>VLOOKUP(A183,Pre!$J:$BG,49,0)</f>
        <v>2.5</v>
      </c>
      <c r="AA183" t="e">
        <f>VLOOKUP(A183,'post intervencion'!J:BY,67,0)</f>
        <v>#N/A</v>
      </c>
      <c r="AB183">
        <f>VLOOKUP(A183,'post control'!J:BI,50,0)</f>
        <v>2</v>
      </c>
      <c r="AC183">
        <f>VLOOKUP(A183,Pre!$J:$BG,50,0)</f>
        <v>9</v>
      </c>
      <c r="AD183" t="e">
        <f>VLOOKUP(A183,'post intervencion'!J:BY,68,0)</f>
        <v>#N/A</v>
      </c>
      <c r="AE183">
        <f>VLOOKUP(A183,'post control'!J:BI,51,0)</f>
        <v>0</v>
      </c>
      <c r="AG183">
        <f>VLOOKUP(A183,Pre!$J:$BH,51,0)</f>
        <v>1</v>
      </c>
      <c r="AH183" t="e">
        <f>VLOOKUP(A183,'post intervencion'!J:CA,70,0)</f>
        <v>#N/A</v>
      </c>
      <c r="AJ183">
        <f>VLOOKUP(A183,Pre!$J:$BI,52,0)</f>
        <v>2</v>
      </c>
      <c r="AK183" t="e">
        <f>VLOOKUP(A183,'post intervencion'!J:CB,71,0)</f>
        <v>#N/A</v>
      </c>
      <c r="AM183">
        <f>VLOOKUP(A183,Pre!$J:$BJ,53,0)</f>
        <v>2</v>
      </c>
      <c r="AN183" t="e">
        <f>VLOOKUP(A183,'post intervencion'!J:CC,72,0)</f>
        <v>#N/A</v>
      </c>
      <c r="AP183">
        <f>VLOOKUP(A183,Pre!$J:$BK,54,0)</f>
        <v>2</v>
      </c>
      <c r="AQ183" t="e">
        <f>VLOOKUP(A183,'post intervencion'!J:CD,73,0)</f>
        <v>#N/A</v>
      </c>
      <c r="AS183">
        <f>VLOOKUP(A183,Pre!$J:$BL,55,0)</f>
        <v>3</v>
      </c>
      <c r="AT183" t="e">
        <f>VLOOKUP(A183,'post intervencion'!J:CE,74,0)</f>
        <v>#N/A</v>
      </c>
      <c r="AW183" t="e">
        <f>VLOOKUP(A183,'post intervencion'!$J$18:$CI$117,75,0)</f>
        <v>#N/A</v>
      </c>
      <c r="AX183" t="e">
        <f>VLOOKUP(A183,'post intervencion'!$J$18:$CI$117,76,0)</f>
        <v>#N/A</v>
      </c>
      <c r="AY183" t="e">
        <f>VLOOKUP(A183,'post intervencion'!$J$18:$CI$117,77,0)</f>
        <v>#N/A</v>
      </c>
      <c r="AZ183" t="e">
        <f>VLOOKUP(A183,'post intervencion'!$J$18:$CI$117,78,0)</f>
        <v>#N/A</v>
      </c>
      <c r="BB183">
        <f>VLOOKUP(A183,Pre!$J:$BL,4,0)</f>
        <v>3</v>
      </c>
      <c r="BC183" t="e">
        <f>VLOOKUP(A183,'post intervencion'!J:CN,21,0)</f>
        <v>#N/A</v>
      </c>
    </row>
    <row r="184" spans="1:55" x14ac:dyDescent="0.2">
      <c r="A184">
        <v>1500</v>
      </c>
      <c r="B184" s="13">
        <f>VLOOKUP(A184,Pre!$J:$BG,41,0)</f>
        <v>5.333333333333333</v>
      </c>
      <c r="C184" s="13" t="e">
        <f>VLOOKUP(A184,'post intervencion'!J:BY,59,0)</f>
        <v>#N/A</v>
      </c>
      <c r="D184" s="13">
        <f>VLOOKUP(A184,'post control'!J:BI,42,0)</f>
        <v>5.333333333333333</v>
      </c>
      <c r="E184">
        <f>VLOOKUP(A184,Pre!$J:$BG,42,0)</f>
        <v>6</v>
      </c>
      <c r="F184" t="e">
        <f>VLOOKUP(A184,'post intervencion'!J:BY,60,0)</f>
        <v>#N/A</v>
      </c>
      <c r="G184">
        <f>VLOOKUP(A184,'post control'!J:BI,43,0)</f>
        <v>4</v>
      </c>
      <c r="H184">
        <f>VLOOKUP(A184,Pre!$J:$BG,43,0)</f>
        <v>2</v>
      </c>
      <c r="I184" t="e">
        <f>VLOOKUP(A184,'post intervencion'!J:BY,61,0)</f>
        <v>#N/A</v>
      </c>
      <c r="J184">
        <f>VLOOKUP(A184,'post control'!J:BI,44,0)</f>
        <v>3</v>
      </c>
      <c r="K184" s="24">
        <f>VLOOKUP(A184,Pre!$J:$BG,44,0)</f>
        <v>2</v>
      </c>
      <c r="L184" t="e">
        <f>VLOOKUP(A184,'post intervencion'!J:BY,62,0)</f>
        <v>#N/A</v>
      </c>
      <c r="M184">
        <f>VLOOKUP(A184,'post control'!J:BI,45,0)</f>
        <v>3</v>
      </c>
      <c r="N184">
        <f>VLOOKUP(A184,Pre!$J:$BG,45,0)</f>
        <v>2</v>
      </c>
      <c r="O184" t="e">
        <f>VLOOKUP(A184,'post intervencion'!J:BY,63,0)</f>
        <v>#N/A</v>
      </c>
      <c r="P184">
        <f>VLOOKUP(A184,'post control'!J:BI,46,0)</f>
        <v>3</v>
      </c>
      <c r="Q184">
        <f>VLOOKUP(A184,Pre!$J:$BG,46,0)</f>
        <v>2</v>
      </c>
      <c r="R184" t="e">
        <f>VLOOKUP(A184,'post intervencion'!J:BY,64,0)</f>
        <v>#N/A</v>
      </c>
      <c r="S184">
        <f>VLOOKUP(A184,'post control'!J:BI,47,0)</f>
        <v>3</v>
      </c>
      <c r="T184">
        <f>VLOOKUP(A184,Pre!$J:$BG,47,0)</f>
        <v>1.6666666666666667</v>
      </c>
      <c r="U184" t="e">
        <f>VLOOKUP(A184,'post intervencion'!J:BY,65,0)</f>
        <v>#N/A</v>
      </c>
      <c r="V184">
        <f>VLOOKUP(A184,'post control'!J:BI,48,0)</f>
        <v>2.6666666666666665</v>
      </c>
      <c r="W184">
        <f>VLOOKUP(A184,Pre!$J:$BG,48,0)</f>
        <v>3.8</v>
      </c>
      <c r="X184" t="e">
        <f>VLOOKUP(A184,'post intervencion'!J:BY,66,0)</f>
        <v>#N/A</v>
      </c>
      <c r="Y184">
        <f>VLOOKUP(A184,'post control'!J:BI,49,0)</f>
        <v>3.6</v>
      </c>
      <c r="Z184">
        <f>VLOOKUP(A184,Pre!$J:$BG,49,0)</f>
        <v>3</v>
      </c>
      <c r="AA184" t="e">
        <f>VLOOKUP(A184,'post intervencion'!J:BY,67,0)</f>
        <v>#N/A</v>
      </c>
      <c r="AB184">
        <f>VLOOKUP(A184,'post control'!J:BI,50,0)</f>
        <v>4.666666666666667</v>
      </c>
      <c r="AC184">
        <f>VLOOKUP(A184,Pre!$J:$BG,50,0)</f>
        <v>6</v>
      </c>
      <c r="AD184" t="e">
        <f>VLOOKUP(A184,'post intervencion'!J:BY,68,0)</f>
        <v>#N/A</v>
      </c>
      <c r="AE184">
        <f>VLOOKUP(A184,'post control'!J:BI,51,0)</f>
        <v>9</v>
      </c>
      <c r="AG184">
        <f>VLOOKUP(A184,Pre!$J:$BH,51,0)</f>
        <v>2.6666666666666665</v>
      </c>
      <c r="AH184" t="e">
        <f>VLOOKUP(A184,'post intervencion'!J:CA,70,0)</f>
        <v>#N/A</v>
      </c>
      <c r="AJ184">
        <f>VLOOKUP(A184,Pre!$J:$BI,52,0)</f>
        <v>1</v>
      </c>
      <c r="AK184" t="e">
        <f>VLOOKUP(A184,'post intervencion'!J:CB,71,0)</f>
        <v>#N/A</v>
      </c>
      <c r="AM184">
        <f>VLOOKUP(A184,Pre!$J:$BJ,53,0)</f>
        <v>2</v>
      </c>
      <c r="AN184" t="e">
        <f>VLOOKUP(A184,'post intervencion'!J:CC,72,0)</f>
        <v>#N/A</v>
      </c>
      <c r="AP184">
        <f>VLOOKUP(A184,Pre!$J:$BK,54,0)</f>
        <v>3</v>
      </c>
      <c r="AQ184" t="e">
        <f>VLOOKUP(A184,'post intervencion'!J:CD,73,0)</f>
        <v>#N/A</v>
      </c>
      <c r="AS184">
        <f>VLOOKUP(A184,Pre!$J:$BL,55,0)</f>
        <v>1.9999999999999998</v>
      </c>
      <c r="AT184" t="e">
        <f>VLOOKUP(A184,'post intervencion'!J:CE,74,0)</f>
        <v>#N/A</v>
      </c>
      <c r="AW184" t="e">
        <f>VLOOKUP(A184,'post intervencion'!$J$18:$CI$117,75,0)</f>
        <v>#N/A</v>
      </c>
      <c r="AX184" t="e">
        <f>VLOOKUP(A184,'post intervencion'!$J$18:$CI$117,76,0)</f>
        <v>#N/A</v>
      </c>
      <c r="AY184" t="e">
        <f>VLOOKUP(A184,'post intervencion'!$J$18:$CI$117,77,0)</f>
        <v>#N/A</v>
      </c>
      <c r="AZ184" t="e">
        <f>VLOOKUP(A184,'post intervencion'!$J$18:$CI$117,78,0)</f>
        <v>#N/A</v>
      </c>
      <c r="BB184">
        <f>VLOOKUP(A184,Pre!$J:$BL,4,0)</f>
        <v>5</v>
      </c>
      <c r="BC184" t="e">
        <f>VLOOKUP(A184,'post intervencion'!J:CN,21,0)</f>
        <v>#N/A</v>
      </c>
    </row>
    <row r="185" spans="1:55" x14ac:dyDescent="0.2">
      <c r="A185">
        <v>1556</v>
      </c>
      <c r="B185" s="13">
        <f>VLOOKUP(A185,Pre!$J:$BG,41,0)</f>
        <v>5.666666666666667</v>
      </c>
      <c r="C185" s="13" t="e">
        <f>VLOOKUP(A185,'post intervencion'!J:BY,59,0)</f>
        <v>#N/A</v>
      </c>
      <c r="D185" s="13" t="e">
        <f>VLOOKUP(A185,'post control'!J:BI,42,0)</f>
        <v>#N/A</v>
      </c>
      <c r="E185">
        <f>VLOOKUP(A185,Pre!$J:$BG,42,0)</f>
        <v>4</v>
      </c>
      <c r="F185" t="e">
        <f>VLOOKUP(A185,'post intervencion'!J:BY,60,0)</f>
        <v>#N/A</v>
      </c>
      <c r="G185" t="e">
        <f>VLOOKUP(A185,'post control'!J:BI,43,0)</f>
        <v>#N/A</v>
      </c>
      <c r="H185">
        <f>VLOOKUP(A185,Pre!$J:$BG,43,0)</f>
        <v>2.3333333333333335</v>
      </c>
      <c r="I185" t="e">
        <f>VLOOKUP(A185,'post intervencion'!J:BY,61,0)</f>
        <v>#N/A</v>
      </c>
      <c r="J185" t="e">
        <f>VLOOKUP(A185,'post control'!J:BI,44,0)</f>
        <v>#N/A</v>
      </c>
      <c r="K185" s="24">
        <f>VLOOKUP(A185,Pre!$J:$BG,44,0)</f>
        <v>3</v>
      </c>
      <c r="L185" t="e">
        <f>VLOOKUP(A185,'post intervencion'!J:BY,62,0)</f>
        <v>#N/A</v>
      </c>
      <c r="M185" t="e">
        <f>VLOOKUP(A185,'post control'!J:BI,45,0)</f>
        <v>#N/A</v>
      </c>
      <c r="N185">
        <f>VLOOKUP(A185,Pre!$J:$BG,45,0)</f>
        <v>2</v>
      </c>
      <c r="O185" t="e">
        <f>VLOOKUP(A185,'post intervencion'!J:BY,63,0)</f>
        <v>#N/A</v>
      </c>
      <c r="P185" t="e">
        <f>VLOOKUP(A185,'post control'!J:BI,46,0)</f>
        <v>#N/A</v>
      </c>
      <c r="Q185">
        <f>VLOOKUP(A185,Pre!$J:$BG,46,0)</f>
        <v>2</v>
      </c>
      <c r="R185" t="e">
        <f>VLOOKUP(A185,'post intervencion'!J:BY,64,0)</f>
        <v>#N/A</v>
      </c>
      <c r="S185" t="e">
        <f>VLOOKUP(A185,'post control'!J:BI,47,0)</f>
        <v>#N/A</v>
      </c>
      <c r="T185">
        <f>VLOOKUP(A185,Pre!$J:$BG,47,0)</f>
        <v>3</v>
      </c>
      <c r="U185" t="e">
        <f>VLOOKUP(A185,'post intervencion'!J:BY,65,0)</f>
        <v>#N/A</v>
      </c>
      <c r="V185" t="e">
        <f>VLOOKUP(A185,'post control'!J:BI,48,0)</f>
        <v>#N/A</v>
      </c>
      <c r="W185">
        <f>VLOOKUP(A185,Pre!$J:$BG,48,0)</f>
        <v>4</v>
      </c>
      <c r="X185" t="e">
        <f>VLOOKUP(A185,'post intervencion'!J:BY,66,0)</f>
        <v>#N/A</v>
      </c>
      <c r="Y185" t="e">
        <f>VLOOKUP(A185,'post control'!J:BI,49,0)</f>
        <v>#N/A</v>
      </c>
      <c r="Z185">
        <f>VLOOKUP(A185,Pre!$J:$BG,49,0)</f>
        <v>5</v>
      </c>
      <c r="AA185" t="e">
        <f>VLOOKUP(A185,'post intervencion'!J:BY,67,0)</f>
        <v>#N/A</v>
      </c>
      <c r="AB185" t="e">
        <f>VLOOKUP(A185,'post control'!J:BI,50,0)</f>
        <v>#N/A</v>
      </c>
      <c r="AC185">
        <f>VLOOKUP(A185,Pre!$J:$BG,50,0)</f>
        <v>7</v>
      </c>
      <c r="AD185" t="e">
        <f>VLOOKUP(A185,'post intervencion'!J:BY,68,0)</f>
        <v>#N/A</v>
      </c>
      <c r="AE185" t="e">
        <f>VLOOKUP(A185,'post control'!J:BI,51,0)</f>
        <v>#N/A</v>
      </c>
      <c r="AG185">
        <f>VLOOKUP(A185,Pre!$J:$BH,51,0)</f>
        <v>3</v>
      </c>
      <c r="AH185" t="e">
        <f>VLOOKUP(A185,'post intervencion'!J:CA,70,0)</f>
        <v>#N/A</v>
      </c>
      <c r="AJ185">
        <f>VLOOKUP(A185,Pre!$J:$BI,52,0)</f>
        <v>2</v>
      </c>
      <c r="AK185" t="e">
        <f>VLOOKUP(A185,'post intervencion'!J:CB,71,0)</f>
        <v>#N/A</v>
      </c>
      <c r="AM185">
        <f>VLOOKUP(A185,Pre!$J:$BJ,53,0)</f>
        <v>2</v>
      </c>
      <c r="AN185" t="e">
        <f>VLOOKUP(A185,'post intervencion'!J:CC,72,0)</f>
        <v>#N/A</v>
      </c>
      <c r="AP185">
        <f>VLOOKUP(A185,Pre!$J:$BK,54,0)</f>
        <v>2</v>
      </c>
      <c r="AQ185" t="e">
        <f>VLOOKUP(A185,'post intervencion'!J:CD,73,0)</f>
        <v>#N/A</v>
      </c>
      <c r="AS185">
        <f>VLOOKUP(A185,Pre!$J:$BL,55,0)</f>
        <v>2.333333333333333</v>
      </c>
      <c r="AT185" t="e">
        <f>VLOOKUP(A185,'post intervencion'!J:CE,74,0)</f>
        <v>#N/A</v>
      </c>
      <c r="AW185" t="e">
        <f>VLOOKUP(A185,'post intervencion'!$J$18:$CI$117,75,0)</f>
        <v>#N/A</v>
      </c>
      <c r="AX185" t="e">
        <f>VLOOKUP(A185,'post intervencion'!$J$18:$CI$117,76,0)</f>
        <v>#N/A</v>
      </c>
      <c r="AY185" t="e">
        <f>VLOOKUP(A185,'post intervencion'!$J$18:$CI$117,77,0)</f>
        <v>#N/A</v>
      </c>
      <c r="AZ185" t="e">
        <f>VLOOKUP(A185,'post intervencion'!$J$18:$CI$117,78,0)</f>
        <v>#N/A</v>
      </c>
      <c r="BB185">
        <f>VLOOKUP(A185,Pre!$J:$BL,4,0)</f>
        <v>3</v>
      </c>
      <c r="BC185" t="e">
        <f>VLOOKUP(A185,'post intervencion'!J:CN,21,0)</f>
        <v>#N/A</v>
      </c>
    </row>
    <row r="186" spans="1:55" x14ac:dyDescent="0.2">
      <c r="A186">
        <v>133</v>
      </c>
      <c r="B186" s="13">
        <f>VLOOKUP(A186,Pre!$J:$BG,41,0)</f>
        <v>7</v>
      </c>
      <c r="C186" s="13" t="e">
        <f>VLOOKUP(A186,'post intervencion'!J:BY,59,0)</f>
        <v>#N/A</v>
      </c>
      <c r="D186" s="13">
        <f>VLOOKUP(A186,'post control'!J:BI,42,0)</f>
        <v>6.333333333333333</v>
      </c>
      <c r="E186">
        <f>VLOOKUP(A186,Pre!$J:$BG,42,0)</f>
        <v>8</v>
      </c>
      <c r="F186" t="e">
        <f>VLOOKUP(A186,'post intervencion'!J:BY,60,0)</f>
        <v>#N/A</v>
      </c>
      <c r="G186">
        <f>VLOOKUP(A186,'post control'!J:BI,43,0)</f>
        <v>10</v>
      </c>
      <c r="H186">
        <f>VLOOKUP(A186,Pre!$J:$BG,43,0)</f>
        <v>3</v>
      </c>
      <c r="I186" t="e">
        <f>VLOOKUP(A186,'post intervencion'!J:BY,61,0)</f>
        <v>#N/A</v>
      </c>
      <c r="J186">
        <f>VLOOKUP(A186,'post control'!J:BI,44,0)</f>
        <v>2.3333333333333335</v>
      </c>
      <c r="K186" s="24">
        <f>VLOOKUP(A186,Pre!$J:$BG,44,0)</f>
        <v>3</v>
      </c>
      <c r="L186" t="e">
        <f>VLOOKUP(A186,'post intervencion'!J:BY,62,0)</f>
        <v>#N/A</v>
      </c>
      <c r="M186">
        <f>VLOOKUP(A186,'post control'!J:BI,45,0)</f>
        <v>3</v>
      </c>
      <c r="N186">
        <f>VLOOKUP(A186,Pre!$J:$BG,45,0)</f>
        <v>3</v>
      </c>
      <c r="O186" t="e">
        <f>VLOOKUP(A186,'post intervencion'!J:BY,63,0)</f>
        <v>#N/A</v>
      </c>
      <c r="P186">
        <f>VLOOKUP(A186,'post control'!J:BI,46,0)</f>
        <v>2</v>
      </c>
      <c r="Q186">
        <f>VLOOKUP(A186,Pre!$J:$BG,46,0)</f>
        <v>3</v>
      </c>
      <c r="R186" t="e">
        <f>VLOOKUP(A186,'post intervencion'!J:BY,64,0)</f>
        <v>#N/A</v>
      </c>
      <c r="S186">
        <f>VLOOKUP(A186,'post control'!J:BI,47,0)</f>
        <v>2</v>
      </c>
      <c r="T186">
        <f>VLOOKUP(A186,Pre!$J:$BG,47,0)</f>
        <v>1</v>
      </c>
      <c r="U186" t="e">
        <f>VLOOKUP(A186,'post intervencion'!J:BY,65,0)</f>
        <v>#N/A</v>
      </c>
      <c r="V186">
        <f>VLOOKUP(A186,'post control'!J:BI,48,0)</f>
        <v>2</v>
      </c>
      <c r="W186">
        <f>VLOOKUP(A186,Pre!$J:$BG,48,0)</f>
        <v>3.8</v>
      </c>
      <c r="X186" t="e">
        <f>VLOOKUP(A186,'post intervencion'!J:BY,66,0)</f>
        <v>#N/A</v>
      </c>
      <c r="Y186">
        <f>VLOOKUP(A186,'post control'!J:BI,49,0)</f>
        <v>3.6</v>
      </c>
      <c r="Z186">
        <f>VLOOKUP(A186,Pre!$J:$BG,49,0)</f>
        <v>3.5</v>
      </c>
      <c r="AA186" t="e">
        <f>VLOOKUP(A186,'post intervencion'!J:BY,67,0)</f>
        <v>#N/A</v>
      </c>
      <c r="AB186">
        <f>VLOOKUP(A186,'post control'!J:BI,50,0)</f>
        <v>4.333333333333333</v>
      </c>
      <c r="AC186">
        <f>VLOOKUP(A186,Pre!$J:$BG,50,0)</f>
        <v>9</v>
      </c>
      <c r="AD186" t="e">
        <f>VLOOKUP(A186,'post intervencion'!J:BY,68,0)</f>
        <v>#N/A</v>
      </c>
      <c r="AE186">
        <f>VLOOKUP(A186,'post control'!J:BI,51,0)</f>
        <v>7</v>
      </c>
      <c r="AG186">
        <f>VLOOKUP(A186,Pre!$J:$BH,51,0)</f>
        <v>1.7777777777777777</v>
      </c>
      <c r="AH186" t="e">
        <f>VLOOKUP(A186,'post intervencion'!J:CA,70,0)</f>
        <v>#N/A</v>
      </c>
      <c r="AJ186">
        <f>VLOOKUP(A186,Pre!$J:$BI,52,0)</f>
        <v>2.333333333333333</v>
      </c>
      <c r="AK186" t="e">
        <f>VLOOKUP(A186,'post intervencion'!J:CB,71,0)</f>
        <v>#N/A</v>
      </c>
      <c r="AM186">
        <f>VLOOKUP(A186,Pre!$J:$BJ,53,0)</f>
        <v>3</v>
      </c>
      <c r="AN186" t="e">
        <f>VLOOKUP(A186,'post intervencion'!J:CC,72,0)</f>
        <v>#N/A</v>
      </c>
      <c r="AP186">
        <f>VLOOKUP(A186,Pre!$J:$BK,54,0)</f>
        <v>3</v>
      </c>
      <c r="AQ186" t="e">
        <f>VLOOKUP(A186,'post intervencion'!J:CD,73,0)</f>
        <v>#N/A</v>
      </c>
      <c r="AS186">
        <f>VLOOKUP(A186,Pre!$J:$BL,55,0)</f>
        <v>3</v>
      </c>
      <c r="AT186" t="e">
        <f>VLOOKUP(A186,'post intervencion'!J:CE,74,0)</f>
        <v>#N/A</v>
      </c>
      <c r="AW186" t="e">
        <f>VLOOKUP(A186,'post intervencion'!$J$18:$CI$117,75,0)</f>
        <v>#N/A</v>
      </c>
      <c r="AX186" t="e">
        <f>VLOOKUP(A186,'post intervencion'!$J$18:$CI$117,76,0)</f>
        <v>#N/A</v>
      </c>
      <c r="AY186" t="e">
        <f>VLOOKUP(A186,'post intervencion'!$J$18:$CI$117,77,0)</f>
        <v>#N/A</v>
      </c>
      <c r="AZ186" t="e">
        <f>VLOOKUP(A186,'post intervencion'!$J$18:$CI$117,78,0)</f>
        <v>#N/A</v>
      </c>
      <c r="BB186">
        <f>VLOOKUP(A186,Pre!$J:$BL,4,0)</f>
        <v>7</v>
      </c>
      <c r="BC186" t="e">
        <f>VLOOKUP(A186,'post intervencion'!J:CN,21,0)</f>
        <v>#N/A</v>
      </c>
    </row>
    <row r="187" spans="1:55" x14ac:dyDescent="0.2">
      <c r="A187">
        <v>141</v>
      </c>
      <c r="B187" s="13">
        <f>VLOOKUP(A187,Pre!$J:$BG,41,0)</f>
        <v>5.666666666666667</v>
      </c>
      <c r="C187" s="13" t="e">
        <f>VLOOKUP(A187,'post intervencion'!J:BY,59,0)</f>
        <v>#N/A</v>
      </c>
      <c r="D187" s="13" t="e">
        <f>VLOOKUP(A187,'post control'!J:BI,42,0)</f>
        <v>#N/A</v>
      </c>
      <c r="E187">
        <f>VLOOKUP(A187,Pre!$J:$BG,42,0)</f>
        <v>9</v>
      </c>
      <c r="F187" t="e">
        <f>VLOOKUP(A187,'post intervencion'!J:BY,60,0)</f>
        <v>#N/A</v>
      </c>
      <c r="G187" t="e">
        <f>VLOOKUP(A187,'post control'!J:BI,43,0)</f>
        <v>#N/A</v>
      </c>
      <c r="H187">
        <f>VLOOKUP(A187,Pre!$J:$BG,43,0)</f>
        <v>2.6666666666666665</v>
      </c>
      <c r="I187" t="e">
        <f>VLOOKUP(A187,'post intervencion'!J:BY,61,0)</f>
        <v>#N/A</v>
      </c>
      <c r="J187" t="e">
        <f>VLOOKUP(A187,'post control'!J:BI,44,0)</f>
        <v>#N/A</v>
      </c>
      <c r="K187" s="24">
        <f>VLOOKUP(A187,Pre!$J:$BG,44,0)</f>
        <v>3</v>
      </c>
      <c r="L187" t="e">
        <f>VLOOKUP(A187,'post intervencion'!J:BY,62,0)</f>
        <v>#N/A</v>
      </c>
      <c r="M187" t="e">
        <f>VLOOKUP(A187,'post control'!J:BI,45,0)</f>
        <v>#N/A</v>
      </c>
      <c r="N187">
        <f>VLOOKUP(A187,Pre!$J:$BG,45,0)</f>
        <v>3</v>
      </c>
      <c r="O187" t="e">
        <f>VLOOKUP(A187,'post intervencion'!J:BY,63,0)</f>
        <v>#N/A</v>
      </c>
      <c r="P187" t="e">
        <f>VLOOKUP(A187,'post control'!J:BI,46,0)</f>
        <v>#N/A</v>
      </c>
      <c r="Q187">
        <f>VLOOKUP(A187,Pre!$J:$BG,46,0)</f>
        <v>2</v>
      </c>
      <c r="R187" t="e">
        <f>VLOOKUP(A187,'post intervencion'!J:BY,64,0)</f>
        <v>#N/A</v>
      </c>
      <c r="S187" t="e">
        <f>VLOOKUP(A187,'post control'!J:BI,47,0)</f>
        <v>#N/A</v>
      </c>
      <c r="T187">
        <f>VLOOKUP(A187,Pre!$J:$BG,47,0)</f>
        <v>1.3333333333333333</v>
      </c>
      <c r="U187" t="e">
        <f>VLOOKUP(A187,'post intervencion'!J:BY,65,0)</f>
        <v>#N/A</v>
      </c>
      <c r="V187" t="e">
        <f>VLOOKUP(A187,'post control'!J:BI,48,0)</f>
        <v>#N/A</v>
      </c>
      <c r="W187">
        <f>VLOOKUP(A187,Pre!$J:$BG,48,0)</f>
        <v>4</v>
      </c>
      <c r="X187" t="e">
        <f>VLOOKUP(A187,'post intervencion'!J:BY,66,0)</f>
        <v>#N/A</v>
      </c>
      <c r="Y187" t="e">
        <f>VLOOKUP(A187,'post control'!J:BI,49,0)</f>
        <v>#N/A</v>
      </c>
      <c r="Z187">
        <f>VLOOKUP(A187,Pre!$J:$BG,49,0)</f>
        <v>2.75</v>
      </c>
      <c r="AA187" t="e">
        <f>VLOOKUP(A187,'post intervencion'!J:BY,67,0)</f>
        <v>#N/A</v>
      </c>
      <c r="AB187" t="e">
        <f>VLOOKUP(A187,'post control'!J:BI,50,0)</f>
        <v>#N/A</v>
      </c>
      <c r="AC187">
        <f>VLOOKUP(A187,Pre!$J:$BG,50,0)</f>
        <v>8</v>
      </c>
      <c r="AD187" t="e">
        <f>VLOOKUP(A187,'post intervencion'!J:BY,68,0)</f>
        <v>#N/A</v>
      </c>
      <c r="AE187" t="e">
        <f>VLOOKUP(A187,'post control'!J:BI,51,0)</f>
        <v>#N/A</v>
      </c>
      <c r="AG187">
        <f>VLOOKUP(A187,Pre!$J:$BH,51,0)</f>
        <v>1.7777777777777777</v>
      </c>
      <c r="AH187" t="e">
        <f>VLOOKUP(A187,'post intervencion'!J:CA,70,0)</f>
        <v>#N/A</v>
      </c>
      <c r="AJ187">
        <f>VLOOKUP(A187,Pre!$J:$BI,52,0)</f>
        <v>2.333333333333333</v>
      </c>
      <c r="AK187" t="e">
        <f>VLOOKUP(A187,'post intervencion'!J:CB,71,0)</f>
        <v>#N/A</v>
      </c>
      <c r="AM187">
        <f>VLOOKUP(A187,Pre!$J:$BJ,53,0)</f>
        <v>3</v>
      </c>
      <c r="AN187" t="e">
        <f>VLOOKUP(A187,'post intervencion'!J:CC,72,0)</f>
        <v>#N/A</v>
      </c>
      <c r="AP187">
        <f>VLOOKUP(A187,Pre!$J:$BK,54,0)</f>
        <v>3</v>
      </c>
      <c r="AQ187" t="e">
        <f>VLOOKUP(A187,'post intervencion'!J:CD,73,0)</f>
        <v>#N/A</v>
      </c>
      <c r="AS187">
        <f>VLOOKUP(A187,Pre!$J:$BL,55,0)</f>
        <v>2.666666666666667</v>
      </c>
      <c r="AT187" t="e">
        <f>VLOOKUP(A187,'post intervencion'!J:CE,74,0)</f>
        <v>#N/A</v>
      </c>
      <c r="AW187" t="e">
        <f>VLOOKUP(A187,'post intervencion'!$J$18:$CI$117,75,0)</f>
        <v>#N/A</v>
      </c>
      <c r="AX187" t="e">
        <f>VLOOKUP(A187,'post intervencion'!$J$18:$CI$117,76,0)</f>
        <v>#N/A</v>
      </c>
      <c r="AY187" t="e">
        <f>VLOOKUP(A187,'post intervencion'!$J$18:$CI$117,77,0)</f>
        <v>#N/A</v>
      </c>
      <c r="AZ187" t="e">
        <f>VLOOKUP(A187,'post intervencion'!$J$18:$CI$117,78,0)</f>
        <v>#N/A</v>
      </c>
      <c r="BB187">
        <f>VLOOKUP(A187,Pre!$J:$BL,4,0)</f>
        <v>4</v>
      </c>
      <c r="BC187" t="e">
        <f>VLOOKUP(A187,'post intervencion'!J:CN,21,0)</f>
        <v>#N/A</v>
      </c>
    </row>
    <row r="188" spans="1:55" x14ac:dyDescent="0.2">
      <c r="A188">
        <v>329</v>
      </c>
      <c r="B188" s="13">
        <f>VLOOKUP(A188,Pre!$J:$BG,41,0)</f>
        <v>7</v>
      </c>
      <c r="C188" s="13" t="e">
        <f>VLOOKUP(A188,'post intervencion'!J:BY,59,0)</f>
        <v>#N/A</v>
      </c>
      <c r="D188" s="13" t="e">
        <f>VLOOKUP(A188,'post control'!J:BI,42,0)</f>
        <v>#N/A</v>
      </c>
      <c r="E188">
        <f>VLOOKUP(A188,Pre!$J:$BG,42,0)</f>
        <v>12</v>
      </c>
      <c r="F188" t="e">
        <f>VLOOKUP(A188,'post intervencion'!J:BY,60,0)</f>
        <v>#N/A</v>
      </c>
      <c r="G188" t="e">
        <f>VLOOKUP(A188,'post control'!J:BI,43,0)</f>
        <v>#N/A</v>
      </c>
      <c r="H188">
        <f>VLOOKUP(A188,Pre!$J:$BG,43,0)</f>
        <v>1</v>
      </c>
      <c r="I188" t="e">
        <f>VLOOKUP(A188,'post intervencion'!J:BY,61,0)</f>
        <v>#N/A</v>
      </c>
      <c r="J188" t="e">
        <f>VLOOKUP(A188,'post control'!J:BI,44,0)</f>
        <v>#N/A</v>
      </c>
      <c r="K188" s="24">
        <f>VLOOKUP(A188,Pre!$J:$BG,44,0)</f>
        <v>0</v>
      </c>
      <c r="L188" t="e">
        <f>VLOOKUP(A188,'post intervencion'!J:BY,62,0)</f>
        <v>#N/A</v>
      </c>
      <c r="M188" t="e">
        <f>VLOOKUP(A188,'post control'!J:BI,45,0)</f>
        <v>#N/A</v>
      </c>
      <c r="N188">
        <f>VLOOKUP(A188,Pre!$J:$BG,45,0)</f>
        <v>3</v>
      </c>
      <c r="O188" t="e">
        <f>VLOOKUP(A188,'post intervencion'!J:BY,63,0)</f>
        <v>#N/A</v>
      </c>
      <c r="P188" t="e">
        <f>VLOOKUP(A188,'post control'!J:BI,46,0)</f>
        <v>#N/A</v>
      </c>
      <c r="Q188">
        <f>VLOOKUP(A188,Pre!$J:$BG,46,0)</f>
        <v>0</v>
      </c>
      <c r="R188" t="e">
        <f>VLOOKUP(A188,'post intervencion'!J:BY,64,0)</f>
        <v>#N/A</v>
      </c>
      <c r="S188" t="e">
        <f>VLOOKUP(A188,'post control'!J:BI,47,0)</f>
        <v>#N/A</v>
      </c>
      <c r="T188">
        <f>VLOOKUP(A188,Pre!$J:$BG,47,0)</f>
        <v>2</v>
      </c>
      <c r="U188" t="e">
        <f>VLOOKUP(A188,'post intervencion'!J:BY,65,0)</f>
        <v>#N/A</v>
      </c>
      <c r="V188" t="e">
        <f>VLOOKUP(A188,'post control'!J:BI,48,0)</f>
        <v>#N/A</v>
      </c>
      <c r="W188">
        <f>VLOOKUP(A188,Pre!$J:$BG,48,0)</f>
        <v>3.4</v>
      </c>
      <c r="X188" t="e">
        <f>VLOOKUP(A188,'post intervencion'!J:BY,66,0)</f>
        <v>#N/A</v>
      </c>
      <c r="Y188" t="e">
        <f>VLOOKUP(A188,'post control'!J:BI,49,0)</f>
        <v>#N/A</v>
      </c>
      <c r="Z188">
        <f>VLOOKUP(A188,Pre!$J:$BG,49,0)</f>
        <v>2</v>
      </c>
      <c r="AA188" t="e">
        <f>VLOOKUP(A188,'post intervencion'!J:BY,67,0)</f>
        <v>#N/A</v>
      </c>
      <c r="AB188" t="e">
        <f>VLOOKUP(A188,'post control'!J:BI,50,0)</f>
        <v>#N/A</v>
      </c>
      <c r="AC188">
        <f>VLOOKUP(A188,Pre!$J:$BG,50,0)</f>
        <v>6</v>
      </c>
      <c r="AD188" t="e">
        <f>VLOOKUP(A188,'post intervencion'!J:BY,68,0)</f>
        <v>#N/A</v>
      </c>
      <c r="AE188" t="e">
        <f>VLOOKUP(A188,'post control'!J:BI,51,0)</f>
        <v>#N/A</v>
      </c>
      <c r="AG188">
        <f>VLOOKUP(A188,Pre!$J:$BH,51,0)</f>
        <v>2</v>
      </c>
      <c r="AH188" t="e">
        <f>VLOOKUP(A188,'post intervencion'!J:CA,70,0)</f>
        <v>#N/A</v>
      </c>
      <c r="AJ188">
        <f>VLOOKUP(A188,Pre!$J:$BI,52,0)</f>
        <v>2.333333333333333</v>
      </c>
      <c r="AK188" t="e">
        <f>VLOOKUP(A188,'post intervencion'!J:CB,71,0)</f>
        <v>#N/A</v>
      </c>
      <c r="AM188">
        <f>VLOOKUP(A188,Pre!$J:$BJ,53,0)</f>
        <v>3</v>
      </c>
      <c r="AN188" t="e">
        <f>VLOOKUP(A188,'post intervencion'!J:CC,72,0)</f>
        <v>#N/A</v>
      </c>
      <c r="AP188">
        <f>VLOOKUP(A188,Pre!$J:$BK,54,0)</f>
        <v>3</v>
      </c>
      <c r="AQ188" t="e">
        <f>VLOOKUP(A188,'post intervencion'!J:CD,73,0)</f>
        <v>#N/A</v>
      </c>
      <c r="AS188">
        <f>VLOOKUP(A188,Pre!$J:$BL,55,0)</f>
        <v>2</v>
      </c>
      <c r="AT188" t="e">
        <f>VLOOKUP(A188,'post intervencion'!J:CE,74,0)</f>
        <v>#N/A</v>
      </c>
      <c r="AW188" t="e">
        <f>VLOOKUP(A188,'post intervencion'!$J$18:$CI$117,75,0)</f>
        <v>#N/A</v>
      </c>
      <c r="AX188" t="e">
        <f>VLOOKUP(A188,'post intervencion'!$J$18:$CI$117,76,0)</f>
        <v>#N/A</v>
      </c>
      <c r="AY188" t="e">
        <f>VLOOKUP(A188,'post intervencion'!$J$18:$CI$117,77,0)</f>
        <v>#N/A</v>
      </c>
      <c r="AZ188" t="e">
        <f>VLOOKUP(A188,'post intervencion'!$J$18:$CI$117,78,0)</f>
        <v>#N/A</v>
      </c>
      <c r="BB188">
        <f>VLOOKUP(A188,Pre!$J:$BL,4,0)</f>
        <v>7</v>
      </c>
      <c r="BC188" t="e">
        <f>VLOOKUP(A188,'post intervencion'!J:CN,21,0)</f>
        <v>#N/A</v>
      </c>
    </row>
    <row r="189" spans="1:55" x14ac:dyDescent="0.2">
      <c r="A189">
        <v>429</v>
      </c>
      <c r="B189" s="13">
        <f>VLOOKUP(A189,Pre!$J:$BG,41,0)</f>
        <v>5.333333333333333</v>
      </c>
      <c r="C189" s="13" t="e">
        <f>VLOOKUP(A189,'post intervencion'!J:BY,59,0)</f>
        <v>#N/A</v>
      </c>
      <c r="D189" s="13" t="e">
        <f>VLOOKUP(A189,'post control'!J:BI,42,0)</f>
        <v>#N/A</v>
      </c>
      <c r="E189">
        <f>VLOOKUP(A189,Pre!$J:$BG,42,0)</f>
        <v>8</v>
      </c>
      <c r="F189" t="e">
        <f>VLOOKUP(A189,'post intervencion'!J:BY,60,0)</f>
        <v>#N/A</v>
      </c>
      <c r="G189" t="e">
        <f>VLOOKUP(A189,'post control'!J:BI,43,0)</f>
        <v>#N/A</v>
      </c>
      <c r="H189">
        <f>VLOOKUP(A189,Pre!$J:$BG,43,0)</f>
        <v>3.3333333333333335</v>
      </c>
      <c r="I189" t="e">
        <f>VLOOKUP(A189,'post intervencion'!J:BY,61,0)</f>
        <v>#N/A</v>
      </c>
      <c r="J189" t="e">
        <f>VLOOKUP(A189,'post control'!J:BI,44,0)</f>
        <v>#N/A</v>
      </c>
      <c r="K189" s="24">
        <f>VLOOKUP(A189,Pre!$J:$BG,44,0)</f>
        <v>4</v>
      </c>
      <c r="L189" t="e">
        <f>VLOOKUP(A189,'post intervencion'!J:BY,62,0)</f>
        <v>#N/A</v>
      </c>
      <c r="M189" t="e">
        <f>VLOOKUP(A189,'post control'!J:BI,45,0)</f>
        <v>#N/A</v>
      </c>
      <c r="N189">
        <f>VLOOKUP(A189,Pre!$J:$BG,45,0)</f>
        <v>3</v>
      </c>
      <c r="O189" t="e">
        <f>VLOOKUP(A189,'post intervencion'!J:BY,63,0)</f>
        <v>#N/A</v>
      </c>
      <c r="P189" t="e">
        <f>VLOOKUP(A189,'post control'!J:BI,46,0)</f>
        <v>#N/A</v>
      </c>
      <c r="Q189">
        <f>VLOOKUP(A189,Pre!$J:$BG,46,0)</f>
        <v>3</v>
      </c>
      <c r="R189" t="e">
        <f>VLOOKUP(A189,'post intervencion'!J:BY,64,0)</f>
        <v>#N/A</v>
      </c>
      <c r="S189" t="e">
        <f>VLOOKUP(A189,'post control'!J:BI,47,0)</f>
        <v>#N/A</v>
      </c>
      <c r="T189">
        <f>VLOOKUP(A189,Pre!$J:$BG,47,0)</f>
        <v>1</v>
      </c>
      <c r="U189" t="e">
        <f>VLOOKUP(A189,'post intervencion'!J:BY,65,0)</f>
        <v>#N/A</v>
      </c>
      <c r="V189" t="e">
        <f>VLOOKUP(A189,'post control'!J:BI,48,0)</f>
        <v>#N/A</v>
      </c>
      <c r="W189">
        <f>VLOOKUP(A189,Pre!$J:$BG,48,0)</f>
        <v>4.4000000000000004</v>
      </c>
      <c r="X189" t="e">
        <f>VLOOKUP(A189,'post intervencion'!J:BY,66,0)</f>
        <v>#N/A</v>
      </c>
      <c r="Y189" t="e">
        <f>VLOOKUP(A189,'post control'!J:BI,49,0)</f>
        <v>#N/A</v>
      </c>
      <c r="Z189">
        <f>VLOOKUP(A189,Pre!$J:$BG,49,0)</f>
        <v>5.5</v>
      </c>
      <c r="AA189" t="e">
        <f>VLOOKUP(A189,'post intervencion'!J:BY,67,0)</f>
        <v>#N/A</v>
      </c>
      <c r="AB189" t="e">
        <f>VLOOKUP(A189,'post control'!J:BI,50,0)</f>
        <v>#N/A</v>
      </c>
      <c r="AC189">
        <f>VLOOKUP(A189,Pre!$J:$BG,50,0)</f>
        <v>10</v>
      </c>
      <c r="AD189" t="e">
        <f>VLOOKUP(A189,'post intervencion'!J:BY,68,0)</f>
        <v>#N/A</v>
      </c>
      <c r="AE189" t="e">
        <f>VLOOKUP(A189,'post control'!J:BI,51,0)</f>
        <v>#N/A</v>
      </c>
      <c r="AG189">
        <f>VLOOKUP(A189,Pre!$J:$BH,51,0)</f>
        <v>1</v>
      </c>
      <c r="AH189" t="e">
        <f>VLOOKUP(A189,'post intervencion'!J:CA,70,0)</f>
        <v>#N/A</v>
      </c>
      <c r="AJ189">
        <f>VLOOKUP(A189,Pre!$J:$BI,52,0)</f>
        <v>3</v>
      </c>
      <c r="AK189" t="e">
        <f>VLOOKUP(A189,'post intervencion'!J:CB,71,0)</f>
        <v>#N/A</v>
      </c>
      <c r="AM189">
        <f>VLOOKUP(A189,Pre!$J:$BJ,53,0)</f>
        <v>3</v>
      </c>
      <c r="AN189" t="e">
        <f>VLOOKUP(A189,'post intervencion'!J:CC,72,0)</f>
        <v>#N/A</v>
      </c>
      <c r="AP189">
        <f>VLOOKUP(A189,Pre!$J:$BK,54,0)</f>
        <v>3</v>
      </c>
      <c r="AQ189" t="e">
        <f>VLOOKUP(A189,'post intervencion'!J:CD,73,0)</f>
        <v>#N/A</v>
      </c>
      <c r="AS189">
        <f>VLOOKUP(A189,Pre!$J:$BL,55,0)</f>
        <v>3.333333333333333</v>
      </c>
      <c r="AT189" t="e">
        <f>VLOOKUP(A189,'post intervencion'!J:CE,74,0)</f>
        <v>#N/A</v>
      </c>
      <c r="AW189" t="e">
        <f>VLOOKUP(A189,'post intervencion'!$J$18:$CI$117,75,0)</f>
        <v>#N/A</v>
      </c>
      <c r="AX189" t="e">
        <f>VLOOKUP(A189,'post intervencion'!$J$18:$CI$117,76,0)</f>
        <v>#N/A</v>
      </c>
      <c r="AY189" t="e">
        <f>VLOOKUP(A189,'post intervencion'!$J$18:$CI$117,77,0)</f>
        <v>#N/A</v>
      </c>
      <c r="AZ189" t="e">
        <f>VLOOKUP(A189,'post intervencion'!$J$18:$CI$117,78,0)</f>
        <v>#N/A</v>
      </c>
      <c r="BB189">
        <f>VLOOKUP(A189,Pre!$J:$BL,4,0)</f>
        <v>5</v>
      </c>
      <c r="BC189" t="e">
        <f>VLOOKUP(A189,'post intervencion'!J:CN,21,0)</f>
        <v>#N/A</v>
      </c>
    </row>
    <row r="190" spans="1:55" x14ac:dyDescent="0.2">
      <c r="A190">
        <v>497</v>
      </c>
      <c r="B190" s="13">
        <f>VLOOKUP(A190,Pre!$J:$BG,41,0)</f>
        <v>5</v>
      </c>
      <c r="C190" s="13" t="e">
        <f>VLOOKUP(A190,'post intervencion'!J:BY,59,0)</f>
        <v>#N/A</v>
      </c>
      <c r="D190" s="13">
        <f>VLOOKUP(A190,'post control'!J:BI,42,0)</f>
        <v>5.333333333333333</v>
      </c>
      <c r="E190">
        <f>VLOOKUP(A190,Pre!$J:$BG,42,0)</f>
        <v>2</v>
      </c>
      <c r="F190" t="e">
        <f>VLOOKUP(A190,'post intervencion'!J:BY,60,0)</f>
        <v>#N/A</v>
      </c>
      <c r="G190">
        <f>VLOOKUP(A190,'post control'!J:BI,43,0)</f>
        <v>3</v>
      </c>
      <c r="H190">
        <f>VLOOKUP(A190,Pre!$J:$BG,43,0)</f>
        <v>2.6666666666666665</v>
      </c>
      <c r="I190" t="e">
        <f>VLOOKUP(A190,'post intervencion'!J:BY,61,0)</f>
        <v>#N/A</v>
      </c>
      <c r="J190">
        <f>VLOOKUP(A190,'post control'!J:BI,44,0)</f>
        <v>2</v>
      </c>
      <c r="K190" s="24">
        <f>VLOOKUP(A190,Pre!$J:$BG,44,0)</f>
        <v>3</v>
      </c>
      <c r="L190" t="e">
        <f>VLOOKUP(A190,'post intervencion'!J:BY,62,0)</f>
        <v>#N/A</v>
      </c>
      <c r="M190">
        <f>VLOOKUP(A190,'post control'!J:BI,45,0)</f>
        <v>1</v>
      </c>
      <c r="N190">
        <f>VLOOKUP(A190,Pre!$J:$BG,45,0)</f>
        <v>3</v>
      </c>
      <c r="O190" t="e">
        <f>VLOOKUP(A190,'post intervencion'!J:BY,63,0)</f>
        <v>#N/A</v>
      </c>
      <c r="P190">
        <f>VLOOKUP(A190,'post control'!J:BI,46,0)</f>
        <v>3</v>
      </c>
      <c r="Q190">
        <f>VLOOKUP(A190,Pre!$J:$BG,46,0)</f>
        <v>2</v>
      </c>
      <c r="R190" t="e">
        <f>VLOOKUP(A190,'post intervencion'!J:BY,64,0)</f>
        <v>#N/A</v>
      </c>
      <c r="S190">
        <f>VLOOKUP(A190,'post control'!J:BI,47,0)</f>
        <v>2</v>
      </c>
      <c r="T190">
        <f>VLOOKUP(A190,Pre!$J:$BG,47,0)</f>
        <v>2.3333333333333335</v>
      </c>
      <c r="U190" t="e">
        <f>VLOOKUP(A190,'post intervencion'!J:BY,65,0)</f>
        <v>#N/A</v>
      </c>
      <c r="V190">
        <f>VLOOKUP(A190,'post control'!J:BI,48,0)</f>
        <v>4</v>
      </c>
      <c r="W190">
        <f>VLOOKUP(A190,Pre!$J:$BG,48,0)</f>
        <v>4.4000000000000004</v>
      </c>
      <c r="X190" t="e">
        <f>VLOOKUP(A190,'post intervencion'!J:BY,66,0)</f>
        <v>#N/A</v>
      </c>
      <c r="Y190">
        <f>VLOOKUP(A190,'post control'!J:BI,49,0)</f>
        <v>4</v>
      </c>
      <c r="Z190">
        <f>VLOOKUP(A190,Pre!$J:$BG,49,0)</f>
        <v>4.25</v>
      </c>
      <c r="AA190" t="e">
        <f>VLOOKUP(A190,'post intervencion'!J:BY,67,0)</f>
        <v>#N/A</v>
      </c>
      <c r="AB190">
        <f>VLOOKUP(A190,'post control'!J:BI,50,0)</f>
        <v>5</v>
      </c>
      <c r="AC190">
        <f>VLOOKUP(A190,Pre!$J:$BG,50,0)</f>
        <v>8</v>
      </c>
      <c r="AD190" t="e">
        <f>VLOOKUP(A190,'post intervencion'!J:BY,68,0)</f>
        <v>#N/A</v>
      </c>
      <c r="AE190">
        <f>VLOOKUP(A190,'post control'!J:BI,51,0)</f>
        <v>6</v>
      </c>
      <c r="AG190">
        <f>VLOOKUP(A190,Pre!$J:$BH,51,0)</f>
        <v>3.8888888888888888</v>
      </c>
      <c r="AH190" t="e">
        <f>VLOOKUP(A190,'post intervencion'!J:CA,70,0)</f>
        <v>#N/A</v>
      </c>
      <c r="AJ190">
        <f>VLOOKUP(A190,Pre!$J:$BI,52,0)</f>
        <v>1</v>
      </c>
      <c r="AK190" t="e">
        <f>VLOOKUP(A190,'post intervencion'!J:CB,71,0)</f>
        <v>#N/A</v>
      </c>
      <c r="AM190">
        <f>VLOOKUP(A190,Pre!$J:$BJ,53,0)</f>
        <v>3</v>
      </c>
      <c r="AN190" t="e">
        <f>VLOOKUP(A190,'post intervencion'!J:CC,72,0)</f>
        <v>#N/A</v>
      </c>
      <c r="AP190">
        <f>VLOOKUP(A190,Pre!$J:$BK,54,0)</f>
        <v>3</v>
      </c>
      <c r="AQ190" t="e">
        <f>VLOOKUP(A190,'post intervencion'!J:CD,73,0)</f>
        <v>#N/A</v>
      </c>
      <c r="AS190">
        <f>VLOOKUP(A190,Pre!$J:$BL,55,0)</f>
        <v>2.6666666666666665</v>
      </c>
      <c r="AT190" t="e">
        <f>VLOOKUP(A190,'post intervencion'!J:CE,74,0)</f>
        <v>#N/A</v>
      </c>
      <c r="AW190" t="e">
        <f>VLOOKUP(A190,'post intervencion'!$J$18:$CI$117,75,0)</f>
        <v>#N/A</v>
      </c>
      <c r="AX190" t="e">
        <f>VLOOKUP(A190,'post intervencion'!$J$18:$CI$117,76,0)</f>
        <v>#N/A</v>
      </c>
      <c r="AY190" t="e">
        <f>VLOOKUP(A190,'post intervencion'!$J$18:$CI$117,77,0)</f>
        <v>#N/A</v>
      </c>
      <c r="AZ190" t="e">
        <f>VLOOKUP(A190,'post intervencion'!$J$18:$CI$117,78,0)</f>
        <v>#N/A</v>
      </c>
      <c r="BB190">
        <f>VLOOKUP(A190,Pre!$J:$BL,4,0)</f>
        <v>6</v>
      </c>
      <c r="BC190" t="e">
        <f>VLOOKUP(A190,'post intervencion'!J:CN,21,0)</f>
        <v>#N/A</v>
      </c>
    </row>
    <row r="191" spans="1:55" x14ac:dyDescent="0.2">
      <c r="A191">
        <v>533</v>
      </c>
      <c r="B191" s="13">
        <f>VLOOKUP(A191,Pre!$J:$BG,41,0)</f>
        <v>7</v>
      </c>
      <c r="C191" s="13" t="e">
        <f>VLOOKUP(A191,'post intervencion'!J:BY,59,0)</f>
        <v>#N/A</v>
      </c>
      <c r="D191" s="13">
        <f>VLOOKUP(A191,'post control'!J:BI,42,0)</f>
        <v>5.333333333333333</v>
      </c>
      <c r="E191">
        <f>VLOOKUP(A191,Pre!$J:$BG,42,0)</f>
        <v>6</v>
      </c>
      <c r="F191" t="e">
        <f>VLOOKUP(A191,'post intervencion'!J:BY,60,0)</f>
        <v>#N/A</v>
      </c>
      <c r="G191">
        <f>VLOOKUP(A191,'post control'!J:BI,43,0)</f>
        <v>6</v>
      </c>
      <c r="H191">
        <f>VLOOKUP(A191,Pre!$J:$BG,43,0)</f>
        <v>4</v>
      </c>
      <c r="I191" t="e">
        <f>VLOOKUP(A191,'post intervencion'!J:BY,61,0)</f>
        <v>#N/A</v>
      </c>
      <c r="J191">
        <f>VLOOKUP(A191,'post control'!J:BI,44,0)</f>
        <v>3</v>
      </c>
      <c r="K191" s="24">
        <f>VLOOKUP(A191,Pre!$J:$BG,44,0)</f>
        <v>5</v>
      </c>
      <c r="L191" t="e">
        <f>VLOOKUP(A191,'post intervencion'!J:BY,62,0)</f>
        <v>#N/A</v>
      </c>
      <c r="M191">
        <f>VLOOKUP(A191,'post control'!J:BI,45,0)</f>
        <v>3</v>
      </c>
      <c r="N191">
        <f>VLOOKUP(A191,Pre!$J:$BG,45,0)</f>
        <v>3</v>
      </c>
      <c r="O191" t="e">
        <f>VLOOKUP(A191,'post intervencion'!J:BY,63,0)</f>
        <v>#N/A</v>
      </c>
      <c r="P191">
        <f>VLOOKUP(A191,'post control'!J:BI,46,0)</f>
        <v>3</v>
      </c>
      <c r="Q191">
        <f>VLOOKUP(A191,Pre!$J:$BG,46,0)</f>
        <v>4</v>
      </c>
      <c r="R191" t="e">
        <f>VLOOKUP(A191,'post intervencion'!J:BY,64,0)</f>
        <v>#N/A</v>
      </c>
      <c r="S191">
        <f>VLOOKUP(A191,'post control'!J:BI,47,0)</f>
        <v>3</v>
      </c>
      <c r="T191">
        <f>VLOOKUP(A191,Pre!$J:$BG,47,0)</f>
        <v>1</v>
      </c>
      <c r="U191" t="e">
        <f>VLOOKUP(A191,'post intervencion'!J:BY,65,0)</f>
        <v>#N/A</v>
      </c>
      <c r="V191">
        <f>VLOOKUP(A191,'post control'!J:BI,48,0)</f>
        <v>2.8888888888888888</v>
      </c>
      <c r="W191">
        <f>VLOOKUP(A191,Pre!$J:$BG,48,0)</f>
        <v>5.6</v>
      </c>
      <c r="X191" t="e">
        <f>VLOOKUP(A191,'post intervencion'!J:BY,66,0)</f>
        <v>#N/A</v>
      </c>
      <c r="Y191">
        <f>VLOOKUP(A191,'post control'!J:BI,49,0)</f>
        <v>4.4000000000000004</v>
      </c>
      <c r="Z191">
        <f>VLOOKUP(A191,Pre!$J:$BG,49,0)</f>
        <v>4.75</v>
      </c>
      <c r="AA191" t="e">
        <f>VLOOKUP(A191,'post intervencion'!J:BY,67,0)</f>
        <v>#N/A</v>
      </c>
      <c r="AB191">
        <f>VLOOKUP(A191,'post control'!J:BI,50,0)</f>
        <v>6</v>
      </c>
      <c r="AC191">
        <f>VLOOKUP(A191,Pre!$J:$BG,50,0)</f>
        <v>12</v>
      </c>
      <c r="AD191" t="e">
        <f>VLOOKUP(A191,'post intervencion'!J:BY,68,0)</f>
        <v>#N/A</v>
      </c>
      <c r="AE191">
        <f>VLOOKUP(A191,'post control'!J:BI,51,0)</f>
        <v>10</v>
      </c>
      <c r="AG191">
        <f>VLOOKUP(A191,Pre!$J:$BH,51,0)</f>
        <v>1.7777777777777777</v>
      </c>
      <c r="AH191" t="e">
        <f>VLOOKUP(A191,'post intervencion'!J:CA,70,0)</f>
        <v>#N/A</v>
      </c>
      <c r="AJ191">
        <f>VLOOKUP(A191,Pre!$J:$BI,52,0)</f>
        <v>2</v>
      </c>
      <c r="AK191" t="e">
        <f>VLOOKUP(A191,'post intervencion'!J:CB,71,0)</f>
        <v>#N/A</v>
      </c>
      <c r="AM191">
        <f>VLOOKUP(A191,Pre!$J:$BJ,53,0)</f>
        <v>3</v>
      </c>
      <c r="AN191" t="e">
        <f>VLOOKUP(A191,'post intervencion'!J:CC,72,0)</f>
        <v>#N/A</v>
      </c>
      <c r="AP191">
        <f>VLOOKUP(A191,Pre!$J:$BK,54,0)</f>
        <v>3</v>
      </c>
      <c r="AQ191" t="e">
        <f>VLOOKUP(A191,'post intervencion'!J:CD,73,0)</f>
        <v>#N/A</v>
      </c>
      <c r="AS191">
        <f>VLOOKUP(A191,Pre!$J:$BL,55,0)</f>
        <v>4</v>
      </c>
      <c r="AT191" t="e">
        <f>VLOOKUP(A191,'post intervencion'!J:CE,74,0)</f>
        <v>#N/A</v>
      </c>
      <c r="AW191" t="e">
        <f>VLOOKUP(A191,'post intervencion'!$J$18:$CI$117,75,0)</f>
        <v>#N/A</v>
      </c>
      <c r="AX191" t="e">
        <f>VLOOKUP(A191,'post intervencion'!$J$18:$CI$117,76,0)</f>
        <v>#N/A</v>
      </c>
      <c r="AY191" t="e">
        <f>VLOOKUP(A191,'post intervencion'!$J$18:$CI$117,77,0)</f>
        <v>#N/A</v>
      </c>
      <c r="AZ191" t="e">
        <f>VLOOKUP(A191,'post intervencion'!$J$18:$CI$117,78,0)</f>
        <v>#N/A</v>
      </c>
      <c r="BB191">
        <f>VLOOKUP(A191,Pre!$J:$BL,4,0)</f>
        <v>3</v>
      </c>
      <c r="BC191" t="e">
        <f>VLOOKUP(A191,'post intervencion'!J:CN,21,0)</f>
        <v>#N/A</v>
      </c>
    </row>
    <row r="192" spans="1:55" x14ac:dyDescent="0.2">
      <c r="A192">
        <v>537</v>
      </c>
      <c r="B192" s="13">
        <f>VLOOKUP(A192,Pre!$J:$BG,41,0)</f>
        <v>5</v>
      </c>
      <c r="C192" s="13" t="e">
        <f>VLOOKUP(A192,'post intervencion'!J:BY,59,0)</f>
        <v>#N/A</v>
      </c>
      <c r="D192" s="13">
        <f>VLOOKUP(A192,'post control'!J:BI,42,0)</f>
        <v>5.666666666666667</v>
      </c>
      <c r="E192">
        <f>VLOOKUP(A192,Pre!$J:$BG,42,0)</f>
        <v>7</v>
      </c>
      <c r="F192" t="e">
        <f>VLOOKUP(A192,'post intervencion'!J:BY,60,0)</f>
        <v>#N/A</v>
      </c>
      <c r="G192">
        <f>VLOOKUP(A192,'post control'!J:BI,43,0)</f>
        <v>8</v>
      </c>
      <c r="H192">
        <f>VLOOKUP(A192,Pre!$J:$BG,43,0)</f>
        <v>1.6666666666666667</v>
      </c>
      <c r="I192" t="e">
        <f>VLOOKUP(A192,'post intervencion'!J:BY,61,0)</f>
        <v>#N/A</v>
      </c>
      <c r="J192">
        <f>VLOOKUP(A192,'post control'!J:BI,44,0)</f>
        <v>3</v>
      </c>
      <c r="K192" s="24">
        <f>VLOOKUP(A192,Pre!$J:$BG,44,0)</f>
        <v>1</v>
      </c>
      <c r="L192" t="e">
        <f>VLOOKUP(A192,'post intervencion'!J:BY,62,0)</f>
        <v>#N/A</v>
      </c>
      <c r="M192">
        <f>VLOOKUP(A192,'post control'!J:BI,45,0)</f>
        <v>2</v>
      </c>
      <c r="N192">
        <f>VLOOKUP(A192,Pre!$J:$BG,45,0)</f>
        <v>3</v>
      </c>
      <c r="O192" t="e">
        <f>VLOOKUP(A192,'post intervencion'!J:BY,63,0)</f>
        <v>#N/A</v>
      </c>
      <c r="P192">
        <f>VLOOKUP(A192,'post control'!J:BI,46,0)</f>
        <v>4</v>
      </c>
      <c r="Q192">
        <f>VLOOKUP(A192,Pre!$J:$BG,46,0)</f>
        <v>1</v>
      </c>
      <c r="R192" t="e">
        <f>VLOOKUP(A192,'post intervencion'!J:BY,64,0)</f>
        <v>#N/A</v>
      </c>
      <c r="S192">
        <f>VLOOKUP(A192,'post control'!J:BI,47,0)</f>
        <v>3</v>
      </c>
      <c r="T192">
        <f>VLOOKUP(A192,Pre!$J:$BG,47,0)</f>
        <v>3</v>
      </c>
      <c r="U192" t="e">
        <f>VLOOKUP(A192,'post intervencion'!J:BY,65,0)</f>
        <v>#N/A</v>
      </c>
      <c r="V192">
        <f>VLOOKUP(A192,'post control'!J:BI,48,0)</f>
        <v>2.4444444444444446</v>
      </c>
      <c r="W192">
        <f>VLOOKUP(A192,Pre!$J:$BG,48,0)</f>
        <v>3.8</v>
      </c>
      <c r="X192" t="e">
        <f>VLOOKUP(A192,'post intervencion'!J:BY,66,0)</f>
        <v>#N/A</v>
      </c>
      <c r="Y192">
        <f>VLOOKUP(A192,'post control'!J:BI,49,0)</f>
        <v>3.8</v>
      </c>
      <c r="Z192">
        <f>VLOOKUP(A192,Pre!$J:$BG,49,0)</f>
        <v>3.75</v>
      </c>
      <c r="AA192" t="e">
        <f>VLOOKUP(A192,'post intervencion'!J:BY,67,0)</f>
        <v>#N/A</v>
      </c>
      <c r="AB192">
        <f>VLOOKUP(A192,'post control'!J:BI,50,0)</f>
        <v>4</v>
      </c>
      <c r="AC192">
        <f>VLOOKUP(A192,Pre!$J:$BG,50,0)</f>
        <v>11</v>
      </c>
      <c r="AD192" t="e">
        <f>VLOOKUP(A192,'post intervencion'!J:BY,68,0)</f>
        <v>#N/A</v>
      </c>
      <c r="AE192">
        <f>VLOOKUP(A192,'post control'!J:BI,51,0)</f>
        <v>11</v>
      </c>
      <c r="AG192">
        <f>VLOOKUP(A192,Pre!$J:$BH,51,0)</f>
        <v>2.7777777777777777</v>
      </c>
      <c r="AH192" t="e">
        <f>VLOOKUP(A192,'post intervencion'!J:CA,70,0)</f>
        <v>#N/A</v>
      </c>
      <c r="AJ192">
        <f>VLOOKUP(A192,Pre!$J:$BI,52,0)</f>
        <v>2.6666666666666665</v>
      </c>
      <c r="AK192" t="e">
        <f>VLOOKUP(A192,'post intervencion'!J:CB,71,0)</f>
        <v>#N/A</v>
      </c>
      <c r="AM192">
        <f>VLOOKUP(A192,Pre!$J:$BJ,53,0)</f>
        <v>4</v>
      </c>
      <c r="AN192" t="e">
        <f>VLOOKUP(A192,'post intervencion'!J:CC,72,0)</f>
        <v>#N/A</v>
      </c>
      <c r="AP192">
        <f>VLOOKUP(A192,Pre!$J:$BK,54,0)</f>
        <v>4</v>
      </c>
      <c r="AQ192" t="e">
        <f>VLOOKUP(A192,'post intervencion'!J:CD,73,0)</f>
        <v>#N/A</v>
      </c>
      <c r="AS192">
        <f>VLOOKUP(A192,Pre!$J:$BL,55,0)</f>
        <v>3.666666666666667</v>
      </c>
      <c r="AT192" t="e">
        <f>VLOOKUP(A192,'post intervencion'!J:CE,74,0)</f>
        <v>#N/A</v>
      </c>
      <c r="AW192" t="e">
        <f>VLOOKUP(A192,'post intervencion'!$J$18:$CI$117,75,0)</f>
        <v>#N/A</v>
      </c>
      <c r="AX192" t="e">
        <f>VLOOKUP(A192,'post intervencion'!$J$18:$CI$117,76,0)</f>
        <v>#N/A</v>
      </c>
      <c r="AY192" t="e">
        <f>VLOOKUP(A192,'post intervencion'!$J$18:$CI$117,77,0)</f>
        <v>#N/A</v>
      </c>
      <c r="AZ192" t="e">
        <f>VLOOKUP(A192,'post intervencion'!$J$18:$CI$117,78,0)</f>
        <v>#N/A</v>
      </c>
      <c r="BB192">
        <f>VLOOKUP(A192,Pre!$J:$BL,4,0)</f>
        <v>6</v>
      </c>
      <c r="BC192" t="e">
        <f>VLOOKUP(A192,'post intervencion'!J:CN,21,0)</f>
        <v>#N/A</v>
      </c>
    </row>
    <row r="193" spans="1:55" x14ac:dyDescent="0.2">
      <c r="A193">
        <v>545</v>
      </c>
      <c r="B193" s="13">
        <f>VLOOKUP(A193,Pre!$J:$BG,41,0)</f>
        <v>5.666666666666667</v>
      </c>
      <c r="C193" s="13" t="e">
        <f>VLOOKUP(A193,'post intervencion'!J:BY,59,0)</f>
        <v>#N/A</v>
      </c>
      <c r="D193" s="13" t="e">
        <f>VLOOKUP(A193,'post control'!J:BI,42,0)</f>
        <v>#N/A</v>
      </c>
      <c r="E193">
        <f>VLOOKUP(A193,Pre!$J:$BG,42,0)</f>
        <v>8</v>
      </c>
      <c r="F193" t="e">
        <f>VLOOKUP(A193,'post intervencion'!J:BY,60,0)</f>
        <v>#N/A</v>
      </c>
      <c r="G193" t="e">
        <f>VLOOKUP(A193,'post control'!J:BI,43,0)</f>
        <v>#N/A</v>
      </c>
      <c r="H193">
        <f>VLOOKUP(A193,Pre!$J:$BG,43,0)</f>
        <v>2.6666666666666665</v>
      </c>
      <c r="I193" t="e">
        <f>VLOOKUP(A193,'post intervencion'!J:BY,61,0)</f>
        <v>#N/A</v>
      </c>
      <c r="J193" t="e">
        <f>VLOOKUP(A193,'post control'!J:BI,44,0)</f>
        <v>#N/A</v>
      </c>
      <c r="K193" s="24">
        <f>VLOOKUP(A193,Pre!$J:$BG,44,0)</f>
        <v>1</v>
      </c>
      <c r="L193" t="e">
        <f>VLOOKUP(A193,'post intervencion'!J:BY,62,0)</f>
        <v>#N/A</v>
      </c>
      <c r="M193" t="e">
        <f>VLOOKUP(A193,'post control'!J:BI,45,0)</f>
        <v>#N/A</v>
      </c>
      <c r="N193">
        <f>VLOOKUP(A193,Pre!$J:$BG,45,0)</f>
        <v>3</v>
      </c>
      <c r="O193" t="e">
        <f>VLOOKUP(A193,'post intervencion'!J:BY,63,0)</f>
        <v>#N/A</v>
      </c>
      <c r="P193" t="e">
        <f>VLOOKUP(A193,'post control'!J:BI,46,0)</f>
        <v>#N/A</v>
      </c>
      <c r="Q193">
        <f>VLOOKUP(A193,Pre!$J:$BG,46,0)</f>
        <v>4</v>
      </c>
      <c r="R193" t="e">
        <f>VLOOKUP(A193,'post intervencion'!J:BY,64,0)</f>
        <v>#N/A</v>
      </c>
      <c r="S193" t="e">
        <f>VLOOKUP(A193,'post control'!J:BI,47,0)</f>
        <v>#N/A</v>
      </c>
      <c r="T193">
        <f>VLOOKUP(A193,Pre!$J:$BG,47,0)</f>
        <v>2.3333333333333335</v>
      </c>
      <c r="U193" t="e">
        <f>VLOOKUP(A193,'post intervencion'!J:BY,65,0)</f>
        <v>#N/A</v>
      </c>
      <c r="V193" t="e">
        <f>VLOOKUP(A193,'post control'!J:BI,48,0)</f>
        <v>#N/A</v>
      </c>
      <c r="W193">
        <f>VLOOKUP(A193,Pre!$J:$BG,48,0)</f>
        <v>2.8</v>
      </c>
      <c r="X193" t="e">
        <f>VLOOKUP(A193,'post intervencion'!J:BY,66,0)</f>
        <v>#N/A</v>
      </c>
      <c r="Y193" t="e">
        <f>VLOOKUP(A193,'post control'!J:BI,49,0)</f>
        <v>#N/A</v>
      </c>
      <c r="Z193">
        <f>VLOOKUP(A193,Pre!$J:$BG,49,0)</f>
        <v>4.5</v>
      </c>
      <c r="AA193" t="e">
        <f>VLOOKUP(A193,'post intervencion'!J:BY,67,0)</f>
        <v>#N/A</v>
      </c>
      <c r="AB193" t="e">
        <f>VLOOKUP(A193,'post control'!J:BI,50,0)</f>
        <v>#N/A</v>
      </c>
      <c r="AC193">
        <f>VLOOKUP(A193,Pre!$J:$BG,50,0)</f>
        <v>8</v>
      </c>
      <c r="AD193" t="e">
        <f>VLOOKUP(A193,'post intervencion'!J:BY,68,0)</f>
        <v>#N/A</v>
      </c>
      <c r="AE193" t="e">
        <f>VLOOKUP(A193,'post control'!J:BI,51,0)</f>
        <v>#N/A</v>
      </c>
      <c r="AG193">
        <f>VLOOKUP(A193,Pre!$J:$BH,51,0)</f>
        <v>2.3333333333333335</v>
      </c>
      <c r="AH193" t="e">
        <f>VLOOKUP(A193,'post intervencion'!J:CA,70,0)</f>
        <v>#N/A</v>
      </c>
      <c r="AJ193">
        <f>VLOOKUP(A193,Pre!$J:$BI,52,0)</f>
        <v>3</v>
      </c>
      <c r="AK193" t="e">
        <f>VLOOKUP(A193,'post intervencion'!J:CB,71,0)</f>
        <v>#N/A</v>
      </c>
      <c r="AM193">
        <f>VLOOKUP(A193,Pre!$J:$BJ,53,0)</f>
        <v>3</v>
      </c>
      <c r="AN193" t="e">
        <f>VLOOKUP(A193,'post intervencion'!J:CC,72,0)</f>
        <v>#N/A</v>
      </c>
      <c r="AP193">
        <f>VLOOKUP(A193,Pre!$J:$BK,54,0)</f>
        <v>3</v>
      </c>
      <c r="AQ193" t="e">
        <f>VLOOKUP(A193,'post intervencion'!J:CD,73,0)</f>
        <v>#N/A</v>
      </c>
      <c r="AS193">
        <f>VLOOKUP(A193,Pre!$J:$BL,55,0)</f>
        <v>2.6666666666666665</v>
      </c>
      <c r="AT193" t="e">
        <f>VLOOKUP(A193,'post intervencion'!J:CE,74,0)</f>
        <v>#N/A</v>
      </c>
      <c r="AW193" t="e">
        <f>VLOOKUP(A193,'post intervencion'!$J$18:$CI$117,75,0)</f>
        <v>#N/A</v>
      </c>
      <c r="AX193" t="e">
        <f>VLOOKUP(A193,'post intervencion'!$J$18:$CI$117,76,0)</f>
        <v>#N/A</v>
      </c>
      <c r="AY193" t="e">
        <f>VLOOKUP(A193,'post intervencion'!$J$18:$CI$117,77,0)</f>
        <v>#N/A</v>
      </c>
      <c r="AZ193" t="e">
        <f>VLOOKUP(A193,'post intervencion'!$J$18:$CI$117,78,0)</f>
        <v>#N/A</v>
      </c>
      <c r="BB193">
        <f>VLOOKUP(A193,Pre!$J:$BL,4,0)</f>
        <v>5</v>
      </c>
      <c r="BC193" t="e">
        <f>VLOOKUP(A193,'post intervencion'!J:CN,21,0)</f>
        <v>#N/A</v>
      </c>
    </row>
    <row r="194" spans="1:55" x14ac:dyDescent="0.2">
      <c r="A194">
        <v>617</v>
      </c>
      <c r="B194" s="13">
        <f>VLOOKUP(A194,Pre!$J:$BG,41,0)</f>
        <v>5</v>
      </c>
      <c r="C194" s="13" t="e">
        <f>VLOOKUP(A194,'post intervencion'!J:BY,59,0)</f>
        <v>#N/A</v>
      </c>
      <c r="D194" s="13">
        <f>VLOOKUP(A194,'post control'!J:BI,42,0)</f>
        <v>5.333333333333333</v>
      </c>
      <c r="E194">
        <f>VLOOKUP(A194,Pre!$J:$BG,42,0)</f>
        <v>5</v>
      </c>
      <c r="F194" t="e">
        <f>VLOOKUP(A194,'post intervencion'!J:BY,60,0)</f>
        <v>#N/A</v>
      </c>
      <c r="G194">
        <f>VLOOKUP(A194,'post control'!J:BI,43,0)</f>
        <v>9</v>
      </c>
      <c r="H194">
        <f>VLOOKUP(A194,Pre!$J:$BG,43,0)</f>
        <v>2</v>
      </c>
      <c r="I194" t="e">
        <f>VLOOKUP(A194,'post intervencion'!J:BY,61,0)</f>
        <v>#N/A</v>
      </c>
      <c r="J194" t="str">
        <f>VLOOKUP(A194,'post control'!J:BI,44,0)</f>
        <v>N/A</v>
      </c>
      <c r="K194" s="24">
        <f>VLOOKUP(A194,Pre!$J:$BG,44,0)</f>
        <v>2</v>
      </c>
      <c r="L194" t="e">
        <f>VLOOKUP(A194,'post intervencion'!J:BY,62,0)</f>
        <v>#N/A</v>
      </c>
      <c r="M194" t="str">
        <f>VLOOKUP(A194,'post control'!J:BI,45,0)</f>
        <v>N/A</v>
      </c>
      <c r="N194">
        <f>VLOOKUP(A194,Pre!$J:$BG,45,0)</f>
        <v>3</v>
      </c>
      <c r="O194" t="e">
        <f>VLOOKUP(A194,'post intervencion'!J:BY,63,0)</f>
        <v>#N/A</v>
      </c>
      <c r="P194" t="str">
        <f>VLOOKUP(A194,'post control'!J:BI,46,0)</f>
        <v>N/A</v>
      </c>
      <c r="Q194">
        <f>VLOOKUP(A194,Pre!$J:$BG,46,0)</f>
        <v>1</v>
      </c>
      <c r="R194" t="e">
        <f>VLOOKUP(A194,'post intervencion'!J:BY,64,0)</f>
        <v>#N/A</v>
      </c>
      <c r="S194" t="str">
        <f>VLOOKUP(A194,'post control'!J:BI,47,0)</f>
        <v>N/A</v>
      </c>
      <c r="T194">
        <f>VLOOKUP(A194,Pre!$J:$BG,47,0)</f>
        <v>2</v>
      </c>
      <c r="U194" t="e">
        <f>VLOOKUP(A194,'post intervencion'!J:BY,65,0)</f>
        <v>#N/A</v>
      </c>
      <c r="V194" t="str">
        <f>VLOOKUP(A194,'post control'!J:BI,48,0)</f>
        <v>N/A</v>
      </c>
      <c r="W194">
        <f>VLOOKUP(A194,Pre!$J:$BG,48,0)</f>
        <v>3.6</v>
      </c>
      <c r="X194" t="e">
        <f>VLOOKUP(A194,'post intervencion'!J:BY,66,0)</f>
        <v>#N/A</v>
      </c>
      <c r="Y194">
        <f>VLOOKUP(A194,'post control'!J:BI,49,0)</f>
        <v>3.8</v>
      </c>
      <c r="Z194">
        <f>VLOOKUP(A194,Pre!$J:$BG,49,0)</f>
        <v>3</v>
      </c>
      <c r="AA194" t="e">
        <f>VLOOKUP(A194,'post intervencion'!J:BY,67,0)</f>
        <v>#N/A</v>
      </c>
      <c r="AB194" t="e">
        <f>VLOOKUP(A194,'post control'!J:BI,50,0)</f>
        <v>#DIV/0!</v>
      </c>
      <c r="AC194">
        <f>VLOOKUP(A194,Pre!$J:$BG,50,0)</f>
        <v>7</v>
      </c>
      <c r="AD194" t="e">
        <f>VLOOKUP(A194,'post intervencion'!J:BY,68,0)</f>
        <v>#N/A</v>
      </c>
      <c r="AE194">
        <f>VLOOKUP(A194,'post control'!J:BI,51,0)</f>
        <v>8</v>
      </c>
      <c r="AG194">
        <f>VLOOKUP(A194,Pre!$J:$BH,51,0)</f>
        <v>2.5555555555555554</v>
      </c>
      <c r="AH194" t="e">
        <f>VLOOKUP(A194,'post intervencion'!J:CA,70,0)</f>
        <v>#N/A</v>
      </c>
      <c r="AJ194">
        <f>VLOOKUP(A194,Pre!$J:$BI,52,0)</f>
        <v>2</v>
      </c>
      <c r="AK194" t="e">
        <f>VLOOKUP(A194,'post intervencion'!J:CB,71,0)</f>
        <v>#N/A</v>
      </c>
      <c r="AM194">
        <f>VLOOKUP(A194,Pre!$J:$BJ,53,0)</f>
        <v>3</v>
      </c>
      <c r="AN194" t="e">
        <f>VLOOKUP(A194,'post intervencion'!J:CC,72,0)</f>
        <v>#N/A</v>
      </c>
      <c r="AP194">
        <f>VLOOKUP(A194,Pre!$J:$BK,54,0)</f>
        <v>3</v>
      </c>
      <c r="AQ194" t="e">
        <f>VLOOKUP(A194,'post intervencion'!J:CD,73,0)</f>
        <v>#N/A</v>
      </c>
      <c r="AS194">
        <f>VLOOKUP(A194,Pre!$J:$BL,55,0)</f>
        <v>2.333333333333333</v>
      </c>
      <c r="AT194" t="e">
        <f>VLOOKUP(A194,'post intervencion'!J:CE,74,0)</f>
        <v>#N/A</v>
      </c>
      <c r="AW194" t="e">
        <f>VLOOKUP(A194,'post intervencion'!$J$18:$CI$117,75,0)</f>
        <v>#N/A</v>
      </c>
      <c r="AX194" t="e">
        <f>VLOOKUP(A194,'post intervencion'!$J$18:$CI$117,76,0)</f>
        <v>#N/A</v>
      </c>
      <c r="AY194" t="e">
        <f>VLOOKUP(A194,'post intervencion'!$J$18:$CI$117,77,0)</f>
        <v>#N/A</v>
      </c>
      <c r="AZ194" t="e">
        <f>VLOOKUP(A194,'post intervencion'!$J$18:$CI$117,78,0)</f>
        <v>#N/A</v>
      </c>
      <c r="BB194">
        <f>VLOOKUP(A194,Pre!$J:$BL,4,0)</f>
        <v>3</v>
      </c>
      <c r="BC194" t="e">
        <f>VLOOKUP(A194,'post intervencion'!J:CN,21,0)</f>
        <v>#N/A</v>
      </c>
    </row>
    <row r="195" spans="1:55" x14ac:dyDescent="0.2">
      <c r="A195">
        <v>789</v>
      </c>
      <c r="B195" s="13">
        <f>VLOOKUP(A195,Pre!$J:$BG,41,0)</f>
        <v>6.333333333333333</v>
      </c>
      <c r="C195" s="13" t="e">
        <f>VLOOKUP(A195,'post intervencion'!J:BY,59,0)</f>
        <v>#N/A</v>
      </c>
      <c r="D195" s="13">
        <f>VLOOKUP(A195,'post control'!J:BI,42,0)</f>
        <v>7</v>
      </c>
      <c r="E195">
        <f>VLOOKUP(A195,Pre!$J:$BG,42,0)</f>
        <v>6</v>
      </c>
      <c r="F195" t="e">
        <f>VLOOKUP(A195,'post intervencion'!J:BY,60,0)</f>
        <v>#N/A</v>
      </c>
      <c r="G195">
        <f>VLOOKUP(A195,'post control'!J:BI,43,0)</f>
        <v>8</v>
      </c>
      <c r="H195">
        <f>VLOOKUP(A195,Pre!$J:$BG,43,0)</f>
        <v>3</v>
      </c>
      <c r="I195" t="e">
        <f>VLOOKUP(A195,'post intervencion'!J:BY,61,0)</f>
        <v>#N/A</v>
      </c>
      <c r="J195">
        <f>VLOOKUP(A195,'post control'!J:BI,44,0)</f>
        <v>3</v>
      </c>
      <c r="K195" s="24">
        <f>VLOOKUP(A195,Pre!$J:$BG,44,0)</f>
        <v>3</v>
      </c>
      <c r="L195" t="e">
        <f>VLOOKUP(A195,'post intervencion'!J:BY,62,0)</f>
        <v>#N/A</v>
      </c>
      <c r="M195">
        <f>VLOOKUP(A195,'post control'!J:BI,45,0)</f>
        <v>3</v>
      </c>
      <c r="N195">
        <f>VLOOKUP(A195,Pre!$J:$BG,45,0)</f>
        <v>3</v>
      </c>
      <c r="O195" t="e">
        <f>VLOOKUP(A195,'post intervencion'!J:BY,63,0)</f>
        <v>#N/A</v>
      </c>
      <c r="P195">
        <f>VLOOKUP(A195,'post control'!J:BI,46,0)</f>
        <v>3</v>
      </c>
      <c r="Q195">
        <f>VLOOKUP(A195,Pre!$J:$BG,46,0)</f>
        <v>3</v>
      </c>
      <c r="R195" t="e">
        <f>VLOOKUP(A195,'post intervencion'!J:BY,64,0)</f>
        <v>#N/A</v>
      </c>
      <c r="S195">
        <f>VLOOKUP(A195,'post control'!J:BI,47,0)</f>
        <v>3</v>
      </c>
      <c r="T195">
        <f>VLOOKUP(A195,Pre!$J:$BG,47,0)</f>
        <v>2</v>
      </c>
      <c r="U195" t="e">
        <f>VLOOKUP(A195,'post intervencion'!J:BY,65,0)</f>
        <v>#N/A</v>
      </c>
      <c r="V195">
        <f>VLOOKUP(A195,'post control'!J:BI,48,0)</f>
        <v>1.4444444444444444</v>
      </c>
      <c r="W195">
        <f>VLOOKUP(A195,Pre!$J:$BG,48,0)</f>
        <v>5</v>
      </c>
      <c r="X195" t="e">
        <f>VLOOKUP(A195,'post intervencion'!J:BY,66,0)</f>
        <v>#N/A</v>
      </c>
      <c r="Y195">
        <f>VLOOKUP(A195,'post control'!J:BI,49,0)</f>
        <v>5</v>
      </c>
      <c r="Z195">
        <f>VLOOKUP(A195,Pre!$J:$BG,49,0)</f>
        <v>4.5</v>
      </c>
      <c r="AA195" t="e">
        <f>VLOOKUP(A195,'post intervencion'!J:BY,67,0)</f>
        <v>#N/A</v>
      </c>
      <c r="AB195">
        <f>VLOOKUP(A195,'post control'!J:BI,50,0)</f>
        <v>5</v>
      </c>
      <c r="AC195">
        <f>VLOOKUP(A195,Pre!$J:$BG,50,0)</f>
        <v>9</v>
      </c>
      <c r="AD195" t="e">
        <f>VLOOKUP(A195,'post intervencion'!J:BY,68,0)</f>
        <v>#N/A</v>
      </c>
      <c r="AE195">
        <f>VLOOKUP(A195,'post control'!J:BI,51,0)</f>
        <v>9</v>
      </c>
      <c r="AG195">
        <f>VLOOKUP(A195,Pre!$J:$BH,51,0)</f>
        <v>3.3333333333333335</v>
      </c>
      <c r="AH195" t="e">
        <f>VLOOKUP(A195,'post intervencion'!J:CA,70,0)</f>
        <v>#N/A</v>
      </c>
      <c r="AJ195">
        <f>VLOOKUP(A195,Pre!$J:$BI,52,0)</f>
        <v>2</v>
      </c>
      <c r="AK195" t="e">
        <f>VLOOKUP(A195,'post intervencion'!J:CB,71,0)</f>
        <v>#N/A</v>
      </c>
      <c r="AM195">
        <f>VLOOKUP(A195,Pre!$J:$BJ,53,0)</f>
        <v>3</v>
      </c>
      <c r="AN195" t="e">
        <f>VLOOKUP(A195,'post intervencion'!J:CC,72,0)</f>
        <v>#N/A</v>
      </c>
      <c r="AP195">
        <f>VLOOKUP(A195,Pre!$J:$BK,54,0)</f>
        <v>3</v>
      </c>
      <c r="AQ195" t="e">
        <f>VLOOKUP(A195,'post intervencion'!J:CD,73,0)</f>
        <v>#N/A</v>
      </c>
      <c r="AS195">
        <f>VLOOKUP(A195,Pre!$J:$BL,55,0)</f>
        <v>3</v>
      </c>
      <c r="AT195" t="e">
        <f>VLOOKUP(A195,'post intervencion'!J:CE,74,0)</f>
        <v>#N/A</v>
      </c>
      <c r="AW195" t="e">
        <f>VLOOKUP(A195,'post intervencion'!$J$18:$CI$117,75,0)</f>
        <v>#N/A</v>
      </c>
      <c r="AX195" t="e">
        <f>VLOOKUP(A195,'post intervencion'!$J$18:$CI$117,76,0)</f>
        <v>#N/A</v>
      </c>
      <c r="AY195" t="e">
        <f>VLOOKUP(A195,'post intervencion'!$J$18:$CI$117,77,0)</f>
        <v>#N/A</v>
      </c>
      <c r="AZ195" t="e">
        <f>VLOOKUP(A195,'post intervencion'!$J$18:$CI$117,78,0)</f>
        <v>#N/A</v>
      </c>
      <c r="BB195">
        <f>VLOOKUP(A195,Pre!$J:$BL,4,0)</f>
        <v>6</v>
      </c>
      <c r="BC195" t="e">
        <f>VLOOKUP(A195,'post intervencion'!J:CN,21,0)</f>
        <v>#N/A</v>
      </c>
    </row>
    <row r="196" spans="1:55" x14ac:dyDescent="0.2">
      <c r="A196">
        <v>809</v>
      </c>
      <c r="B196" s="13">
        <f>VLOOKUP(A196,Pre!$J:$BG,41,0)</f>
        <v>6.333333333333333</v>
      </c>
      <c r="C196" s="13" t="e">
        <f>VLOOKUP(A196,'post intervencion'!J:BY,59,0)</f>
        <v>#N/A</v>
      </c>
      <c r="D196" s="13">
        <f>VLOOKUP(A196,'post control'!J:BI,42,0)</f>
        <v>6.666666666666667</v>
      </c>
      <c r="E196">
        <f>VLOOKUP(A196,Pre!$J:$BG,42,0)</f>
        <v>7</v>
      </c>
      <c r="F196" t="e">
        <f>VLOOKUP(A196,'post intervencion'!J:BY,60,0)</f>
        <v>#N/A</v>
      </c>
      <c r="G196">
        <f>VLOOKUP(A196,'post control'!J:BI,43,0)</f>
        <v>10</v>
      </c>
      <c r="H196">
        <f>VLOOKUP(A196,Pre!$J:$BG,43,0)</f>
        <v>3</v>
      </c>
      <c r="I196" t="e">
        <f>VLOOKUP(A196,'post intervencion'!J:BY,61,0)</f>
        <v>#N/A</v>
      </c>
      <c r="J196">
        <f>VLOOKUP(A196,'post control'!J:BI,44,0)</f>
        <v>3.6666666666666665</v>
      </c>
      <c r="K196" s="24">
        <f>VLOOKUP(A196,Pre!$J:$BG,44,0)</f>
        <v>3</v>
      </c>
      <c r="L196" t="e">
        <f>VLOOKUP(A196,'post intervencion'!J:BY,62,0)</f>
        <v>#N/A</v>
      </c>
      <c r="M196">
        <f>VLOOKUP(A196,'post control'!J:BI,45,0)</f>
        <v>4</v>
      </c>
      <c r="N196">
        <f>VLOOKUP(A196,Pre!$J:$BG,45,0)</f>
        <v>3</v>
      </c>
      <c r="O196" t="e">
        <f>VLOOKUP(A196,'post intervencion'!J:BY,63,0)</f>
        <v>#N/A</v>
      </c>
      <c r="P196">
        <f>VLOOKUP(A196,'post control'!J:BI,46,0)</f>
        <v>4</v>
      </c>
      <c r="Q196">
        <f>VLOOKUP(A196,Pre!$J:$BG,46,0)</f>
        <v>3</v>
      </c>
      <c r="R196" t="e">
        <f>VLOOKUP(A196,'post intervencion'!J:BY,64,0)</f>
        <v>#N/A</v>
      </c>
      <c r="S196">
        <f>VLOOKUP(A196,'post control'!J:BI,47,0)</f>
        <v>3</v>
      </c>
      <c r="T196">
        <f>VLOOKUP(A196,Pre!$J:$BG,47,0)</f>
        <v>2</v>
      </c>
      <c r="U196" t="e">
        <f>VLOOKUP(A196,'post intervencion'!J:BY,65,0)</f>
        <v>#N/A</v>
      </c>
      <c r="V196">
        <f>VLOOKUP(A196,'post control'!J:BI,48,0)</f>
        <v>2.4444444444444446</v>
      </c>
      <c r="W196">
        <f>VLOOKUP(A196,Pre!$J:$BG,48,0)</f>
        <v>5.2</v>
      </c>
      <c r="X196" t="e">
        <f>VLOOKUP(A196,'post intervencion'!J:BY,66,0)</f>
        <v>#N/A</v>
      </c>
      <c r="Y196">
        <f>VLOOKUP(A196,'post control'!J:BI,49,0)</f>
        <v>4.5999999999999996</v>
      </c>
      <c r="Z196">
        <f>VLOOKUP(A196,Pre!$J:$BG,49,0)</f>
        <v>3.5</v>
      </c>
      <c r="AA196" t="e">
        <f>VLOOKUP(A196,'post intervencion'!J:BY,67,0)</f>
        <v>#N/A</v>
      </c>
      <c r="AB196">
        <f>VLOOKUP(A196,'post control'!J:BI,50,0)</f>
        <v>4</v>
      </c>
      <c r="AC196">
        <f>VLOOKUP(A196,Pre!$J:$BG,50,0)</f>
        <v>12</v>
      </c>
      <c r="AD196" t="e">
        <f>VLOOKUP(A196,'post intervencion'!J:BY,68,0)</f>
        <v>#N/A</v>
      </c>
      <c r="AE196">
        <f>VLOOKUP(A196,'post control'!J:BI,51,0)</f>
        <v>12</v>
      </c>
      <c r="AG196">
        <f>VLOOKUP(A196,Pre!$J:$BH,51,0)</f>
        <v>2.6666666666666665</v>
      </c>
      <c r="AH196" t="e">
        <f>VLOOKUP(A196,'post intervencion'!J:CA,70,0)</f>
        <v>#N/A</v>
      </c>
      <c r="AJ196">
        <f>VLOOKUP(A196,Pre!$J:$BI,52,0)</f>
        <v>2.3333333333333335</v>
      </c>
      <c r="AK196" t="e">
        <f>VLOOKUP(A196,'post intervencion'!J:CB,71,0)</f>
        <v>#N/A</v>
      </c>
      <c r="AM196">
        <f>VLOOKUP(A196,Pre!$J:$BJ,53,0)</f>
        <v>4</v>
      </c>
      <c r="AN196" t="e">
        <f>VLOOKUP(A196,'post intervencion'!J:CC,72,0)</f>
        <v>#N/A</v>
      </c>
      <c r="AP196">
        <f>VLOOKUP(A196,Pre!$J:$BK,54,0)</f>
        <v>4</v>
      </c>
      <c r="AQ196" t="e">
        <f>VLOOKUP(A196,'post intervencion'!J:CD,73,0)</f>
        <v>#N/A</v>
      </c>
      <c r="AS196">
        <f>VLOOKUP(A196,Pre!$J:$BL,55,0)</f>
        <v>4</v>
      </c>
      <c r="AT196" t="e">
        <f>VLOOKUP(A196,'post intervencion'!J:CE,74,0)</f>
        <v>#N/A</v>
      </c>
      <c r="AW196" t="e">
        <f>VLOOKUP(A196,'post intervencion'!$J$18:$CI$117,75,0)</f>
        <v>#N/A</v>
      </c>
      <c r="AX196" t="e">
        <f>VLOOKUP(A196,'post intervencion'!$J$18:$CI$117,76,0)</f>
        <v>#N/A</v>
      </c>
      <c r="AY196" t="e">
        <f>VLOOKUP(A196,'post intervencion'!$J$18:$CI$117,77,0)</f>
        <v>#N/A</v>
      </c>
      <c r="AZ196" t="e">
        <f>VLOOKUP(A196,'post intervencion'!$J$18:$CI$117,78,0)</f>
        <v>#N/A</v>
      </c>
      <c r="BB196">
        <f>VLOOKUP(A196,Pre!$J:$BL,4,0)</f>
        <v>2</v>
      </c>
      <c r="BC196" t="e">
        <f>VLOOKUP(A196,'post intervencion'!J:CN,21,0)</f>
        <v>#N/A</v>
      </c>
    </row>
    <row r="197" spans="1:55" x14ac:dyDescent="0.2">
      <c r="A197">
        <v>829</v>
      </c>
      <c r="B197" s="13">
        <f>VLOOKUP(A197,Pre!$J:$BG,41,0)</f>
        <v>6</v>
      </c>
      <c r="C197" s="13" t="e">
        <f>VLOOKUP(A197,'post intervencion'!J:BY,59,0)</f>
        <v>#N/A</v>
      </c>
      <c r="D197" s="13" t="e">
        <f>VLOOKUP(A197,'post control'!J:BI,42,0)</f>
        <v>#N/A</v>
      </c>
      <c r="E197">
        <f>VLOOKUP(A197,Pre!$J:$BG,42,0)</f>
        <v>8</v>
      </c>
      <c r="F197" t="e">
        <f>VLOOKUP(A197,'post intervencion'!J:BY,60,0)</f>
        <v>#N/A</v>
      </c>
      <c r="G197" t="e">
        <f>VLOOKUP(A197,'post control'!J:BI,43,0)</f>
        <v>#N/A</v>
      </c>
      <c r="H197">
        <f>VLOOKUP(A197,Pre!$J:$BG,43,0)</f>
        <v>0.66666666666666663</v>
      </c>
      <c r="I197" t="e">
        <f>VLOOKUP(A197,'post intervencion'!J:BY,61,0)</f>
        <v>#N/A</v>
      </c>
      <c r="J197" t="e">
        <f>VLOOKUP(A197,'post control'!J:BI,44,0)</f>
        <v>#N/A</v>
      </c>
      <c r="K197" s="24">
        <f>VLOOKUP(A197,Pre!$J:$BG,44,0)</f>
        <v>0</v>
      </c>
      <c r="L197" t="e">
        <f>VLOOKUP(A197,'post intervencion'!J:BY,62,0)</f>
        <v>#N/A</v>
      </c>
      <c r="M197" t="e">
        <f>VLOOKUP(A197,'post control'!J:BI,45,0)</f>
        <v>#N/A</v>
      </c>
      <c r="N197">
        <f>VLOOKUP(A197,Pre!$J:$BG,45,0)</f>
        <v>3</v>
      </c>
      <c r="O197" t="e">
        <f>VLOOKUP(A197,'post intervencion'!J:BY,63,0)</f>
        <v>#N/A</v>
      </c>
      <c r="P197" t="e">
        <f>VLOOKUP(A197,'post control'!J:BI,46,0)</f>
        <v>#N/A</v>
      </c>
      <c r="Q197">
        <f>VLOOKUP(A197,Pre!$J:$BG,46,0)</f>
        <v>-1</v>
      </c>
      <c r="R197" t="e">
        <f>VLOOKUP(A197,'post intervencion'!J:BY,64,0)</f>
        <v>#N/A</v>
      </c>
      <c r="S197" t="e">
        <f>VLOOKUP(A197,'post control'!J:BI,47,0)</f>
        <v>#N/A</v>
      </c>
      <c r="T197">
        <f>VLOOKUP(A197,Pre!$J:$BG,47,0)</f>
        <v>3.3333333333333335</v>
      </c>
      <c r="U197" t="e">
        <f>VLOOKUP(A197,'post intervencion'!J:BY,65,0)</f>
        <v>#N/A</v>
      </c>
      <c r="V197" t="e">
        <f>VLOOKUP(A197,'post control'!J:BI,48,0)</f>
        <v>#N/A</v>
      </c>
      <c r="W197">
        <f>VLOOKUP(A197,Pre!$J:$BG,48,0)</f>
        <v>5</v>
      </c>
      <c r="X197" t="e">
        <f>VLOOKUP(A197,'post intervencion'!J:BY,66,0)</f>
        <v>#N/A</v>
      </c>
      <c r="Y197" t="e">
        <f>VLOOKUP(A197,'post control'!J:BI,49,0)</f>
        <v>#N/A</v>
      </c>
      <c r="Z197">
        <f>VLOOKUP(A197,Pre!$J:$BG,49,0)</f>
        <v>3.75</v>
      </c>
      <c r="AA197" t="e">
        <f>VLOOKUP(A197,'post intervencion'!J:BY,67,0)</f>
        <v>#N/A</v>
      </c>
      <c r="AB197" t="e">
        <f>VLOOKUP(A197,'post control'!J:BI,50,0)</f>
        <v>#N/A</v>
      </c>
      <c r="AC197">
        <f>VLOOKUP(A197,Pre!$J:$BG,50,0)</f>
        <v>8</v>
      </c>
      <c r="AD197" t="e">
        <f>VLOOKUP(A197,'post intervencion'!J:BY,68,0)</f>
        <v>#N/A</v>
      </c>
      <c r="AE197" t="e">
        <f>VLOOKUP(A197,'post control'!J:BI,51,0)</f>
        <v>#N/A</v>
      </c>
      <c r="AG197">
        <f>VLOOKUP(A197,Pre!$J:$BH,51,0)</f>
        <v>3.1111111111111112</v>
      </c>
      <c r="AH197" t="e">
        <f>VLOOKUP(A197,'post intervencion'!J:CA,70,0)</f>
        <v>#N/A</v>
      </c>
      <c r="AJ197">
        <f>VLOOKUP(A197,Pre!$J:$BI,52,0)</f>
        <v>2</v>
      </c>
      <c r="AK197" t="e">
        <f>VLOOKUP(A197,'post intervencion'!J:CB,71,0)</f>
        <v>#N/A</v>
      </c>
      <c r="AM197">
        <f>VLOOKUP(A197,Pre!$J:$BJ,53,0)</f>
        <v>3</v>
      </c>
      <c r="AN197" t="e">
        <f>VLOOKUP(A197,'post intervencion'!J:CC,72,0)</f>
        <v>#N/A</v>
      </c>
      <c r="AP197">
        <f>VLOOKUP(A197,Pre!$J:$BK,54,0)</f>
        <v>3</v>
      </c>
      <c r="AQ197" t="e">
        <f>VLOOKUP(A197,'post intervencion'!J:CD,73,0)</f>
        <v>#N/A</v>
      </c>
      <c r="AS197">
        <f>VLOOKUP(A197,Pre!$J:$BL,55,0)</f>
        <v>2.333333333333333</v>
      </c>
      <c r="AT197" t="e">
        <f>VLOOKUP(A197,'post intervencion'!J:CE,74,0)</f>
        <v>#N/A</v>
      </c>
      <c r="AW197" t="e">
        <f>VLOOKUP(A197,'post intervencion'!$J$18:$CI$117,75,0)</f>
        <v>#N/A</v>
      </c>
      <c r="AX197" t="e">
        <f>VLOOKUP(A197,'post intervencion'!$J$18:$CI$117,76,0)</f>
        <v>#N/A</v>
      </c>
      <c r="AY197" t="e">
        <f>VLOOKUP(A197,'post intervencion'!$J$18:$CI$117,77,0)</f>
        <v>#N/A</v>
      </c>
      <c r="AZ197" t="e">
        <f>VLOOKUP(A197,'post intervencion'!$J$18:$CI$117,78,0)</f>
        <v>#N/A</v>
      </c>
      <c r="BB197">
        <f>VLOOKUP(A197,Pre!$J:$BL,4,0)</f>
        <v>5</v>
      </c>
      <c r="BC197" t="e">
        <f>VLOOKUP(A197,'post intervencion'!J:CN,21,0)</f>
        <v>#N/A</v>
      </c>
    </row>
    <row r="198" spans="1:55" x14ac:dyDescent="0.2">
      <c r="A198">
        <v>841</v>
      </c>
      <c r="B198" s="13">
        <f>VLOOKUP(A198,Pre!$J:$BG,41,0)</f>
        <v>5</v>
      </c>
      <c r="C198" s="13" t="e">
        <f>VLOOKUP(A198,'post intervencion'!J:BY,59,0)</f>
        <v>#N/A</v>
      </c>
      <c r="D198" s="13">
        <f>VLOOKUP(A198,'post control'!J:BI,42,0)</f>
        <v>6</v>
      </c>
      <c r="E198">
        <f>VLOOKUP(A198,Pre!$J:$BG,42,0)</f>
        <v>8</v>
      </c>
      <c r="F198" t="e">
        <f>VLOOKUP(A198,'post intervencion'!J:BY,60,0)</f>
        <v>#N/A</v>
      </c>
      <c r="G198">
        <f>VLOOKUP(A198,'post control'!J:BI,43,0)</f>
        <v>3</v>
      </c>
      <c r="H198">
        <f>VLOOKUP(A198,Pre!$J:$BG,43,0)</f>
        <v>1.3333333333333333</v>
      </c>
      <c r="I198" t="e">
        <f>VLOOKUP(A198,'post intervencion'!J:BY,61,0)</f>
        <v>#N/A</v>
      </c>
      <c r="J198">
        <f>VLOOKUP(A198,'post control'!J:BI,44,0)</f>
        <v>2.6666666666666665</v>
      </c>
      <c r="K198" s="24">
        <f>VLOOKUP(A198,Pre!$J:$BG,44,0)</f>
        <v>0</v>
      </c>
      <c r="L198" t="e">
        <f>VLOOKUP(A198,'post intervencion'!J:BY,62,0)</f>
        <v>#N/A</v>
      </c>
      <c r="M198">
        <f>VLOOKUP(A198,'post control'!J:BI,45,0)</f>
        <v>2</v>
      </c>
      <c r="N198">
        <f>VLOOKUP(A198,Pre!$J:$BG,45,0)</f>
        <v>3</v>
      </c>
      <c r="O198" t="e">
        <f>VLOOKUP(A198,'post intervencion'!J:BY,63,0)</f>
        <v>#N/A</v>
      </c>
      <c r="P198">
        <f>VLOOKUP(A198,'post control'!J:BI,46,0)</f>
        <v>4</v>
      </c>
      <c r="Q198">
        <f>VLOOKUP(A198,Pre!$J:$BG,46,0)</f>
        <v>1</v>
      </c>
      <c r="R198" t="e">
        <f>VLOOKUP(A198,'post intervencion'!J:BY,64,0)</f>
        <v>#N/A</v>
      </c>
      <c r="S198">
        <f>VLOOKUP(A198,'post control'!J:BI,47,0)</f>
        <v>2</v>
      </c>
      <c r="T198">
        <f>VLOOKUP(A198,Pre!$J:$BG,47,0)</f>
        <v>3</v>
      </c>
      <c r="U198" t="e">
        <f>VLOOKUP(A198,'post intervencion'!J:BY,65,0)</f>
        <v>#N/A</v>
      </c>
      <c r="V198">
        <f>VLOOKUP(A198,'post control'!J:BI,48,0)</f>
        <v>2.6666666666666665</v>
      </c>
      <c r="W198">
        <f>VLOOKUP(A198,Pre!$J:$BG,48,0)</f>
        <v>3.2</v>
      </c>
      <c r="X198" t="e">
        <f>VLOOKUP(A198,'post intervencion'!J:BY,66,0)</f>
        <v>#N/A</v>
      </c>
      <c r="Y198">
        <f>VLOOKUP(A198,'post control'!J:BI,49,0)</f>
        <v>3.6</v>
      </c>
      <c r="Z198">
        <f>VLOOKUP(A198,Pre!$J:$BG,49,0)</f>
        <v>4.5</v>
      </c>
      <c r="AA198" t="e">
        <f>VLOOKUP(A198,'post intervencion'!J:BY,67,0)</f>
        <v>#N/A</v>
      </c>
      <c r="AB198">
        <f>VLOOKUP(A198,'post control'!J:BI,50,0)</f>
        <v>5</v>
      </c>
      <c r="AC198">
        <f>VLOOKUP(A198,Pre!$J:$BG,50,0)</f>
        <v>7</v>
      </c>
      <c r="AD198" t="e">
        <f>VLOOKUP(A198,'post intervencion'!J:BY,68,0)</f>
        <v>#N/A</v>
      </c>
      <c r="AE198">
        <f>VLOOKUP(A198,'post control'!J:BI,51,0)</f>
        <v>8</v>
      </c>
      <c r="AG198">
        <f>VLOOKUP(A198,Pre!$J:$BH,51,0)</f>
        <v>2.5555555555555554</v>
      </c>
      <c r="AH198" t="e">
        <f>VLOOKUP(A198,'post intervencion'!J:CA,70,0)</f>
        <v>#N/A</v>
      </c>
      <c r="AJ198">
        <f>VLOOKUP(A198,Pre!$J:$BI,52,0)</f>
        <v>3.333333333333333</v>
      </c>
      <c r="AK198" t="e">
        <f>VLOOKUP(A198,'post intervencion'!J:CB,71,0)</f>
        <v>#N/A</v>
      </c>
      <c r="AM198">
        <f>VLOOKUP(A198,Pre!$J:$BJ,53,0)</f>
        <v>4</v>
      </c>
      <c r="AN198" t="e">
        <f>VLOOKUP(A198,'post intervencion'!J:CC,72,0)</f>
        <v>#N/A</v>
      </c>
      <c r="AP198">
        <f>VLOOKUP(A198,Pre!$J:$BK,54,0)</f>
        <v>4</v>
      </c>
      <c r="AQ198" t="e">
        <f>VLOOKUP(A198,'post intervencion'!J:CD,73,0)</f>
        <v>#N/A</v>
      </c>
      <c r="AS198">
        <f>VLOOKUP(A198,Pre!$J:$BL,55,0)</f>
        <v>2.333333333333333</v>
      </c>
      <c r="AT198" t="e">
        <f>VLOOKUP(A198,'post intervencion'!J:CE,74,0)</f>
        <v>#N/A</v>
      </c>
      <c r="AW198" t="e">
        <f>VLOOKUP(A198,'post intervencion'!$J$18:$CI$117,75,0)</f>
        <v>#N/A</v>
      </c>
      <c r="AX198" t="e">
        <f>VLOOKUP(A198,'post intervencion'!$J$18:$CI$117,76,0)</f>
        <v>#N/A</v>
      </c>
      <c r="AY198" t="e">
        <f>VLOOKUP(A198,'post intervencion'!$J$18:$CI$117,77,0)</f>
        <v>#N/A</v>
      </c>
      <c r="AZ198" t="e">
        <f>VLOOKUP(A198,'post intervencion'!$J$18:$CI$117,78,0)</f>
        <v>#N/A</v>
      </c>
      <c r="BB198">
        <f>VLOOKUP(A198,Pre!$J:$BL,4,0)</f>
        <v>6</v>
      </c>
      <c r="BC198" t="e">
        <f>VLOOKUP(A198,'post intervencion'!J:CN,21,0)</f>
        <v>#N/A</v>
      </c>
    </row>
    <row r="199" spans="1:55" x14ac:dyDescent="0.2">
      <c r="A199">
        <v>869</v>
      </c>
      <c r="B199" s="13">
        <f>VLOOKUP(A199,Pre!$J:$BG,41,0)</f>
        <v>5</v>
      </c>
      <c r="C199" s="13" t="e">
        <f>VLOOKUP(A199,'post intervencion'!J:BY,59,0)</f>
        <v>#N/A</v>
      </c>
      <c r="D199" s="13">
        <f>VLOOKUP(A199,'post control'!J:BI,42,0)</f>
        <v>4</v>
      </c>
      <c r="E199">
        <f>VLOOKUP(A199,Pre!$J:$BG,42,0)</f>
        <v>4</v>
      </c>
      <c r="F199" t="e">
        <f>VLOOKUP(A199,'post intervencion'!J:BY,60,0)</f>
        <v>#N/A</v>
      </c>
      <c r="G199">
        <f>VLOOKUP(A199,'post control'!J:BI,43,0)</f>
        <v>4</v>
      </c>
      <c r="H199">
        <f>VLOOKUP(A199,Pre!$J:$BG,43,0)</f>
        <v>3</v>
      </c>
      <c r="I199" t="e">
        <f>VLOOKUP(A199,'post intervencion'!J:BY,61,0)</f>
        <v>#N/A</v>
      </c>
      <c r="J199">
        <f>VLOOKUP(A199,'post control'!J:BI,44,0)</f>
        <v>2.3333333333333335</v>
      </c>
      <c r="K199" s="24">
        <f>VLOOKUP(A199,Pre!$J:$BG,44,0)</f>
        <v>4</v>
      </c>
      <c r="L199" t="e">
        <f>VLOOKUP(A199,'post intervencion'!J:BY,62,0)</f>
        <v>#N/A</v>
      </c>
      <c r="M199">
        <f>VLOOKUP(A199,'post control'!J:BI,45,0)</f>
        <v>2</v>
      </c>
      <c r="N199">
        <f>VLOOKUP(A199,Pre!$J:$BG,45,0)</f>
        <v>3</v>
      </c>
      <c r="O199" t="e">
        <f>VLOOKUP(A199,'post intervencion'!J:BY,63,0)</f>
        <v>#N/A</v>
      </c>
      <c r="P199">
        <f>VLOOKUP(A199,'post control'!J:BI,46,0)</f>
        <v>3</v>
      </c>
      <c r="Q199">
        <f>VLOOKUP(A199,Pre!$J:$BG,46,0)</f>
        <v>2</v>
      </c>
      <c r="R199" t="e">
        <f>VLOOKUP(A199,'post intervencion'!J:BY,64,0)</f>
        <v>#N/A</v>
      </c>
      <c r="S199">
        <f>VLOOKUP(A199,'post control'!J:BI,47,0)</f>
        <v>2</v>
      </c>
      <c r="T199">
        <f>VLOOKUP(A199,Pre!$J:$BG,47,0)</f>
        <v>1.6666666666666667</v>
      </c>
      <c r="U199" t="e">
        <f>VLOOKUP(A199,'post intervencion'!J:BY,65,0)</f>
        <v>#N/A</v>
      </c>
      <c r="V199">
        <f>VLOOKUP(A199,'post control'!J:BI,48,0)</f>
        <v>2.3333333333333335</v>
      </c>
      <c r="W199">
        <f>VLOOKUP(A199,Pre!$J:$BG,48,0)</f>
        <v>3.2</v>
      </c>
      <c r="X199" t="e">
        <f>VLOOKUP(A199,'post intervencion'!J:BY,66,0)</f>
        <v>#N/A</v>
      </c>
      <c r="Y199">
        <f>VLOOKUP(A199,'post control'!J:BI,49,0)</f>
        <v>3</v>
      </c>
      <c r="Z199">
        <f>VLOOKUP(A199,Pre!$J:$BG,49,0)</f>
        <v>4</v>
      </c>
      <c r="AA199" t="e">
        <f>VLOOKUP(A199,'post intervencion'!J:BY,67,0)</f>
        <v>#N/A</v>
      </c>
      <c r="AB199">
        <f>VLOOKUP(A199,'post control'!J:BI,50,0)</f>
        <v>4</v>
      </c>
      <c r="AC199">
        <f>VLOOKUP(A199,Pre!$J:$BG,50,0)</f>
        <v>9</v>
      </c>
      <c r="AD199" t="e">
        <f>VLOOKUP(A199,'post intervencion'!J:BY,68,0)</f>
        <v>#N/A</v>
      </c>
      <c r="AE199">
        <f>VLOOKUP(A199,'post control'!J:BI,51,0)</f>
        <v>7</v>
      </c>
      <c r="AG199">
        <f>VLOOKUP(A199,Pre!$J:$BH,51,0)</f>
        <v>2.4444444444444446</v>
      </c>
      <c r="AH199" t="e">
        <f>VLOOKUP(A199,'post intervencion'!J:CA,70,0)</f>
        <v>#N/A</v>
      </c>
      <c r="AJ199">
        <f>VLOOKUP(A199,Pre!$J:$BI,52,0)</f>
        <v>1.6666666666666665</v>
      </c>
      <c r="AK199" t="e">
        <f>VLOOKUP(A199,'post intervencion'!J:CB,71,0)</f>
        <v>#N/A</v>
      </c>
      <c r="AM199">
        <f>VLOOKUP(A199,Pre!$J:$BJ,53,0)</f>
        <v>3</v>
      </c>
      <c r="AN199" t="e">
        <f>VLOOKUP(A199,'post intervencion'!J:CC,72,0)</f>
        <v>#N/A</v>
      </c>
      <c r="AP199">
        <f>VLOOKUP(A199,Pre!$J:$BK,54,0)</f>
        <v>3</v>
      </c>
      <c r="AQ199" t="e">
        <f>VLOOKUP(A199,'post intervencion'!J:CD,73,0)</f>
        <v>#N/A</v>
      </c>
      <c r="AS199">
        <f>VLOOKUP(A199,Pre!$J:$BL,55,0)</f>
        <v>3</v>
      </c>
      <c r="AT199" t="e">
        <f>VLOOKUP(A199,'post intervencion'!J:CE,74,0)</f>
        <v>#N/A</v>
      </c>
      <c r="AW199" t="e">
        <f>VLOOKUP(A199,'post intervencion'!$J$18:$CI$117,75,0)</f>
        <v>#N/A</v>
      </c>
      <c r="AX199" t="e">
        <f>VLOOKUP(A199,'post intervencion'!$J$18:$CI$117,76,0)</f>
        <v>#N/A</v>
      </c>
      <c r="AY199" t="e">
        <f>VLOOKUP(A199,'post intervencion'!$J$18:$CI$117,77,0)</f>
        <v>#N/A</v>
      </c>
      <c r="AZ199" t="e">
        <f>VLOOKUP(A199,'post intervencion'!$J$18:$CI$117,78,0)</f>
        <v>#N/A</v>
      </c>
      <c r="BB199">
        <f>VLOOKUP(A199,Pre!$J:$BL,4,0)</f>
        <v>3</v>
      </c>
      <c r="BC199" t="e">
        <f>VLOOKUP(A199,'post intervencion'!J:CN,21,0)</f>
        <v>#N/A</v>
      </c>
    </row>
    <row r="200" spans="1:55" x14ac:dyDescent="0.2">
      <c r="A200">
        <v>921</v>
      </c>
      <c r="B200" s="13">
        <f>VLOOKUP(A200,Pre!$J:$BG,41,0)</f>
        <v>4.666666666666667</v>
      </c>
      <c r="C200" s="13" t="e">
        <f>VLOOKUP(A200,'post intervencion'!J:BY,59,0)</f>
        <v>#N/A</v>
      </c>
      <c r="D200" s="13">
        <f>VLOOKUP(A200,'post control'!J:BI,42,0)</f>
        <v>4.666666666666667</v>
      </c>
      <c r="E200">
        <f>VLOOKUP(A200,Pre!$J:$BG,42,0)</f>
        <v>7</v>
      </c>
      <c r="F200" t="e">
        <f>VLOOKUP(A200,'post intervencion'!J:BY,60,0)</f>
        <v>#N/A</v>
      </c>
      <c r="G200">
        <f>VLOOKUP(A200,'post control'!J:BI,43,0)</f>
        <v>8</v>
      </c>
      <c r="H200">
        <f>VLOOKUP(A200,Pre!$J:$BG,43,0)</f>
        <v>3</v>
      </c>
      <c r="I200" t="e">
        <f>VLOOKUP(A200,'post intervencion'!J:BY,61,0)</f>
        <v>#N/A</v>
      </c>
      <c r="J200">
        <f>VLOOKUP(A200,'post control'!J:BI,44,0)</f>
        <v>3</v>
      </c>
      <c r="K200" s="24">
        <f>VLOOKUP(A200,Pre!$J:$BG,44,0)</f>
        <v>3</v>
      </c>
      <c r="L200" t="e">
        <f>VLOOKUP(A200,'post intervencion'!J:BY,62,0)</f>
        <v>#N/A</v>
      </c>
      <c r="M200">
        <f>VLOOKUP(A200,'post control'!J:BI,45,0)</f>
        <v>3</v>
      </c>
      <c r="N200">
        <f>VLOOKUP(A200,Pre!$J:$BG,45,0)</f>
        <v>3</v>
      </c>
      <c r="O200" t="e">
        <f>VLOOKUP(A200,'post intervencion'!J:BY,63,0)</f>
        <v>#N/A</v>
      </c>
      <c r="P200">
        <f>VLOOKUP(A200,'post control'!J:BI,46,0)</f>
        <v>3</v>
      </c>
      <c r="Q200">
        <f>VLOOKUP(A200,Pre!$J:$BG,46,0)</f>
        <v>3</v>
      </c>
      <c r="R200" t="e">
        <f>VLOOKUP(A200,'post intervencion'!J:BY,64,0)</f>
        <v>#N/A</v>
      </c>
      <c r="S200">
        <f>VLOOKUP(A200,'post control'!J:BI,47,0)</f>
        <v>3</v>
      </c>
      <c r="T200">
        <f>VLOOKUP(A200,Pre!$J:$BG,47,0)</f>
        <v>2</v>
      </c>
      <c r="U200" t="e">
        <f>VLOOKUP(A200,'post intervencion'!J:BY,65,0)</f>
        <v>#N/A</v>
      </c>
      <c r="V200">
        <f>VLOOKUP(A200,'post control'!J:BI,48,0)</f>
        <v>2.6666666666666665</v>
      </c>
      <c r="W200">
        <f>VLOOKUP(A200,Pre!$J:$BG,48,0)</f>
        <v>3.8</v>
      </c>
      <c r="X200" t="e">
        <f>VLOOKUP(A200,'post intervencion'!J:BY,66,0)</f>
        <v>#N/A</v>
      </c>
      <c r="Y200">
        <f>VLOOKUP(A200,'post control'!J:BI,49,0)</f>
        <v>4</v>
      </c>
      <c r="Z200">
        <f>VLOOKUP(A200,Pre!$J:$BG,49,0)</f>
        <v>4</v>
      </c>
      <c r="AA200" t="e">
        <f>VLOOKUP(A200,'post intervencion'!J:BY,67,0)</f>
        <v>#N/A</v>
      </c>
      <c r="AB200">
        <f>VLOOKUP(A200,'post control'!J:BI,50,0)</f>
        <v>3.6666666666666665</v>
      </c>
      <c r="AC200">
        <f>VLOOKUP(A200,Pre!$J:$BG,50,0)</f>
        <v>9</v>
      </c>
      <c r="AD200" t="e">
        <f>VLOOKUP(A200,'post intervencion'!J:BY,68,0)</f>
        <v>#N/A</v>
      </c>
      <c r="AE200">
        <f>VLOOKUP(A200,'post control'!J:BI,51,0)</f>
        <v>9</v>
      </c>
      <c r="AG200">
        <f>VLOOKUP(A200,Pre!$J:$BH,51,0)</f>
        <v>2.6666666666666665</v>
      </c>
      <c r="AH200" t="e">
        <f>VLOOKUP(A200,'post intervencion'!J:CA,70,0)</f>
        <v>#N/A</v>
      </c>
      <c r="AJ200">
        <f>VLOOKUP(A200,Pre!$J:$BI,52,0)</f>
        <v>2.3333333333333335</v>
      </c>
      <c r="AK200" t="e">
        <f>VLOOKUP(A200,'post intervencion'!J:CB,71,0)</f>
        <v>#N/A</v>
      </c>
      <c r="AM200">
        <f>VLOOKUP(A200,Pre!$J:$BJ,53,0)</f>
        <v>3</v>
      </c>
      <c r="AN200" t="e">
        <f>VLOOKUP(A200,'post intervencion'!J:CC,72,0)</f>
        <v>#N/A</v>
      </c>
      <c r="AP200">
        <f>VLOOKUP(A200,Pre!$J:$BK,54,0)</f>
        <v>3</v>
      </c>
      <c r="AQ200" t="e">
        <f>VLOOKUP(A200,'post intervencion'!J:CD,73,0)</f>
        <v>#N/A</v>
      </c>
      <c r="AS200">
        <f>VLOOKUP(A200,Pre!$J:$BL,55,0)</f>
        <v>3</v>
      </c>
      <c r="AT200" t="e">
        <f>VLOOKUP(A200,'post intervencion'!J:CE,74,0)</f>
        <v>#N/A</v>
      </c>
      <c r="AW200" t="e">
        <f>VLOOKUP(A200,'post intervencion'!$J$18:$CI$117,75,0)</f>
        <v>#N/A</v>
      </c>
      <c r="AX200" t="e">
        <f>VLOOKUP(A200,'post intervencion'!$J$18:$CI$117,76,0)</f>
        <v>#N/A</v>
      </c>
      <c r="AY200" t="e">
        <f>VLOOKUP(A200,'post intervencion'!$J$18:$CI$117,77,0)</f>
        <v>#N/A</v>
      </c>
      <c r="AZ200" t="e">
        <f>VLOOKUP(A200,'post intervencion'!$J$18:$CI$117,78,0)</f>
        <v>#N/A</v>
      </c>
      <c r="BB200">
        <f>VLOOKUP(A200,Pre!$J:$BL,4,0)</f>
        <v>6</v>
      </c>
      <c r="BC200" t="e">
        <f>VLOOKUP(A200,'post intervencion'!J:CN,21,0)</f>
        <v>#N/A</v>
      </c>
    </row>
    <row r="201" spans="1:55" x14ac:dyDescent="0.2">
      <c r="A201">
        <v>1033</v>
      </c>
      <c r="B201" s="13">
        <f>VLOOKUP(A201,Pre!$J:$BG,41,0)</f>
        <v>5</v>
      </c>
      <c r="C201" s="13" t="e">
        <f>VLOOKUP(A201,'post intervencion'!J:BY,59,0)</f>
        <v>#N/A</v>
      </c>
      <c r="D201" s="13" t="e">
        <f>VLOOKUP(A201,'post control'!J:BI,42,0)</f>
        <v>#N/A</v>
      </c>
      <c r="E201">
        <f>VLOOKUP(A201,Pre!$J:$BG,42,0)</f>
        <v>12</v>
      </c>
      <c r="F201" t="e">
        <f>VLOOKUP(A201,'post intervencion'!J:BY,60,0)</f>
        <v>#N/A</v>
      </c>
      <c r="G201" t="e">
        <f>VLOOKUP(A201,'post control'!J:BI,43,0)</f>
        <v>#N/A</v>
      </c>
      <c r="H201">
        <f>VLOOKUP(A201,Pre!$J:$BG,43,0)</f>
        <v>2.3333333333333335</v>
      </c>
      <c r="I201" t="e">
        <f>VLOOKUP(A201,'post intervencion'!J:BY,61,0)</f>
        <v>#N/A</v>
      </c>
      <c r="J201" t="e">
        <f>VLOOKUP(A201,'post control'!J:BI,44,0)</f>
        <v>#N/A</v>
      </c>
      <c r="K201" s="24">
        <f>VLOOKUP(A201,Pre!$J:$BG,44,0)</f>
        <v>1</v>
      </c>
      <c r="L201" t="e">
        <f>VLOOKUP(A201,'post intervencion'!J:BY,62,0)</f>
        <v>#N/A</v>
      </c>
      <c r="M201" t="e">
        <f>VLOOKUP(A201,'post control'!J:BI,45,0)</f>
        <v>#N/A</v>
      </c>
      <c r="N201">
        <f>VLOOKUP(A201,Pre!$J:$BG,45,0)</f>
        <v>3</v>
      </c>
      <c r="O201" t="e">
        <f>VLOOKUP(A201,'post intervencion'!J:BY,63,0)</f>
        <v>#N/A</v>
      </c>
      <c r="P201" t="e">
        <f>VLOOKUP(A201,'post control'!J:BI,46,0)</f>
        <v>#N/A</v>
      </c>
      <c r="Q201">
        <f>VLOOKUP(A201,Pre!$J:$BG,46,0)</f>
        <v>3</v>
      </c>
      <c r="R201" t="e">
        <f>VLOOKUP(A201,'post intervencion'!J:BY,64,0)</f>
        <v>#N/A</v>
      </c>
      <c r="S201" t="e">
        <f>VLOOKUP(A201,'post control'!J:BI,47,0)</f>
        <v>#N/A</v>
      </c>
      <c r="T201">
        <f>VLOOKUP(A201,Pre!$J:$BG,47,0)</f>
        <v>1.6666666666666667</v>
      </c>
      <c r="U201" t="e">
        <f>VLOOKUP(A201,'post intervencion'!J:BY,65,0)</f>
        <v>#N/A</v>
      </c>
      <c r="V201" t="e">
        <f>VLOOKUP(A201,'post control'!J:BI,48,0)</f>
        <v>#N/A</v>
      </c>
      <c r="W201">
        <f>VLOOKUP(A201,Pre!$J:$BG,48,0)</f>
        <v>3.4</v>
      </c>
      <c r="X201" t="e">
        <f>VLOOKUP(A201,'post intervencion'!J:BY,66,0)</f>
        <v>#N/A</v>
      </c>
      <c r="Y201" t="e">
        <f>VLOOKUP(A201,'post control'!J:BI,49,0)</f>
        <v>#N/A</v>
      </c>
      <c r="Z201">
        <f>VLOOKUP(A201,Pre!$J:$BG,49,0)</f>
        <v>4.75</v>
      </c>
      <c r="AA201" t="e">
        <f>VLOOKUP(A201,'post intervencion'!J:BY,67,0)</f>
        <v>#N/A</v>
      </c>
      <c r="AB201" t="e">
        <f>VLOOKUP(A201,'post control'!J:BI,50,0)</f>
        <v>#N/A</v>
      </c>
      <c r="AC201">
        <f>VLOOKUP(A201,Pre!$J:$BG,50,0)</f>
        <v>7</v>
      </c>
      <c r="AD201" t="e">
        <f>VLOOKUP(A201,'post intervencion'!J:BY,68,0)</f>
        <v>#N/A</v>
      </c>
      <c r="AE201" t="e">
        <f>VLOOKUP(A201,'post control'!J:BI,51,0)</f>
        <v>#N/A</v>
      </c>
      <c r="AG201">
        <f>VLOOKUP(A201,Pre!$J:$BH,51,0)</f>
        <v>2.5555555555555554</v>
      </c>
      <c r="AH201" t="e">
        <f>VLOOKUP(A201,'post intervencion'!J:CA,70,0)</f>
        <v>#N/A</v>
      </c>
      <c r="AJ201">
        <f>VLOOKUP(A201,Pre!$J:$BI,52,0)</f>
        <v>2</v>
      </c>
      <c r="AK201" t="e">
        <f>VLOOKUP(A201,'post intervencion'!J:CB,71,0)</f>
        <v>#N/A</v>
      </c>
      <c r="AM201">
        <f>VLOOKUP(A201,Pre!$J:$BJ,53,0)</f>
        <v>3</v>
      </c>
      <c r="AN201" t="e">
        <f>VLOOKUP(A201,'post intervencion'!J:CC,72,0)</f>
        <v>#N/A</v>
      </c>
      <c r="AP201">
        <f>VLOOKUP(A201,Pre!$J:$BK,54,0)</f>
        <v>3</v>
      </c>
      <c r="AQ201" t="e">
        <f>VLOOKUP(A201,'post intervencion'!J:CD,73,0)</f>
        <v>#N/A</v>
      </c>
      <c r="AS201">
        <f>VLOOKUP(A201,Pre!$J:$BL,55,0)</f>
        <v>2.333333333333333</v>
      </c>
      <c r="AT201" t="e">
        <f>VLOOKUP(A201,'post intervencion'!J:CE,74,0)</f>
        <v>#N/A</v>
      </c>
      <c r="AW201" t="e">
        <f>VLOOKUP(A201,'post intervencion'!$J$18:$CI$117,75,0)</f>
        <v>#N/A</v>
      </c>
      <c r="AX201" t="e">
        <f>VLOOKUP(A201,'post intervencion'!$J$18:$CI$117,76,0)</f>
        <v>#N/A</v>
      </c>
      <c r="AY201" t="e">
        <f>VLOOKUP(A201,'post intervencion'!$J$18:$CI$117,77,0)</f>
        <v>#N/A</v>
      </c>
      <c r="AZ201" t="e">
        <f>VLOOKUP(A201,'post intervencion'!$J$18:$CI$117,78,0)</f>
        <v>#N/A</v>
      </c>
      <c r="BB201">
        <f>VLOOKUP(A201,Pre!$J:$BL,4,0)</f>
        <v>1</v>
      </c>
      <c r="BC201" t="e">
        <f>VLOOKUP(A201,'post intervencion'!J:CN,21,0)</f>
        <v>#N/A</v>
      </c>
    </row>
    <row r="202" spans="1:55" x14ac:dyDescent="0.2">
      <c r="A202">
        <v>1078</v>
      </c>
      <c r="B202" s="13">
        <f>VLOOKUP(A202,Pre!$J:$BG,41,0)</f>
        <v>6</v>
      </c>
      <c r="C202" s="13" t="e">
        <f>VLOOKUP(A202,'post intervencion'!J:BY,59,0)</f>
        <v>#N/A</v>
      </c>
      <c r="D202" s="13">
        <f>VLOOKUP(A202,'post control'!J:BI,42,0)</f>
        <v>6</v>
      </c>
      <c r="E202">
        <f>VLOOKUP(A202,Pre!$J:$BG,42,0)</f>
        <v>10</v>
      </c>
      <c r="F202" t="e">
        <f>VLOOKUP(A202,'post intervencion'!J:BY,60,0)</f>
        <v>#N/A</v>
      </c>
      <c r="G202">
        <f>VLOOKUP(A202,'post control'!J:BI,43,0)</f>
        <v>6</v>
      </c>
      <c r="H202">
        <f>VLOOKUP(A202,Pre!$J:$BG,43,0)</f>
        <v>2.6666666666666665</v>
      </c>
      <c r="I202" t="e">
        <f>VLOOKUP(A202,'post intervencion'!J:BY,61,0)</f>
        <v>#N/A</v>
      </c>
      <c r="J202">
        <f>VLOOKUP(A202,'post control'!J:BI,44,0)</f>
        <v>2</v>
      </c>
      <c r="K202" s="24">
        <f>VLOOKUP(A202,Pre!$J:$BG,44,0)</f>
        <v>2</v>
      </c>
      <c r="L202" t="e">
        <f>VLOOKUP(A202,'post intervencion'!J:BY,62,0)</f>
        <v>#N/A</v>
      </c>
      <c r="M202">
        <f>VLOOKUP(A202,'post control'!J:BI,45,0)</f>
        <v>2</v>
      </c>
      <c r="N202">
        <f>VLOOKUP(A202,Pre!$J:$BG,45,0)</f>
        <v>3</v>
      </c>
      <c r="O202" t="e">
        <f>VLOOKUP(A202,'post intervencion'!J:BY,63,0)</f>
        <v>#N/A</v>
      </c>
      <c r="P202">
        <f>VLOOKUP(A202,'post control'!J:BI,46,0)</f>
        <v>1</v>
      </c>
      <c r="Q202">
        <f>VLOOKUP(A202,Pre!$J:$BG,46,0)</f>
        <v>3</v>
      </c>
      <c r="R202" t="e">
        <f>VLOOKUP(A202,'post intervencion'!J:BY,64,0)</f>
        <v>#N/A</v>
      </c>
      <c r="S202">
        <f>VLOOKUP(A202,'post control'!J:BI,47,0)</f>
        <v>3</v>
      </c>
      <c r="T202">
        <f>VLOOKUP(A202,Pre!$J:$BG,47,0)</f>
        <v>2</v>
      </c>
      <c r="U202" t="e">
        <f>VLOOKUP(A202,'post intervencion'!J:BY,65,0)</f>
        <v>#N/A</v>
      </c>
      <c r="V202">
        <f>VLOOKUP(A202,'post control'!J:BI,48,0)</f>
        <v>2.5555555555555554</v>
      </c>
      <c r="W202">
        <f>VLOOKUP(A202,Pre!$J:$BG,48,0)</f>
        <v>3.8</v>
      </c>
      <c r="X202" t="e">
        <f>VLOOKUP(A202,'post intervencion'!J:BY,66,0)</f>
        <v>#N/A</v>
      </c>
      <c r="Y202">
        <f>VLOOKUP(A202,'post control'!J:BI,49,0)</f>
        <v>3.8</v>
      </c>
      <c r="Z202">
        <f>VLOOKUP(A202,Pre!$J:$BG,49,0)</f>
        <v>4.5</v>
      </c>
      <c r="AA202" t="e">
        <f>VLOOKUP(A202,'post intervencion'!J:BY,67,0)</f>
        <v>#N/A</v>
      </c>
      <c r="AB202">
        <f>VLOOKUP(A202,'post control'!J:BI,50,0)</f>
        <v>4.666666666666667</v>
      </c>
      <c r="AC202">
        <f>VLOOKUP(A202,Pre!$J:$BG,50,0)</f>
        <v>12</v>
      </c>
      <c r="AD202" t="e">
        <f>VLOOKUP(A202,'post intervencion'!J:BY,68,0)</f>
        <v>#N/A</v>
      </c>
      <c r="AE202">
        <f>VLOOKUP(A202,'post control'!J:BI,51,0)</f>
        <v>11</v>
      </c>
      <c r="AG202">
        <f>VLOOKUP(A202,Pre!$J:$BH,51,0)</f>
        <v>2.6666666666666665</v>
      </c>
      <c r="AH202" t="e">
        <f>VLOOKUP(A202,'post intervencion'!J:CA,70,0)</f>
        <v>#N/A</v>
      </c>
      <c r="AJ202">
        <f>VLOOKUP(A202,Pre!$J:$BI,52,0)</f>
        <v>2.3333333333333335</v>
      </c>
      <c r="AK202" t="e">
        <f>VLOOKUP(A202,'post intervencion'!J:CB,71,0)</f>
        <v>#N/A</v>
      </c>
      <c r="AM202">
        <f>VLOOKUP(A202,Pre!$J:$BJ,53,0)</f>
        <v>4</v>
      </c>
      <c r="AN202" t="e">
        <f>VLOOKUP(A202,'post intervencion'!J:CC,72,0)</f>
        <v>#N/A</v>
      </c>
      <c r="AP202">
        <f>VLOOKUP(A202,Pre!$J:$BK,54,0)</f>
        <v>4</v>
      </c>
      <c r="AQ202" t="e">
        <f>VLOOKUP(A202,'post intervencion'!J:CD,73,0)</f>
        <v>#N/A</v>
      </c>
      <c r="AS202">
        <f>VLOOKUP(A202,Pre!$J:$BL,55,0)</f>
        <v>3.666666666666667</v>
      </c>
      <c r="AT202" t="e">
        <f>VLOOKUP(A202,'post intervencion'!J:CE,74,0)</f>
        <v>#N/A</v>
      </c>
      <c r="AW202" t="e">
        <f>VLOOKUP(A202,'post intervencion'!$J$18:$CI$117,75,0)</f>
        <v>#N/A</v>
      </c>
      <c r="AX202" t="e">
        <f>VLOOKUP(A202,'post intervencion'!$J$18:$CI$117,76,0)</f>
        <v>#N/A</v>
      </c>
      <c r="AY202" t="e">
        <f>VLOOKUP(A202,'post intervencion'!$J$18:$CI$117,77,0)</f>
        <v>#N/A</v>
      </c>
      <c r="AZ202" t="e">
        <f>VLOOKUP(A202,'post intervencion'!$J$18:$CI$117,78,0)</f>
        <v>#N/A</v>
      </c>
      <c r="BB202">
        <f>VLOOKUP(A202,Pre!$J:$BL,4,0)</f>
        <v>7</v>
      </c>
      <c r="BC202" t="e">
        <f>VLOOKUP(A202,'post intervencion'!J:CN,21,0)</f>
        <v>#N/A</v>
      </c>
    </row>
    <row r="203" spans="1:55" x14ac:dyDescent="0.2">
      <c r="A203">
        <v>1087</v>
      </c>
      <c r="B203" s="13">
        <f>VLOOKUP(A203,Pre!$J:$BG,41,0)</f>
        <v>7</v>
      </c>
      <c r="C203" s="13" t="e">
        <f>VLOOKUP(A203,'post intervencion'!J:BY,59,0)</f>
        <v>#N/A</v>
      </c>
      <c r="D203" s="13">
        <f>VLOOKUP(A203,'post control'!J:BI,42,0)</f>
        <v>7</v>
      </c>
      <c r="E203">
        <f>VLOOKUP(A203,Pre!$J:$BG,42,0)</f>
        <v>7</v>
      </c>
      <c r="F203" t="e">
        <f>VLOOKUP(A203,'post intervencion'!J:BY,60,0)</f>
        <v>#N/A</v>
      </c>
      <c r="G203">
        <f>VLOOKUP(A203,'post control'!J:BI,43,0)</f>
        <v>8</v>
      </c>
      <c r="H203">
        <f>VLOOKUP(A203,Pre!$J:$BG,43,0)</f>
        <v>1</v>
      </c>
      <c r="I203" t="e">
        <f>VLOOKUP(A203,'post intervencion'!J:BY,61,0)</f>
        <v>#N/A</v>
      </c>
      <c r="J203">
        <f>VLOOKUP(A203,'post control'!J:BI,44,0)</f>
        <v>2</v>
      </c>
      <c r="K203" s="24">
        <f>VLOOKUP(A203,Pre!$J:$BG,44,0)</f>
        <v>-2</v>
      </c>
      <c r="L203" t="e">
        <f>VLOOKUP(A203,'post intervencion'!J:BY,62,0)</f>
        <v>#N/A</v>
      </c>
      <c r="M203">
        <f>VLOOKUP(A203,'post control'!J:BI,45,0)</f>
        <v>2</v>
      </c>
      <c r="N203">
        <f>VLOOKUP(A203,Pre!$J:$BG,45,0)</f>
        <v>3</v>
      </c>
      <c r="O203" t="e">
        <f>VLOOKUP(A203,'post intervencion'!J:BY,63,0)</f>
        <v>#N/A</v>
      </c>
      <c r="P203">
        <f>VLOOKUP(A203,'post control'!J:BI,46,0)</f>
        <v>2</v>
      </c>
      <c r="Q203">
        <f>VLOOKUP(A203,Pre!$J:$BG,46,0)</f>
        <v>2</v>
      </c>
      <c r="R203" t="e">
        <f>VLOOKUP(A203,'post intervencion'!J:BY,64,0)</f>
        <v>#N/A</v>
      </c>
      <c r="S203">
        <f>VLOOKUP(A203,'post control'!J:BI,47,0)</f>
        <v>2</v>
      </c>
      <c r="T203">
        <f>VLOOKUP(A203,Pre!$J:$BG,47,0)</f>
        <v>4</v>
      </c>
      <c r="U203" t="e">
        <f>VLOOKUP(A203,'post intervencion'!J:BY,65,0)</f>
        <v>#N/A</v>
      </c>
      <c r="V203">
        <f>VLOOKUP(A203,'post control'!J:BI,48,0)</f>
        <v>2.2222222222222223</v>
      </c>
      <c r="W203">
        <f>VLOOKUP(A203,Pre!$J:$BG,48,0)</f>
        <v>4.2</v>
      </c>
      <c r="X203" t="e">
        <f>VLOOKUP(A203,'post intervencion'!J:BY,66,0)</f>
        <v>#N/A</v>
      </c>
      <c r="Y203">
        <f>VLOOKUP(A203,'post control'!J:BI,49,0)</f>
        <v>4.8</v>
      </c>
      <c r="Z203">
        <f>VLOOKUP(A203,Pre!$J:$BG,49,0)</f>
        <v>1.75</v>
      </c>
      <c r="AA203" t="e">
        <f>VLOOKUP(A203,'post intervencion'!J:BY,67,0)</f>
        <v>#N/A</v>
      </c>
      <c r="AB203">
        <f>VLOOKUP(A203,'post control'!J:BI,50,0)</f>
        <v>3.3333333333333335</v>
      </c>
      <c r="AC203">
        <f>VLOOKUP(A203,Pre!$J:$BG,50,0)</f>
        <v>9</v>
      </c>
      <c r="AD203" t="e">
        <f>VLOOKUP(A203,'post intervencion'!J:BY,68,0)</f>
        <v>#N/A</v>
      </c>
      <c r="AE203">
        <f>VLOOKUP(A203,'post control'!J:BI,51,0)</f>
        <v>11</v>
      </c>
      <c r="AG203">
        <f>VLOOKUP(A203,Pre!$J:$BH,51,0)</f>
        <v>2.7777777777777777</v>
      </c>
      <c r="AH203" t="e">
        <f>VLOOKUP(A203,'post intervencion'!J:CA,70,0)</f>
        <v>#N/A</v>
      </c>
      <c r="AJ203">
        <f>VLOOKUP(A203,Pre!$J:$BI,52,0)</f>
        <v>3.6666666666666665</v>
      </c>
      <c r="AK203" t="e">
        <f>VLOOKUP(A203,'post intervencion'!J:CB,71,0)</f>
        <v>#N/A</v>
      </c>
      <c r="AM203">
        <f>VLOOKUP(A203,Pre!$J:$BJ,53,0)</f>
        <v>4</v>
      </c>
      <c r="AN203" t="e">
        <f>VLOOKUP(A203,'post intervencion'!J:CC,72,0)</f>
        <v>#N/A</v>
      </c>
      <c r="AP203">
        <f>VLOOKUP(A203,Pre!$J:$BK,54,0)</f>
        <v>4</v>
      </c>
      <c r="AQ203" t="e">
        <f>VLOOKUP(A203,'post intervencion'!J:CD,73,0)</f>
        <v>#N/A</v>
      </c>
      <c r="AS203">
        <f>VLOOKUP(A203,Pre!$J:$BL,55,0)</f>
        <v>3</v>
      </c>
      <c r="AT203" t="e">
        <f>VLOOKUP(A203,'post intervencion'!J:CE,74,0)</f>
        <v>#N/A</v>
      </c>
      <c r="AW203" t="e">
        <f>VLOOKUP(A203,'post intervencion'!$J$18:$CI$117,75,0)</f>
        <v>#N/A</v>
      </c>
      <c r="AX203" t="e">
        <f>VLOOKUP(A203,'post intervencion'!$J$18:$CI$117,76,0)</f>
        <v>#N/A</v>
      </c>
      <c r="AY203" t="e">
        <f>VLOOKUP(A203,'post intervencion'!$J$18:$CI$117,77,0)</f>
        <v>#N/A</v>
      </c>
      <c r="AZ203" t="e">
        <f>VLOOKUP(A203,'post intervencion'!$J$18:$CI$117,78,0)</f>
        <v>#N/A</v>
      </c>
      <c r="BB203">
        <f>VLOOKUP(A203,Pre!$J:$BL,4,0)</f>
        <v>6</v>
      </c>
      <c r="BC203" t="e">
        <f>VLOOKUP(A203,'post intervencion'!J:CN,21,0)</f>
        <v>#N/A</v>
      </c>
    </row>
    <row r="204" spans="1:55" x14ac:dyDescent="0.2">
      <c r="A204">
        <v>1126</v>
      </c>
      <c r="B204" s="13">
        <f>VLOOKUP(A204,Pre!$J:$BG,41,0)</f>
        <v>6.666666666666667</v>
      </c>
      <c r="C204" s="13" t="e">
        <f>VLOOKUP(A204,'post intervencion'!J:BY,59,0)</f>
        <v>#N/A</v>
      </c>
      <c r="D204" s="13" t="e">
        <f>VLOOKUP(A204,'post control'!J:BI,42,0)</f>
        <v>#N/A</v>
      </c>
      <c r="E204">
        <f>VLOOKUP(A204,Pre!$J:$BG,42,0)</f>
        <v>6</v>
      </c>
      <c r="F204" t="e">
        <f>VLOOKUP(A204,'post intervencion'!J:BY,60,0)</f>
        <v>#N/A</v>
      </c>
      <c r="G204" t="e">
        <f>VLOOKUP(A204,'post control'!J:BI,43,0)</f>
        <v>#N/A</v>
      </c>
      <c r="H204">
        <f>VLOOKUP(A204,Pre!$J:$BG,43,0)</f>
        <v>1.6666666666666667</v>
      </c>
      <c r="I204" t="e">
        <f>VLOOKUP(A204,'post intervencion'!J:BY,61,0)</f>
        <v>#N/A</v>
      </c>
      <c r="J204" t="e">
        <f>VLOOKUP(A204,'post control'!J:BI,44,0)</f>
        <v>#N/A</v>
      </c>
      <c r="K204" s="24">
        <f>VLOOKUP(A204,Pre!$J:$BG,44,0)</f>
        <v>1</v>
      </c>
      <c r="L204" t="e">
        <f>VLOOKUP(A204,'post intervencion'!J:BY,62,0)</f>
        <v>#N/A</v>
      </c>
      <c r="M204" t="e">
        <f>VLOOKUP(A204,'post control'!J:BI,45,0)</f>
        <v>#N/A</v>
      </c>
      <c r="N204">
        <f>VLOOKUP(A204,Pre!$J:$BG,45,0)</f>
        <v>3</v>
      </c>
      <c r="O204" t="e">
        <f>VLOOKUP(A204,'post intervencion'!J:BY,63,0)</f>
        <v>#N/A</v>
      </c>
      <c r="P204" t="e">
        <f>VLOOKUP(A204,'post control'!J:BI,46,0)</f>
        <v>#N/A</v>
      </c>
      <c r="Q204">
        <f>VLOOKUP(A204,Pre!$J:$BG,46,0)</f>
        <v>1</v>
      </c>
      <c r="R204" t="e">
        <f>VLOOKUP(A204,'post intervencion'!J:BY,64,0)</f>
        <v>#N/A</v>
      </c>
      <c r="S204" t="e">
        <f>VLOOKUP(A204,'post control'!J:BI,47,0)</f>
        <v>#N/A</v>
      </c>
      <c r="T204">
        <f>VLOOKUP(A204,Pre!$J:$BG,47,0)</f>
        <v>2.3333333333333335</v>
      </c>
      <c r="U204" t="e">
        <f>VLOOKUP(A204,'post intervencion'!J:BY,65,0)</f>
        <v>#N/A</v>
      </c>
      <c r="V204" t="e">
        <f>VLOOKUP(A204,'post control'!J:BI,48,0)</f>
        <v>#N/A</v>
      </c>
      <c r="W204">
        <f>VLOOKUP(A204,Pre!$J:$BG,48,0)</f>
        <v>3.6</v>
      </c>
      <c r="X204" t="e">
        <f>VLOOKUP(A204,'post intervencion'!J:BY,66,0)</f>
        <v>#N/A</v>
      </c>
      <c r="Y204" t="e">
        <f>VLOOKUP(A204,'post control'!J:BI,49,0)</f>
        <v>#N/A</v>
      </c>
      <c r="Z204">
        <f>VLOOKUP(A204,Pre!$J:$BG,49,0)</f>
        <v>4</v>
      </c>
      <c r="AA204" t="e">
        <f>VLOOKUP(A204,'post intervencion'!J:BY,67,0)</f>
        <v>#N/A</v>
      </c>
      <c r="AB204" t="e">
        <f>VLOOKUP(A204,'post control'!J:BI,50,0)</f>
        <v>#N/A</v>
      </c>
      <c r="AC204">
        <f>VLOOKUP(A204,Pre!$J:$BG,50,0)</f>
        <v>5</v>
      </c>
      <c r="AD204" t="e">
        <f>VLOOKUP(A204,'post intervencion'!J:BY,68,0)</f>
        <v>#N/A</v>
      </c>
      <c r="AE204" t="e">
        <f>VLOOKUP(A204,'post control'!J:BI,51,0)</f>
        <v>#N/A</v>
      </c>
      <c r="AG204">
        <f>VLOOKUP(A204,Pre!$J:$BH,51,0)</f>
        <v>2.8888888888888888</v>
      </c>
      <c r="AH204" t="e">
        <f>VLOOKUP(A204,'post intervencion'!J:CA,70,0)</f>
        <v>#N/A</v>
      </c>
      <c r="AJ204">
        <f>VLOOKUP(A204,Pre!$J:$BI,52,0)</f>
        <v>2</v>
      </c>
      <c r="AK204" t="e">
        <f>VLOOKUP(A204,'post intervencion'!J:CB,71,0)</f>
        <v>#N/A</v>
      </c>
      <c r="AM204">
        <f>VLOOKUP(A204,Pre!$J:$BJ,53,0)</f>
        <v>3</v>
      </c>
      <c r="AN204" t="e">
        <f>VLOOKUP(A204,'post intervencion'!J:CC,72,0)</f>
        <v>#N/A</v>
      </c>
      <c r="AP204">
        <f>VLOOKUP(A204,Pre!$J:$BK,54,0)</f>
        <v>3</v>
      </c>
      <c r="AQ204" t="e">
        <f>VLOOKUP(A204,'post intervencion'!J:CD,73,0)</f>
        <v>#N/A</v>
      </c>
      <c r="AS204">
        <f>VLOOKUP(A204,Pre!$J:$BL,55,0)</f>
        <v>1.6666666666666665</v>
      </c>
      <c r="AT204" t="e">
        <f>VLOOKUP(A204,'post intervencion'!J:CE,74,0)</f>
        <v>#N/A</v>
      </c>
      <c r="AW204" t="e">
        <f>VLOOKUP(A204,'post intervencion'!$J$18:$CI$117,75,0)</f>
        <v>#N/A</v>
      </c>
      <c r="AX204" t="e">
        <f>VLOOKUP(A204,'post intervencion'!$J$18:$CI$117,76,0)</f>
        <v>#N/A</v>
      </c>
      <c r="AY204" t="e">
        <f>VLOOKUP(A204,'post intervencion'!$J$18:$CI$117,77,0)</f>
        <v>#N/A</v>
      </c>
      <c r="AZ204" t="e">
        <f>VLOOKUP(A204,'post intervencion'!$J$18:$CI$117,78,0)</f>
        <v>#N/A</v>
      </c>
      <c r="BB204">
        <f>VLOOKUP(A204,Pre!$J:$BL,4,0)</f>
        <v>7</v>
      </c>
      <c r="BC204" t="e">
        <f>VLOOKUP(A204,'post intervencion'!J:CN,21,0)</f>
        <v>#N/A</v>
      </c>
    </row>
    <row r="205" spans="1:55" x14ac:dyDescent="0.2">
      <c r="A205">
        <v>1192</v>
      </c>
      <c r="B205" s="13">
        <f>VLOOKUP(A205,Pre!$J:$BG,41,0)</f>
        <v>6</v>
      </c>
      <c r="C205" s="13" t="e">
        <f>VLOOKUP(A205,'post intervencion'!J:BY,59,0)</f>
        <v>#N/A</v>
      </c>
      <c r="D205" s="13">
        <f>VLOOKUP(A205,'post control'!J:BI,42,0)</f>
        <v>4.333333333333333</v>
      </c>
      <c r="E205">
        <f>VLOOKUP(A205,Pre!$J:$BG,42,0)</f>
        <v>7</v>
      </c>
      <c r="F205" t="e">
        <f>VLOOKUP(A205,'post intervencion'!J:BY,60,0)</f>
        <v>#N/A</v>
      </c>
      <c r="G205">
        <f>VLOOKUP(A205,'post control'!J:BI,43,0)</f>
        <v>5</v>
      </c>
      <c r="H205">
        <f>VLOOKUP(A205,Pre!$J:$BG,43,0)</f>
        <v>1</v>
      </c>
      <c r="I205" t="e">
        <f>VLOOKUP(A205,'post intervencion'!J:BY,61,0)</f>
        <v>#N/A</v>
      </c>
      <c r="J205">
        <f>VLOOKUP(A205,'post control'!J:BI,44,0)</f>
        <v>0</v>
      </c>
      <c r="K205" s="24">
        <f>VLOOKUP(A205,Pre!$J:$BG,44,0)</f>
        <v>0</v>
      </c>
      <c r="L205" t="e">
        <f>VLOOKUP(A205,'post intervencion'!J:BY,62,0)</f>
        <v>#N/A</v>
      </c>
      <c r="M205">
        <f>VLOOKUP(A205,'post control'!J:BI,45,0)</f>
        <v>0</v>
      </c>
      <c r="N205">
        <f>VLOOKUP(A205,Pre!$J:$BG,45,0)</f>
        <v>3</v>
      </c>
      <c r="O205" t="e">
        <f>VLOOKUP(A205,'post intervencion'!J:BY,63,0)</f>
        <v>#N/A</v>
      </c>
      <c r="P205">
        <f>VLOOKUP(A205,'post control'!J:BI,46,0)</f>
        <v>0</v>
      </c>
      <c r="Q205">
        <f>VLOOKUP(A205,Pre!$J:$BG,46,0)</f>
        <v>0</v>
      </c>
      <c r="R205" t="e">
        <f>VLOOKUP(A205,'post intervencion'!J:BY,64,0)</f>
        <v>#N/A</v>
      </c>
      <c r="S205">
        <f>VLOOKUP(A205,'post control'!J:BI,47,0)</f>
        <v>0</v>
      </c>
      <c r="T205">
        <f>VLOOKUP(A205,Pre!$J:$BG,47,0)</f>
        <v>3.3333333333333335</v>
      </c>
      <c r="U205" t="e">
        <f>VLOOKUP(A205,'post intervencion'!J:BY,65,0)</f>
        <v>#N/A</v>
      </c>
      <c r="V205">
        <f>VLOOKUP(A205,'post control'!J:BI,48,0)</f>
        <v>2.6666666666666665</v>
      </c>
      <c r="W205">
        <f>VLOOKUP(A205,Pre!$J:$BG,48,0)</f>
        <v>6.2</v>
      </c>
      <c r="X205" t="e">
        <f>VLOOKUP(A205,'post intervencion'!J:BY,66,0)</f>
        <v>#N/A</v>
      </c>
      <c r="Y205">
        <f>VLOOKUP(A205,'post control'!J:BI,49,0)</f>
        <v>5.4</v>
      </c>
      <c r="Z205">
        <f>VLOOKUP(A205,Pre!$J:$BG,49,0)</f>
        <v>3.5</v>
      </c>
      <c r="AA205" t="e">
        <f>VLOOKUP(A205,'post intervencion'!J:BY,67,0)</f>
        <v>#N/A</v>
      </c>
      <c r="AB205">
        <f>VLOOKUP(A205,'post control'!J:BI,50,0)</f>
        <v>4</v>
      </c>
      <c r="AC205">
        <f>VLOOKUP(A205,Pre!$J:$BG,50,0)</f>
        <v>10</v>
      </c>
      <c r="AD205" t="e">
        <f>VLOOKUP(A205,'post intervencion'!J:BY,68,0)</f>
        <v>#N/A</v>
      </c>
      <c r="AE205">
        <f>VLOOKUP(A205,'post control'!J:BI,51,0)</f>
        <v>9</v>
      </c>
      <c r="AG205">
        <f>VLOOKUP(A205,Pre!$J:$BH,51,0)</f>
        <v>2.7777777777777777</v>
      </c>
      <c r="AH205" t="e">
        <f>VLOOKUP(A205,'post intervencion'!J:CA,70,0)</f>
        <v>#N/A</v>
      </c>
      <c r="AJ205">
        <f>VLOOKUP(A205,Pre!$J:$BI,52,0)</f>
        <v>2</v>
      </c>
      <c r="AK205" t="e">
        <f>VLOOKUP(A205,'post intervencion'!J:CB,71,0)</f>
        <v>#N/A</v>
      </c>
      <c r="AM205">
        <f>VLOOKUP(A205,Pre!$J:$BJ,53,0)</f>
        <v>3</v>
      </c>
      <c r="AN205" t="e">
        <f>VLOOKUP(A205,'post intervencion'!J:CC,72,0)</f>
        <v>#N/A</v>
      </c>
      <c r="AP205">
        <f>VLOOKUP(A205,Pre!$J:$BK,54,0)</f>
        <v>3</v>
      </c>
      <c r="AQ205" t="e">
        <f>VLOOKUP(A205,'post intervencion'!J:CD,73,0)</f>
        <v>#N/A</v>
      </c>
      <c r="AS205">
        <f>VLOOKUP(A205,Pre!$J:$BL,55,0)</f>
        <v>3.333333333333333</v>
      </c>
      <c r="AT205" t="e">
        <f>VLOOKUP(A205,'post intervencion'!J:CE,74,0)</f>
        <v>#N/A</v>
      </c>
      <c r="AW205" t="e">
        <f>VLOOKUP(A205,'post intervencion'!$J$18:$CI$117,75,0)</f>
        <v>#N/A</v>
      </c>
      <c r="AX205" t="e">
        <f>VLOOKUP(A205,'post intervencion'!$J$18:$CI$117,76,0)</f>
        <v>#N/A</v>
      </c>
      <c r="AY205" t="e">
        <f>VLOOKUP(A205,'post intervencion'!$J$18:$CI$117,77,0)</f>
        <v>#N/A</v>
      </c>
      <c r="AZ205" t="e">
        <f>VLOOKUP(A205,'post intervencion'!$J$18:$CI$117,78,0)</f>
        <v>#N/A</v>
      </c>
      <c r="BB205">
        <f>VLOOKUP(A205,Pre!$J:$BL,4,0)</f>
        <v>3</v>
      </c>
      <c r="BC205" t="e">
        <f>VLOOKUP(A205,'post intervencion'!J:CN,21,0)</f>
        <v>#N/A</v>
      </c>
    </row>
    <row r="206" spans="1:55" x14ac:dyDescent="0.2">
      <c r="A206">
        <v>1208</v>
      </c>
      <c r="B206" s="13">
        <f>VLOOKUP(A206,Pre!$J:$BG,41,0)</f>
        <v>6.333333333333333</v>
      </c>
      <c r="C206" s="13" t="e">
        <f>VLOOKUP(A206,'post intervencion'!J:BY,59,0)</f>
        <v>#N/A</v>
      </c>
      <c r="D206" s="13" t="e">
        <f>VLOOKUP(A206,'post control'!J:BI,42,0)</f>
        <v>#N/A</v>
      </c>
      <c r="E206">
        <f>VLOOKUP(A206,Pre!$J:$BG,42,0)</f>
        <v>5</v>
      </c>
      <c r="F206" t="e">
        <f>VLOOKUP(A206,'post intervencion'!J:BY,60,0)</f>
        <v>#N/A</v>
      </c>
      <c r="G206" t="e">
        <f>VLOOKUP(A206,'post control'!J:BI,43,0)</f>
        <v>#N/A</v>
      </c>
      <c r="H206">
        <f>VLOOKUP(A206,Pre!$J:$BG,43,0)</f>
        <v>2</v>
      </c>
      <c r="I206" t="e">
        <f>VLOOKUP(A206,'post intervencion'!J:BY,61,0)</f>
        <v>#N/A</v>
      </c>
      <c r="J206" t="e">
        <f>VLOOKUP(A206,'post control'!J:BI,44,0)</f>
        <v>#N/A</v>
      </c>
      <c r="K206" s="24">
        <f>VLOOKUP(A206,Pre!$J:$BG,44,0)</f>
        <v>1</v>
      </c>
      <c r="L206" t="e">
        <f>VLOOKUP(A206,'post intervencion'!J:BY,62,0)</f>
        <v>#N/A</v>
      </c>
      <c r="M206" t="e">
        <f>VLOOKUP(A206,'post control'!J:BI,45,0)</f>
        <v>#N/A</v>
      </c>
      <c r="N206">
        <f>VLOOKUP(A206,Pre!$J:$BG,45,0)</f>
        <v>3</v>
      </c>
      <c r="O206" t="e">
        <f>VLOOKUP(A206,'post intervencion'!J:BY,63,0)</f>
        <v>#N/A</v>
      </c>
      <c r="P206" t="e">
        <f>VLOOKUP(A206,'post control'!J:BI,46,0)</f>
        <v>#N/A</v>
      </c>
      <c r="Q206">
        <f>VLOOKUP(A206,Pre!$J:$BG,46,0)</f>
        <v>2</v>
      </c>
      <c r="R206" t="e">
        <f>VLOOKUP(A206,'post intervencion'!J:BY,64,0)</f>
        <v>#N/A</v>
      </c>
      <c r="S206" t="e">
        <f>VLOOKUP(A206,'post control'!J:BI,47,0)</f>
        <v>#N/A</v>
      </c>
      <c r="T206">
        <f>VLOOKUP(A206,Pre!$J:$BG,47,0)</f>
        <v>3.3333333333333335</v>
      </c>
      <c r="U206" t="e">
        <f>VLOOKUP(A206,'post intervencion'!J:BY,65,0)</f>
        <v>#N/A</v>
      </c>
      <c r="V206" t="e">
        <f>VLOOKUP(A206,'post control'!J:BI,48,0)</f>
        <v>#N/A</v>
      </c>
      <c r="W206">
        <f>VLOOKUP(A206,Pre!$J:$BG,48,0)</f>
        <v>4.5999999999999996</v>
      </c>
      <c r="X206" t="e">
        <f>VLOOKUP(A206,'post intervencion'!J:BY,66,0)</f>
        <v>#N/A</v>
      </c>
      <c r="Y206" t="e">
        <f>VLOOKUP(A206,'post control'!J:BI,49,0)</f>
        <v>#N/A</v>
      </c>
      <c r="Z206">
        <f>VLOOKUP(A206,Pre!$J:$BG,49,0)</f>
        <v>3.75</v>
      </c>
      <c r="AA206" t="e">
        <f>VLOOKUP(A206,'post intervencion'!J:BY,67,0)</f>
        <v>#N/A</v>
      </c>
      <c r="AB206" t="e">
        <f>VLOOKUP(A206,'post control'!J:BI,50,0)</f>
        <v>#N/A</v>
      </c>
      <c r="AC206">
        <f>VLOOKUP(A206,Pre!$J:$BG,50,0)</f>
        <v>8</v>
      </c>
      <c r="AD206" t="e">
        <f>VLOOKUP(A206,'post intervencion'!J:BY,68,0)</f>
        <v>#N/A</v>
      </c>
      <c r="AE206" t="e">
        <f>VLOOKUP(A206,'post control'!J:BI,51,0)</f>
        <v>#N/A</v>
      </c>
      <c r="AG206">
        <f>VLOOKUP(A206,Pre!$J:$BH,51,0)</f>
        <v>3.7777777777777777</v>
      </c>
      <c r="AH206" t="e">
        <f>VLOOKUP(A206,'post intervencion'!J:CA,70,0)</f>
        <v>#N/A</v>
      </c>
      <c r="AJ206">
        <f>VLOOKUP(A206,Pre!$J:$BI,52,0)</f>
        <v>2.3333333333333335</v>
      </c>
      <c r="AK206" t="e">
        <f>VLOOKUP(A206,'post intervencion'!J:CB,71,0)</f>
        <v>#N/A</v>
      </c>
      <c r="AM206">
        <f>VLOOKUP(A206,Pre!$J:$BJ,53,0)</f>
        <v>4</v>
      </c>
      <c r="AN206" t="e">
        <f>VLOOKUP(A206,'post intervencion'!J:CC,72,0)</f>
        <v>#N/A</v>
      </c>
      <c r="AP206">
        <f>VLOOKUP(A206,Pre!$J:$BK,54,0)</f>
        <v>4</v>
      </c>
      <c r="AQ206" t="e">
        <f>VLOOKUP(A206,'post intervencion'!J:CD,73,0)</f>
        <v>#N/A</v>
      </c>
      <c r="AS206">
        <f>VLOOKUP(A206,Pre!$J:$BL,55,0)</f>
        <v>2.6666666666666665</v>
      </c>
      <c r="AT206" t="e">
        <f>VLOOKUP(A206,'post intervencion'!J:CE,74,0)</f>
        <v>#N/A</v>
      </c>
      <c r="AW206" t="e">
        <f>VLOOKUP(A206,'post intervencion'!$J$18:$CI$117,75,0)</f>
        <v>#N/A</v>
      </c>
      <c r="AX206" t="e">
        <f>VLOOKUP(A206,'post intervencion'!$J$18:$CI$117,76,0)</f>
        <v>#N/A</v>
      </c>
      <c r="AY206" t="e">
        <f>VLOOKUP(A206,'post intervencion'!$J$18:$CI$117,77,0)</f>
        <v>#N/A</v>
      </c>
      <c r="AZ206" t="e">
        <f>VLOOKUP(A206,'post intervencion'!$J$18:$CI$117,78,0)</f>
        <v>#N/A</v>
      </c>
      <c r="BB206">
        <f>VLOOKUP(A206,Pre!$J:$BL,4,0)</f>
        <v>7</v>
      </c>
      <c r="BC206" t="e">
        <f>VLOOKUP(A206,'post intervencion'!J:CN,21,0)</f>
        <v>#N/A</v>
      </c>
    </row>
    <row r="207" spans="1:55" x14ac:dyDescent="0.2">
      <c r="A207">
        <v>1228</v>
      </c>
      <c r="B207" s="13">
        <f>VLOOKUP(A207,Pre!$J:$BG,41,0)</f>
        <v>6</v>
      </c>
      <c r="C207" s="13" t="e">
        <f>VLOOKUP(A207,'post intervencion'!J:BY,59,0)</f>
        <v>#N/A</v>
      </c>
      <c r="D207" s="13">
        <f>VLOOKUP(A207,'post control'!J:BI,42,0)</f>
        <v>7</v>
      </c>
      <c r="E207">
        <f>VLOOKUP(A207,Pre!$J:$BG,42,0)</f>
        <v>5</v>
      </c>
      <c r="F207" t="e">
        <f>VLOOKUP(A207,'post intervencion'!J:BY,60,0)</f>
        <v>#N/A</v>
      </c>
      <c r="G207">
        <f>VLOOKUP(A207,'post control'!J:BI,43,0)</f>
        <v>5</v>
      </c>
      <c r="H207">
        <f>VLOOKUP(A207,Pre!$J:$BG,43,0)</f>
        <v>1</v>
      </c>
      <c r="I207" t="e">
        <f>VLOOKUP(A207,'post intervencion'!J:BY,61,0)</f>
        <v>#N/A</v>
      </c>
      <c r="J207">
        <f>VLOOKUP(A207,'post control'!J:BI,44,0)</f>
        <v>3.3333333333333335</v>
      </c>
      <c r="K207" s="24">
        <f>VLOOKUP(A207,Pre!$J:$BG,44,0)</f>
        <v>0</v>
      </c>
      <c r="L207" t="e">
        <f>VLOOKUP(A207,'post intervencion'!J:BY,62,0)</f>
        <v>#N/A</v>
      </c>
      <c r="M207">
        <f>VLOOKUP(A207,'post control'!J:BI,45,0)</f>
        <v>3</v>
      </c>
      <c r="N207">
        <f>VLOOKUP(A207,Pre!$J:$BG,45,0)</f>
        <v>3</v>
      </c>
      <c r="O207" t="e">
        <f>VLOOKUP(A207,'post intervencion'!J:BY,63,0)</f>
        <v>#N/A</v>
      </c>
      <c r="P207">
        <f>VLOOKUP(A207,'post control'!J:BI,46,0)</f>
        <v>4</v>
      </c>
      <c r="Q207">
        <f>VLOOKUP(A207,Pre!$J:$BG,46,0)</f>
        <v>0</v>
      </c>
      <c r="R207" t="e">
        <f>VLOOKUP(A207,'post intervencion'!J:BY,64,0)</f>
        <v>#N/A</v>
      </c>
      <c r="S207">
        <f>VLOOKUP(A207,'post control'!J:BI,47,0)</f>
        <v>3</v>
      </c>
      <c r="T207">
        <f>VLOOKUP(A207,Pre!$J:$BG,47,0)</f>
        <v>3.3333333333333335</v>
      </c>
      <c r="U207" t="e">
        <f>VLOOKUP(A207,'post intervencion'!J:BY,65,0)</f>
        <v>#N/A</v>
      </c>
      <c r="V207">
        <f>VLOOKUP(A207,'post control'!J:BI,48,0)</f>
        <v>3.4444444444444446</v>
      </c>
      <c r="W207">
        <f>VLOOKUP(A207,Pre!$J:$BG,48,0)</f>
        <v>4.8</v>
      </c>
      <c r="X207" t="e">
        <f>VLOOKUP(A207,'post intervencion'!J:BY,66,0)</f>
        <v>#N/A</v>
      </c>
      <c r="Y207">
        <f>VLOOKUP(A207,'post control'!J:BI,49,0)</f>
        <v>4.4000000000000004</v>
      </c>
      <c r="Z207">
        <f>VLOOKUP(A207,Pre!$J:$BG,49,0)</f>
        <v>4.75</v>
      </c>
      <c r="AA207" t="e">
        <f>VLOOKUP(A207,'post intervencion'!J:BY,67,0)</f>
        <v>#N/A</v>
      </c>
      <c r="AB207">
        <f>VLOOKUP(A207,'post control'!J:BI,50,0)</f>
        <v>5</v>
      </c>
      <c r="AC207">
        <f>VLOOKUP(A207,Pre!$J:$BG,50,0)</f>
        <v>14</v>
      </c>
      <c r="AD207" t="e">
        <f>VLOOKUP(A207,'post intervencion'!J:BY,68,0)</f>
        <v>#N/A</v>
      </c>
      <c r="AE207">
        <f>VLOOKUP(A207,'post control'!J:BI,51,0)</f>
        <v>13</v>
      </c>
      <c r="AG207">
        <f>VLOOKUP(A207,Pre!$J:$BH,51,0)</f>
        <v>3.5555555555555554</v>
      </c>
      <c r="AH207" t="e">
        <f>VLOOKUP(A207,'post intervencion'!J:CA,70,0)</f>
        <v>#N/A</v>
      </c>
      <c r="AJ207">
        <f>VLOOKUP(A207,Pre!$J:$BI,52,0)</f>
        <v>2.6666666666666665</v>
      </c>
      <c r="AK207" t="e">
        <f>VLOOKUP(A207,'post intervencion'!J:CB,71,0)</f>
        <v>#N/A</v>
      </c>
      <c r="AM207">
        <f>VLOOKUP(A207,Pre!$J:$BJ,53,0)</f>
        <v>5</v>
      </c>
      <c r="AN207" t="e">
        <f>VLOOKUP(A207,'post intervencion'!J:CC,72,0)</f>
        <v>#N/A</v>
      </c>
      <c r="AP207">
        <f>VLOOKUP(A207,Pre!$J:$BK,54,0)</f>
        <v>5</v>
      </c>
      <c r="AQ207" t="e">
        <f>VLOOKUP(A207,'post intervencion'!J:CD,73,0)</f>
        <v>#N/A</v>
      </c>
      <c r="AS207">
        <f>VLOOKUP(A207,Pre!$J:$BL,55,0)</f>
        <v>3</v>
      </c>
      <c r="AT207" t="e">
        <f>VLOOKUP(A207,'post intervencion'!J:CE,74,0)</f>
        <v>#N/A</v>
      </c>
      <c r="AW207" t="e">
        <f>VLOOKUP(A207,'post intervencion'!$J$18:$CI$117,75,0)</f>
        <v>#N/A</v>
      </c>
      <c r="AX207" t="e">
        <f>VLOOKUP(A207,'post intervencion'!$J$18:$CI$117,76,0)</f>
        <v>#N/A</v>
      </c>
      <c r="AY207" t="e">
        <f>VLOOKUP(A207,'post intervencion'!$J$18:$CI$117,77,0)</f>
        <v>#N/A</v>
      </c>
      <c r="AZ207" t="e">
        <f>VLOOKUP(A207,'post intervencion'!$J$18:$CI$117,78,0)</f>
        <v>#N/A</v>
      </c>
      <c r="BB207">
        <f>VLOOKUP(A207,Pre!$J:$BL,4,0)</f>
        <v>7</v>
      </c>
      <c r="BC207" t="e">
        <f>VLOOKUP(A207,'post intervencion'!J:CN,21,0)</f>
        <v>#N/A</v>
      </c>
    </row>
    <row r="208" spans="1:55" x14ac:dyDescent="0.2">
      <c r="A208">
        <v>1296</v>
      </c>
      <c r="B208" s="13">
        <f>VLOOKUP(A208,Pre!$J:$BG,41,0)</f>
        <v>6</v>
      </c>
      <c r="C208" s="13" t="e">
        <f>VLOOKUP(A208,'post intervencion'!J:BY,59,0)</f>
        <v>#N/A</v>
      </c>
      <c r="D208" s="13">
        <f>VLOOKUP(A208,'post control'!J:BI,42,0)</f>
        <v>6.666666666666667</v>
      </c>
      <c r="E208">
        <f>VLOOKUP(A208,Pre!$J:$BG,42,0)</f>
        <v>9</v>
      </c>
      <c r="F208" t="e">
        <f>VLOOKUP(A208,'post intervencion'!J:BY,60,0)</f>
        <v>#N/A</v>
      </c>
      <c r="G208">
        <f>VLOOKUP(A208,'post control'!J:BI,43,0)</f>
        <v>4</v>
      </c>
      <c r="H208">
        <f>VLOOKUP(A208,Pre!$J:$BG,43,0)</f>
        <v>2.3333333333333335</v>
      </c>
      <c r="I208" t="e">
        <f>VLOOKUP(A208,'post intervencion'!J:BY,61,0)</f>
        <v>#N/A</v>
      </c>
      <c r="J208">
        <f>VLOOKUP(A208,'post control'!J:BI,44,0)</f>
        <v>2.6666666666666665</v>
      </c>
      <c r="K208" s="24">
        <f>VLOOKUP(A208,Pre!$J:$BG,44,0)</f>
        <v>2</v>
      </c>
      <c r="L208" t="e">
        <f>VLOOKUP(A208,'post intervencion'!J:BY,62,0)</f>
        <v>#N/A</v>
      </c>
      <c r="M208">
        <f>VLOOKUP(A208,'post control'!J:BI,45,0)</f>
        <v>0</v>
      </c>
      <c r="N208">
        <f>VLOOKUP(A208,Pre!$J:$BG,45,0)</f>
        <v>3</v>
      </c>
      <c r="O208" t="e">
        <f>VLOOKUP(A208,'post intervencion'!J:BY,63,0)</f>
        <v>#N/A</v>
      </c>
      <c r="P208">
        <f>VLOOKUP(A208,'post control'!J:BI,46,0)</f>
        <v>4</v>
      </c>
      <c r="Q208">
        <f>VLOOKUP(A208,Pre!$J:$BG,46,0)</f>
        <v>2</v>
      </c>
      <c r="R208" t="e">
        <f>VLOOKUP(A208,'post intervencion'!J:BY,64,0)</f>
        <v>#N/A</v>
      </c>
      <c r="S208">
        <f>VLOOKUP(A208,'post control'!J:BI,47,0)</f>
        <v>4</v>
      </c>
      <c r="T208">
        <f>VLOOKUP(A208,Pre!$J:$BG,47,0)</f>
        <v>1.6666666666666667</v>
      </c>
      <c r="U208" t="e">
        <f>VLOOKUP(A208,'post intervencion'!J:BY,65,0)</f>
        <v>#N/A</v>
      </c>
      <c r="V208">
        <f>VLOOKUP(A208,'post control'!J:BI,48,0)</f>
        <v>2.6666666666666665</v>
      </c>
      <c r="W208">
        <f>VLOOKUP(A208,Pre!$J:$BG,48,0)</f>
        <v>3.8</v>
      </c>
      <c r="X208" t="e">
        <f>VLOOKUP(A208,'post intervencion'!J:BY,66,0)</f>
        <v>#N/A</v>
      </c>
      <c r="Y208">
        <f>VLOOKUP(A208,'post control'!J:BI,49,0)</f>
        <v>4.4000000000000004</v>
      </c>
      <c r="Z208">
        <f>VLOOKUP(A208,Pre!$J:$BG,49,0)</f>
        <v>3</v>
      </c>
      <c r="AA208" t="e">
        <f>VLOOKUP(A208,'post intervencion'!J:BY,67,0)</f>
        <v>#N/A</v>
      </c>
      <c r="AB208">
        <f>VLOOKUP(A208,'post control'!J:BI,50,0)</f>
        <v>4.666666666666667</v>
      </c>
      <c r="AC208">
        <f>VLOOKUP(A208,Pre!$J:$BG,50,0)</f>
        <v>12</v>
      </c>
      <c r="AD208" t="e">
        <f>VLOOKUP(A208,'post intervencion'!J:BY,68,0)</f>
        <v>#N/A</v>
      </c>
      <c r="AE208">
        <f>VLOOKUP(A208,'post control'!J:BI,51,0)</f>
        <v>12</v>
      </c>
      <c r="AG208">
        <f>VLOOKUP(A208,Pre!$J:$BH,51,0)</f>
        <v>2.5555555555555554</v>
      </c>
      <c r="AH208" t="e">
        <f>VLOOKUP(A208,'post intervencion'!J:CA,70,0)</f>
        <v>#N/A</v>
      </c>
      <c r="AJ208">
        <f>VLOOKUP(A208,Pre!$J:$BI,52,0)</f>
        <v>2</v>
      </c>
      <c r="AK208" t="e">
        <f>VLOOKUP(A208,'post intervencion'!J:CB,71,0)</f>
        <v>#N/A</v>
      </c>
      <c r="AM208">
        <f>VLOOKUP(A208,Pre!$J:$BJ,53,0)</f>
        <v>3</v>
      </c>
      <c r="AN208" t="e">
        <f>VLOOKUP(A208,'post intervencion'!J:CC,72,0)</f>
        <v>#N/A</v>
      </c>
      <c r="AP208">
        <f>VLOOKUP(A208,Pre!$J:$BK,54,0)</f>
        <v>3</v>
      </c>
      <c r="AQ208" t="e">
        <f>VLOOKUP(A208,'post intervencion'!J:CD,73,0)</f>
        <v>#N/A</v>
      </c>
      <c r="AS208">
        <f>VLOOKUP(A208,Pre!$J:$BL,55,0)</f>
        <v>3</v>
      </c>
      <c r="AT208" t="e">
        <f>VLOOKUP(A208,'post intervencion'!J:CE,74,0)</f>
        <v>#N/A</v>
      </c>
      <c r="AW208" t="e">
        <f>VLOOKUP(A208,'post intervencion'!$J$18:$CI$117,75,0)</f>
        <v>#N/A</v>
      </c>
      <c r="AX208" t="e">
        <f>VLOOKUP(A208,'post intervencion'!$J$18:$CI$117,76,0)</f>
        <v>#N/A</v>
      </c>
      <c r="AY208" t="e">
        <f>VLOOKUP(A208,'post intervencion'!$J$18:$CI$117,77,0)</f>
        <v>#N/A</v>
      </c>
      <c r="AZ208" t="e">
        <f>VLOOKUP(A208,'post intervencion'!$J$18:$CI$117,78,0)</f>
        <v>#N/A</v>
      </c>
      <c r="BB208">
        <f>VLOOKUP(A208,Pre!$J:$BL,4,0)</f>
        <v>7</v>
      </c>
      <c r="BC208" t="e">
        <f>VLOOKUP(A208,'post intervencion'!J:CN,21,0)</f>
        <v>#N/A</v>
      </c>
    </row>
    <row r="209" spans="1:55" x14ac:dyDescent="0.2">
      <c r="A209">
        <v>1452</v>
      </c>
      <c r="B209" s="13">
        <f>VLOOKUP(A209,Pre!$J:$BG,41,0)</f>
        <v>6.333333333333333</v>
      </c>
      <c r="C209" s="13" t="e">
        <f>VLOOKUP(A209,'post intervencion'!J:BY,59,0)</f>
        <v>#N/A</v>
      </c>
      <c r="D209" s="13" t="e">
        <f>VLOOKUP(A209,'post control'!J:BI,42,0)</f>
        <v>#N/A</v>
      </c>
      <c r="E209">
        <f>VLOOKUP(A209,Pre!$J:$BG,42,0)</f>
        <v>4</v>
      </c>
      <c r="F209" t="e">
        <f>VLOOKUP(A209,'post intervencion'!J:BY,60,0)</f>
        <v>#N/A</v>
      </c>
      <c r="G209" t="e">
        <f>VLOOKUP(A209,'post control'!J:BI,43,0)</f>
        <v>#N/A</v>
      </c>
      <c r="H209">
        <f>VLOOKUP(A209,Pre!$J:$BG,43,0)</f>
        <v>2.3333333333333335</v>
      </c>
      <c r="I209" t="e">
        <f>VLOOKUP(A209,'post intervencion'!J:BY,61,0)</f>
        <v>#N/A</v>
      </c>
      <c r="J209" t="e">
        <f>VLOOKUP(A209,'post control'!J:BI,44,0)</f>
        <v>#N/A</v>
      </c>
      <c r="K209" s="24">
        <f>VLOOKUP(A209,Pre!$J:$BG,44,0)</f>
        <v>4</v>
      </c>
      <c r="L209" t="e">
        <f>VLOOKUP(A209,'post intervencion'!J:BY,62,0)</f>
        <v>#N/A</v>
      </c>
      <c r="M209" t="e">
        <f>VLOOKUP(A209,'post control'!J:BI,45,0)</f>
        <v>#N/A</v>
      </c>
      <c r="N209">
        <f>VLOOKUP(A209,Pre!$J:$BG,45,0)</f>
        <v>3</v>
      </c>
      <c r="O209" t="e">
        <f>VLOOKUP(A209,'post intervencion'!J:BY,63,0)</f>
        <v>#N/A</v>
      </c>
      <c r="P209" t="e">
        <f>VLOOKUP(A209,'post control'!J:BI,46,0)</f>
        <v>#N/A</v>
      </c>
      <c r="Q209">
        <f>VLOOKUP(A209,Pre!$J:$BG,46,0)</f>
        <v>0</v>
      </c>
      <c r="R209" t="e">
        <f>VLOOKUP(A209,'post intervencion'!J:BY,64,0)</f>
        <v>#N/A</v>
      </c>
      <c r="S209" t="e">
        <f>VLOOKUP(A209,'post control'!J:BI,47,0)</f>
        <v>#N/A</v>
      </c>
      <c r="T209">
        <f>VLOOKUP(A209,Pre!$J:$BG,47,0)</f>
        <v>2</v>
      </c>
      <c r="U209" t="e">
        <f>VLOOKUP(A209,'post intervencion'!J:BY,65,0)</f>
        <v>#N/A</v>
      </c>
      <c r="V209" t="e">
        <f>VLOOKUP(A209,'post control'!J:BI,48,0)</f>
        <v>#N/A</v>
      </c>
      <c r="W209">
        <f>VLOOKUP(A209,Pre!$J:$BG,48,0)</f>
        <v>4.4000000000000004</v>
      </c>
      <c r="X209" t="e">
        <f>VLOOKUP(A209,'post intervencion'!J:BY,66,0)</f>
        <v>#N/A</v>
      </c>
      <c r="Y209" t="e">
        <f>VLOOKUP(A209,'post control'!J:BI,49,0)</f>
        <v>#N/A</v>
      </c>
      <c r="Z209">
        <f>VLOOKUP(A209,Pre!$J:$BG,49,0)</f>
        <v>5.5</v>
      </c>
      <c r="AA209" t="e">
        <f>VLOOKUP(A209,'post intervencion'!J:BY,67,0)</f>
        <v>#N/A</v>
      </c>
      <c r="AB209" t="e">
        <f>VLOOKUP(A209,'post control'!J:BI,50,0)</f>
        <v>#N/A</v>
      </c>
      <c r="AC209">
        <f>VLOOKUP(A209,Pre!$J:$BG,50,0)</f>
        <v>7</v>
      </c>
      <c r="AD209" t="e">
        <f>VLOOKUP(A209,'post intervencion'!J:BY,68,0)</f>
        <v>#N/A</v>
      </c>
      <c r="AE209" t="e">
        <f>VLOOKUP(A209,'post control'!J:BI,51,0)</f>
        <v>#N/A</v>
      </c>
      <c r="AG209">
        <f>VLOOKUP(A209,Pre!$J:$BH,51,0)</f>
        <v>2.2222222222222223</v>
      </c>
      <c r="AH209" t="e">
        <f>VLOOKUP(A209,'post intervencion'!J:CA,70,0)</f>
        <v>#N/A</v>
      </c>
      <c r="AJ209">
        <f>VLOOKUP(A209,Pre!$J:$BI,52,0)</f>
        <v>3</v>
      </c>
      <c r="AK209" t="e">
        <f>VLOOKUP(A209,'post intervencion'!J:CB,71,0)</f>
        <v>#N/A</v>
      </c>
      <c r="AM209">
        <f>VLOOKUP(A209,Pre!$J:$BJ,53,0)</f>
        <v>3</v>
      </c>
      <c r="AN209" t="e">
        <f>VLOOKUP(A209,'post intervencion'!J:CC,72,0)</f>
        <v>#N/A</v>
      </c>
      <c r="AP209">
        <f>VLOOKUP(A209,Pre!$J:$BK,54,0)</f>
        <v>3</v>
      </c>
      <c r="AQ209" t="e">
        <f>VLOOKUP(A209,'post intervencion'!J:CD,73,0)</f>
        <v>#N/A</v>
      </c>
      <c r="AS209">
        <f>VLOOKUP(A209,Pre!$J:$BL,55,0)</f>
        <v>2.333333333333333</v>
      </c>
      <c r="AT209" t="e">
        <f>VLOOKUP(A209,'post intervencion'!J:CE,74,0)</f>
        <v>#N/A</v>
      </c>
      <c r="AW209" t="e">
        <f>VLOOKUP(A209,'post intervencion'!$J$18:$CI$117,75,0)</f>
        <v>#N/A</v>
      </c>
      <c r="AX209" t="e">
        <f>VLOOKUP(A209,'post intervencion'!$J$18:$CI$117,76,0)</f>
        <v>#N/A</v>
      </c>
      <c r="AY209" t="e">
        <f>VLOOKUP(A209,'post intervencion'!$J$18:$CI$117,77,0)</f>
        <v>#N/A</v>
      </c>
      <c r="AZ209" t="e">
        <f>VLOOKUP(A209,'post intervencion'!$J$18:$CI$117,78,0)</f>
        <v>#N/A</v>
      </c>
      <c r="BB209">
        <f>VLOOKUP(A209,Pre!$J:$BL,4,0)</f>
        <v>7</v>
      </c>
      <c r="BC209" t="e">
        <f>VLOOKUP(A209,'post intervencion'!J:CN,21,0)</f>
        <v>#N/A</v>
      </c>
    </row>
    <row r="210" spans="1:55" x14ac:dyDescent="0.2">
      <c r="A210">
        <v>1496</v>
      </c>
      <c r="B210" s="13">
        <f>VLOOKUP(A210,Pre!$J:$BG,41,0)</f>
        <v>5.666666666666667</v>
      </c>
      <c r="C210" s="13" t="e">
        <f>VLOOKUP(A210,'post intervencion'!J:BY,59,0)</f>
        <v>#N/A</v>
      </c>
      <c r="D210" s="13" t="e">
        <f>VLOOKUP(A210,'post control'!J:BI,42,0)</f>
        <v>#N/A</v>
      </c>
      <c r="E210">
        <f>VLOOKUP(A210,Pre!$J:$BG,42,0)</f>
        <v>11</v>
      </c>
      <c r="F210" t="e">
        <f>VLOOKUP(A210,'post intervencion'!J:BY,60,0)</f>
        <v>#N/A</v>
      </c>
      <c r="G210" t="e">
        <f>VLOOKUP(A210,'post control'!J:BI,43,0)</f>
        <v>#N/A</v>
      </c>
      <c r="H210">
        <f>VLOOKUP(A210,Pre!$J:$BG,43,0)</f>
        <v>2.6666666666666665</v>
      </c>
      <c r="I210" t="e">
        <f>VLOOKUP(A210,'post intervencion'!J:BY,61,0)</f>
        <v>#N/A</v>
      </c>
      <c r="J210" t="e">
        <f>VLOOKUP(A210,'post control'!J:BI,44,0)</f>
        <v>#N/A</v>
      </c>
      <c r="K210" s="24">
        <f>VLOOKUP(A210,Pre!$J:$BG,44,0)</f>
        <v>3</v>
      </c>
      <c r="L210" t="e">
        <f>VLOOKUP(A210,'post intervencion'!J:BY,62,0)</f>
        <v>#N/A</v>
      </c>
      <c r="M210" t="e">
        <f>VLOOKUP(A210,'post control'!J:BI,45,0)</f>
        <v>#N/A</v>
      </c>
      <c r="N210">
        <f>VLOOKUP(A210,Pre!$J:$BG,45,0)</f>
        <v>3</v>
      </c>
      <c r="O210" t="e">
        <f>VLOOKUP(A210,'post intervencion'!J:BY,63,0)</f>
        <v>#N/A</v>
      </c>
      <c r="P210" t="e">
        <f>VLOOKUP(A210,'post control'!J:BI,46,0)</f>
        <v>#N/A</v>
      </c>
      <c r="Q210">
        <f>VLOOKUP(A210,Pre!$J:$BG,46,0)</f>
        <v>2</v>
      </c>
      <c r="R210" t="e">
        <f>VLOOKUP(A210,'post intervencion'!J:BY,64,0)</f>
        <v>#N/A</v>
      </c>
      <c r="S210" t="e">
        <f>VLOOKUP(A210,'post control'!J:BI,47,0)</f>
        <v>#N/A</v>
      </c>
      <c r="T210">
        <f>VLOOKUP(A210,Pre!$J:$BG,47,0)</f>
        <v>2.3333333333333335</v>
      </c>
      <c r="U210" t="e">
        <f>VLOOKUP(A210,'post intervencion'!J:BY,65,0)</f>
        <v>#N/A</v>
      </c>
      <c r="V210" t="e">
        <f>VLOOKUP(A210,'post control'!J:BI,48,0)</f>
        <v>#N/A</v>
      </c>
      <c r="W210">
        <f>VLOOKUP(A210,Pre!$J:$BG,48,0)</f>
        <v>3.6</v>
      </c>
      <c r="X210" t="e">
        <f>VLOOKUP(A210,'post intervencion'!J:BY,66,0)</f>
        <v>#N/A</v>
      </c>
      <c r="Y210" t="e">
        <f>VLOOKUP(A210,'post control'!J:BI,49,0)</f>
        <v>#N/A</v>
      </c>
      <c r="Z210">
        <f>VLOOKUP(A210,Pre!$J:$BG,49,0)</f>
        <v>4.5</v>
      </c>
      <c r="AA210" t="e">
        <f>VLOOKUP(A210,'post intervencion'!J:BY,67,0)</f>
        <v>#N/A</v>
      </c>
      <c r="AB210" t="e">
        <f>VLOOKUP(A210,'post control'!J:BI,50,0)</f>
        <v>#N/A</v>
      </c>
      <c r="AC210">
        <f>VLOOKUP(A210,Pre!$J:$BG,50,0)</f>
        <v>8</v>
      </c>
      <c r="AD210" t="e">
        <f>VLOOKUP(A210,'post intervencion'!J:BY,68,0)</f>
        <v>#N/A</v>
      </c>
      <c r="AE210" t="e">
        <f>VLOOKUP(A210,'post control'!J:BI,51,0)</f>
        <v>#N/A</v>
      </c>
      <c r="AG210">
        <f>VLOOKUP(A210,Pre!$J:$BH,51,0)</f>
        <v>3.5555555555555554</v>
      </c>
      <c r="AH210" t="e">
        <f>VLOOKUP(A210,'post intervencion'!J:CA,70,0)</f>
        <v>#N/A</v>
      </c>
      <c r="AJ210">
        <f>VLOOKUP(A210,Pre!$J:$BI,52,0)</f>
        <v>1.3333333333333335</v>
      </c>
      <c r="AK210" t="e">
        <f>VLOOKUP(A210,'post intervencion'!J:CB,71,0)</f>
        <v>#N/A</v>
      </c>
      <c r="AM210">
        <f>VLOOKUP(A210,Pre!$J:$BJ,53,0)</f>
        <v>3</v>
      </c>
      <c r="AN210" t="e">
        <f>VLOOKUP(A210,'post intervencion'!J:CC,72,0)</f>
        <v>#N/A</v>
      </c>
      <c r="AP210">
        <f>VLOOKUP(A210,Pre!$J:$BK,54,0)</f>
        <v>3</v>
      </c>
      <c r="AQ210" t="e">
        <f>VLOOKUP(A210,'post intervencion'!J:CD,73,0)</f>
        <v>#N/A</v>
      </c>
      <c r="AS210">
        <f>VLOOKUP(A210,Pre!$J:$BL,55,0)</f>
        <v>2.6666666666666665</v>
      </c>
      <c r="AT210" t="e">
        <f>VLOOKUP(A210,'post intervencion'!J:CE,74,0)</f>
        <v>#N/A</v>
      </c>
      <c r="AW210" t="e">
        <f>VLOOKUP(A210,'post intervencion'!$J$18:$CI$117,75,0)</f>
        <v>#N/A</v>
      </c>
      <c r="AX210" t="e">
        <f>VLOOKUP(A210,'post intervencion'!$J$18:$CI$117,76,0)</f>
        <v>#N/A</v>
      </c>
      <c r="AY210" t="e">
        <f>VLOOKUP(A210,'post intervencion'!$J$18:$CI$117,77,0)</f>
        <v>#N/A</v>
      </c>
      <c r="AZ210" t="e">
        <f>VLOOKUP(A210,'post intervencion'!$J$18:$CI$117,78,0)</f>
        <v>#N/A</v>
      </c>
      <c r="BB210">
        <f>VLOOKUP(A210,Pre!$J:$BL,4,0)</f>
        <v>7</v>
      </c>
      <c r="BC210" t="e">
        <f>VLOOKUP(A210,'post intervencion'!J:CN,21,0)</f>
        <v>#N/A</v>
      </c>
    </row>
    <row r="211" spans="1:55" x14ac:dyDescent="0.2">
      <c r="A211">
        <v>1508</v>
      </c>
      <c r="B211" s="13">
        <f>VLOOKUP(A211,Pre!$J:$BG,41,0)</f>
        <v>6.666666666666667</v>
      </c>
      <c r="C211" s="13" t="e">
        <f>VLOOKUP(A211,'post intervencion'!J:BY,59,0)</f>
        <v>#N/A</v>
      </c>
      <c r="D211" s="13" t="e">
        <f>VLOOKUP(A211,'post control'!J:BI,42,0)</f>
        <v>#N/A</v>
      </c>
      <c r="E211">
        <f>VLOOKUP(A211,Pre!$J:$BG,42,0)</f>
        <v>4</v>
      </c>
      <c r="F211" t="e">
        <f>VLOOKUP(A211,'post intervencion'!J:BY,60,0)</f>
        <v>#N/A</v>
      </c>
      <c r="G211" t="e">
        <f>VLOOKUP(A211,'post control'!J:BI,43,0)</f>
        <v>#N/A</v>
      </c>
      <c r="H211">
        <f>VLOOKUP(A211,Pre!$J:$BG,43,0)</f>
        <v>2.6666666666666665</v>
      </c>
      <c r="I211" t="e">
        <f>VLOOKUP(A211,'post intervencion'!J:BY,61,0)</f>
        <v>#N/A</v>
      </c>
      <c r="J211" t="e">
        <f>VLOOKUP(A211,'post control'!J:BI,44,0)</f>
        <v>#N/A</v>
      </c>
      <c r="K211" s="24">
        <f>VLOOKUP(A211,Pre!$J:$BG,44,0)</f>
        <v>2</v>
      </c>
      <c r="L211" t="e">
        <f>VLOOKUP(A211,'post intervencion'!J:BY,62,0)</f>
        <v>#N/A</v>
      </c>
      <c r="M211" t="e">
        <f>VLOOKUP(A211,'post control'!J:BI,45,0)</f>
        <v>#N/A</v>
      </c>
      <c r="N211">
        <f>VLOOKUP(A211,Pre!$J:$BG,45,0)</f>
        <v>3</v>
      </c>
      <c r="O211" t="e">
        <f>VLOOKUP(A211,'post intervencion'!J:BY,63,0)</f>
        <v>#N/A</v>
      </c>
      <c r="P211" t="e">
        <f>VLOOKUP(A211,'post control'!J:BI,46,0)</f>
        <v>#N/A</v>
      </c>
      <c r="Q211">
        <f>VLOOKUP(A211,Pre!$J:$BG,46,0)</f>
        <v>3</v>
      </c>
      <c r="R211" t="e">
        <f>VLOOKUP(A211,'post intervencion'!J:BY,64,0)</f>
        <v>#N/A</v>
      </c>
      <c r="S211" t="e">
        <f>VLOOKUP(A211,'post control'!J:BI,47,0)</f>
        <v>#N/A</v>
      </c>
      <c r="T211">
        <f>VLOOKUP(A211,Pre!$J:$BG,47,0)</f>
        <v>2.3333333333333335</v>
      </c>
      <c r="U211" t="e">
        <f>VLOOKUP(A211,'post intervencion'!J:BY,65,0)</f>
        <v>#N/A</v>
      </c>
      <c r="V211" t="e">
        <f>VLOOKUP(A211,'post control'!J:BI,48,0)</f>
        <v>#N/A</v>
      </c>
      <c r="W211">
        <f>VLOOKUP(A211,Pre!$J:$BG,48,0)</f>
        <v>3.8</v>
      </c>
      <c r="X211" t="e">
        <f>VLOOKUP(A211,'post intervencion'!J:BY,66,0)</f>
        <v>#N/A</v>
      </c>
      <c r="Y211" t="e">
        <f>VLOOKUP(A211,'post control'!J:BI,49,0)</f>
        <v>#N/A</v>
      </c>
      <c r="Z211">
        <f>VLOOKUP(A211,Pre!$J:$BG,49,0)</f>
        <v>3.5</v>
      </c>
      <c r="AA211" t="e">
        <f>VLOOKUP(A211,'post intervencion'!J:BY,67,0)</f>
        <v>#N/A</v>
      </c>
      <c r="AB211" t="e">
        <f>VLOOKUP(A211,'post control'!J:BI,50,0)</f>
        <v>#N/A</v>
      </c>
      <c r="AC211">
        <f>VLOOKUP(A211,Pre!$J:$BG,50,0)</f>
        <v>9</v>
      </c>
      <c r="AD211" t="e">
        <f>VLOOKUP(A211,'post intervencion'!J:BY,68,0)</f>
        <v>#N/A</v>
      </c>
      <c r="AE211" t="e">
        <f>VLOOKUP(A211,'post control'!J:BI,51,0)</f>
        <v>#N/A</v>
      </c>
      <c r="AG211">
        <f>VLOOKUP(A211,Pre!$J:$BH,51,0)</f>
        <v>2.4444444444444446</v>
      </c>
      <c r="AH211" t="e">
        <f>VLOOKUP(A211,'post intervencion'!J:CA,70,0)</f>
        <v>#N/A</v>
      </c>
      <c r="AJ211">
        <f>VLOOKUP(A211,Pre!$J:$BI,52,0)</f>
        <v>2.6666666666666665</v>
      </c>
      <c r="AK211" t="e">
        <f>VLOOKUP(A211,'post intervencion'!J:CB,71,0)</f>
        <v>#N/A</v>
      </c>
      <c r="AM211">
        <f>VLOOKUP(A211,Pre!$J:$BJ,53,0)</f>
        <v>3</v>
      </c>
      <c r="AN211" t="e">
        <f>VLOOKUP(A211,'post intervencion'!J:CC,72,0)</f>
        <v>#N/A</v>
      </c>
      <c r="AP211">
        <f>VLOOKUP(A211,Pre!$J:$BK,54,0)</f>
        <v>3</v>
      </c>
      <c r="AQ211" t="e">
        <f>VLOOKUP(A211,'post intervencion'!J:CD,73,0)</f>
        <v>#N/A</v>
      </c>
      <c r="AS211">
        <f>VLOOKUP(A211,Pre!$J:$BL,55,0)</f>
        <v>3</v>
      </c>
      <c r="AT211" t="e">
        <f>VLOOKUP(A211,'post intervencion'!J:CE,74,0)</f>
        <v>#N/A</v>
      </c>
      <c r="AW211" t="e">
        <f>VLOOKUP(A211,'post intervencion'!$J$18:$CI$117,75,0)</f>
        <v>#N/A</v>
      </c>
      <c r="AX211" t="e">
        <f>VLOOKUP(A211,'post intervencion'!$J$18:$CI$117,76,0)</f>
        <v>#N/A</v>
      </c>
      <c r="AY211" t="e">
        <f>VLOOKUP(A211,'post intervencion'!$J$18:$CI$117,77,0)</f>
        <v>#N/A</v>
      </c>
      <c r="AZ211" t="e">
        <f>VLOOKUP(A211,'post intervencion'!$J$18:$CI$117,78,0)</f>
        <v>#N/A</v>
      </c>
      <c r="BB211">
        <f>VLOOKUP(A211,Pre!$J:$BL,4,0)</f>
        <v>3</v>
      </c>
      <c r="BC211" t="e">
        <f>VLOOKUP(A211,'post intervencion'!J:CN,21,0)</f>
        <v>#N/A</v>
      </c>
    </row>
    <row r="212" spans="1:55" x14ac:dyDescent="0.2">
      <c r="A212">
        <v>1592</v>
      </c>
      <c r="B212" s="13">
        <f>VLOOKUP(A212,Pre!$J:$BG,41,0)</f>
        <v>6</v>
      </c>
      <c r="C212" s="13" t="e">
        <f>VLOOKUP(A212,'post intervencion'!J:BY,59,0)</f>
        <v>#N/A</v>
      </c>
      <c r="D212" s="13" t="e">
        <f>VLOOKUP(A212,'post control'!J:BI,42,0)</f>
        <v>#N/A</v>
      </c>
      <c r="E212">
        <f>VLOOKUP(A212,Pre!$J:$BG,42,0)</f>
        <v>12</v>
      </c>
      <c r="F212" t="e">
        <f>VLOOKUP(A212,'post intervencion'!J:BY,60,0)</f>
        <v>#N/A</v>
      </c>
      <c r="G212" t="e">
        <f>VLOOKUP(A212,'post control'!J:BI,43,0)</f>
        <v>#N/A</v>
      </c>
      <c r="H212">
        <f>VLOOKUP(A212,Pre!$J:$BG,43,0)</f>
        <v>3.3333333333333335</v>
      </c>
      <c r="I212" t="e">
        <f>VLOOKUP(A212,'post intervencion'!J:BY,61,0)</f>
        <v>#N/A</v>
      </c>
      <c r="J212" t="e">
        <f>VLOOKUP(A212,'post control'!J:BI,44,0)</f>
        <v>#N/A</v>
      </c>
      <c r="K212" s="24">
        <f>VLOOKUP(A212,Pre!$J:$BG,44,0)</f>
        <v>4</v>
      </c>
      <c r="L212" t="e">
        <f>VLOOKUP(A212,'post intervencion'!J:BY,62,0)</f>
        <v>#N/A</v>
      </c>
      <c r="M212" t="e">
        <f>VLOOKUP(A212,'post control'!J:BI,45,0)</f>
        <v>#N/A</v>
      </c>
      <c r="N212">
        <f>VLOOKUP(A212,Pre!$J:$BG,45,0)</f>
        <v>3</v>
      </c>
      <c r="O212" t="e">
        <f>VLOOKUP(A212,'post intervencion'!J:BY,63,0)</f>
        <v>#N/A</v>
      </c>
      <c r="P212" t="e">
        <f>VLOOKUP(A212,'post control'!J:BI,46,0)</f>
        <v>#N/A</v>
      </c>
      <c r="Q212">
        <f>VLOOKUP(A212,Pre!$J:$BG,46,0)</f>
        <v>3</v>
      </c>
      <c r="R212" t="e">
        <f>VLOOKUP(A212,'post intervencion'!J:BY,64,0)</f>
        <v>#N/A</v>
      </c>
      <c r="S212" t="e">
        <f>VLOOKUP(A212,'post control'!J:BI,47,0)</f>
        <v>#N/A</v>
      </c>
      <c r="T212">
        <f>VLOOKUP(A212,Pre!$J:$BG,47,0)</f>
        <v>1.6666666666666667</v>
      </c>
      <c r="U212" t="e">
        <f>VLOOKUP(A212,'post intervencion'!J:BY,65,0)</f>
        <v>#N/A</v>
      </c>
      <c r="V212" t="e">
        <f>VLOOKUP(A212,'post control'!J:BI,48,0)</f>
        <v>#N/A</v>
      </c>
      <c r="W212">
        <f>VLOOKUP(A212,Pre!$J:$BG,48,0)</f>
        <v>2.8</v>
      </c>
      <c r="X212" t="e">
        <f>VLOOKUP(A212,'post intervencion'!J:BY,66,0)</f>
        <v>#N/A</v>
      </c>
      <c r="Y212" t="e">
        <f>VLOOKUP(A212,'post control'!J:BI,49,0)</f>
        <v>#N/A</v>
      </c>
      <c r="Z212">
        <f>VLOOKUP(A212,Pre!$J:$BG,49,0)</f>
        <v>3.25</v>
      </c>
      <c r="AA212" t="e">
        <f>VLOOKUP(A212,'post intervencion'!J:BY,67,0)</f>
        <v>#N/A</v>
      </c>
      <c r="AB212" t="e">
        <f>VLOOKUP(A212,'post control'!J:BI,50,0)</f>
        <v>#N/A</v>
      </c>
      <c r="AC212">
        <f>VLOOKUP(A212,Pre!$J:$BG,50,0)</f>
        <v>10</v>
      </c>
      <c r="AD212" t="e">
        <f>VLOOKUP(A212,'post intervencion'!J:BY,68,0)</f>
        <v>#N/A</v>
      </c>
      <c r="AE212" t="e">
        <f>VLOOKUP(A212,'post control'!J:BI,51,0)</f>
        <v>#N/A</v>
      </c>
      <c r="AG212">
        <f>VLOOKUP(A212,Pre!$J:$BH,51,0)</f>
        <v>2.6666666666666665</v>
      </c>
      <c r="AH212" t="e">
        <f>VLOOKUP(A212,'post intervencion'!J:CA,70,0)</f>
        <v>#N/A</v>
      </c>
      <c r="AJ212">
        <f>VLOOKUP(A212,Pre!$J:$BI,52,0)</f>
        <v>2</v>
      </c>
      <c r="AK212" t="e">
        <f>VLOOKUP(A212,'post intervencion'!J:CB,71,0)</f>
        <v>#N/A</v>
      </c>
      <c r="AM212">
        <f>VLOOKUP(A212,Pre!$J:$BJ,53,0)</f>
        <v>3</v>
      </c>
      <c r="AN212" t="e">
        <f>VLOOKUP(A212,'post intervencion'!J:CC,72,0)</f>
        <v>#N/A</v>
      </c>
      <c r="AP212">
        <f>VLOOKUP(A212,Pre!$J:$BK,54,0)</f>
        <v>3</v>
      </c>
      <c r="AQ212" t="e">
        <f>VLOOKUP(A212,'post intervencion'!J:CD,73,0)</f>
        <v>#N/A</v>
      </c>
      <c r="AS212">
        <f>VLOOKUP(A212,Pre!$J:$BL,55,0)</f>
        <v>3.333333333333333</v>
      </c>
      <c r="AT212" t="e">
        <f>VLOOKUP(A212,'post intervencion'!J:CE,74,0)</f>
        <v>#N/A</v>
      </c>
      <c r="AW212" t="e">
        <f>VLOOKUP(A212,'post intervencion'!$J$18:$CI$117,75,0)</f>
        <v>#N/A</v>
      </c>
      <c r="AX212" t="e">
        <f>VLOOKUP(A212,'post intervencion'!$J$18:$CI$117,76,0)</f>
        <v>#N/A</v>
      </c>
      <c r="AY212" t="e">
        <f>VLOOKUP(A212,'post intervencion'!$J$18:$CI$117,77,0)</f>
        <v>#N/A</v>
      </c>
      <c r="AZ212" t="e">
        <f>VLOOKUP(A212,'post intervencion'!$J$18:$CI$117,78,0)</f>
        <v>#N/A</v>
      </c>
      <c r="BB212">
        <f>VLOOKUP(A212,Pre!$J:$BL,4,0)</f>
        <v>3</v>
      </c>
      <c r="BC212" t="e">
        <f>VLOOKUP(A212,'post intervencion'!J:CN,21,0)</f>
        <v>#N/A</v>
      </c>
    </row>
    <row r="213" spans="1:55" x14ac:dyDescent="0.2">
      <c r="A213">
        <v>1620</v>
      </c>
      <c r="B213" s="13">
        <f>VLOOKUP(A213,Pre!$J:$BG,41,0)</f>
        <v>5.333333333333333</v>
      </c>
      <c r="C213" s="13" t="e">
        <f>VLOOKUP(A213,'post intervencion'!J:BY,59,0)</f>
        <v>#N/A</v>
      </c>
      <c r="D213" s="13" t="e">
        <f>VLOOKUP(A213,'post control'!J:BI,42,0)</f>
        <v>#N/A</v>
      </c>
      <c r="E213">
        <f>VLOOKUP(A213,Pre!$J:$BG,42,0)</f>
        <v>7</v>
      </c>
      <c r="F213" t="e">
        <f>VLOOKUP(A213,'post intervencion'!J:BY,60,0)</f>
        <v>#N/A</v>
      </c>
      <c r="G213" t="e">
        <f>VLOOKUP(A213,'post control'!J:BI,43,0)</f>
        <v>#N/A</v>
      </c>
      <c r="H213">
        <f>VLOOKUP(A213,Pre!$J:$BG,43,0)</f>
        <v>2</v>
      </c>
      <c r="I213" t="e">
        <f>VLOOKUP(A213,'post intervencion'!J:BY,61,0)</f>
        <v>#N/A</v>
      </c>
      <c r="J213" t="e">
        <f>VLOOKUP(A213,'post control'!J:BI,44,0)</f>
        <v>#N/A</v>
      </c>
      <c r="K213" s="24">
        <f>VLOOKUP(A213,Pre!$J:$BG,44,0)</f>
        <v>1</v>
      </c>
      <c r="L213" t="e">
        <f>VLOOKUP(A213,'post intervencion'!J:BY,62,0)</f>
        <v>#N/A</v>
      </c>
      <c r="M213" t="e">
        <f>VLOOKUP(A213,'post control'!J:BI,45,0)</f>
        <v>#N/A</v>
      </c>
      <c r="N213">
        <f>VLOOKUP(A213,Pre!$J:$BG,45,0)</f>
        <v>3</v>
      </c>
      <c r="O213" t="e">
        <f>VLOOKUP(A213,'post intervencion'!J:BY,63,0)</f>
        <v>#N/A</v>
      </c>
      <c r="P213" t="e">
        <f>VLOOKUP(A213,'post control'!J:BI,46,0)</f>
        <v>#N/A</v>
      </c>
      <c r="Q213">
        <f>VLOOKUP(A213,Pre!$J:$BG,46,0)</f>
        <v>2</v>
      </c>
      <c r="R213" t="e">
        <f>VLOOKUP(A213,'post intervencion'!J:BY,64,0)</f>
        <v>#N/A</v>
      </c>
      <c r="S213" t="e">
        <f>VLOOKUP(A213,'post control'!J:BI,47,0)</f>
        <v>#N/A</v>
      </c>
      <c r="T213">
        <f>VLOOKUP(A213,Pre!$J:$BG,47,0)</f>
        <v>1.6666666666666667</v>
      </c>
      <c r="U213" t="e">
        <f>VLOOKUP(A213,'post intervencion'!J:BY,65,0)</f>
        <v>#N/A</v>
      </c>
      <c r="V213" t="e">
        <f>VLOOKUP(A213,'post control'!J:BI,48,0)</f>
        <v>#N/A</v>
      </c>
      <c r="W213">
        <f>VLOOKUP(A213,Pre!$J:$BG,48,0)</f>
        <v>3.2</v>
      </c>
      <c r="X213" t="e">
        <f>VLOOKUP(A213,'post intervencion'!J:BY,66,0)</f>
        <v>#N/A</v>
      </c>
      <c r="Y213" t="e">
        <f>VLOOKUP(A213,'post control'!J:BI,49,0)</f>
        <v>#N/A</v>
      </c>
      <c r="Z213">
        <f>VLOOKUP(A213,Pre!$J:$BG,49,0)</f>
        <v>3.25</v>
      </c>
      <c r="AA213" t="e">
        <f>VLOOKUP(A213,'post intervencion'!J:BY,67,0)</f>
        <v>#N/A</v>
      </c>
      <c r="AB213" t="e">
        <f>VLOOKUP(A213,'post control'!J:BI,50,0)</f>
        <v>#N/A</v>
      </c>
      <c r="AC213">
        <f>VLOOKUP(A213,Pre!$J:$BG,50,0)</f>
        <v>6</v>
      </c>
      <c r="AD213" t="e">
        <f>VLOOKUP(A213,'post intervencion'!J:BY,68,0)</f>
        <v>#N/A</v>
      </c>
      <c r="AE213" t="e">
        <f>VLOOKUP(A213,'post control'!J:BI,51,0)</f>
        <v>#N/A</v>
      </c>
      <c r="AG213">
        <f>VLOOKUP(A213,Pre!$J:$BH,51,0)</f>
        <v>2.5555555555555554</v>
      </c>
      <c r="AH213" t="e">
        <f>VLOOKUP(A213,'post intervencion'!J:CA,70,0)</f>
        <v>#N/A</v>
      </c>
      <c r="AJ213">
        <f>VLOOKUP(A213,Pre!$J:$BI,52,0)</f>
        <v>1.6666666666666665</v>
      </c>
      <c r="AK213" t="e">
        <f>VLOOKUP(A213,'post intervencion'!J:CB,71,0)</f>
        <v>#N/A</v>
      </c>
      <c r="AM213">
        <f>VLOOKUP(A213,Pre!$J:$BJ,53,0)</f>
        <v>3</v>
      </c>
      <c r="AN213" t="e">
        <f>VLOOKUP(A213,'post intervencion'!J:CC,72,0)</f>
        <v>#N/A</v>
      </c>
      <c r="AP213">
        <f>VLOOKUP(A213,Pre!$J:$BK,54,0)</f>
        <v>3</v>
      </c>
      <c r="AQ213" t="e">
        <f>VLOOKUP(A213,'post intervencion'!J:CD,73,0)</f>
        <v>#N/A</v>
      </c>
      <c r="AS213">
        <f>VLOOKUP(A213,Pre!$J:$BL,55,0)</f>
        <v>1.9999999999999998</v>
      </c>
      <c r="AT213" t="e">
        <f>VLOOKUP(A213,'post intervencion'!J:CE,74,0)</f>
        <v>#N/A</v>
      </c>
      <c r="AW213" t="e">
        <f>VLOOKUP(A213,'post intervencion'!$J$18:$CI$117,75,0)</f>
        <v>#N/A</v>
      </c>
      <c r="AX213" t="e">
        <f>VLOOKUP(A213,'post intervencion'!$J$18:$CI$117,76,0)</f>
        <v>#N/A</v>
      </c>
      <c r="AY213" t="e">
        <f>VLOOKUP(A213,'post intervencion'!$J$18:$CI$117,77,0)</f>
        <v>#N/A</v>
      </c>
      <c r="AZ213" t="e">
        <f>VLOOKUP(A213,'post intervencion'!$J$18:$CI$117,78,0)</f>
        <v>#N/A</v>
      </c>
      <c r="BB213">
        <f>VLOOKUP(A213,Pre!$J:$BL,4,0)</f>
        <v>4</v>
      </c>
      <c r="BC213" t="e">
        <f>VLOOKUP(A213,'post intervencion'!J:CN,21,0)</f>
        <v>#N/A</v>
      </c>
    </row>
    <row r="214" spans="1:55" x14ac:dyDescent="0.2">
      <c r="A214">
        <v>121</v>
      </c>
      <c r="B214" s="13">
        <f>VLOOKUP(A214,Pre!$J:$BG,41,0)</f>
        <v>6</v>
      </c>
      <c r="C214" s="13" t="e">
        <f>VLOOKUP(A214,'post intervencion'!J:BY,59,0)</f>
        <v>#N/A</v>
      </c>
      <c r="D214" s="13">
        <f>VLOOKUP(A214,'post control'!J:BI,42,0)</f>
        <v>6.333333333333333</v>
      </c>
      <c r="E214">
        <f>VLOOKUP(A214,Pre!$J:$BG,42,0)</f>
        <v>3</v>
      </c>
      <c r="F214" t="e">
        <f>VLOOKUP(A214,'post intervencion'!J:BY,60,0)</f>
        <v>#N/A</v>
      </c>
      <c r="G214">
        <f>VLOOKUP(A214,'post control'!J:BI,43,0)</f>
        <v>9</v>
      </c>
      <c r="H214">
        <f>VLOOKUP(A214,Pre!$J:$BG,43,0)</f>
        <v>3.3333333333333335</v>
      </c>
      <c r="I214" t="e">
        <f>VLOOKUP(A214,'post intervencion'!J:BY,61,0)</f>
        <v>#N/A</v>
      </c>
      <c r="J214">
        <f>VLOOKUP(A214,'post control'!J:BI,44,0)</f>
        <v>1.6666666666666667</v>
      </c>
      <c r="K214" s="24">
        <f>VLOOKUP(A214,Pre!$J:$BG,44,0)</f>
        <v>4</v>
      </c>
      <c r="L214" t="e">
        <f>VLOOKUP(A214,'post intervencion'!J:BY,62,0)</f>
        <v>#N/A</v>
      </c>
      <c r="M214">
        <f>VLOOKUP(A214,'post control'!J:BI,45,0)</f>
        <v>1</v>
      </c>
      <c r="N214">
        <f>VLOOKUP(A214,Pre!$J:$BG,45,0)</f>
        <v>4</v>
      </c>
      <c r="O214" t="e">
        <f>VLOOKUP(A214,'post intervencion'!J:BY,63,0)</f>
        <v>#N/A</v>
      </c>
      <c r="P214">
        <f>VLOOKUP(A214,'post control'!J:BI,46,0)</f>
        <v>2</v>
      </c>
      <c r="Q214">
        <f>VLOOKUP(A214,Pre!$J:$BG,46,0)</f>
        <v>2</v>
      </c>
      <c r="R214" t="e">
        <f>VLOOKUP(A214,'post intervencion'!J:BY,64,0)</f>
        <v>#N/A</v>
      </c>
      <c r="S214">
        <f>VLOOKUP(A214,'post control'!J:BI,47,0)</f>
        <v>2</v>
      </c>
      <c r="T214">
        <f>VLOOKUP(A214,Pre!$J:$BG,47,0)</f>
        <v>1.6666666666666667</v>
      </c>
      <c r="U214" t="e">
        <f>VLOOKUP(A214,'post intervencion'!J:BY,65,0)</f>
        <v>#N/A</v>
      </c>
      <c r="V214">
        <f>VLOOKUP(A214,'post control'!J:BI,48,0)</f>
        <v>3.2222222222222223</v>
      </c>
      <c r="W214">
        <f>VLOOKUP(A214,Pre!$J:$BG,48,0)</f>
        <v>3.4</v>
      </c>
      <c r="X214" t="e">
        <f>VLOOKUP(A214,'post intervencion'!J:BY,66,0)</f>
        <v>#N/A</v>
      </c>
      <c r="Y214">
        <f>VLOOKUP(A214,'post control'!J:BI,49,0)</f>
        <v>3.2</v>
      </c>
      <c r="Z214">
        <f>VLOOKUP(A214,Pre!$J:$BG,49,0)</f>
        <v>4.75</v>
      </c>
      <c r="AA214" t="e">
        <f>VLOOKUP(A214,'post intervencion'!J:BY,67,0)</f>
        <v>#N/A</v>
      </c>
      <c r="AB214">
        <f>VLOOKUP(A214,'post control'!J:BI,50,0)</f>
        <v>4</v>
      </c>
      <c r="AC214">
        <f>VLOOKUP(A214,Pre!$J:$BG,50,0)</f>
        <v>10</v>
      </c>
      <c r="AD214" t="e">
        <f>VLOOKUP(A214,'post intervencion'!J:BY,68,0)</f>
        <v>#N/A</v>
      </c>
      <c r="AE214">
        <f>VLOOKUP(A214,'post control'!J:BI,51,0)</f>
        <v>13</v>
      </c>
      <c r="AG214">
        <f>VLOOKUP(A214,Pre!$J:$BH,51,0)</f>
        <v>3</v>
      </c>
      <c r="AH214" t="e">
        <f>VLOOKUP(A214,'post intervencion'!J:CA,70,0)</f>
        <v>#N/A</v>
      </c>
      <c r="AJ214">
        <f>VLOOKUP(A214,Pre!$J:$BI,52,0)</f>
        <v>2.6666666666666665</v>
      </c>
      <c r="AK214" t="e">
        <f>VLOOKUP(A214,'post intervencion'!J:CB,71,0)</f>
        <v>#N/A</v>
      </c>
      <c r="AM214">
        <f>VLOOKUP(A214,Pre!$J:$BJ,53,0)</f>
        <v>4</v>
      </c>
      <c r="AN214" t="e">
        <f>VLOOKUP(A214,'post intervencion'!J:CC,72,0)</f>
        <v>#N/A</v>
      </c>
      <c r="AP214">
        <f>VLOOKUP(A214,Pre!$J:$BK,54,0)</f>
        <v>4</v>
      </c>
      <c r="AQ214" t="e">
        <f>VLOOKUP(A214,'post intervencion'!J:CD,73,0)</f>
        <v>#N/A</v>
      </c>
      <c r="AS214">
        <f>VLOOKUP(A214,Pre!$J:$BL,55,0)</f>
        <v>3.333333333333333</v>
      </c>
      <c r="AT214" t="e">
        <f>VLOOKUP(A214,'post intervencion'!J:CE,74,0)</f>
        <v>#N/A</v>
      </c>
      <c r="AW214" t="e">
        <f>VLOOKUP(A214,'post intervencion'!$J$18:$CI$117,75,0)</f>
        <v>#N/A</v>
      </c>
      <c r="AX214" t="e">
        <f>VLOOKUP(A214,'post intervencion'!$J$18:$CI$117,76,0)</f>
        <v>#N/A</v>
      </c>
      <c r="AY214" t="e">
        <f>VLOOKUP(A214,'post intervencion'!$J$18:$CI$117,77,0)</f>
        <v>#N/A</v>
      </c>
      <c r="AZ214" t="e">
        <f>VLOOKUP(A214,'post intervencion'!$J$18:$CI$117,78,0)</f>
        <v>#N/A</v>
      </c>
      <c r="BB214">
        <f>VLOOKUP(A214,Pre!$J:$BL,4,0)</f>
        <v>6</v>
      </c>
      <c r="BC214" t="e">
        <f>VLOOKUP(A214,'post intervencion'!J:CN,21,0)</f>
        <v>#N/A</v>
      </c>
    </row>
    <row r="215" spans="1:55" x14ac:dyDescent="0.2">
      <c r="A215">
        <v>273</v>
      </c>
      <c r="B215" s="13">
        <f>VLOOKUP(A215,Pre!$J:$BG,41,0)</f>
        <v>6.666666666666667</v>
      </c>
      <c r="C215" s="13" t="e">
        <f>VLOOKUP(A215,'post intervencion'!J:BY,59,0)</f>
        <v>#N/A</v>
      </c>
      <c r="D215" s="13">
        <f>VLOOKUP(A215,'post control'!J:BI,42,0)</f>
        <v>6.666666666666667</v>
      </c>
      <c r="E215">
        <f>VLOOKUP(A215,Pre!$J:$BG,42,0)</f>
        <v>8</v>
      </c>
      <c r="F215" t="e">
        <f>VLOOKUP(A215,'post intervencion'!J:BY,60,0)</f>
        <v>#N/A</v>
      </c>
      <c r="G215">
        <f>VLOOKUP(A215,'post control'!J:BI,43,0)</f>
        <v>6</v>
      </c>
      <c r="H215">
        <f>VLOOKUP(A215,Pre!$J:$BG,43,0)</f>
        <v>2.6666666666666665</v>
      </c>
      <c r="I215" t="e">
        <f>VLOOKUP(A215,'post intervencion'!J:BY,61,0)</f>
        <v>#N/A</v>
      </c>
      <c r="J215">
        <f>VLOOKUP(A215,'post control'!J:BI,44,0)</f>
        <v>1.6666666666666667</v>
      </c>
      <c r="K215" s="24">
        <f>VLOOKUP(A215,Pre!$J:$BG,44,0)</f>
        <v>2</v>
      </c>
      <c r="L215" t="e">
        <f>VLOOKUP(A215,'post intervencion'!J:BY,62,0)</f>
        <v>#N/A</v>
      </c>
      <c r="M215">
        <f>VLOOKUP(A215,'post control'!J:BI,45,0)</f>
        <v>1</v>
      </c>
      <c r="N215">
        <f>VLOOKUP(A215,Pre!$J:$BG,45,0)</f>
        <v>4</v>
      </c>
      <c r="O215" t="e">
        <f>VLOOKUP(A215,'post intervencion'!J:BY,63,0)</f>
        <v>#N/A</v>
      </c>
      <c r="P215">
        <f>VLOOKUP(A215,'post control'!J:BI,46,0)</f>
        <v>4</v>
      </c>
      <c r="Q215">
        <f>VLOOKUP(A215,Pre!$J:$BG,46,0)</f>
        <v>2</v>
      </c>
      <c r="R215" t="e">
        <f>VLOOKUP(A215,'post intervencion'!J:BY,64,0)</f>
        <v>#N/A</v>
      </c>
      <c r="S215">
        <f>VLOOKUP(A215,'post control'!J:BI,47,0)</f>
        <v>0</v>
      </c>
      <c r="T215">
        <f>VLOOKUP(A215,Pre!$J:$BG,47,0)</f>
        <v>2.3333333333333335</v>
      </c>
      <c r="U215" t="e">
        <f>VLOOKUP(A215,'post intervencion'!J:BY,65,0)</f>
        <v>#N/A</v>
      </c>
      <c r="V215">
        <f>VLOOKUP(A215,'post control'!J:BI,48,0)</f>
        <v>2.6666666666666665</v>
      </c>
      <c r="W215">
        <f>VLOOKUP(A215,Pre!$J:$BG,48,0)</f>
        <v>3.8</v>
      </c>
      <c r="X215" t="e">
        <f>VLOOKUP(A215,'post intervencion'!J:BY,66,0)</f>
        <v>#N/A</v>
      </c>
      <c r="Y215">
        <f>VLOOKUP(A215,'post control'!J:BI,49,0)</f>
        <v>2.8</v>
      </c>
      <c r="Z215">
        <f>VLOOKUP(A215,Pre!$J:$BG,49,0)</f>
        <v>4</v>
      </c>
      <c r="AA215" t="e">
        <f>VLOOKUP(A215,'post intervencion'!J:BY,67,0)</f>
        <v>#N/A</v>
      </c>
      <c r="AB215">
        <f>VLOOKUP(A215,'post control'!J:BI,50,0)</f>
        <v>3.3333333333333335</v>
      </c>
      <c r="AC215">
        <f>VLOOKUP(A215,Pre!$J:$BG,50,0)</f>
        <v>9</v>
      </c>
      <c r="AD215" t="e">
        <f>VLOOKUP(A215,'post intervencion'!J:BY,68,0)</f>
        <v>#N/A</v>
      </c>
      <c r="AE215">
        <f>VLOOKUP(A215,'post control'!J:BI,51,0)</f>
        <v>11</v>
      </c>
      <c r="AG215">
        <f>VLOOKUP(A215,Pre!$J:$BH,51,0)</f>
        <v>2.4444444444444446</v>
      </c>
      <c r="AH215" t="e">
        <f>VLOOKUP(A215,'post intervencion'!J:CA,70,0)</f>
        <v>#N/A</v>
      </c>
      <c r="AJ215">
        <f>VLOOKUP(A215,Pre!$J:$BI,52,0)</f>
        <v>3.333333333333333</v>
      </c>
      <c r="AK215" t="e">
        <f>VLOOKUP(A215,'post intervencion'!J:CB,71,0)</f>
        <v>#N/A</v>
      </c>
      <c r="AM215">
        <f>VLOOKUP(A215,Pre!$J:$BJ,53,0)</f>
        <v>4</v>
      </c>
      <c r="AN215" t="e">
        <f>VLOOKUP(A215,'post intervencion'!J:CC,72,0)</f>
        <v>#N/A</v>
      </c>
      <c r="AP215">
        <f>VLOOKUP(A215,Pre!$J:$BK,54,0)</f>
        <v>4</v>
      </c>
      <c r="AQ215" t="e">
        <f>VLOOKUP(A215,'post intervencion'!J:CD,73,0)</f>
        <v>#N/A</v>
      </c>
      <c r="AS215">
        <f>VLOOKUP(A215,Pre!$J:$BL,55,0)</f>
        <v>3</v>
      </c>
      <c r="AT215" t="e">
        <f>VLOOKUP(A215,'post intervencion'!J:CE,74,0)</f>
        <v>#N/A</v>
      </c>
      <c r="AW215" t="e">
        <f>VLOOKUP(A215,'post intervencion'!$J$18:$CI$117,75,0)</f>
        <v>#N/A</v>
      </c>
      <c r="AX215" t="e">
        <f>VLOOKUP(A215,'post intervencion'!$J$18:$CI$117,76,0)</f>
        <v>#N/A</v>
      </c>
      <c r="AY215" t="e">
        <f>VLOOKUP(A215,'post intervencion'!$J$18:$CI$117,77,0)</f>
        <v>#N/A</v>
      </c>
      <c r="AZ215" t="e">
        <f>VLOOKUP(A215,'post intervencion'!$J$18:$CI$117,78,0)</f>
        <v>#N/A</v>
      </c>
      <c r="BB215">
        <f>VLOOKUP(A215,Pre!$J:$BL,4,0)</f>
        <v>7</v>
      </c>
      <c r="BC215" t="e">
        <f>VLOOKUP(A215,'post intervencion'!J:CN,21,0)</f>
        <v>#N/A</v>
      </c>
    </row>
    <row r="216" spans="1:55" x14ac:dyDescent="0.2">
      <c r="A216">
        <v>353</v>
      </c>
      <c r="B216" s="13">
        <f>VLOOKUP(A216,Pre!$J:$BG,41,0)</f>
        <v>4.666666666666667</v>
      </c>
      <c r="C216" s="13" t="e">
        <f>VLOOKUP(A216,'post intervencion'!J:BY,59,0)</f>
        <v>#N/A</v>
      </c>
      <c r="D216" s="13">
        <f>VLOOKUP(A216,'post control'!J:BI,42,0)</f>
        <v>4.333333333333333</v>
      </c>
      <c r="E216">
        <f>VLOOKUP(A216,Pre!$J:$BG,42,0)</f>
        <v>12</v>
      </c>
      <c r="F216" t="e">
        <f>VLOOKUP(A216,'post intervencion'!J:BY,60,0)</f>
        <v>#N/A</v>
      </c>
      <c r="G216">
        <f>VLOOKUP(A216,'post control'!J:BI,43,0)</f>
        <v>11</v>
      </c>
      <c r="H216">
        <f>VLOOKUP(A216,Pre!$J:$BG,43,0)</f>
        <v>2.6666666666666665</v>
      </c>
      <c r="I216" t="e">
        <f>VLOOKUP(A216,'post intervencion'!J:BY,61,0)</f>
        <v>#N/A</v>
      </c>
      <c r="J216">
        <f>VLOOKUP(A216,'post control'!J:BI,44,0)</f>
        <v>2.6666666666666665</v>
      </c>
      <c r="K216" s="24">
        <f>VLOOKUP(A216,Pre!$J:$BG,44,0)</f>
        <v>2</v>
      </c>
      <c r="L216" t="e">
        <f>VLOOKUP(A216,'post intervencion'!J:BY,62,0)</f>
        <v>#N/A</v>
      </c>
      <c r="M216">
        <f>VLOOKUP(A216,'post control'!J:BI,45,0)</f>
        <v>2</v>
      </c>
      <c r="N216">
        <f>VLOOKUP(A216,Pre!$J:$BG,45,0)</f>
        <v>4</v>
      </c>
      <c r="O216" t="e">
        <f>VLOOKUP(A216,'post intervencion'!J:BY,63,0)</f>
        <v>#N/A</v>
      </c>
      <c r="P216">
        <f>VLOOKUP(A216,'post control'!J:BI,46,0)</f>
        <v>4</v>
      </c>
      <c r="Q216">
        <f>VLOOKUP(A216,Pre!$J:$BG,46,0)</f>
        <v>2</v>
      </c>
      <c r="R216" t="e">
        <f>VLOOKUP(A216,'post intervencion'!J:BY,64,0)</f>
        <v>#N/A</v>
      </c>
      <c r="S216">
        <f>VLOOKUP(A216,'post control'!J:BI,47,0)</f>
        <v>2</v>
      </c>
      <c r="T216">
        <f>VLOOKUP(A216,Pre!$J:$BG,47,0)</f>
        <v>2</v>
      </c>
      <c r="U216" t="e">
        <f>VLOOKUP(A216,'post intervencion'!J:BY,65,0)</f>
        <v>#N/A</v>
      </c>
      <c r="V216">
        <f>VLOOKUP(A216,'post control'!J:BI,48,0)</f>
        <v>2.6666666666666665</v>
      </c>
      <c r="W216">
        <f>VLOOKUP(A216,Pre!$J:$BG,48,0)</f>
        <v>3.2</v>
      </c>
      <c r="X216" t="e">
        <f>VLOOKUP(A216,'post intervencion'!J:BY,66,0)</f>
        <v>#N/A</v>
      </c>
      <c r="Y216">
        <f>VLOOKUP(A216,'post control'!J:BI,49,0)</f>
        <v>3.2</v>
      </c>
      <c r="Z216">
        <f>VLOOKUP(A216,Pre!$J:$BG,49,0)</f>
        <v>3.5</v>
      </c>
      <c r="AA216" t="e">
        <f>VLOOKUP(A216,'post intervencion'!J:BY,67,0)</f>
        <v>#N/A</v>
      </c>
      <c r="AB216">
        <f>VLOOKUP(A216,'post control'!J:BI,50,0)</f>
        <v>3.6666666666666665</v>
      </c>
      <c r="AC216">
        <f>VLOOKUP(A216,Pre!$J:$BG,50,0)</f>
        <v>8</v>
      </c>
      <c r="AD216" t="e">
        <f>VLOOKUP(A216,'post intervencion'!J:BY,68,0)</f>
        <v>#N/A</v>
      </c>
      <c r="AE216">
        <f>VLOOKUP(A216,'post control'!J:BI,51,0)</f>
        <v>11</v>
      </c>
      <c r="AG216">
        <f>VLOOKUP(A216,Pre!$J:$BH,51,0)</f>
        <v>2.2222222222222223</v>
      </c>
      <c r="AH216" t="e">
        <f>VLOOKUP(A216,'post intervencion'!J:CA,70,0)</f>
        <v>#N/A</v>
      </c>
      <c r="AJ216">
        <f>VLOOKUP(A216,Pre!$J:$BI,52,0)</f>
        <v>3.666666666666667</v>
      </c>
      <c r="AK216" t="e">
        <f>VLOOKUP(A216,'post intervencion'!J:CB,71,0)</f>
        <v>#N/A</v>
      </c>
      <c r="AM216">
        <f>VLOOKUP(A216,Pre!$J:$BJ,53,0)</f>
        <v>4</v>
      </c>
      <c r="AN216" t="e">
        <f>VLOOKUP(A216,'post intervencion'!J:CC,72,0)</f>
        <v>#N/A</v>
      </c>
      <c r="AP216">
        <f>VLOOKUP(A216,Pre!$J:$BK,54,0)</f>
        <v>4</v>
      </c>
      <c r="AQ216" t="e">
        <f>VLOOKUP(A216,'post intervencion'!J:CD,73,0)</f>
        <v>#N/A</v>
      </c>
      <c r="AS216">
        <f>VLOOKUP(A216,Pre!$J:$BL,55,0)</f>
        <v>2.666666666666667</v>
      </c>
      <c r="AT216" t="e">
        <f>VLOOKUP(A216,'post intervencion'!J:CE,74,0)</f>
        <v>#N/A</v>
      </c>
      <c r="AW216" t="e">
        <f>VLOOKUP(A216,'post intervencion'!$J$18:$CI$117,75,0)</f>
        <v>#N/A</v>
      </c>
      <c r="AX216" t="e">
        <f>VLOOKUP(A216,'post intervencion'!$J$18:$CI$117,76,0)</f>
        <v>#N/A</v>
      </c>
      <c r="AY216" t="e">
        <f>VLOOKUP(A216,'post intervencion'!$J$18:$CI$117,77,0)</f>
        <v>#N/A</v>
      </c>
      <c r="AZ216" t="e">
        <f>VLOOKUP(A216,'post intervencion'!$J$18:$CI$117,78,0)</f>
        <v>#N/A</v>
      </c>
      <c r="BB216">
        <f>VLOOKUP(A216,Pre!$J:$BL,4,0)</f>
        <v>4</v>
      </c>
      <c r="BC216" t="e">
        <f>VLOOKUP(A216,'post intervencion'!J:CN,21,0)</f>
        <v>#N/A</v>
      </c>
    </row>
    <row r="217" spans="1:55" x14ac:dyDescent="0.2">
      <c r="A217">
        <v>573</v>
      </c>
      <c r="B217" s="13">
        <f>VLOOKUP(A217,Pre!$J:$BG,41,0)</f>
        <v>6.666666666666667</v>
      </c>
      <c r="C217" s="13" t="e">
        <f>VLOOKUP(A217,'post intervencion'!J:BY,59,0)</f>
        <v>#N/A</v>
      </c>
      <c r="D217" s="13" t="e">
        <f>VLOOKUP(A217,'post control'!J:BI,42,0)</f>
        <v>#N/A</v>
      </c>
      <c r="E217">
        <f>VLOOKUP(A217,Pre!$J:$BG,42,0)</f>
        <v>12</v>
      </c>
      <c r="F217" t="e">
        <f>VLOOKUP(A217,'post intervencion'!J:BY,60,0)</f>
        <v>#N/A</v>
      </c>
      <c r="G217" t="e">
        <f>VLOOKUP(A217,'post control'!J:BI,43,0)</f>
        <v>#N/A</v>
      </c>
      <c r="H217">
        <f>VLOOKUP(A217,Pre!$J:$BG,43,0)</f>
        <v>4</v>
      </c>
      <c r="I217" t="e">
        <f>VLOOKUP(A217,'post intervencion'!J:BY,61,0)</f>
        <v>#N/A</v>
      </c>
      <c r="J217" t="e">
        <f>VLOOKUP(A217,'post control'!J:BI,44,0)</f>
        <v>#N/A</v>
      </c>
      <c r="K217" s="24">
        <f>VLOOKUP(A217,Pre!$J:$BG,44,0)</f>
        <v>4</v>
      </c>
      <c r="L217" t="e">
        <f>VLOOKUP(A217,'post intervencion'!J:BY,62,0)</f>
        <v>#N/A</v>
      </c>
      <c r="M217" t="e">
        <f>VLOOKUP(A217,'post control'!J:BI,45,0)</f>
        <v>#N/A</v>
      </c>
      <c r="N217">
        <f>VLOOKUP(A217,Pre!$J:$BG,45,0)</f>
        <v>4</v>
      </c>
      <c r="O217" t="e">
        <f>VLOOKUP(A217,'post intervencion'!J:BY,63,0)</f>
        <v>#N/A</v>
      </c>
      <c r="P217" t="e">
        <f>VLOOKUP(A217,'post control'!J:BI,46,0)</f>
        <v>#N/A</v>
      </c>
      <c r="Q217">
        <f>VLOOKUP(A217,Pre!$J:$BG,46,0)</f>
        <v>4</v>
      </c>
      <c r="R217" t="e">
        <f>VLOOKUP(A217,'post intervencion'!J:BY,64,0)</f>
        <v>#N/A</v>
      </c>
      <c r="S217" t="e">
        <f>VLOOKUP(A217,'post control'!J:BI,47,0)</f>
        <v>#N/A</v>
      </c>
      <c r="T217">
        <f>VLOOKUP(A217,Pre!$J:$BG,47,0)</f>
        <v>1</v>
      </c>
      <c r="U217" t="e">
        <f>VLOOKUP(A217,'post intervencion'!J:BY,65,0)</f>
        <v>#N/A</v>
      </c>
      <c r="V217" t="e">
        <f>VLOOKUP(A217,'post control'!J:BI,48,0)</f>
        <v>#N/A</v>
      </c>
      <c r="W217">
        <f>VLOOKUP(A217,Pre!$J:$BG,48,0)</f>
        <v>4.5999999999999996</v>
      </c>
      <c r="X217" t="e">
        <f>VLOOKUP(A217,'post intervencion'!J:BY,66,0)</f>
        <v>#N/A</v>
      </c>
      <c r="Y217" t="e">
        <f>VLOOKUP(A217,'post control'!J:BI,49,0)</f>
        <v>#N/A</v>
      </c>
      <c r="Z217">
        <f>VLOOKUP(A217,Pre!$J:$BG,49,0)</f>
        <v>3.25</v>
      </c>
      <c r="AA217" t="e">
        <f>VLOOKUP(A217,'post intervencion'!J:BY,67,0)</f>
        <v>#N/A</v>
      </c>
      <c r="AB217" t="e">
        <f>VLOOKUP(A217,'post control'!J:BI,50,0)</f>
        <v>#N/A</v>
      </c>
      <c r="AC217">
        <f>VLOOKUP(A217,Pre!$J:$BG,50,0)</f>
        <v>12</v>
      </c>
      <c r="AD217" t="e">
        <f>VLOOKUP(A217,'post intervencion'!J:BY,68,0)</f>
        <v>#N/A</v>
      </c>
      <c r="AE217" t="e">
        <f>VLOOKUP(A217,'post control'!J:BI,51,0)</f>
        <v>#N/A</v>
      </c>
      <c r="AG217">
        <f>VLOOKUP(A217,Pre!$J:$BH,51,0)</f>
        <v>2.6666666666666665</v>
      </c>
      <c r="AH217" t="e">
        <f>VLOOKUP(A217,'post intervencion'!J:CA,70,0)</f>
        <v>#N/A</v>
      </c>
      <c r="AJ217">
        <f>VLOOKUP(A217,Pre!$J:$BI,52,0)</f>
        <v>2.3333333333333335</v>
      </c>
      <c r="AK217" t="e">
        <f>VLOOKUP(A217,'post intervencion'!J:CB,71,0)</f>
        <v>#N/A</v>
      </c>
      <c r="AM217">
        <f>VLOOKUP(A217,Pre!$J:$BJ,53,0)</f>
        <v>4</v>
      </c>
      <c r="AN217" t="e">
        <f>VLOOKUP(A217,'post intervencion'!J:CC,72,0)</f>
        <v>#N/A</v>
      </c>
      <c r="AP217">
        <f>VLOOKUP(A217,Pre!$J:$BK,54,0)</f>
        <v>4</v>
      </c>
      <c r="AQ217" t="e">
        <f>VLOOKUP(A217,'post intervencion'!J:CD,73,0)</f>
        <v>#N/A</v>
      </c>
      <c r="AS217">
        <f>VLOOKUP(A217,Pre!$J:$BL,55,0)</f>
        <v>4</v>
      </c>
      <c r="AT217" t="e">
        <f>VLOOKUP(A217,'post intervencion'!J:CE,74,0)</f>
        <v>#N/A</v>
      </c>
      <c r="AW217" t="e">
        <f>VLOOKUP(A217,'post intervencion'!$J$18:$CI$117,75,0)</f>
        <v>#N/A</v>
      </c>
      <c r="AX217" t="e">
        <f>VLOOKUP(A217,'post intervencion'!$J$18:$CI$117,76,0)</f>
        <v>#N/A</v>
      </c>
      <c r="AY217" t="e">
        <f>VLOOKUP(A217,'post intervencion'!$J$18:$CI$117,77,0)</f>
        <v>#N/A</v>
      </c>
      <c r="AZ217" t="e">
        <f>VLOOKUP(A217,'post intervencion'!$J$18:$CI$117,78,0)</f>
        <v>#N/A</v>
      </c>
      <c r="BB217">
        <f>VLOOKUP(A217,Pre!$J:$BL,4,0)</f>
        <v>6</v>
      </c>
      <c r="BC217" t="e">
        <f>VLOOKUP(A217,'post intervencion'!J:CN,21,0)</f>
        <v>#N/A</v>
      </c>
    </row>
    <row r="218" spans="1:55" x14ac:dyDescent="0.2">
      <c r="A218">
        <v>677</v>
      </c>
      <c r="B218" s="13">
        <f>VLOOKUP(A218,Pre!$J:$BG,41,0)</f>
        <v>6</v>
      </c>
      <c r="C218" s="13" t="e">
        <f>VLOOKUP(A218,'post intervencion'!J:BY,59,0)</f>
        <v>#N/A</v>
      </c>
      <c r="D218" s="13">
        <f>VLOOKUP(A218,'post control'!J:BI,42,0)</f>
        <v>6.333333333333333</v>
      </c>
      <c r="E218">
        <f>VLOOKUP(A218,Pre!$J:$BG,42,0)</f>
        <v>10</v>
      </c>
      <c r="F218" t="e">
        <f>VLOOKUP(A218,'post intervencion'!J:BY,60,0)</f>
        <v>#N/A</v>
      </c>
      <c r="G218">
        <f>VLOOKUP(A218,'post control'!J:BI,43,0)</f>
        <v>9</v>
      </c>
      <c r="H218">
        <f>VLOOKUP(A218,Pre!$J:$BG,43,0)</f>
        <v>4.333333333333333</v>
      </c>
      <c r="I218" t="e">
        <f>VLOOKUP(A218,'post intervencion'!J:BY,61,0)</f>
        <v>#N/A</v>
      </c>
      <c r="J218">
        <f>VLOOKUP(A218,'post control'!J:BI,44,0)</f>
        <v>4.666666666666667</v>
      </c>
      <c r="K218" s="24">
        <f>VLOOKUP(A218,Pre!$J:$BG,44,0)</f>
        <v>4</v>
      </c>
      <c r="L218" t="e">
        <f>VLOOKUP(A218,'post intervencion'!J:BY,62,0)</f>
        <v>#N/A</v>
      </c>
      <c r="M218">
        <f>VLOOKUP(A218,'post control'!J:BI,45,0)</f>
        <v>5</v>
      </c>
      <c r="N218">
        <f>VLOOKUP(A218,Pre!$J:$BG,45,0)</f>
        <v>4</v>
      </c>
      <c r="O218" t="e">
        <f>VLOOKUP(A218,'post intervencion'!J:BY,63,0)</f>
        <v>#N/A</v>
      </c>
      <c r="P218">
        <f>VLOOKUP(A218,'post control'!J:BI,46,0)</f>
        <v>4</v>
      </c>
      <c r="Q218">
        <f>VLOOKUP(A218,Pre!$J:$BG,46,0)</f>
        <v>5</v>
      </c>
      <c r="R218" t="e">
        <f>VLOOKUP(A218,'post intervencion'!J:BY,64,0)</f>
        <v>#N/A</v>
      </c>
      <c r="S218">
        <f>VLOOKUP(A218,'post control'!J:BI,47,0)</f>
        <v>5</v>
      </c>
      <c r="T218">
        <f>VLOOKUP(A218,Pre!$J:$BG,47,0)</f>
        <v>1</v>
      </c>
      <c r="U218" t="e">
        <f>VLOOKUP(A218,'post intervencion'!J:BY,65,0)</f>
        <v>#N/A</v>
      </c>
      <c r="V218">
        <f>VLOOKUP(A218,'post control'!J:BI,48,0)</f>
        <v>2.5555555555555554</v>
      </c>
      <c r="W218">
        <f>VLOOKUP(A218,Pre!$J:$BG,48,0)</f>
        <v>4</v>
      </c>
      <c r="X218" t="e">
        <f>VLOOKUP(A218,'post intervencion'!J:BY,66,0)</f>
        <v>#N/A</v>
      </c>
      <c r="Y218">
        <f>VLOOKUP(A218,'post control'!J:BI,49,0)</f>
        <v>4</v>
      </c>
      <c r="Z218">
        <f>VLOOKUP(A218,Pre!$J:$BG,49,0)</f>
        <v>3.25</v>
      </c>
      <c r="AA218" t="e">
        <f>VLOOKUP(A218,'post intervencion'!J:BY,67,0)</f>
        <v>#N/A</v>
      </c>
      <c r="AB218">
        <f>VLOOKUP(A218,'post control'!J:BI,50,0)</f>
        <v>4.666666666666667</v>
      </c>
      <c r="AC218">
        <f>VLOOKUP(A218,Pre!$J:$BG,50,0)</f>
        <v>13</v>
      </c>
      <c r="AD218" t="e">
        <f>VLOOKUP(A218,'post intervencion'!J:BY,68,0)</f>
        <v>#N/A</v>
      </c>
      <c r="AE218">
        <f>VLOOKUP(A218,'post control'!J:BI,51,0)</f>
        <v>14</v>
      </c>
      <c r="AG218">
        <f>VLOOKUP(A218,Pre!$J:$BH,51,0)</f>
        <v>2.4444444444444446</v>
      </c>
      <c r="AH218" t="e">
        <f>VLOOKUP(A218,'post intervencion'!J:CA,70,0)</f>
        <v>#N/A</v>
      </c>
      <c r="AJ218">
        <f>VLOOKUP(A218,Pre!$J:$BI,52,0)</f>
        <v>2.6666666666666665</v>
      </c>
      <c r="AK218" t="e">
        <f>VLOOKUP(A218,'post intervencion'!J:CB,71,0)</f>
        <v>#N/A</v>
      </c>
      <c r="AM218">
        <f>VLOOKUP(A218,Pre!$J:$BJ,53,0)</f>
        <v>4</v>
      </c>
      <c r="AN218" t="e">
        <f>VLOOKUP(A218,'post intervencion'!J:CC,72,0)</f>
        <v>#N/A</v>
      </c>
      <c r="AP218">
        <f>VLOOKUP(A218,Pre!$J:$BK,54,0)</f>
        <v>4</v>
      </c>
      <c r="AQ218" t="e">
        <f>VLOOKUP(A218,'post intervencion'!J:CD,73,0)</f>
        <v>#N/A</v>
      </c>
      <c r="AS218">
        <f>VLOOKUP(A218,Pre!$J:$BL,55,0)</f>
        <v>4.333333333333333</v>
      </c>
      <c r="AT218" t="e">
        <f>VLOOKUP(A218,'post intervencion'!J:CE,74,0)</f>
        <v>#N/A</v>
      </c>
      <c r="AW218" t="e">
        <f>VLOOKUP(A218,'post intervencion'!$J$18:$CI$117,75,0)</f>
        <v>#N/A</v>
      </c>
      <c r="AX218" t="e">
        <f>VLOOKUP(A218,'post intervencion'!$J$18:$CI$117,76,0)</f>
        <v>#N/A</v>
      </c>
      <c r="AY218" t="e">
        <f>VLOOKUP(A218,'post intervencion'!$J$18:$CI$117,77,0)</f>
        <v>#N/A</v>
      </c>
      <c r="AZ218" t="e">
        <f>VLOOKUP(A218,'post intervencion'!$J$18:$CI$117,78,0)</f>
        <v>#N/A</v>
      </c>
      <c r="BB218">
        <f>VLOOKUP(A218,Pre!$J:$BL,4,0)</f>
        <v>6</v>
      </c>
      <c r="BC218" t="e">
        <f>VLOOKUP(A218,'post intervencion'!J:CN,21,0)</f>
        <v>#N/A</v>
      </c>
    </row>
    <row r="219" spans="1:55" x14ac:dyDescent="0.2">
      <c r="A219">
        <v>749</v>
      </c>
      <c r="B219" s="13">
        <f>VLOOKUP(A219,Pre!$J:$BG,41,0)</f>
        <v>7</v>
      </c>
      <c r="C219" s="13" t="e">
        <f>VLOOKUP(A219,'post intervencion'!J:BY,59,0)</f>
        <v>#N/A</v>
      </c>
      <c r="D219" s="13">
        <f>VLOOKUP(A219,'post control'!J:BI,42,0)</f>
        <v>4.666666666666667</v>
      </c>
      <c r="E219">
        <f>VLOOKUP(A219,Pre!$J:$BG,42,0)</f>
        <v>6</v>
      </c>
      <c r="F219" t="e">
        <f>VLOOKUP(A219,'post intervencion'!J:BY,60,0)</f>
        <v>#N/A</v>
      </c>
      <c r="G219">
        <f>VLOOKUP(A219,'post control'!J:BI,43,0)</f>
        <v>11</v>
      </c>
      <c r="H219">
        <f>VLOOKUP(A219,Pre!$J:$BG,43,0)</f>
        <v>2</v>
      </c>
      <c r="I219" t="e">
        <f>VLOOKUP(A219,'post intervencion'!J:BY,61,0)</f>
        <v>#N/A</v>
      </c>
      <c r="J219">
        <f>VLOOKUP(A219,'post control'!J:BI,44,0)</f>
        <v>1.3333333333333333</v>
      </c>
      <c r="K219" s="24">
        <f>VLOOKUP(A219,Pre!$J:$BG,44,0)</f>
        <v>2</v>
      </c>
      <c r="L219" t="e">
        <f>VLOOKUP(A219,'post intervencion'!J:BY,62,0)</f>
        <v>#N/A</v>
      </c>
      <c r="M219">
        <f>VLOOKUP(A219,'post control'!J:BI,45,0)</f>
        <v>1</v>
      </c>
      <c r="N219">
        <f>VLOOKUP(A219,Pre!$J:$BG,45,0)</f>
        <v>4</v>
      </c>
      <c r="O219" t="e">
        <f>VLOOKUP(A219,'post intervencion'!J:BY,63,0)</f>
        <v>#N/A</v>
      </c>
      <c r="P219">
        <f>VLOOKUP(A219,'post control'!J:BI,46,0)</f>
        <v>3</v>
      </c>
      <c r="Q219">
        <f>VLOOKUP(A219,Pre!$J:$BG,46,0)</f>
        <v>0</v>
      </c>
      <c r="R219" t="e">
        <f>VLOOKUP(A219,'post intervencion'!J:BY,64,0)</f>
        <v>#N/A</v>
      </c>
      <c r="S219">
        <f>VLOOKUP(A219,'post control'!J:BI,47,0)</f>
        <v>0</v>
      </c>
      <c r="T219">
        <f>VLOOKUP(A219,Pre!$J:$BG,47,0)</f>
        <v>3.6666666666666665</v>
      </c>
      <c r="U219" t="e">
        <f>VLOOKUP(A219,'post intervencion'!J:BY,65,0)</f>
        <v>#N/A</v>
      </c>
      <c r="V219">
        <f>VLOOKUP(A219,'post control'!J:BI,48,0)</f>
        <v>3.4444444444444446</v>
      </c>
      <c r="W219">
        <f>VLOOKUP(A219,Pre!$J:$BG,48,0)</f>
        <v>2.8</v>
      </c>
      <c r="X219" t="e">
        <f>VLOOKUP(A219,'post intervencion'!J:BY,66,0)</f>
        <v>#N/A</v>
      </c>
      <c r="Y219">
        <f>VLOOKUP(A219,'post control'!J:BI,49,0)</f>
        <v>3</v>
      </c>
      <c r="Z219">
        <f>VLOOKUP(A219,Pre!$J:$BG,49,0)</f>
        <v>3.75</v>
      </c>
      <c r="AA219" t="e">
        <f>VLOOKUP(A219,'post intervencion'!J:BY,67,0)</f>
        <v>#N/A</v>
      </c>
      <c r="AB219">
        <f>VLOOKUP(A219,'post control'!J:BI,50,0)</f>
        <v>4.666666666666667</v>
      </c>
      <c r="AC219">
        <f>VLOOKUP(A219,Pre!$J:$BG,50,0)</f>
        <v>8</v>
      </c>
      <c r="AD219" t="e">
        <f>VLOOKUP(A219,'post intervencion'!J:BY,68,0)</f>
        <v>#N/A</v>
      </c>
      <c r="AE219">
        <f>VLOOKUP(A219,'post control'!J:BI,51,0)</f>
        <v>9</v>
      </c>
      <c r="AG219">
        <f>VLOOKUP(A219,Pre!$J:$BH,51,0)</f>
        <v>3.4444444444444446</v>
      </c>
      <c r="AH219" t="e">
        <f>VLOOKUP(A219,'post intervencion'!J:CA,70,0)</f>
        <v>#N/A</v>
      </c>
      <c r="AJ219">
        <f>VLOOKUP(A219,Pre!$J:$BI,52,0)</f>
        <v>4.333333333333333</v>
      </c>
      <c r="AK219" t="e">
        <f>VLOOKUP(A219,'post intervencion'!J:CB,71,0)</f>
        <v>#N/A</v>
      </c>
      <c r="AM219">
        <f>VLOOKUP(A219,Pre!$J:$BJ,53,0)</f>
        <v>5</v>
      </c>
      <c r="AN219" t="e">
        <f>VLOOKUP(A219,'post intervencion'!J:CC,72,0)</f>
        <v>#N/A</v>
      </c>
      <c r="AP219">
        <f>VLOOKUP(A219,Pre!$J:$BK,54,0)</f>
        <v>5</v>
      </c>
      <c r="AQ219" t="e">
        <f>VLOOKUP(A219,'post intervencion'!J:CD,73,0)</f>
        <v>#N/A</v>
      </c>
      <c r="AS219">
        <f>VLOOKUP(A219,Pre!$J:$BL,55,0)</f>
        <v>2.666666666666667</v>
      </c>
      <c r="AT219" t="e">
        <f>VLOOKUP(A219,'post intervencion'!J:CE,74,0)</f>
        <v>#N/A</v>
      </c>
      <c r="AW219" t="e">
        <f>VLOOKUP(A219,'post intervencion'!$J$18:$CI$117,75,0)</f>
        <v>#N/A</v>
      </c>
      <c r="AX219" t="e">
        <f>VLOOKUP(A219,'post intervencion'!$J$18:$CI$117,76,0)</f>
        <v>#N/A</v>
      </c>
      <c r="AY219" t="e">
        <f>VLOOKUP(A219,'post intervencion'!$J$18:$CI$117,77,0)</f>
        <v>#N/A</v>
      </c>
      <c r="AZ219" t="e">
        <f>VLOOKUP(A219,'post intervencion'!$J$18:$CI$117,78,0)</f>
        <v>#N/A</v>
      </c>
      <c r="BB219">
        <f>VLOOKUP(A219,Pre!$J:$BL,4,0)</f>
        <v>2</v>
      </c>
      <c r="BC219" t="e">
        <f>VLOOKUP(A219,'post intervencion'!J:CN,21,0)</f>
        <v>#N/A</v>
      </c>
    </row>
    <row r="220" spans="1:55" x14ac:dyDescent="0.2">
      <c r="A220">
        <v>781</v>
      </c>
      <c r="B220" s="13">
        <f>VLOOKUP(A220,Pre!$J:$BG,41,0)</f>
        <v>5.333333333333333</v>
      </c>
      <c r="C220" s="13" t="e">
        <f>VLOOKUP(A220,'post intervencion'!J:BY,59,0)</f>
        <v>#N/A</v>
      </c>
      <c r="D220" s="13">
        <f>VLOOKUP(A220,'post control'!J:BI,42,0)</f>
        <v>5</v>
      </c>
      <c r="E220">
        <f>VLOOKUP(A220,Pre!$J:$BG,42,0)</f>
        <v>12</v>
      </c>
      <c r="F220" t="e">
        <f>VLOOKUP(A220,'post intervencion'!J:BY,60,0)</f>
        <v>#N/A</v>
      </c>
      <c r="G220">
        <f>VLOOKUP(A220,'post control'!J:BI,43,0)</f>
        <v>12</v>
      </c>
      <c r="H220">
        <f>VLOOKUP(A220,Pre!$J:$BG,43,0)</f>
        <v>2.3333333333333335</v>
      </c>
      <c r="I220" t="e">
        <f>VLOOKUP(A220,'post intervencion'!J:BY,61,0)</f>
        <v>#N/A</v>
      </c>
      <c r="J220">
        <f>VLOOKUP(A220,'post control'!J:BI,44,0)</f>
        <v>0.33333333333333331</v>
      </c>
      <c r="K220" s="24">
        <f>VLOOKUP(A220,Pre!$J:$BG,44,0)</f>
        <v>2</v>
      </c>
      <c r="L220" t="e">
        <f>VLOOKUP(A220,'post intervencion'!J:BY,62,0)</f>
        <v>#N/A</v>
      </c>
      <c r="M220">
        <f>VLOOKUP(A220,'post control'!J:BI,45,0)</f>
        <v>0</v>
      </c>
      <c r="N220">
        <f>VLOOKUP(A220,Pre!$J:$BG,45,0)</f>
        <v>4</v>
      </c>
      <c r="O220" t="e">
        <f>VLOOKUP(A220,'post intervencion'!J:BY,63,0)</f>
        <v>#N/A</v>
      </c>
      <c r="P220">
        <f>VLOOKUP(A220,'post control'!J:BI,46,0)</f>
        <v>1</v>
      </c>
      <c r="Q220">
        <f>VLOOKUP(A220,Pre!$J:$BG,46,0)</f>
        <v>1</v>
      </c>
      <c r="R220" t="e">
        <f>VLOOKUP(A220,'post intervencion'!J:BY,64,0)</f>
        <v>#N/A</v>
      </c>
      <c r="S220">
        <f>VLOOKUP(A220,'post control'!J:BI,47,0)</f>
        <v>0</v>
      </c>
      <c r="T220">
        <f>VLOOKUP(A220,Pre!$J:$BG,47,0)</f>
        <v>3.3333333333333335</v>
      </c>
      <c r="U220" t="e">
        <f>VLOOKUP(A220,'post intervencion'!J:BY,65,0)</f>
        <v>#N/A</v>
      </c>
      <c r="V220">
        <f>VLOOKUP(A220,'post control'!J:BI,48,0)</f>
        <v>3.6666666666666665</v>
      </c>
      <c r="W220">
        <f>VLOOKUP(A220,Pre!$J:$BG,48,0)</f>
        <v>4.4000000000000004</v>
      </c>
      <c r="X220" t="e">
        <f>VLOOKUP(A220,'post intervencion'!J:BY,66,0)</f>
        <v>#N/A</v>
      </c>
      <c r="Y220">
        <f>VLOOKUP(A220,'post control'!J:BI,49,0)</f>
        <v>4.4000000000000004</v>
      </c>
      <c r="Z220">
        <f>VLOOKUP(A220,Pre!$J:$BG,49,0)</f>
        <v>3</v>
      </c>
      <c r="AA220" t="e">
        <f>VLOOKUP(A220,'post intervencion'!J:BY,67,0)</f>
        <v>#N/A</v>
      </c>
      <c r="AB220">
        <f>VLOOKUP(A220,'post control'!J:BI,50,0)</f>
        <v>2</v>
      </c>
      <c r="AC220">
        <f>VLOOKUP(A220,Pre!$J:$BG,50,0)</f>
        <v>7</v>
      </c>
      <c r="AD220" t="e">
        <f>VLOOKUP(A220,'post intervencion'!J:BY,68,0)</f>
        <v>#N/A</v>
      </c>
      <c r="AE220">
        <f>VLOOKUP(A220,'post control'!J:BI,51,0)</f>
        <v>2</v>
      </c>
      <c r="AG220">
        <f>VLOOKUP(A220,Pre!$J:$BH,51,0)</f>
        <v>3.8888888888888888</v>
      </c>
      <c r="AH220" t="e">
        <f>VLOOKUP(A220,'post intervencion'!J:CA,70,0)</f>
        <v>#N/A</v>
      </c>
      <c r="AJ220">
        <f>VLOOKUP(A220,Pre!$J:$BI,52,0)</f>
        <v>2.6666666666666665</v>
      </c>
      <c r="AK220" t="e">
        <f>VLOOKUP(A220,'post intervencion'!J:CB,71,0)</f>
        <v>#N/A</v>
      </c>
      <c r="AM220">
        <f>VLOOKUP(A220,Pre!$J:$BJ,53,0)</f>
        <v>4</v>
      </c>
      <c r="AN220" t="e">
        <f>VLOOKUP(A220,'post intervencion'!J:CC,72,0)</f>
        <v>#N/A</v>
      </c>
      <c r="AP220">
        <f>VLOOKUP(A220,Pre!$J:$BK,54,0)</f>
        <v>4</v>
      </c>
      <c r="AQ220" t="e">
        <f>VLOOKUP(A220,'post intervencion'!J:CD,73,0)</f>
        <v>#N/A</v>
      </c>
      <c r="AS220">
        <f>VLOOKUP(A220,Pre!$J:$BL,55,0)</f>
        <v>2.3333333333333335</v>
      </c>
      <c r="AT220" t="e">
        <f>VLOOKUP(A220,'post intervencion'!J:CE,74,0)</f>
        <v>#N/A</v>
      </c>
      <c r="AW220" t="e">
        <f>VLOOKUP(A220,'post intervencion'!$J$18:$CI$117,75,0)</f>
        <v>#N/A</v>
      </c>
      <c r="AX220" t="e">
        <f>VLOOKUP(A220,'post intervencion'!$J$18:$CI$117,76,0)</f>
        <v>#N/A</v>
      </c>
      <c r="AY220" t="e">
        <f>VLOOKUP(A220,'post intervencion'!$J$18:$CI$117,77,0)</f>
        <v>#N/A</v>
      </c>
      <c r="AZ220" t="e">
        <f>VLOOKUP(A220,'post intervencion'!$J$18:$CI$117,78,0)</f>
        <v>#N/A</v>
      </c>
      <c r="BB220">
        <f>VLOOKUP(A220,Pre!$J:$BL,4,0)</f>
        <v>3</v>
      </c>
      <c r="BC220" t="e">
        <f>VLOOKUP(A220,'post intervencion'!J:CN,21,0)</f>
        <v>#N/A</v>
      </c>
    </row>
    <row r="221" spans="1:55" x14ac:dyDescent="0.2">
      <c r="A221">
        <v>837</v>
      </c>
      <c r="B221" s="13">
        <f>VLOOKUP(A221,Pre!$J:$BG,41,0)</f>
        <v>7</v>
      </c>
      <c r="C221" s="13" t="e">
        <f>VLOOKUP(A221,'post intervencion'!J:BY,59,0)</f>
        <v>#N/A</v>
      </c>
      <c r="D221" s="13">
        <f>VLOOKUP(A221,'post control'!J:BI,42,0)</f>
        <v>7</v>
      </c>
      <c r="E221">
        <f>VLOOKUP(A221,Pre!$J:$BG,42,0)</f>
        <v>-2</v>
      </c>
      <c r="F221" t="e">
        <f>VLOOKUP(A221,'post intervencion'!J:BY,60,0)</f>
        <v>#N/A</v>
      </c>
      <c r="G221">
        <f>VLOOKUP(A221,'post control'!J:BI,43,0)</f>
        <v>4</v>
      </c>
      <c r="H221">
        <f>VLOOKUP(A221,Pre!$J:$BG,43,0)</f>
        <v>3.3333333333333335</v>
      </c>
      <c r="I221" t="e">
        <f>VLOOKUP(A221,'post intervencion'!J:BY,61,0)</f>
        <v>#N/A</v>
      </c>
      <c r="J221">
        <f>VLOOKUP(A221,'post control'!J:BI,44,0)</f>
        <v>4</v>
      </c>
      <c r="K221" s="24">
        <f>VLOOKUP(A221,Pre!$J:$BG,44,0)</f>
        <v>2</v>
      </c>
      <c r="L221" t="e">
        <f>VLOOKUP(A221,'post intervencion'!J:BY,62,0)</f>
        <v>#N/A</v>
      </c>
      <c r="M221">
        <f>VLOOKUP(A221,'post control'!J:BI,45,0)</f>
        <v>3</v>
      </c>
      <c r="N221">
        <f>VLOOKUP(A221,Pre!$J:$BG,45,0)</f>
        <v>4</v>
      </c>
      <c r="O221" t="e">
        <f>VLOOKUP(A221,'post intervencion'!J:BY,63,0)</f>
        <v>#N/A</v>
      </c>
      <c r="P221">
        <f>VLOOKUP(A221,'post control'!J:BI,46,0)</f>
        <v>4</v>
      </c>
      <c r="Q221">
        <f>VLOOKUP(A221,Pre!$J:$BG,46,0)</f>
        <v>4</v>
      </c>
      <c r="R221" t="e">
        <f>VLOOKUP(A221,'post intervencion'!J:BY,64,0)</f>
        <v>#N/A</v>
      </c>
      <c r="S221">
        <f>VLOOKUP(A221,'post control'!J:BI,47,0)</f>
        <v>5</v>
      </c>
      <c r="T221">
        <f>VLOOKUP(A221,Pre!$J:$BG,47,0)</f>
        <v>1.3333333333333333</v>
      </c>
      <c r="U221" t="e">
        <f>VLOOKUP(A221,'post intervencion'!J:BY,65,0)</f>
        <v>#N/A</v>
      </c>
      <c r="V221">
        <f>VLOOKUP(A221,'post control'!J:BI,48,0)</f>
        <v>2.2222222222222223</v>
      </c>
      <c r="W221">
        <f>VLOOKUP(A221,Pre!$J:$BG,48,0)</f>
        <v>3</v>
      </c>
      <c r="X221" t="e">
        <f>VLOOKUP(A221,'post intervencion'!J:BY,66,0)</f>
        <v>#N/A</v>
      </c>
      <c r="Y221">
        <f>VLOOKUP(A221,'post control'!J:BI,49,0)</f>
        <v>3.4</v>
      </c>
      <c r="Z221">
        <f>VLOOKUP(A221,Pre!$J:$BG,49,0)</f>
        <v>4</v>
      </c>
      <c r="AA221" t="e">
        <f>VLOOKUP(A221,'post intervencion'!J:BY,67,0)</f>
        <v>#N/A</v>
      </c>
      <c r="AB221">
        <f>VLOOKUP(A221,'post control'!J:BI,50,0)</f>
        <v>5.666666666666667</v>
      </c>
      <c r="AC221">
        <f>VLOOKUP(A221,Pre!$J:$BG,50,0)</f>
        <v>13</v>
      </c>
      <c r="AD221" t="e">
        <f>VLOOKUP(A221,'post intervencion'!J:BY,68,0)</f>
        <v>#N/A</v>
      </c>
      <c r="AE221">
        <f>VLOOKUP(A221,'post control'!J:BI,51,0)</f>
        <v>12</v>
      </c>
      <c r="AG221">
        <f>VLOOKUP(A221,Pre!$J:$BH,51,0)</f>
        <v>2.5555555555555554</v>
      </c>
      <c r="AH221" t="e">
        <f>VLOOKUP(A221,'post intervencion'!J:CA,70,0)</f>
        <v>#N/A</v>
      </c>
      <c r="AJ221">
        <f>VLOOKUP(A221,Pre!$J:$BI,52,0)</f>
        <v>2.6666666666666665</v>
      </c>
      <c r="AK221" t="e">
        <f>VLOOKUP(A221,'post intervencion'!J:CB,71,0)</f>
        <v>#N/A</v>
      </c>
      <c r="AM221">
        <f>VLOOKUP(A221,Pre!$J:$BJ,53,0)</f>
        <v>4</v>
      </c>
      <c r="AN221" t="e">
        <f>VLOOKUP(A221,'post intervencion'!J:CC,72,0)</f>
        <v>#N/A</v>
      </c>
      <c r="AP221">
        <f>VLOOKUP(A221,Pre!$J:$BK,54,0)</f>
        <v>4</v>
      </c>
      <c r="AQ221" t="e">
        <f>VLOOKUP(A221,'post intervencion'!J:CD,73,0)</f>
        <v>#N/A</v>
      </c>
      <c r="AS221">
        <f>VLOOKUP(A221,Pre!$J:$BL,55,0)</f>
        <v>3.666666666666667</v>
      </c>
      <c r="AT221" t="e">
        <f>VLOOKUP(A221,'post intervencion'!J:CE,74,0)</f>
        <v>#N/A</v>
      </c>
      <c r="AW221" t="e">
        <f>VLOOKUP(A221,'post intervencion'!$J$18:$CI$117,75,0)</f>
        <v>#N/A</v>
      </c>
      <c r="AX221" t="e">
        <f>VLOOKUP(A221,'post intervencion'!$J$18:$CI$117,76,0)</f>
        <v>#N/A</v>
      </c>
      <c r="AY221" t="e">
        <f>VLOOKUP(A221,'post intervencion'!$J$18:$CI$117,77,0)</f>
        <v>#N/A</v>
      </c>
      <c r="AZ221" t="e">
        <f>VLOOKUP(A221,'post intervencion'!$J$18:$CI$117,78,0)</f>
        <v>#N/A</v>
      </c>
      <c r="BB221">
        <f>VLOOKUP(A221,Pre!$J:$BL,4,0)</f>
        <v>5</v>
      </c>
      <c r="BC221" t="e">
        <f>VLOOKUP(A221,'post intervencion'!J:CN,21,0)</f>
        <v>#N/A</v>
      </c>
    </row>
    <row r="222" spans="1:55" x14ac:dyDescent="0.2">
      <c r="A222">
        <v>909</v>
      </c>
      <c r="B222" s="13">
        <f>VLOOKUP(A222,Pre!$J:$BG,41,0)</f>
        <v>6.666666666666667</v>
      </c>
      <c r="C222" s="13" t="e">
        <f>VLOOKUP(A222,'post intervencion'!J:BY,59,0)</f>
        <v>#N/A</v>
      </c>
      <c r="D222" s="13" t="e">
        <f>VLOOKUP(A222,'post control'!J:BI,42,0)</f>
        <v>#N/A</v>
      </c>
      <c r="E222">
        <f>VLOOKUP(A222,Pre!$J:$BG,42,0)</f>
        <v>4</v>
      </c>
      <c r="F222" t="e">
        <f>VLOOKUP(A222,'post intervencion'!J:BY,60,0)</f>
        <v>#N/A</v>
      </c>
      <c r="G222" t="e">
        <f>VLOOKUP(A222,'post control'!J:BI,43,0)</f>
        <v>#N/A</v>
      </c>
      <c r="H222">
        <f>VLOOKUP(A222,Pre!$J:$BG,43,0)</f>
        <v>4</v>
      </c>
      <c r="I222" t="e">
        <f>VLOOKUP(A222,'post intervencion'!J:BY,61,0)</f>
        <v>#N/A</v>
      </c>
      <c r="J222" t="e">
        <f>VLOOKUP(A222,'post control'!J:BI,44,0)</f>
        <v>#N/A</v>
      </c>
      <c r="K222" s="24">
        <f>VLOOKUP(A222,Pre!$J:$BG,44,0)</f>
        <v>4</v>
      </c>
      <c r="L222" t="e">
        <f>VLOOKUP(A222,'post intervencion'!J:BY,62,0)</f>
        <v>#N/A</v>
      </c>
      <c r="M222" t="e">
        <f>VLOOKUP(A222,'post control'!J:BI,45,0)</f>
        <v>#N/A</v>
      </c>
      <c r="N222">
        <f>VLOOKUP(A222,Pre!$J:$BG,45,0)</f>
        <v>4</v>
      </c>
      <c r="O222" t="e">
        <f>VLOOKUP(A222,'post intervencion'!J:BY,63,0)</f>
        <v>#N/A</v>
      </c>
      <c r="P222" t="e">
        <f>VLOOKUP(A222,'post control'!J:BI,46,0)</f>
        <v>#N/A</v>
      </c>
      <c r="Q222">
        <f>VLOOKUP(A222,Pre!$J:$BG,46,0)</f>
        <v>4</v>
      </c>
      <c r="R222" t="e">
        <f>VLOOKUP(A222,'post intervencion'!J:BY,64,0)</f>
        <v>#N/A</v>
      </c>
      <c r="S222" t="e">
        <f>VLOOKUP(A222,'post control'!J:BI,47,0)</f>
        <v>#N/A</v>
      </c>
      <c r="T222">
        <f>VLOOKUP(A222,Pre!$J:$BG,47,0)</f>
        <v>2</v>
      </c>
      <c r="U222" t="e">
        <f>VLOOKUP(A222,'post intervencion'!J:BY,65,0)</f>
        <v>#N/A</v>
      </c>
      <c r="V222" t="e">
        <f>VLOOKUP(A222,'post control'!J:BI,48,0)</f>
        <v>#N/A</v>
      </c>
      <c r="W222">
        <f>VLOOKUP(A222,Pre!$J:$BG,48,0)</f>
        <v>3.6</v>
      </c>
      <c r="X222" t="e">
        <f>VLOOKUP(A222,'post intervencion'!J:BY,66,0)</f>
        <v>#N/A</v>
      </c>
      <c r="Y222" t="e">
        <f>VLOOKUP(A222,'post control'!J:BI,49,0)</f>
        <v>#N/A</v>
      </c>
      <c r="Z222">
        <f>VLOOKUP(A222,Pre!$J:$BG,49,0)</f>
        <v>3.5</v>
      </c>
      <c r="AA222" t="e">
        <f>VLOOKUP(A222,'post intervencion'!J:BY,67,0)</f>
        <v>#N/A</v>
      </c>
      <c r="AB222" t="e">
        <f>VLOOKUP(A222,'post control'!J:BI,50,0)</f>
        <v>#N/A</v>
      </c>
      <c r="AC222">
        <f>VLOOKUP(A222,Pre!$J:$BG,50,0)</f>
        <v>15</v>
      </c>
      <c r="AD222" t="e">
        <f>VLOOKUP(A222,'post intervencion'!J:BY,68,0)</f>
        <v>#N/A</v>
      </c>
      <c r="AE222" t="e">
        <f>VLOOKUP(A222,'post control'!J:BI,51,0)</f>
        <v>#N/A</v>
      </c>
      <c r="AG222">
        <f>VLOOKUP(A222,Pre!$J:$BH,51,0)</f>
        <v>3</v>
      </c>
      <c r="AH222" t="e">
        <f>VLOOKUP(A222,'post intervencion'!J:CA,70,0)</f>
        <v>#N/A</v>
      </c>
      <c r="AJ222">
        <f>VLOOKUP(A222,Pre!$J:$BI,52,0)</f>
        <v>3</v>
      </c>
      <c r="AK222" t="e">
        <f>VLOOKUP(A222,'post intervencion'!J:CB,71,0)</f>
        <v>#N/A</v>
      </c>
      <c r="AM222">
        <f>VLOOKUP(A222,Pre!$J:$BJ,53,0)</f>
        <v>5</v>
      </c>
      <c r="AN222" t="e">
        <f>VLOOKUP(A222,'post intervencion'!J:CC,72,0)</f>
        <v>#N/A</v>
      </c>
      <c r="AP222">
        <f>VLOOKUP(A222,Pre!$J:$BK,54,0)</f>
        <v>5</v>
      </c>
      <c r="AQ222" t="e">
        <f>VLOOKUP(A222,'post intervencion'!J:CD,73,0)</f>
        <v>#N/A</v>
      </c>
      <c r="AS222">
        <f>VLOOKUP(A222,Pre!$J:$BL,55,0)</f>
        <v>5</v>
      </c>
      <c r="AT222" t="e">
        <f>VLOOKUP(A222,'post intervencion'!J:CE,74,0)</f>
        <v>#N/A</v>
      </c>
      <c r="AW222" t="e">
        <f>VLOOKUP(A222,'post intervencion'!$J$18:$CI$117,75,0)</f>
        <v>#N/A</v>
      </c>
      <c r="AX222" t="e">
        <f>VLOOKUP(A222,'post intervencion'!$J$18:$CI$117,76,0)</f>
        <v>#N/A</v>
      </c>
      <c r="AY222" t="e">
        <f>VLOOKUP(A222,'post intervencion'!$J$18:$CI$117,77,0)</f>
        <v>#N/A</v>
      </c>
      <c r="AZ222" t="e">
        <f>VLOOKUP(A222,'post intervencion'!$J$18:$CI$117,78,0)</f>
        <v>#N/A</v>
      </c>
      <c r="BB222">
        <f>VLOOKUP(A222,Pre!$J:$BL,4,0)</f>
        <v>4</v>
      </c>
      <c r="BC222" t="e">
        <f>VLOOKUP(A222,'post intervencion'!J:CN,21,0)</f>
        <v>#N/A</v>
      </c>
    </row>
    <row r="223" spans="1:55" x14ac:dyDescent="0.2">
      <c r="A223">
        <v>945</v>
      </c>
      <c r="B223" s="13">
        <f>VLOOKUP(A223,Pre!$J:$BG,41,0)</f>
        <v>7</v>
      </c>
      <c r="C223" s="13" t="e">
        <f>VLOOKUP(A223,'post intervencion'!J:BY,59,0)</f>
        <v>#N/A</v>
      </c>
      <c r="D223" s="13">
        <f>VLOOKUP(A223,'post control'!J:BI,42,0)</f>
        <v>7</v>
      </c>
      <c r="E223">
        <f>VLOOKUP(A223,Pre!$J:$BG,42,0)</f>
        <v>4</v>
      </c>
      <c r="F223" t="e">
        <f>VLOOKUP(A223,'post intervencion'!J:BY,60,0)</f>
        <v>#N/A</v>
      </c>
      <c r="G223">
        <f>VLOOKUP(A223,'post control'!J:BI,43,0)</f>
        <v>5</v>
      </c>
      <c r="H223">
        <f>VLOOKUP(A223,Pre!$J:$BG,43,0)</f>
        <v>1.6666666666666667</v>
      </c>
      <c r="I223" t="e">
        <f>VLOOKUP(A223,'post intervencion'!J:BY,61,0)</f>
        <v>#N/A</v>
      </c>
      <c r="J223">
        <f>VLOOKUP(A223,'post control'!J:BI,44,0)</f>
        <v>3.6666666666666665</v>
      </c>
      <c r="K223" s="24">
        <f>VLOOKUP(A223,Pre!$J:$BG,44,0)</f>
        <v>1</v>
      </c>
      <c r="L223" t="e">
        <f>VLOOKUP(A223,'post intervencion'!J:BY,62,0)</f>
        <v>#N/A</v>
      </c>
      <c r="M223">
        <f>VLOOKUP(A223,'post control'!J:BI,45,0)</f>
        <v>4</v>
      </c>
      <c r="N223">
        <f>VLOOKUP(A223,Pre!$J:$BG,45,0)</f>
        <v>4</v>
      </c>
      <c r="O223" t="e">
        <f>VLOOKUP(A223,'post intervencion'!J:BY,63,0)</f>
        <v>#N/A</v>
      </c>
      <c r="P223">
        <f>VLOOKUP(A223,'post control'!J:BI,46,0)</f>
        <v>4</v>
      </c>
      <c r="Q223">
        <f>VLOOKUP(A223,Pre!$J:$BG,46,0)</f>
        <v>0</v>
      </c>
      <c r="R223" t="e">
        <f>VLOOKUP(A223,'post intervencion'!J:BY,64,0)</f>
        <v>#N/A</v>
      </c>
      <c r="S223">
        <f>VLOOKUP(A223,'post control'!J:BI,47,0)</f>
        <v>3</v>
      </c>
      <c r="T223">
        <f>VLOOKUP(A223,Pre!$J:$BG,47,0)</f>
        <v>3</v>
      </c>
      <c r="U223" t="e">
        <f>VLOOKUP(A223,'post intervencion'!J:BY,65,0)</f>
        <v>#N/A</v>
      </c>
      <c r="V223">
        <f>VLOOKUP(A223,'post control'!J:BI,48,0)</f>
        <v>2.6666666666666665</v>
      </c>
      <c r="W223">
        <f>VLOOKUP(A223,Pre!$J:$BG,48,0)</f>
        <v>4</v>
      </c>
      <c r="X223" t="e">
        <f>VLOOKUP(A223,'post intervencion'!J:BY,66,0)</f>
        <v>#N/A</v>
      </c>
      <c r="Y223">
        <f>VLOOKUP(A223,'post control'!J:BI,49,0)</f>
        <v>4</v>
      </c>
      <c r="Z223">
        <f>VLOOKUP(A223,Pre!$J:$BG,49,0)</f>
        <v>5.5</v>
      </c>
      <c r="AA223" t="e">
        <f>VLOOKUP(A223,'post intervencion'!J:BY,67,0)</f>
        <v>#N/A</v>
      </c>
      <c r="AB223">
        <f>VLOOKUP(A223,'post control'!J:BI,50,0)</f>
        <v>6</v>
      </c>
      <c r="AC223">
        <f>VLOOKUP(A223,Pre!$J:$BG,50,0)</f>
        <v>11</v>
      </c>
      <c r="AD223" t="e">
        <f>VLOOKUP(A223,'post intervencion'!J:BY,68,0)</f>
        <v>#N/A</v>
      </c>
      <c r="AE223">
        <f>VLOOKUP(A223,'post control'!J:BI,51,0)</f>
        <v>13</v>
      </c>
      <c r="AG223">
        <f>VLOOKUP(A223,Pre!$J:$BH,51,0)</f>
        <v>2.8888888888888888</v>
      </c>
      <c r="AH223" t="e">
        <f>VLOOKUP(A223,'post intervencion'!J:CA,70,0)</f>
        <v>#N/A</v>
      </c>
      <c r="AJ223">
        <f>VLOOKUP(A223,Pre!$J:$BI,52,0)</f>
        <v>3</v>
      </c>
      <c r="AK223" t="e">
        <f>VLOOKUP(A223,'post intervencion'!J:CB,71,0)</f>
        <v>#N/A</v>
      </c>
      <c r="AM223">
        <f>VLOOKUP(A223,Pre!$J:$BJ,53,0)</f>
        <v>4</v>
      </c>
      <c r="AN223" t="e">
        <f>VLOOKUP(A223,'post intervencion'!J:CC,72,0)</f>
        <v>#N/A</v>
      </c>
      <c r="AP223">
        <f>VLOOKUP(A223,Pre!$J:$BK,54,0)</f>
        <v>4</v>
      </c>
      <c r="AQ223" t="e">
        <f>VLOOKUP(A223,'post intervencion'!J:CD,73,0)</f>
        <v>#N/A</v>
      </c>
      <c r="AS223">
        <f>VLOOKUP(A223,Pre!$J:$BL,55,0)</f>
        <v>3.666666666666667</v>
      </c>
      <c r="AT223" t="e">
        <f>VLOOKUP(A223,'post intervencion'!J:CE,74,0)</f>
        <v>#N/A</v>
      </c>
      <c r="AW223" t="e">
        <f>VLOOKUP(A223,'post intervencion'!$J$18:$CI$117,75,0)</f>
        <v>#N/A</v>
      </c>
      <c r="AX223" t="e">
        <f>VLOOKUP(A223,'post intervencion'!$J$18:$CI$117,76,0)</f>
        <v>#N/A</v>
      </c>
      <c r="AY223" t="e">
        <f>VLOOKUP(A223,'post intervencion'!$J$18:$CI$117,77,0)</f>
        <v>#N/A</v>
      </c>
      <c r="AZ223" t="e">
        <f>VLOOKUP(A223,'post intervencion'!$J$18:$CI$117,78,0)</f>
        <v>#N/A</v>
      </c>
      <c r="BB223">
        <f>VLOOKUP(A223,Pre!$J:$BL,4,0)</f>
        <v>7</v>
      </c>
      <c r="BC223" t="e">
        <f>VLOOKUP(A223,'post intervencion'!J:CN,21,0)</f>
        <v>#N/A</v>
      </c>
    </row>
    <row r="224" spans="1:55" x14ac:dyDescent="0.2">
      <c r="A224">
        <v>977</v>
      </c>
      <c r="B224" s="13">
        <f>VLOOKUP(A224,Pre!$J:$BG,41,0)</f>
        <v>4.333333333333333</v>
      </c>
      <c r="C224" s="13" t="e">
        <f>VLOOKUP(A224,'post intervencion'!J:BY,59,0)</f>
        <v>#N/A</v>
      </c>
      <c r="D224" s="13" t="e">
        <f>VLOOKUP(A224,'post control'!J:BI,42,0)</f>
        <v>#N/A</v>
      </c>
      <c r="E224">
        <f>VLOOKUP(A224,Pre!$J:$BG,42,0)</f>
        <v>6</v>
      </c>
      <c r="F224" t="e">
        <f>VLOOKUP(A224,'post intervencion'!J:BY,60,0)</f>
        <v>#N/A</v>
      </c>
      <c r="G224" t="e">
        <f>VLOOKUP(A224,'post control'!J:BI,43,0)</f>
        <v>#N/A</v>
      </c>
      <c r="H224">
        <f>VLOOKUP(A224,Pre!$J:$BG,43,0)</f>
        <v>3.6666666666666665</v>
      </c>
      <c r="I224" t="e">
        <f>VLOOKUP(A224,'post intervencion'!J:BY,61,0)</f>
        <v>#N/A</v>
      </c>
      <c r="J224" t="e">
        <f>VLOOKUP(A224,'post control'!J:BI,44,0)</f>
        <v>#N/A</v>
      </c>
      <c r="K224" s="24">
        <f>VLOOKUP(A224,Pre!$J:$BG,44,0)</f>
        <v>4</v>
      </c>
      <c r="L224" t="e">
        <f>VLOOKUP(A224,'post intervencion'!J:BY,62,0)</f>
        <v>#N/A</v>
      </c>
      <c r="M224" t="e">
        <f>VLOOKUP(A224,'post control'!J:BI,45,0)</f>
        <v>#N/A</v>
      </c>
      <c r="N224">
        <f>VLOOKUP(A224,Pre!$J:$BG,45,0)</f>
        <v>4</v>
      </c>
      <c r="O224" t="e">
        <f>VLOOKUP(A224,'post intervencion'!J:BY,63,0)</f>
        <v>#N/A</v>
      </c>
      <c r="P224" t="e">
        <f>VLOOKUP(A224,'post control'!J:BI,46,0)</f>
        <v>#N/A</v>
      </c>
      <c r="Q224">
        <f>VLOOKUP(A224,Pre!$J:$BG,46,0)</f>
        <v>3</v>
      </c>
      <c r="R224" t="e">
        <f>VLOOKUP(A224,'post intervencion'!J:BY,64,0)</f>
        <v>#N/A</v>
      </c>
      <c r="S224" t="e">
        <f>VLOOKUP(A224,'post control'!J:BI,47,0)</f>
        <v>#N/A</v>
      </c>
      <c r="T224">
        <f>VLOOKUP(A224,Pre!$J:$BG,47,0)</f>
        <v>1.3333333333333333</v>
      </c>
      <c r="U224" t="e">
        <f>VLOOKUP(A224,'post intervencion'!J:BY,65,0)</f>
        <v>#N/A</v>
      </c>
      <c r="V224" t="e">
        <f>VLOOKUP(A224,'post control'!J:BI,48,0)</f>
        <v>#N/A</v>
      </c>
      <c r="W224">
        <f>VLOOKUP(A224,Pre!$J:$BG,48,0)</f>
        <v>3.4</v>
      </c>
      <c r="X224" t="e">
        <f>VLOOKUP(A224,'post intervencion'!J:BY,66,0)</f>
        <v>#N/A</v>
      </c>
      <c r="Y224" t="e">
        <f>VLOOKUP(A224,'post control'!J:BI,49,0)</f>
        <v>#N/A</v>
      </c>
      <c r="Z224">
        <f>VLOOKUP(A224,Pre!$J:$BG,49,0)</f>
        <v>4.5</v>
      </c>
      <c r="AA224" t="e">
        <f>VLOOKUP(A224,'post intervencion'!J:BY,67,0)</f>
        <v>#N/A</v>
      </c>
      <c r="AB224" t="e">
        <f>VLOOKUP(A224,'post control'!J:BI,50,0)</f>
        <v>#N/A</v>
      </c>
      <c r="AC224">
        <f>VLOOKUP(A224,Pre!$J:$BG,50,0)</f>
        <v>11</v>
      </c>
      <c r="AD224" t="e">
        <f>VLOOKUP(A224,'post intervencion'!J:BY,68,0)</f>
        <v>#N/A</v>
      </c>
      <c r="AE224" t="e">
        <f>VLOOKUP(A224,'post control'!J:BI,51,0)</f>
        <v>#N/A</v>
      </c>
      <c r="AG224">
        <f>VLOOKUP(A224,Pre!$J:$BH,51,0)</f>
        <v>2.5555555555555554</v>
      </c>
      <c r="AH224" t="e">
        <f>VLOOKUP(A224,'post intervencion'!J:CA,70,0)</f>
        <v>#N/A</v>
      </c>
      <c r="AJ224">
        <f>VLOOKUP(A224,Pre!$J:$BI,52,0)</f>
        <v>2.3333333333333335</v>
      </c>
      <c r="AK224" t="e">
        <f>VLOOKUP(A224,'post intervencion'!J:CB,71,0)</f>
        <v>#N/A</v>
      </c>
      <c r="AM224">
        <f>VLOOKUP(A224,Pre!$J:$BJ,53,0)</f>
        <v>4</v>
      </c>
      <c r="AN224" t="e">
        <f>VLOOKUP(A224,'post intervencion'!J:CC,72,0)</f>
        <v>#N/A</v>
      </c>
      <c r="AP224">
        <f>VLOOKUP(A224,Pre!$J:$BK,54,0)</f>
        <v>4</v>
      </c>
      <c r="AQ224" t="e">
        <f>VLOOKUP(A224,'post intervencion'!J:CD,73,0)</f>
        <v>#N/A</v>
      </c>
      <c r="AS224">
        <f>VLOOKUP(A224,Pre!$J:$BL,55,0)</f>
        <v>3.666666666666667</v>
      </c>
      <c r="AT224" t="e">
        <f>VLOOKUP(A224,'post intervencion'!J:CE,74,0)</f>
        <v>#N/A</v>
      </c>
      <c r="AW224" t="e">
        <f>VLOOKUP(A224,'post intervencion'!$J$18:$CI$117,75,0)</f>
        <v>#N/A</v>
      </c>
      <c r="AX224" t="e">
        <f>VLOOKUP(A224,'post intervencion'!$J$18:$CI$117,76,0)</f>
        <v>#N/A</v>
      </c>
      <c r="AY224" t="e">
        <f>VLOOKUP(A224,'post intervencion'!$J$18:$CI$117,77,0)</f>
        <v>#N/A</v>
      </c>
      <c r="AZ224" t="e">
        <f>VLOOKUP(A224,'post intervencion'!$J$18:$CI$117,78,0)</f>
        <v>#N/A</v>
      </c>
      <c r="BB224">
        <f>VLOOKUP(A224,Pre!$J:$BL,4,0)</f>
        <v>6</v>
      </c>
      <c r="BC224" t="e">
        <f>VLOOKUP(A224,'post intervencion'!J:CN,21,0)</f>
        <v>#N/A</v>
      </c>
    </row>
    <row r="225" spans="1:55" x14ac:dyDescent="0.2">
      <c r="A225">
        <v>1013</v>
      </c>
      <c r="B225" s="13">
        <f>VLOOKUP(A225,Pre!$J:$BG,41,0)</f>
        <v>6</v>
      </c>
      <c r="C225" s="13" t="e">
        <f>VLOOKUP(A225,'post intervencion'!J:BY,59,0)</f>
        <v>#N/A</v>
      </c>
      <c r="D225" s="13" t="e">
        <f>VLOOKUP(A225,'post control'!J:BI,42,0)</f>
        <v>#N/A</v>
      </c>
      <c r="E225">
        <f>VLOOKUP(A225,Pre!$J:$BG,42,0)</f>
        <v>3</v>
      </c>
      <c r="F225" t="e">
        <f>VLOOKUP(A225,'post intervencion'!J:BY,60,0)</f>
        <v>#N/A</v>
      </c>
      <c r="G225" t="e">
        <f>VLOOKUP(A225,'post control'!J:BI,43,0)</f>
        <v>#N/A</v>
      </c>
      <c r="H225">
        <f>VLOOKUP(A225,Pre!$J:$BG,43,0)</f>
        <v>4</v>
      </c>
      <c r="I225" t="e">
        <f>VLOOKUP(A225,'post intervencion'!J:BY,61,0)</f>
        <v>#N/A</v>
      </c>
      <c r="J225" t="e">
        <f>VLOOKUP(A225,'post control'!J:BI,44,0)</f>
        <v>#N/A</v>
      </c>
      <c r="K225" s="24">
        <f>VLOOKUP(A225,Pre!$J:$BG,44,0)</f>
        <v>4</v>
      </c>
      <c r="L225" t="e">
        <f>VLOOKUP(A225,'post intervencion'!J:BY,62,0)</f>
        <v>#N/A</v>
      </c>
      <c r="M225" t="e">
        <f>VLOOKUP(A225,'post control'!J:BI,45,0)</f>
        <v>#N/A</v>
      </c>
      <c r="N225">
        <f>VLOOKUP(A225,Pre!$J:$BG,45,0)</f>
        <v>4</v>
      </c>
      <c r="O225" t="e">
        <f>VLOOKUP(A225,'post intervencion'!J:BY,63,0)</f>
        <v>#N/A</v>
      </c>
      <c r="P225" t="e">
        <f>VLOOKUP(A225,'post control'!J:BI,46,0)</f>
        <v>#N/A</v>
      </c>
      <c r="Q225">
        <f>VLOOKUP(A225,Pre!$J:$BG,46,0)</f>
        <v>4</v>
      </c>
      <c r="R225" t="e">
        <f>VLOOKUP(A225,'post intervencion'!J:BY,64,0)</f>
        <v>#N/A</v>
      </c>
      <c r="S225" t="e">
        <f>VLOOKUP(A225,'post control'!J:BI,47,0)</f>
        <v>#N/A</v>
      </c>
      <c r="T225">
        <f>VLOOKUP(A225,Pre!$J:$BG,47,0)</f>
        <v>1</v>
      </c>
      <c r="U225" t="e">
        <f>VLOOKUP(A225,'post intervencion'!J:BY,65,0)</f>
        <v>#N/A</v>
      </c>
      <c r="V225" t="e">
        <f>VLOOKUP(A225,'post control'!J:BI,48,0)</f>
        <v>#N/A</v>
      </c>
      <c r="W225">
        <f>VLOOKUP(A225,Pre!$J:$BG,48,0)</f>
        <v>4</v>
      </c>
      <c r="X225" t="e">
        <f>VLOOKUP(A225,'post intervencion'!J:BY,66,0)</f>
        <v>#N/A</v>
      </c>
      <c r="Y225" t="e">
        <f>VLOOKUP(A225,'post control'!J:BI,49,0)</f>
        <v>#N/A</v>
      </c>
      <c r="Z225">
        <f>VLOOKUP(A225,Pre!$J:$BG,49,0)</f>
        <v>5.5</v>
      </c>
      <c r="AA225" t="e">
        <f>VLOOKUP(A225,'post intervencion'!J:BY,67,0)</f>
        <v>#N/A</v>
      </c>
      <c r="AB225" t="e">
        <f>VLOOKUP(A225,'post control'!J:BI,50,0)</f>
        <v>#N/A</v>
      </c>
      <c r="AC225">
        <f>VLOOKUP(A225,Pre!$J:$BG,50,0)</f>
        <v>12</v>
      </c>
      <c r="AD225" t="e">
        <f>VLOOKUP(A225,'post intervencion'!J:BY,68,0)</f>
        <v>#N/A</v>
      </c>
      <c r="AE225" t="e">
        <f>VLOOKUP(A225,'post control'!J:BI,51,0)</f>
        <v>#N/A</v>
      </c>
      <c r="AG225">
        <f>VLOOKUP(A225,Pre!$J:$BH,51,0)</f>
        <v>2.2222222222222223</v>
      </c>
      <c r="AH225" t="e">
        <f>VLOOKUP(A225,'post intervencion'!J:CA,70,0)</f>
        <v>#N/A</v>
      </c>
      <c r="AJ225">
        <f>VLOOKUP(A225,Pre!$J:$BI,52,0)</f>
        <v>2.6666666666666665</v>
      </c>
      <c r="AK225" t="e">
        <f>VLOOKUP(A225,'post intervencion'!J:CB,71,0)</f>
        <v>#N/A</v>
      </c>
      <c r="AM225">
        <f>VLOOKUP(A225,Pre!$J:$BJ,53,0)</f>
        <v>4</v>
      </c>
      <c r="AN225" t="e">
        <f>VLOOKUP(A225,'post intervencion'!J:CC,72,0)</f>
        <v>#N/A</v>
      </c>
      <c r="AP225">
        <f>VLOOKUP(A225,Pre!$J:$BK,54,0)</f>
        <v>4</v>
      </c>
      <c r="AQ225" t="e">
        <f>VLOOKUP(A225,'post intervencion'!J:CD,73,0)</f>
        <v>#N/A</v>
      </c>
      <c r="AS225">
        <f>VLOOKUP(A225,Pre!$J:$BL,55,0)</f>
        <v>4</v>
      </c>
      <c r="AT225" t="e">
        <f>VLOOKUP(A225,'post intervencion'!J:CE,74,0)</f>
        <v>#N/A</v>
      </c>
      <c r="AW225" t="e">
        <f>VLOOKUP(A225,'post intervencion'!$J$18:$CI$117,75,0)</f>
        <v>#N/A</v>
      </c>
      <c r="AX225" t="e">
        <f>VLOOKUP(A225,'post intervencion'!$J$18:$CI$117,76,0)</f>
        <v>#N/A</v>
      </c>
      <c r="AY225" t="e">
        <f>VLOOKUP(A225,'post intervencion'!$J$18:$CI$117,77,0)</f>
        <v>#N/A</v>
      </c>
      <c r="AZ225" t="e">
        <f>VLOOKUP(A225,'post intervencion'!$J$18:$CI$117,78,0)</f>
        <v>#N/A</v>
      </c>
      <c r="BB225">
        <f>VLOOKUP(A225,Pre!$J:$BL,4,0)</f>
        <v>7</v>
      </c>
      <c r="BC225" t="e">
        <f>VLOOKUP(A225,'post intervencion'!J:CN,21,0)</f>
        <v>#N/A</v>
      </c>
    </row>
    <row r="226" spans="1:55" x14ac:dyDescent="0.2">
      <c r="A226">
        <v>1017</v>
      </c>
      <c r="B226" s="13">
        <f>VLOOKUP(A226,Pre!$J:$BG,41,0)</f>
        <v>5</v>
      </c>
      <c r="C226" s="13" t="e">
        <f>VLOOKUP(A226,'post intervencion'!J:BY,59,0)</f>
        <v>#N/A</v>
      </c>
      <c r="D226" s="13">
        <f>VLOOKUP(A226,'post control'!J:BI,42,0)</f>
        <v>4.666666666666667</v>
      </c>
      <c r="E226">
        <f>VLOOKUP(A226,Pre!$J:$BG,42,0)</f>
        <v>8</v>
      </c>
      <c r="F226" t="e">
        <f>VLOOKUP(A226,'post intervencion'!J:BY,60,0)</f>
        <v>#N/A</v>
      </c>
      <c r="G226">
        <f>VLOOKUP(A226,'post control'!J:BI,43,0)</f>
        <v>9</v>
      </c>
      <c r="H226">
        <f>VLOOKUP(A226,Pre!$J:$BG,43,0)</f>
        <v>2</v>
      </c>
      <c r="I226" t="e">
        <f>VLOOKUP(A226,'post intervencion'!J:BY,61,0)</f>
        <v>#N/A</v>
      </c>
      <c r="J226">
        <f>VLOOKUP(A226,'post control'!J:BI,44,0)</f>
        <v>2</v>
      </c>
      <c r="K226" s="24">
        <f>VLOOKUP(A226,Pre!$J:$BG,44,0)</f>
        <v>0</v>
      </c>
      <c r="L226" t="e">
        <f>VLOOKUP(A226,'post intervencion'!J:BY,62,0)</f>
        <v>#N/A</v>
      </c>
      <c r="M226">
        <f>VLOOKUP(A226,'post control'!J:BI,45,0)</f>
        <v>1</v>
      </c>
      <c r="N226">
        <f>VLOOKUP(A226,Pre!$J:$BG,45,0)</f>
        <v>4</v>
      </c>
      <c r="O226" t="e">
        <f>VLOOKUP(A226,'post intervencion'!J:BY,63,0)</f>
        <v>#N/A</v>
      </c>
      <c r="P226">
        <f>VLOOKUP(A226,'post control'!J:BI,46,0)</f>
        <v>3</v>
      </c>
      <c r="Q226">
        <f>VLOOKUP(A226,Pre!$J:$BG,46,0)</f>
        <v>2</v>
      </c>
      <c r="R226" t="e">
        <f>VLOOKUP(A226,'post intervencion'!J:BY,64,0)</f>
        <v>#N/A</v>
      </c>
      <c r="S226">
        <f>VLOOKUP(A226,'post control'!J:BI,47,0)</f>
        <v>1</v>
      </c>
      <c r="T226">
        <f>VLOOKUP(A226,Pre!$J:$BG,47,0)</f>
        <v>3</v>
      </c>
      <c r="U226" t="e">
        <f>VLOOKUP(A226,'post intervencion'!J:BY,65,0)</f>
        <v>#N/A</v>
      </c>
      <c r="V226">
        <f>VLOOKUP(A226,'post control'!J:BI,48,0)</f>
        <v>3.6666666666666665</v>
      </c>
      <c r="W226">
        <f>VLOOKUP(A226,Pre!$J:$BG,48,0)</f>
        <v>4</v>
      </c>
      <c r="X226" t="e">
        <f>VLOOKUP(A226,'post intervencion'!J:BY,66,0)</f>
        <v>#N/A</v>
      </c>
      <c r="Y226">
        <f>VLOOKUP(A226,'post control'!J:BI,49,0)</f>
        <v>4</v>
      </c>
      <c r="Z226">
        <f>VLOOKUP(A226,Pre!$J:$BG,49,0)</f>
        <v>3.75</v>
      </c>
      <c r="AA226" t="e">
        <f>VLOOKUP(A226,'post intervencion'!J:BY,67,0)</f>
        <v>#N/A</v>
      </c>
      <c r="AB226">
        <f>VLOOKUP(A226,'post control'!J:BI,50,0)</f>
        <v>3.3333333333333335</v>
      </c>
      <c r="AC226">
        <f>VLOOKUP(A226,Pre!$J:$BG,50,0)</f>
        <v>6</v>
      </c>
      <c r="AD226" t="e">
        <f>VLOOKUP(A226,'post intervencion'!J:BY,68,0)</f>
        <v>#N/A</v>
      </c>
      <c r="AE226">
        <f>VLOOKUP(A226,'post control'!J:BI,51,0)</f>
        <v>5</v>
      </c>
      <c r="AG226">
        <f>VLOOKUP(A226,Pre!$J:$BH,51,0)</f>
        <v>4.333333333333333</v>
      </c>
      <c r="AH226" t="e">
        <f>VLOOKUP(A226,'post intervencion'!J:CA,70,0)</f>
        <v>#N/A</v>
      </c>
      <c r="AJ226">
        <f>VLOOKUP(A226,Pre!$J:$BI,52,0)</f>
        <v>1.3333333333333335</v>
      </c>
      <c r="AK226" t="e">
        <f>VLOOKUP(A226,'post intervencion'!J:CB,71,0)</f>
        <v>#N/A</v>
      </c>
      <c r="AM226">
        <f>VLOOKUP(A226,Pre!$J:$BJ,53,0)</f>
        <v>4</v>
      </c>
      <c r="AN226" t="e">
        <f>VLOOKUP(A226,'post intervencion'!J:CC,72,0)</f>
        <v>#N/A</v>
      </c>
      <c r="AP226">
        <f>VLOOKUP(A226,Pre!$J:$BK,54,0)</f>
        <v>4</v>
      </c>
      <c r="AQ226" t="e">
        <f>VLOOKUP(A226,'post intervencion'!J:CD,73,0)</f>
        <v>#N/A</v>
      </c>
      <c r="AS226">
        <f>VLOOKUP(A226,Pre!$J:$BL,55,0)</f>
        <v>2</v>
      </c>
      <c r="AT226" t="e">
        <f>VLOOKUP(A226,'post intervencion'!J:CE,74,0)</f>
        <v>#N/A</v>
      </c>
      <c r="AW226" t="e">
        <f>VLOOKUP(A226,'post intervencion'!$J$18:$CI$117,75,0)</f>
        <v>#N/A</v>
      </c>
      <c r="AX226" t="e">
        <f>VLOOKUP(A226,'post intervencion'!$J$18:$CI$117,76,0)</f>
        <v>#N/A</v>
      </c>
      <c r="AY226" t="e">
        <f>VLOOKUP(A226,'post intervencion'!$J$18:$CI$117,77,0)</f>
        <v>#N/A</v>
      </c>
      <c r="AZ226" t="e">
        <f>VLOOKUP(A226,'post intervencion'!$J$18:$CI$117,78,0)</f>
        <v>#N/A</v>
      </c>
      <c r="BB226">
        <f>VLOOKUP(A226,Pre!$J:$BL,4,0)</f>
        <v>5</v>
      </c>
      <c r="BC226" t="e">
        <f>VLOOKUP(A226,'post intervencion'!J:CN,21,0)</f>
        <v>#N/A</v>
      </c>
    </row>
    <row r="227" spans="1:55" x14ac:dyDescent="0.2">
      <c r="A227">
        <v>1081</v>
      </c>
      <c r="B227" s="13">
        <f>VLOOKUP(A227,Pre!$J:$BG,41,0)</f>
        <v>5</v>
      </c>
      <c r="C227" s="13" t="e">
        <f>VLOOKUP(A227,'post intervencion'!J:BY,59,0)</f>
        <v>#N/A</v>
      </c>
      <c r="D227" s="13">
        <f>VLOOKUP(A227,'post control'!J:BI,42,0)</f>
        <v>6</v>
      </c>
      <c r="E227">
        <f>VLOOKUP(A227,Pre!$J:$BG,42,0)</f>
        <v>9</v>
      </c>
      <c r="F227" t="e">
        <f>VLOOKUP(A227,'post intervencion'!J:BY,60,0)</f>
        <v>#N/A</v>
      </c>
      <c r="G227">
        <f>VLOOKUP(A227,'post control'!J:BI,43,0)</f>
        <v>12</v>
      </c>
      <c r="H227">
        <f>VLOOKUP(A227,Pre!$J:$BG,43,0)</f>
        <v>3.3333333333333335</v>
      </c>
      <c r="I227" t="e">
        <f>VLOOKUP(A227,'post intervencion'!J:BY,61,0)</f>
        <v>#N/A</v>
      </c>
      <c r="J227">
        <f>VLOOKUP(A227,'post control'!J:BI,44,0)</f>
        <v>3.3333333333333335</v>
      </c>
      <c r="K227" s="24">
        <f>VLOOKUP(A227,Pre!$J:$BG,44,0)</f>
        <v>3</v>
      </c>
      <c r="L227" t="e">
        <f>VLOOKUP(A227,'post intervencion'!J:BY,62,0)</f>
        <v>#N/A</v>
      </c>
      <c r="M227">
        <f>VLOOKUP(A227,'post control'!J:BI,45,0)</f>
        <v>3</v>
      </c>
      <c r="N227">
        <f>VLOOKUP(A227,Pre!$J:$BG,45,0)</f>
        <v>4</v>
      </c>
      <c r="O227" t="e">
        <f>VLOOKUP(A227,'post intervencion'!J:BY,63,0)</f>
        <v>#N/A</v>
      </c>
      <c r="P227">
        <f>VLOOKUP(A227,'post control'!J:BI,46,0)</f>
        <v>4</v>
      </c>
      <c r="Q227">
        <f>VLOOKUP(A227,Pre!$J:$BG,46,0)</f>
        <v>3</v>
      </c>
      <c r="R227" t="e">
        <f>VLOOKUP(A227,'post intervencion'!J:BY,64,0)</f>
        <v>#N/A</v>
      </c>
      <c r="S227">
        <f>VLOOKUP(A227,'post control'!J:BI,47,0)</f>
        <v>3</v>
      </c>
      <c r="T227">
        <f>VLOOKUP(A227,Pre!$J:$BG,47,0)</f>
        <v>1.6666666666666667</v>
      </c>
      <c r="U227" t="e">
        <f>VLOOKUP(A227,'post intervencion'!J:BY,65,0)</f>
        <v>#N/A</v>
      </c>
      <c r="V227">
        <f>VLOOKUP(A227,'post control'!J:BI,48,0)</f>
        <v>2.7777777777777777</v>
      </c>
      <c r="W227">
        <f>VLOOKUP(A227,Pre!$J:$BG,48,0)</f>
        <v>3.4</v>
      </c>
      <c r="X227" t="e">
        <f>VLOOKUP(A227,'post intervencion'!J:BY,66,0)</f>
        <v>#N/A</v>
      </c>
      <c r="Y227">
        <f>VLOOKUP(A227,'post control'!J:BI,49,0)</f>
        <v>4.5999999999999996</v>
      </c>
      <c r="Z227">
        <f>VLOOKUP(A227,Pre!$J:$BG,49,0)</f>
        <v>5</v>
      </c>
      <c r="AA227" t="e">
        <f>VLOOKUP(A227,'post intervencion'!J:BY,67,0)</f>
        <v>#N/A</v>
      </c>
      <c r="AB227">
        <f>VLOOKUP(A227,'post control'!J:BI,50,0)</f>
        <v>6</v>
      </c>
      <c r="AC227">
        <f>VLOOKUP(A227,Pre!$J:$BG,50,0)</f>
        <v>10</v>
      </c>
      <c r="AD227" t="e">
        <f>VLOOKUP(A227,'post intervencion'!J:BY,68,0)</f>
        <v>#N/A</v>
      </c>
      <c r="AE227">
        <f>VLOOKUP(A227,'post control'!J:BI,51,0)</f>
        <v>10</v>
      </c>
      <c r="AG227">
        <f>VLOOKUP(A227,Pre!$J:$BH,51,0)</f>
        <v>2.6666666666666665</v>
      </c>
      <c r="AH227" t="e">
        <f>VLOOKUP(A227,'post intervencion'!J:CA,70,0)</f>
        <v>#N/A</v>
      </c>
      <c r="AJ227">
        <f>VLOOKUP(A227,Pre!$J:$BI,52,0)</f>
        <v>2.6666666666666665</v>
      </c>
      <c r="AK227" t="e">
        <f>VLOOKUP(A227,'post intervencion'!J:CB,71,0)</f>
        <v>#N/A</v>
      </c>
      <c r="AM227">
        <f>VLOOKUP(A227,Pre!$J:$BJ,53,0)</f>
        <v>4</v>
      </c>
      <c r="AN227" t="e">
        <f>VLOOKUP(A227,'post intervencion'!J:CC,72,0)</f>
        <v>#N/A</v>
      </c>
      <c r="AP227">
        <f>VLOOKUP(A227,Pre!$J:$BK,54,0)</f>
        <v>4</v>
      </c>
      <c r="AQ227" t="e">
        <f>VLOOKUP(A227,'post intervencion'!J:CD,73,0)</f>
        <v>#N/A</v>
      </c>
      <c r="AS227">
        <f>VLOOKUP(A227,Pre!$J:$BL,55,0)</f>
        <v>3.333333333333333</v>
      </c>
      <c r="AT227" t="e">
        <f>VLOOKUP(A227,'post intervencion'!J:CE,74,0)</f>
        <v>#N/A</v>
      </c>
      <c r="AW227" t="e">
        <f>VLOOKUP(A227,'post intervencion'!$J$18:$CI$117,75,0)</f>
        <v>#N/A</v>
      </c>
      <c r="AX227" t="e">
        <f>VLOOKUP(A227,'post intervencion'!$J$18:$CI$117,76,0)</f>
        <v>#N/A</v>
      </c>
      <c r="AY227" t="e">
        <f>VLOOKUP(A227,'post intervencion'!$J$18:$CI$117,77,0)</f>
        <v>#N/A</v>
      </c>
      <c r="AZ227" t="e">
        <f>VLOOKUP(A227,'post intervencion'!$J$18:$CI$117,78,0)</f>
        <v>#N/A</v>
      </c>
      <c r="BB227">
        <f>VLOOKUP(A227,Pre!$J:$BL,4,0)</f>
        <v>4</v>
      </c>
      <c r="BC227" t="e">
        <f>VLOOKUP(A227,'post intervencion'!J:CN,21,0)</f>
        <v>#N/A</v>
      </c>
    </row>
    <row r="228" spans="1:55" x14ac:dyDescent="0.2">
      <c r="A228">
        <v>1132</v>
      </c>
      <c r="B228" s="13">
        <f>VLOOKUP(A228,Pre!$J:$BG,41,0)</f>
        <v>6.333333333333333</v>
      </c>
      <c r="C228" s="13" t="e">
        <f>VLOOKUP(A228,'post intervencion'!J:BY,59,0)</f>
        <v>#N/A</v>
      </c>
      <c r="D228" s="13">
        <f>VLOOKUP(A228,'post control'!J:BI,42,0)</f>
        <v>6.333333333333333</v>
      </c>
      <c r="E228">
        <f>VLOOKUP(A228,Pre!$J:$BG,42,0)</f>
        <v>10</v>
      </c>
      <c r="F228" t="e">
        <f>VLOOKUP(A228,'post intervencion'!J:BY,60,0)</f>
        <v>#N/A</v>
      </c>
      <c r="G228">
        <f>VLOOKUP(A228,'post control'!J:BI,43,0)</f>
        <v>9</v>
      </c>
      <c r="H228">
        <f>VLOOKUP(A228,Pre!$J:$BG,43,0)</f>
        <v>3.6666666666666665</v>
      </c>
      <c r="I228" t="e">
        <f>VLOOKUP(A228,'post intervencion'!J:BY,61,0)</f>
        <v>#N/A</v>
      </c>
      <c r="J228">
        <f>VLOOKUP(A228,'post control'!J:BI,44,0)</f>
        <v>3.3333333333333335</v>
      </c>
      <c r="K228" s="24">
        <f>VLOOKUP(A228,Pre!$J:$BG,44,0)</f>
        <v>3</v>
      </c>
      <c r="L228" t="e">
        <f>VLOOKUP(A228,'post intervencion'!J:BY,62,0)</f>
        <v>#N/A</v>
      </c>
      <c r="M228">
        <f>VLOOKUP(A228,'post control'!J:BI,45,0)</f>
        <v>3</v>
      </c>
      <c r="N228">
        <f>VLOOKUP(A228,Pre!$J:$BG,45,0)</f>
        <v>4</v>
      </c>
      <c r="O228" t="e">
        <f>VLOOKUP(A228,'post intervencion'!J:BY,63,0)</f>
        <v>#N/A</v>
      </c>
      <c r="P228">
        <f>VLOOKUP(A228,'post control'!J:BI,46,0)</f>
        <v>4</v>
      </c>
      <c r="Q228">
        <f>VLOOKUP(A228,Pre!$J:$BG,46,0)</f>
        <v>4</v>
      </c>
      <c r="R228" t="e">
        <f>VLOOKUP(A228,'post intervencion'!J:BY,64,0)</f>
        <v>#N/A</v>
      </c>
      <c r="S228">
        <f>VLOOKUP(A228,'post control'!J:BI,47,0)</f>
        <v>3</v>
      </c>
      <c r="T228">
        <f>VLOOKUP(A228,Pre!$J:$BG,47,0)</f>
        <v>1</v>
      </c>
      <c r="U228" t="e">
        <f>VLOOKUP(A228,'post intervencion'!J:BY,65,0)</f>
        <v>#N/A</v>
      </c>
      <c r="V228">
        <f>VLOOKUP(A228,'post control'!J:BI,48,0)</f>
        <v>3.2222222222222223</v>
      </c>
      <c r="W228">
        <f>VLOOKUP(A228,Pre!$J:$BG,48,0)</f>
        <v>4.2</v>
      </c>
      <c r="X228" t="e">
        <f>VLOOKUP(A228,'post intervencion'!J:BY,66,0)</f>
        <v>#N/A</v>
      </c>
      <c r="Y228">
        <f>VLOOKUP(A228,'post control'!J:BI,49,0)</f>
        <v>4</v>
      </c>
      <c r="Z228">
        <f>VLOOKUP(A228,Pre!$J:$BG,49,0)</f>
        <v>4</v>
      </c>
      <c r="AA228" t="e">
        <f>VLOOKUP(A228,'post intervencion'!J:BY,67,0)</f>
        <v>#N/A</v>
      </c>
      <c r="AB228">
        <f>VLOOKUP(A228,'post control'!J:BI,50,0)</f>
        <v>4.333333333333333</v>
      </c>
      <c r="AC228">
        <f>VLOOKUP(A228,Pre!$J:$BG,50,0)</f>
        <v>11</v>
      </c>
      <c r="AD228" t="e">
        <f>VLOOKUP(A228,'post intervencion'!J:BY,68,0)</f>
        <v>#N/A</v>
      </c>
      <c r="AE228">
        <f>VLOOKUP(A228,'post control'!J:BI,51,0)</f>
        <v>10</v>
      </c>
      <c r="AG228">
        <f>VLOOKUP(A228,Pre!$J:$BH,51,0)</f>
        <v>2.2222222222222223</v>
      </c>
      <c r="AH228" t="e">
        <f>VLOOKUP(A228,'post intervencion'!J:CA,70,0)</f>
        <v>#N/A</v>
      </c>
      <c r="AJ228">
        <f>VLOOKUP(A228,Pre!$J:$BI,52,0)</f>
        <v>3</v>
      </c>
      <c r="AK228" t="e">
        <f>VLOOKUP(A228,'post intervencion'!J:CB,71,0)</f>
        <v>#N/A</v>
      </c>
      <c r="AM228">
        <f>VLOOKUP(A228,Pre!$J:$BJ,53,0)</f>
        <v>4</v>
      </c>
      <c r="AN228" t="e">
        <f>VLOOKUP(A228,'post intervencion'!J:CC,72,0)</f>
        <v>#N/A</v>
      </c>
      <c r="AP228">
        <f>VLOOKUP(A228,Pre!$J:$BK,54,0)</f>
        <v>4</v>
      </c>
      <c r="AQ228" t="e">
        <f>VLOOKUP(A228,'post intervencion'!J:CD,73,0)</f>
        <v>#N/A</v>
      </c>
      <c r="AS228">
        <f>VLOOKUP(A228,Pre!$J:$BL,55,0)</f>
        <v>3.666666666666667</v>
      </c>
      <c r="AT228" t="e">
        <f>VLOOKUP(A228,'post intervencion'!J:CE,74,0)</f>
        <v>#N/A</v>
      </c>
      <c r="AW228" t="e">
        <f>VLOOKUP(A228,'post intervencion'!$J$18:$CI$117,75,0)</f>
        <v>#N/A</v>
      </c>
      <c r="AX228" t="e">
        <f>VLOOKUP(A228,'post intervencion'!$J$18:$CI$117,76,0)</f>
        <v>#N/A</v>
      </c>
      <c r="AY228" t="e">
        <f>VLOOKUP(A228,'post intervencion'!$J$18:$CI$117,77,0)</f>
        <v>#N/A</v>
      </c>
      <c r="AZ228" t="e">
        <f>VLOOKUP(A228,'post intervencion'!$J$18:$CI$117,78,0)</f>
        <v>#N/A</v>
      </c>
      <c r="BB228">
        <f>VLOOKUP(A228,Pre!$J:$BL,4,0)</f>
        <v>7</v>
      </c>
      <c r="BC228" t="e">
        <f>VLOOKUP(A228,'post intervencion'!J:CN,21,0)</f>
        <v>#N/A</v>
      </c>
    </row>
    <row r="229" spans="1:55" x14ac:dyDescent="0.2">
      <c r="A229">
        <v>1219</v>
      </c>
      <c r="B229" s="13">
        <f>VLOOKUP(A229,Pre!$J:$BG,41,0)</f>
        <v>4.666666666666667</v>
      </c>
      <c r="C229" s="13" t="e">
        <f>VLOOKUP(A229,'post intervencion'!J:BY,59,0)</f>
        <v>#N/A</v>
      </c>
      <c r="D229" s="13" t="e">
        <f>VLOOKUP(A229,'post control'!J:BI,42,0)</f>
        <v>#N/A</v>
      </c>
      <c r="E229">
        <f>VLOOKUP(A229,Pre!$J:$BG,42,0)</f>
        <v>9</v>
      </c>
      <c r="F229" t="e">
        <f>VLOOKUP(A229,'post intervencion'!J:BY,60,0)</f>
        <v>#N/A</v>
      </c>
      <c r="G229" t="e">
        <f>VLOOKUP(A229,'post control'!J:BI,43,0)</f>
        <v>#N/A</v>
      </c>
      <c r="H229">
        <f>VLOOKUP(A229,Pre!$J:$BG,43,0)</f>
        <v>4.333333333333333</v>
      </c>
      <c r="I229" t="e">
        <f>VLOOKUP(A229,'post intervencion'!J:BY,61,0)</f>
        <v>#N/A</v>
      </c>
      <c r="J229" t="e">
        <f>VLOOKUP(A229,'post control'!J:BI,44,0)</f>
        <v>#N/A</v>
      </c>
      <c r="K229" s="24">
        <f>VLOOKUP(A229,Pre!$J:$BG,44,0)</f>
        <v>5</v>
      </c>
      <c r="L229" t="e">
        <f>VLOOKUP(A229,'post intervencion'!J:BY,62,0)</f>
        <v>#N/A</v>
      </c>
      <c r="M229" t="e">
        <f>VLOOKUP(A229,'post control'!J:BI,45,0)</f>
        <v>#N/A</v>
      </c>
      <c r="N229">
        <f>VLOOKUP(A229,Pre!$J:$BG,45,0)</f>
        <v>4</v>
      </c>
      <c r="O229" t="e">
        <f>VLOOKUP(A229,'post intervencion'!J:BY,63,0)</f>
        <v>#N/A</v>
      </c>
      <c r="P229" t="e">
        <f>VLOOKUP(A229,'post control'!J:BI,46,0)</f>
        <v>#N/A</v>
      </c>
      <c r="Q229">
        <f>VLOOKUP(A229,Pre!$J:$BG,46,0)</f>
        <v>4</v>
      </c>
      <c r="R229" t="e">
        <f>VLOOKUP(A229,'post intervencion'!J:BY,64,0)</f>
        <v>#N/A</v>
      </c>
      <c r="S229" t="e">
        <f>VLOOKUP(A229,'post control'!J:BI,47,0)</f>
        <v>#N/A</v>
      </c>
      <c r="T229">
        <f>VLOOKUP(A229,Pre!$J:$BG,47,0)</f>
        <v>1</v>
      </c>
      <c r="U229" t="e">
        <f>VLOOKUP(A229,'post intervencion'!J:BY,65,0)</f>
        <v>#N/A</v>
      </c>
      <c r="V229" t="e">
        <f>VLOOKUP(A229,'post control'!J:BI,48,0)</f>
        <v>#N/A</v>
      </c>
      <c r="W229">
        <f>VLOOKUP(A229,Pre!$J:$BG,48,0)</f>
        <v>4.8</v>
      </c>
      <c r="X229" t="e">
        <f>VLOOKUP(A229,'post intervencion'!J:BY,66,0)</f>
        <v>#N/A</v>
      </c>
      <c r="Y229" t="e">
        <f>VLOOKUP(A229,'post control'!J:BI,49,0)</f>
        <v>#N/A</v>
      </c>
      <c r="Z229">
        <f>VLOOKUP(A229,Pre!$J:$BG,49,0)</f>
        <v>5.5</v>
      </c>
      <c r="AA229" t="e">
        <f>VLOOKUP(A229,'post intervencion'!J:BY,67,0)</f>
        <v>#N/A</v>
      </c>
      <c r="AB229" t="e">
        <f>VLOOKUP(A229,'post control'!J:BI,50,0)</f>
        <v>#N/A</v>
      </c>
      <c r="AC229">
        <f>VLOOKUP(A229,Pre!$J:$BG,50,0)</f>
        <v>13</v>
      </c>
      <c r="AD229" t="e">
        <f>VLOOKUP(A229,'post intervencion'!J:BY,68,0)</f>
        <v>#N/A</v>
      </c>
      <c r="AE229" t="e">
        <f>VLOOKUP(A229,'post control'!J:BI,51,0)</f>
        <v>#N/A</v>
      </c>
      <c r="AG229">
        <f>VLOOKUP(A229,Pre!$J:$BH,51,0)</f>
        <v>1.5555555555555556</v>
      </c>
      <c r="AH229" t="e">
        <f>VLOOKUP(A229,'post intervencion'!J:CA,70,0)</f>
        <v>#N/A</v>
      </c>
      <c r="AJ229">
        <f>VLOOKUP(A229,Pre!$J:$BI,52,0)</f>
        <v>4</v>
      </c>
      <c r="AK229" t="e">
        <f>VLOOKUP(A229,'post intervencion'!J:CB,71,0)</f>
        <v>#N/A</v>
      </c>
      <c r="AM229">
        <f>VLOOKUP(A229,Pre!$J:$BJ,53,0)</f>
        <v>4</v>
      </c>
      <c r="AN229" t="e">
        <f>VLOOKUP(A229,'post intervencion'!J:CC,72,0)</f>
        <v>#N/A</v>
      </c>
      <c r="AP229">
        <f>VLOOKUP(A229,Pre!$J:$BK,54,0)</f>
        <v>4</v>
      </c>
      <c r="AQ229" t="e">
        <f>VLOOKUP(A229,'post intervencion'!J:CD,73,0)</f>
        <v>#N/A</v>
      </c>
      <c r="AS229">
        <f>VLOOKUP(A229,Pre!$J:$BL,55,0)</f>
        <v>4.333333333333333</v>
      </c>
      <c r="AT229" t="e">
        <f>VLOOKUP(A229,'post intervencion'!J:CE,74,0)</f>
        <v>#N/A</v>
      </c>
      <c r="AW229" t="e">
        <f>VLOOKUP(A229,'post intervencion'!$J$18:$CI$117,75,0)</f>
        <v>#N/A</v>
      </c>
      <c r="AX229" t="e">
        <f>VLOOKUP(A229,'post intervencion'!$J$18:$CI$117,76,0)</f>
        <v>#N/A</v>
      </c>
      <c r="AY229" t="e">
        <f>VLOOKUP(A229,'post intervencion'!$J$18:$CI$117,77,0)</f>
        <v>#N/A</v>
      </c>
      <c r="AZ229" t="e">
        <f>VLOOKUP(A229,'post intervencion'!$J$18:$CI$117,78,0)</f>
        <v>#N/A</v>
      </c>
      <c r="BB229">
        <f>VLOOKUP(A229,Pre!$J:$BL,4,0)</f>
        <v>7</v>
      </c>
      <c r="BC229" t="e">
        <f>VLOOKUP(A229,'post intervencion'!J:CN,21,0)</f>
        <v>#N/A</v>
      </c>
    </row>
    <row r="230" spans="1:55" x14ac:dyDescent="0.2">
      <c r="A230">
        <v>1504</v>
      </c>
      <c r="B230" s="13">
        <f>VLOOKUP(A230,Pre!$J:$BG,41,0)</f>
        <v>5.666666666666667</v>
      </c>
      <c r="C230" s="13" t="e">
        <f>VLOOKUP(A230,'post intervencion'!J:BY,59,0)</f>
        <v>#N/A</v>
      </c>
      <c r="D230" s="13" t="e">
        <f>VLOOKUP(A230,'post control'!J:BI,42,0)</f>
        <v>#N/A</v>
      </c>
      <c r="E230">
        <f>VLOOKUP(A230,Pre!$J:$BG,42,0)</f>
        <v>10</v>
      </c>
      <c r="F230" t="e">
        <f>VLOOKUP(A230,'post intervencion'!J:BY,60,0)</f>
        <v>#N/A</v>
      </c>
      <c r="G230" t="e">
        <f>VLOOKUP(A230,'post control'!J:BI,43,0)</f>
        <v>#N/A</v>
      </c>
      <c r="H230">
        <f>VLOOKUP(A230,Pre!$J:$BG,43,0)</f>
        <v>3.3333333333333335</v>
      </c>
      <c r="I230" t="e">
        <f>VLOOKUP(A230,'post intervencion'!J:BY,61,0)</f>
        <v>#N/A</v>
      </c>
      <c r="J230" t="e">
        <f>VLOOKUP(A230,'post control'!J:BI,44,0)</f>
        <v>#N/A</v>
      </c>
      <c r="K230" s="24">
        <f>VLOOKUP(A230,Pre!$J:$BG,44,0)</f>
        <v>2</v>
      </c>
      <c r="L230" t="e">
        <f>VLOOKUP(A230,'post intervencion'!J:BY,62,0)</f>
        <v>#N/A</v>
      </c>
      <c r="M230" t="e">
        <f>VLOOKUP(A230,'post control'!J:BI,45,0)</f>
        <v>#N/A</v>
      </c>
      <c r="N230">
        <f>VLOOKUP(A230,Pre!$J:$BG,45,0)</f>
        <v>4</v>
      </c>
      <c r="O230" t="e">
        <f>VLOOKUP(A230,'post intervencion'!J:BY,63,0)</f>
        <v>#N/A</v>
      </c>
      <c r="P230" t="e">
        <f>VLOOKUP(A230,'post control'!J:BI,46,0)</f>
        <v>#N/A</v>
      </c>
      <c r="Q230">
        <f>VLOOKUP(A230,Pre!$J:$BG,46,0)</f>
        <v>4</v>
      </c>
      <c r="R230" t="e">
        <f>VLOOKUP(A230,'post intervencion'!J:BY,64,0)</f>
        <v>#N/A</v>
      </c>
      <c r="S230" t="e">
        <f>VLOOKUP(A230,'post control'!J:BI,47,0)</f>
        <v>#N/A</v>
      </c>
      <c r="T230">
        <f>VLOOKUP(A230,Pre!$J:$BG,47,0)</f>
        <v>1</v>
      </c>
      <c r="U230" t="e">
        <f>VLOOKUP(A230,'post intervencion'!J:BY,65,0)</f>
        <v>#N/A</v>
      </c>
      <c r="V230" t="e">
        <f>VLOOKUP(A230,'post control'!J:BI,48,0)</f>
        <v>#N/A</v>
      </c>
      <c r="W230">
        <f>VLOOKUP(A230,Pre!$J:$BG,48,0)</f>
        <v>3.6</v>
      </c>
      <c r="X230" t="e">
        <f>VLOOKUP(A230,'post intervencion'!J:BY,66,0)</f>
        <v>#N/A</v>
      </c>
      <c r="Y230" t="e">
        <f>VLOOKUP(A230,'post control'!J:BI,49,0)</f>
        <v>#N/A</v>
      </c>
      <c r="Z230">
        <f>VLOOKUP(A230,Pre!$J:$BG,49,0)</f>
        <v>4</v>
      </c>
      <c r="AA230" t="e">
        <f>VLOOKUP(A230,'post intervencion'!J:BY,67,0)</f>
        <v>#N/A</v>
      </c>
      <c r="AB230" t="e">
        <f>VLOOKUP(A230,'post control'!J:BI,50,0)</f>
        <v>#N/A</v>
      </c>
      <c r="AC230">
        <f>VLOOKUP(A230,Pre!$J:$BG,50,0)</f>
        <v>10</v>
      </c>
      <c r="AD230" t="e">
        <f>VLOOKUP(A230,'post intervencion'!J:BY,68,0)</f>
        <v>#N/A</v>
      </c>
      <c r="AE230" t="e">
        <f>VLOOKUP(A230,'post control'!J:BI,51,0)</f>
        <v>#N/A</v>
      </c>
      <c r="AG230">
        <f>VLOOKUP(A230,Pre!$J:$BH,51,0)</f>
        <v>2.3333333333333335</v>
      </c>
      <c r="AH230" t="e">
        <f>VLOOKUP(A230,'post intervencion'!J:CA,70,0)</f>
        <v>#N/A</v>
      </c>
      <c r="AJ230">
        <f>VLOOKUP(A230,Pre!$J:$BI,52,0)</f>
        <v>2.6666666666666665</v>
      </c>
      <c r="AK230" t="e">
        <f>VLOOKUP(A230,'post intervencion'!J:CB,71,0)</f>
        <v>#N/A</v>
      </c>
      <c r="AM230">
        <f>VLOOKUP(A230,Pre!$J:$BJ,53,0)</f>
        <v>4</v>
      </c>
      <c r="AN230" t="e">
        <f>VLOOKUP(A230,'post intervencion'!J:CC,72,0)</f>
        <v>#N/A</v>
      </c>
      <c r="AP230">
        <f>VLOOKUP(A230,Pre!$J:$BK,54,0)</f>
        <v>4</v>
      </c>
      <c r="AQ230" t="e">
        <f>VLOOKUP(A230,'post intervencion'!J:CD,73,0)</f>
        <v>#N/A</v>
      </c>
      <c r="AS230">
        <f>VLOOKUP(A230,Pre!$J:$BL,55,0)</f>
        <v>3.333333333333333</v>
      </c>
      <c r="AT230" t="e">
        <f>VLOOKUP(A230,'post intervencion'!J:CE,74,0)</f>
        <v>#N/A</v>
      </c>
      <c r="AW230" t="e">
        <f>VLOOKUP(A230,'post intervencion'!$J$18:$CI$117,75,0)</f>
        <v>#N/A</v>
      </c>
      <c r="AX230" t="e">
        <f>VLOOKUP(A230,'post intervencion'!$J$18:$CI$117,76,0)</f>
        <v>#N/A</v>
      </c>
      <c r="AY230" t="e">
        <f>VLOOKUP(A230,'post intervencion'!$J$18:$CI$117,77,0)</f>
        <v>#N/A</v>
      </c>
      <c r="AZ230" t="e">
        <f>VLOOKUP(A230,'post intervencion'!$J$18:$CI$117,78,0)</f>
        <v>#N/A</v>
      </c>
      <c r="BB230">
        <f>VLOOKUP(A230,Pre!$J:$BL,4,0)</f>
        <v>3</v>
      </c>
      <c r="BC230" t="e">
        <f>VLOOKUP(A230,'post intervencion'!J:CN,21,0)</f>
        <v>#N/A</v>
      </c>
    </row>
    <row r="231" spans="1:55" x14ac:dyDescent="0.2">
      <c r="A231">
        <v>181</v>
      </c>
      <c r="B231" s="13">
        <f>VLOOKUP(A231,Pre!$J:$BG,41,0)</f>
        <v>6.666666666666667</v>
      </c>
      <c r="C231" s="13" t="e">
        <f>VLOOKUP(A231,'post intervencion'!J:BY,59,0)</f>
        <v>#N/A</v>
      </c>
      <c r="D231" s="13" t="e">
        <f>VLOOKUP(A231,'post control'!J:BI,42,0)</f>
        <v>#N/A</v>
      </c>
      <c r="E231">
        <f>VLOOKUP(A231,Pre!$J:$BG,42,0)</f>
        <v>6</v>
      </c>
      <c r="F231" t="e">
        <f>VLOOKUP(A231,'post intervencion'!J:BY,60,0)</f>
        <v>#N/A</v>
      </c>
      <c r="G231" t="e">
        <f>VLOOKUP(A231,'post control'!J:BI,43,0)</f>
        <v>#N/A</v>
      </c>
      <c r="H231">
        <f>VLOOKUP(A231,Pre!$J:$BG,43,0)</f>
        <v>5</v>
      </c>
      <c r="I231" t="e">
        <f>VLOOKUP(A231,'post intervencion'!J:BY,61,0)</f>
        <v>#N/A</v>
      </c>
      <c r="J231" t="e">
        <f>VLOOKUP(A231,'post control'!J:BI,44,0)</f>
        <v>#N/A</v>
      </c>
      <c r="K231" s="24">
        <f>VLOOKUP(A231,Pre!$J:$BG,44,0)</f>
        <v>5</v>
      </c>
      <c r="L231" t="e">
        <f>VLOOKUP(A231,'post intervencion'!J:BY,62,0)</f>
        <v>#N/A</v>
      </c>
      <c r="M231" t="e">
        <f>VLOOKUP(A231,'post control'!J:BI,45,0)</f>
        <v>#N/A</v>
      </c>
      <c r="N231">
        <f>VLOOKUP(A231,Pre!$J:$BG,45,0)</f>
        <v>5</v>
      </c>
      <c r="O231" t="e">
        <f>VLOOKUP(A231,'post intervencion'!J:BY,63,0)</f>
        <v>#N/A</v>
      </c>
      <c r="P231" t="e">
        <f>VLOOKUP(A231,'post control'!J:BI,46,0)</f>
        <v>#N/A</v>
      </c>
      <c r="Q231">
        <f>VLOOKUP(A231,Pre!$J:$BG,46,0)</f>
        <v>5</v>
      </c>
      <c r="R231" t="e">
        <f>VLOOKUP(A231,'post intervencion'!J:BY,64,0)</f>
        <v>#N/A</v>
      </c>
      <c r="S231" t="e">
        <f>VLOOKUP(A231,'post control'!J:BI,47,0)</f>
        <v>#N/A</v>
      </c>
      <c r="T231">
        <f>VLOOKUP(A231,Pre!$J:$BG,47,0)</f>
        <v>1</v>
      </c>
      <c r="U231" t="e">
        <f>VLOOKUP(A231,'post intervencion'!J:BY,65,0)</f>
        <v>#N/A</v>
      </c>
      <c r="V231" t="e">
        <f>VLOOKUP(A231,'post control'!J:BI,48,0)</f>
        <v>#N/A</v>
      </c>
      <c r="W231">
        <f>VLOOKUP(A231,Pre!$J:$BG,48,0)</f>
        <v>3.4</v>
      </c>
      <c r="X231" t="e">
        <f>VLOOKUP(A231,'post intervencion'!J:BY,66,0)</f>
        <v>#N/A</v>
      </c>
      <c r="Y231" t="e">
        <f>VLOOKUP(A231,'post control'!J:BI,49,0)</f>
        <v>#N/A</v>
      </c>
      <c r="Z231">
        <f>VLOOKUP(A231,Pre!$J:$BG,49,0)</f>
        <v>5.25</v>
      </c>
      <c r="AA231" t="e">
        <f>VLOOKUP(A231,'post intervencion'!J:BY,67,0)</f>
        <v>#N/A</v>
      </c>
      <c r="AB231" t="e">
        <f>VLOOKUP(A231,'post control'!J:BI,50,0)</f>
        <v>#N/A</v>
      </c>
      <c r="AC231">
        <f>VLOOKUP(A231,Pre!$J:$BG,50,0)</f>
        <v>15</v>
      </c>
      <c r="AD231" t="e">
        <f>VLOOKUP(A231,'post intervencion'!J:BY,68,0)</f>
        <v>#N/A</v>
      </c>
      <c r="AE231" t="e">
        <f>VLOOKUP(A231,'post control'!J:BI,51,0)</f>
        <v>#N/A</v>
      </c>
      <c r="AG231">
        <f>VLOOKUP(A231,Pre!$J:$BH,51,0)</f>
        <v>2.7777777777777777</v>
      </c>
      <c r="AH231" t="e">
        <f>VLOOKUP(A231,'post intervencion'!J:CA,70,0)</f>
        <v>#N/A</v>
      </c>
      <c r="AJ231">
        <f>VLOOKUP(A231,Pre!$J:$BI,52,0)</f>
        <v>3.3333333333333335</v>
      </c>
      <c r="AK231" t="e">
        <f>VLOOKUP(A231,'post intervencion'!J:CB,71,0)</f>
        <v>#N/A</v>
      </c>
      <c r="AM231">
        <f>VLOOKUP(A231,Pre!$J:$BJ,53,0)</f>
        <v>5</v>
      </c>
      <c r="AN231" t="e">
        <f>VLOOKUP(A231,'post intervencion'!J:CC,72,0)</f>
        <v>#N/A</v>
      </c>
      <c r="AP231">
        <f>VLOOKUP(A231,Pre!$J:$BK,54,0)</f>
        <v>5</v>
      </c>
      <c r="AQ231" t="e">
        <f>VLOOKUP(A231,'post intervencion'!J:CD,73,0)</f>
        <v>#N/A</v>
      </c>
      <c r="AS231">
        <f>VLOOKUP(A231,Pre!$J:$BL,55,0)</f>
        <v>5</v>
      </c>
      <c r="AT231" t="e">
        <f>VLOOKUP(A231,'post intervencion'!J:CE,74,0)</f>
        <v>#N/A</v>
      </c>
      <c r="AW231" t="e">
        <f>VLOOKUP(A231,'post intervencion'!$J$18:$CI$117,75,0)</f>
        <v>#N/A</v>
      </c>
      <c r="AX231" t="e">
        <f>VLOOKUP(A231,'post intervencion'!$J$18:$CI$117,76,0)</f>
        <v>#N/A</v>
      </c>
      <c r="AY231" t="e">
        <f>VLOOKUP(A231,'post intervencion'!$J$18:$CI$117,77,0)</f>
        <v>#N/A</v>
      </c>
      <c r="AZ231" t="e">
        <f>VLOOKUP(A231,'post intervencion'!$J$18:$CI$117,78,0)</f>
        <v>#N/A</v>
      </c>
      <c r="BB231">
        <f>VLOOKUP(A231,Pre!$J:$BL,4,0)</f>
        <v>7</v>
      </c>
      <c r="BC231" t="e">
        <f>VLOOKUP(A231,'post intervencion'!J:CN,21,0)</f>
        <v>#N/A</v>
      </c>
    </row>
    <row r="232" spans="1:55" x14ac:dyDescent="0.2">
      <c r="A232">
        <v>449</v>
      </c>
      <c r="B232" s="13">
        <f>VLOOKUP(A232,Pre!$J:$BG,41,0)</f>
        <v>5</v>
      </c>
      <c r="C232" s="13" t="e">
        <f>VLOOKUP(A232,'post intervencion'!J:BY,59,0)</f>
        <v>#N/A</v>
      </c>
      <c r="D232" s="13" t="e">
        <f>VLOOKUP(A232,'post control'!J:BI,42,0)</f>
        <v>#N/A</v>
      </c>
      <c r="E232">
        <f>VLOOKUP(A232,Pre!$J:$BG,42,0)</f>
        <v>4</v>
      </c>
      <c r="F232" t="e">
        <f>VLOOKUP(A232,'post intervencion'!J:BY,60,0)</f>
        <v>#N/A</v>
      </c>
      <c r="G232" t="e">
        <f>VLOOKUP(A232,'post control'!J:BI,43,0)</f>
        <v>#N/A</v>
      </c>
      <c r="H232">
        <f>VLOOKUP(A232,Pre!$J:$BG,43,0)</f>
        <v>4.666666666666667</v>
      </c>
      <c r="I232" t="e">
        <f>VLOOKUP(A232,'post intervencion'!J:BY,61,0)</f>
        <v>#N/A</v>
      </c>
      <c r="J232" t="e">
        <f>VLOOKUP(A232,'post control'!J:BI,44,0)</f>
        <v>#N/A</v>
      </c>
      <c r="K232" s="24">
        <f>VLOOKUP(A232,Pre!$J:$BG,44,0)</f>
        <v>4</v>
      </c>
      <c r="L232" t="e">
        <f>VLOOKUP(A232,'post intervencion'!J:BY,62,0)</f>
        <v>#N/A</v>
      </c>
      <c r="M232" t="e">
        <f>VLOOKUP(A232,'post control'!J:BI,45,0)</f>
        <v>#N/A</v>
      </c>
      <c r="N232">
        <f>VLOOKUP(A232,Pre!$J:$BG,45,0)</f>
        <v>5</v>
      </c>
      <c r="O232" t="e">
        <f>VLOOKUP(A232,'post intervencion'!J:BY,63,0)</f>
        <v>#N/A</v>
      </c>
      <c r="P232" t="e">
        <f>VLOOKUP(A232,'post control'!J:BI,46,0)</f>
        <v>#N/A</v>
      </c>
      <c r="Q232">
        <f>VLOOKUP(A232,Pre!$J:$BG,46,0)</f>
        <v>5</v>
      </c>
      <c r="R232" t="e">
        <f>VLOOKUP(A232,'post intervencion'!J:BY,64,0)</f>
        <v>#N/A</v>
      </c>
      <c r="S232" t="e">
        <f>VLOOKUP(A232,'post control'!J:BI,47,0)</f>
        <v>#N/A</v>
      </c>
      <c r="T232">
        <f>VLOOKUP(A232,Pre!$J:$BG,47,0)</f>
        <v>1</v>
      </c>
      <c r="U232" t="e">
        <f>VLOOKUP(A232,'post intervencion'!J:BY,65,0)</f>
        <v>#N/A</v>
      </c>
      <c r="V232" t="e">
        <f>VLOOKUP(A232,'post control'!J:BI,48,0)</f>
        <v>#N/A</v>
      </c>
      <c r="W232">
        <f>VLOOKUP(A232,Pre!$J:$BG,48,0)</f>
        <v>2.4</v>
      </c>
      <c r="X232" t="e">
        <f>VLOOKUP(A232,'post intervencion'!J:BY,66,0)</f>
        <v>#N/A</v>
      </c>
      <c r="Y232" t="e">
        <f>VLOOKUP(A232,'post control'!J:BI,49,0)</f>
        <v>#N/A</v>
      </c>
      <c r="Z232">
        <f>VLOOKUP(A232,Pre!$J:$BG,49,0)</f>
        <v>3</v>
      </c>
      <c r="AA232" t="e">
        <f>VLOOKUP(A232,'post intervencion'!J:BY,67,0)</f>
        <v>#N/A</v>
      </c>
      <c r="AB232" t="e">
        <f>VLOOKUP(A232,'post control'!J:BI,50,0)</f>
        <v>#N/A</v>
      </c>
      <c r="AC232">
        <f>VLOOKUP(A232,Pre!$J:$BG,50,0)</f>
        <v>14</v>
      </c>
      <c r="AD232" t="e">
        <f>VLOOKUP(A232,'post intervencion'!J:BY,68,0)</f>
        <v>#N/A</v>
      </c>
      <c r="AE232" t="e">
        <f>VLOOKUP(A232,'post control'!J:BI,51,0)</f>
        <v>#N/A</v>
      </c>
      <c r="AG232">
        <f>VLOOKUP(A232,Pre!$J:$BH,51,0)</f>
        <v>1.3333333333333333</v>
      </c>
      <c r="AH232" t="e">
        <f>VLOOKUP(A232,'post intervencion'!J:CA,70,0)</f>
        <v>#N/A</v>
      </c>
      <c r="AJ232">
        <f>VLOOKUP(A232,Pre!$J:$BI,52,0)</f>
        <v>4.666666666666667</v>
      </c>
      <c r="AK232" t="e">
        <f>VLOOKUP(A232,'post intervencion'!J:CB,71,0)</f>
        <v>#N/A</v>
      </c>
      <c r="AM232">
        <f>VLOOKUP(A232,Pre!$J:$BJ,53,0)</f>
        <v>5</v>
      </c>
      <c r="AN232" t="e">
        <f>VLOOKUP(A232,'post intervencion'!J:CC,72,0)</f>
        <v>#N/A</v>
      </c>
      <c r="AP232">
        <f>VLOOKUP(A232,Pre!$J:$BK,54,0)</f>
        <v>5</v>
      </c>
      <c r="AQ232" t="e">
        <f>VLOOKUP(A232,'post intervencion'!J:CD,73,0)</f>
        <v>#N/A</v>
      </c>
      <c r="AS232">
        <f>VLOOKUP(A232,Pre!$J:$BL,55,0)</f>
        <v>4.666666666666667</v>
      </c>
      <c r="AT232" t="e">
        <f>VLOOKUP(A232,'post intervencion'!J:CE,74,0)</f>
        <v>#N/A</v>
      </c>
      <c r="AW232" t="e">
        <f>VLOOKUP(A232,'post intervencion'!$J$18:$CI$117,75,0)</f>
        <v>#N/A</v>
      </c>
      <c r="AX232" t="e">
        <f>VLOOKUP(A232,'post intervencion'!$J$18:$CI$117,76,0)</f>
        <v>#N/A</v>
      </c>
      <c r="AY232" t="e">
        <f>VLOOKUP(A232,'post intervencion'!$J$18:$CI$117,77,0)</f>
        <v>#N/A</v>
      </c>
      <c r="AZ232" t="e">
        <f>VLOOKUP(A232,'post intervencion'!$J$18:$CI$117,78,0)</f>
        <v>#N/A</v>
      </c>
      <c r="BB232">
        <f>VLOOKUP(A232,Pre!$J:$BL,4,0)</f>
        <v>3</v>
      </c>
      <c r="BC232" t="e">
        <f>VLOOKUP(A232,'post intervencion'!J:CN,21,0)</f>
        <v>#N/A</v>
      </c>
    </row>
    <row r="233" spans="1:55" x14ac:dyDescent="0.2">
      <c r="A233">
        <v>553</v>
      </c>
      <c r="B233" s="13">
        <f>VLOOKUP(A233,Pre!$J:$BG,41,0)</f>
        <v>6</v>
      </c>
      <c r="C233" s="13" t="e">
        <f>VLOOKUP(A233,'post intervencion'!J:BY,59,0)</f>
        <v>#N/A</v>
      </c>
      <c r="D233" s="13">
        <f>VLOOKUP(A233,'post control'!J:BI,42,0)</f>
        <v>5.333333333333333</v>
      </c>
      <c r="E233">
        <f>VLOOKUP(A233,Pre!$J:$BG,42,0)</f>
        <v>4</v>
      </c>
      <c r="F233" t="e">
        <f>VLOOKUP(A233,'post intervencion'!J:BY,60,0)</f>
        <v>#N/A</v>
      </c>
      <c r="G233">
        <f>VLOOKUP(A233,'post control'!J:BI,43,0)</f>
        <v>2</v>
      </c>
      <c r="H233">
        <f>VLOOKUP(A233,Pre!$J:$BG,43,0)</f>
        <v>4</v>
      </c>
      <c r="I233" t="e">
        <f>VLOOKUP(A233,'post intervencion'!J:BY,61,0)</f>
        <v>#N/A</v>
      </c>
      <c r="J233">
        <f>VLOOKUP(A233,'post control'!J:BI,44,0)</f>
        <v>1.6666666666666667</v>
      </c>
      <c r="K233" s="24">
        <f>VLOOKUP(A233,Pre!$J:$BG,44,0)</f>
        <v>3</v>
      </c>
      <c r="L233" t="e">
        <f>VLOOKUP(A233,'post intervencion'!J:BY,62,0)</f>
        <v>#N/A</v>
      </c>
      <c r="M233">
        <f>VLOOKUP(A233,'post control'!J:BI,45,0)</f>
        <v>-3</v>
      </c>
      <c r="N233">
        <f>VLOOKUP(A233,Pre!$J:$BG,45,0)</f>
        <v>5</v>
      </c>
      <c r="O233" t="e">
        <f>VLOOKUP(A233,'post intervencion'!J:BY,63,0)</f>
        <v>#N/A</v>
      </c>
      <c r="P233">
        <f>VLOOKUP(A233,'post control'!J:BI,46,0)</f>
        <v>5</v>
      </c>
      <c r="Q233">
        <f>VLOOKUP(A233,Pre!$J:$BG,46,0)</f>
        <v>4</v>
      </c>
      <c r="R233" t="e">
        <f>VLOOKUP(A233,'post intervencion'!J:BY,64,0)</f>
        <v>#N/A</v>
      </c>
      <c r="S233">
        <f>VLOOKUP(A233,'post control'!J:BI,47,0)</f>
        <v>3</v>
      </c>
      <c r="T233">
        <f>VLOOKUP(A233,Pre!$J:$BG,47,0)</f>
        <v>1.6666666666666667</v>
      </c>
      <c r="U233" t="e">
        <f>VLOOKUP(A233,'post intervencion'!J:BY,65,0)</f>
        <v>#N/A</v>
      </c>
      <c r="V233">
        <f>VLOOKUP(A233,'post control'!J:BI,48,0)</f>
        <v>2.8888888888888888</v>
      </c>
      <c r="W233">
        <f>VLOOKUP(A233,Pre!$J:$BG,48,0)</f>
        <v>4</v>
      </c>
      <c r="X233" t="e">
        <f>VLOOKUP(A233,'post intervencion'!J:BY,66,0)</f>
        <v>#N/A</v>
      </c>
      <c r="Y233">
        <f>VLOOKUP(A233,'post control'!J:BI,49,0)</f>
        <v>3.8</v>
      </c>
      <c r="Z233">
        <f>VLOOKUP(A233,Pre!$J:$BG,49,0)</f>
        <v>4.5</v>
      </c>
      <c r="AA233" t="e">
        <f>VLOOKUP(A233,'post intervencion'!J:BY,67,0)</f>
        <v>#N/A</v>
      </c>
      <c r="AB233">
        <f>VLOOKUP(A233,'post control'!J:BI,50,0)</f>
        <v>4</v>
      </c>
      <c r="AC233">
        <f>VLOOKUP(A233,Pre!$J:$BG,50,0)</f>
        <v>12</v>
      </c>
      <c r="AD233" t="e">
        <f>VLOOKUP(A233,'post intervencion'!J:BY,68,0)</f>
        <v>#N/A</v>
      </c>
      <c r="AE233">
        <f>VLOOKUP(A233,'post control'!J:BI,51,0)</f>
        <v>9</v>
      </c>
      <c r="AG233">
        <f>VLOOKUP(A233,Pre!$J:$BH,51,0)</f>
        <v>2.2222222222222223</v>
      </c>
      <c r="AH233" t="e">
        <f>VLOOKUP(A233,'post intervencion'!J:CA,70,0)</f>
        <v>#N/A</v>
      </c>
      <c r="AJ233">
        <f>VLOOKUP(A233,Pre!$J:$BI,52,0)</f>
        <v>4.333333333333333</v>
      </c>
      <c r="AK233" t="e">
        <f>VLOOKUP(A233,'post intervencion'!J:CB,71,0)</f>
        <v>#N/A</v>
      </c>
      <c r="AM233">
        <f>VLOOKUP(A233,Pre!$J:$BJ,53,0)</f>
        <v>5</v>
      </c>
      <c r="AN233" t="e">
        <f>VLOOKUP(A233,'post intervencion'!J:CC,72,0)</f>
        <v>#N/A</v>
      </c>
      <c r="AP233">
        <f>VLOOKUP(A233,Pre!$J:$BK,54,0)</f>
        <v>5</v>
      </c>
      <c r="AQ233" t="e">
        <f>VLOOKUP(A233,'post intervencion'!J:CD,73,0)</f>
        <v>#N/A</v>
      </c>
      <c r="AS233">
        <f>VLOOKUP(A233,Pre!$J:$BL,55,0)</f>
        <v>4</v>
      </c>
      <c r="AT233" t="e">
        <f>VLOOKUP(A233,'post intervencion'!J:CE,74,0)</f>
        <v>#N/A</v>
      </c>
      <c r="AW233" t="e">
        <f>VLOOKUP(A233,'post intervencion'!$J$18:$CI$117,75,0)</f>
        <v>#N/A</v>
      </c>
      <c r="AX233" t="e">
        <f>VLOOKUP(A233,'post intervencion'!$J$18:$CI$117,76,0)</f>
        <v>#N/A</v>
      </c>
      <c r="AY233" t="e">
        <f>VLOOKUP(A233,'post intervencion'!$J$18:$CI$117,77,0)</f>
        <v>#N/A</v>
      </c>
      <c r="AZ233" t="e">
        <f>VLOOKUP(A233,'post intervencion'!$J$18:$CI$117,78,0)</f>
        <v>#N/A</v>
      </c>
      <c r="BB233">
        <f>VLOOKUP(A233,Pre!$J:$BL,4,0)</f>
        <v>6</v>
      </c>
      <c r="BC233" t="e">
        <f>VLOOKUP(A233,'post intervencion'!J:CN,21,0)</f>
        <v>#N/A</v>
      </c>
    </row>
    <row r="234" spans="1:55" x14ac:dyDescent="0.2">
      <c r="A234">
        <v>649</v>
      </c>
      <c r="B234" s="13">
        <f>VLOOKUP(A234,Pre!$J:$BG,41,0)</f>
        <v>7</v>
      </c>
      <c r="C234" s="13" t="e">
        <f>VLOOKUP(A234,'post intervencion'!J:BY,59,0)</f>
        <v>#N/A</v>
      </c>
      <c r="D234" s="13">
        <f>VLOOKUP(A234,'post control'!J:BI,42,0)</f>
        <v>7</v>
      </c>
      <c r="E234">
        <f>VLOOKUP(A234,Pre!$J:$BG,42,0)</f>
        <v>5</v>
      </c>
      <c r="F234" t="e">
        <f>VLOOKUP(A234,'post intervencion'!J:BY,60,0)</f>
        <v>#N/A</v>
      </c>
      <c r="G234">
        <f>VLOOKUP(A234,'post control'!J:BI,43,0)</f>
        <v>8</v>
      </c>
      <c r="H234">
        <f>VLOOKUP(A234,Pre!$J:$BG,43,0)</f>
        <v>4.333333333333333</v>
      </c>
      <c r="I234" t="e">
        <f>VLOOKUP(A234,'post intervencion'!J:BY,61,0)</f>
        <v>#N/A</v>
      </c>
      <c r="J234">
        <f>VLOOKUP(A234,'post control'!J:BI,44,0)</f>
        <v>4.333333333333333</v>
      </c>
      <c r="K234" s="24">
        <f>VLOOKUP(A234,Pre!$J:$BG,44,0)</f>
        <v>4</v>
      </c>
      <c r="L234" t="e">
        <f>VLOOKUP(A234,'post intervencion'!J:BY,62,0)</f>
        <v>#N/A</v>
      </c>
      <c r="M234">
        <f>VLOOKUP(A234,'post control'!J:BI,45,0)</f>
        <v>4</v>
      </c>
      <c r="N234">
        <f>VLOOKUP(A234,Pre!$J:$BG,45,0)</f>
        <v>5</v>
      </c>
      <c r="O234" t="e">
        <f>VLOOKUP(A234,'post intervencion'!J:BY,63,0)</f>
        <v>#N/A</v>
      </c>
      <c r="P234">
        <f>VLOOKUP(A234,'post control'!J:BI,46,0)</f>
        <v>5</v>
      </c>
      <c r="Q234">
        <f>VLOOKUP(A234,Pre!$J:$BG,46,0)</f>
        <v>4</v>
      </c>
      <c r="R234" t="e">
        <f>VLOOKUP(A234,'post intervencion'!J:BY,64,0)</f>
        <v>#N/A</v>
      </c>
      <c r="S234">
        <f>VLOOKUP(A234,'post control'!J:BI,47,0)</f>
        <v>4</v>
      </c>
      <c r="T234">
        <f>VLOOKUP(A234,Pre!$J:$BG,47,0)</f>
        <v>1.6666666666666667</v>
      </c>
      <c r="U234" t="e">
        <f>VLOOKUP(A234,'post intervencion'!J:BY,65,0)</f>
        <v>#N/A</v>
      </c>
      <c r="V234">
        <f>VLOOKUP(A234,'post control'!J:BI,48,0)</f>
        <v>2.5555555555555554</v>
      </c>
      <c r="W234">
        <f>VLOOKUP(A234,Pre!$J:$BG,48,0)</f>
        <v>3.8</v>
      </c>
      <c r="X234" t="e">
        <f>VLOOKUP(A234,'post intervencion'!J:BY,66,0)</f>
        <v>#N/A</v>
      </c>
      <c r="Y234">
        <f>VLOOKUP(A234,'post control'!J:BI,49,0)</f>
        <v>4.2</v>
      </c>
      <c r="Z234">
        <f>VLOOKUP(A234,Pre!$J:$BG,49,0)</f>
        <v>4.5</v>
      </c>
      <c r="AA234" t="e">
        <f>VLOOKUP(A234,'post intervencion'!J:BY,67,0)</f>
        <v>#N/A</v>
      </c>
      <c r="AB234">
        <f>VLOOKUP(A234,'post control'!J:BI,50,0)</f>
        <v>6</v>
      </c>
      <c r="AC234">
        <f>VLOOKUP(A234,Pre!$J:$BG,50,0)</f>
        <v>15</v>
      </c>
      <c r="AD234" t="e">
        <f>VLOOKUP(A234,'post intervencion'!J:BY,68,0)</f>
        <v>#N/A</v>
      </c>
      <c r="AE234">
        <f>VLOOKUP(A234,'post control'!J:BI,51,0)</f>
        <v>15</v>
      </c>
      <c r="AG234">
        <f>VLOOKUP(A234,Pre!$J:$BH,51,0)</f>
        <v>2.6666666666666665</v>
      </c>
      <c r="AH234" t="e">
        <f>VLOOKUP(A234,'post intervencion'!J:CA,70,0)</f>
        <v>#N/A</v>
      </c>
      <c r="AJ234">
        <f>VLOOKUP(A234,Pre!$J:$BI,52,0)</f>
        <v>3.6666666666666665</v>
      </c>
      <c r="AK234" t="e">
        <f>VLOOKUP(A234,'post intervencion'!J:CB,71,0)</f>
        <v>#N/A</v>
      </c>
      <c r="AM234">
        <f>VLOOKUP(A234,Pre!$J:$BJ,53,0)</f>
        <v>5</v>
      </c>
      <c r="AN234" t="e">
        <f>VLOOKUP(A234,'post intervencion'!J:CC,72,0)</f>
        <v>#N/A</v>
      </c>
      <c r="AP234">
        <f>VLOOKUP(A234,Pre!$J:$BK,54,0)</f>
        <v>5</v>
      </c>
      <c r="AQ234" t="e">
        <f>VLOOKUP(A234,'post intervencion'!J:CD,73,0)</f>
        <v>#N/A</v>
      </c>
      <c r="AS234">
        <f>VLOOKUP(A234,Pre!$J:$BL,55,0)</f>
        <v>5</v>
      </c>
      <c r="AT234" t="e">
        <f>VLOOKUP(A234,'post intervencion'!J:CE,74,0)</f>
        <v>#N/A</v>
      </c>
      <c r="AW234" t="e">
        <f>VLOOKUP(A234,'post intervencion'!$J$18:$CI$117,75,0)</f>
        <v>#N/A</v>
      </c>
      <c r="AX234" t="e">
        <f>VLOOKUP(A234,'post intervencion'!$J$18:$CI$117,76,0)</f>
        <v>#N/A</v>
      </c>
      <c r="AY234" t="e">
        <f>VLOOKUP(A234,'post intervencion'!$J$18:$CI$117,77,0)</f>
        <v>#N/A</v>
      </c>
      <c r="AZ234" t="e">
        <f>VLOOKUP(A234,'post intervencion'!$J$18:$CI$117,78,0)</f>
        <v>#N/A</v>
      </c>
      <c r="BB234">
        <f>VLOOKUP(A234,Pre!$J:$BL,4,0)</f>
        <v>7</v>
      </c>
      <c r="BC234" t="e">
        <f>VLOOKUP(A234,'post intervencion'!J:CN,21,0)</f>
        <v>#N/A</v>
      </c>
    </row>
    <row r="235" spans="1:55" x14ac:dyDescent="0.2">
      <c r="A235">
        <v>769</v>
      </c>
      <c r="B235" s="13">
        <f>VLOOKUP(A235,Pre!$J:$BG,41,0)</f>
        <v>6</v>
      </c>
      <c r="C235" s="13" t="e">
        <f>VLOOKUP(A235,'post intervencion'!J:BY,59,0)</f>
        <v>#N/A</v>
      </c>
      <c r="D235" s="13">
        <f>VLOOKUP(A235,'post control'!J:BI,42,0)</f>
        <v>6.666666666666667</v>
      </c>
      <c r="E235">
        <f>VLOOKUP(A235,Pre!$J:$BG,42,0)</f>
        <v>5</v>
      </c>
      <c r="F235" t="e">
        <f>VLOOKUP(A235,'post intervencion'!J:BY,60,0)</f>
        <v>#N/A</v>
      </c>
      <c r="G235">
        <f>VLOOKUP(A235,'post control'!J:BI,43,0)</f>
        <v>10</v>
      </c>
      <c r="H235">
        <f>VLOOKUP(A235,Pre!$J:$BG,43,0)</f>
        <v>5</v>
      </c>
      <c r="I235" t="e">
        <f>VLOOKUP(A235,'post intervencion'!J:BY,61,0)</f>
        <v>#N/A</v>
      </c>
      <c r="J235">
        <f>VLOOKUP(A235,'post control'!J:BI,44,0)</f>
        <v>5</v>
      </c>
      <c r="K235" s="24">
        <f>VLOOKUP(A235,Pre!$J:$BG,44,0)</f>
        <v>5</v>
      </c>
      <c r="L235" t="e">
        <f>VLOOKUP(A235,'post intervencion'!J:BY,62,0)</f>
        <v>#N/A</v>
      </c>
      <c r="M235">
        <f>VLOOKUP(A235,'post control'!J:BI,45,0)</f>
        <v>5</v>
      </c>
      <c r="N235">
        <f>VLOOKUP(A235,Pre!$J:$BG,45,0)</f>
        <v>5</v>
      </c>
      <c r="O235" t="e">
        <f>VLOOKUP(A235,'post intervencion'!J:BY,63,0)</f>
        <v>#N/A</v>
      </c>
      <c r="P235">
        <f>VLOOKUP(A235,'post control'!J:BI,46,0)</f>
        <v>5</v>
      </c>
      <c r="Q235">
        <f>VLOOKUP(A235,Pre!$J:$BG,46,0)</f>
        <v>5</v>
      </c>
      <c r="R235" t="e">
        <f>VLOOKUP(A235,'post intervencion'!J:BY,64,0)</f>
        <v>#N/A</v>
      </c>
      <c r="S235">
        <f>VLOOKUP(A235,'post control'!J:BI,47,0)</f>
        <v>5</v>
      </c>
      <c r="T235">
        <f>VLOOKUP(A235,Pre!$J:$BG,47,0)</f>
        <v>1</v>
      </c>
      <c r="U235" t="e">
        <f>VLOOKUP(A235,'post intervencion'!J:BY,65,0)</f>
        <v>#N/A</v>
      </c>
      <c r="V235">
        <f>VLOOKUP(A235,'post control'!J:BI,48,0)</f>
        <v>3.6666666666666665</v>
      </c>
      <c r="W235">
        <f>VLOOKUP(A235,Pre!$J:$BG,48,0)</f>
        <v>2.4</v>
      </c>
      <c r="X235" t="e">
        <f>VLOOKUP(A235,'post intervencion'!J:BY,66,0)</f>
        <v>#N/A</v>
      </c>
      <c r="Y235">
        <f>VLOOKUP(A235,'post control'!J:BI,49,0)</f>
        <v>3.2</v>
      </c>
      <c r="Z235">
        <f>VLOOKUP(A235,Pre!$J:$BG,49,0)</f>
        <v>4.75</v>
      </c>
      <c r="AA235" t="e">
        <f>VLOOKUP(A235,'post intervencion'!J:BY,67,0)</f>
        <v>#N/A</v>
      </c>
      <c r="AB235">
        <f>VLOOKUP(A235,'post control'!J:BI,50,0)</f>
        <v>5.333333333333333</v>
      </c>
      <c r="AC235">
        <f>VLOOKUP(A235,Pre!$J:$BG,50,0)</f>
        <v>15</v>
      </c>
      <c r="AD235" t="e">
        <f>VLOOKUP(A235,'post intervencion'!J:BY,68,0)</f>
        <v>#N/A</v>
      </c>
      <c r="AE235">
        <f>VLOOKUP(A235,'post control'!J:BI,51,0)</f>
        <v>15</v>
      </c>
      <c r="AG235">
        <f>VLOOKUP(A235,Pre!$J:$BH,51,0)</f>
        <v>2.8888888888888888</v>
      </c>
      <c r="AH235" t="e">
        <f>VLOOKUP(A235,'post intervencion'!J:CA,70,0)</f>
        <v>#N/A</v>
      </c>
      <c r="AJ235">
        <f>VLOOKUP(A235,Pre!$J:$BI,52,0)</f>
        <v>3.6666666666666665</v>
      </c>
      <c r="AK235" t="e">
        <f>VLOOKUP(A235,'post intervencion'!J:CB,71,0)</f>
        <v>#N/A</v>
      </c>
      <c r="AM235">
        <f>VLOOKUP(A235,Pre!$J:$BJ,53,0)</f>
        <v>5</v>
      </c>
      <c r="AN235" t="e">
        <f>VLOOKUP(A235,'post intervencion'!J:CC,72,0)</f>
        <v>#N/A</v>
      </c>
      <c r="AP235">
        <f>VLOOKUP(A235,Pre!$J:$BK,54,0)</f>
        <v>5</v>
      </c>
      <c r="AQ235" t="e">
        <f>VLOOKUP(A235,'post intervencion'!J:CD,73,0)</f>
        <v>#N/A</v>
      </c>
      <c r="AS235">
        <f>VLOOKUP(A235,Pre!$J:$BL,55,0)</f>
        <v>5</v>
      </c>
      <c r="AT235" t="e">
        <f>VLOOKUP(A235,'post intervencion'!J:CE,74,0)</f>
        <v>#N/A</v>
      </c>
      <c r="AW235" t="e">
        <f>VLOOKUP(A235,'post intervencion'!$J$18:$CI$117,75,0)</f>
        <v>#N/A</v>
      </c>
      <c r="AX235" t="e">
        <f>VLOOKUP(A235,'post intervencion'!$J$18:$CI$117,76,0)</f>
        <v>#N/A</v>
      </c>
      <c r="AY235" t="e">
        <f>VLOOKUP(A235,'post intervencion'!$J$18:$CI$117,77,0)</f>
        <v>#N/A</v>
      </c>
      <c r="AZ235" t="e">
        <f>VLOOKUP(A235,'post intervencion'!$J$18:$CI$117,78,0)</f>
        <v>#N/A</v>
      </c>
      <c r="BB235">
        <f>VLOOKUP(A235,Pre!$J:$BL,4,0)</f>
        <v>5</v>
      </c>
      <c r="BC235" t="e">
        <f>VLOOKUP(A235,'post intervencion'!J:CN,21,0)</f>
        <v>#N/A</v>
      </c>
    </row>
    <row r="236" spans="1:55" x14ac:dyDescent="0.2">
      <c r="A236">
        <v>853</v>
      </c>
      <c r="B236" s="13">
        <f>VLOOKUP(A236,Pre!$J:$BG,41,0)</f>
        <v>5.666666666666667</v>
      </c>
      <c r="C236" s="13" t="e">
        <f>VLOOKUP(A236,'post intervencion'!J:BY,59,0)</f>
        <v>#N/A</v>
      </c>
      <c r="D236" s="13" t="e">
        <f>VLOOKUP(A236,'post control'!J:BI,42,0)</f>
        <v>#N/A</v>
      </c>
      <c r="E236">
        <f>VLOOKUP(A236,Pre!$J:$BG,42,0)</f>
        <v>6</v>
      </c>
      <c r="F236" t="e">
        <f>VLOOKUP(A236,'post intervencion'!J:BY,60,0)</f>
        <v>#N/A</v>
      </c>
      <c r="G236" t="e">
        <f>VLOOKUP(A236,'post control'!J:BI,43,0)</f>
        <v>#N/A</v>
      </c>
      <c r="H236">
        <f>VLOOKUP(A236,Pre!$J:$BG,43,0)</f>
        <v>4.666666666666667</v>
      </c>
      <c r="I236" t="e">
        <f>VLOOKUP(A236,'post intervencion'!J:BY,61,0)</f>
        <v>#N/A</v>
      </c>
      <c r="J236" t="e">
        <f>VLOOKUP(A236,'post control'!J:BI,44,0)</f>
        <v>#N/A</v>
      </c>
      <c r="K236" s="24">
        <f>VLOOKUP(A236,Pre!$J:$BG,44,0)</f>
        <v>4</v>
      </c>
      <c r="L236" t="e">
        <f>VLOOKUP(A236,'post intervencion'!J:BY,62,0)</f>
        <v>#N/A</v>
      </c>
      <c r="M236" t="e">
        <f>VLOOKUP(A236,'post control'!J:BI,45,0)</f>
        <v>#N/A</v>
      </c>
      <c r="N236">
        <f>VLOOKUP(A236,Pre!$J:$BG,45,0)</f>
        <v>5</v>
      </c>
      <c r="O236" t="e">
        <f>VLOOKUP(A236,'post intervencion'!J:BY,63,0)</f>
        <v>#N/A</v>
      </c>
      <c r="P236" t="e">
        <f>VLOOKUP(A236,'post control'!J:BI,46,0)</f>
        <v>#N/A</v>
      </c>
      <c r="Q236">
        <f>VLOOKUP(A236,Pre!$J:$BG,46,0)</f>
        <v>5</v>
      </c>
      <c r="R236" t="e">
        <f>VLOOKUP(A236,'post intervencion'!J:BY,64,0)</f>
        <v>#N/A</v>
      </c>
      <c r="S236" t="e">
        <f>VLOOKUP(A236,'post control'!J:BI,47,0)</f>
        <v>#N/A</v>
      </c>
      <c r="T236">
        <f>VLOOKUP(A236,Pre!$J:$BG,47,0)</f>
        <v>1</v>
      </c>
      <c r="U236" t="e">
        <f>VLOOKUP(A236,'post intervencion'!J:BY,65,0)</f>
        <v>#N/A</v>
      </c>
      <c r="V236" t="e">
        <f>VLOOKUP(A236,'post control'!J:BI,48,0)</f>
        <v>#N/A</v>
      </c>
      <c r="W236">
        <f>VLOOKUP(A236,Pre!$J:$BG,48,0)</f>
        <v>3.6</v>
      </c>
      <c r="X236" t="e">
        <f>VLOOKUP(A236,'post intervencion'!J:BY,66,0)</f>
        <v>#N/A</v>
      </c>
      <c r="Y236" t="e">
        <f>VLOOKUP(A236,'post control'!J:BI,49,0)</f>
        <v>#N/A</v>
      </c>
      <c r="Z236">
        <f>VLOOKUP(A236,Pre!$J:$BG,49,0)</f>
        <v>4</v>
      </c>
      <c r="AA236" t="e">
        <f>VLOOKUP(A236,'post intervencion'!J:BY,67,0)</f>
        <v>#N/A</v>
      </c>
      <c r="AB236" t="e">
        <f>VLOOKUP(A236,'post control'!J:BI,50,0)</f>
        <v>#N/A</v>
      </c>
      <c r="AC236">
        <f>VLOOKUP(A236,Pre!$J:$BG,50,0)</f>
        <v>14</v>
      </c>
      <c r="AD236" t="e">
        <f>VLOOKUP(A236,'post intervencion'!J:BY,68,0)</f>
        <v>#N/A</v>
      </c>
      <c r="AE236" t="e">
        <f>VLOOKUP(A236,'post control'!J:BI,51,0)</f>
        <v>#N/A</v>
      </c>
      <c r="AG236">
        <f>VLOOKUP(A236,Pre!$J:$BH,51,0)</f>
        <v>1.8888888888888888</v>
      </c>
      <c r="AH236" t="e">
        <f>VLOOKUP(A236,'post intervencion'!J:CA,70,0)</f>
        <v>#N/A</v>
      </c>
      <c r="AJ236">
        <f>VLOOKUP(A236,Pre!$J:$BI,52,0)</f>
        <v>4.666666666666667</v>
      </c>
      <c r="AK236" t="e">
        <f>VLOOKUP(A236,'post intervencion'!J:CB,71,0)</f>
        <v>#N/A</v>
      </c>
      <c r="AM236">
        <f>VLOOKUP(A236,Pre!$J:$BJ,53,0)</f>
        <v>5</v>
      </c>
      <c r="AN236" t="e">
        <f>VLOOKUP(A236,'post intervencion'!J:CC,72,0)</f>
        <v>#N/A</v>
      </c>
      <c r="AP236">
        <f>VLOOKUP(A236,Pre!$J:$BK,54,0)</f>
        <v>5</v>
      </c>
      <c r="AQ236" t="e">
        <f>VLOOKUP(A236,'post intervencion'!J:CD,73,0)</f>
        <v>#N/A</v>
      </c>
      <c r="AS236">
        <f>VLOOKUP(A236,Pre!$J:$BL,55,0)</f>
        <v>4.666666666666667</v>
      </c>
      <c r="AT236" t="e">
        <f>VLOOKUP(A236,'post intervencion'!J:CE,74,0)</f>
        <v>#N/A</v>
      </c>
      <c r="AW236" t="e">
        <f>VLOOKUP(A236,'post intervencion'!$J$18:$CI$117,75,0)</f>
        <v>#N/A</v>
      </c>
      <c r="AX236" t="e">
        <f>VLOOKUP(A236,'post intervencion'!$J$18:$CI$117,76,0)</f>
        <v>#N/A</v>
      </c>
      <c r="AY236" t="e">
        <f>VLOOKUP(A236,'post intervencion'!$J$18:$CI$117,77,0)</f>
        <v>#N/A</v>
      </c>
      <c r="AZ236" t="e">
        <f>VLOOKUP(A236,'post intervencion'!$J$18:$CI$117,78,0)</f>
        <v>#N/A</v>
      </c>
      <c r="BB236">
        <f>VLOOKUP(A236,Pre!$J:$BL,4,0)</f>
        <v>6</v>
      </c>
      <c r="BC236" t="e">
        <f>VLOOKUP(A236,'post intervencion'!J:CN,21,0)</f>
        <v>#N/A</v>
      </c>
    </row>
    <row r="237" spans="1:55" x14ac:dyDescent="0.2">
      <c r="A237">
        <v>985</v>
      </c>
      <c r="B237" s="13">
        <f>VLOOKUP(A237,Pre!$J:$BG,41,0)</f>
        <v>7</v>
      </c>
      <c r="C237" s="13" t="e">
        <f>VLOOKUP(A237,'post intervencion'!J:BY,59,0)</f>
        <v>#N/A</v>
      </c>
      <c r="D237" s="13">
        <f>VLOOKUP(A237,'post control'!J:BI,42,0)</f>
        <v>7</v>
      </c>
      <c r="E237">
        <f>VLOOKUP(A237,Pre!$J:$BG,42,0)</f>
        <v>7</v>
      </c>
      <c r="F237" t="e">
        <f>VLOOKUP(A237,'post intervencion'!J:BY,60,0)</f>
        <v>#N/A</v>
      </c>
      <c r="G237">
        <f>VLOOKUP(A237,'post control'!J:BI,43,0)</f>
        <v>5</v>
      </c>
      <c r="H237">
        <f>VLOOKUP(A237,Pre!$J:$BG,43,0)</f>
        <v>3.6666666666666665</v>
      </c>
      <c r="I237" t="e">
        <f>VLOOKUP(A237,'post intervencion'!J:BY,61,0)</f>
        <v>#N/A</v>
      </c>
      <c r="J237">
        <f>VLOOKUP(A237,'post control'!J:BI,44,0)</f>
        <v>4.333333333333333</v>
      </c>
      <c r="K237" s="24">
        <f>VLOOKUP(A237,Pre!$J:$BG,44,0)</f>
        <v>3</v>
      </c>
      <c r="L237" t="e">
        <f>VLOOKUP(A237,'post intervencion'!J:BY,62,0)</f>
        <v>#N/A</v>
      </c>
      <c r="M237">
        <f>VLOOKUP(A237,'post control'!J:BI,45,0)</f>
        <v>4</v>
      </c>
      <c r="N237">
        <f>VLOOKUP(A237,Pre!$J:$BG,45,0)</f>
        <v>5</v>
      </c>
      <c r="O237" t="e">
        <f>VLOOKUP(A237,'post intervencion'!J:BY,63,0)</f>
        <v>#N/A</v>
      </c>
      <c r="P237">
        <f>VLOOKUP(A237,'post control'!J:BI,46,0)</f>
        <v>5</v>
      </c>
      <c r="Q237">
        <f>VLOOKUP(A237,Pre!$J:$BG,46,0)</f>
        <v>3</v>
      </c>
      <c r="R237" t="e">
        <f>VLOOKUP(A237,'post intervencion'!J:BY,64,0)</f>
        <v>#N/A</v>
      </c>
      <c r="S237">
        <f>VLOOKUP(A237,'post control'!J:BI,47,0)</f>
        <v>4</v>
      </c>
      <c r="T237">
        <f>VLOOKUP(A237,Pre!$J:$BG,47,0)</f>
        <v>2.3333333333333335</v>
      </c>
      <c r="U237" t="e">
        <f>VLOOKUP(A237,'post intervencion'!J:BY,65,0)</f>
        <v>#N/A</v>
      </c>
      <c r="V237">
        <f>VLOOKUP(A237,'post control'!J:BI,48,0)</f>
        <v>2.5555555555555554</v>
      </c>
      <c r="W237">
        <f>VLOOKUP(A237,Pre!$J:$BG,48,0)</f>
        <v>3.8</v>
      </c>
      <c r="X237" t="e">
        <f>VLOOKUP(A237,'post intervencion'!J:BY,66,0)</f>
        <v>#N/A</v>
      </c>
      <c r="Y237">
        <f>VLOOKUP(A237,'post control'!J:BI,49,0)</f>
        <v>4</v>
      </c>
      <c r="Z237">
        <f>VLOOKUP(A237,Pre!$J:$BG,49,0)</f>
        <v>5.25</v>
      </c>
      <c r="AA237" t="e">
        <f>VLOOKUP(A237,'post intervencion'!J:BY,67,0)</f>
        <v>#N/A</v>
      </c>
      <c r="AB237">
        <f>VLOOKUP(A237,'post control'!J:BI,50,0)</f>
        <v>6</v>
      </c>
      <c r="AC237">
        <f>VLOOKUP(A237,Pre!$J:$BG,50,0)</f>
        <v>15</v>
      </c>
      <c r="AD237" t="e">
        <f>VLOOKUP(A237,'post intervencion'!J:BY,68,0)</f>
        <v>#N/A</v>
      </c>
      <c r="AE237">
        <f>VLOOKUP(A237,'post control'!J:BI,51,0)</f>
        <v>15</v>
      </c>
      <c r="AG237">
        <f>VLOOKUP(A237,Pre!$J:$BH,51,0)</f>
        <v>2.2222222222222223</v>
      </c>
      <c r="AH237" t="e">
        <f>VLOOKUP(A237,'post intervencion'!J:CA,70,0)</f>
        <v>#N/A</v>
      </c>
      <c r="AJ237">
        <f>VLOOKUP(A237,Pre!$J:$BI,52,0)</f>
        <v>4.333333333333333</v>
      </c>
      <c r="AK237" t="e">
        <f>VLOOKUP(A237,'post intervencion'!J:CB,71,0)</f>
        <v>#N/A</v>
      </c>
      <c r="AM237">
        <f>VLOOKUP(A237,Pre!$J:$BJ,53,0)</f>
        <v>5</v>
      </c>
      <c r="AN237" t="e">
        <f>VLOOKUP(A237,'post intervencion'!J:CC,72,0)</f>
        <v>#N/A</v>
      </c>
      <c r="AP237">
        <f>VLOOKUP(A237,Pre!$J:$BK,54,0)</f>
        <v>5</v>
      </c>
      <c r="AQ237" t="e">
        <f>VLOOKUP(A237,'post intervencion'!J:CD,73,0)</f>
        <v>#N/A</v>
      </c>
      <c r="AS237">
        <f>VLOOKUP(A237,Pre!$J:$BL,55,0)</f>
        <v>5</v>
      </c>
      <c r="AT237" t="e">
        <f>VLOOKUP(A237,'post intervencion'!J:CE,74,0)</f>
        <v>#N/A</v>
      </c>
      <c r="AW237" t="e">
        <f>VLOOKUP(A237,'post intervencion'!$J$18:$CI$117,75,0)</f>
        <v>#N/A</v>
      </c>
      <c r="AX237" t="e">
        <f>VLOOKUP(A237,'post intervencion'!$J$18:$CI$117,76,0)</f>
        <v>#N/A</v>
      </c>
      <c r="AY237" t="e">
        <f>VLOOKUP(A237,'post intervencion'!$J$18:$CI$117,77,0)</f>
        <v>#N/A</v>
      </c>
      <c r="AZ237" t="e">
        <f>VLOOKUP(A237,'post intervencion'!$J$18:$CI$117,78,0)</f>
        <v>#N/A</v>
      </c>
      <c r="BB237">
        <f>VLOOKUP(A237,Pre!$J:$BL,4,0)</f>
        <v>7</v>
      </c>
      <c r="BC237" t="e">
        <f>VLOOKUP(A237,'post intervencion'!J:CN,21,0)</f>
        <v>#N/A</v>
      </c>
    </row>
    <row r="238" spans="1:55" x14ac:dyDescent="0.2">
      <c r="A238">
        <v>1053</v>
      </c>
      <c r="B238" s="13">
        <f>VLOOKUP(A238,Pre!$J:$BG,41,0)</f>
        <v>7</v>
      </c>
      <c r="C238" s="13" t="e">
        <f>VLOOKUP(A238,'post intervencion'!J:BY,59,0)</f>
        <v>#N/A</v>
      </c>
      <c r="D238" s="13">
        <f>VLOOKUP(A238,'post control'!J:BI,42,0)</f>
        <v>7</v>
      </c>
      <c r="E238">
        <f>VLOOKUP(A238,Pre!$J:$BG,42,0)</f>
        <v>1</v>
      </c>
      <c r="F238" t="e">
        <f>VLOOKUP(A238,'post intervencion'!J:BY,60,0)</f>
        <v>#N/A</v>
      </c>
      <c r="G238">
        <f>VLOOKUP(A238,'post control'!J:BI,43,0)</f>
        <v>3</v>
      </c>
      <c r="H238">
        <f>VLOOKUP(A238,Pre!$J:$BG,43,0)</f>
        <v>4.333333333333333</v>
      </c>
      <c r="I238" t="e">
        <f>VLOOKUP(A238,'post intervencion'!J:BY,61,0)</f>
        <v>#N/A</v>
      </c>
      <c r="J238">
        <f>VLOOKUP(A238,'post control'!J:BI,44,0)</f>
        <v>0</v>
      </c>
      <c r="K238" s="24">
        <f>VLOOKUP(A238,Pre!$J:$BG,44,0)</f>
        <v>5</v>
      </c>
      <c r="L238" t="e">
        <f>VLOOKUP(A238,'post intervencion'!J:BY,62,0)</f>
        <v>#N/A</v>
      </c>
      <c r="M238">
        <f>VLOOKUP(A238,'post control'!J:BI,45,0)</f>
        <v>0</v>
      </c>
      <c r="N238">
        <f>VLOOKUP(A238,Pre!$J:$BG,45,0)</f>
        <v>5</v>
      </c>
      <c r="O238" t="e">
        <f>VLOOKUP(A238,'post intervencion'!J:BY,63,0)</f>
        <v>#N/A</v>
      </c>
      <c r="P238">
        <f>VLOOKUP(A238,'post control'!J:BI,46,0)</f>
        <v>0</v>
      </c>
      <c r="Q238">
        <f>VLOOKUP(A238,Pre!$J:$BG,46,0)</f>
        <v>3</v>
      </c>
      <c r="R238" t="e">
        <f>VLOOKUP(A238,'post intervencion'!J:BY,64,0)</f>
        <v>#N/A</v>
      </c>
      <c r="S238">
        <f>VLOOKUP(A238,'post control'!J:BI,47,0)</f>
        <v>0</v>
      </c>
      <c r="T238">
        <f>VLOOKUP(A238,Pre!$J:$BG,47,0)</f>
        <v>1.6666666666666667</v>
      </c>
      <c r="U238" t="e">
        <f>VLOOKUP(A238,'post intervencion'!J:BY,65,0)</f>
        <v>#N/A</v>
      </c>
      <c r="V238">
        <f>VLOOKUP(A238,'post control'!J:BI,48,0)</f>
        <v>3</v>
      </c>
      <c r="W238">
        <f>VLOOKUP(A238,Pre!$J:$BG,48,0)</f>
        <v>3.8</v>
      </c>
      <c r="X238" t="e">
        <f>VLOOKUP(A238,'post intervencion'!J:BY,66,0)</f>
        <v>#N/A</v>
      </c>
      <c r="Y238">
        <f>VLOOKUP(A238,'post control'!J:BI,49,0)</f>
        <v>4.5999999999999996</v>
      </c>
      <c r="Z238">
        <f>VLOOKUP(A238,Pre!$J:$BG,49,0)</f>
        <v>3.5</v>
      </c>
      <c r="AA238" t="e">
        <f>VLOOKUP(A238,'post intervencion'!J:BY,67,0)</f>
        <v>#N/A</v>
      </c>
      <c r="AB238">
        <f>VLOOKUP(A238,'post control'!J:BI,50,0)</f>
        <v>5</v>
      </c>
      <c r="AC238">
        <f>VLOOKUP(A238,Pre!$J:$BG,50,0)</f>
        <v>15</v>
      </c>
      <c r="AD238" t="e">
        <f>VLOOKUP(A238,'post intervencion'!J:BY,68,0)</f>
        <v>#N/A</v>
      </c>
      <c r="AE238">
        <f>VLOOKUP(A238,'post control'!J:BI,51,0)</f>
        <v>9</v>
      </c>
      <c r="AG238">
        <f>VLOOKUP(A238,Pre!$J:$BH,51,0)</f>
        <v>2.2222222222222223</v>
      </c>
      <c r="AH238" t="e">
        <f>VLOOKUP(A238,'post intervencion'!J:CA,70,0)</f>
        <v>#N/A</v>
      </c>
      <c r="AJ238">
        <f>VLOOKUP(A238,Pre!$J:$BI,52,0)</f>
        <v>4</v>
      </c>
      <c r="AK238" t="e">
        <f>VLOOKUP(A238,'post intervencion'!J:CB,71,0)</f>
        <v>#N/A</v>
      </c>
      <c r="AM238">
        <f>VLOOKUP(A238,Pre!$J:$BJ,53,0)</f>
        <v>5</v>
      </c>
      <c r="AN238" t="e">
        <f>VLOOKUP(A238,'post intervencion'!J:CC,72,0)</f>
        <v>#N/A</v>
      </c>
      <c r="AP238">
        <f>VLOOKUP(A238,Pre!$J:$BK,54,0)</f>
        <v>5</v>
      </c>
      <c r="AQ238" t="e">
        <f>VLOOKUP(A238,'post intervencion'!J:CD,73,0)</f>
        <v>#N/A</v>
      </c>
      <c r="AS238">
        <f>VLOOKUP(A238,Pre!$J:$BL,55,0)</f>
        <v>5</v>
      </c>
      <c r="AT238" t="e">
        <f>VLOOKUP(A238,'post intervencion'!J:CE,74,0)</f>
        <v>#N/A</v>
      </c>
      <c r="AW238" t="e">
        <f>VLOOKUP(A238,'post intervencion'!$J$18:$CI$117,75,0)</f>
        <v>#N/A</v>
      </c>
      <c r="AX238" t="e">
        <f>VLOOKUP(A238,'post intervencion'!$J$18:$CI$117,76,0)</f>
        <v>#N/A</v>
      </c>
      <c r="AY238" t="e">
        <f>VLOOKUP(A238,'post intervencion'!$J$18:$CI$117,77,0)</f>
        <v>#N/A</v>
      </c>
      <c r="AZ238" t="e">
        <f>VLOOKUP(A238,'post intervencion'!$J$18:$CI$117,78,0)</f>
        <v>#N/A</v>
      </c>
      <c r="BB238">
        <f>VLOOKUP(A238,Pre!$J:$BL,4,0)</f>
        <v>7</v>
      </c>
      <c r="BC238" t="e">
        <f>VLOOKUP(A238,'post intervencion'!J:CN,21,0)</f>
        <v>#N/A</v>
      </c>
    </row>
    <row r="239" spans="1:55" x14ac:dyDescent="0.2">
      <c r="A239">
        <v>1075</v>
      </c>
      <c r="B239" s="13">
        <f>VLOOKUP(A239,Pre!$J:$BG,41,0)</f>
        <v>4.666666666666667</v>
      </c>
      <c r="C239" s="13" t="e">
        <f>VLOOKUP(A239,'post intervencion'!J:BY,59,0)</f>
        <v>#N/A</v>
      </c>
      <c r="D239" s="13">
        <f>VLOOKUP(A239,'post control'!J:BI,42,0)</f>
        <v>6.333333333333333</v>
      </c>
      <c r="E239">
        <f>VLOOKUP(A239,Pre!$J:$BG,42,0)</f>
        <v>1</v>
      </c>
      <c r="F239" t="e">
        <f>VLOOKUP(A239,'post intervencion'!J:BY,60,0)</f>
        <v>#N/A</v>
      </c>
      <c r="G239">
        <f>VLOOKUP(A239,'post control'!J:BI,43,0)</f>
        <v>4</v>
      </c>
      <c r="H239">
        <f>VLOOKUP(A239,Pre!$J:$BG,43,0)</f>
        <v>4.666666666666667</v>
      </c>
      <c r="I239" t="e">
        <f>VLOOKUP(A239,'post intervencion'!J:BY,61,0)</f>
        <v>#N/A</v>
      </c>
      <c r="J239">
        <f>VLOOKUP(A239,'post control'!J:BI,44,0)</f>
        <v>2.6666666666666665</v>
      </c>
      <c r="K239" s="24">
        <f>VLOOKUP(A239,Pre!$J:$BG,44,0)</f>
        <v>5</v>
      </c>
      <c r="L239" t="e">
        <f>VLOOKUP(A239,'post intervencion'!J:BY,62,0)</f>
        <v>#N/A</v>
      </c>
      <c r="M239">
        <f>VLOOKUP(A239,'post control'!J:BI,45,0)</f>
        <v>3</v>
      </c>
      <c r="N239">
        <f>VLOOKUP(A239,Pre!$J:$BG,45,0)</f>
        <v>5</v>
      </c>
      <c r="O239" t="e">
        <f>VLOOKUP(A239,'post intervencion'!J:BY,63,0)</f>
        <v>#N/A</v>
      </c>
      <c r="P239">
        <f>VLOOKUP(A239,'post control'!J:BI,46,0)</f>
        <v>4</v>
      </c>
      <c r="Q239">
        <f>VLOOKUP(A239,Pre!$J:$BG,46,0)</f>
        <v>4</v>
      </c>
      <c r="R239" t="e">
        <f>VLOOKUP(A239,'post intervencion'!J:BY,64,0)</f>
        <v>#N/A</v>
      </c>
      <c r="S239">
        <f>VLOOKUP(A239,'post control'!J:BI,47,0)</f>
        <v>1</v>
      </c>
      <c r="T239">
        <f>VLOOKUP(A239,Pre!$J:$BG,47,0)</f>
        <v>1.3333333333333333</v>
      </c>
      <c r="U239" t="e">
        <f>VLOOKUP(A239,'post intervencion'!J:BY,65,0)</f>
        <v>#N/A</v>
      </c>
      <c r="V239">
        <f>VLOOKUP(A239,'post control'!J:BI,48,0)</f>
        <v>3.4444444444444446</v>
      </c>
      <c r="W239">
        <f>VLOOKUP(A239,Pre!$J:$BG,48,0)</f>
        <v>4.5999999999999996</v>
      </c>
      <c r="X239" t="e">
        <f>VLOOKUP(A239,'post intervencion'!J:BY,66,0)</f>
        <v>#N/A</v>
      </c>
      <c r="Y239">
        <f>VLOOKUP(A239,'post control'!J:BI,49,0)</f>
        <v>4.2</v>
      </c>
      <c r="Z239">
        <f>VLOOKUP(A239,Pre!$J:$BG,49,0)</f>
        <v>5.5</v>
      </c>
      <c r="AA239" t="e">
        <f>VLOOKUP(A239,'post intervencion'!J:BY,67,0)</f>
        <v>#N/A</v>
      </c>
      <c r="AB239">
        <f>VLOOKUP(A239,'post control'!J:BI,50,0)</f>
        <v>4.666666666666667</v>
      </c>
      <c r="AC239">
        <f>VLOOKUP(A239,Pre!$J:$BG,50,0)</f>
        <v>14</v>
      </c>
      <c r="AD239" t="e">
        <f>VLOOKUP(A239,'post intervencion'!J:BY,68,0)</f>
        <v>#N/A</v>
      </c>
      <c r="AE239">
        <f>VLOOKUP(A239,'post control'!J:BI,51,0)</f>
        <v>14</v>
      </c>
      <c r="AG239">
        <f>VLOOKUP(A239,Pre!$J:$BH,51,0)</f>
        <v>3.2222222222222223</v>
      </c>
      <c r="AH239" t="e">
        <f>VLOOKUP(A239,'post intervencion'!J:CA,70,0)</f>
        <v>#N/A</v>
      </c>
      <c r="AJ239">
        <f>VLOOKUP(A239,Pre!$J:$BI,52,0)</f>
        <v>3</v>
      </c>
      <c r="AK239" t="e">
        <f>VLOOKUP(A239,'post intervencion'!J:CB,71,0)</f>
        <v>#N/A</v>
      </c>
      <c r="AM239">
        <f>VLOOKUP(A239,Pre!$J:$BJ,53,0)</f>
        <v>5</v>
      </c>
      <c r="AN239" t="e">
        <f>VLOOKUP(A239,'post intervencion'!J:CC,72,0)</f>
        <v>#N/A</v>
      </c>
      <c r="AP239">
        <f>VLOOKUP(A239,Pre!$J:$BK,54,0)</f>
        <v>5</v>
      </c>
      <c r="AQ239" t="e">
        <f>VLOOKUP(A239,'post intervencion'!J:CD,73,0)</f>
        <v>#N/A</v>
      </c>
      <c r="AS239">
        <f>VLOOKUP(A239,Pre!$J:$BL,55,0)</f>
        <v>4.666666666666667</v>
      </c>
      <c r="AT239" t="e">
        <f>VLOOKUP(A239,'post intervencion'!J:CE,74,0)</f>
        <v>#N/A</v>
      </c>
      <c r="AW239" t="e">
        <f>VLOOKUP(A239,'post intervencion'!$J$18:$CI$117,75,0)</f>
        <v>#N/A</v>
      </c>
      <c r="AX239" t="e">
        <f>VLOOKUP(A239,'post intervencion'!$J$18:$CI$117,76,0)</f>
        <v>#N/A</v>
      </c>
      <c r="AY239" t="e">
        <f>VLOOKUP(A239,'post intervencion'!$J$18:$CI$117,77,0)</f>
        <v>#N/A</v>
      </c>
      <c r="AZ239" t="e">
        <f>VLOOKUP(A239,'post intervencion'!$J$18:$CI$117,78,0)</f>
        <v>#N/A</v>
      </c>
      <c r="BB239">
        <f>VLOOKUP(A239,Pre!$J:$BL,4,0)</f>
        <v>6</v>
      </c>
      <c r="BC239" t="e">
        <f>VLOOKUP(A239,'post intervencion'!J:CN,21,0)</f>
        <v>#N/A</v>
      </c>
    </row>
    <row r="240" spans="1:55" x14ac:dyDescent="0.2">
      <c r="A240">
        <v>1260</v>
      </c>
      <c r="B240" s="13">
        <f>VLOOKUP(A240,Pre!$J:$BG,41,0)</f>
        <v>6</v>
      </c>
      <c r="C240" s="13" t="e">
        <f>VLOOKUP(A240,'post intervencion'!J:BY,59,0)</f>
        <v>#N/A</v>
      </c>
      <c r="D240" s="13">
        <f>VLOOKUP(A240,'post control'!J:BI,42,0)</f>
        <v>7</v>
      </c>
      <c r="E240">
        <f>VLOOKUP(A240,Pre!$J:$BG,42,0)</f>
        <v>9</v>
      </c>
      <c r="F240" t="e">
        <f>VLOOKUP(A240,'post intervencion'!J:BY,60,0)</f>
        <v>#N/A</v>
      </c>
      <c r="G240">
        <f>VLOOKUP(A240,'post control'!J:BI,43,0)</f>
        <v>9</v>
      </c>
      <c r="H240">
        <f>VLOOKUP(A240,Pre!$J:$BG,43,0)</f>
        <v>3.6666666666666665</v>
      </c>
      <c r="I240" t="e">
        <f>VLOOKUP(A240,'post intervencion'!J:BY,61,0)</f>
        <v>#N/A</v>
      </c>
      <c r="J240">
        <f>VLOOKUP(A240,'post control'!J:BI,44,0)</f>
        <v>2</v>
      </c>
      <c r="K240" s="24">
        <f>VLOOKUP(A240,Pre!$J:$BG,44,0)</f>
        <v>4</v>
      </c>
      <c r="L240" t="e">
        <f>VLOOKUP(A240,'post intervencion'!J:BY,62,0)</f>
        <v>#N/A</v>
      </c>
      <c r="M240">
        <f>VLOOKUP(A240,'post control'!J:BI,45,0)</f>
        <v>3</v>
      </c>
      <c r="N240">
        <f>VLOOKUP(A240,Pre!$J:$BG,45,0)</f>
        <v>5</v>
      </c>
      <c r="O240" t="e">
        <f>VLOOKUP(A240,'post intervencion'!J:BY,63,0)</f>
        <v>#N/A</v>
      </c>
      <c r="P240">
        <f>VLOOKUP(A240,'post control'!J:BI,46,0)</f>
        <v>3</v>
      </c>
      <c r="Q240">
        <f>VLOOKUP(A240,Pre!$J:$BG,46,0)</f>
        <v>2</v>
      </c>
      <c r="R240" t="e">
        <f>VLOOKUP(A240,'post intervencion'!J:BY,64,0)</f>
        <v>#N/A</v>
      </c>
      <c r="S240">
        <f>VLOOKUP(A240,'post control'!J:BI,47,0)</f>
        <v>0</v>
      </c>
      <c r="T240">
        <f>VLOOKUP(A240,Pre!$J:$BG,47,0)</f>
        <v>2.3333333333333335</v>
      </c>
      <c r="U240" t="e">
        <f>VLOOKUP(A240,'post intervencion'!J:BY,65,0)</f>
        <v>#N/A</v>
      </c>
      <c r="V240">
        <f>VLOOKUP(A240,'post control'!J:BI,48,0)</f>
        <v>3.6666666666666665</v>
      </c>
      <c r="W240">
        <f>VLOOKUP(A240,Pre!$J:$BG,48,0)</f>
        <v>3.2</v>
      </c>
      <c r="X240" t="e">
        <f>VLOOKUP(A240,'post intervencion'!J:BY,66,0)</f>
        <v>#N/A</v>
      </c>
      <c r="Y240">
        <f>VLOOKUP(A240,'post control'!J:BI,49,0)</f>
        <v>3.2</v>
      </c>
      <c r="Z240">
        <f>VLOOKUP(A240,Pre!$J:$BG,49,0)</f>
        <v>4.25</v>
      </c>
      <c r="AA240" t="e">
        <f>VLOOKUP(A240,'post intervencion'!J:BY,67,0)</f>
        <v>#N/A</v>
      </c>
      <c r="AB240">
        <f>VLOOKUP(A240,'post control'!J:BI,50,0)</f>
        <v>3.3333333333333335</v>
      </c>
      <c r="AC240">
        <f>VLOOKUP(A240,Pre!$J:$BG,50,0)</f>
        <v>15</v>
      </c>
      <c r="AD240" t="e">
        <f>VLOOKUP(A240,'post intervencion'!J:BY,68,0)</f>
        <v>#N/A</v>
      </c>
      <c r="AE240">
        <f>VLOOKUP(A240,'post control'!J:BI,51,0)</f>
        <v>15</v>
      </c>
      <c r="AG240">
        <f>VLOOKUP(A240,Pre!$J:$BH,51,0)</f>
        <v>3.1111111111111112</v>
      </c>
      <c r="AH240" t="e">
        <f>VLOOKUP(A240,'post intervencion'!J:CA,70,0)</f>
        <v>#N/A</v>
      </c>
      <c r="AJ240">
        <f>VLOOKUP(A240,Pre!$J:$BI,52,0)</f>
        <v>3.3333333333333335</v>
      </c>
      <c r="AK240" t="e">
        <f>VLOOKUP(A240,'post intervencion'!J:CB,71,0)</f>
        <v>#N/A</v>
      </c>
      <c r="AM240">
        <f>VLOOKUP(A240,Pre!$J:$BJ,53,0)</f>
        <v>5</v>
      </c>
      <c r="AN240" t="e">
        <f>VLOOKUP(A240,'post intervencion'!J:CC,72,0)</f>
        <v>#N/A</v>
      </c>
      <c r="AP240">
        <f>VLOOKUP(A240,Pre!$J:$BK,54,0)</f>
        <v>5</v>
      </c>
      <c r="AQ240" t="e">
        <f>VLOOKUP(A240,'post intervencion'!J:CD,73,0)</f>
        <v>#N/A</v>
      </c>
      <c r="AS240">
        <f>VLOOKUP(A240,Pre!$J:$BL,55,0)</f>
        <v>5</v>
      </c>
      <c r="AT240" t="e">
        <f>VLOOKUP(A240,'post intervencion'!J:CE,74,0)</f>
        <v>#N/A</v>
      </c>
      <c r="AW240" t="e">
        <f>VLOOKUP(A240,'post intervencion'!$J$18:$CI$117,75,0)</f>
        <v>#N/A</v>
      </c>
      <c r="AX240" t="e">
        <f>VLOOKUP(A240,'post intervencion'!$J$18:$CI$117,76,0)</f>
        <v>#N/A</v>
      </c>
      <c r="AY240" t="e">
        <f>VLOOKUP(A240,'post intervencion'!$J$18:$CI$117,77,0)</f>
        <v>#N/A</v>
      </c>
      <c r="AZ240" t="e">
        <f>VLOOKUP(A240,'post intervencion'!$J$18:$CI$117,78,0)</f>
        <v>#N/A</v>
      </c>
      <c r="BB240">
        <f>VLOOKUP(A240,Pre!$J:$BL,4,0)</f>
        <v>6</v>
      </c>
      <c r="BC240" t="e">
        <f>VLOOKUP(A240,'post intervencion'!J:CN,21,0)</f>
        <v>#N/A</v>
      </c>
    </row>
    <row r="241" spans="1:55" x14ac:dyDescent="0.2">
      <c r="A241">
        <v>1476</v>
      </c>
      <c r="B241" s="13">
        <f>VLOOKUP(A241,Pre!$J:$BG,41,0)</f>
        <v>7</v>
      </c>
      <c r="C241" s="13" t="e">
        <f>VLOOKUP(A241,'post intervencion'!J:BY,59,0)</f>
        <v>#N/A</v>
      </c>
      <c r="D241" s="13">
        <f>VLOOKUP(A241,'post control'!J:BI,42,0)</f>
        <v>6.666666666666667</v>
      </c>
      <c r="E241">
        <f>VLOOKUP(A241,Pre!$J:$BG,42,0)</f>
        <v>12</v>
      </c>
      <c r="F241" t="e">
        <f>VLOOKUP(A241,'post intervencion'!J:BY,60,0)</f>
        <v>#N/A</v>
      </c>
      <c r="G241">
        <f>VLOOKUP(A241,'post control'!J:BI,43,0)</f>
        <v>11</v>
      </c>
      <c r="H241">
        <f>VLOOKUP(A241,Pre!$J:$BG,43,0)</f>
        <v>5</v>
      </c>
      <c r="I241" t="e">
        <f>VLOOKUP(A241,'post intervencion'!J:BY,61,0)</f>
        <v>#N/A</v>
      </c>
      <c r="J241">
        <f>VLOOKUP(A241,'post control'!J:BI,44,0)</f>
        <v>1.6666666666666667</v>
      </c>
      <c r="K241" s="24">
        <f>VLOOKUP(A241,Pre!$J:$BG,44,0)</f>
        <v>5</v>
      </c>
      <c r="L241" t="e">
        <f>VLOOKUP(A241,'post intervencion'!J:BY,62,0)</f>
        <v>#N/A</v>
      </c>
      <c r="M241">
        <f>VLOOKUP(A241,'post control'!J:BI,45,0)</f>
        <v>1</v>
      </c>
      <c r="N241">
        <f>VLOOKUP(A241,Pre!$J:$BG,45,0)</f>
        <v>5</v>
      </c>
      <c r="O241" t="e">
        <f>VLOOKUP(A241,'post intervencion'!J:BY,63,0)</f>
        <v>#N/A</v>
      </c>
      <c r="P241">
        <f>VLOOKUP(A241,'post control'!J:BI,46,0)</f>
        <v>1</v>
      </c>
      <c r="Q241">
        <f>VLOOKUP(A241,Pre!$J:$BG,46,0)</f>
        <v>5</v>
      </c>
      <c r="R241" t="e">
        <f>VLOOKUP(A241,'post intervencion'!J:BY,64,0)</f>
        <v>#N/A</v>
      </c>
      <c r="S241">
        <f>VLOOKUP(A241,'post control'!J:BI,47,0)</f>
        <v>2</v>
      </c>
      <c r="T241">
        <f>VLOOKUP(A241,Pre!$J:$BG,47,0)</f>
        <v>1</v>
      </c>
      <c r="U241" t="e">
        <f>VLOOKUP(A241,'post intervencion'!J:BY,65,0)</f>
        <v>#N/A</v>
      </c>
      <c r="V241">
        <f>VLOOKUP(A241,'post control'!J:BI,48,0)</f>
        <v>2</v>
      </c>
      <c r="W241">
        <f>VLOOKUP(A241,Pre!$J:$BG,48,0)</f>
        <v>4.5999999999999996</v>
      </c>
      <c r="X241" t="e">
        <f>VLOOKUP(A241,'post intervencion'!J:BY,66,0)</f>
        <v>#N/A</v>
      </c>
      <c r="Y241">
        <f>VLOOKUP(A241,'post control'!J:BI,49,0)</f>
        <v>5</v>
      </c>
      <c r="Z241">
        <f>VLOOKUP(A241,Pre!$J:$BG,49,0)</f>
        <v>5.25</v>
      </c>
      <c r="AA241" t="e">
        <f>VLOOKUP(A241,'post intervencion'!J:BY,67,0)</f>
        <v>#N/A</v>
      </c>
      <c r="AB241">
        <f>VLOOKUP(A241,'post control'!J:BI,50,0)</f>
        <v>6</v>
      </c>
      <c r="AC241">
        <f>VLOOKUP(A241,Pre!$J:$BG,50,0)</f>
        <v>15</v>
      </c>
      <c r="AD241" t="e">
        <f>VLOOKUP(A241,'post intervencion'!J:BY,68,0)</f>
        <v>#N/A</v>
      </c>
      <c r="AE241">
        <f>VLOOKUP(A241,'post control'!J:BI,51,0)</f>
        <v>5</v>
      </c>
      <c r="AG241">
        <f>VLOOKUP(A241,Pre!$J:$BH,51,0)</f>
        <v>2.1111111111111112</v>
      </c>
      <c r="AH241" t="e">
        <f>VLOOKUP(A241,'post intervencion'!J:CA,70,0)</f>
        <v>#N/A</v>
      </c>
      <c r="AJ241">
        <f>VLOOKUP(A241,Pre!$J:$BI,52,0)</f>
        <v>3.3333333333333335</v>
      </c>
      <c r="AK241" t="e">
        <f>VLOOKUP(A241,'post intervencion'!J:CB,71,0)</f>
        <v>#N/A</v>
      </c>
      <c r="AM241">
        <f>VLOOKUP(A241,Pre!$J:$BJ,53,0)</f>
        <v>5</v>
      </c>
      <c r="AN241" t="e">
        <f>VLOOKUP(A241,'post intervencion'!J:CC,72,0)</f>
        <v>#N/A</v>
      </c>
      <c r="AP241">
        <f>VLOOKUP(A241,Pre!$J:$BK,54,0)</f>
        <v>5</v>
      </c>
      <c r="AQ241" t="e">
        <f>VLOOKUP(A241,'post intervencion'!J:CD,73,0)</f>
        <v>#N/A</v>
      </c>
      <c r="AS241">
        <f>VLOOKUP(A241,Pre!$J:$BL,55,0)</f>
        <v>5</v>
      </c>
      <c r="AT241" t="e">
        <f>VLOOKUP(A241,'post intervencion'!J:CE,74,0)</f>
        <v>#N/A</v>
      </c>
      <c r="AW241" t="e">
        <f>VLOOKUP(A241,'post intervencion'!$J$18:$CI$117,75,0)</f>
        <v>#N/A</v>
      </c>
      <c r="AX241" t="e">
        <f>VLOOKUP(A241,'post intervencion'!$J$18:$CI$117,76,0)</f>
        <v>#N/A</v>
      </c>
      <c r="AY241" t="e">
        <f>VLOOKUP(A241,'post intervencion'!$J$18:$CI$117,77,0)</f>
        <v>#N/A</v>
      </c>
      <c r="AZ241" t="e">
        <f>VLOOKUP(A241,'post intervencion'!$J$18:$CI$117,78,0)</f>
        <v>#N/A</v>
      </c>
      <c r="BB241">
        <f>VLOOKUP(A241,Pre!$J:$BL,4,0)</f>
        <v>7</v>
      </c>
      <c r="BC241" t="e">
        <f>VLOOKUP(A241,'post intervencion'!J:CN,21,0)</f>
        <v>#N/A</v>
      </c>
    </row>
    <row r="242" spans="1:55" x14ac:dyDescent="0.2">
      <c r="A242">
        <v>1532</v>
      </c>
      <c r="B242" s="13">
        <f>VLOOKUP(A242,Pre!$J:$BG,41,0)</f>
        <v>7</v>
      </c>
      <c r="C242" s="13" t="e">
        <f>VLOOKUP(A242,'post intervencion'!J:BY,59,0)</f>
        <v>#N/A</v>
      </c>
      <c r="D242" s="13">
        <f>VLOOKUP(A242,'post control'!J:BI,42,0)</f>
        <v>7</v>
      </c>
      <c r="E242">
        <f>VLOOKUP(A242,Pre!$J:$BG,42,0)</f>
        <v>2</v>
      </c>
      <c r="F242" t="e">
        <f>VLOOKUP(A242,'post intervencion'!J:BY,60,0)</f>
        <v>#N/A</v>
      </c>
      <c r="G242">
        <f>VLOOKUP(A242,'post control'!J:BI,43,0)</f>
        <v>1</v>
      </c>
      <c r="H242">
        <f>VLOOKUP(A242,Pre!$J:$BG,43,0)</f>
        <v>4.333333333333333</v>
      </c>
      <c r="I242" t="e">
        <f>VLOOKUP(A242,'post intervencion'!J:BY,61,0)</f>
        <v>#N/A</v>
      </c>
      <c r="J242">
        <f>VLOOKUP(A242,'post control'!J:BI,44,0)</f>
        <v>4.333333333333333</v>
      </c>
      <c r="K242" s="24">
        <f>VLOOKUP(A242,Pre!$J:$BG,44,0)</f>
        <v>4</v>
      </c>
      <c r="L242" t="e">
        <f>VLOOKUP(A242,'post intervencion'!J:BY,62,0)</f>
        <v>#N/A</v>
      </c>
      <c r="M242">
        <f>VLOOKUP(A242,'post control'!J:BI,45,0)</f>
        <v>4</v>
      </c>
      <c r="N242">
        <f>VLOOKUP(A242,Pre!$J:$BG,45,0)</f>
        <v>5</v>
      </c>
      <c r="O242" t="e">
        <f>VLOOKUP(A242,'post intervencion'!J:BY,63,0)</f>
        <v>#N/A</v>
      </c>
      <c r="P242">
        <f>VLOOKUP(A242,'post control'!J:BI,46,0)</f>
        <v>5</v>
      </c>
      <c r="Q242">
        <f>VLOOKUP(A242,Pre!$J:$BG,46,0)</f>
        <v>4</v>
      </c>
      <c r="R242" t="e">
        <f>VLOOKUP(A242,'post intervencion'!J:BY,64,0)</f>
        <v>#N/A</v>
      </c>
      <c r="S242">
        <f>VLOOKUP(A242,'post control'!J:BI,47,0)</f>
        <v>4</v>
      </c>
      <c r="T242">
        <f>VLOOKUP(A242,Pre!$J:$BG,47,0)</f>
        <v>1.6666666666666667</v>
      </c>
      <c r="U242" t="e">
        <f>VLOOKUP(A242,'post intervencion'!J:BY,65,0)</f>
        <v>#N/A</v>
      </c>
      <c r="V242">
        <f>VLOOKUP(A242,'post control'!J:BI,48,0)</f>
        <v>1.8888888888888888</v>
      </c>
      <c r="W242">
        <f>VLOOKUP(A242,Pre!$J:$BG,48,0)</f>
        <v>4</v>
      </c>
      <c r="X242" t="e">
        <f>VLOOKUP(A242,'post intervencion'!J:BY,66,0)</f>
        <v>#N/A</v>
      </c>
      <c r="Y242">
        <f>VLOOKUP(A242,'post control'!J:BI,49,0)</f>
        <v>4</v>
      </c>
      <c r="Z242">
        <f>VLOOKUP(A242,Pre!$J:$BG,49,0)</f>
        <v>5</v>
      </c>
      <c r="AA242" t="e">
        <f>VLOOKUP(A242,'post intervencion'!J:BY,67,0)</f>
        <v>#N/A</v>
      </c>
      <c r="AB242">
        <f>VLOOKUP(A242,'post control'!J:BI,50,0)</f>
        <v>6</v>
      </c>
      <c r="AC242">
        <f>VLOOKUP(A242,Pre!$J:$BG,50,0)</f>
        <v>15</v>
      </c>
      <c r="AD242" t="e">
        <f>VLOOKUP(A242,'post intervencion'!J:BY,68,0)</f>
        <v>#N/A</v>
      </c>
      <c r="AE242">
        <f>VLOOKUP(A242,'post control'!J:BI,51,0)</f>
        <v>14</v>
      </c>
      <c r="AG242">
        <f>VLOOKUP(A242,Pre!$J:$BH,51,0)</f>
        <v>1.8888888888888888</v>
      </c>
      <c r="AH242" t="e">
        <f>VLOOKUP(A242,'post intervencion'!J:CA,70,0)</f>
        <v>#N/A</v>
      </c>
      <c r="AJ242">
        <f>VLOOKUP(A242,Pre!$J:$BI,52,0)</f>
        <v>4.666666666666667</v>
      </c>
      <c r="AK242" t="e">
        <f>VLOOKUP(A242,'post intervencion'!J:CB,71,0)</f>
        <v>#N/A</v>
      </c>
      <c r="AM242">
        <f>VLOOKUP(A242,Pre!$J:$BJ,53,0)</f>
        <v>5</v>
      </c>
      <c r="AN242" t="e">
        <f>VLOOKUP(A242,'post intervencion'!J:CC,72,0)</f>
        <v>#N/A</v>
      </c>
      <c r="AP242">
        <f>VLOOKUP(A242,Pre!$J:$BK,54,0)</f>
        <v>5</v>
      </c>
      <c r="AQ242" t="e">
        <f>VLOOKUP(A242,'post intervencion'!J:CD,73,0)</f>
        <v>#N/A</v>
      </c>
      <c r="AS242">
        <f>VLOOKUP(A242,Pre!$J:$BL,55,0)</f>
        <v>5</v>
      </c>
      <c r="AT242" t="e">
        <f>VLOOKUP(A242,'post intervencion'!J:CE,74,0)</f>
        <v>#N/A</v>
      </c>
      <c r="AW242" t="e">
        <f>VLOOKUP(A242,'post intervencion'!$J$18:$CI$117,75,0)</f>
        <v>#N/A</v>
      </c>
      <c r="AX242" t="e">
        <f>VLOOKUP(A242,'post intervencion'!$J$18:$CI$117,76,0)</f>
        <v>#N/A</v>
      </c>
      <c r="AY242" t="e">
        <f>VLOOKUP(A242,'post intervencion'!$J$18:$CI$117,77,0)</f>
        <v>#N/A</v>
      </c>
      <c r="AZ242" t="e">
        <f>VLOOKUP(A242,'post intervencion'!$J$18:$CI$117,78,0)</f>
        <v>#N/A</v>
      </c>
      <c r="BB242">
        <f>VLOOKUP(A242,Pre!$J:$BL,4,0)</f>
        <v>7</v>
      </c>
      <c r="BC242" t="e">
        <f>VLOOKUP(A242,'post intervencion'!J:CN,21,0)</f>
        <v>#N/A</v>
      </c>
    </row>
    <row r="243" spans="1:55" x14ac:dyDescent="0.2">
      <c r="A243">
        <v>1608</v>
      </c>
      <c r="B243" s="13">
        <f>VLOOKUP(A243,Pre!$J:$BG,41,0)</f>
        <v>7</v>
      </c>
      <c r="C243" s="13" t="e">
        <f>VLOOKUP(A243,'post intervencion'!J:BY,59,0)</f>
        <v>#N/A</v>
      </c>
      <c r="D243" s="13" t="e">
        <f>VLOOKUP(A243,'post control'!J:BI,42,0)</f>
        <v>#N/A</v>
      </c>
      <c r="E243">
        <f>VLOOKUP(A243,Pre!$J:$BG,42,0)</f>
        <v>1</v>
      </c>
      <c r="F243" t="e">
        <f>VLOOKUP(A243,'post intervencion'!J:BY,60,0)</f>
        <v>#N/A</v>
      </c>
      <c r="G243" t="e">
        <f>VLOOKUP(A243,'post control'!J:BI,43,0)</f>
        <v>#N/A</v>
      </c>
      <c r="H243">
        <f>VLOOKUP(A243,Pre!$J:$BG,43,0)</f>
        <v>4</v>
      </c>
      <c r="I243" t="e">
        <f>VLOOKUP(A243,'post intervencion'!J:BY,61,0)</f>
        <v>#N/A</v>
      </c>
      <c r="J243" t="e">
        <f>VLOOKUP(A243,'post control'!J:BI,44,0)</f>
        <v>#N/A</v>
      </c>
      <c r="K243" s="24">
        <f>VLOOKUP(A243,Pre!$J:$BG,44,0)</f>
        <v>3</v>
      </c>
      <c r="L243" t="e">
        <f>VLOOKUP(A243,'post intervencion'!J:BY,62,0)</f>
        <v>#N/A</v>
      </c>
      <c r="M243" t="e">
        <f>VLOOKUP(A243,'post control'!J:BI,45,0)</f>
        <v>#N/A</v>
      </c>
      <c r="N243">
        <f>VLOOKUP(A243,Pre!$J:$BG,45,0)</f>
        <v>5</v>
      </c>
      <c r="O243" t="e">
        <f>VLOOKUP(A243,'post intervencion'!J:BY,63,0)</f>
        <v>#N/A</v>
      </c>
      <c r="P243" t="e">
        <f>VLOOKUP(A243,'post control'!J:BI,46,0)</f>
        <v>#N/A</v>
      </c>
      <c r="Q243">
        <f>VLOOKUP(A243,Pre!$J:$BG,46,0)</f>
        <v>4</v>
      </c>
      <c r="R243" t="e">
        <f>VLOOKUP(A243,'post intervencion'!J:BY,64,0)</f>
        <v>#N/A</v>
      </c>
      <c r="S243" t="e">
        <f>VLOOKUP(A243,'post control'!J:BI,47,0)</f>
        <v>#N/A</v>
      </c>
      <c r="T243">
        <f>VLOOKUP(A243,Pre!$J:$BG,47,0)</f>
        <v>2</v>
      </c>
      <c r="U243" t="e">
        <f>VLOOKUP(A243,'post intervencion'!J:BY,65,0)</f>
        <v>#N/A</v>
      </c>
      <c r="V243" t="e">
        <f>VLOOKUP(A243,'post control'!J:BI,48,0)</f>
        <v>#N/A</v>
      </c>
      <c r="W243">
        <f>VLOOKUP(A243,Pre!$J:$BG,48,0)</f>
        <v>4</v>
      </c>
      <c r="X243" t="e">
        <f>VLOOKUP(A243,'post intervencion'!J:BY,66,0)</f>
        <v>#N/A</v>
      </c>
      <c r="Y243" t="e">
        <f>VLOOKUP(A243,'post control'!J:BI,49,0)</f>
        <v>#N/A</v>
      </c>
      <c r="Z243">
        <f>VLOOKUP(A243,Pre!$J:$BG,49,0)</f>
        <v>5</v>
      </c>
      <c r="AA243" t="e">
        <f>VLOOKUP(A243,'post intervencion'!J:BY,67,0)</f>
        <v>#N/A</v>
      </c>
      <c r="AB243" t="e">
        <f>VLOOKUP(A243,'post control'!J:BI,50,0)</f>
        <v>#N/A</v>
      </c>
      <c r="AC243">
        <f>VLOOKUP(A243,Pre!$J:$BG,50,0)</f>
        <v>15</v>
      </c>
      <c r="AD243" t="e">
        <f>VLOOKUP(A243,'post intervencion'!J:BY,68,0)</f>
        <v>#N/A</v>
      </c>
      <c r="AE243" t="e">
        <f>VLOOKUP(A243,'post control'!J:BI,51,0)</f>
        <v>#N/A</v>
      </c>
      <c r="AG243">
        <f>VLOOKUP(A243,Pre!$J:$BH,51,0)</f>
        <v>2.3333333333333335</v>
      </c>
      <c r="AH243" t="e">
        <f>VLOOKUP(A243,'post intervencion'!J:CA,70,0)</f>
        <v>#N/A</v>
      </c>
      <c r="AJ243">
        <f>VLOOKUP(A243,Pre!$J:$BI,52,0)</f>
        <v>4</v>
      </c>
      <c r="AK243" t="e">
        <f>VLOOKUP(A243,'post intervencion'!J:CB,71,0)</f>
        <v>#N/A</v>
      </c>
      <c r="AM243">
        <f>VLOOKUP(A243,Pre!$J:$BJ,53,0)</f>
        <v>5</v>
      </c>
      <c r="AN243" t="e">
        <f>VLOOKUP(A243,'post intervencion'!J:CC,72,0)</f>
        <v>#N/A</v>
      </c>
      <c r="AP243">
        <f>VLOOKUP(A243,Pre!$J:$BK,54,0)</f>
        <v>5</v>
      </c>
      <c r="AQ243" t="e">
        <f>VLOOKUP(A243,'post intervencion'!J:CD,73,0)</f>
        <v>#N/A</v>
      </c>
      <c r="AS243">
        <f>VLOOKUP(A243,Pre!$J:$BL,55,0)</f>
        <v>5</v>
      </c>
      <c r="AT243" t="e">
        <f>VLOOKUP(A243,'post intervencion'!J:CE,74,0)</f>
        <v>#N/A</v>
      </c>
      <c r="AW243" t="e">
        <f>VLOOKUP(A243,'post intervencion'!$J$18:$CI$117,75,0)</f>
        <v>#N/A</v>
      </c>
      <c r="AX243" t="e">
        <f>VLOOKUP(A243,'post intervencion'!$J$18:$CI$117,76,0)</f>
        <v>#N/A</v>
      </c>
      <c r="AY243" t="e">
        <f>VLOOKUP(A243,'post intervencion'!$J$18:$CI$117,77,0)</f>
        <v>#N/A</v>
      </c>
      <c r="AZ243" t="e">
        <f>VLOOKUP(A243,'post intervencion'!$J$18:$CI$117,78,0)</f>
        <v>#N/A</v>
      </c>
      <c r="BB243">
        <f>VLOOKUP(A243,Pre!$J:$BL,4,0)</f>
        <v>7</v>
      </c>
      <c r="BC243" t="e">
        <f>VLOOKUP(A243,'post intervencion'!J:CN,21,0)</f>
        <v>#N/A</v>
      </c>
    </row>
    <row r="244" spans="1:55" x14ac:dyDescent="0.2">
      <c r="A244">
        <v>117</v>
      </c>
      <c r="B244" s="13">
        <f>VLOOKUP(A244,Pre!$J:$BG,41,0)</f>
        <v>4.333333333333333</v>
      </c>
      <c r="C244" s="13" t="e">
        <f>VLOOKUP(A244,'post intervencion'!J:BY,59,0)</f>
        <v>#N/A</v>
      </c>
      <c r="D244" s="13" t="e">
        <f>VLOOKUP(A244,'post control'!J:BI,42,0)</f>
        <v>#N/A</v>
      </c>
      <c r="E244">
        <f>VLOOKUP(A244,Pre!$J:$BG,42,0)</f>
        <v>10</v>
      </c>
      <c r="F244" t="e">
        <f>VLOOKUP(A244,'post intervencion'!J:BY,60,0)</f>
        <v>#N/A</v>
      </c>
      <c r="G244" t="e">
        <f>VLOOKUP(A244,'post control'!J:BI,43,0)</f>
        <v>#N/A</v>
      </c>
      <c r="H244" t="str">
        <f>VLOOKUP(A244,Pre!$J:$BG,43,0)</f>
        <v>N/A</v>
      </c>
      <c r="I244" t="e">
        <f>VLOOKUP(A244,'post intervencion'!J:BY,61,0)</f>
        <v>#N/A</v>
      </c>
      <c r="J244" t="e">
        <f>VLOOKUP(A244,'post control'!J:BI,44,0)</f>
        <v>#N/A</v>
      </c>
      <c r="K244" s="24" t="str">
        <f>VLOOKUP(A244,Pre!$J:$BG,44,0)</f>
        <v>N/A</v>
      </c>
      <c r="L244" t="e">
        <f>VLOOKUP(A244,'post intervencion'!J:BY,62,0)</f>
        <v>#N/A</v>
      </c>
      <c r="M244" t="e">
        <f>VLOOKUP(A244,'post control'!J:BI,45,0)</f>
        <v>#N/A</v>
      </c>
      <c r="N244" t="str">
        <f>VLOOKUP(A244,Pre!$J:$BG,45,0)</f>
        <v>N/A</v>
      </c>
      <c r="O244" t="e">
        <f>VLOOKUP(A244,'post intervencion'!J:BY,63,0)</f>
        <v>#N/A</v>
      </c>
      <c r="P244" t="e">
        <f>VLOOKUP(A244,'post control'!J:BI,46,0)</f>
        <v>#N/A</v>
      </c>
      <c r="Q244" t="str">
        <f>VLOOKUP(A244,Pre!$J:$BG,46,0)</f>
        <v>N/A</v>
      </c>
      <c r="R244" t="e">
        <f>VLOOKUP(A244,'post intervencion'!J:BY,64,0)</f>
        <v>#N/A</v>
      </c>
      <c r="S244" t="e">
        <f>VLOOKUP(A244,'post control'!J:BI,47,0)</f>
        <v>#N/A</v>
      </c>
      <c r="T244" t="str">
        <f>VLOOKUP(A244,Pre!$J:$BG,47,0)</f>
        <v>N/A</v>
      </c>
      <c r="U244" t="e">
        <f>VLOOKUP(A244,'post intervencion'!J:BY,65,0)</f>
        <v>#N/A</v>
      </c>
      <c r="V244" t="e">
        <f>VLOOKUP(A244,'post control'!J:BI,48,0)</f>
        <v>#N/A</v>
      </c>
      <c r="W244">
        <f>VLOOKUP(A244,Pre!$J:$BG,48,0)</f>
        <v>4</v>
      </c>
      <c r="X244" t="e">
        <f>VLOOKUP(A244,'post intervencion'!J:BY,66,0)</f>
        <v>#N/A</v>
      </c>
      <c r="Y244" t="e">
        <f>VLOOKUP(A244,'post control'!J:BI,49,0)</f>
        <v>#N/A</v>
      </c>
      <c r="Z244">
        <f>VLOOKUP(A244,Pre!$J:$BG,49,0)</f>
        <v>3</v>
      </c>
      <c r="AA244" t="e">
        <f>VLOOKUP(A244,'post intervencion'!J:BY,67,0)</f>
        <v>#N/A</v>
      </c>
      <c r="AB244" t="e">
        <f>VLOOKUP(A244,'post control'!J:BI,50,0)</f>
        <v>#N/A</v>
      </c>
      <c r="AC244">
        <f>VLOOKUP(A244,Pre!$J:$BG,50,0)</f>
        <v>2</v>
      </c>
      <c r="AD244" t="e">
        <f>VLOOKUP(A244,'post intervencion'!J:BY,68,0)</f>
        <v>#N/A</v>
      </c>
      <c r="AE244" t="e">
        <f>VLOOKUP(A244,'post control'!J:BI,51,0)</f>
        <v>#N/A</v>
      </c>
      <c r="AG244" t="str">
        <f>VLOOKUP(A244,Pre!$J:$BH,51,0)</f>
        <v>N/A</v>
      </c>
      <c r="AH244" t="e">
        <f>VLOOKUP(A244,'post intervencion'!J:CA,70,0)</f>
        <v>#N/A</v>
      </c>
      <c r="AJ244" t="str">
        <f>VLOOKUP(A244,Pre!$J:$BI,52,0)</f>
        <v>N/A</v>
      </c>
      <c r="AK244" t="e">
        <f>VLOOKUP(A244,'post intervencion'!J:CB,71,0)</f>
        <v>#N/A</v>
      </c>
      <c r="AM244" t="str">
        <f>VLOOKUP(A244,Pre!$J:$BJ,53,0)</f>
        <v>N/A</v>
      </c>
      <c r="AN244" t="e">
        <f>VLOOKUP(A244,'post intervencion'!J:CC,72,0)</f>
        <v>#N/A</v>
      </c>
      <c r="AP244">
        <f>VLOOKUP(A244,Pre!$J:$BK,54,0)</f>
        <v>2</v>
      </c>
      <c r="AQ244" t="e">
        <f>VLOOKUP(A244,'post intervencion'!J:CD,73,0)</f>
        <v>#N/A</v>
      </c>
      <c r="AS244" t="str">
        <f>VLOOKUP(A244,Pre!$J:$BL,55,0)</f>
        <v>N/A</v>
      </c>
      <c r="AT244" t="e">
        <f>VLOOKUP(A244,'post intervencion'!J:CE,74,0)</f>
        <v>#N/A</v>
      </c>
      <c r="AW244" t="e">
        <f>VLOOKUP(A244,'post intervencion'!$J$18:$CI$117,75,0)</f>
        <v>#N/A</v>
      </c>
      <c r="AX244" t="e">
        <f>VLOOKUP(A244,'post intervencion'!$J$18:$CI$117,76,0)</f>
        <v>#N/A</v>
      </c>
      <c r="AY244" t="e">
        <f>VLOOKUP(A244,'post intervencion'!$J$18:$CI$117,77,0)</f>
        <v>#N/A</v>
      </c>
      <c r="AZ244" t="e">
        <f>VLOOKUP(A244,'post intervencion'!$J$18:$CI$117,78,0)</f>
        <v>#N/A</v>
      </c>
      <c r="BB244">
        <f>VLOOKUP(A244,Pre!$J:$BL,4,0)</f>
        <v>3</v>
      </c>
      <c r="BC244" t="e">
        <f>VLOOKUP(A244,'post intervencion'!J:CN,21,0)</f>
        <v>#N/A</v>
      </c>
    </row>
    <row r="245" spans="1:55" x14ac:dyDescent="0.2">
      <c r="A245">
        <v>165</v>
      </c>
      <c r="B245" s="13">
        <f>VLOOKUP(A245,Pre!$J:$BG,41,0)</f>
        <v>4.666666666666667</v>
      </c>
      <c r="C245" s="13" t="e">
        <f>VLOOKUP(A245,'post intervencion'!J:BY,59,0)</f>
        <v>#N/A</v>
      </c>
      <c r="D245" s="13">
        <f>VLOOKUP(A245,'post control'!J:BI,42,0)</f>
        <v>4.333333333333333</v>
      </c>
      <c r="E245">
        <f>VLOOKUP(A245,Pre!$J:$BG,42,0)</f>
        <v>3</v>
      </c>
      <c r="F245" t="e">
        <f>VLOOKUP(A245,'post intervencion'!J:BY,60,0)</f>
        <v>#N/A</v>
      </c>
      <c r="G245">
        <f>VLOOKUP(A245,'post control'!J:BI,43,0)</f>
        <v>6</v>
      </c>
      <c r="H245" t="str">
        <f>VLOOKUP(A245,Pre!$J:$BG,43,0)</f>
        <v>N/A</v>
      </c>
      <c r="I245" t="e">
        <f>VLOOKUP(A245,'post intervencion'!J:BY,61,0)</f>
        <v>#N/A</v>
      </c>
      <c r="J245" t="str">
        <f>VLOOKUP(A245,'post control'!J:BI,44,0)</f>
        <v>N/A</v>
      </c>
      <c r="K245" s="24" t="str">
        <f>VLOOKUP(A245,Pre!$J:$BG,44,0)</f>
        <v>N/A</v>
      </c>
      <c r="L245" t="e">
        <f>VLOOKUP(A245,'post intervencion'!J:BY,62,0)</f>
        <v>#N/A</v>
      </c>
      <c r="M245" t="str">
        <f>VLOOKUP(A245,'post control'!J:BI,45,0)</f>
        <v>N/A</v>
      </c>
      <c r="N245" t="str">
        <f>VLOOKUP(A245,Pre!$J:$BG,45,0)</f>
        <v>N/A</v>
      </c>
      <c r="O245" t="e">
        <f>VLOOKUP(A245,'post intervencion'!J:BY,63,0)</f>
        <v>#N/A</v>
      </c>
      <c r="P245" t="str">
        <f>VLOOKUP(A245,'post control'!J:BI,46,0)</f>
        <v>N/A</v>
      </c>
      <c r="Q245" t="str">
        <f>VLOOKUP(A245,Pre!$J:$BG,46,0)</f>
        <v>N/A</v>
      </c>
      <c r="R245" t="e">
        <f>VLOOKUP(A245,'post intervencion'!J:BY,64,0)</f>
        <v>#N/A</v>
      </c>
      <c r="S245" t="str">
        <f>VLOOKUP(A245,'post control'!J:BI,47,0)</f>
        <v>N/A</v>
      </c>
      <c r="T245" t="str">
        <f>VLOOKUP(A245,Pre!$J:$BG,47,0)</f>
        <v>N/A</v>
      </c>
      <c r="U245" t="e">
        <f>VLOOKUP(A245,'post intervencion'!J:BY,65,0)</f>
        <v>#N/A</v>
      </c>
      <c r="V245" t="str">
        <f>VLOOKUP(A245,'post control'!J:BI,48,0)</f>
        <v>N/A</v>
      </c>
      <c r="W245">
        <f>VLOOKUP(A245,Pre!$J:$BG,48,0)</f>
        <v>2.6</v>
      </c>
      <c r="X245" t="e">
        <f>VLOOKUP(A245,'post intervencion'!J:BY,66,0)</f>
        <v>#N/A</v>
      </c>
      <c r="Y245">
        <f>VLOOKUP(A245,'post control'!J:BI,49,0)</f>
        <v>2.2000000000000002</v>
      </c>
      <c r="Z245">
        <f>VLOOKUP(A245,Pre!$J:$BG,49,0)</f>
        <v>3</v>
      </c>
      <c r="AA245" t="e">
        <f>VLOOKUP(A245,'post intervencion'!J:BY,67,0)</f>
        <v>#N/A</v>
      </c>
      <c r="AB245" t="e">
        <f>VLOOKUP(A245,'post control'!J:BI,50,0)</f>
        <v>#DIV/0!</v>
      </c>
      <c r="AC245">
        <f>VLOOKUP(A245,Pre!$J:$BG,50,0)</f>
        <v>4</v>
      </c>
      <c r="AD245" t="e">
        <f>VLOOKUP(A245,'post intervencion'!J:BY,68,0)</f>
        <v>#N/A</v>
      </c>
      <c r="AE245">
        <f>VLOOKUP(A245,'post control'!J:BI,51,0)</f>
        <v>1</v>
      </c>
      <c r="AG245" t="str">
        <f>VLOOKUP(A245,Pre!$J:$BH,51,0)</f>
        <v>N/A</v>
      </c>
      <c r="AH245" t="e">
        <f>VLOOKUP(A245,'post intervencion'!J:CA,70,0)</f>
        <v>#N/A</v>
      </c>
      <c r="AJ245" t="str">
        <f>VLOOKUP(A245,Pre!$J:$BI,52,0)</f>
        <v>N/A</v>
      </c>
      <c r="AK245" t="e">
        <f>VLOOKUP(A245,'post intervencion'!J:CB,71,0)</f>
        <v>#N/A</v>
      </c>
      <c r="AM245" t="str">
        <f>VLOOKUP(A245,Pre!$J:$BJ,53,0)</f>
        <v>N/A</v>
      </c>
      <c r="AN245" t="e">
        <f>VLOOKUP(A245,'post intervencion'!J:CC,72,0)</f>
        <v>#N/A</v>
      </c>
      <c r="AP245">
        <f>VLOOKUP(A245,Pre!$J:$BK,54,0)</f>
        <v>1</v>
      </c>
      <c r="AQ245" t="e">
        <f>VLOOKUP(A245,'post intervencion'!J:CD,73,0)</f>
        <v>#N/A</v>
      </c>
      <c r="AS245" t="str">
        <f>VLOOKUP(A245,Pre!$J:$BL,55,0)</f>
        <v>N/A</v>
      </c>
      <c r="AT245" t="e">
        <f>VLOOKUP(A245,'post intervencion'!J:CE,74,0)</f>
        <v>#N/A</v>
      </c>
      <c r="AW245" t="e">
        <f>VLOOKUP(A245,'post intervencion'!$J$18:$CI$117,75,0)</f>
        <v>#N/A</v>
      </c>
      <c r="AX245" t="e">
        <f>VLOOKUP(A245,'post intervencion'!$J$18:$CI$117,76,0)</f>
        <v>#N/A</v>
      </c>
      <c r="AY245" t="e">
        <f>VLOOKUP(A245,'post intervencion'!$J$18:$CI$117,77,0)</f>
        <v>#N/A</v>
      </c>
      <c r="AZ245" t="e">
        <f>VLOOKUP(A245,'post intervencion'!$J$18:$CI$117,78,0)</f>
        <v>#N/A</v>
      </c>
      <c r="BB245">
        <f>VLOOKUP(A245,Pre!$J:$BL,4,0)</f>
        <v>2</v>
      </c>
      <c r="BC245" t="e">
        <f>VLOOKUP(A245,'post intervencion'!J:CN,21,0)</f>
        <v>#N/A</v>
      </c>
    </row>
    <row r="246" spans="1:55" x14ac:dyDescent="0.2">
      <c r="A246">
        <v>169</v>
      </c>
      <c r="B246" s="13">
        <f>VLOOKUP(A246,Pre!$J:$BG,41,0)</f>
        <v>6.333333333333333</v>
      </c>
      <c r="C246" s="13" t="e">
        <f>VLOOKUP(A246,'post intervencion'!J:BY,59,0)</f>
        <v>#N/A</v>
      </c>
      <c r="D246" s="13">
        <f>VLOOKUP(A246,'post control'!J:BI,42,0)</f>
        <v>7</v>
      </c>
      <c r="E246">
        <f>VLOOKUP(A246,Pre!$J:$BG,42,0)</f>
        <v>12</v>
      </c>
      <c r="F246" t="e">
        <f>VLOOKUP(A246,'post intervencion'!J:BY,60,0)</f>
        <v>#N/A</v>
      </c>
      <c r="G246">
        <f>VLOOKUP(A246,'post control'!J:BI,43,0)</f>
        <v>12</v>
      </c>
      <c r="H246" t="str">
        <f>VLOOKUP(A246,Pre!$J:$BG,43,0)</f>
        <v>N/A</v>
      </c>
      <c r="I246" t="e">
        <f>VLOOKUP(A246,'post intervencion'!J:BY,61,0)</f>
        <v>#N/A</v>
      </c>
      <c r="J246" t="str">
        <f>VLOOKUP(A246,'post control'!J:BI,44,0)</f>
        <v>N/A</v>
      </c>
      <c r="K246" s="24" t="str">
        <f>VLOOKUP(A246,Pre!$J:$BG,44,0)</f>
        <v>N/A</v>
      </c>
      <c r="L246" t="e">
        <f>VLOOKUP(A246,'post intervencion'!J:BY,62,0)</f>
        <v>#N/A</v>
      </c>
      <c r="M246" t="str">
        <f>VLOOKUP(A246,'post control'!J:BI,45,0)</f>
        <v>N/A</v>
      </c>
      <c r="N246" t="str">
        <f>VLOOKUP(A246,Pre!$J:$BG,45,0)</f>
        <v>N/A</v>
      </c>
      <c r="O246" t="e">
        <f>VLOOKUP(A246,'post intervencion'!J:BY,63,0)</f>
        <v>#N/A</v>
      </c>
      <c r="P246" t="str">
        <f>VLOOKUP(A246,'post control'!J:BI,46,0)</f>
        <v>N/A</v>
      </c>
      <c r="Q246" t="str">
        <f>VLOOKUP(A246,Pre!$J:$BG,46,0)</f>
        <v>N/A</v>
      </c>
      <c r="R246" t="e">
        <f>VLOOKUP(A246,'post intervencion'!J:BY,64,0)</f>
        <v>#N/A</v>
      </c>
      <c r="S246" t="str">
        <f>VLOOKUP(A246,'post control'!J:BI,47,0)</f>
        <v>N/A</v>
      </c>
      <c r="T246" t="str">
        <f>VLOOKUP(A246,Pre!$J:$BG,47,0)</f>
        <v>N/A</v>
      </c>
      <c r="U246" t="e">
        <f>VLOOKUP(A246,'post intervencion'!J:BY,65,0)</f>
        <v>#N/A</v>
      </c>
      <c r="V246" t="str">
        <f>VLOOKUP(A246,'post control'!J:BI,48,0)</f>
        <v>N/A</v>
      </c>
      <c r="W246">
        <f>VLOOKUP(A246,Pre!$J:$BG,48,0)</f>
        <v>2.4</v>
      </c>
      <c r="X246" t="e">
        <f>VLOOKUP(A246,'post intervencion'!J:BY,66,0)</f>
        <v>#N/A</v>
      </c>
      <c r="Y246">
        <f>VLOOKUP(A246,'post control'!J:BI,49,0)</f>
        <v>3</v>
      </c>
      <c r="Z246">
        <f>VLOOKUP(A246,Pre!$J:$BG,49,0)</f>
        <v>5</v>
      </c>
      <c r="AA246" t="e">
        <f>VLOOKUP(A246,'post intervencion'!J:BY,67,0)</f>
        <v>#N/A</v>
      </c>
      <c r="AB246" t="e">
        <f>VLOOKUP(A246,'post control'!J:BI,50,0)</f>
        <v>#DIV/0!</v>
      </c>
      <c r="AC246">
        <f>VLOOKUP(A246,Pre!$J:$BG,50,0)</f>
        <v>6</v>
      </c>
      <c r="AD246" t="e">
        <f>VLOOKUP(A246,'post intervencion'!J:BY,68,0)</f>
        <v>#N/A</v>
      </c>
      <c r="AE246">
        <f>VLOOKUP(A246,'post control'!J:BI,51,0)</f>
        <v>6</v>
      </c>
      <c r="AG246" t="str">
        <f>VLOOKUP(A246,Pre!$J:$BH,51,0)</f>
        <v>N/A</v>
      </c>
      <c r="AH246" t="e">
        <f>VLOOKUP(A246,'post intervencion'!J:CA,70,0)</f>
        <v>#N/A</v>
      </c>
      <c r="AJ246" t="str">
        <f>VLOOKUP(A246,Pre!$J:$BI,52,0)</f>
        <v>N/A</v>
      </c>
      <c r="AK246" t="e">
        <f>VLOOKUP(A246,'post intervencion'!J:CB,71,0)</f>
        <v>#N/A</v>
      </c>
      <c r="AM246" t="str">
        <f>VLOOKUP(A246,Pre!$J:$BJ,53,0)</f>
        <v>N/A</v>
      </c>
      <c r="AN246" t="e">
        <f>VLOOKUP(A246,'post intervencion'!J:CC,72,0)</f>
        <v>#N/A</v>
      </c>
      <c r="AP246">
        <f>VLOOKUP(A246,Pre!$J:$BK,54,0)</f>
        <v>4</v>
      </c>
      <c r="AQ246" t="e">
        <f>VLOOKUP(A246,'post intervencion'!J:CD,73,0)</f>
        <v>#N/A</v>
      </c>
      <c r="AS246" t="str">
        <f>VLOOKUP(A246,Pre!$J:$BL,55,0)</f>
        <v>N/A</v>
      </c>
      <c r="AT246" t="e">
        <f>VLOOKUP(A246,'post intervencion'!J:CE,74,0)</f>
        <v>#N/A</v>
      </c>
      <c r="AW246" t="e">
        <f>VLOOKUP(A246,'post intervencion'!$J$18:$CI$117,75,0)</f>
        <v>#N/A</v>
      </c>
      <c r="AX246" t="e">
        <f>VLOOKUP(A246,'post intervencion'!$J$18:$CI$117,76,0)</f>
        <v>#N/A</v>
      </c>
      <c r="AY246" t="e">
        <f>VLOOKUP(A246,'post intervencion'!$J$18:$CI$117,77,0)</f>
        <v>#N/A</v>
      </c>
      <c r="AZ246" t="e">
        <f>VLOOKUP(A246,'post intervencion'!$J$18:$CI$117,78,0)</f>
        <v>#N/A</v>
      </c>
      <c r="BB246">
        <f>VLOOKUP(A246,Pre!$J:$BL,4,0)</f>
        <v>7</v>
      </c>
      <c r="BC246" t="e">
        <f>VLOOKUP(A246,'post intervencion'!J:CN,21,0)</f>
        <v>#N/A</v>
      </c>
    </row>
    <row r="247" spans="1:55" x14ac:dyDescent="0.2">
      <c r="A247">
        <v>185</v>
      </c>
      <c r="B247" s="13">
        <f>VLOOKUP(A247,Pre!$J:$BG,41,0)</f>
        <v>4.333333333333333</v>
      </c>
      <c r="C247" s="13" t="e">
        <f>VLOOKUP(A247,'post intervencion'!J:BY,59,0)</f>
        <v>#N/A</v>
      </c>
      <c r="D247" s="13" t="e">
        <f>VLOOKUP(A247,'post control'!J:BI,42,0)</f>
        <v>#N/A</v>
      </c>
      <c r="E247">
        <f>VLOOKUP(A247,Pre!$J:$BG,42,0)</f>
        <v>11</v>
      </c>
      <c r="F247" t="e">
        <f>VLOOKUP(A247,'post intervencion'!J:BY,60,0)</f>
        <v>#N/A</v>
      </c>
      <c r="G247" t="e">
        <f>VLOOKUP(A247,'post control'!J:BI,43,0)</f>
        <v>#N/A</v>
      </c>
      <c r="H247" t="str">
        <f>VLOOKUP(A247,Pre!$J:$BG,43,0)</f>
        <v>N/A</v>
      </c>
      <c r="I247" t="e">
        <f>VLOOKUP(A247,'post intervencion'!J:BY,61,0)</f>
        <v>#N/A</v>
      </c>
      <c r="J247" t="e">
        <f>VLOOKUP(A247,'post control'!J:BI,44,0)</f>
        <v>#N/A</v>
      </c>
      <c r="K247" s="24" t="str">
        <f>VLOOKUP(A247,Pre!$J:$BG,44,0)</f>
        <v>N/A</v>
      </c>
      <c r="L247" t="e">
        <f>VLOOKUP(A247,'post intervencion'!J:BY,62,0)</f>
        <v>#N/A</v>
      </c>
      <c r="M247" t="e">
        <f>VLOOKUP(A247,'post control'!J:BI,45,0)</f>
        <v>#N/A</v>
      </c>
      <c r="N247" t="str">
        <f>VLOOKUP(A247,Pre!$J:$BG,45,0)</f>
        <v>N/A</v>
      </c>
      <c r="O247" t="e">
        <f>VLOOKUP(A247,'post intervencion'!J:BY,63,0)</f>
        <v>#N/A</v>
      </c>
      <c r="P247" t="e">
        <f>VLOOKUP(A247,'post control'!J:BI,46,0)</f>
        <v>#N/A</v>
      </c>
      <c r="Q247" t="str">
        <f>VLOOKUP(A247,Pre!$J:$BG,46,0)</f>
        <v>N/A</v>
      </c>
      <c r="R247" t="e">
        <f>VLOOKUP(A247,'post intervencion'!J:BY,64,0)</f>
        <v>#N/A</v>
      </c>
      <c r="S247" t="e">
        <f>VLOOKUP(A247,'post control'!J:BI,47,0)</f>
        <v>#N/A</v>
      </c>
      <c r="T247" t="str">
        <f>VLOOKUP(A247,Pre!$J:$BG,47,0)</f>
        <v>N/A</v>
      </c>
      <c r="U247" t="e">
        <f>VLOOKUP(A247,'post intervencion'!J:BY,65,0)</f>
        <v>#N/A</v>
      </c>
      <c r="V247" t="e">
        <f>VLOOKUP(A247,'post control'!J:BI,48,0)</f>
        <v>#N/A</v>
      </c>
      <c r="W247">
        <f>VLOOKUP(A247,Pre!$J:$BG,48,0)</f>
        <v>2.8</v>
      </c>
      <c r="X247" t="e">
        <f>VLOOKUP(A247,'post intervencion'!J:BY,66,0)</f>
        <v>#N/A</v>
      </c>
      <c r="Y247" t="e">
        <f>VLOOKUP(A247,'post control'!J:BI,49,0)</f>
        <v>#N/A</v>
      </c>
      <c r="Z247">
        <f>VLOOKUP(A247,Pre!$J:$BG,49,0)</f>
        <v>6</v>
      </c>
      <c r="AA247" t="e">
        <f>VLOOKUP(A247,'post intervencion'!J:BY,67,0)</f>
        <v>#N/A</v>
      </c>
      <c r="AB247" t="e">
        <f>VLOOKUP(A247,'post control'!J:BI,50,0)</f>
        <v>#N/A</v>
      </c>
      <c r="AC247">
        <f>VLOOKUP(A247,Pre!$J:$BG,50,0)</f>
        <v>0</v>
      </c>
      <c r="AD247" t="e">
        <f>VLOOKUP(A247,'post intervencion'!J:BY,68,0)</f>
        <v>#N/A</v>
      </c>
      <c r="AE247" t="e">
        <f>VLOOKUP(A247,'post control'!J:BI,51,0)</f>
        <v>#N/A</v>
      </c>
      <c r="AG247" t="str">
        <f>VLOOKUP(A247,Pre!$J:$BH,51,0)</f>
        <v>N/A</v>
      </c>
      <c r="AH247" t="e">
        <f>VLOOKUP(A247,'post intervencion'!J:CA,70,0)</f>
        <v>#N/A</v>
      </c>
      <c r="AJ247" t="str">
        <f>VLOOKUP(A247,Pre!$J:$BI,52,0)</f>
        <v>N/A</v>
      </c>
      <c r="AK247" t="e">
        <f>VLOOKUP(A247,'post intervencion'!J:CB,71,0)</f>
        <v>#N/A</v>
      </c>
      <c r="AM247" t="str">
        <f>VLOOKUP(A247,Pre!$J:$BJ,53,0)</f>
        <v>N/A</v>
      </c>
      <c r="AN247" t="e">
        <f>VLOOKUP(A247,'post intervencion'!J:CC,72,0)</f>
        <v>#N/A</v>
      </c>
      <c r="AP247">
        <f>VLOOKUP(A247,Pre!$J:$BK,54,0)</f>
        <v>0</v>
      </c>
      <c r="AQ247" t="e">
        <f>VLOOKUP(A247,'post intervencion'!J:CD,73,0)</f>
        <v>#N/A</v>
      </c>
      <c r="AS247" t="str">
        <f>VLOOKUP(A247,Pre!$J:$BL,55,0)</f>
        <v>N/A</v>
      </c>
      <c r="AT247" t="e">
        <f>VLOOKUP(A247,'post intervencion'!J:CE,74,0)</f>
        <v>#N/A</v>
      </c>
      <c r="AW247" t="e">
        <f>VLOOKUP(A247,'post intervencion'!$J$18:$CI$117,75,0)</f>
        <v>#N/A</v>
      </c>
      <c r="AX247" t="e">
        <f>VLOOKUP(A247,'post intervencion'!$J$18:$CI$117,76,0)</f>
        <v>#N/A</v>
      </c>
      <c r="AY247" t="e">
        <f>VLOOKUP(A247,'post intervencion'!$J$18:$CI$117,77,0)</f>
        <v>#N/A</v>
      </c>
      <c r="AZ247" t="e">
        <f>VLOOKUP(A247,'post intervencion'!$J$18:$CI$117,78,0)</f>
        <v>#N/A</v>
      </c>
      <c r="BB247">
        <f>VLOOKUP(A247,Pre!$J:$BL,4,0)</f>
        <v>7</v>
      </c>
      <c r="BC247" t="e">
        <f>VLOOKUP(A247,'post intervencion'!J:CN,21,0)</f>
        <v>#N/A</v>
      </c>
    </row>
    <row r="248" spans="1:55" x14ac:dyDescent="0.2">
      <c r="A248">
        <v>217</v>
      </c>
      <c r="B248" s="13">
        <f>VLOOKUP(A248,Pre!$J:$BG,41,0)</f>
        <v>4.666666666666667</v>
      </c>
      <c r="C248" s="13" t="e">
        <f>VLOOKUP(A248,'post intervencion'!J:BY,59,0)</f>
        <v>#N/A</v>
      </c>
      <c r="D248" s="13">
        <f>VLOOKUP(A248,'post control'!J:BI,42,0)</f>
        <v>4</v>
      </c>
      <c r="E248">
        <f>VLOOKUP(A248,Pre!$J:$BG,42,0)</f>
        <v>2</v>
      </c>
      <c r="F248" t="e">
        <f>VLOOKUP(A248,'post intervencion'!J:BY,60,0)</f>
        <v>#N/A</v>
      </c>
      <c r="G248">
        <f>VLOOKUP(A248,'post control'!J:BI,43,0)</f>
        <v>6</v>
      </c>
      <c r="H248" t="str">
        <f>VLOOKUP(A248,Pre!$J:$BG,43,0)</f>
        <v>N/A</v>
      </c>
      <c r="I248" t="e">
        <f>VLOOKUP(A248,'post intervencion'!J:BY,61,0)</f>
        <v>#N/A</v>
      </c>
      <c r="J248">
        <f>VLOOKUP(A248,'post control'!J:BI,44,0)</f>
        <v>1.6666666666666667</v>
      </c>
      <c r="K248" s="24" t="str">
        <f>VLOOKUP(A248,Pre!$J:$BG,44,0)</f>
        <v>N/A</v>
      </c>
      <c r="L248" t="e">
        <f>VLOOKUP(A248,'post intervencion'!J:BY,62,0)</f>
        <v>#N/A</v>
      </c>
      <c r="M248">
        <f>VLOOKUP(A248,'post control'!J:BI,45,0)</f>
        <v>2</v>
      </c>
      <c r="N248" t="str">
        <f>VLOOKUP(A248,Pre!$J:$BG,45,0)</f>
        <v>N/A</v>
      </c>
      <c r="O248" t="e">
        <f>VLOOKUP(A248,'post intervencion'!J:BY,63,0)</f>
        <v>#N/A</v>
      </c>
      <c r="P248">
        <f>VLOOKUP(A248,'post control'!J:BI,46,0)</f>
        <v>1</v>
      </c>
      <c r="Q248" t="str">
        <f>VLOOKUP(A248,Pre!$J:$BG,46,0)</f>
        <v>N/A</v>
      </c>
      <c r="R248" t="e">
        <f>VLOOKUP(A248,'post intervencion'!J:BY,64,0)</f>
        <v>#N/A</v>
      </c>
      <c r="S248">
        <f>VLOOKUP(A248,'post control'!J:BI,47,0)</f>
        <v>2</v>
      </c>
      <c r="T248" t="str">
        <f>VLOOKUP(A248,Pre!$J:$BG,47,0)</f>
        <v>N/A</v>
      </c>
      <c r="U248" t="e">
        <f>VLOOKUP(A248,'post intervencion'!J:BY,65,0)</f>
        <v>#N/A</v>
      </c>
      <c r="V248">
        <f>VLOOKUP(A248,'post control'!J:BI,48,0)</f>
        <v>1.3333333333333333</v>
      </c>
      <c r="W248">
        <f>VLOOKUP(A248,Pre!$J:$BG,48,0)</f>
        <v>4.2</v>
      </c>
      <c r="X248" t="e">
        <f>VLOOKUP(A248,'post intervencion'!J:BY,66,0)</f>
        <v>#N/A</v>
      </c>
      <c r="Y248">
        <f>VLOOKUP(A248,'post control'!J:BI,49,0)</f>
        <v>3</v>
      </c>
      <c r="Z248">
        <f>VLOOKUP(A248,Pre!$J:$BG,49,0)</f>
        <v>3</v>
      </c>
      <c r="AA248" t="e">
        <f>VLOOKUP(A248,'post intervencion'!J:BY,67,0)</f>
        <v>#N/A</v>
      </c>
      <c r="AB248">
        <f>VLOOKUP(A248,'post control'!J:BI,50,0)</f>
        <v>4</v>
      </c>
      <c r="AC248">
        <f>VLOOKUP(A248,Pre!$J:$BG,50,0)</f>
        <v>7</v>
      </c>
      <c r="AD248" t="e">
        <f>VLOOKUP(A248,'post intervencion'!J:BY,68,0)</f>
        <v>#N/A</v>
      </c>
      <c r="AE248">
        <f>VLOOKUP(A248,'post control'!J:BI,51,0)</f>
        <v>5</v>
      </c>
      <c r="AG248" t="str">
        <f>VLOOKUP(A248,Pre!$J:$BH,51,0)</f>
        <v>N/A</v>
      </c>
      <c r="AH248" t="e">
        <f>VLOOKUP(A248,'post intervencion'!J:CA,70,0)</f>
        <v>#N/A</v>
      </c>
      <c r="AJ248" t="str">
        <f>VLOOKUP(A248,Pre!$J:$BI,52,0)</f>
        <v>N/A</v>
      </c>
      <c r="AK248" t="e">
        <f>VLOOKUP(A248,'post intervencion'!J:CB,71,0)</f>
        <v>#N/A</v>
      </c>
      <c r="AM248" t="str">
        <f>VLOOKUP(A248,Pre!$J:$BJ,53,0)</f>
        <v>N/A</v>
      </c>
      <c r="AN248" t="e">
        <f>VLOOKUP(A248,'post intervencion'!J:CC,72,0)</f>
        <v>#N/A</v>
      </c>
      <c r="AP248">
        <f>VLOOKUP(A248,Pre!$J:$BK,54,0)</f>
        <v>3</v>
      </c>
      <c r="AQ248" t="e">
        <f>VLOOKUP(A248,'post intervencion'!J:CD,73,0)</f>
        <v>#N/A</v>
      </c>
      <c r="AS248" t="str">
        <f>VLOOKUP(A248,Pre!$J:$BL,55,0)</f>
        <v>N/A</v>
      </c>
      <c r="AT248" t="e">
        <f>VLOOKUP(A248,'post intervencion'!J:CE,74,0)</f>
        <v>#N/A</v>
      </c>
      <c r="AW248" t="e">
        <f>VLOOKUP(A248,'post intervencion'!$J$18:$CI$117,75,0)</f>
        <v>#N/A</v>
      </c>
      <c r="AX248" t="e">
        <f>VLOOKUP(A248,'post intervencion'!$J$18:$CI$117,76,0)</f>
        <v>#N/A</v>
      </c>
      <c r="AY248" t="e">
        <f>VLOOKUP(A248,'post intervencion'!$J$18:$CI$117,77,0)</f>
        <v>#N/A</v>
      </c>
      <c r="AZ248" t="e">
        <f>VLOOKUP(A248,'post intervencion'!$J$18:$CI$117,78,0)</f>
        <v>#N/A</v>
      </c>
      <c r="BB248">
        <f>VLOOKUP(A248,Pre!$J:$BL,4,0)</f>
        <v>2</v>
      </c>
      <c r="BC248" t="e">
        <f>VLOOKUP(A248,'post intervencion'!J:CN,21,0)</f>
        <v>#N/A</v>
      </c>
    </row>
    <row r="249" spans="1:55" x14ac:dyDescent="0.2">
      <c r="A249">
        <v>269</v>
      </c>
      <c r="B249" s="13">
        <f>VLOOKUP(A249,Pre!$J:$BG,41,0)</f>
        <v>3.3333333333333335</v>
      </c>
      <c r="C249" s="13" t="e">
        <f>VLOOKUP(A249,'post intervencion'!J:BY,59,0)</f>
        <v>#N/A</v>
      </c>
      <c r="D249" s="13" t="e">
        <f>VLOOKUP(A249,'post control'!J:BI,42,0)</f>
        <v>#N/A</v>
      </c>
      <c r="E249">
        <f>VLOOKUP(A249,Pre!$J:$BG,42,0)</f>
        <v>2</v>
      </c>
      <c r="F249" t="e">
        <f>VLOOKUP(A249,'post intervencion'!J:BY,60,0)</f>
        <v>#N/A</v>
      </c>
      <c r="G249" t="e">
        <f>VLOOKUP(A249,'post control'!J:BI,43,0)</f>
        <v>#N/A</v>
      </c>
      <c r="H249" t="str">
        <f>VLOOKUP(A249,Pre!$J:$BG,43,0)</f>
        <v>N/A</v>
      </c>
      <c r="I249" t="e">
        <f>VLOOKUP(A249,'post intervencion'!J:BY,61,0)</f>
        <v>#N/A</v>
      </c>
      <c r="J249" t="e">
        <f>VLOOKUP(A249,'post control'!J:BI,44,0)</f>
        <v>#N/A</v>
      </c>
      <c r="K249" s="24" t="str">
        <f>VLOOKUP(A249,Pre!$J:$BG,44,0)</f>
        <v>N/A</v>
      </c>
      <c r="L249" t="e">
        <f>VLOOKUP(A249,'post intervencion'!J:BY,62,0)</f>
        <v>#N/A</v>
      </c>
      <c r="M249" t="e">
        <f>VLOOKUP(A249,'post control'!J:BI,45,0)</f>
        <v>#N/A</v>
      </c>
      <c r="N249" t="str">
        <f>VLOOKUP(A249,Pre!$J:$BG,45,0)</f>
        <v>N/A</v>
      </c>
      <c r="O249" t="e">
        <f>VLOOKUP(A249,'post intervencion'!J:BY,63,0)</f>
        <v>#N/A</v>
      </c>
      <c r="P249" t="e">
        <f>VLOOKUP(A249,'post control'!J:BI,46,0)</f>
        <v>#N/A</v>
      </c>
      <c r="Q249" t="str">
        <f>VLOOKUP(A249,Pre!$J:$BG,46,0)</f>
        <v>N/A</v>
      </c>
      <c r="R249" t="e">
        <f>VLOOKUP(A249,'post intervencion'!J:BY,64,0)</f>
        <v>#N/A</v>
      </c>
      <c r="S249" t="e">
        <f>VLOOKUP(A249,'post control'!J:BI,47,0)</f>
        <v>#N/A</v>
      </c>
      <c r="T249" t="str">
        <f>VLOOKUP(A249,Pre!$J:$BG,47,0)</f>
        <v>N/A</v>
      </c>
      <c r="U249" t="e">
        <f>VLOOKUP(A249,'post intervencion'!J:BY,65,0)</f>
        <v>#N/A</v>
      </c>
      <c r="V249" t="e">
        <f>VLOOKUP(A249,'post control'!J:BI,48,0)</f>
        <v>#N/A</v>
      </c>
      <c r="W249">
        <f>VLOOKUP(A249,Pre!$J:$BG,48,0)</f>
        <v>4</v>
      </c>
      <c r="X249" t="e">
        <f>VLOOKUP(A249,'post intervencion'!J:BY,66,0)</f>
        <v>#N/A</v>
      </c>
      <c r="Y249" t="e">
        <f>VLOOKUP(A249,'post control'!J:BI,49,0)</f>
        <v>#N/A</v>
      </c>
      <c r="Z249">
        <f>VLOOKUP(A249,Pre!$J:$BG,49,0)</f>
        <v>3</v>
      </c>
      <c r="AA249" t="e">
        <f>VLOOKUP(A249,'post intervencion'!J:BY,67,0)</f>
        <v>#N/A</v>
      </c>
      <c r="AB249" t="e">
        <f>VLOOKUP(A249,'post control'!J:BI,50,0)</f>
        <v>#N/A</v>
      </c>
      <c r="AC249">
        <f>VLOOKUP(A249,Pre!$J:$BG,50,0)</f>
        <v>0</v>
      </c>
      <c r="AD249" t="e">
        <f>VLOOKUP(A249,'post intervencion'!J:BY,68,0)</f>
        <v>#N/A</v>
      </c>
      <c r="AE249" t="e">
        <f>VLOOKUP(A249,'post control'!J:BI,51,0)</f>
        <v>#N/A</v>
      </c>
      <c r="AG249" t="str">
        <f>VLOOKUP(A249,Pre!$J:$BH,51,0)</f>
        <v>N/A</v>
      </c>
      <c r="AH249" t="e">
        <f>VLOOKUP(A249,'post intervencion'!J:CA,70,0)</f>
        <v>#N/A</v>
      </c>
      <c r="AJ249" t="str">
        <f>VLOOKUP(A249,Pre!$J:$BI,52,0)</f>
        <v>N/A</v>
      </c>
      <c r="AK249" t="e">
        <f>VLOOKUP(A249,'post intervencion'!J:CB,71,0)</f>
        <v>#N/A</v>
      </c>
      <c r="AM249" t="str">
        <f>VLOOKUP(A249,Pre!$J:$BJ,53,0)</f>
        <v>N/A</v>
      </c>
      <c r="AN249" t="e">
        <f>VLOOKUP(A249,'post intervencion'!J:CC,72,0)</f>
        <v>#N/A</v>
      </c>
      <c r="AP249">
        <f>VLOOKUP(A249,Pre!$J:$BK,54,0)</f>
        <v>0</v>
      </c>
      <c r="AQ249" t="e">
        <f>VLOOKUP(A249,'post intervencion'!J:CD,73,0)</f>
        <v>#N/A</v>
      </c>
      <c r="AS249" t="str">
        <f>VLOOKUP(A249,Pre!$J:$BL,55,0)</f>
        <v>N/A</v>
      </c>
      <c r="AT249" t="e">
        <f>VLOOKUP(A249,'post intervencion'!J:CE,74,0)</f>
        <v>#N/A</v>
      </c>
      <c r="AW249" t="e">
        <f>VLOOKUP(A249,'post intervencion'!$J$18:$CI$117,75,0)</f>
        <v>#N/A</v>
      </c>
      <c r="AX249" t="e">
        <f>VLOOKUP(A249,'post intervencion'!$J$18:$CI$117,76,0)</f>
        <v>#N/A</v>
      </c>
      <c r="AY249" t="e">
        <f>VLOOKUP(A249,'post intervencion'!$J$18:$CI$117,77,0)</f>
        <v>#N/A</v>
      </c>
      <c r="AZ249" t="e">
        <f>VLOOKUP(A249,'post intervencion'!$J$18:$CI$117,78,0)</f>
        <v>#N/A</v>
      </c>
      <c r="BB249">
        <f>VLOOKUP(A249,Pre!$J:$BL,4,0)</f>
        <v>3</v>
      </c>
      <c r="BC249" t="e">
        <f>VLOOKUP(A249,'post intervencion'!J:CN,21,0)</f>
        <v>#N/A</v>
      </c>
    </row>
    <row r="250" spans="1:55" x14ac:dyDescent="0.2">
      <c r="A250">
        <v>285</v>
      </c>
      <c r="B250" s="13">
        <f>VLOOKUP(A250,Pre!$J:$BG,41,0)</f>
        <v>1</v>
      </c>
      <c r="C250" s="13" t="e">
        <f>VLOOKUP(A250,'post intervencion'!J:BY,59,0)</f>
        <v>#N/A</v>
      </c>
      <c r="D250" s="13" t="e">
        <f>VLOOKUP(A250,'post control'!J:BI,42,0)</f>
        <v>#N/A</v>
      </c>
      <c r="E250">
        <f>VLOOKUP(A250,Pre!$J:$BG,42,0)</f>
        <v>0</v>
      </c>
      <c r="F250" t="e">
        <f>VLOOKUP(A250,'post intervencion'!J:BY,60,0)</f>
        <v>#N/A</v>
      </c>
      <c r="G250" t="e">
        <f>VLOOKUP(A250,'post control'!J:BI,43,0)</f>
        <v>#N/A</v>
      </c>
      <c r="H250" t="str">
        <f>VLOOKUP(A250,Pre!$J:$BG,43,0)</f>
        <v>N/A</v>
      </c>
      <c r="I250" t="e">
        <f>VLOOKUP(A250,'post intervencion'!J:BY,61,0)</f>
        <v>#N/A</v>
      </c>
      <c r="J250" t="e">
        <f>VLOOKUP(A250,'post control'!J:BI,44,0)</f>
        <v>#N/A</v>
      </c>
      <c r="K250" s="24" t="str">
        <f>VLOOKUP(A250,Pre!$J:$BG,44,0)</f>
        <v>N/A</v>
      </c>
      <c r="L250" t="e">
        <f>VLOOKUP(A250,'post intervencion'!J:BY,62,0)</f>
        <v>#N/A</v>
      </c>
      <c r="M250" t="e">
        <f>VLOOKUP(A250,'post control'!J:BI,45,0)</f>
        <v>#N/A</v>
      </c>
      <c r="N250" t="str">
        <f>VLOOKUP(A250,Pre!$J:$BG,45,0)</f>
        <v>N/A</v>
      </c>
      <c r="O250" t="e">
        <f>VLOOKUP(A250,'post intervencion'!J:BY,63,0)</f>
        <v>#N/A</v>
      </c>
      <c r="P250" t="e">
        <f>VLOOKUP(A250,'post control'!J:BI,46,0)</f>
        <v>#N/A</v>
      </c>
      <c r="Q250" t="str">
        <f>VLOOKUP(A250,Pre!$J:$BG,46,0)</f>
        <v>N/A</v>
      </c>
      <c r="R250" t="e">
        <f>VLOOKUP(A250,'post intervencion'!J:BY,64,0)</f>
        <v>#N/A</v>
      </c>
      <c r="S250" t="e">
        <f>VLOOKUP(A250,'post control'!J:BI,47,0)</f>
        <v>#N/A</v>
      </c>
      <c r="T250" t="str">
        <f>VLOOKUP(A250,Pre!$J:$BG,47,0)</f>
        <v>N/A</v>
      </c>
      <c r="U250" t="e">
        <f>VLOOKUP(A250,'post intervencion'!J:BY,65,0)</f>
        <v>#N/A</v>
      </c>
      <c r="V250" t="e">
        <f>VLOOKUP(A250,'post control'!J:BI,48,0)</f>
        <v>#N/A</v>
      </c>
      <c r="W250">
        <f>VLOOKUP(A250,Pre!$J:$BG,48,0)</f>
        <v>1</v>
      </c>
      <c r="X250" t="e">
        <f>VLOOKUP(A250,'post intervencion'!J:BY,66,0)</f>
        <v>#N/A</v>
      </c>
      <c r="Y250" t="e">
        <f>VLOOKUP(A250,'post control'!J:BI,49,0)</f>
        <v>#N/A</v>
      </c>
      <c r="Z250">
        <f>VLOOKUP(A250,Pre!$J:$BG,49,0)</f>
        <v>1</v>
      </c>
      <c r="AA250" t="e">
        <f>VLOOKUP(A250,'post intervencion'!J:BY,67,0)</f>
        <v>#N/A</v>
      </c>
      <c r="AB250" t="e">
        <f>VLOOKUP(A250,'post control'!J:BI,50,0)</f>
        <v>#N/A</v>
      </c>
      <c r="AC250">
        <f>VLOOKUP(A250,Pre!$J:$BG,50,0)</f>
        <v>0</v>
      </c>
      <c r="AD250" t="e">
        <f>VLOOKUP(A250,'post intervencion'!J:BY,68,0)</f>
        <v>#N/A</v>
      </c>
      <c r="AE250" t="e">
        <f>VLOOKUP(A250,'post control'!J:BI,51,0)</f>
        <v>#N/A</v>
      </c>
      <c r="AG250" t="str">
        <f>VLOOKUP(A250,Pre!$J:$BH,51,0)</f>
        <v>N/A</v>
      </c>
      <c r="AH250" t="e">
        <f>VLOOKUP(A250,'post intervencion'!J:CA,70,0)</f>
        <v>#N/A</v>
      </c>
      <c r="AJ250" t="str">
        <f>VLOOKUP(A250,Pre!$J:$BI,52,0)</f>
        <v>N/A</v>
      </c>
      <c r="AK250" t="e">
        <f>VLOOKUP(A250,'post intervencion'!J:CB,71,0)</f>
        <v>#N/A</v>
      </c>
      <c r="AM250" t="str">
        <f>VLOOKUP(A250,Pre!$J:$BJ,53,0)</f>
        <v>N/A</v>
      </c>
      <c r="AN250" t="e">
        <f>VLOOKUP(A250,'post intervencion'!J:CC,72,0)</f>
        <v>#N/A</v>
      </c>
      <c r="AP250">
        <f>VLOOKUP(A250,Pre!$J:$BK,54,0)</f>
        <v>0</v>
      </c>
      <c r="AQ250" t="e">
        <f>VLOOKUP(A250,'post intervencion'!J:CD,73,0)</f>
        <v>#N/A</v>
      </c>
      <c r="AS250" t="str">
        <f>VLOOKUP(A250,Pre!$J:$BL,55,0)</f>
        <v>N/A</v>
      </c>
      <c r="AT250" t="e">
        <f>VLOOKUP(A250,'post intervencion'!J:CE,74,0)</f>
        <v>#N/A</v>
      </c>
      <c r="AW250" t="e">
        <f>VLOOKUP(A250,'post intervencion'!$J$18:$CI$117,75,0)</f>
        <v>#N/A</v>
      </c>
      <c r="AX250" t="e">
        <f>VLOOKUP(A250,'post intervencion'!$J$18:$CI$117,76,0)</f>
        <v>#N/A</v>
      </c>
      <c r="AY250" t="e">
        <f>VLOOKUP(A250,'post intervencion'!$J$18:$CI$117,77,0)</f>
        <v>#N/A</v>
      </c>
      <c r="AZ250" t="e">
        <f>VLOOKUP(A250,'post intervencion'!$J$18:$CI$117,78,0)</f>
        <v>#N/A</v>
      </c>
      <c r="BB250">
        <f>VLOOKUP(A250,Pre!$J:$BL,4,0)</f>
        <v>1</v>
      </c>
      <c r="BC250" t="e">
        <f>VLOOKUP(A250,'post intervencion'!J:CN,21,0)</f>
        <v>#N/A</v>
      </c>
    </row>
    <row r="251" spans="1:55" x14ac:dyDescent="0.2">
      <c r="A251">
        <v>373</v>
      </c>
      <c r="B251" s="13">
        <f>VLOOKUP(A251,Pre!$J:$BG,41,0)</f>
        <v>3.3333333333333335</v>
      </c>
      <c r="C251" s="13" t="e">
        <f>VLOOKUP(A251,'post intervencion'!J:BY,59,0)</f>
        <v>#N/A</v>
      </c>
      <c r="D251" s="13">
        <f>VLOOKUP(A251,'post control'!J:BI,42,0)</f>
        <v>4.333333333333333</v>
      </c>
      <c r="E251">
        <f>VLOOKUP(A251,Pre!$J:$BG,42,0)</f>
        <v>5</v>
      </c>
      <c r="F251" t="e">
        <f>VLOOKUP(A251,'post intervencion'!J:BY,60,0)</f>
        <v>#N/A</v>
      </c>
      <c r="G251">
        <f>VLOOKUP(A251,'post control'!J:BI,43,0)</f>
        <v>5</v>
      </c>
      <c r="H251" t="str">
        <f>VLOOKUP(A251,Pre!$J:$BG,43,0)</f>
        <v>N/A</v>
      </c>
      <c r="I251" t="e">
        <f>VLOOKUP(A251,'post intervencion'!J:BY,61,0)</f>
        <v>#N/A</v>
      </c>
      <c r="J251" t="str">
        <f>VLOOKUP(A251,'post control'!J:BI,44,0)</f>
        <v>N/A</v>
      </c>
      <c r="K251" s="24" t="str">
        <f>VLOOKUP(A251,Pre!$J:$BG,44,0)</f>
        <v>N/A</v>
      </c>
      <c r="L251" t="e">
        <f>VLOOKUP(A251,'post intervencion'!J:BY,62,0)</f>
        <v>#N/A</v>
      </c>
      <c r="M251" t="str">
        <f>VLOOKUP(A251,'post control'!J:BI,45,0)</f>
        <v>N/A</v>
      </c>
      <c r="N251" t="str">
        <f>VLOOKUP(A251,Pre!$J:$BG,45,0)</f>
        <v>N/A</v>
      </c>
      <c r="O251" t="e">
        <f>VLOOKUP(A251,'post intervencion'!J:BY,63,0)</f>
        <v>#N/A</v>
      </c>
      <c r="P251" t="str">
        <f>VLOOKUP(A251,'post control'!J:BI,46,0)</f>
        <v>N/A</v>
      </c>
      <c r="Q251" t="str">
        <f>VLOOKUP(A251,Pre!$J:$BG,46,0)</f>
        <v>N/A</v>
      </c>
      <c r="R251" t="e">
        <f>VLOOKUP(A251,'post intervencion'!J:BY,64,0)</f>
        <v>#N/A</v>
      </c>
      <c r="S251" t="str">
        <f>VLOOKUP(A251,'post control'!J:BI,47,0)</f>
        <v>N/A</v>
      </c>
      <c r="T251" t="str">
        <f>VLOOKUP(A251,Pre!$J:$BG,47,0)</f>
        <v>N/A</v>
      </c>
      <c r="U251" t="e">
        <f>VLOOKUP(A251,'post intervencion'!J:BY,65,0)</f>
        <v>#N/A</v>
      </c>
      <c r="V251" t="str">
        <f>VLOOKUP(A251,'post control'!J:BI,48,0)</f>
        <v>N/A</v>
      </c>
      <c r="W251">
        <f>VLOOKUP(A251,Pre!$J:$BG,48,0)</f>
        <v>3.4</v>
      </c>
      <c r="X251" t="e">
        <f>VLOOKUP(A251,'post intervencion'!J:BY,66,0)</f>
        <v>#N/A</v>
      </c>
      <c r="Y251">
        <f>VLOOKUP(A251,'post control'!J:BI,49,0)</f>
        <v>3.8</v>
      </c>
      <c r="Z251">
        <f>VLOOKUP(A251,Pre!$J:$BG,49,0)</f>
        <v>5</v>
      </c>
      <c r="AA251" t="e">
        <f>VLOOKUP(A251,'post intervencion'!J:BY,67,0)</f>
        <v>#N/A</v>
      </c>
      <c r="AB251" t="e">
        <f>VLOOKUP(A251,'post control'!J:BI,50,0)</f>
        <v>#DIV/0!</v>
      </c>
      <c r="AC251">
        <f>VLOOKUP(A251,Pre!$J:$BG,50,0)</f>
        <v>5</v>
      </c>
      <c r="AD251" t="e">
        <f>VLOOKUP(A251,'post intervencion'!J:BY,68,0)</f>
        <v>#N/A</v>
      </c>
      <c r="AE251">
        <f>VLOOKUP(A251,'post control'!J:BI,51,0)</f>
        <v>7</v>
      </c>
      <c r="AG251" t="str">
        <f>VLOOKUP(A251,Pre!$J:$BH,51,0)</f>
        <v>N/A</v>
      </c>
      <c r="AH251" t="e">
        <f>VLOOKUP(A251,'post intervencion'!J:CA,70,0)</f>
        <v>#N/A</v>
      </c>
      <c r="AJ251" t="str">
        <f>VLOOKUP(A251,Pre!$J:$BI,52,0)</f>
        <v>N/A</v>
      </c>
      <c r="AK251" t="e">
        <f>VLOOKUP(A251,'post intervencion'!J:CB,71,0)</f>
        <v>#N/A</v>
      </c>
      <c r="AM251" t="str">
        <f>VLOOKUP(A251,Pre!$J:$BJ,53,0)</f>
        <v>N/A</v>
      </c>
      <c r="AN251" t="e">
        <f>VLOOKUP(A251,'post intervencion'!J:CC,72,0)</f>
        <v>#N/A</v>
      </c>
      <c r="AP251">
        <f>VLOOKUP(A251,Pre!$J:$BK,54,0)</f>
        <v>3</v>
      </c>
      <c r="AQ251" t="e">
        <f>VLOOKUP(A251,'post intervencion'!J:CD,73,0)</f>
        <v>#N/A</v>
      </c>
      <c r="AS251" t="str">
        <f>VLOOKUP(A251,Pre!$J:$BL,55,0)</f>
        <v>N/A</v>
      </c>
      <c r="AT251" t="e">
        <f>VLOOKUP(A251,'post intervencion'!J:CE,74,0)</f>
        <v>#N/A</v>
      </c>
      <c r="AW251" t="e">
        <f>VLOOKUP(A251,'post intervencion'!$J$18:$CI$117,75,0)</f>
        <v>#N/A</v>
      </c>
      <c r="AX251" t="e">
        <f>VLOOKUP(A251,'post intervencion'!$J$18:$CI$117,76,0)</f>
        <v>#N/A</v>
      </c>
      <c r="AY251" t="e">
        <f>VLOOKUP(A251,'post intervencion'!$J$18:$CI$117,77,0)</f>
        <v>#N/A</v>
      </c>
      <c r="AZ251" t="e">
        <f>VLOOKUP(A251,'post intervencion'!$J$18:$CI$117,78,0)</f>
        <v>#N/A</v>
      </c>
      <c r="BB251">
        <f>VLOOKUP(A251,Pre!$J:$BL,4,0)</f>
        <v>3</v>
      </c>
      <c r="BC251" t="e">
        <f>VLOOKUP(A251,'post intervencion'!J:CN,21,0)</f>
        <v>#N/A</v>
      </c>
    </row>
    <row r="252" spans="1:55" x14ac:dyDescent="0.2">
      <c r="A252">
        <v>381</v>
      </c>
      <c r="B252" s="13">
        <f>VLOOKUP(A252,Pre!$J:$BG,41,0)</f>
        <v>5.333333333333333</v>
      </c>
      <c r="C252" s="13" t="e">
        <f>VLOOKUP(A252,'post intervencion'!J:BY,59,0)</f>
        <v>#N/A</v>
      </c>
      <c r="D252" s="13" t="e">
        <f>VLOOKUP(A252,'post control'!J:BI,42,0)</f>
        <v>#N/A</v>
      </c>
      <c r="E252">
        <f>VLOOKUP(A252,Pre!$J:$BG,42,0)</f>
        <v>3</v>
      </c>
      <c r="F252" t="e">
        <f>VLOOKUP(A252,'post intervencion'!J:BY,60,0)</f>
        <v>#N/A</v>
      </c>
      <c r="G252" t="e">
        <f>VLOOKUP(A252,'post control'!J:BI,43,0)</f>
        <v>#N/A</v>
      </c>
      <c r="H252" t="str">
        <f>VLOOKUP(A252,Pre!$J:$BG,43,0)</f>
        <v>N/A</v>
      </c>
      <c r="I252" t="e">
        <f>VLOOKUP(A252,'post intervencion'!J:BY,61,0)</f>
        <v>#N/A</v>
      </c>
      <c r="J252" t="e">
        <f>VLOOKUP(A252,'post control'!J:BI,44,0)</f>
        <v>#N/A</v>
      </c>
      <c r="K252" s="24" t="str">
        <f>VLOOKUP(A252,Pre!$J:$BG,44,0)</f>
        <v>N/A</v>
      </c>
      <c r="L252" t="e">
        <f>VLOOKUP(A252,'post intervencion'!J:BY,62,0)</f>
        <v>#N/A</v>
      </c>
      <c r="M252" t="e">
        <f>VLOOKUP(A252,'post control'!J:BI,45,0)</f>
        <v>#N/A</v>
      </c>
      <c r="N252" t="str">
        <f>VLOOKUP(A252,Pre!$J:$BG,45,0)</f>
        <v>N/A</v>
      </c>
      <c r="O252" t="e">
        <f>VLOOKUP(A252,'post intervencion'!J:BY,63,0)</f>
        <v>#N/A</v>
      </c>
      <c r="P252" t="e">
        <f>VLOOKUP(A252,'post control'!J:BI,46,0)</f>
        <v>#N/A</v>
      </c>
      <c r="Q252" t="str">
        <f>VLOOKUP(A252,Pre!$J:$BG,46,0)</f>
        <v>N/A</v>
      </c>
      <c r="R252" t="e">
        <f>VLOOKUP(A252,'post intervencion'!J:BY,64,0)</f>
        <v>#N/A</v>
      </c>
      <c r="S252" t="e">
        <f>VLOOKUP(A252,'post control'!J:BI,47,0)</f>
        <v>#N/A</v>
      </c>
      <c r="T252" t="str">
        <f>VLOOKUP(A252,Pre!$J:$BG,47,0)</f>
        <v>N/A</v>
      </c>
      <c r="U252" t="e">
        <f>VLOOKUP(A252,'post intervencion'!J:BY,65,0)</f>
        <v>#N/A</v>
      </c>
      <c r="V252" t="e">
        <f>VLOOKUP(A252,'post control'!J:BI,48,0)</f>
        <v>#N/A</v>
      </c>
      <c r="W252">
        <f>VLOOKUP(A252,Pre!$J:$BG,48,0)</f>
        <v>4</v>
      </c>
      <c r="X252" t="e">
        <f>VLOOKUP(A252,'post intervencion'!J:BY,66,0)</f>
        <v>#N/A</v>
      </c>
      <c r="Y252" t="e">
        <f>VLOOKUP(A252,'post control'!J:BI,49,0)</f>
        <v>#N/A</v>
      </c>
      <c r="Z252">
        <f>VLOOKUP(A252,Pre!$J:$BG,49,0)</f>
        <v>3</v>
      </c>
      <c r="AA252" t="e">
        <f>VLOOKUP(A252,'post intervencion'!J:BY,67,0)</f>
        <v>#N/A</v>
      </c>
      <c r="AB252" t="e">
        <f>VLOOKUP(A252,'post control'!J:BI,50,0)</f>
        <v>#N/A</v>
      </c>
      <c r="AC252">
        <f>VLOOKUP(A252,Pre!$J:$BG,50,0)</f>
        <v>3</v>
      </c>
      <c r="AD252" t="e">
        <f>VLOOKUP(A252,'post intervencion'!J:BY,68,0)</f>
        <v>#N/A</v>
      </c>
      <c r="AE252" t="e">
        <f>VLOOKUP(A252,'post control'!J:BI,51,0)</f>
        <v>#N/A</v>
      </c>
      <c r="AG252" t="str">
        <f>VLOOKUP(A252,Pre!$J:$BH,51,0)</f>
        <v>N/A</v>
      </c>
      <c r="AH252" t="e">
        <f>VLOOKUP(A252,'post intervencion'!J:CA,70,0)</f>
        <v>#N/A</v>
      </c>
      <c r="AJ252" t="str">
        <f>VLOOKUP(A252,Pre!$J:$BI,52,0)</f>
        <v>N/A</v>
      </c>
      <c r="AK252" t="e">
        <f>VLOOKUP(A252,'post intervencion'!J:CB,71,0)</f>
        <v>#N/A</v>
      </c>
      <c r="AM252" t="str">
        <f>VLOOKUP(A252,Pre!$J:$BJ,53,0)</f>
        <v>N/A</v>
      </c>
      <c r="AN252" t="e">
        <f>VLOOKUP(A252,'post intervencion'!J:CC,72,0)</f>
        <v>#N/A</v>
      </c>
      <c r="AP252">
        <f>VLOOKUP(A252,Pre!$J:$BK,54,0)</f>
        <v>1</v>
      </c>
      <c r="AQ252" t="e">
        <f>VLOOKUP(A252,'post intervencion'!J:CD,73,0)</f>
        <v>#N/A</v>
      </c>
      <c r="AS252" t="str">
        <f>VLOOKUP(A252,Pre!$J:$BL,55,0)</f>
        <v>N/A</v>
      </c>
      <c r="AT252" t="e">
        <f>VLOOKUP(A252,'post intervencion'!J:CE,74,0)</f>
        <v>#N/A</v>
      </c>
      <c r="AW252" t="e">
        <f>VLOOKUP(A252,'post intervencion'!$J$18:$CI$117,75,0)</f>
        <v>#N/A</v>
      </c>
      <c r="AX252" t="e">
        <f>VLOOKUP(A252,'post intervencion'!$J$18:$CI$117,76,0)</f>
        <v>#N/A</v>
      </c>
      <c r="AY252" t="e">
        <f>VLOOKUP(A252,'post intervencion'!$J$18:$CI$117,77,0)</f>
        <v>#N/A</v>
      </c>
      <c r="AZ252" t="e">
        <f>VLOOKUP(A252,'post intervencion'!$J$18:$CI$117,78,0)</f>
        <v>#N/A</v>
      </c>
      <c r="BB252">
        <f>VLOOKUP(A252,Pre!$J:$BL,4,0)</f>
        <v>4</v>
      </c>
      <c r="BC252" t="e">
        <f>VLOOKUP(A252,'post intervencion'!J:CN,21,0)</f>
        <v>#N/A</v>
      </c>
    </row>
    <row r="253" spans="1:55" x14ac:dyDescent="0.2">
      <c r="A253">
        <v>425</v>
      </c>
      <c r="B253" s="13">
        <f>VLOOKUP(A253,Pre!$J:$BG,41,0)</f>
        <v>3.6666666666666665</v>
      </c>
      <c r="C253" s="13" t="e">
        <f>VLOOKUP(A253,'post intervencion'!J:BY,59,0)</f>
        <v>#N/A</v>
      </c>
      <c r="D253" s="13" t="e">
        <f>VLOOKUP(A253,'post control'!J:BI,42,0)</f>
        <v>#N/A</v>
      </c>
      <c r="E253">
        <f>VLOOKUP(A253,Pre!$J:$BG,42,0)</f>
        <v>3</v>
      </c>
      <c r="F253" t="e">
        <f>VLOOKUP(A253,'post intervencion'!J:BY,60,0)</f>
        <v>#N/A</v>
      </c>
      <c r="G253" t="e">
        <f>VLOOKUP(A253,'post control'!J:BI,43,0)</f>
        <v>#N/A</v>
      </c>
      <c r="H253" t="str">
        <f>VLOOKUP(A253,Pre!$J:$BG,43,0)</f>
        <v>N/A</v>
      </c>
      <c r="I253" t="e">
        <f>VLOOKUP(A253,'post intervencion'!J:BY,61,0)</f>
        <v>#N/A</v>
      </c>
      <c r="J253" t="e">
        <f>VLOOKUP(A253,'post control'!J:BI,44,0)</f>
        <v>#N/A</v>
      </c>
      <c r="K253" s="24" t="str">
        <f>VLOOKUP(A253,Pre!$J:$BG,44,0)</f>
        <v>N/A</v>
      </c>
      <c r="L253" t="e">
        <f>VLOOKUP(A253,'post intervencion'!J:BY,62,0)</f>
        <v>#N/A</v>
      </c>
      <c r="M253" t="e">
        <f>VLOOKUP(A253,'post control'!J:BI,45,0)</f>
        <v>#N/A</v>
      </c>
      <c r="N253" t="str">
        <f>VLOOKUP(A253,Pre!$J:$BG,45,0)</f>
        <v>N/A</v>
      </c>
      <c r="O253" t="e">
        <f>VLOOKUP(A253,'post intervencion'!J:BY,63,0)</f>
        <v>#N/A</v>
      </c>
      <c r="P253" t="e">
        <f>VLOOKUP(A253,'post control'!J:BI,46,0)</f>
        <v>#N/A</v>
      </c>
      <c r="Q253" t="str">
        <f>VLOOKUP(A253,Pre!$J:$BG,46,0)</f>
        <v>N/A</v>
      </c>
      <c r="R253" t="e">
        <f>VLOOKUP(A253,'post intervencion'!J:BY,64,0)</f>
        <v>#N/A</v>
      </c>
      <c r="S253" t="e">
        <f>VLOOKUP(A253,'post control'!J:BI,47,0)</f>
        <v>#N/A</v>
      </c>
      <c r="T253" t="str">
        <f>VLOOKUP(A253,Pre!$J:$BG,47,0)</f>
        <v>N/A</v>
      </c>
      <c r="U253" t="e">
        <f>VLOOKUP(A253,'post intervencion'!J:BY,65,0)</f>
        <v>#N/A</v>
      </c>
      <c r="V253" t="e">
        <f>VLOOKUP(A253,'post control'!J:BI,48,0)</f>
        <v>#N/A</v>
      </c>
      <c r="W253">
        <f>VLOOKUP(A253,Pre!$J:$BG,48,0)</f>
        <v>4.5999999999999996</v>
      </c>
      <c r="X253" t="e">
        <f>VLOOKUP(A253,'post intervencion'!J:BY,66,0)</f>
        <v>#N/A</v>
      </c>
      <c r="Y253" t="e">
        <f>VLOOKUP(A253,'post control'!J:BI,49,0)</f>
        <v>#N/A</v>
      </c>
      <c r="Z253" t="e">
        <f>VLOOKUP(A253,Pre!$J:$BG,49,0)</f>
        <v>#DIV/0!</v>
      </c>
      <c r="AA253" t="e">
        <f>VLOOKUP(A253,'post intervencion'!J:BY,67,0)</f>
        <v>#N/A</v>
      </c>
      <c r="AB253" t="e">
        <f>VLOOKUP(A253,'post control'!J:BI,50,0)</f>
        <v>#N/A</v>
      </c>
      <c r="AC253">
        <f>VLOOKUP(A253,Pre!$J:$BG,50,0)</f>
        <v>0</v>
      </c>
      <c r="AD253" t="e">
        <f>VLOOKUP(A253,'post intervencion'!J:BY,68,0)</f>
        <v>#N/A</v>
      </c>
      <c r="AE253" t="e">
        <f>VLOOKUP(A253,'post control'!J:BI,51,0)</f>
        <v>#N/A</v>
      </c>
      <c r="AG253" t="str">
        <f>VLOOKUP(A253,Pre!$J:$BH,51,0)</f>
        <v>N/A</v>
      </c>
      <c r="AH253" t="e">
        <f>VLOOKUP(A253,'post intervencion'!J:CA,70,0)</f>
        <v>#N/A</v>
      </c>
      <c r="AJ253" t="str">
        <f>VLOOKUP(A253,Pre!$J:$BI,52,0)</f>
        <v>N/A</v>
      </c>
      <c r="AK253" t="e">
        <f>VLOOKUP(A253,'post intervencion'!J:CB,71,0)</f>
        <v>#N/A</v>
      </c>
      <c r="AM253" t="str">
        <f>VLOOKUP(A253,Pre!$J:$BJ,53,0)</f>
        <v>N/A</v>
      </c>
      <c r="AN253" t="e">
        <f>VLOOKUP(A253,'post intervencion'!J:CC,72,0)</f>
        <v>#N/A</v>
      </c>
      <c r="AP253">
        <f>VLOOKUP(A253,Pre!$J:$BK,54,0)</f>
        <v>0</v>
      </c>
      <c r="AQ253" t="e">
        <f>VLOOKUP(A253,'post intervencion'!J:CD,73,0)</f>
        <v>#N/A</v>
      </c>
      <c r="AS253" t="str">
        <f>VLOOKUP(A253,Pre!$J:$BL,55,0)</f>
        <v>N/A</v>
      </c>
      <c r="AT253" t="e">
        <f>VLOOKUP(A253,'post intervencion'!J:CE,74,0)</f>
        <v>#N/A</v>
      </c>
      <c r="AW253" t="e">
        <f>VLOOKUP(A253,'post intervencion'!$J$18:$CI$117,75,0)</f>
        <v>#N/A</v>
      </c>
      <c r="AX253" t="e">
        <f>VLOOKUP(A253,'post intervencion'!$J$18:$CI$117,76,0)</f>
        <v>#N/A</v>
      </c>
      <c r="AY253" t="e">
        <f>VLOOKUP(A253,'post intervencion'!$J$18:$CI$117,77,0)</f>
        <v>#N/A</v>
      </c>
      <c r="AZ253" t="e">
        <f>VLOOKUP(A253,'post intervencion'!$J$18:$CI$117,78,0)</f>
        <v>#N/A</v>
      </c>
      <c r="BB253">
        <f>VLOOKUP(A253,Pre!$J:$BL,4,0)</f>
        <v>1</v>
      </c>
      <c r="BC253" t="e">
        <f>VLOOKUP(A253,'post intervencion'!J:CN,21,0)</f>
        <v>#N/A</v>
      </c>
    </row>
    <row r="254" spans="1:55" x14ac:dyDescent="0.2">
      <c r="A254">
        <v>426</v>
      </c>
      <c r="B254" s="13">
        <f>VLOOKUP(A254,Pre!$J:$BG,41,0)</f>
        <v>3</v>
      </c>
      <c r="C254" s="13" t="e">
        <f>VLOOKUP(A254,'post intervencion'!J:BY,59,0)</f>
        <v>#N/A</v>
      </c>
      <c r="D254" s="13">
        <f>VLOOKUP(A254,'post control'!J:BI,42,0)</f>
        <v>3.3333333333333335</v>
      </c>
      <c r="E254">
        <f>VLOOKUP(A254,Pre!$J:$BG,42,0)</f>
        <v>0</v>
      </c>
      <c r="F254" t="e">
        <f>VLOOKUP(A254,'post intervencion'!J:BY,60,0)</f>
        <v>#N/A</v>
      </c>
      <c r="G254">
        <f>VLOOKUP(A254,'post control'!J:BI,43,0)</f>
        <v>1</v>
      </c>
      <c r="H254" t="str">
        <f>VLOOKUP(A254,Pre!$J:$BG,43,0)</f>
        <v>N/A</v>
      </c>
      <c r="I254" t="e">
        <f>VLOOKUP(A254,'post intervencion'!J:BY,61,0)</f>
        <v>#N/A</v>
      </c>
      <c r="J254" t="str">
        <f>VLOOKUP(A254,'post control'!J:BI,44,0)</f>
        <v>N/A</v>
      </c>
      <c r="K254" s="24" t="str">
        <f>VLOOKUP(A254,Pre!$J:$BG,44,0)</f>
        <v>N/A</v>
      </c>
      <c r="L254" t="e">
        <f>VLOOKUP(A254,'post intervencion'!J:BY,62,0)</f>
        <v>#N/A</v>
      </c>
      <c r="M254" t="str">
        <f>VLOOKUP(A254,'post control'!J:BI,45,0)</f>
        <v>N/A</v>
      </c>
      <c r="N254" t="str">
        <f>VLOOKUP(A254,Pre!$J:$BG,45,0)</f>
        <v>N/A</v>
      </c>
      <c r="O254" t="e">
        <f>VLOOKUP(A254,'post intervencion'!J:BY,63,0)</f>
        <v>#N/A</v>
      </c>
      <c r="P254" t="str">
        <f>VLOOKUP(A254,'post control'!J:BI,46,0)</f>
        <v>N/A</v>
      </c>
      <c r="Q254" t="str">
        <f>VLOOKUP(A254,Pre!$J:$BG,46,0)</f>
        <v>N/A</v>
      </c>
      <c r="R254" t="e">
        <f>VLOOKUP(A254,'post intervencion'!J:BY,64,0)</f>
        <v>#N/A</v>
      </c>
      <c r="S254" t="str">
        <f>VLOOKUP(A254,'post control'!J:BI,47,0)</f>
        <v>N/A</v>
      </c>
      <c r="T254" t="str">
        <f>VLOOKUP(A254,Pre!$J:$BG,47,0)</f>
        <v>N/A</v>
      </c>
      <c r="U254" t="e">
        <f>VLOOKUP(A254,'post intervencion'!J:BY,65,0)</f>
        <v>#N/A</v>
      </c>
      <c r="V254" t="str">
        <f>VLOOKUP(A254,'post control'!J:BI,48,0)</f>
        <v>N/A</v>
      </c>
      <c r="W254">
        <f>VLOOKUP(A254,Pre!$J:$BG,48,0)</f>
        <v>3</v>
      </c>
      <c r="X254" t="e">
        <f>VLOOKUP(A254,'post intervencion'!J:BY,66,0)</f>
        <v>#N/A</v>
      </c>
      <c r="Y254">
        <f>VLOOKUP(A254,'post control'!J:BI,49,0)</f>
        <v>3</v>
      </c>
      <c r="Z254">
        <f>VLOOKUP(A254,Pre!$J:$BG,49,0)</f>
        <v>3</v>
      </c>
      <c r="AA254" t="e">
        <f>VLOOKUP(A254,'post intervencion'!J:BY,67,0)</f>
        <v>#N/A</v>
      </c>
      <c r="AB254" t="e">
        <f>VLOOKUP(A254,'post control'!J:BI,50,0)</f>
        <v>#DIV/0!</v>
      </c>
      <c r="AC254">
        <f>VLOOKUP(A254,Pre!$J:$BG,50,0)</f>
        <v>0</v>
      </c>
      <c r="AD254" t="e">
        <f>VLOOKUP(A254,'post intervencion'!J:BY,68,0)</f>
        <v>#N/A</v>
      </c>
      <c r="AE254">
        <f>VLOOKUP(A254,'post control'!J:BI,51,0)</f>
        <v>9</v>
      </c>
      <c r="AG254" t="str">
        <f>VLOOKUP(A254,Pre!$J:$BH,51,0)</f>
        <v>N/A</v>
      </c>
      <c r="AH254" t="e">
        <f>VLOOKUP(A254,'post intervencion'!J:CA,70,0)</f>
        <v>#N/A</v>
      </c>
      <c r="AJ254" t="str">
        <f>VLOOKUP(A254,Pre!$J:$BI,52,0)</f>
        <v>N/A</v>
      </c>
      <c r="AK254" t="e">
        <f>VLOOKUP(A254,'post intervencion'!J:CB,71,0)</f>
        <v>#N/A</v>
      </c>
      <c r="AM254" t="str">
        <f>VLOOKUP(A254,Pre!$J:$BJ,53,0)</f>
        <v>N/A</v>
      </c>
      <c r="AN254" t="e">
        <f>VLOOKUP(A254,'post intervencion'!J:CC,72,0)</f>
        <v>#N/A</v>
      </c>
      <c r="AP254">
        <f>VLOOKUP(A254,Pre!$J:$BK,54,0)</f>
        <v>0</v>
      </c>
      <c r="AQ254" t="e">
        <f>VLOOKUP(A254,'post intervencion'!J:CD,73,0)</f>
        <v>#N/A</v>
      </c>
      <c r="AS254" t="str">
        <f>VLOOKUP(A254,Pre!$J:$BL,55,0)</f>
        <v>N/A</v>
      </c>
      <c r="AT254" t="e">
        <f>VLOOKUP(A254,'post intervencion'!J:CE,74,0)</f>
        <v>#N/A</v>
      </c>
      <c r="AW254" t="e">
        <f>VLOOKUP(A254,'post intervencion'!$J$18:$CI$117,75,0)</f>
        <v>#N/A</v>
      </c>
      <c r="AX254" t="e">
        <f>VLOOKUP(A254,'post intervencion'!$J$18:$CI$117,76,0)</f>
        <v>#N/A</v>
      </c>
      <c r="AY254" t="e">
        <f>VLOOKUP(A254,'post intervencion'!$J$18:$CI$117,77,0)</f>
        <v>#N/A</v>
      </c>
      <c r="AZ254" t="e">
        <f>VLOOKUP(A254,'post intervencion'!$J$18:$CI$117,78,0)</f>
        <v>#N/A</v>
      </c>
      <c r="BB254">
        <f>VLOOKUP(A254,Pre!$J:$BL,4,0)</f>
        <v>3</v>
      </c>
      <c r="BC254" t="e">
        <f>VLOOKUP(A254,'post intervencion'!J:CN,21,0)</f>
        <v>#N/A</v>
      </c>
    </row>
    <row r="255" spans="1:55" x14ac:dyDescent="0.2">
      <c r="A255">
        <v>426</v>
      </c>
      <c r="B255" s="13">
        <f>VLOOKUP(A255,Pre!$J:$BG,41,0)</f>
        <v>3</v>
      </c>
      <c r="C255" s="13" t="e">
        <f>VLOOKUP(A255,'post intervencion'!J:BY,59,0)</f>
        <v>#N/A</v>
      </c>
      <c r="D255" s="13">
        <f>VLOOKUP(A255,'post control'!J:BI,42,0)</f>
        <v>3.3333333333333335</v>
      </c>
      <c r="E255">
        <f>VLOOKUP(A255,Pre!$J:$BG,42,0)</f>
        <v>0</v>
      </c>
      <c r="F255" t="e">
        <f>VLOOKUP(A255,'post intervencion'!J:BY,60,0)</f>
        <v>#N/A</v>
      </c>
      <c r="G255">
        <f>VLOOKUP(A255,'post control'!J:BI,43,0)</f>
        <v>1</v>
      </c>
      <c r="H255" t="str">
        <f>VLOOKUP(A255,Pre!$J:$BG,43,0)</f>
        <v>N/A</v>
      </c>
      <c r="I255" t="e">
        <f>VLOOKUP(A255,'post intervencion'!J:BY,61,0)</f>
        <v>#N/A</v>
      </c>
      <c r="J255" t="str">
        <f>VLOOKUP(A255,'post control'!J:BI,44,0)</f>
        <v>N/A</v>
      </c>
      <c r="K255" s="24" t="str">
        <f>VLOOKUP(A255,Pre!$J:$BG,44,0)</f>
        <v>N/A</v>
      </c>
      <c r="L255" t="e">
        <f>VLOOKUP(A255,'post intervencion'!J:BY,62,0)</f>
        <v>#N/A</v>
      </c>
      <c r="M255" t="str">
        <f>VLOOKUP(A255,'post control'!J:BI,45,0)</f>
        <v>N/A</v>
      </c>
      <c r="N255" t="str">
        <f>VLOOKUP(A255,Pre!$J:$BG,45,0)</f>
        <v>N/A</v>
      </c>
      <c r="O255" t="e">
        <f>VLOOKUP(A255,'post intervencion'!J:BY,63,0)</f>
        <v>#N/A</v>
      </c>
      <c r="P255" t="str">
        <f>VLOOKUP(A255,'post control'!J:BI,46,0)</f>
        <v>N/A</v>
      </c>
      <c r="Q255" t="str">
        <f>VLOOKUP(A255,Pre!$J:$BG,46,0)</f>
        <v>N/A</v>
      </c>
      <c r="R255" t="e">
        <f>VLOOKUP(A255,'post intervencion'!J:BY,64,0)</f>
        <v>#N/A</v>
      </c>
      <c r="S255" t="str">
        <f>VLOOKUP(A255,'post control'!J:BI,47,0)</f>
        <v>N/A</v>
      </c>
      <c r="T255" t="str">
        <f>VLOOKUP(A255,Pre!$J:$BG,47,0)</f>
        <v>N/A</v>
      </c>
      <c r="U255" t="e">
        <f>VLOOKUP(A255,'post intervencion'!J:BY,65,0)</f>
        <v>#N/A</v>
      </c>
      <c r="V255" t="str">
        <f>VLOOKUP(A255,'post control'!J:BI,48,0)</f>
        <v>N/A</v>
      </c>
      <c r="W255">
        <f>VLOOKUP(A255,Pre!$J:$BG,48,0)</f>
        <v>3</v>
      </c>
      <c r="X255" t="e">
        <f>VLOOKUP(A255,'post intervencion'!J:BY,66,0)</f>
        <v>#N/A</v>
      </c>
      <c r="Y255">
        <f>VLOOKUP(A255,'post control'!J:BI,49,0)</f>
        <v>3</v>
      </c>
      <c r="Z255">
        <f>VLOOKUP(A255,Pre!$J:$BG,49,0)</f>
        <v>3</v>
      </c>
      <c r="AA255" t="e">
        <f>VLOOKUP(A255,'post intervencion'!J:BY,67,0)</f>
        <v>#N/A</v>
      </c>
      <c r="AB255" t="e">
        <f>VLOOKUP(A255,'post control'!J:BI,50,0)</f>
        <v>#DIV/0!</v>
      </c>
      <c r="AC255">
        <f>VLOOKUP(A255,Pre!$J:$BG,50,0)</f>
        <v>0</v>
      </c>
      <c r="AD255" t="e">
        <f>VLOOKUP(A255,'post intervencion'!J:BY,68,0)</f>
        <v>#N/A</v>
      </c>
      <c r="AE255">
        <f>VLOOKUP(A255,'post control'!J:BI,51,0)</f>
        <v>9</v>
      </c>
      <c r="AG255" t="str">
        <f>VLOOKUP(A255,Pre!$J:$BH,51,0)</f>
        <v>N/A</v>
      </c>
      <c r="AH255" t="e">
        <f>VLOOKUP(A255,'post intervencion'!J:CA,70,0)</f>
        <v>#N/A</v>
      </c>
      <c r="AJ255" t="str">
        <f>VLOOKUP(A255,Pre!$J:$BI,52,0)</f>
        <v>N/A</v>
      </c>
      <c r="AK255" t="e">
        <f>VLOOKUP(A255,'post intervencion'!J:CB,71,0)</f>
        <v>#N/A</v>
      </c>
      <c r="AM255" t="str">
        <f>VLOOKUP(A255,Pre!$J:$BJ,53,0)</f>
        <v>N/A</v>
      </c>
      <c r="AN255" t="e">
        <f>VLOOKUP(A255,'post intervencion'!J:CC,72,0)</f>
        <v>#N/A</v>
      </c>
      <c r="AP255">
        <f>VLOOKUP(A255,Pre!$J:$BK,54,0)</f>
        <v>0</v>
      </c>
      <c r="AQ255" t="e">
        <f>VLOOKUP(A255,'post intervencion'!J:CD,73,0)</f>
        <v>#N/A</v>
      </c>
      <c r="AS255" t="str">
        <f>VLOOKUP(A255,Pre!$J:$BL,55,0)</f>
        <v>N/A</v>
      </c>
      <c r="AT255" t="e">
        <f>VLOOKUP(A255,'post intervencion'!J:CE,74,0)</f>
        <v>#N/A</v>
      </c>
      <c r="AW255" t="e">
        <f>VLOOKUP(A255,'post intervencion'!$J$18:$CI$117,75,0)</f>
        <v>#N/A</v>
      </c>
      <c r="AX255" t="e">
        <f>VLOOKUP(A255,'post intervencion'!$J$18:$CI$117,76,0)</f>
        <v>#N/A</v>
      </c>
      <c r="AY255" t="e">
        <f>VLOOKUP(A255,'post intervencion'!$J$18:$CI$117,77,0)</f>
        <v>#N/A</v>
      </c>
      <c r="AZ255" t="e">
        <f>VLOOKUP(A255,'post intervencion'!$J$18:$CI$117,78,0)</f>
        <v>#N/A</v>
      </c>
      <c r="BB255">
        <f>VLOOKUP(A255,Pre!$J:$BL,4,0)</f>
        <v>3</v>
      </c>
      <c r="BC255" t="e">
        <f>VLOOKUP(A255,'post intervencion'!J:CN,21,0)</f>
        <v>#N/A</v>
      </c>
    </row>
    <row r="256" spans="1:55" x14ac:dyDescent="0.2">
      <c r="A256">
        <v>445</v>
      </c>
      <c r="B256" s="13">
        <f>VLOOKUP(A256,Pre!$J:$BG,41,0)</f>
        <v>5</v>
      </c>
      <c r="C256" s="13" t="e">
        <f>VLOOKUP(A256,'post intervencion'!J:BY,59,0)</f>
        <v>#N/A</v>
      </c>
      <c r="D256" s="13" t="e">
        <f>VLOOKUP(A256,'post control'!J:BI,42,0)</f>
        <v>#N/A</v>
      </c>
      <c r="E256">
        <f>VLOOKUP(A256,Pre!$J:$BG,42,0)</f>
        <v>8</v>
      </c>
      <c r="F256" t="e">
        <f>VLOOKUP(A256,'post intervencion'!J:BY,60,0)</f>
        <v>#N/A</v>
      </c>
      <c r="G256" t="e">
        <f>VLOOKUP(A256,'post control'!J:BI,43,0)</f>
        <v>#N/A</v>
      </c>
      <c r="H256" t="str">
        <f>VLOOKUP(A256,Pre!$J:$BG,43,0)</f>
        <v>N/A</v>
      </c>
      <c r="I256" t="e">
        <f>VLOOKUP(A256,'post intervencion'!J:BY,61,0)</f>
        <v>#N/A</v>
      </c>
      <c r="J256" t="e">
        <f>VLOOKUP(A256,'post control'!J:BI,44,0)</f>
        <v>#N/A</v>
      </c>
      <c r="K256" s="24" t="str">
        <f>VLOOKUP(A256,Pre!$J:$BG,44,0)</f>
        <v>N/A</v>
      </c>
      <c r="L256" t="e">
        <f>VLOOKUP(A256,'post intervencion'!J:BY,62,0)</f>
        <v>#N/A</v>
      </c>
      <c r="M256" t="e">
        <f>VLOOKUP(A256,'post control'!J:BI,45,0)</f>
        <v>#N/A</v>
      </c>
      <c r="N256" t="str">
        <f>VLOOKUP(A256,Pre!$J:$BG,45,0)</f>
        <v>N/A</v>
      </c>
      <c r="O256" t="e">
        <f>VLOOKUP(A256,'post intervencion'!J:BY,63,0)</f>
        <v>#N/A</v>
      </c>
      <c r="P256" t="e">
        <f>VLOOKUP(A256,'post control'!J:BI,46,0)</f>
        <v>#N/A</v>
      </c>
      <c r="Q256" t="str">
        <f>VLOOKUP(A256,Pre!$J:$BG,46,0)</f>
        <v>N/A</v>
      </c>
      <c r="R256" t="e">
        <f>VLOOKUP(A256,'post intervencion'!J:BY,64,0)</f>
        <v>#N/A</v>
      </c>
      <c r="S256" t="e">
        <f>VLOOKUP(A256,'post control'!J:BI,47,0)</f>
        <v>#N/A</v>
      </c>
      <c r="T256" t="str">
        <f>VLOOKUP(A256,Pre!$J:$BG,47,0)</f>
        <v>N/A</v>
      </c>
      <c r="U256" t="e">
        <f>VLOOKUP(A256,'post intervencion'!J:BY,65,0)</f>
        <v>#N/A</v>
      </c>
      <c r="V256" t="e">
        <f>VLOOKUP(A256,'post control'!J:BI,48,0)</f>
        <v>#N/A</v>
      </c>
      <c r="W256">
        <f>VLOOKUP(A256,Pre!$J:$BG,48,0)</f>
        <v>2.8</v>
      </c>
      <c r="X256" t="e">
        <f>VLOOKUP(A256,'post intervencion'!J:BY,66,0)</f>
        <v>#N/A</v>
      </c>
      <c r="Y256" t="e">
        <f>VLOOKUP(A256,'post control'!J:BI,49,0)</f>
        <v>#N/A</v>
      </c>
      <c r="Z256">
        <f>VLOOKUP(A256,Pre!$J:$BG,49,0)</f>
        <v>3</v>
      </c>
      <c r="AA256" t="e">
        <f>VLOOKUP(A256,'post intervencion'!J:BY,67,0)</f>
        <v>#N/A</v>
      </c>
      <c r="AB256" t="e">
        <f>VLOOKUP(A256,'post control'!J:BI,50,0)</f>
        <v>#N/A</v>
      </c>
      <c r="AC256">
        <f>VLOOKUP(A256,Pre!$J:$BG,50,0)</f>
        <v>3</v>
      </c>
      <c r="AD256" t="e">
        <f>VLOOKUP(A256,'post intervencion'!J:BY,68,0)</f>
        <v>#N/A</v>
      </c>
      <c r="AE256" t="e">
        <f>VLOOKUP(A256,'post control'!J:BI,51,0)</f>
        <v>#N/A</v>
      </c>
      <c r="AG256" t="str">
        <f>VLOOKUP(A256,Pre!$J:$BH,51,0)</f>
        <v>N/A</v>
      </c>
      <c r="AH256" t="e">
        <f>VLOOKUP(A256,'post intervencion'!J:CA,70,0)</f>
        <v>#N/A</v>
      </c>
      <c r="AJ256" t="str">
        <f>VLOOKUP(A256,Pre!$J:$BI,52,0)</f>
        <v>N/A</v>
      </c>
      <c r="AK256" t="e">
        <f>VLOOKUP(A256,'post intervencion'!J:CB,71,0)</f>
        <v>#N/A</v>
      </c>
      <c r="AM256" t="str">
        <f>VLOOKUP(A256,Pre!$J:$BJ,53,0)</f>
        <v>N/A</v>
      </c>
      <c r="AN256" t="e">
        <f>VLOOKUP(A256,'post intervencion'!J:CC,72,0)</f>
        <v>#N/A</v>
      </c>
      <c r="AP256">
        <f>VLOOKUP(A256,Pre!$J:$BK,54,0)</f>
        <v>1</v>
      </c>
      <c r="AQ256" t="e">
        <f>VLOOKUP(A256,'post intervencion'!J:CD,73,0)</f>
        <v>#N/A</v>
      </c>
      <c r="AS256" t="str">
        <f>VLOOKUP(A256,Pre!$J:$BL,55,0)</f>
        <v>N/A</v>
      </c>
      <c r="AT256" t="e">
        <f>VLOOKUP(A256,'post intervencion'!J:CE,74,0)</f>
        <v>#N/A</v>
      </c>
      <c r="AW256" t="e">
        <f>VLOOKUP(A256,'post intervencion'!$J$18:$CI$117,75,0)</f>
        <v>#N/A</v>
      </c>
      <c r="AX256" t="e">
        <f>VLOOKUP(A256,'post intervencion'!$J$18:$CI$117,76,0)</f>
        <v>#N/A</v>
      </c>
      <c r="AY256" t="e">
        <f>VLOOKUP(A256,'post intervencion'!$J$18:$CI$117,77,0)</f>
        <v>#N/A</v>
      </c>
      <c r="AZ256" t="e">
        <f>VLOOKUP(A256,'post intervencion'!$J$18:$CI$117,78,0)</f>
        <v>#N/A</v>
      </c>
      <c r="BB256">
        <f>VLOOKUP(A256,Pre!$J:$BL,4,0)</f>
        <v>3</v>
      </c>
      <c r="BC256" t="e">
        <f>VLOOKUP(A256,'post intervencion'!J:CN,21,0)</f>
        <v>#N/A</v>
      </c>
    </row>
    <row r="257" spans="1:55" x14ac:dyDescent="0.2">
      <c r="A257">
        <v>561</v>
      </c>
      <c r="B257" s="13">
        <f>VLOOKUP(A257,Pre!$J:$BG,41,0)</f>
        <v>4.666666666666667</v>
      </c>
      <c r="C257" s="13" t="e">
        <f>VLOOKUP(A257,'post intervencion'!J:BY,59,0)</f>
        <v>#N/A</v>
      </c>
      <c r="D257" s="13" t="e">
        <f>VLOOKUP(A257,'post control'!J:BI,42,0)</f>
        <v>#N/A</v>
      </c>
      <c r="E257">
        <f>VLOOKUP(A257,Pre!$J:$BG,42,0)</f>
        <v>9</v>
      </c>
      <c r="F257" t="e">
        <f>VLOOKUP(A257,'post intervencion'!J:BY,60,0)</f>
        <v>#N/A</v>
      </c>
      <c r="G257" t="e">
        <f>VLOOKUP(A257,'post control'!J:BI,43,0)</f>
        <v>#N/A</v>
      </c>
      <c r="H257" t="str">
        <f>VLOOKUP(A257,Pre!$J:$BG,43,0)</f>
        <v>N/A</v>
      </c>
      <c r="I257" t="e">
        <f>VLOOKUP(A257,'post intervencion'!J:BY,61,0)</f>
        <v>#N/A</v>
      </c>
      <c r="J257" t="e">
        <f>VLOOKUP(A257,'post control'!J:BI,44,0)</f>
        <v>#N/A</v>
      </c>
      <c r="K257" s="24" t="str">
        <f>VLOOKUP(A257,Pre!$J:$BG,44,0)</f>
        <v>N/A</v>
      </c>
      <c r="L257" t="e">
        <f>VLOOKUP(A257,'post intervencion'!J:BY,62,0)</f>
        <v>#N/A</v>
      </c>
      <c r="M257" t="e">
        <f>VLOOKUP(A257,'post control'!J:BI,45,0)</f>
        <v>#N/A</v>
      </c>
      <c r="N257" t="str">
        <f>VLOOKUP(A257,Pre!$J:$BG,45,0)</f>
        <v>N/A</v>
      </c>
      <c r="O257" t="e">
        <f>VLOOKUP(A257,'post intervencion'!J:BY,63,0)</f>
        <v>#N/A</v>
      </c>
      <c r="P257" t="e">
        <f>VLOOKUP(A257,'post control'!J:BI,46,0)</f>
        <v>#N/A</v>
      </c>
      <c r="Q257" t="str">
        <f>VLOOKUP(A257,Pre!$J:$BG,46,0)</f>
        <v>N/A</v>
      </c>
      <c r="R257" t="e">
        <f>VLOOKUP(A257,'post intervencion'!J:BY,64,0)</f>
        <v>#N/A</v>
      </c>
      <c r="S257" t="e">
        <f>VLOOKUP(A257,'post control'!J:BI,47,0)</f>
        <v>#N/A</v>
      </c>
      <c r="T257" t="str">
        <f>VLOOKUP(A257,Pre!$J:$BG,47,0)</f>
        <v>N/A</v>
      </c>
      <c r="U257" t="e">
        <f>VLOOKUP(A257,'post intervencion'!J:BY,65,0)</f>
        <v>#N/A</v>
      </c>
      <c r="V257" t="e">
        <f>VLOOKUP(A257,'post control'!J:BI,48,0)</f>
        <v>#N/A</v>
      </c>
      <c r="W257">
        <f>VLOOKUP(A257,Pre!$J:$BG,48,0)</f>
        <v>4.5999999999999996</v>
      </c>
      <c r="X257" t="e">
        <f>VLOOKUP(A257,'post intervencion'!J:BY,66,0)</f>
        <v>#N/A</v>
      </c>
      <c r="Y257" t="e">
        <f>VLOOKUP(A257,'post control'!J:BI,49,0)</f>
        <v>#N/A</v>
      </c>
      <c r="Z257">
        <f>VLOOKUP(A257,Pre!$J:$BG,49,0)</f>
        <v>4</v>
      </c>
      <c r="AA257" t="e">
        <f>VLOOKUP(A257,'post intervencion'!J:BY,67,0)</f>
        <v>#N/A</v>
      </c>
      <c r="AB257" t="e">
        <f>VLOOKUP(A257,'post control'!J:BI,50,0)</f>
        <v>#N/A</v>
      </c>
      <c r="AC257">
        <f>VLOOKUP(A257,Pre!$J:$BG,50,0)</f>
        <v>5</v>
      </c>
      <c r="AD257" t="e">
        <f>VLOOKUP(A257,'post intervencion'!J:BY,68,0)</f>
        <v>#N/A</v>
      </c>
      <c r="AE257" t="e">
        <f>VLOOKUP(A257,'post control'!J:BI,51,0)</f>
        <v>#N/A</v>
      </c>
      <c r="AG257" t="str">
        <f>VLOOKUP(A257,Pre!$J:$BH,51,0)</f>
        <v>N/A</v>
      </c>
      <c r="AH257" t="e">
        <f>VLOOKUP(A257,'post intervencion'!J:CA,70,0)</f>
        <v>#N/A</v>
      </c>
      <c r="AJ257" t="str">
        <f>VLOOKUP(A257,Pre!$J:$BI,52,0)</f>
        <v>N/A</v>
      </c>
      <c r="AK257" t="e">
        <f>VLOOKUP(A257,'post intervencion'!J:CB,71,0)</f>
        <v>#N/A</v>
      </c>
      <c r="AM257" t="str">
        <f>VLOOKUP(A257,Pre!$J:$BJ,53,0)</f>
        <v>N/A</v>
      </c>
      <c r="AN257" t="e">
        <f>VLOOKUP(A257,'post intervencion'!J:CC,72,0)</f>
        <v>#N/A</v>
      </c>
      <c r="AP257">
        <f>VLOOKUP(A257,Pre!$J:$BK,54,0)</f>
        <v>3</v>
      </c>
      <c r="AQ257" t="e">
        <f>VLOOKUP(A257,'post intervencion'!J:CD,73,0)</f>
        <v>#N/A</v>
      </c>
      <c r="AS257" t="str">
        <f>VLOOKUP(A257,Pre!$J:$BL,55,0)</f>
        <v>N/A</v>
      </c>
      <c r="AT257" t="e">
        <f>VLOOKUP(A257,'post intervencion'!J:CE,74,0)</f>
        <v>#N/A</v>
      </c>
      <c r="AW257" t="e">
        <f>VLOOKUP(A257,'post intervencion'!$J$18:$CI$117,75,0)</f>
        <v>#N/A</v>
      </c>
      <c r="AX257" t="e">
        <f>VLOOKUP(A257,'post intervencion'!$J$18:$CI$117,76,0)</f>
        <v>#N/A</v>
      </c>
      <c r="AY257" t="e">
        <f>VLOOKUP(A257,'post intervencion'!$J$18:$CI$117,77,0)</f>
        <v>#N/A</v>
      </c>
      <c r="AZ257" t="e">
        <f>VLOOKUP(A257,'post intervencion'!$J$18:$CI$117,78,0)</f>
        <v>#N/A</v>
      </c>
      <c r="BB257">
        <f>VLOOKUP(A257,Pre!$J:$BL,4,0)</f>
        <v>3</v>
      </c>
      <c r="BC257" t="e">
        <f>VLOOKUP(A257,'post intervencion'!J:CN,21,0)</f>
        <v>#N/A</v>
      </c>
    </row>
    <row r="258" spans="1:55" x14ac:dyDescent="0.2">
      <c r="A258">
        <v>593</v>
      </c>
      <c r="B258" s="13">
        <f>VLOOKUP(A258,Pre!$J:$BG,41,0)</f>
        <v>4.666666666666667</v>
      </c>
      <c r="C258" s="13" t="e">
        <f>VLOOKUP(A258,'post intervencion'!J:BY,59,0)</f>
        <v>#N/A</v>
      </c>
      <c r="D258" s="13">
        <f>VLOOKUP(A258,'post control'!J:BI,42,0)</f>
        <v>3.6666666666666665</v>
      </c>
      <c r="E258">
        <f>VLOOKUP(A258,Pre!$J:$BG,42,0)</f>
        <v>4</v>
      </c>
      <c r="F258" t="e">
        <f>VLOOKUP(A258,'post intervencion'!J:BY,60,0)</f>
        <v>#N/A</v>
      </c>
      <c r="G258">
        <f>VLOOKUP(A258,'post control'!J:BI,43,0)</f>
        <v>6</v>
      </c>
      <c r="H258" t="str">
        <f>VLOOKUP(A258,Pre!$J:$BG,43,0)</f>
        <v>N/A</v>
      </c>
      <c r="I258" t="e">
        <f>VLOOKUP(A258,'post intervencion'!J:BY,61,0)</f>
        <v>#N/A</v>
      </c>
      <c r="J258" t="str">
        <f>VLOOKUP(A258,'post control'!J:BI,44,0)</f>
        <v>N/A</v>
      </c>
      <c r="K258" s="24" t="str">
        <f>VLOOKUP(A258,Pre!$J:$BG,44,0)</f>
        <v>N/A</v>
      </c>
      <c r="L258" t="e">
        <f>VLOOKUP(A258,'post intervencion'!J:BY,62,0)</f>
        <v>#N/A</v>
      </c>
      <c r="M258" t="str">
        <f>VLOOKUP(A258,'post control'!J:BI,45,0)</f>
        <v>N/A</v>
      </c>
      <c r="N258" t="str">
        <f>VLOOKUP(A258,Pre!$J:$BG,45,0)</f>
        <v>N/A</v>
      </c>
      <c r="O258" t="e">
        <f>VLOOKUP(A258,'post intervencion'!J:BY,63,0)</f>
        <v>#N/A</v>
      </c>
      <c r="P258" t="str">
        <f>VLOOKUP(A258,'post control'!J:BI,46,0)</f>
        <v>N/A</v>
      </c>
      <c r="Q258" t="str">
        <f>VLOOKUP(A258,Pre!$J:$BG,46,0)</f>
        <v>N/A</v>
      </c>
      <c r="R258" t="e">
        <f>VLOOKUP(A258,'post intervencion'!J:BY,64,0)</f>
        <v>#N/A</v>
      </c>
      <c r="S258" t="str">
        <f>VLOOKUP(A258,'post control'!J:BI,47,0)</f>
        <v>N/A</v>
      </c>
      <c r="T258" t="str">
        <f>VLOOKUP(A258,Pre!$J:$BG,47,0)</f>
        <v>N/A</v>
      </c>
      <c r="U258" t="e">
        <f>VLOOKUP(A258,'post intervencion'!J:BY,65,0)</f>
        <v>#N/A</v>
      </c>
      <c r="V258" t="str">
        <f>VLOOKUP(A258,'post control'!J:BI,48,0)</f>
        <v>N/A</v>
      </c>
      <c r="W258">
        <f>VLOOKUP(A258,Pre!$J:$BG,48,0)</f>
        <v>3.4</v>
      </c>
      <c r="X258" t="e">
        <f>VLOOKUP(A258,'post intervencion'!J:BY,66,0)</f>
        <v>#N/A</v>
      </c>
      <c r="Y258">
        <f>VLOOKUP(A258,'post control'!J:BI,49,0)</f>
        <v>2.8</v>
      </c>
      <c r="Z258">
        <f>VLOOKUP(A258,Pre!$J:$BG,49,0)</f>
        <v>3</v>
      </c>
      <c r="AA258" t="e">
        <f>VLOOKUP(A258,'post intervencion'!J:BY,67,0)</f>
        <v>#N/A</v>
      </c>
      <c r="AB258" t="e">
        <f>VLOOKUP(A258,'post control'!J:BI,50,0)</f>
        <v>#DIV/0!</v>
      </c>
      <c r="AC258">
        <f>VLOOKUP(A258,Pre!$J:$BG,50,0)</f>
        <v>10</v>
      </c>
      <c r="AD258" t="e">
        <f>VLOOKUP(A258,'post intervencion'!J:BY,68,0)</f>
        <v>#N/A</v>
      </c>
      <c r="AE258">
        <f>VLOOKUP(A258,'post control'!J:BI,51,0)</f>
        <v>5</v>
      </c>
      <c r="AG258" t="str">
        <f>VLOOKUP(A258,Pre!$J:$BH,51,0)</f>
        <v>N/A</v>
      </c>
      <c r="AH258" t="e">
        <f>VLOOKUP(A258,'post intervencion'!J:CA,70,0)</f>
        <v>#N/A</v>
      </c>
      <c r="AJ258" t="str">
        <f>VLOOKUP(A258,Pre!$J:$BI,52,0)</f>
        <v>N/A</v>
      </c>
      <c r="AK258" t="e">
        <f>VLOOKUP(A258,'post intervencion'!J:CB,71,0)</f>
        <v>#N/A</v>
      </c>
      <c r="AM258" t="str">
        <f>VLOOKUP(A258,Pre!$J:$BJ,53,0)</f>
        <v>N/A</v>
      </c>
      <c r="AN258" t="e">
        <f>VLOOKUP(A258,'post intervencion'!J:CC,72,0)</f>
        <v>#N/A</v>
      </c>
      <c r="AP258">
        <f>VLOOKUP(A258,Pre!$J:$BK,54,0)</f>
        <v>1</v>
      </c>
      <c r="AQ258" t="e">
        <f>VLOOKUP(A258,'post intervencion'!J:CD,73,0)</f>
        <v>#N/A</v>
      </c>
      <c r="AS258" t="str">
        <f>VLOOKUP(A258,Pre!$J:$BL,55,0)</f>
        <v>N/A</v>
      </c>
      <c r="AT258" t="e">
        <f>VLOOKUP(A258,'post intervencion'!J:CE,74,0)</f>
        <v>#N/A</v>
      </c>
      <c r="AW258" t="e">
        <f>VLOOKUP(A258,'post intervencion'!$J$18:$CI$117,75,0)</f>
        <v>#N/A</v>
      </c>
      <c r="AX258" t="e">
        <f>VLOOKUP(A258,'post intervencion'!$J$18:$CI$117,76,0)</f>
        <v>#N/A</v>
      </c>
      <c r="AY258" t="e">
        <f>VLOOKUP(A258,'post intervencion'!$J$18:$CI$117,77,0)</f>
        <v>#N/A</v>
      </c>
      <c r="AZ258" t="e">
        <f>VLOOKUP(A258,'post intervencion'!$J$18:$CI$117,78,0)</f>
        <v>#N/A</v>
      </c>
      <c r="BB258">
        <f>VLOOKUP(A258,Pre!$J:$BL,4,0)</f>
        <v>1</v>
      </c>
      <c r="BC258" t="e">
        <f>VLOOKUP(A258,'post intervencion'!J:CN,21,0)</f>
        <v>#N/A</v>
      </c>
    </row>
    <row r="259" spans="1:55" x14ac:dyDescent="0.2">
      <c r="A259">
        <v>605</v>
      </c>
      <c r="B259" s="13">
        <f>VLOOKUP(A259,Pre!$J:$BG,41,0)</f>
        <v>4.666666666666667</v>
      </c>
      <c r="C259" s="13" t="e">
        <f>VLOOKUP(A259,'post intervencion'!J:BY,59,0)</f>
        <v>#N/A</v>
      </c>
      <c r="D259" s="13" t="e">
        <f>VLOOKUP(A259,'post control'!J:BI,42,0)</f>
        <v>#N/A</v>
      </c>
      <c r="E259">
        <f>VLOOKUP(A259,Pre!$J:$BG,42,0)</f>
        <v>7</v>
      </c>
      <c r="F259" t="e">
        <f>VLOOKUP(A259,'post intervencion'!J:BY,60,0)</f>
        <v>#N/A</v>
      </c>
      <c r="G259" t="e">
        <f>VLOOKUP(A259,'post control'!J:BI,43,0)</f>
        <v>#N/A</v>
      </c>
      <c r="H259" t="str">
        <f>VLOOKUP(A259,Pre!$J:$BG,43,0)</f>
        <v>N/A</v>
      </c>
      <c r="I259" t="e">
        <f>VLOOKUP(A259,'post intervencion'!J:BY,61,0)</f>
        <v>#N/A</v>
      </c>
      <c r="J259" t="e">
        <f>VLOOKUP(A259,'post control'!J:BI,44,0)</f>
        <v>#N/A</v>
      </c>
      <c r="K259" s="24" t="str">
        <f>VLOOKUP(A259,Pre!$J:$BG,44,0)</f>
        <v>N/A</v>
      </c>
      <c r="L259" t="e">
        <f>VLOOKUP(A259,'post intervencion'!J:BY,62,0)</f>
        <v>#N/A</v>
      </c>
      <c r="M259" t="e">
        <f>VLOOKUP(A259,'post control'!J:BI,45,0)</f>
        <v>#N/A</v>
      </c>
      <c r="N259" t="str">
        <f>VLOOKUP(A259,Pre!$J:$BG,45,0)</f>
        <v>N/A</v>
      </c>
      <c r="O259" t="e">
        <f>VLOOKUP(A259,'post intervencion'!J:BY,63,0)</f>
        <v>#N/A</v>
      </c>
      <c r="P259" t="e">
        <f>VLOOKUP(A259,'post control'!J:BI,46,0)</f>
        <v>#N/A</v>
      </c>
      <c r="Q259" t="str">
        <f>VLOOKUP(A259,Pre!$J:$BG,46,0)</f>
        <v>N/A</v>
      </c>
      <c r="R259" t="e">
        <f>VLOOKUP(A259,'post intervencion'!J:BY,64,0)</f>
        <v>#N/A</v>
      </c>
      <c r="S259" t="e">
        <f>VLOOKUP(A259,'post control'!J:BI,47,0)</f>
        <v>#N/A</v>
      </c>
      <c r="T259" t="str">
        <f>VLOOKUP(A259,Pre!$J:$BG,47,0)</f>
        <v>N/A</v>
      </c>
      <c r="U259" t="e">
        <f>VLOOKUP(A259,'post intervencion'!J:BY,65,0)</f>
        <v>#N/A</v>
      </c>
      <c r="V259" t="e">
        <f>VLOOKUP(A259,'post control'!J:BI,48,0)</f>
        <v>#N/A</v>
      </c>
      <c r="W259">
        <f>VLOOKUP(A259,Pre!$J:$BG,48,0)</f>
        <v>3.8</v>
      </c>
      <c r="X259" t="e">
        <f>VLOOKUP(A259,'post intervencion'!J:BY,66,0)</f>
        <v>#N/A</v>
      </c>
      <c r="Y259" t="e">
        <f>VLOOKUP(A259,'post control'!J:BI,49,0)</f>
        <v>#N/A</v>
      </c>
      <c r="Z259">
        <f>VLOOKUP(A259,Pre!$J:$BG,49,0)</f>
        <v>4</v>
      </c>
      <c r="AA259" t="e">
        <f>VLOOKUP(A259,'post intervencion'!J:BY,67,0)</f>
        <v>#N/A</v>
      </c>
      <c r="AB259" t="e">
        <f>VLOOKUP(A259,'post control'!J:BI,50,0)</f>
        <v>#N/A</v>
      </c>
      <c r="AC259">
        <f>VLOOKUP(A259,Pre!$J:$BG,50,0)</f>
        <v>6</v>
      </c>
      <c r="AD259" t="e">
        <f>VLOOKUP(A259,'post intervencion'!J:BY,68,0)</f>
        <v>#N/A</v>
      </c>
      <c r="AE259" t="e">
        <f>VLOOKUP(A259,'post control'!J:BI,51,0)</f>
        <v>#N/A</v>
      </c>
      <c r="AG259" t="str">
        <f>VLOOKUP(A259,Pre!$J:$BH,51,0)</f>
        <v>N/A</v>
      </c>
      <c r="AH259" t="e">
        <f>VLOOKUP(A259,'post intervencion'!J:CA,70,0)</f>
        <v>#N/A</v>
      </c>
      <c r="AJ259" t="str">
        <f>VLOOKUP(A259,Pre!$J:$BI,52,0)</f>
        <v>N/A</v>
      </c>
      <c r="AK259" t="e">
        <f>VLOOKUP(A259,'post intervencion'!J:CB,71,0)</f>
        <v>#N/A</v>
      </c>
      <c r="AM259" t="str">
        <f>VLOOKUP(A259,Pre!$J:$BJ,53,0)</f>
        <v>N/A</v>
      </c>
      <c r="AN259" t="e">
        <f>VLOOKUP(A259,'post intervencion'!J:CC,72,0)</f>
        <v>#N/A</v>
      </c>
      <c r="AP259">
        <f>VLOOKUP(A259,Pre!$J:$BK,54,0)</f>
        <v>2</v>
      </c>
      <c r="AQ259" t="e">
        <f>VLOOKUP(A259,'post intervencion'!J:CD,73,0)</f>
        <v>#N/A</v>
      </c>
      <c r="AS259" t="str">
        <f>VLOOKUP(A259,Pre!$J:$BL,55,0)</f>
        <v>N/A</v>
      </c>
      <c r="AT259" t="e">
        <f>VLOOKUP(A259,'post intervencion'!J:CE,74,0)</f>
        <v>#N/A</v>
      </c>
      <c r="AW259" t="e">
        <f>VLOOKUP(A259,'post intervencion'!$J$18:$CI$117,75,0)</f>
        <v>#N/A</v>
      </c>
      <c r="AX259" t="e">
        <f>VLOOKUP(A259,'post intervencion'!$J$18:$CI$117,76,0)</f>
        <v>#N/A</v>
      </c>
      <c r="AY259" t="e">
        <f>VLOOKUP(A259,'post intervencion'!$J$18:$CI$117,77,0)</f>
        <v>#N/A</v>
      </c>
      <c r="AZ259" t="e">
        <f>VLOOKUP(A259,'post intervencion'!$J$18:$CI$117,78,0)</f>
        <v>#N/A</v>
      </c>
      <c r="BB259">
        <f>VLOOKUP(A259,Pre!$J:$BL,4,0)</f>
        <v>5</v>
      </c>
      <c r="BC259" t="e">
        <f>VLOOKUP(A259,'post intervencion'!J:CN,21,0)</f>
        <v>#N/A</v>
      </c>
    </row>
    <row r="260" spans="1:55" x14ac:dyDescent="0.2">
      <c r="A260">
        <v>653</v>
      </c>
      <c r="B260" s="13">
        <f>VLOOKUP(A260,Pre!$J:$BG,41,0)</f>
        <v>6.333333333333333</v>
      </c>
      <c r="C260" s="13" t="e">
        <f>VLOOKUP(A260,'post intervencion'!J:BY,59,0)</f>
        <v>#N/A</v>
      </c>
      <c r="D260" s="13">
        <f>VLOOKUP(A260,'post control'!J:BI,42,0)</f>
        <v>7</v>
      </c>
      <c r="E260">
        <f>VLOOKUP(A260,Pre!$J:$BG,42,0)</f>
        <v>4</v>
      </c>
      <c r="F260" t="e">
        <f>VLOOKUP(A260,'post intervencion'!J:BY,60,0)</f>
        <v>#N/A</v>
      </c>
      <c r="G260">
        <f>VLOOKUP(A260,'post control'!J:BI,43,0)</f>
        <v>4</v>
      </c>
      <c r="H260" t="str">
        <f>VLOOKUP(A260,Pre!$J:$BG,43,0)</f>
        <v>N/A</v>
      </c>
      <c r="I260" t="e">
        <f>VLOOKUP(A260,'post intervencion'!J:BY,61,0)</f>
        <v>#N/A</v>
      </c>
      <c r="J260" t="str">
        <f>VLOOKUP(A260,'post control'!J:BI,44,0)</f>
        <v>N/A</v>
      </c>
      <c r="K260" s="24" t="str">
        <f>VLOOKUP(A260,Pre!$J:$BG,44,0)</f>
        <v>N/A</v>
      </c>
      <c r="L260" t="e">
        <f>VLOOKUP(A260,'post intervencion'!J:BY,62,0)</f>
        <v>#N/A</v>
      </c>
      <c r="M260" t="str">
        <f>VLOOKUP(A260,'post control'!J:BI,45,0)</f>
        <v>N/A</v>
      </c>
      <c r="N260" t="str">
        <f>VLOOKUP(A260,Pre!$J:$BG,45,0)</f>
        <v>N/A</v>
      </c>
      <c r="O260" t="e">
        <f>VLOOKUP(A260,'post intervencion'!J:BY,63,0)</f>
        <v>#N/A</v>
      </c>
      <c r="P260" t="str">
        <f>VLOOKUP(A260,'post control'!J:BI,46,0)</f>
        <v>N/A</v>
      </c>
      <c r="Q260" t="str">
        <f>VLOOKUP(A260,Pre!$J:$BG,46,0)</f>
        <v>N/A</v>
      </c>
      <c r="R260" t="e">
        <f>VLOOKUP(A260,'post intervencion'!J:BY,64,0)</f>
        <v>#N/A</v>
      </c>
      <c r="S260" t="str">
        <f>VLOOKUP(A260,'post control'!J:BI,47,0)</f>
        <v>N/A</v>
      </c>
      <c r="T260" t="str">
        <f>VLOOKUP(A260,Pre!$J:$BG,47,0)</f>
        <v>N/A</v>
      </c>
      <c r="U260" t="e">
        <f>VLOOKUP(A260,'post intervencion'!J:BY,65,0)</f>
        <v>#N/A</v>
      </c>
      <c r="V260" t="str">
        <f>VLOOKUP(A260,'post control'!J:BI,48,0)</f>
        <v>N/A</v>
      </c>
      <c r="W260">
        <f>VLOOKUP(A260,Pre!$J:$BG,48,0)</f>
        <v>3.4</v>
      </c>
      <c r="X260" t="e">
        <f>VLOOKUP(A260,'post intervencion'!J:BY,66,0)</f>
        <v>#N/A</v>
      </c>
      <c r="Y260">
        <f>VLOOKUP(A260,'post control'!J:BI,49,0)</f>
        <v>2.8</v>
      </c>
      <c r="Z260">
        <f>VLOOKUP(A260,Pre!$J:$BG,49,0)</f>
        <v>4</v>
      </c>
      <c r="AA260" t="e">
        <f>VLOOKUP(A260,'post intervencion'!J:BY,67,0)</f>
        <v>#N/A</v>
      </c>
      <c r="AB260" t="e">
        <f>VLOOKUP(A260,'post control'!J:BI,50,0)</f>
        <v>#DIV/0!</v>
      </c>
      <c r="AC260">
        <f>VLOOKUP(A260,Pre!$J:$BG,50,0)</f>
        <v>9</v>
      </c>
      <c r="AD260" t="e">
        <f>VLOOKUP(A260,'post intervencion'!J:BY,68,0)</f>
        <v>#N/A</v>
      </c>
      <c r="AE260">
        <f>VLOOKUP(A260,'post control'!J:BI,51,0)</f>
        <v>9</v>
      </c>
      <c r="AG260" t="str">
        <f>VLOOKUP(A260,Pre!$J:$BH,51,0)</f>
        <v>N/A</v>
      </c>
      <c r="AH260" t="e">
        <f>VLOOKUP(A260,'post intervencion'!J:CA,70,0)</f>
        <v>#N/A</v>
      </c>
      <c r="AJ260" t="str">
        <f>VLOOKUP(A260,Pre!$J:$BI,52,0)</f>
        <v>N/A</v>
      </c>
      <c r="AK260" t="e">
        <f>VLOOKUP(A260,'post intervencion'!J:CB,71,0)</f>
        <v>#N/A</v>
      </c>
      <c r="AM260" t="str">
        <f>VLOOKUP(A260,Pre!$J:$BJ,53,0)</f>
        <v>N/A</v>
      </c>
      <c r="AN260" t="e">
        <f>VLOOKUP(A260,'post intervencion'!J:CC,72,0)</f>
        <v>#N/A</v>
      </c>
      <c r="AP260">
        <f>VLOOKUP(A260,Pre!$J:$BK,54,0)</f>
        <v>3</v>
      </c>
      <c r="AQ260" t="e">
        <f>VLOOKUP(A260,'post intervencion'!J:CD,73,0)</f>
        <v>#N/A</v>
      </c>
      <c r="AS260" t="str">
        <f>VLOOKUP(A260,Pre!$J:$BL,55,0)</f>
        <v>N/A</v>
      </c>
      <c r="AT260" t="e">
        <f>VLOOKUP(A260,'post intervencion'!J:CE,74,0)</f>
        <v>#N/A</v>
      </c>
      <c r="AW260" t="e">
        <f>VLOOKUP(A260,'post intervencion'!$J$18:$CI$117,75,0)</f>
        <v>#N/A</v>
      </c>
      <c r="AX260" t="e">
        <f>VLOOKUP(A260,'post intervencion'!$J$18:$CI$117,76,0)</f>
        <v>#N/A</v>
      </c>
      <c r="AY260" t="e">
        <f>VLOOKUP(A260,'post intervencion'!$J$18:$CI$117,77,0)</f>
        <v>#N/A</v>
      </c>
      <c r="AZ260" t="e">
        <f>VLOOKUP(A260,'post intervencion'!$J$18:$CI$117,78,0)</f>
        <v>#N/A</v>
      </c>
      <c r="BB260">
        <f>VLOOKUP(A260,Pre!$J:$BL,4,0)</f>
        <v>2</v>
      </c>
      <c r="BC260" t="e">
        <f>VLOOKUP(A260,'post intervencion'!J:CN,21,0)</f>
        <v>#N/A</v>
      </c>
    </row>
    <row r="261" spans="1:55" x14ac:dyDescent="0.2">
      <c r="A261">
        <v>657</v>
      </c>
      <c r="B261" s="13">
        <f>VLOOKUP(A261,Pre!$J:$BG,41,0)</f>
        <v>5.333333333333333</v>
      </c>
      <c r="C261" s="13" t="e">
        <f>VLOOKUP(A261,'post intervencion'!J:BY,59,0)</f>
        <v>#N/A</v>
      </c>
      <c r="D261" s="13" t="e">
        <f>VLOOKUP(A261,'post control'!J:BI,42,0)</f>
        <v>#N/A</v>
      </c>
      <c r="E261">
        <f>VLOOKUP(A261,Pre!$J:$BG,42,0)</f>
        <v>4</v>
      </c>
      <c r="F261" t="e">
        <f>VLOOKUP(A261,'post intervencion'!J:BY,60,0)</f>
        <v>#N/A</v>
      </c>
      <c r="G261" t="e">
        <f>VLOOKUP(A261,'post control'!J:BI,43,0)</f>
        <v>#N/A</v>
      </c>
      <c r="H261" t="str">
        <f>VLOOKUP(A261,Pre!$J:$BG,43,0)</f>
        <v>N/A</v>
      </c>
      <c r="I261" t="e">
        <f>VLOOKUP(A261,'post intervencion'!J:BY,61,0)</f>
        <v>#N/A</v>
      </c>
      <c r="J261" t="e">
        <f>VLOOKUP(A261,'post control'!J:BI,44,0)</f>
        <v>#N/A</v>
      </c>
      <c r="K261" s="24" t="str">
        <f>VLOOKUP(A261,Pre!$J:$BG,44,0)</f>
        <v>N/A</v>
      </c>
      <c r="L261" t="e">
        <f>VLOOKUP(A261,'post intervencion'!J:BY,62,0)</f>
        <v>#N/A</v>
      </c>
      <c r="M261" t="e">
        <f>VLOOKUP(A261,'post control'!J:BI,45,0)</f>
        <v>#N/A</v>
      </c>
      <c r="N261" t="str">
        <f>VLOOKUP(A261,Pre!$J:$BG,45,0)</f>
        <v>N/A</v>
      </c>
      <c r="O261" t="e">
        <f>VLOOKUP(A261,'post intervencion'!J:BY,63,0)</f>
        <v>#N/A</v>
      </c>
      <c r="P261" t="e">
        <f>VLOOKUP(A261,'post control'!J:BI,46,0)</f>
        <v>#N/A</v>
      </c>
      <c r="Q261" t="str">
        <f>VLOOKUP(A261,Pre!$J:$BG,46,0)</f>
        <v>N/A</v>
      </c>
      <c r="R261" t="e">
        <f>VLOOKUP(A261,'post intervencion'!J:BY,64,0)</f>
        <v>#N/A</v>
      </c>
      <c r="S261" t="e">
        <f>VLOOKUP(A261,'post control'!J:BI,47,0)</f>
        <v>#N/A</v>
      </c>
      <c r="T261" t="str">
        <f>VLOOKUP(A261,Pre!$J:$BG,47,0)</f>
        <v>N/A</v>
      </c>
      <c r="U261" t="e">
        <f>VLOOKUP(A261,'post intervencion'!J:BY,65,0)</f>
        <v>#N/A</v>
      </c>
      <c r="V261" t="e">
        <f>VLOOKUP(A261,'post control'!J:BI,48,0)</f>
        <v>#N/A</v>
      </c>
      <c r="W261">
        <f>VLOOKUP(A261,Pre!$J:$BG,48,0)</f>
        <v>3.8</v>
      </c>
      <c r="X261" t="e">
        <f>VLOOKUP(A261,'post intervencion'!J:BY,66,0)</f>
        <v>#N/A</v>
      </c>
      <c r="Y261" t="e">
        <f>VLOOKUP(A261,'post control'!J:BI,49,0)</f>
        <v>#N/A</v>
      </c>
      <c r="Z261">
        <f>VLOOKUP(A261,Pre!$J:$BG,49,0)</f>
        <v>3</v>
      </c>
      <c r="AA261" t="e">
        <f>VLOOKUP(A261,'post intervencion'!J:BY,67,0)</f>
        <v>#N/A</v>
      </c>
      <c r="AB261" t="e">
        <f>VLOOKUP(A261,'post control'!J:BI,50,0)</f>
        <v>#N/A</v>
      </c>
      <c r="AC261">
        <f>VLOOKUP(A261,Pre!$J:$BG,50,0)</f>
        <v>4</v>
      </c>
      <c r="AD261" t="e">
        <f>VLOOKUP(A261,'post intervencion'!J:BY,68,0)</f>
        <v>#N/A</v>
      </c>
      <c r="AE261" t="e">
        <f>VLOOKUP(A261,'post control'!J:BI,51,0)</f>
        <v>#N/A</v>
      </c>
      <c r="AG261" t="str">
        <f>VLOOKUP(A261,Pre!$J:$BH,51,0)</f>
        <v>N/A</v>
      </c>
      <c r="AH261" t="e">
        <f>VLOOKUP(A261,'post intervencion'!J:CA,70,0)</f>
        <v>#N/A</v>
      </c>
      <c r="AJ261" t="str">
        <f>VLOOKUP(A261,Pre!$J:$BI,52,0)</f>
        <v>N/A</v>
      </c>
      <c r="AK261" t="e">
        <f>VLOOKUP(A261,'post intervencion'!J:CB,71,0)</f>
        <v>#N/A</v>
      </c>
      <c r="AM261" t="str">
        <f>VLOOKUP(A261,Pre!$J:$BJ,53,0)</f>
        <v>N/A</v>
      </c>
      <c r="AN261" t="e">
        <f>VLOOKUP(A261,'post intervencion'!J:CC,72,0)</f>
        <v>#N/A</v>
      </c>
      <c r="AP261">
        <f>VLOOKUP(A261,Pre!$J:$BK,54,0)</f>
        <v>2</v>
      </c>
      <c r="AQ261" t="e">
        <f>VLOOKUP(A261,'post intervencion'!J:CD,73,0)</f>
        <v>#N/A</v>
      </c>
      <c r="AS261" t="str">
        <f>VLOOKUP(A261,Pre!$J:$BL,55,0)</f>
        <v>N/A</v>
      </c>
      <c r="AT261" t="e">
        <f>VLOOKUP(A261,'post intervencion'!J:CE,74,0)</f>
        <v>#N/A</v>
      </c>
      <c r="AW261" t="e">
        <f>VLOOKUP(A261,'post intervencion'!$J$18:$CI$117,75,0)</f>
        <v>#N/A</v>
      </c>
      <c r="AX261" t="e">
        <f>VLOOKUP(A261,'post intervencion'!$J$18:$CI$117,76,0)</f>
        <v>#N/A</v>
      </c>
      <c r="AY261" t="e">
        <f>VLOOKUP(A261,'post intervencion'!$J$18:$CI$117,77,0)</f>
        <v>#N/A</v>
      </c>
      <c r="AZ261" t="e">
        <f>VLOOKUP(A261,'post intervencion'!$J$18:$CI$117,78,0)</f>
        <v>#N/A</v>
      </c>
      <c r="BB261">
        <f>VLOOKUP(A261,Pre!$J:$BL,4,0)</f>
        <v>5</v>
      </c>
      <c r="BC261" t="e">
        <f>VLOOKUP(A261,'post intervencion'!J:CN,21,0)</f>
        <v>#N/A</v>
      </c>
    </row>
    <row r="262" spans="1:55" x14ac:dyDescent="0.2">
      <c r="A262">
        <v>697</v>
      </c>
      <c r="B262" s="13">
        <f>VLOOKUP(A262,Pre!$J:$BG,41,0)</f>
        <v>4.333333333333333</v>
      </c>
      <c r="C262" s="13" t="e">
        <f>VLOOKUP(A262,'post intervencion'!J:BY,59,0)</f>
        <v>#N/A</v>
      </c>
      <c r="D262" s="13" t="e">
        <f>VLOOKUP(A262,'post control'!J:BI,42,0)</f>
        <v>#N/A</v>
      </c>
      <c r="E262">
        <f>VLOOKUP(A262,Pre!$J:$BG,42,0)</f>
        <v>11</v>
      </c>
      <c r="F262" t="e">
        <f>VLOOKUP(A262,'post intervencion'!J:BY,60,0)</f>
        <v>#N/A</v>
      </c>
      <c r="G262" t="e">
        <f>VLOOKUP(A262,'post control'!J:BI,43,0)</f>
        <v>#N/A</v>
      </c>
      <c r="H262" t="str">
        <f>VLOOKUP(A262,Pre!$J:$BG,43,0)</f>
        <v>N/A</v>
      </c>
      <c r="I262" t="e">
        <f>VLOOKUP(A262,'post intervencion'!J:BY,61,0)</f>
        <v>#N/A</v>
      </c>
      <c r="J262" t="e">
        <f>VLOOKUP(A262,'post control'!J:BI,44,0)</f>
        <v>#N/A</v>
      </c>
      <c r="K262" s="24" t="str">
        <f>VLOOKUP(A262,Pre!$J:$BG,44,0)</f>
        <v>N/A</v>
      </c>
      <c r="L262" t="e">
        <f>VLOOKUP(A262,'post intervencion'!J:BY,62,0)</f>
        <v>#N/A</v>
      </c>
      <c r="M262" t="e">
        <f>VLOOKUP(A262,'post control'!J:BI,45,0)</f>
        <v>#N/A</v>
      </c>
      <c r="N262" t="str">
        <f>VLOOKUP(A262,Pre!$J:$BG,45,0)</f>
        <v>N/A</v>
      </c>
      <c r="O262" t="e">
        <f>VLOOKUP(A262,'post intervencion'!J:BY,63,0)</f>
        <v>#N/A</v>
      </c>
      <c r="P262" t="e">
        <f>VLOOKUP(A262,'post control'!J:BI,46,0)</f>
        <v>#N/A</v>
      </c>
      <c r="Q262" t="str">
        <f>VLOOKUP(A262,Pre!$J:$BG,46,0)</f>
        <v>N/A</v>
      </c>
      <c r="R262" t="e">
        <f>VLOOKUP(A262,'post intervencion'!J:BY,64,0)</f>
        <v>#N/A</v>
      </c>
      <c r="S262" t="e">
        <f>VLOOKUP(A262,'post control'!J:BI,47,0)</f>
        <v>#N/A</v>
      </c>
      <c r="T262" t="str">
        <f>VLOOKUP(A262,Pre!$J:$BG,47,0)</f>
        <v>N/A</v>
      </c>
      <c r="U262" t="e">
        <f>VLOOKUP(A262,'post intervencion'!J:BY,65,0)</f>
        <v>#N/A</v>
      </c>
      <c r="V262" t="e">
        <f>VLOOKUP(A262,'post control'!J:BI,48,0)</f>
        <v>#N/A</v>
      </c>
      <c r="W262">
        <f>VLOOKUP(A262,Pre!$J:$BG,48,0)</f>
        <v>4.5999999999999996</v>
      </c>
      <c r="X262" t="e">
        <f>VLOOKUP(A262,'post intervencion'!J:BY,66,0)</f>
        <v>#N/A</v>
      </c>
      <c r="Y262" t="e">
        <f>VLOOKUP(A262,'post control'!J:BI,49,0)</f>
        <v>#N/A</v>
      </c>
      <c r="Z262">
        <f>VLOOKUP(A262,Pre!$J:$BG,49,0)</f>
        <v>5</v>
      </c>
      <c r="AA262" t="e">
        <f>VLOOKUP(A262,'post intervencion'!J:BY,67,0)</f>
        <v>#N/A</v>
      </c>
      <c r="AB262" t="e">
        <f>VLOOKUP(A262,'post control'!J:BI,50,0)</f>
        <v>#N/A</v>
      </c>
      <c r="AC262">
        <f>VLOOKUP(A262,Pre!$J:$BG,50,0)</f>
        <v>6</v>
      </c>
      <c r="AD262" t="e">
        <f>VLOOKUP(A262,'post intervencion'!J:BY,68,0)</f>
        <v>#N/A</v>
      </c>
      <c r="AE262" t="e">
        <f>VLOOKUP(A262,'post control'!J:BI,51,0)</f>
        <v>#N/A</v>
      </c>
      <c r="AG262" t="str">
        <f>VLOOKUP(A262,Pre!$J:$BH,51,0)</f>
        <v>N/A</v>
      </c>
      <c r="AH262" t="e">
        <f>VLOOKUP(A262,'post intervencion'!J:CA,70,0)</f>
        <v>#N/A</v>
      </c>
      <c r="AJ262" t="str">
        <f>VLOOKUP(A262,Pre!$J:$BI,52,0)</f>
        <v>N/A</v>
      </c>
      <c r="AK262" t="e">
        <f>VLOOKUP(A262,'post intervencion'!J:CB,71,0)</f>
        <v>#N/A</v>
      </c>
      <c r="AM262" t="str">
        <f>VLOOKUP(A262,Pre!$J:$BJ,53,0)</f>
        <v>N/A</v>
      </c>
      <c r="AN262" t="e">
        <f>VLOOKUP(A262,'post intervencion'!J:CC,72,0)</f>
        <v>#N/A</v>
      </c>
      <c r="AP262">
        <f>VLOOKUP(A262,Pre!$J:$BK,54,0)</f>
        <v>2</v>
      </c>
      <c r="AQ262" t="e">
        <f>VLOOKUP(A262,'post intervencion'!J:CD,73,0)</f>
        <v>#N/A</v>
      </c>
      <c r="AS262" t="str">
        <f>VLOOKUP(A262,Pre!$J:$BL,55,0)</f>
        <v>N/A</v>
      </c>
      <c r="AT262" t="e">
        <f>VLOOKUP(A262,'post intervencion'!J:CE,74,0)</f>
        <v>#N/A</v>
      </c>
      <c r="AW262" t="e">
        <f>VLOOKUP(A262,'post intervencion'!$J$18:$CI$117,75,0)</f>
        <v>#N/A</v>
      </c>
      <c r="AX262" t="e">
        <f>VLOOKUP(A262,'post intervencion'!$J$18:$CI$117,76,0)</f>
        <v>#N/A</v>
      </c>
      <c r="AY262" t="e">
        <f>VLOOKUP(A262,'post intervencion'!$J$18:$CI$117,77,0)</f>
        <v>#N/A</v>
      </c>
      <c r="AZ262" t="e">
        <f>VLOOKUP(A262,'post intervencion'!$J$18:$CI$117,78,0)</f>
        <v>#N/A</v>
      </c>
      <c r="BB262">
        <f>VLOOKUP(A262,Pre!$J:$BL,4,0)</f>
        <v>5</v>
      </c>
      <c r="BC262" t="e">
        <f>VLOOKUP(A262,'post intervencion'!J:CN,21,0)</f>
        <v>#N/A</v>
      </c>
    </row>
    <row r="263" spans="1:55" x14ac:dyDescent="0.2">
      <c r="A263">
        <v>721</v>
      </c>
      <c r="B263" s="13">
        <f>VLOOKUP(A263,Pre!$J:$BG,41,0)</f>
        <v>6.666666666666667</v>
      </c>
      <c r="C263" s="13" t="e">
        <f>VLOOKUP(A263,'post intervencion'!J:BY,59,0)</f>
        <v>#N/A</v>
      </c>
      <c r="D263" s="13">
        <f>VLOOKUP(A263,'post control'!J:BI,42,0)</f>
        <v>6.333333333333333</v>
      </c>
      <c r="E263">
        <f>VLOOKUP(A263,Pre!$J:$BG,42,0)</f>
        <v>9</v>
      </c>
      <c r="F263" t="e">
        <f>VLOOKUP(A263,'post intervencion'!J:BY,60,0)</f>
        <v>#N/A</v>
      </c>
      <c r="G263">
        <f>VLOOKUP(A263,'post control'!J:BI,43,0)</f>
        <v>9</v>
      </c>
      <c r="H263" t="str">
        <f>VLOOKUP(A263,Pre!$J:$BG,43,0)</f>
        <v>N/A</v>
      </c>
      <c r="I263" t="e">
        <f>VLOOKUP(A263,'post intervencion'!J:BY,61,0)</f>
        <v>#N/A</v>
      </c>
      <c r="J263" t="str">
        <f>VLOOKUP(A263,'post control'!J:BI,44,0)</f>
        <v>N/A</v>
      </c>
      <c r="K263" s="24" t="str">
        <f>VLOOKUP(A263,Pre!$J:$BG,44,0)</f>
        <v>N/A</v>
      </c>
      <c r="L263" t="e">
        <f>VLOOKUP(A263,'post intervencion'!J:BY,62,0)</f>
        <v>#N/A</v>
      </c>
      <c r="M263" t="str">
        <f>VLOOKUP(A263,'post control'!J:BI,45,0)</f>
        <v>N/A</v>
      </c>
      <c r="N263" t="str">
        <f>VLOOKUP(A263,Pre!$J:$BG,45,0)</f>
        <v>N/A</v>
      </c>
      <c r="O263" t="e">
        <f>VLOOKUP(A263,'post intervencion'!J:BY,63,0)</f>
        <v>#N/A</v>
      </c>
      <c r="P263" t="str">
        <f>VLOOKUP(A263,'post control'!J:BI,46,0)</f>
        <v>N/A</v>
      </c>
      <c r="Q263" t="str">
        <f>VLOOKUP(A263,Pre!$J:$BG,46,0)</f>
        <v>N/A</v>
      </c>
      <c r="R263" t="e">
        <f>VLOOKUP(A263,'post intervencion'!J:BY,64,0)</f>
        <v>#N/A</v>
      </c>
      <c r="S263" t="str">
        <f>VLOOKUP(A263,'post control'!J:BI,47,0)</f>
        <v>N/A</v>
      </c>
      <c r="T263" t="str">
        <f>VLOOKUP(A263,Pre!$J:$BG,47,0)</f>
        <v>N/A</v>
      </c>
      <c r="U263" t="e">
        <f>VLOOKUP(A263,'post intervencion'!J:BY,65,0)</f>
        <v>#N/A</v>
      </c>
      <c r="V263" t="str">
        <f>VLOOKUP(A263,'post control'!J:BI,48,0)</f>
        <v>N/A</v>
      </c>
      <c r="W263">
        <f>VLOOKUP(A263,Pre!$J:$BG,48,0)</f>
        <v>4.5999999999999996</v>
      </c>
      <c r="X263" t="e">
        <f>VLOOKUP(A263,'post intervencion'!J:BY,66,0)</f>
        <v>#N/A</v>
      </c>
      <c r="Y263">
        <f>VLOOKUP(A263,'post control'!J:BI,49,0)</f>
        <v>3.6</v>
      </c>
      <c r="Z263">
        <f>VLOOKUP(A263,Pre!$J:$BG,49,0)</f>
        <v>4</v>
      </c>
      <c r="AA263" t="e">
        <f>VLOOKUP(A263,'post intervencion'!J:BY,67,0)</f>
        <v>#N/A</v>
      </c>
      <c r="AB263" t="e">
        <f>VLOOKUP(A263,'post control'!J:BI,50,0)</f>
        <v>#DIV/0!</v>
      </c>
      <c r="AC263">
        <f>VLOOKUP(A263,Pre!$J:$BG,50,0)</f>
        <v>3</v>
      </c>
      <c r="AD263" t="e">
        <f>VLOOKUP(A263,'post intervencion'!J:BY,68,0)</f>
        <v>#N/A</v>
      </c>
      <c r="AE263">
        <f>VLOOKUP(A263,'post control'!J:BI,51,0)</f>
        <v>1</v>
      </c>
      <c r="AG263" t="str">
        <f>VLOOKUP(A263,Pre!$J:$BH,51,0)</f>
        <v>N/A</v>
      </c>
      <c r="AH263" t="e">
        <f>VLOOKUP(A263,'post intervencion'!J:CA,70,0)</f>
        <v>#N/A</v>
      </c>
      <c r="AJ263" t="str">
        <f>VLOOKUP(A263,Pre!$J:$BI,52,0)</f>
        <v>N/A</v>
      </c>
      <c r="AK263" t="e">
        <f>VLOOKUP(A263,'post intervencion'!J:CB,71,0)</f>
        <v>#N/A</v>
      </c>
      <c r="AM263" t="str">
        <f>VLOOKUP(A263,Pre!$J:$BJ,53,0)</f>
        <v>N/A</v>
      </c>
      <c r="AN263" t="e">
        <f>VLOOKUP(A263,'post intervencion'!J:CC,72,0)</f>
        <v>#N/A</v>
      </c>
      <c r="AP263">
        <f>VLOOKUP(A263,Pre!$J:$BK,54,0)</f>
        <v>1</v>
      </c>
      <c r="AQ263" t="e">
        <f>VLOOKUP(A263,'post intervencion'!J:CD,73,0)</f>
        <v>#N/A</v>
      </c>
      <c r="AS263" t="str">
        <f>VLOOKUP(A263,Pre!$J:$BL,55,0)</f>
        <v>N/A</v>
      </c>
      <c r="AT263" t="e">
        <f>VLOOKUP(A263,'post intervencion'!J:CE,74,0)</f>
        <v>#N/A</v>
      </c>
      <c r="AW263" t="e">
        <f>VLOOKUP(A263,'post intervencion'!$J$18:$CI$117,75,0)</f>
        <v>#N/A</v>
      </c>
      <c r="AX263" t="e">
        <f>VLOOKUP(A263,'post intervencion'!$J$18:$CI$117,76,0)</f>
        <v>#N/A</v>
      </c>
      <c r="AY263" t="e">
        <f>VLOOKUP(A263,'post intervencion'!$J$18:$CI$117,77,0)</f>
        <v>#N/A</v>
      </c>
      <c r="AZ263" t="e">
        <f>VLOOKUP(A263,'post intervencion'!$J$18:$CI$117,78,0)</f>
        <v>#N/A</v>
      </c>
      <c r="BB263">
        <f>VLOOKUP(A263,Pre!$J:$BL,4,0)</f>
        <v>7</v>
      </c>
      <c r="BC263" t="e">
        <f>VLOOKUP(A263,'post intervencion'!J:CN,21,0)</f>
        <v>#N/A</v>
      </c>
    </row>
    <row r="264" spans="1:55" x14ac:dyDescent="0.2">
      <c r="A264">
        <v>733</v>
      </c>
      <c r="B264" s="13">
        <f>VLOOKUP(A264,Pre!$J:$BG,41,0)</f>
        <v>6.333333333333333</v>
      </c>
      <c r="C264" s="13" t="e">
        <f>VLOOKUP(A264,'post intervencion'!J:BY,59,0)</f>
        <v>#N/A</v>
      </c>
      <c r="D264" s="13">
        <f>VLOOKUP(A264,'post control'!J:BI,42,0)</f>
        <v>5.666666666666667</v>
      </c>
      <c r="E264">
        <f>VLOOKUP(A264,Pre!$J:$BG,42,0)</f>
        <v>8</v>
      </c>
      <c r="F264" t="e">
        <f>VLOOKUP(A264,'post intervencion'!J:BY,60,0)</f>
        <v>#N/A</v>
      </c>
      <c r="G264">
        <f>VLOOKUP(A264,'post control'!J:BI,43,0)</f>
        <v>4</v>
      </c>
      <c r="H264" t="str">
        <f>VLOOKUP(A264,Pre!$J:$BG,43,0)</f>
        <v>N/A</v>
      </c>
      <c r="I264" t="e">
        <f>VLOOKUP(A264,'post intervencion'!J:BY,61,0)</f>
        <v>#N/A</v>
      </c>
      <c r="J264" t="str">
        <f>VLOOKUP(A264,'post control'!J:BI,44,0)</f>
        <v>N/A</v>
      </c>
      <c r="K264" s="24" t="str">
        <f>VLOOKUP(A264,Pre!$J:$BG,44,0)</f>
        <v>N/A</v>
      </c>
      <c r="L264" t="e">
        <f>VLOOKUP(A264,'post intervencion'!J:BY,62,0)</f>
        <v>#N/A</v>
      </c>
      <c r="M264" t="str">
        <f>VLOOKUP(A264,'post control'!J:BI,45,0)</f>
        <v>N/A</v>
      </c>
      <c r="N264" t="str">
        <f>VLOOKUP(A264,Pre!$J:$BG,45,0)</f>
        <v>N/A</v>
      </c>
      <c r="O264" t="e">
        <f>VLOOKUP(A264,'post intervencion'!J:BY,63,0)</f>
        <v>#N/A</v>
      </c>
      <c r="P264" t="str">
        <f>VLOOKUP(A264,'post control'!J:BI,46,0)</f>
        <v>N/A</v>
      </c>
      <c r="Q264" t="str">
        <f>VLOOKUP(A264,Pre!$J:$BG,46,0)</f>
        <v>N/A</v>
      </c>
      <c r="R264" t="e">
        <f>VLOOKUP(A264,'post intervencion'!J:BY,64,0)</f>
        <v>#N/A</v>
      </c>
      <c r="S264" t="str">
        <f>VLOOKUP(A264,'post control'!J:BI,47,0)</f>
        <v>N/A</v>
      </c>
      <c r="T264" t="str">
        <f>VLOOKUP(A264,Pre!$J:$BG,47,0)</f>
        <v>N/A</v>
      </c>
      <c r="U264" t="e">
        <f>VLOOKUP(A264,'post intervencion'!J:BY,65,0)</f>
        <v>#N/A</v>
      </c>
      <c r="V264" t="str">
        <f>VLOOKUP(A264,'post control'!J:BI,48,0)</f>
        <v>N/A</v>
      </c>
      <c r="W264">
        <f>VLOOKUP(A264,Pre!$J:$BG,48,0)</f>
        <v>3.6</v>
      </c>
      <c r="X264" t="e">
        <f>VLOOKUP(A264,'post intervencion'!J:BY,66,0)</f>
        <v>#N/A</v>
      </c>
      <c r="Y264">
        <f>VLOOKUP(A264,'post control'!J:BI,49,0)</f>
        <v>3.6</v>
      </c>
      <c r="Z264">
        <f>VLOOKUP(A264,Pre!$J:$BG,49,0)</f>
        <v>3</v>
      </c>
      <c r="AA264" t="e">
        <f>VLOOKUP(A264,'post intervencion'!J:BY,67,0)</f>
        <v>#N/A</v>
      </c>
      <c r="AB264" t="e">
        <f>VLOOKUP(A264,'post control'!J:BI,50,0)</f>
        <v>#DIV/0!</v>
      </c>
      <c r="AC264">
        <f>VLOOKUP(A264,Pre!$J:$BG,50,0)</f>
        <v>5</v>
      </c>
      <c r="AD264" t="e">
        <f>VLOOKUP(A264,'post intervencion'!J:BY,68,0)</f>
        <v>#N/A</v>
      </c>
      <c r="AE264">
        <f>VLOOKUP(A264,'post control'!J:BI,51,0)</f>
        <v>7</v>
      </c>
      <c r="AG264" t="str">
        <f>VLOOKUP(A264,Pre!$J:$BH,51,0)</f>
        <v>N/A</v>
      </c>
      <c r="AH264" t="e">
        <f>VLOOKUP(A264,'post intervencion'!J:CA,70,0)</f>
        <v>#N/A</v>
      </c>
      <c r="AJ264" t="str">
        <f>VLOOKUP(A264,Pre!$J:$BI,52,0)</f>
        <v>N/A</v>
      </c>
      <c r="AK264" t="e">
        <f>VLOOKUP(A264,'post intervencion'!J:CB,71,0)</f>
        <v>#N/A</v>
      </c>
      <c r="AM264" t="str">
        <f>VLOOKUP(A264,Pre!$J:$BJ,53,0)</f>
        <v>N/A</v>
      </c>
      <c r="AN264" t="e">
        <f>VLOOKUP(A264,'post intervencion'!J:CC,72,0)</f>
        <v>#N/A</v>
      </c>
      <c r="AP264">
        <f>VLOOKUP(A264,Pre!$J:$BK,54,0)</f>
        <v>3</v>
      </c>
      <c r="AQ264" t="e">
        <f>VLOOKUP(A264,'post intervencion'!J:CD,73,0)</f>
        <v>#N/A</v>
      </c>
      <c r="AS264" t="str">
        <f>VLOOKUP(A264,Pre!$J:$BL,55,0)</f>
        <v>N/A</v>
      </c>
      <c r="AT264" t="e">
        <f>VLOOKUP(A264,'post intervencion'!J:CE,74,0)</f>
        <v>#N/A</v>
      </c>
      <c r="AW264" t="e">
        <f>VLOOKUP(A264,'post intervencion'!$J$18:$CI$117,75,0)</f>
        <v>#N/A</v>
      </c>
      <c r="AX264" t="e">
        <f>VLOOKUP(A264,'post intervencion'!$J$18:$CI$117,76,0)</f>
        <v>#N/A</v>
      </c>
      <c r="AY264" t="e">
        <f>VLOOKUP(A264,'post intervencion'!$J$18:$CI$117,77,0)</f>
        <v>#N/A</v>
      </c>
      <c r="AZ264" t="e">
        <f>VLOOKUP(A264,'post intervencion'!$J$18:$CI$117,78,0)</f>
        <v>#N/A</v>
      </c>
      <c r="BB264">
        <f>VLOOKUP(A264,Pre!$J:$BL,4,0)</f>
        <v>4</v>
      </c>
      <c r="BC264" t="e">
        <f>VLOOKUP(A264,'post intervencion'!J:CN,21,0)</f>
        <v>#N/A</v>
      </c>
    </row>
    <row r="265" spans="1:55" x14ac:dyDescent="0.2">
      <c r="A265">
        <v>737</v>
      </c>
      <c r="B265" s="13">
        <f>VLOOKUP(A265,Pre!$J:$BG,41,0)</f>
        <v>4.666666666666667</v>
      </c>
      <c r="C265" s="13" t="e">
        <f>VLOOKUP(A265,'post intervencion'!J:BY,59,0)</f>
        <v>#N/A</v>
      </c>
      <c r="D265" s="13" t="e">
        <f>VLOOKUP(A265,'post control'!J:BI,42,0)</f>
        <v>#N/A</v>
      </c>
      <c r="E265">
        <f>VLOOKUP(A265,Pre!$J:$BG,42,0)</f>
        <v>4</v>
      </c>
      <c r="F265" t="e">
        <f>VLOOKUP(A265,'post intervencion'!J:BY,60,0)</f>
        <v>#N/A</v>
      </c>
      <c r="G265" t="e">
        <f>VLOOKUP(A265,'post control'!J:BI,43,0)</f>
        <v>#N/A</v>
      </c>
      <c r="H265" t="str">
        <f>VLOOKUP(A265,Pre!$J:$BG,43,0)</f>
        <v>N/A</v>
      </c>
      <c r="I265" t="e">
        <f>VLOOKUP(A265,'post intervencion'!J:BY,61,0)</f>
        <v>#N/A</v>
      </c>
      <c r="J265" t="e">
        <f>VLOOKUP(A265,'post control'!J:BI,44,0)</f>
        <v>#N/A</v>
      </c>
      <c r="K265" s="24" t="str">
        <f>VLOOKUP(A265,Pre!$J:$BG,44,0)</f>
        <v>N/A</v>
      </c>
      <c r="L265" t="e">
        <f>VLOOKUP(A265,'post intervencion'!J:BY,62,0)</f>
        <v>#N/A</v>
      </c>
      <c r="M265" t="e">
        <f>VLOOKUP(A265,'post control'!J:BI,45,0)</f>
        <v>#N/A</v>
      </c>
      <c r="N265" t="str">
        <f>VLOOKUP(A265,Pre!$J:$BG,45,0)</f>
        <v>N/A</v>
      </c>
      <c r="O265" t="e">
        <f>VLOOKUP(A265,'post intervencion'!J:BY,63,0)</f>
        <v>#N/A</v>
      </c>
      <c r="P265" t="e">
        <f>VLOOKUP(A265,'post control'!J:BI,46,0)</f>
        <v>#N/A</v>
      </c>
      <c r="Q265" t="str">
        <f>VLOOKUP(A265,Pre!$J:$BG,46,0)</f>
        <v>N/A</v>
      </c>
      <c r="R265" t="e">
        <f>VLOOKUP(A265,'post intervencion'!J:BY,64,0)</f>
        <v>#N/A</v>
      </c>
      <c r="S265" t="e">
        <f>VLOOKUP(A265,'post control'!J:BI,47,0)</f>
        <v>#N/A</v>
      </c>
      <c r="T265" t="str">
        <f>VLOOKUP(A265,Pre!$J:$BG,47,0)</f>
        <v>N/A</v>
      </c>
      <c r="U265" t="e">
        <f>VLOOKUP(A265,'post intervencion'!J:BY,65,0)</f>
        <v>#N/A</v>
      </c>
      <c r="V265" t="e">
        <f>VLOOKUP(A265,'post control'!J:BI,48,0)</f>
        <v>#N/A</v>
      </c>
      <c r="W265">
        <f>VLOOKUP(A265,Pre!$J:$BG,48,0)</f>
        <v>3.6</v>
      </c>
      <c r="X265" t="e">
        <f>VLOOKUP(A265,'post intervencion'!J:BY,66,0)</f>
        <v>#N/A</v>
      </c>
      <c r="Y265" t="e">
        <f>VLOOKUP(A265,'post control'!J:BI,49,0)</f>
        <v>#N/A</v>
      </c>
      <c r="Z265">
        <f>VLOOKUP(A265,Pre!$J:$BG,49,0)</f>
        <v>3</v>
      </c>
      <c r="AA265" t="e">
        <f>VLOOKUP(A265,'post intervencion'!J:BY,67,0)</f>
        <v>#N/A</v>
      </c>
      <c r="AB265" t="e">
        <f>VLOOKUP(A265,'post control'!J:BI,50,0)</f>
        <v>#N/A</v>
      </c>
      <c r="AC265">
        <f>VLOOKUP(A265,Pre!$J:$BG,50,0)</f>
        <v>4</v>
      </c>
      <c r="AD265" t="e">
        <f>VLOOKUP(A265,'post intervencion'!J:BY,68,0)</f>
        <v>#N/A</v>
      </c>
      <c r="AE265" t="e">
        <f>VLOOKUP(A265,'post control'!J:BI,51,0)</f>
        <v>#N/A</v>
      </c>
      <c r="AG265" t="str">
        <f>VLOOKUP(A265,Pre!$J:$BH,51,0)</f>
        <v>N/A</v>
      </c>
      <c r="AH265" t="e">
        <f>VLOOKUP(A265,'post intervencion'!J:CA,70,0)</f>
        <v>#N/A</v>
      </c>
      <c r="AJ265" t="str">
        <f>VLOOKUP(A265,Pre!$J:$BI,52,0)</f>
        <v>N/A</v>
      </c>
      <c r="AK265" t="e">
        <f>VLOOKUP(A265,'post intervencion'!J:CB,71,0)</f>
        <v>#N/A</v>
      </c>
      <c r="AM265" t="str">
        <f>VLOOKUP(A265,Pre!$J:$BJ,53,0)</f>
        <v>N/A</v>
      </c>
      <c r="AN265" t="e">
        <f>VLOOKUP(A265,'post intervencion'!J:CC,72,0)</f>
        <v>#N/A</v>
      </c>
      <c r="AP265">
        <f>VLOOKUP(A265,Pre!$J:$BK,54,0)</f>
        <v>2</v>
      </c>
      <c r="AQ265" t="e">
        <f>VLOOKUP(A265,'post intervencion'!J:CD,73,0)</f>
        <v>#N/A</v>
      </c>
      <c r="AS265" t="str">
        <f>VLOOKUP(A265,Pre!$J:$BL,55,0)</f>
        <v>N/A</v>
      </c>
      <c r="AT265" t="e">
        <f>VLOOKUP(A265,'post intervencion'!J:CE,74,0)</f>
        <v>#N/A</v>
      </c>
      <c r="AW265" t="e">
        <f>VLOOKUP(A265,'post intervencion'!$J$18:$CI$117,75,0)</f>
        <v>#N/A</v>
      </c>
      <c r="AX265" t="e">
        <f>VLOOKUP(A265,'post intervencion'!$J$18:$CI$117,76,0)</f>
        <v>#N/A</v>
      </c>
      <c r="AY265" t="e">
        <f>VLOOKUP(A265,'post intervencion'!$J$18:$CI$117,77,0)</f>
        <v>#N/A</v>
      </c>
      <c r="AZ265" t="e">
        <f>VLOOKUP(A265,'post intervencion'!$J$18:$CI$117,78,0)</f>
        <v>#N/A</v>
      </c>
      <c r="BB265">
        <f>VLOOKUP(A265,Pre!$J:$BL,4,0)</f>
        <v>6</v>
      </c>
      <c r="BC265" t="e">
        <f>VLOOKUP(A265,'post intervencion'!J:CN,21,0)</f>
        <v>#N/A</v>
      </c>
    </row>
    <row r="266" spans="1:55" x14ac:dyDescent="0.2">
      <c r="A266">
        <v>757</v>
      </c>
      <c r="B266" s="13">
        <f>VLOOKUP(A266,Pre!$J:$BG,41,0)</f>
        <v>5.666666666666667</v>
      </c>
      <c r="C266" s="13" t="e">
        <f>VLOOKUP(A266,'post intervencion'!J:BY,59,0)</f>
        <v>#N/A</v>
      </c>
      <c r="D266" s="13">
        <f>VLOOKUP(A266,'post control'!J:BI,42,0)</f>
        <v>5.666666666666667</v>
      </c>
      <c r="E266">
        <f>VLOOKUP(A266,Pre!$J:$BG,42,0)</f>
        <v>4</v>
      </c>
      <c r="F266" t="e">
        <f>VLOOKUP(A266,'post intervencion'!J:BY,60,0)</f>
        <v>#N/A</v>
      </c>
      <c r="G266">
        <f>VLOOKUP(A266,'post control'!J:BI,43,0)</f>
        <v>2</v>
      </c>
      <c r="H266" t="str">
        <f>VLOOKUP(A266,Pre!$J:$BG,43,0)</f>
        <v>N/A</v>
      </c>
      <c r="I266" t="e">
        <f>VLOOKUP(A266,'post intervencion'!J:BY,61,0)</f>
        <v>#N/A</v>
      </c>
      <c r="J266" t="str">
        <f>VLOOKUP(A266,'post control'!J:BI,44,0)</f>
        <v>N/A</v>
      </c>
      <c r="K266" s="24" t="str">
        <f>VLOOKUP(A266,Pre!$J:$BG,44,0)</f>
        <v>N/A</v>
      </c>
      <c r="L266" t="e">
        <f>VLOOKUP(A266,'post intervencion'!J:BY,62,0)</f>
        <v>#N/A</v>
      </c>
      <c r="M266" t="str">
        <f>VLOOKUP(A266,'post control'!J:BI,45,0)</f>
        <v>N/A</v>
      </c>
      <c r="N266" t="str">
        <f>VLOOKUP(A266,Pre!$J:$BG,45,0)</f>
        <v>N/A</v>
      </c>
      <c r="O266" t="e">
        <f>VLOOKUP(A266,'post intervencion'!J:BY,63,0)</f>
        <v>#N/A</v>
      </c>
      <c r="P266" t="str">
        <f>VLOOKUP(A266,'post control'!J:BI,46,0)</f>
        <v>N/A</v>
      </c>
      <c r="Q266" t="str">
        <f>VLOOKUP(A266,Pre!$J:$BG,46,0)</f>
        <v>N/A</v>
      </c>
      <c r="R266" t="e">
        <f>VLOOKUP(A266,'post intervencion'!J:BY,64,0)</f>
        <v>#N/A</v>
      </c>
      <c r="S266" t="str">
        <f>VLOOKUP(A266,'post control'!J:BI,47,0)</f>
        <v>N/A</v>
      </c>
      <c r="T266" t="str">
        <f>VLOOKUP(A266,Pre!$J:$BG,47,0)</f>
        <v>N/A</v>
      </c>
      <c r="U266" t="e">
        <f>VLOOKUP(A266,'post intervencion'!J:BY,65,0)</f>
        <v>#N/A</v>
      </c>
      <c r="V266" t="str">
        <f>VLOOKUP(A266,'post control'!J:BI,48,0)</f>
        <v>N/A</v>
      </c>
      <c r="W266">
        <f>VLOOKUP(A266,Pre!$J:$BG,48,0)</f>
        <v>3</v>
      </c>
      <c r="X266" t="e">
        <f>VLOOKUP(A266,'post intervencion'!J:BY,66,0)</f>
        <v>#N/A</v>
      </c>
      <c r="Y266">
        <f>VLOOKUP(A266,'post control'!J:BI,49,0)</f>
        <v>2.4</v>
      </c>
      <c r="Z266">
        <f>VLOOKUP(A266,Pre!$J:$BG,49,0)</f>
        <v>4</v>
      </c>
      <c r="AA266" t="e">
        <f>VLOOKUP(A266,'post intervencion'!J:BY,67,0)</f>
        <v>#N/A</v>
      </c>
      <c r="AB266" t="e">
        <f>VLOOKUP(A266,'post control'!J:BI,50,0)</f>
        <v>#DIV/0!</v>
      </c>
      <c r="AC266">
        <f>VLOOKUP(A266,Pre!$J:$BG,50,0)</f>
        <v>3</v>
      </c>
      <c r="AD266" t="e">
        <f>VLOOKUP(A266,'post intervencion'!J:BY,68,0)</f>
        <v>#N/A</v>
      </c>
      <c r="AE266">
        <f>VLOOKUP(A266,'post control'!J:BI,51,0)</f>
        <v>5</v>
      </c>
      <c r="AG266" t="str">
        <f>VLOOKUP(A266,Pre!$J:$BH,51,0)</f>
        <v>N/A</v>
      </c>
      <c r="AH266" t="e">
        <f>VLOOKUP(A266,'post intervencion'!J:CA,70,0)</f>
        <v>#N/A</v>
      </c>
      <c r="AJ266" t="str">
        <f>VLOOKUP(A266,Pre!$J:$BI,52,0)</f>
        <v>N/A</v>
      </c>
      <c r="AK266" t="e">
        <f>VLOOKUP(A266,'post intervencion'!J:CB,71,0)</f>
        <v>#N/A</v>
      </c>
      <c r="AM266" t="str">
        <f>VLOOKUP(A266,Pre!$J:$BJ,53,0)</f>
        <v>N/A</v>
      </c>
      <c r="AN266" t="e">
        <f>VLOOKUP(A266,'post intervencion'!J:CC,72,0)</f>
        <v>#N/A</v>
      </c>
      <c r="AP266">
        <f>VLOOKUP(A266,Pre!$J:$BK,54,0)</f>
        <v>2</v>
      </c>
      <c r="AQ266" t="e">
        <f>VLOOKUP(A266,'post intervencion'!J:CD,73,0)</f>
        <v>#N/A</v>
      </c>
      <c r="AS266" t="str">
        <f>VLOOKUP(A266,Pre!$J:$BL,55,0)</f>
        <v>N/A</v>
      </c>
      <c r="AT266" t="e">
        <f>VLOOKUP(A266,'post intervencion'!J:CE,74,0)</f>
        <v>#N/A</v>
      </c>
      <c r="AW266" t="e">
        <f>VLOOKUP(A266,'post intervencion'!$J$18:$CI$117,75,0)</f>
        <v>#N/A</v>
      </c>
      <c r="AX266" t="e">
        <f>VLOOKUP(A266,'post intervencion'!$J$18:$CI$117,76,0)</f>
        <v>#N/A</v>
      </c>
      <c r="AY266" t="e">
        <f>VLOOKUP(A266,'post intervencion'!$J$18:$CI$117,77,0)</f>
        <v>#N/A</v>
      </c>
      <c r="AZ266" t="e">
        <f>VLOOKUP(A266,'post intervencion'!$J$18:$CI$117,78,0)</f>
        <v>#N/A</v>
      </c>
      <c r="BB266">
        <f>VLOOKUP(A266,Pre!$J:$BL,4,0)</f>
        <v>5</v>
      </c>
      <c r="BC266" t="e">
        <f>VLOOKUP(A266,'post intervencion'!J:CN,21,0)</f>
        <v>#N/A</v>
      </c>
    </row>
    <row r="267" spans="1:55" x14ac:dyDescent="0.2">
      <c r="A267">
        <v>805</v>
      </c>
      <c r="B267" s="13">
        <f>VLOOKUP(A267,Pre!$J:$BG,41,0)</f>
        <v>4.333333333333333</v>
      </c>
      <c r="C267" s="13" t="e">
        <f>VLOOKUP(A267,'post intervencion'!J:BY,59,0)</f>
        <v>#N/A</v>
      </c>
      <c r="D267" s="13">
        <f>VLOOKUP(A267,'post control'!J:BI,42,0)</f>
        <v>4</v>
      </c>
      <c r="E267">
        <f>VLOOKUP(A267,Pre!$J:$BG,42,0)</f>
        <v>3</v>
      </c>
      <c r="F267" t="e">
        <f>VLOOKUP(A267,'post intervencion'!J:BY,60,0)</f>
        <v>#N/A</v>
      </c>
      <c r="G267">
        <f>VLOOKUP(A267,'post control'!J:BI,43,0)</f>
        <v>7</v>
      </c>
      <c r="H267" t="str">
        <f>VLOOKUP(A267,Pre!$J:$BG,43,0)</f>
        <v>N/A</v>
      </c>
      <c r="I267" t="e">
        <f>VLOOKUP(A267,'post intervencion'!J:BY,61,0)</f>
        <v>#N/A</v>
      </c>
      <c r="J267">
        <f>VLOOKUP(A267,'post control'!J:BI,44,0)</f>
        <v>1</v>
      </c>
      <c r="K267" s="24" t="str">
        <f>VLOOKUP(A267,Pre!$J:$BG,44,0)</f>
        <v>N/A</v>
      </c>
      <c r="L267" t="e">
        <f>VLOOKUP(A267,'post intervencion'!J:BY,62,0)</f>
        <v>#N/A</v>
      </c>
      <c r="M267">
        <f>VLOOKUP(A267,'post control'!J:BI,45,0)</f>
        <v>1</v>
      </c>
      <c r="N267" t="str">
        <f>VLOOKUP(A267,Pre!$J:$BG,45,0)</f>
        <v>N/A</v>
      </c>
      <c r="O267" t="e">
        <f>VLOOKUP(A267,'post intervencion'!J:BY,63,0)</f>
        <v>#N/A</v>
      </c>
      <c r="P267">
        <f>VLOOKUP(A267,'post control'!J:BI,46,0)</f>
        <v>1</v>
      </c>
      <c r="Q267" t="str">
        <f>VLOOKUP(A267,Pre!$J:$BG,46,0)</f>
        <v>N/A</v>
      </c>
      <c r="R267" t="e">
        <f>VLOOKUP(A267,'post intervencion'!J:BY,64,0)</f>
        <v>#N/A</v>
      </c>
      <c r="S267">
        <f>VLOOKUP(A267,'post control'!J:BI,47,0)</f>
        <v>1</v>
      </c>
      <c r="T267" t="str">
        <f>VLOOKUP(A267,Pre!$J:$BG,47,0)</f>
        <v>N/A</v>
      </c>
      <c r="U267" t="e">
        <f>VLOOKUP(A267,'post intervencion'!J:BY,65,0)</f>
        <v>#N/A</v>
      </c>
      <c r="V267">
        <f>VLOOKUP(A267,'post control'!J:BI,48,0)</f>
        <v>2.6666666666666665</v>
      </c>
      <c r="W267">
        <f>VLOOKUP(A267,Pre!$J:$BG,48,0)</f>
        <v>4.4000000000000004</v>
      </c>
      <c r="X267" t="e">
        <f>VLOOKUP(A267,'post intervencion'!J:BY,66,0)</f>
        <v>#N/A</v>
      </c>
      <c r="Y267">
        <f>VLOOKUP(A267,'post control'!J:BI,49,0)</f>
        <v>4.2</v>
      </c>
      <c r="Z267">
        <f>VLOOKUP(A267,Pre!$J:$BG,49,0)</f>
        <v>3</v>
      </c>
      <c r="AA267" t="e">
        <f>VLOOKUP(A267,'post intervencion'!J:BY,67,0)</f>
        <v>#N/A</v>
      </c>
      <c r="AB267">
        <f>VLOOKUP(A267,'post control'!J:BI,50,0)</f>
        <v>4</v>
      </c>
      <c r="AC267">
        <f>VLOOKUP(A267,Pre!$J:$BG,50,0)</f>
        <v>4</v>
      </c>
      <c r="AD267" t="e">
        <f>VLOOKUP(A267,'post intervencion'!J:BY,68,0)</f>
        <v>#N/A</v>
      </c>
      <c r="AE267">
        <f>VLOOKUP(A267,'post control'!J:BI,51,0)</f>
        <v>3</v>
      </c>
      <c r="AG267" t="str">
        <f>VLOOKUP(A267,Pre!$J:$BH,51,0)</f>
        <v>N/A</v>
      </c>
      <c r="AH267" t="e">
        <f>VLOOKUP(A267,'post intervencion'!J:CA,70,0)</f>
        <v>#N/A</v>
      </c>
      <c r="AJ267" t="str">
        <f>VLOOKUP(A267,Pre!$J:$BI,52,0)</f>
        <v>N/A</v>
      </c>
      <c r="AK267" t="e">
        <f>VLOOKUP(A267,'post intervencion'!J:CB,71,0)</f>
        <v>#N/A</v>
      </c>
      <c r="AM267" t="str">
        <f>VLOOKUP(A267,Pre!$J:$BJ,53,0)</f>
        <v>N/A</v>
      </c>
      <c r="AN267" t="e">
        <f>VLOOKUP(A267,'post intervencion'!J:CC,72,0)</f>
        <v>#N/A</v>
      </c>
      <c r="AP267">
        <f>VLOOKUP(A267,Pre!$J:$BK,54,0)</f>
        <v>0</v>
      </c>
      <c r="AQ267" t="e">
        <f>VLOOKUP(A267,'post intervencion'!J:CD,73,0)</f>
        <v>#N/A</v>
      </c>
      <c r="AS267" t="str">
        <f>VLOOKUP(A267,Pre!$J:$BL,55,0)</f>
        <v>N/A</v>
      </c>
      <c r="AT267" t="e">
        <f>VLOOKUP(A267,'post intervencion'!J:CE,74,0)</f>
        <v>#N/A</v>
      </c>
      <c r="AW267" t="e">
        <f>VLOOKUP(A267,'post intervencion'!$J$18:$CI$117,75,0)</f>
        <v>#N/A</v>
      </c>
      <c r="AX267" t="e">
        <f>VLOOKUP(A267,'post intervencion'!$J$18:$CI$117,76,0)</f>
        <v>#N/A</v>
      </c>
      <c r="AY267" t="e">
        <f>VLOOKUP(A267,'post intervencion'!$J$18:$CI$117,77,0)</f>
        <v>#N/A</v>
      </c>
      <c r="AZ267" t="e">
        <f>VLOOKUP(A267,'post intervencion'!$J$18:$CI$117,78,0)</f>
        <v>#N/A</v>
      </c>
      <c r="BB267">
        <f>VLOOKUP(A267,Pre!$J:$BL,4,0)</f>
        <v>2</v>
      </c>
      <c r="BC267" t="e">
        <f>VLOOKUP(A267,'post intervencion'!J:CN,21,0)</f>
        <v>#N/A</v>
      </c>
    </row>
    <row r="268" spans="1:55" x14ac:dyDescent="0.2">
      <c r="A268">
        <v>901</v>
      </c>
      <c r="B268" s="13">
        <f>VLOOKUP(A268,Pre!$J:$BG,41,0)</f>
        <v>5</v>
      </c>
      <c r="C268" s="13" t="e">
        <f>VLOOKUP(A268,'post intervencion'!J:BY,59,0)</f>
        <v>#N/A</v>
      </c>
      <c r="D268" s="13" t="e">
        <f>VLOOKUP(A268,'post control'!J:BI,42,0)</f>
        <v>#N/A</v>
      </c>
      <c r="E268">
        <f>VLOOKUP(A268,Pre!$J:$BG,42,0)</f>
        <v>7</v>
      </c>
      <c r="F268" t="e">
        <f>VLOOKUP(A268,'post intervencion'!J:BY,60,0)</f>
        <v>#N/A</v>
      </c>
      <c r="G268" t="e">
        <f>VLOOKUP(A268,'post control'!J:BI,43,0)</f>
        <v>#N/A</v>
      </c>
      <c r="H268" t="str">
        <f>VLOOKUP(A268,Pre!$J:$BG,43,0)</f>
        <v>N/A</v>
      </c>
      <c r="I268" t="e">
        <f>VLOOKUP(A268,'post intervencion'!J:BY,61,0)</f>
        <v>#N/A</v>
      </c>
      <c r="J268" t="e">
        <f>VLOOKUP(A268,'post control'!J:BI,44,0)</f>
        <v>#N/A</v>
      </c>
      <c r="K268" s="24" t="str">
        <f>VLOOKUP(A268,Pre!$J:$BG,44,0)</f>
        <v>N/A</v>
      </c>
      <c r="L268" t="e">
        <f>VLOOKUP(A268,'post intervencion'!J:BY,62,0)</f>
        <v>#N/A</v>
      </c>
      <c r="M268" t="e">
        <f>VLOOKUP(A268,'post control'!J:BI,45,0)</f>
        <v>#N/A</v>
      </c>
      <c r="N268" t="str">
        <f>VLOOKUP(A268,Pre!$J:$BG,45,0)</f>
        <v>N/A</v>
      </c>
      <c r="O268" t="e">
        <f>VLOOKUP(A268,'post intervencion'!J:BY,63,0)</f>
        <v>#N/A</v>
      </c>
      <c r="P268" t="e">
        <f>VLOOKUP(A268,'post control'!J:BI,46,0)</f>
        <v>#N/A</v>
      </c>
      <c r="Q268" t="str">
        <f>VLOOKUP(A268,Pre!$J:$BG,46,0)</f>
        <v>N/A</v>
      </c>
      <c r="R268" t="e">
        <f>VLOOKUP(A268,'post intervencion'!J:BY,64,0)</f>
        <v>#N/A</v>
      </c>
      <c r="S268" t="e">
        <f>VLOOKUP(A268,'post control'!J:BI,47,0)</f>
        <v>#N/A</v>
      </c>
      <c r="T268" t="str">
        <f>VLOOKUP(A268,Pre!$J:$BG,47,0)</f>
        <v>N/A</v>
      </c>
      <c r="U268" t="e">
        <f>VLOOKUP(A268,'post intervencion'!J:BY,65,0)</f>
        <v>#N/A</v>
      </c>
      <c r="V268" t="e">
        <f>VLOOKUP(A268,'post control'!J:BI,48,0)</f>
        <v>#N/A</v>
      </c>
      <c r="W268">
        <f>VLOOKUP(A268,Pre!$J:$BG,48,0)</f>
        <v>4.8</v>
      </c>
      <c r="X268" t="e">
        <f>VLOOKUP(A268,'post intervencion'!J:BY,66,0)</f>
        <v>#N/A</v>
      </c>
      <c r="Y268" t="e">
        <f>VLOOKUP(A268,'post control'!J:BI,49,0)</f>
        <v>#N/A</v>
      </c>
      <c r="Z268">
        <f>VLOOKUP(A268,Pre!$J:$BG,49,0)</f>
        <v>4</v>
      </c>
      <c r="AA268" t="e">
        <f>VLOOKUP(A268,'post intervencion'!J:BY,67,0)</f>
        <v>#N/A</v>
      </c>
      <c r="AB268" t="e">
        <f>VLOOKUP(A268,'post control'!J:BI,50,0)</f>
        <v>#N/A</v>
      </c>
      <c r="AC268">
        <f>VLOOKUP(A268,Pre!$J:$BG,50,0)</f>
        <v>3</v>
      </c>
      <c r="AD268" t="e">
        <f>VLOOKUP(A268,'post intervencion'!J:BY,68,0)</f>
        <v>#N/A</v>
      </c>
      <c r="AE268" t="e">
        <f>VLOOKUP(A268,'post control'!J:BI,51,0)</f>
        <v>#N/A</v>
      </c>
      <c r="AG268" t="str">
        <f>VLOOKUP(A268,Pre!$J:$BH,51,0)</f>
        <v>N/A</v>
      </c>
      <c r="AH268" t="e">
        <f>VLOOKUP(A268,'post intervencion'!J:CA,70,0)</f>
        <v>#N/A</v>
      </c>
      <c r="AJ268" t="str">
        <f>VLOOKUP(A268,Pre!$J:$BI,52,0)</f>
        <v>N/A</v>
      </c>
      <c r="AK268" t="e">
        <f>VLOOKUP(A268,'post intervencion'!J:CB,71,0)</f>
        <v>#N/A</v>
      </c>
      <c r="AM268" t="str">
        <f>VLOOKUP(A268,Pre!$J:$BJ,53,0)</f>
        <v>N/A</v>
      </c>
      <c r="AN268" t="e">
        <f>VLOOKUP(A268,'post intervencion'!J:CC,72,0)</f>
        <v>#N/A</v>
      </c>
      <c r="AP268">
        <f>VLOOKUP(A268,Pre!$J:$BK,54,0)</f>
        <v>3</v>
      </c>
      <c r="AQ268" t="e">
        <f>VLOOKUP(A268,'post intervencion'!J:CD,73,0)</f>
        <v>#N/A</v>
      </c>
      <c r="AS268" t="str">
        <f>VLOOKUP(A268,Pre!$J:$BL,55,0)</f>
        <v>N/A</v>
      </c>
      <c r="AT268" t="e">
        <f>VLOOKUP(A268,'post intervencion'!J:CE,74,0)</f>
        <v>#N/A</v>
      </c>
      <c r="AW268" t="e">
        <f>VLOOKUP(A268,'post intervencion'!$J$18:$CI$117,75,0)</f>
        <v>#N/A</v>
      </c>
      <c r="AX268" t="e">
        <f>VLOOKUP(A268,'post intervencion'!$J$18:$CI$117,76,0)</f>
        <v>#N/A</v>
      </c>
      <c r="AY268" t="e">
        <f>VLOOKUP(A268,'post intervencion'!$J$18:$CI$117,77,0)</f>
        <v>#N/A</v>
      </c>
      <c r="AZ268" t="e">
        <f>VLOOKUP(A268,'post intervencion'!$J$18:$CI$117,78,0)</f>
        <v>#N/A</v>
      </c>
      <c r="BB268">
        <f>VLOOKUP(A268,Pre!$J:$BL,4,0)</f>
        <v>4</v>
      </c>
      <c r="BC268" t="e">
        <f>VLOOKUP(A268,'post intervencion'!J:CN,21,0)</f>
        <v>#N/A</v>
      </c>
    </row>
    <row r="269" spans="1:55" x14ac:dyDescent="0.2">
      <c r="A269">
        <v>937</v>
      </c>
      <c r="B269" s="13">
        <f>VLOOKUP(A269,Pre!$J:$BG,41,0)</f>
        <v>4.333333333333333</v>
      </c>
      <c r="C269" s="13" t="e">
        <f>VLOOKUP(A269,'post intervencion'!J:BY,59,0)</f>
        <v>#N/A</v>
      </c>
      <c r="D269" s="13" t="e">
        <f>VLOOKUP(A269,'post control'!J:BI,42,0)</f>
        <v>#N/A</v>
      </c>
      <c r="E269">
        <f>VLOOKUP(A269,Pre!$J:$BG,42,0)</f>
        <v>2</v>
      </c>
      <c r="F269" t="e">
        <f>VLOOKUP(A269,'post intervencion'!J:BY,60,0)</f>
        <v>#N/A</v>
      </c>
      <c r="G269" t="e">
        <f>VLOOKUP(A269,'post control'!J:BI,43,0)</f>
        <v>#N/A</v>
      </c>
      <c r="H269" t="str">
        <f>VLOOKUP(A269,Pre!$J:$BG,43,0)</f>
        <v>N/A</v>
      </c>
      <c r="I269" t="e">
        <f>VLOOKUP(A269,'post intervencion'!J:BY,61,0)</f>
        <v>#N/A</v>
      </c>
      <c r="J269" t="e">
        <f>VLOOKUP(A269,'post control'!J:BI,44,0)</f>
        <v>#N/A</v>
      </c>
      <c r="K269" s="24" t="str">
        <f>VLOOKUP(A269,Pre!$J:$BG,44,0)</f>
        <v>N/A</v>
      </c>
      <c r="L269" t="e">
        <f>VLOOKUP(A269,'post intervencion'!J:BY,62,0)</f>
        <v>#N/A</v>
      </c>
      <c r="M269" t="e">
        <f>VLOOKUP(A269,'post control'!J:BI,45,0)</f>
        <v>#N/A</v>
      </c>
      <c r="N269" t="str">
        <f>VLOOKUP(A269,Pre!$J:$BG,45,0)</f>
        <v>N/A</v>
      </c>
      <c r="O269" t="e">
        <f>VLOOKUP(A269,'post intervencion'!J:BY,63,0)</f>
        <v>#N/A</v>
      </c>
      <c r="P269" t="e">
        <f>VLOOKUP(A269,'post control'!J:BI,46,0)</f>
        <v>#N/A</v>
      </c>
      <c r="Q269" t="str">
        <f>VLOOKUP(A269,Pre!$J:$BG,46,0)</f>
        <v>N/A</v>
      </c>
      <c r="R269" t="e">
        <f>VLOOKUP(A269,'post intervencion'!J:BY,64,0)</f>
        <v>#N/A</v>
      </c>
      <c r="S269" t="e">
        <f>VLOOKUP(A269,'post control'!J:BI,47,0)</f>
        <v>#N/A</v>
      </c>
      <c r="T269" t="str">
        <f>VLOOKUP(A269,Pre!$J:$BG,47,0)</f>
        <v>N/A</v>
      </c>
      <c r="U269" t="e">
        <f>VLOOKUP(A269,'post intervencion'!J:BY,65,0)</f>
        <v>#N/A</v>
      </c>
      <c r="V269" t="e">
        <f>VLOOKUP(A269,'post control'!J:BI,48,0)</f>
        <v>#N/A</v>
      </c>
      <c r="W269">
        <f>VLOOKUP(A269,Pre!$J:$BG,48,0)</f>
        <v>4.4000000000000004</v>
      </c>
      <c r="X269" t="e">
        <f>VLOOKUP(A269,'post intervencion'!J:BY,66,0)</f>
        <v>#N/A</v>
      </c>
      <c r="Y269" t="e">
        <f>VLOOKUP(A269,'post control'!J:BI,49,0)</f>
        <v>#N/A</v>
      </c>
      <c r="Z269">
        <f>VLOOKUP(A269,Pre!$J:$BG,49,0)</f>
        <v>3</v>
      </c>
      <c r="AA269" t="e">
        <f>VLOOKUP(A269,'post intervencion'!J:BY,67,0)</f>
        <v>#N/A</v>
      </c>
      <c r="AB269" t="e">
        <f>VLOOKUP(A269,'post control'!J:BI,50,0)</f>
        <v>#N/A</v>
      </c>
      <c r="AC269">
        <f>VLOOKUP(A269,Pre!$J:$BG,50,0)</f>
        <v>12</v>
      </c>
      <c r="AD269" t="e">
        <f>VLOOKUP(A269,'post intervencion'!J:BY,68,0)</f>
        <v>#N/A</v>
      </c>
      <c r="AE269" t="e">
        <f>VLOOKUP(A269,'post control'!J:BI,51,0)</f>
        <v>#N/A</v>
      </c>
      <c r="AG269" t="str">
        <f>VLOOKUP(A269,Pre!$J:$BH,51,0)</f>
        <v>N/A</v>
      </c>
      <c r="AH269" t="e">
        <f>VLOOKUP(A269,'post intervencion'!J:CA,70,0)</f>
        <v>#N/A</v>
      </c>
      <c r="AJ269" t="str">
        <f>VLOOKUP(A269,Pre!$J:$BI,52,0)</f>
        <v>N/A</v>
      </c>
      <c r="AK269" t="e">
        <f>VLOOKUP(A269,'post intervencion'!J:CB,71,0)</f>
        <v>#N/A</v>
      </c>
      <c r="AM269" t="str">
        <f>VLOOKUP(A269,Pre!$J:$BJ,53,0)</f>
        <v>N/A</v>
      </c>
      <c r="AN269" t="e">
        <f>VLOOKUP(A269,'post intervencion'!J:CC,72,0)</f>
        <v>#N/A</v>
      </c>
      <c r="AP269">
        <f>VLOOKUP(A269,Pre!$J:$BK,54,0)</f>
        <v>5</v>
      </c>
      <c r="AQ269" t="e">
        <f>VLOOKUP(A269,'post intervencion'!J:CD,73,0)</f>
        <v>#N/A</v>
      </c>
      <c r="AS269" t="str">
        <f>VLOOKUP(A269,Pre!$J:$BL,55,0)</f>
        <v>N/A</v>
      </c>
      <c r="AT269" t="e">
        <f>VLOOKUP(A269,'post intervencion'!J:CE,74,0)</f>
        <v>#N/A</v>
      </c>
      <c r="AW269" t="e">
        <f>VLOOKUP(A269,'post intervencion'!$J$18:$CI$117,75,0)</f>
        <v>#N/A</v>
      </c>
      <c r="AX269" t="e">
        <f>VLOOKUP(A269,'post intervencion'!$J$18:$CI$117,76,0)</f>
        <v>#N/A</v>
      </c>
      <c r="AY269" t="e">
        <f>VLOOKUP(A269,'post intervencion'!$J$18:$CI$117,77,0)</f>
        <v>#N/A</v>
      </c>
      <c r="AZ269" t="e">
        <f>VLOOKUP(A269,'post intervencion'!$J$18:$CI$117,78,0)</f>
        <v>#N/A</v>
      </c>
      <c r="BB269">
        <f>VLOOKUP(A269,Pre!$J:$BL,4,0)</f>
        <v>5</v>
      </c>
      <c r="BC269" t="e">
        <f>VLOOKUP(A269,'post intervencion'!J:CN,21,0)</f>
        <v>#N/A</v>
      </c>
    </row>
    <row r="270" spans="1:55" x14ac:dyDescent="0.2">
      <c r="A270">
        <v>941</v>
      </c>
      <c r="B270" s="13">
        <f>VLOOKUP(A270,Pre!$J:$BG,41,0)</f>
        <v>6</v>
      </c>
      <c r="C270" s="13" t="e">
        <f>VLOOKUP(A270,'post intervencion'!J:BY,59,0)</f>
        <v>#N/A</v>
      </c>
      <c r="D270" s="13">
        <f>VLOOKUP(A270,'post control'!J:BI,42,0)</f>
        <v>6.333333333333333</v>
      </c>
      <c r="E270">
        <f>VLOOKUP(A270,Pre!$J:$BG,42,0)</f>
        <v>8</v>
      </c>
      <c r="F270" t="e">
        <f>VLOOKUP(A270,'post intervencion'!J:BY,60,0)</f>
        <v>#N/A</v>
      </c>
      <c r="G270">
        <f>VLOOKUP(A270,'post control'!J:BI,43,0)</f>
        <v>8</v>
      </c>
      <c r="H270" t="str">
        <f>VLOOKUP(A270,Pre!$J:$BG,43,0)</f>
        <v>N/A</v>
      </c>
      <c r="I270" t="e">
        <f>VLOOKUP(A270,'post intervencion'!J:BY,61,0)</f>
        <v>#N/A</v>
      </c>
      <c r="J270" t="str">
        <f>VLOOKUP(A270,'post control'!J:BI,44,0)</f>
        <v>N/A</v>
      </c>
      <c r="K270" s="24" t="str">
        <f>VLOOKUP(A270,Pre!$J:$BG,44,0)</f>
        <v>N/A</v>
      </c>
      <c r="L270" t="e">
        <f>VLOOKUP(A270,'post intervencion'!J:BY,62,0)</f>
        <v>#N/A</v>
      </c>
      <c r="M270" t="str">
        <f>VLOOKUP(A270,'post control'!J:BI,45,0)</f>
        <v>N/A</v>
      </c>
      <c r="N270" t="str">
        <f>VLOOKUP(A270,Pre!$J:$BG,45,0)</f>
        <v>N/A</v>
      </c>
      <c r="O270" t="e">
        <f>VLOOKUP(A270,'post intervencion'!J:BY,63,0)</f>
        <v>#N/A</v>
      </c>
      <c r="P270" t="str">
        <f>VLOOKUP(A270,'post control'!J:BI,46,0)</f>
        <v>N/A</v>
      </c>
      <c r="Q270" t="str">
        <f>VLOOKUP(A270,Pre!$J:$BG,46,0)</f>
        <v>N/A</v>
      </c>
      <c r="R270" t="e">
        <f>VLOOKUP(A270,'post intervencion'!J:BY,64,0)</f>
        <v>#N/A</v>
      </c>
      <c r="S270" t="str">
        <f>VLOOKUP(A270,'post control'!J:BI,47,0)</f>
        <v>N/A</v>
      </c>
      <c r="T270" t="str">
        <f>VLOOKUP(A270,Pre!$J:$BG,47,0)</f>
        <v>N/A</v>
      </c>
      <c r="U270" t="e">
        <f>VLOOKUP(A270,'post intervencion'!J:BY,65,0)</f>
        <v>#N/A</v>
      </c>
      <c r="V270" t="str">
        <f>VLOOKUP(A270,'post control'!J:BI,48,0)</f>
        <v>N/A</v>
      </c>
      <c r="W270">
        <f>VLOOKUP(A270,Pre!$J:$BG,48,0)</f>
        <v>4.8</v>
      </c>
      <c r="X270" t="e">
        <f>VLOOKUP(A270,'post intervencion'!J:BY,66,0)</f>
        <v>#N/A</v>
      </c>
      <c r="Y270">
        <f>VLOOKUP(A270,'post control'!J:BI,49,0)</f>
        <v>5</v>
      </c>
      <c r="Z270">
        <f>VLOOKUP(A270,Pre!$J:$BG,49,0)</f>
        <v>5</v>
      </c>
      <c r="AA270" t="e">
        <f>VLOOKUP(A270,'post intervencion'!J:BY,67,0)</f>
        <v>#N/A</v>
      </c>
      <c r="AB270" t="e">
        <f>VLOOKUP(A270,'post control'!J:BI,50,0)</f>
        <v>#DIV/0!</v>
      </c>
      <c r="AC270">
        <f>VLOOKUP(A270,Pre!$J:$BG,50,0)</f>
        <v>6</v>
      </c>
      <c r="AD270" t="e">
        <f>VLOOKUP(A270,'post intervencion'!J:BY,68,0)</f>
        <v>#N/A</v>
      </c>
      <c r="AE270">
        <f>VLOOKUP(A270,'post control'!J:BI,51,0)</f>
        <v>9</v>
      </c>
      <c r="AG270" t="str">
        <f>VLOOKUP(A270,Pre!$J:$BH,51,0)</f>
        <v>N/A</v>
      </c>
      <c r="AH270" t="e">
        <f>VLOOKUP(A270,'post intervencion'!J:CA,70,0)</f>
        <v>#N/A</v>
      </c>
      <c r="AJ270" t="str">
        <f>VLOOKUP(A270,Pre!$J:$BI,52,0)</f>
        <v>N/A</v>
      </c>
      <c r="AK270" t="e">
        <f>VLOOKUP(A270,'post intervencion'!J:CB,71,0)</f>
        <v>#N/A</v>
      </c>
      <c r="AM270" t="str">
        <f>VLOOKUP(A270,Pre!$J:$BJ,53,0)</f>
        <v>N/A</v>
      </c>
      <c r="AN270" t="e">
        <f>VLOOKUP(A270,'post intervencion'!J:CC,72,0)</f>
        <v>#N/A</v>
      </c>
      <c r="AP270">
        <f>VLOOKUP(A270,Pre!$J:$BK,54,0)</f>
        <v>1</v>
      </c>
      <c r="AQ270" t="e">
        <f>VLOOKUP(A270,'post intervencion'!J:CD,73,0)</f>
        <v>#N/A</v>
      </c>
      <c r="AS270" t="str">
        <f>VLOOKUP(A270,Pre!$J:$BL,55,0)</f>
        <v>N/A</v>
      </c>
      <c r="AT270" t="e">
        <f>VLOOKUP(A270,'post intervencion'!J:CE,74,0)</f>
        <v>#N/A</v>
      </c>
      <c r="AW270" t="e">
        <f>VLOOKUP(A270,'post intervencion'!$J$18:$CI$117,75,0)</f>
        <v>#N/A</v>
      </c>
      <c r="AX270" t="e">
        <f>VLOOKUP(A270,'post intervencion'!$J$18:$CI$117,76,0)</f>
        <v>#N/A</v>
      </c>
      <c r="AY270" t="e">
        <f>VLOOKUP(A270,'post intervencion'!$J$18:$CI$117,77,0)</f>
        <v>#N/A</v>
      </c>
      <c r="AZ270" t="e">
        <f>VLOOKUP(A270,'post intervencion'!$J$18:$CI$117,78,0)</f>
        <v>#N/A</v>
      </c>
      <c r="BB270">
        <f>VLOOKUP(A270,Pre!$J:$BL,4,0)</f>
        <v>5</v>
      </c>
      <c r="BC270" t="e">
        <f>VLOOKUP(A270,'post intervencion'!J:CN,21,0)</f>
        <v>#N/A</v>
      </c>
    </row>
    <row r="271" spans="1:55" x14ac:dyDescent="0.2">
      <c r="A271">
        <v>989</v>
      </c>
      <c r="B271" s="13">
        <f>VLOOKUP(A271,Pre!$J:$BG,41,0)</f>
        <v>5.666666666666667</v>
      </c>
      <c r="C271" s="13" t="e">
        <f>VLOOKUP(A271,'post intervencion'!J:BY,59,0)</f>
        <v>#N/A</v>
      </c>
      <c r="D271" s="13">
        <f>VLOOKUP(A271,'post control'!J:BI,42,0)</f>
        <v>5.666666666666667</v>
      </c>
      <c r="E271">
        <f>VLOOKUP(A271,Pre!$J:$BG,42,0)</f>
        <v>9</v>
      </c>
      <c r="F271" t="e">
        <f>VLOOKUP(A271,'post intervencion'!J:BY,60,0)</f>
        <v>#N/A</v>
      </c>
      <c r="G271">
        <f>VLOOKUP(A271,'post control'!J:BI,43,0)</f>
        <v>5</v>
      </c>
      <c r="H271" t="str">
        <f>VLOOKUP(A271,Pre!$J:$BG,43,0)</f>
        <v>N/A</v>
      </c>
      <c r="I271" t="e">
        <f>VLOOKUP(A271,'post intervencion'!J:BY,61,0)</f>
        <v>#N/A</v>
      </c>
      <c r="J271" t="str">
        <f>VLOOKUP(A271,'post control'!J:BI,44,0)</f>
        <v>N/A</v>
      </c>
      <c r="K271" s="24" t="str">
        <f>VLOOKUP(A271,Pre!$J:$BG,44,0)</f>
        <v>N/A</v>
      </c>
      <c r="L271" t="e">
        <f>VLOOKUP(A271,'post intervencion'!J:BY,62,0)</f>
        <v>#N/A</v>
      </c>
      <c r="M271" t="str">
        <f>VLOOKUP(A271,'post control'!J:BI,45,0)</f>
        <v>N/A</v>
      </c>
      <c r="N271" t="str">
        <f>VLOOKUP(A271,Pre!$J:$BG,45,0)</f>
        <v>N/A</v>
      </c>
      <c r="O271" t="e">
        <f>VLOOKUP(A271,'post intervencion'!J:BY,63,0)</f>
        <v>#N/A</v>
      </c>
      <c r="P271" t="str">
        <f>VLOOKUP(A271,'post control'!J:BI,46,0)</f>
        <v>N/A</v>
      </c>
      <c r="Q271" t="str">
        <f>VLOOKUP(A271,Pre!$J:$BG,46,0)</f>
        <v>N/A</v>
      </c>
      <c r="R271" t="e">
        <f>VLOOKUP(A271,'post intervencion'!J:BY,64,0)</f>
        <v>#N/A</v>
      </c>
      <c r="S271" t="str">
        <f>VLOOKUP(A271,'post control'!J:BI,47,0)</f>
        <v>N/A</v>
      </c>
      <c r="T271" t="str">
        <f>VLOOKUP(A271,Pre!$J:$BG,47,0)</f>
        <v>N/A</v>
      </c>
      <c r="U271" t="e">
        <f>VLOOKUP(A271,'post intervencion'!J:BY,65,0)</f>
        <v>#N/A</v>
      </c>
      <c r="V271" t="str">
        <f>VLOOKUP(A271,'post control'!J:BI,48,0)</f>
        <v>N/A</v>
      </c>
      <c r="W271">
        <f>VLOOKUP(A271,Pre!$J:$BG,48,0)</f>
        <v>3.6</v>
      </c>
      <c r="X271" t="e">
        <f>VLOOKUP(A271,'post intervencion'!J:BY,66,0)</f>
        <v>#N/A</v>
      </c>
      <c r="Y271">
        <f>VLOOKUP(A271,'post control'!J:BI,49,0)</f>
        <v>3.6</v>
      </c>
      <c r="Z271">
        <f>VLOOKUP(A271,Pre!$J:$BG,49,0)</f>
        <v>3</v>
      </c>
      <c r="AA271" t="e">
        <f>VLOOKUP(A271,'post intervencion'!J:BY,67,0)</f>
        <v>#N/A</v>
      </c>
      <c r="AB271" t="e">
        <f>VLOOKUP(A271,'post control'!J:BI,50,0)</f>
        <v>#DIV/0!</v>
      </c>
      <c r="AC271">
        <f>VLOOKUP(A271,Pre!$J:$BG,50,0)</f>
        <v>4</v>
      </c>
      <c r="AD271" t="e">
        <f>VLOOKUP(A271,'post intervencion'!J:BY,68,0)</f>
        <v>#N/A</v>
      </c>
      <c r="AE271">
        <f>VLOOKUP(A271,'post control'!J:BI,51,0)</f>
        <v>3</v>
      </c>
      <c r="AG271" t="str">
        <f>VLOOKUP(A271,Pre!$J:$BH,51,0)</f>
        <v>N/A</v>
      </c>
      <c r="AH271" t="e">
        <f>VLOOKUP(A271,'post intervencion'!J:CA,70,0)</f>
        <v>#N/A</v>
      </c>
      <c r="AJ271" t="str">
        <f>VLOOKUP(A271,Pre!$J:$BI,52,0)</f>
        <v>N/A</v>
      </c>
      <c r="AK271" t="e">
        <f>VLOOKUP(A271,'post intervencion'!J:CB,71,0)</f>
        <v>#N/A</v>
      </c>
      <c r="AM271" t="str">
        <f>VLOOKUP(A271,Pre!$J:$BJ,53,0)</f>
        <v>N/A</v>
      </c>
      <c r="AN271" t="e">
        <f>VLOOKUP(A271,'post intervencion'!J:CC,72,0)</f>
        <v>#N/A</v>
      </c>
      <c r="AP271">
        <f>VLOOKUP(A271,Pre!$J:$BK,54,0)</f>
        <v>3</v>
      </c>
      <c r="AQ271" t="e">
        <f>VLOOKUP(A271,'post intervencion'!J:CD,73,0)</f>
        <v>#N/A</v>
      </c>
      <c r="AS271" t="str">
        <f>VLOOKUP(A271,Pre!$J:$BL,55,0)</f>
        <v>N/A</v>
      </c>
      <c r="AT271" t="e">
        <f>VLOOKUP(A271,'post intervencion'!J:CE,74,0)</f>
        <v>#N/A</v>
      </c>
      <c r="AW271" t="e">
        <f>VLOOKUP(A271,'post intervencion'!$J$18:$CI$117,75,0)</f>
        <v>#N/A</v>
      </c>
      <c r="AX271" t="e">
        <f>VLOOKUP(A271,'post intervencion'!$J$18:$CI$117,76,0)</f>
        <v>#N/A</v>
      </c>
      <c r="AY271" t="e">
        <f>VLOOKUP(A271,'post intervencion'!$J$18:$CI$117,77,0)</f>
        <v>#N/A</v>
      </c>
      <c r="AZ271" t="e">
        <f>VLOOKUP(A271,'post intervencion'!$J$18:$CI$117,78,0)</f>
        <v>#N/A</v>
      </c>
      <c r="BB271">
        <f>VLOOKUP(A271,Pre!$J:$BL,4,0)</f>
        <v>7</v>
      </c>
      <c r="BC271" t="e">
        <f>VLOOKUP(A271,'post intervencion'!J:CN,21,0)</f>
        <v>#N/A</v>
      </c>
    </row>
    <row r="272" spans="1:55" x14ac:dyDescent="0.2">
      <c r="A272">
        <v>1037</v>
      </c>
      <c r="B272" s="13">
        <f>VLOOKUP(A272,Pre!$J:$BG,41,0)</f>
        <v>6.333333333333333</v>
      </c>
      <c r="C272" s="13" t="e">
        <f>VLOOKUP(A272,'post intervencion'!J:BY,59,0)</f>
        <v>#N/A</v>
      </c>
      <c r="D272" s="13">
        <f>VLOOKUP(A272,'post control'!J:BI,42,0)</f>
        <v>6.666666666666667</v>
      </c>
      <c r="E272">
        <f>VLOOKUP(A272,Pre!$J:$BG,42,0)</f>
        <v>7</v>
      </c>
      <c r="F272" t="e">
        <f>VLOOKUP(A272,'post intervencion'!J:BY,60,0)</f>
        <v>#N/A</v>
      </c>
      <c r="G272">
        <f>VLOOKUP(A272,'post control'!J:BI,43,0)</f>
        <v>7</v>
      </c>
      <c r="H272" t="str">
        <f>VLOOKUP(A272,Pre!$J:$BG,43,0)</f>
        <v>N/A</v>
      </c>
      <c r="I272" t="e">
        <f>VLOOKUP(A272,'post intervencion'!J:BY,61,0)</f>
        <v>#N/A</v>
      </c>
      <c r="J272">
        <f>VLOOKUP(A272,'post control'!J:BI,44,0)</f>
        <v>3</v>
      </c>
      <c r="K272" s="24" t="str">
        <f>VLOOKUP(A272,Pre!$J:$BG,44,0)</f>
        <v>N/A</v>
      </c>
      <c r="L272" t="e">
        <f>VLOOKUP(A272,'post intervencion'!J:BY,62,0)</f>
        <v>#N/A</v>
      </c>
      <c r="M272">
        <f>VLOOKUP(A272,'post control'!J:BI,45,0)</f>
        <v>3</v>
      </c>
      <c r="N272" t="str">
        <f>VLOOKUP(A272,Pre!$J:$BG,45,0)</f>
        <v>N/A</v>
      </c>
      <c r="O272" t="e">
        <f>VLOOKUP(A272,'post intervencion'!J:BY,63,0)</f>
        <v>#N/A</v>
      </c>
      <c r="P272">
        <f>VLOOKUP(A272,'post control'!J:BI,46,0)</f>
        <v>3</v>
      </c>
      <c r="Q272" t="str">
        <f>VLOOKUP(A272,Pre!$J:$BG,46,0)</f>
        <v>N/A</v>
      </c>
      <c r="R272" t="e">
        <f>VLOOKUP(A272,'post intervencion'!J:BY,64,0)</f>
        <v>#N/A</v>
      </c>
      <c r="S272">
        <f>VLOOKUP(A272,'post control'!J:BI,47,0)</f>
        <v>3</v>
      </c>
      <c r="T272" t="str">
        <f>VLOOKUP(A272,Pre!$J:$BG,47,0)</f>
        <v>N/A</v>
      </c>
      <c r="U272" t="e">
        <f>VLOOKUP(A272,'post intervencion'!J:BY,65,0)</f>
        <v>#N/A</v>
      </c>
      <c r="V272">
        <f>VLOOKUP(A272,'post control'!J:BI,48,0)</f>
        <v>2.2222222222222223</v>
      </c>
      <c r="W272">
        <f>VLOOKUP(A272,Pre!$J:$BG,48,0)</f>
        <v>4.2</v>
      </c>
      <c r="X272" t="e">
        <f>VLOOKUP(A272,'post intervencion'!J:BY,66,0)</f>
        <v>#N/A</v>
      </c>
      <c r="Y272">
        <f>VLOOKUP(A272,'post control'!J:BI,49,0)</f>
        <v>4</v>
      </c>
      <c r="Z272">
        <f>VLOOKUP(A272,Pre!$J:$BG,49,0)</f>
        <v>2</v>
      </c>
      <c r="AA272" t="e">
        <f>VLOOKUP(A272,'post intervencion'!J:BY,67,0)</f>
        <v>#N/A</v>
      </c>
      <c r="AB272">
        <f>VLOOKUP(A272,'post control'!J:BI,50,0)</f>
        <v>4.666666666666667</v>
      </c>
      <c r="AC272">
        <f>VLOOKUP(A272,Pre!$J:$BG,50,0)</f>
        <v>9</v>
      </c>
      <c r="AD272" t="e">
        <f>VLOOKUP(A272,'post intervencion'!J:BY,68,0)</f>
        <v>#N/A</v>
      </c>
      <c r="AE272">
        <f>VLOOKUP(A272,'post control'!J:BI,51,0)</f>
        <v>9</v>
      </c>
      <c r="AG272" t="str">
        <f>VLOOKUP(A272,Pre!$J:$BH,51,0)</f>
        <v>N/A</v>
      </c>
      <c r="AH272" t="e">
        <f>VLOOKUP(A272,'post intervencion'!J:CA,70,0)</f>
        <v>#N/A</v>
      </c>
      <c r="AJ272" t="str">
        <f>VLOOKUP(A272,Pre!$J:$BI,52,0)</f>
        <v>N/A</v>
      </c>
      <c r="AK272" t="e">
        <f>VLOOKUP(A272,'post intervencion'!J:CB,71,0)</f>
        <v>#N/A</v>
      </c>
      <c r="AM272" t="str">
        <f>VLOOKUP(A272,Pre!$J:$BJ,53,0)</f>
        <v>N/A</v>
      </c>
      <c r="AN272" t="e">
        <f>VLOOKUP(A272,'post intervencion'!J:CC,72,0)</f>
        <v>#N/A</v>
      </c>
      <c r="AP272">
        <f>VLOOKUP(A272,Pre!$J:$BK,54,0)</f>
        <v>3</v>
      </c>
      <c r="AQ272" t="e">
        <f>VLOOKUP(A272,'post intervencion'!J:CD,73,0)</f>
        <v>#N/A</v>
      </c>
      <c r="AS272" t="str">
        <f>VLOOKUP(A272,Pre!$J:$BL,55,0)</f>
        <v>N/A</v>
      </c>
      <c r="AT272" t="e">
        <f>VLOOKUP(A272,'post intervencion'!J:CE,74,0)</f>
        <v>#N/A</v>
      </c>
      <c r="AW272" t="e">
        <f>VLOOKUP(A272,'post intervencion'!$J$18:$CI$117,75,0)</f>
        <v>#N/A</v>
      </c>
      <c r="AX272" t="e">
        <f>VLOOKUP(A272,'post intervencion'!$J$18:$CI$117,76,0)</f>
        <v>#N/A</v>
      </c>
      <c r="AY272" t="e">
        <f>VLOOKUP(A272,'post intervencion'!$J$18:$CI$117,77,0)</f>
        <v>#N/A</v>
      </c>
      <c r="AZ272" t="e">
        <f>VLOOKUP(A272,'post intervencion'!$J$18:$CI$117,78,0)</f>
        <v>#N/A</v>
      </c>
      <c r="BB272">
        <f>VLOOKUP(A272,Pre!$J:$BL,4,0)</f>
        <v>4</v>
      </c>
      <c r="BC272" t="e">
        <f>VLOOKUP(A272,'post intervencion'!J:CN,21,0)</f>
        <v>#N/A</v>
      </c>
    </row>
    <row r="273" spans="1:55" x14ac:dyDescent="0.2">
      <c r="A273">
        <v>1045</v>
      </c>
      <c r="B273" s="13">
        <f>VLOOKUP(A273,Pre!$J:$BG,41,0)</f>
        <v>3.6666666666666665</v>
      </c>
      <c r="C273" s="13" t="e">
        <f>VLOOKUP(A273,'post intervencion'!J:BY,59,0)</f>
        <v>#N/A</v>
      </c>
      <c r="D273" s="13" t="e">
        <f>VLOOKUP(A273,'post control'!J:BI,42,0)</f>
        <v>#N/A</v>
      </c>
      <c r="E273">
        <f>VLOOKUP(A273,Pre!$J:$BG,42,0)</f>
        <v>3</v>
      </c>
      <c r="F273" t="e">
        <f>VLOOKUP(A273,'post intervencion'!J:BY,60,0)</f>
        <v>#N/A</v>
      </c>
      <c r="G273" t="e">
        <f>VLOOKUP(A273,'post control'!J:BI,43,0)</f>
        <v>#N/A</v>
      </c>
      <c r="H273" t="str">
        <f>VLOOKUP(A273,Pre!$J:$BG,43,0)</f>
        <v>N/A</v>
      </c>
      <c r="I273" t="e">
        <f>VLOOKUP(A273,'post intervencion'!J:BY,61,0)</f>
        <v>#N/A</v>
      </c>
      <c r="J273" t="e">
        <f>VLOOKUP(A273,'post control'!J:BI,44,0)</f>
        <v>#N/A</v>
      </c>
      <c r="K273" s="24" t="str">
        <f>VLOOKUP(A273,Pre!$J:$BG,44,0)</f>
        <v>N/A</v>
      </c>
      <c r="L273" t="e">
        <f>VLOOKUP(A273,'post intervencion'!J:BY,62,0)</f>
        <v>#N/A</v>
      </c>
      <c r="M273" t="e">
        <f>VLOOKUP(A273,'post control'!J:BI,45,0)</f>
        <v>#N/A</v>
      </c>
      <c r="N273" t="str">
        <f>VLOOKUP(A273,Pre!$J:$BG,45,0)</f>
        <v>N/A</v>
      </c>
      <c r="O273" t="e">
        <f>VLOOKUP(A273,'post intervencion'!J:BY,63,0)</f>
        <v>#N/A</v>
      </c>
      <c r="P273" t="e">
        <f>VLOOKUP(A273,'post control'!J:BI,46,0)</f>
        <v>#N/A</v>
      </c>
      <c r="Q273" t="str">
        <f>VLOOKUP(A273,Pre!$J:$BG,46,0)</f>
        <v>N/A</v>
      </c>
      <c r="R273" t="e">
        <f>VLOOKUP(A273,'post intervencion'!J:BY,64,0)</f>
        <v>#N/A</v>
      </c>
      <c r="S273" t="e">
        <f>VLOOKUP(A273,'post control'!J:BI,47,0)</f>
        <v>#N/A</v>
      </c>
      <c r="T273" t="str">
        <f>VLOOKUP(A273,Pre!$J:$BG,47,0)</f>
        <v>N/A</v>
      </c>
      <c r="U273" t="e">
        <f>VLOOKUP(A273,'post intervencion'!J:BY,65,0)</f>
        <v>#N/A</v>
      </c>
      <c r="V273" t="e">
        <f>VLOOKUP(A273,'post control'!J:BI,48,0)</f>
        <v>#N/A</v>
      </c>
      <c r="W273">
        <f>VLOOKUP(A273,Pre!$J:$BG,48,0)</f>
        <v>4.2</v>
      </c>
      <c r="X273" t="e">
        <f>VLOOKUP(A273,'post intervencion'!J:BY,66,0)</f>
        <v>#N/A</v>
      </c>
      <c r="Y273" t="e">
        <f>VLOOKUP(A273,'post control'!J:BI,49,0)</f>
        <v>#N/A</v>
      </c>
      <c r="Z273">
        <f>VLOOKUP(A273,Pre!$J:$BG,49,0)</f>
        <v>4</v>
      </c>
      <c r="AA273" t="e">
        <f>VLOOKUP(A273,'post intervencion'!J:BY,67,0)</f>
        <v>#N/A</v>
      </c>
      <c r="AB273" t="e">
        <f>VLOOKUP(A273,'post control'!J:BI,50,0)</f>
        <v>#N/A</v>
      </c>
      <c r="AC273">
        <f>VLOOKUP(A273,Pre!$J:$BG,50,0)</f>
        <v>9</v>
      </c>
      <c r="AD273" t="e">
        <f>VLOOKUP(A273,'post intervencion'!J:BY,68,0)</f>
        <v>#N/A</v>
      </c>
      <c r="AE273" t="e">
        <f>VLOOKUP(A273,'post control'!J:BI,51,0)</f>
        <v>#N/A</v>
      </c>
      <c r="AG273" t="str">
        <f>VLOOKUP(A273,Pre!$J:$BH,51,0)</f>
        <v>N/A</v>
      </c>
      <c r="AH273" t="e">
        <f>VLOOKUP(A273,'post intervencion'!J:CA,70,0)</f>
        <v>#N/A</v>
      </c>
      <c r="AJ273" t="str">
        <f>VLOOKUP(A273,Pre!$J:$BI,52,0)</f>
        <v>N/A</v>
      </c>
      <c r="AK273" t="e">
        <f>VLOOKUP(A273,'post intervencion'!J:CB,71,0)</f>
        <v>#N/A</v>
      </c>
      <c r="AM273" t="str">
        <f>VLOOKUP(A273,Pre!$J:$BJ,53,0)</f>
        <v>N/A</v>
      </c>
      <c r="AN273" t="e">
        <f>VLOOKUP(A273,'post intervencion'!J:CC,72,0)</f>
        <v>#N/A</v>
      </c>
      <c r="AP273">
        <f>VLOOKUP(A273,Pre!$J:$BK,54,0)</f>
        <v>3</v>
      </c>
      <c r="AQ273" t="e">
        <f>VLOOKUP(A273,'post intervencion'!J:CD,73,0)</f>
        <v>#N/A</v>
      </c>
      <c r="AS273" t="str">
        <f>VLOOKUP(A273,Pre!$J:$BL,55,0)</f>
        <v>N/A</v>
      </c>
      <c r="AT273" t="e">
        <f>VLOOKUP(A273,'post intervencion'!J:CE,74,0)</f>
        <v>#N/A</v>
      </c>
      <c r="AW273" t="e">
        <f>VLOOKUP(A273,'post intervencion'!$J$18:$CI$117,75,0)</f>
        <v>#N/A</v>
      </c>
      <c r="AX273" t="e">
        <f>VLOOKUP(A273,'post intervencion'!$J$18:$CI$117,76,0)</f>
        <v>#N/A</v>
      </c>
      <c r="AY273" t="e">
        <f>VLOOKUP(A273,'post intervencion'!$J$18:$CI$117,77,0)</f>
        <v>#N/A</v>
      </c>
      <c r="AZ273" t="e">
        <f>VLOOKUP(A273,'post intervencion'!$J$18:$CI$117,78,0)</f>
        <v>#N/A</v>
      </c>
      <c r="BB273">
        <f>VLOOKUP(A273,Pre!$J:$BL,4,0)</f>
        <v>3</v>
      </c>
      <c r="BC273" t="e">
        <f>VLOOKUP(A273,'post intervencion'!J:CN,21,0)</f>
        <v>#N/A</v>
      </c>
    </row>
    <row r="274" spans="1:55" x14ac:dyDescent="0.2">
      <c r="A274">
        <v>1099</v>
      </c>
      <c r="B274" s="13">
        <f>VLOOKUP(A274,Pre!$J:$BG,41,0)</f>
        <v>6</v>
      </c>
      <c r="C274" s="13" t="e">
        <f>VLOOKUP(A274,'post intervencion'!J:BY,59,0)</f>
        <v>#N/A</v>
      </c>
      <c r="D274" s="13">
        <f>VLOOKUP(A274,'post control'!J:BI,42,0)</f>
        <v>5</v>
      </c>
      <c r="E274">
        <f>VLOOKUP(A274,Pre!$J:$BG,42,0)</f>
        <v>11</v>
      </c>
      <c r="F274" t="e">
        <f>VLOOKUP(A274,'post intervencion'!J:BY,60,0)</f>
        <v>#N/A</v>
      </c>
      <c r="G274">
        <f>VLOOKUP(A274,'post control'!J:BI,43,0)</f>
        <v>9</v>
      </c>
      <c r="H274" t="str">
        <f>VLOOKUP(A274,Pre!$J:$BG,43,0)</f>
        <v>N/A</v>
      </c>
      <c r="I274" t="e">
        <f>VLOOKUP(A274,'post intervencion'!J:BY,61,0)</f>
        <v>#N/A</v>
      </c>
      <c r="J274">
        <f>VLOOKUP(A274,'post control'!J:BI,44,0)</f>
        <v>2</v>
      </c>
      <c r="K274" s="24" t="str">
        <f>VLOOKUP(A274,Pre!$J:$BG,44,0)</f>
        <v>N/A</v>
      </c>
      <c r="L274" t="e">
        <f>VLOOKUP(A274,'post intervencion'!J:BY,62,0)</f>
        <v>#N/A</v>
      </c>
      <c r="M274">
        <f>VLOOKUP(A274,'post control'!J:BI,45,0)</f>
        <v>1</v>
      </c>
      <c r="N274" t="str">
        <f>VLOOKUP(A274,Pre!$J:$BG,45,0)</f>
        <v>N/A</v>
      </c>
      <c r="O274" t="e">
        <f>VLOOKUP(A274,'post intervencion'!J:BY,63,0)</f>
        <v>#N/A</v>
      </c>
      <c r="P274">
        <f>VLOOKUP(A274,'post control'!J:BI,46,0)</f>
        <v>2</v>
      </c>
      <c r="Q274" t="str">
        <f>VLOOKUP(A274,Pre!$J:$BG,46,0)</f>
        <v>N/A</v>
      </c>
      <c r="R274" t="e">
        <f>VLOOKUP(A274,'post intervencion'!J:BY,64,0)</f>
        <v>#N/A</v>
      </c>
      <c r="S274">
        <f>VLOOKUP(A274,'post control'!J:BI,47,0)</f>
        <v>2</v>
      </c>
      <c r="T274" t="str">
        <f>VLOOKUP(A274,Pre!$J:$BG,47,0)</f>
        <v>N/A</v>
      </c>
      <c r="U274" t="e">
        <f>VLOOKUP(A274,'post intervencion'!J:BY,65,0)</f>
        <v>#N/A</v>
      </c>
      <c r="V274">
        <f>VLOOKUP(A274,'post control'!J:BI,48,0)</f>
        <v>2.6666666666666665</v>
      </c>
      <c r="W274">
        <f>VLOOKUP(A274,Pre!$J:$BG,48,0)</f>
        <v>2.2000000000000002</v>
      </c>
      <c r="X274" t="e">
        <f>VLOOKUP(A274,'post intervencion'!J:BY,66,0)</f>
        <v>#N/A</v>
      </c>
      <c r="Y274">
        <f>VLOOKUP(A274,'post control'!J:BI,49,0)</f>
        <v>2.4</v>
      </c>
      <c r="Z274">
        <f>VLOOKUP(A274,Pre!$J:$BG,49,0)</f>
        <v>5</v>
      </c>
      <c r="AA274" t="e">
        <f>VLOOKUP(A274,'post intervencion'!J:BY,67,0)</f>
        <v>#N/A</v>
      </c>
      <c r="AB274">
        <f>VLOOKUP(A274,'post control'!J:BI,50,0)</f>
        <v>2.3333333333333335</v>
      </c>
      <c r="AC274">
        <f>VLOOKUP(A274,Pre!$J:$BG,50,0)</f>
        <v>10</v>
      </c>
      <c r="AD274" t="e">
        <f>VLOOKUP(A274,'post intervencion'!J:BY,68,0)</f>
        <v>#N/A</v>
      </c>
      <c r="AE274">
        <f>VLOOKUP(A274,'post control'!J:BI,51,0)</f>
        <v>8</v>
      </c>
      <c r="AG274" t="str">
        <f>VLOOKUP(A274,Pre!$J:$BH,51,0)</f>
        <v>N/A</v>
      </c>
      <c r="AH274" t="e">
        <f>VLOOKUP(A274,'post intervencion'!J:CA,70,0)</f>
        <v>#N/A</v>
      </c>
      <c r="AJ274" t="str">
        <f>VLOOKUP(A274,Pre!$J:$BI,52,0)</f>
        <v>N/A</v>
      </c>
      <c r="AK274" t="e">
        <f>VLOOKUP(A274,'post intervencion'!J:CB,71,0)</f>
        <v>#N/A</v>
      </c>
      <c r="AM274" t="str">
        <f>VLOOKUP(A274,Pre!$J:$BJ,53,0)</f>
        <v>N/A</v>
      </c>
      <c r="AN274" t="e">
        <f>VLOOKUP(A274,'post intervencion'!J:CC,72,0)</f>
        <v>#N/A</v>
      </c>
      <c r="AP274">
        <f>VLOOKUP(A274,Pre!$J:$BK,54,0)</f>
        <v>4</v>
      </c>
      <c r="AQ274" t="e">
        <f>VLOOKUP(A274,'post intervencion'!J:CD,73,0)</f>
        <v>#N/A</v>
      </c>
      <c r="AS274" t="str">
        <f>VLOOKUP(A274,Pre!$J:$BL,55,0)</f>
        <v>N/A</v>
      </c>
      <c r="AT274" t="e">
        <f>VLOOKUP(A274,'post intervencion'!J:CE,74,0)</f>
        <v>#N/A</v>
      </c>
      <c r="AW274" t="e">
        <f>VLOOKUP(A274,'post intervencion'!$J$18:$CI$117,75,0)</f>
        <v>#N/A</v>
      </c>
      <c r="AX274" t="e">
        <f>VLOOKUP(A274,'post intervencion'!$J$18:$CI$117,76,0)</f>
        <v>#N/A</v>
      </c>
      <c r="AY274" t="e">
        <f>VLOOKUP(A274,'post intervencion'!$J$18:$CI$117,77,0)</f>
        <v>#N/A</v>
      </c>
      <c r="AZ274" t="e">
        <f>VLOOKUP(A274,'post intervencion'!$J$18:$CI$117,78,0)</f>
        <v>#N/A</v>
      </c>
      <c r="BB274">
        <f>VLOOKUP(A274,Pre!$J:$BL,4,0)</f>
        <v>4</v>
      </c>
      <c r="BC274" t="e">
        <f>VLOOKUP(A274,'post intervencion'!J:CN,21,0)</f>
        <v>#N/A</v>
      </c>
    </row>
    <row r="275" spans="1:55" x14ac:dyDescent="0.2">
      <c r="A275">
        <v>1114</v>
      </c>
      <c r="B275" s="13">
        <f>VLOOKUP(A275,Pre!$J:$BG,41,0)</f>
        <v>6</v>
      </c>
      <c r="C275" s="13" t="e">
        <f>VLOOKUP(A275,'post intervencion'!J:BY,59,0)</f>
        <v>#N/A</v>
      </c>
      <c r="D275" s="13">
        <f>VLOOKUP(A275,'post control'!J:BI,42,0)</f>
        <v>4.666666666666667</v>
      </c>
      <c r="E275">
        <f>VLOOKUP(A275,Pre!$J:$BG,42,0)</f>
        <v>11</v>
      </c>
      <c r="F275" t="e">
        <f>VLOOKUP(A275,'post intervencion'!J:BY,60,0)</f>
        <v>#N/A</v>
      </c>
      <c r="G275">
        <f>VLOOKUP(A275,'post control'!J:BI,43,0)</f>
        <v>9</v>
      </c>
      <c r="H275" t="str">
        <f>VLOOKUP(A275,Pre!$J:$BG,43,0)</f>
        <v>N/A</v>
      </c>
      <c r="I275" t="e">
        <f>VLOOKUP(A275,'post intervencion'!J:BY,61,0)</f>
        <v>#N/A</v>
      </c>
      <c r="J275" t="str">
        <f>VLOOKUP(A275,'post control'!J:BI,44,0)</f>
        <v>N/A</v>
      </c>
      <c r="K275" s="24" t="str">
        <f>VLOOKUP(A275,Pre!$J:$BG,44,0)</f>
        <v>N/A</v>
      </c>
      <c r="L275" t="e">
        <f>VLOOKUP(A275,'post intervencion'!J:BY,62,0)</f>
        <v>#N/A</v>
      </c>
      <c r="M275" t="str">
        <f>VLOOKUP(A275,'post control'!J:BI,45,0)</f>
        <v>N/A</v>
      </c>
      <c r="N275" t="str">
        <f>VLOOKUP(A275,Pre!$J:$BG,45,0)</f>
        <v>N/A</v>
      </c>
      <c r="O275" t="e">
        <f>VLOOKUP(A275,'post intervencion'!J:BY,63,0)</f>
        <v>#N/A</v>
      </c>
      <c r="P275" t="str">
        <f>VLOOKUP(A275,'post control'!J:BI,46,0)</f>
        <v>N/A</v>
      </c>
      <c r="Q275" t="str">
        <f>VLOOKUP(A275,Pre!$J:$BG,46,0)</f>
        <v>N/A</v>
      </c>
      <c r="R275" t="e">
        <f>VLOOKUP(A275,'post intervencion'!J:BY,64,0)</f>
        <v>#N/A</v>
      </c>
      <c r="S275" t="str">
        <f>VLOOKUP(A275,'post control'!J:BI,47,0)</f>
        <v>N/A</v>
      </c>
      <c r="T275" t="str">
        <f>VLOOKUP(A275,Pre!$J:$BG,47,0)</f>
        <v>N/A</v>
      </c>
      <c r="U275" t="e">
        <f>VLOOKUP(A275,'post intervencion'!J:BY,65,0)</f>
        <v>#N/A</v>
      </c>
      <c r="V275" t="str">
        <f>VLOOKUP(A275,'post control'!J:BI,48,0)</f>
        <v>N/A</v>
      </c>
      <c r="W275">
        <f>VLOOKUP(A275,Pre!$J:$BG,48,0)</f>
        <v>3.4</v>
      </c>
      <c r="X275" t="e">
        <f>VLOOKUP(A275,'post intervencion'!J:BY,66,0)</f>
        <v>#N/A</v>
      </c>
      <c r="Y275">
        <f>VLOOKUP(A275,'post control'!J:BI,49,0)</f>
        <v>3.2</v>
      </c>
      <c r="Z275">
        <f>VLOOKUP(A275,Pre!$J:$BG,49,0)</f>
        <v>3</v>
      </c>
      <c r="AA275" t="e">
        <f>VLOOKUP(A275,'post intervencion'!J:BY,67,0)</f>
        <v>#N/A</v>
      </c>
      <c r="AB275" t="e">
        <f>VLOOKUP(A275,'post control'!J:BI,50,0)</f>
        <v>#DIV/0!</v>
      </c>
      <c r="AC275">
        <f>VLOOKUP(A275,Pre!$J:$BG,50,0)</f>
        <v>0</v>
      </c>
      <c r="AD275" t="e">
        <f>VLOOKUP(A275,'post intervencion'!J:BY,68,0)</f>
        <v>#N/A</v>
      </c>
      <c r="AE275">
        <f>VLOOKUP(A275,'post control'!J:BI,51,0)</f>
        <v>0</v>
      </c>
      <c r="AG275" t="str">
        <f>VLOOKUP(A275,Pre!$J:$BH,51,0)</f>
        <v>N/A</v>
      </c>
      <c r="AH275" t="e">
        <f>VLOOKUP(A275,'post intervencion'!J:CA,70,0)</f>
        <v>#N/A</v>
      </c>
      <c r="AJ275" t="str">
        <f>VLOOKUP(A275,Pre!$J:$BI,52,0)</f>
        <v>N/A</v>
      </c>
      <c r="AK275" t="e">
        <f>VLOOKUP(A275,'post intervencion'!J:CB,71,0)</f>
        <v>#N/A</v>
      </c>
      <c r="AM275" t="str">
        <f>VLOOKUP(A275,Pre!$J:$BJ,53,0)</f>
        <v>N/A</v>
      </c>
      <c r="AN275" t="e">
        <f>VLOOKUP(A275,'post intervencion'!J:CC,72,0)</f>
        <v>#N/A</v>
      </c>
      <c r="AP275">
        <f>VLOOKUP(A275,Pre!$J:$BK,54,0)</f>
        <v>0</v>
      </c>
      <c r="AQ275" t="e">
        <f>VLOOKUP(A275,'post intervencion'!J:CD,73,0)</f>
        <v>#N/A</v>
      </c>
      <c r="AS275" t="str">
        <f>VLOOKUP(A275,Pre!$J:$BL,55,0)</f>
        <v>N/A</v>
      </c>
      <c r="AT275" t="e">
        <f>VLOOKUP(A275,'post intervencion'!J:CE,74,0)</f>
        <v>#N/A</v>
      </c>
      <c r="AW275" t="e">
        <f>VLOOKUP(A275,'post intervencion'!$J$18:$CI$117,75,0)</f>
        <v>#N/A</v>
      </c>
      <c r="AX275" t="e">
        <f>VLOOKUP(A275,'post intervencion'!$J$18:$CI$117,76,0)</f>
        <v>#N/A</v>
      </c>
      <c r="AY275" t="e">
        <f>VLOOKUP(A275,'post intervencion'!$J$18:$CI$117,77,0)</f>
        <v>#N/A</v>
      </c>
      <c r="AZ275" t="e">
        <f>VLOOKUP(A275,'post intervencion'!$J$18:$CI$117,78,0)</f>
        <v>#N/A</v>
      </c>
      <c r="BB275">
        <f>VLOOKUP(A275,Pre!$J:$BL,4,0)</f>
        <v>3</v>
      </c>
      <c r="BC275" t="e">
        <f>VLOOKUP(A275,'post intervencion'!J:CN,21,0)</f>
        <v>#N/A</v>
      </c>
    </row>
    <row r="276" spans="1:55" x14ac:dyDescent="0.2">
      <c r="A276">
        <v>1141</v>
      </c>
      <c r="B276" s="13">
        <f>VLOOKUP(A276,Pre!$J:$BG,41,0)</f>
        <v>5</v>
      </c>
      <c r="C276" s="13" t="e">
        <f>VLOOKUP(A276,'post intervencion'!J:BY,59,0)</f>
        <v>#N/A</v>
      </c>
      <c r="D276" s="13">
        <f>VLOOKUP(A276,'post control'!J:BI,42,0)</f>
        <v>5</v>
      </c>
      <c r="E276">
        <f>VLOOKUP(A276,Pre!$J:$BG,42,0)</f>
        <v>12</v>
      </c>
      <c r="F276" t="e">
        <f>VLOOKUP(A276,'post intervencion'!J:BY,60,0)</f>
        <v>#N/A</v>
      </c>
      <c r="G276">
        <f>VLOOKUP(A276,'post control'!J:BI,43,0)</f>
        <v>6</v>
      </c>
      <c r="H276" t="str">
        <f>VLOOKUP(A276,Pre!$J:$BG,43,0)</f>
        <v>N/A</v>
      </c>
      <c r="I276" t="e">
        <f>VLOOKUP(A276,'post intervencion'!J:BY,61,0)</f>
        <v>#N/A</v>
      </c>
      <c r="J276" t="str">
        <f>VLOOKUP(A276,'post control'!J:BI,44,0)</f>
        <v>N/A</v>
      </c>
      <c r="K276" s="24" t="str">
        <f>VLOOKUP(A276,Pre!$J:$BG,44,0)</f>
        <v>N/A</v>
      </c>
      <c r="L276" t="e">
        <f>VLOOKUP(A276,'post intervencion'!J:BY,62,0)</f>
        <v>#N/A</v>
      </c>
      <c r="M276" t="str">
        <f>VLOOKUP(A276,'post control'!J:BI,45,0)</f>
        <v>N/A</v>
      </c>
      <c r="N276" t="str">
        <f>VLOOKUP(A276,Pre!$J:$BG,45,0)</f>
        <v>N/A</v>
      </c>
      <c r="O276" t="e">
        <f>VLOOKUP(A276,'post intervencion'!J:BY,63,0)</f>
        <v>#N/A</v>
      </c>
      <c r="P276" t="str">
        <f>VLOOKUP(A276,'post control'!J:BI,46,0)</f>
        <v>N/A</v>
      </c>
      <c r="Q276" t="str">
        <f>VLOOKUP(A276,Pre!$J:$BG,46,0)</f>
        <v>N/A</v>
      </c>
      <c r="R276" t="e">
        <f>VLOOKUP(A276,'post intervencion'!J:BY,64,0)</f>
        <v>#N/A</v>
      </c>
      <c r="S276" t="str">
        <f>VLOOKUP(A276,'post control'!J:BI,47,0)</f>
        <v>N/A</v>
      </c>
      <c r="T276" t="str">
        <f>VLOOKUP(A276,Pre!$J:$BG,47,0)</f>
        <v>N/A</v>
      </c>
      <c r="U276" t="e">
        <f>VLOOKUP(A276,'post intervencion'!J:BY,65,0)</f>
        <v>#N/A</v>
      </c>
      <c r="V276" t="str">
        <f>VLOOKUP(A276,'post control'!J:BI,48,0)</f>
        <v>N/A</v>
      </c>
      <c r="W276">
        <f>VLOOKUP(A276,Pre!$J:$BG,48,0)</f>
        <v>2.6</v>
      </c>
      <c r="X276" t="e">
        <f>VLOOKUP(A276,'post intervencion'!J:BY,66,0)</f>
        <v>#N/A</v>
      </c>
      <c r="Y276">
        <f>VLOOKUP(A276,'post control'!J:BI,49,0)</f>
        <v>2.6</v>
      </c>
      <c r="Z276">
        <f>VLOOKUP(A276,Pre!$J:$BG,49,0)</f>
        <v>3</v>
      </c>
      <c r="AA276" t="e">
        <f>VLOOKUP(A276,'post intervencion'!J:BY,67,0)</f>
        <v>#N/A</v>
      </c>
      <c r="AB276" t="e">
        <f>VLOOKUP(A276,'post control'!J:BI,50,0)</f>
        <v>#DIV/0!</v>
      </c>
      <c r="AC276">
        <f>VLOOKUP(A276,Pre!$J:$BG,50,0)</f>
        <v>1</v>
      </c>
      <c r="AD276" t="e">
        <f>VLOOKUP(A276,'post intervencion'!J:BY,68,0)</f>
        <v>#N/A</v>
      </c>
      <c r="AE276">
        <f>VLOOKUP(A276,'post control'!J:BI,51,0)</f>
        <v>4</v>
      </c>
      <c r="AG276" t="str">
        <f>VLOOKUP(A276,Pre!$J:$BH,51,0)</f>
        <v>N/A</v>
      </c>
      <c r="AH276" t="e">
        <f>VLOOKUP(A276,'post intervencion'!J:CA,70,0)</f>
        <v>#N/A</v>
      </c>
      <c r="AJ276" t="str">
        <f>VLOOKUP(A276,Pre!$J:$BI,52,0)</f>
        <v>N/A</v>
      </c>
      <c r="AK276" t="e">
        <f>VLOOKUP(A276,'post intervencion'!J:CB,71,0)</f>
        <v>#N/A</v>
      </c>
      <c r="AM276" t="str">
        <f>VLOOKUP(A276,Pre!$J:$BJ,53,0)</f>
        <v>N/A</v>
      </c>
      <c r="AN276" t="e">
        <f>VLOOKUP(A276,'post intervencion'!J:CC,72,0)</f>
        <v>#N/A</v>
      </c>
      <c r="AP276">
        <f>VLOOKUP(A276,Pre!$J:$BK,54,0)</f>
        <v>0</v>
      </c>
      <c r="AQ276" t="e">
        <f>VLOOKUP(A276,'post intervencion'!J:CD,73,0)</f>
        <v>#N/A</v>
      </c>
      <c r="AS276" t="str">
        <f>VLOOKUP(A276,Pre!$J:$BL,55,0)</f>
        <v>N/A</v>
      </c>
      <c r="AT276" t="e">
        <f>VLOOKUP(A276,'post intervencion'!J:CE,74,0)</f>
        <v>#N/A</v>
      </c>
      <c r="AW276" t="e">
        <f>VLOOKUP(A276,'post intervencion'!$J$18:$CI$117,75,0)</f>
        <v>#N/A</v>
      </c>
      <c r="AX276" t="e">
        <f>VLOOKUP(A276,'post intervencion'!$J$18:$CI$117,76,0)</f>
        <v>#N/A</v>
      </c>
      <c r="AY276" t="e">
        <f>VLOOKUP(A276,'post intervencion'!$J$18:$CI$117,77,0)</f>
        <v>#N/A</v>
      </c>
      <c r="AZ276" t="e">
        <f>VLOOKUP(A276,'post intervencion'!$J$18:$CI$117,78,0)</f>
        <v>#N/A</v>
      </c>
      <c r="BB276">
        <f>VLOOKUP(A276,Pre!$J:$BL,4,0)</f>
        <v>4</v>
      </c>
      <c r="BC276" t="e">
        <f>VLOOKUP(A276,'post intervencion'!J:CN,21,0)</f>
        <v>#N/A</v>
      </c>
    </row>
    <row r="277" spans="1:55" x14ac:dyDescent="0.2">
      <c r="A277">
        <v>1196</v>
      </c>
      <c r="B277" s="13">
        <f>VLOOKUP(A277,Pre!$J:$BG,41,0)</f>
        <v>5</v>
      </c>
      <c r="C277" s="13" t="e">
        <f>VLOOKUP(A277,'post intervencion'!J:BY,59,0)</f>
        <v>#N/A</v>
      </c>
      <c r="D277" s="13">
        <f>VLOOKUP(A277,'post control'!J:BI,42,0)</f>
        <v>5.333333333333333</v>
      </c>
      <c r="E277">
        <f>VLOOKUP(A277,Pre!$J:$BG,42,0)</f>
        <v>3</v>
      </c>
      <c r="F277" t="e">
        <f>VLOOKUP(A277,'post intervencion'!J:BY,60,0)</f>
        <v>#N/A</v>
      </c>
      <c r="G277">
        <f>VLOOKUP(A277,'post control'!J:BI,43,0)</f>
        <v>4</v>
      </c>
      <c r="H277" t="str">
        <f>VLOOKUP(A277,Pre!$J:$BG,43,0)</f>
        <v>N/A</v>
      </c>
      <c r="I277" t="e">
        <f>VLOOKUP(A277,'post intervencion'!J:BY,61,0)</f>
        <v>#N/A</v>
      </c>
      <c r="J277" t="str">
        <f>VLOOKUP(A277,'post control'!J:BI,44,0)</f>
        <v>N/A</v>
      </c>
      <c r="K277" s="24" t="str">
        <f>VLOOKUP(A277,Pre!$J:$BG,44,0)</f>
        <v>N/A</v>
      </c>
      <c r="L277" t="e">
        <f>VLOOKUP(A277,'post intervencion'!J:BY,62,0)</f>
        <v>#N/A</v>
      </c>
      <c r="M277" t="str">
        <f>VLOOKUP(A277,'post control'!J:BI,45,0)</f>
        <v>N/A</v>
      </c>
      <c r="N277" t="str">
        <f>VLOOKUP(A277,Pre!$J:$BG,45,0)</f>
        <v>N/A</v>
      </c>
      <c r="O277" t="e">
        <f>VLOOKUP(A277,'post intervencion'!J:BY,63,0)</f>
        <v>#N/A</v>
      </c>
      <c r="P277" t="str">
        <f>VLOOKUP(A277,'post control'!J:BI,46,0)</f>
        <v>N/A</v>
      </c>
      <c r="Q277" t="str">
        <f>VLOOKUP(A277,Pre!$J:$BG,46,0)</f>
        <v>N/A</v>
      </c>
      <c r="R277" t="e">
        <f>VLOOKUP(A277,'post intervencion'!J:BY,64,0)</f>
        <v>#N/A</v>
      </c>
      <c r="S277" t="str">
        <f>VLOOKUP(A277,'post control'!J:BI,47,0)</f>
        <v>N/A</v>
      </c>
      <c r="T277" t="str">
        <f>VLOOKUP(A277,Pre!$J:$BG,47,0)</f>
        <v>N/A</v>
      </c>
      <c r="U277" t="e">
        <f>VLOOKUP(A277,'post intervencion'!J:BY,65,0)</f>
        <v>#N/A</v>
      </c>
      <c r="V277" t="str">
        <f>VLOOKUP(A277,'post control'!J:BI,48,0)</f>
        <v>N/A</v>
      </c>
      <c r="W277">
        <f>VLOOKUP(A277,Pre!$J:$BG,48,0)</f>
        <v>3.2</v>
      </c>
      <c r="X277" t="e">
        <f>VLOOKUP(A277,'post intervencion'!J:BY,66,0)</f>
        <v>#N/A</v>
      </c>
      <c r="Y277">
        <f>VLOOKUP(A277,'post control'!J:BI,49,0)</f>
        <v>4</v>
      </c>
      <c r="Z277">
        <f>VLOOKUP(A277,Pre!$J:$BG,49,0)</f>
        <v>5</v>
      </c>
      <c r="AA277" t="e">
        <f>VLOOKUP(A277,'post intervencion'!J:BY,67,0)</f>
        <v>#N/A</v>
      </c>
      <c r="AB277" t="e">
        <f>VLOOKUP(A277,'post control'!J:BI,50,0)</f>
        <v>#DIV/0!</v>
      </c>
      <c r="AC277">
        <f>VLOOKUP(A277,Pre!$J:$BG,50,0)</f>
        <v>12</v>
      </c>
      <c r="AD277" t="e">
        <f>VLOOKUP(A277,'post intervencion'!J:BY,68,0)</f>
        <v>#N/A</v>
      </c>
      <c r="AE277">
        <f>VLOOKUP(A277,'post control'!J:BI,51,0)</f>
        <v>12</v>
      </c>
      <c r="AG277" t="str">
        <f>VLOOKUP(A277,Pre!$J:$BH,51,0)</f>
        <v>N/A</v>
      </c>
      <c r="AH277" t="e">
        <f>VLOOKUP(A277,'post intervencion'!J:CA,70,0)</f>
        <v>#N/A</v>
      </c>
      <c r="AJ277" t="str">
        <f>VLOOKUP(A277,Pre!$J:$BI,52,0)</f>
        <v>N/A</v>
      </c>
      <c r="AK277" t="e">
        <f>VLOOKUP(A277,'post intervencion'!J:CB,71,0)</f>
        <v>#N/A</v>
      </c>
      <c r="AM277" t="str">
        <f>VLOOKUP(A277,Pre!$J:$BJ,53,0)</f>
        <v>N/A</v>
      </c>
      <c r="AN277" t="e">
        <f>VLOOKUP(A277,'post intervencion'!J:CC,72,0)</f>
        <v>#N/A</v>
      </c>
      <c r="AP277">
        <f>VLOOKUP(A277,Pre!$J:$BK,54,0)</f>
        <v>4</v>
      </c>
      <c r="AQ277" t="e">
        <f>VLOOKUP(A277,'post intervencion'!J:CD,73,0)</f>
        <v>#N/A</v>
      </c>
      <c r="AS277" t="str">
        <f>VLOOKUP(A277,Pre!$J:$BL,55,0)</f>
        <v>N/A</v>
      </c>
      <c r="AT277" t="e">
        <f>VLOOKUP(A277,'post intervencion'!J:CE,74,0)</f>
        <v>#N/A</v>
      </c>
      <c r="AW277" t="e">
        <f>VLOOKUP(A277,'post intervencion'!$J$18:$CI$117,75,0)</f>
        <v>#N/A</v>
      </c>
      <c r="AX277" t="e">
        <f>VLOOKUP(A277,'post intervencion'!$J$18:$CI$117,76,0)</f>
        <v>#N/A</v>
      </c>
      <c r="AY277" t="e">
        <f>VLOOKUP(A277,'post intervencion'!$J$18:$CI$117,77,0)</f>
        <v>#N/A</v>
      </c>
      <c r="AZ277" t="e">
        <f>VLOOKUP(A277,'post intervencion'!$J$18:$CI$117,78,0)</f>
        <v>#N/A</v>
      </c>
      <c r="BB277">
        <f>VLOOKUP(A277,Pre!$J:$BL,4,0)</f>
        <v>7</v>
      </c>
      <c r="BC277" t="e">
        <f>VLOOKUP(A277,'post intervencion'!J:CN,21,0)</f>
        <v>#N/A</v>
      </c>
    </row>
    <row r="278" spans="1:55" x14ac:dyDescent="0.2">
      <c r="A278">
        <v>1212</v>
      </c>
      <c r="B278" s="13">
        <f>VLOOKUP(A278,Pre!$J:$BG,41,0)</f>
        <v>4.333333333333333</v>
      </c>
      <c r="C278" s="13" t="e">
        <f>VLOOKUP(A278,'post intervencion'!J:BY,59,0)</f>
        <v>#N/A</v>
      </c>
      <c r="D278" s="13">
        <f>VLOOKUP(A278,'post control'!J:BI,42,0)</f>
        <v>5</v>
      </c>
      <c r="E278">
        <f>VLOOKUP(A278,Pre!$J:$BG,42,0)</f>
        <v>8</v>
      </c>
      <c r="F278" t="e">
        <f>VLOOKUP(A278,'post intervencion'!J:BY,60,0)</f>
        <v>#N/A</v>
      </c>
      <c r="G278">
        <f>VLOOKUP(A278,'post control'!J:BI,43,0)</f>
        <v>8</v>
      </c>
      <c r="H278" t="str">
        <f>VLOOKUP(A278,Pre!$J:$BG,43,0)</f>
        <v>N/A</v>
      </c>
      <c r="I278" t="e">
        <f>VLOOKUP(A278,'post intervencion'!J:BY,61,0)</f>
        <v>#N/A</v>
      </c>
      <c r="J278" t="str">
        <f>VLOOKUP(A278,'post control'!J:BI,44,0)</f>
        <v>N/A</v>
      </c>
      <c r="K278" s="24" t="str">
        <f>VLOOKUP(A278,Pre!$J:$BG,44,0)</f>
        <v>N/A</v>
      </c>
      <c r="L278" t="e">
        <f>VLOOKUP(A278,'post intervencion'!J:BY,62,0)</f>
        <v>#N/A</v>
      </c>
      <c r="M278" t="str">
        <f>VLOOKUP(A278,'post control'!J:BI,45,0)</f>
        <v>N/A</v>
      </c>
      <c r="N278" t="str">
        <f>VLOOKUP(A278,Pre!$J:$BG,45,0)</f>
        <v>N/A</v>
      </c>
      <c r="O278" t="e">
        <f>VLOOKUP(A278,'post intervencion'!J:BY,63,0)</f>
        <v>#N/A</v>
      </c>
      <c r="P278" t="str">
        <f>VLOOKUP(A278,'post control'!J:BI,46,0)</f>
        <v>N/A</v>
      </c>
      <c r="Q278" t="str">
        <f>VLOOKUP(A278,Pre!$J:$BG,46,0)</f>
        <v>N/A</v>
      </c>
      <c r="R278" t="e">
        <f>VLOOKUP(A278,'post intervencion'!J:BY,64,0)</f>
        <v>#N/A</v>
      </c>
      <c r="S278" t="str">
        <f>VLOOKUP(A278,'post control'!J:BI,47,0)</f>
        <v>N/A</v>
      </c>
      <c r="T278" t="str">
        <f>VLOOKUP(A278,Pre!$J:$BG,47,0)</f>
        <v>N/A</v>
      </c>
      <c r="U278" t="e">
        <f>VLOOKUP(A278,'post intervencion'!J:BY,65,0)</f>
        <v>#N/A</v>
      </c>
      <c r="V278" t="str">
        <f>VLOOKUP(A278,'post control'!J:BI,48,0)</f>
        <v>N/A</v>
      </c>
      <c r="W278">
        <f>VLOOKUP(A278,Pre!$J:$BG,48,0)</f>
        <v>3.2</v>
      </c>
      <c r="X278" t="e">
        <f>VLOOKUP(A278,'post intervencion'!J:BY,66,0)</f>
        <v>#N/A</v>
      </c>
      <c r="Y278">
        <f>VLOOKUP(A278,'post control'!J:BI,49,0)</f>
        <v>3</v>
      </c>
      <c r="Z278">
        <f>VLOOKUP(A278,Pre!$J:$BG,49,0)</f>
        <v>4</v>
      </c>
      <c r="AA278" t="e">
        <f>VLOOKUP(A278,'post intervencion'!J:BY,67,0)</f>
        <v>#N/A</v>
      </c>
      <c r="AB278" t="e">
        <f>VLOOKUP(A278,'post control'!J:BI,50,0)</f>
        <v>#DIV/0!</v>
      </c>
      <c r="AC278">
        <f>VLOOKUP(A278,Pre!$J:$BG,50,0)</f>
        <v>0</v>
      </c>
      <c r="AD278" t="e">
        <f>VLOOKUP(A278,'post intervencion'!J:BY,68,0)</f>
        <v>#N/A</v>
      </c>
      <c r="AE278">
        <f>VLOOKUP(A278,'post control'!J:BI,51,0)</f>
        <v>0</v>
      </c>
      <c r="AG278" t="str">
        <f>VLOOKUP(A278,Pre!$J:$BH,51,0)</f>
        <v>N/A</v>
      </c>
      <c r="AH278" t="e">
        <f>VLOOKUP(A278,'post intervencion'!J:CA,70,0)</f>
        <v>#N/A</v>
      </c>
      <c r="AJ278" t="str">
        <f>VLOOKUP(A278,Pre!$J:$BI,52,0)</f>
        <v>N/A</v>
      </c>
      <c r="AK278" t="e">
        <f>VLOOKUP(A278,'post intervencion'!J:CB,71,0)</f>
        <v>#N/A</v>
      </c>
      <c r="AM278" t="str">
        <f>VLOOKUP(A278,Pre!$J:$BJ,53,0)</f>
        <v>N/A</v>
      </c>
      <c r="AN278" t="e">
        <f>VLOOKUP(A278,'post intervencion'!J:CC,72,0)</f>
        <v>#N/A</v>
      </c>
      <c r="AP278">
        <f>VLOOKUP(A278,Pre!$J:$BK,54,0)</f>
        <v>0</v>
      </c>
      <c r="AQ278" t="e">
        <f>VLOOKUP(A278,'post intervencion'!J:CD,73,0)</f>
        <v>#N/A</v>
      </c>
      <c r="AS278" t="str">
        <f>VLOOKUP(A278,Pre!$J:$BL,55,0)</f>
        <v>N/A</v>
      </c>
      <c r="AT278" t="e">
        <f>VLOOKUP(A278,'post intervencion'!J:CE,74,0)</f>
        <v>#N/A</v>
      </c>
      <c r="AW278" t="e">
        <f>VLOOKUP(A278,'post intervencion'!$J$18:$CI$117,75,0)</f>
        <v>#N/A</v>
      </c>
      <c r="AX278" t="e">
        <f>VLOOKUP(A278,'post intervencion'!$J$18:$CI$117,76,0)</f>
        <v>#N/A</v>
      </c>
      <c r="AY278" t="e">
        <f>VLOOKUP(A278,'post intervencion'!$J$18:$CI$117,77,0)</f>
        <v>#N/A</v>
      </c>
      <c r="AZ278" t="e">
        <f>VLOOKUP(A278,'post intervencion'!$J$18:$CI$117,78,0)</f>
        <v>#N/A</v>
      </c>
      <c r="BB278">
        <f>VLOOKUP(A278,Pre!$J:$BL,4,0)</f>
        <v>3</v>
      </c>
      <c r="BC278" t="e">
        <f>VLOOKUP(A278,'post intervencion'!J:CN,21,0)</f>
        <v>#N/A</v>
      </c>
    </row>
    <row r="279" spans="1:55" x14ac:dyDescent="0.2">
      <c r="A279">
        <v>1460</v>
      </c>
      <c r="B279" s="13">
        <f>VLOOKUP(A279,Pre!$J:$BG,41,0)</f>
        <v>6.666666666666667</v>
      </c>
      <c r="C279" s="13" t="e">
        <f>VLOOKUP(A279,'post intervencion'!J:BY,59,0)</f>
        <v>#N/A</v>
      </c>
      <c r="D279" s="13">
        <f>VLOOKUP(A279,'post control'!J:BI,42,0)</f>
        <v>6.666666666666667</v>
      </c>
      <c r="E279">
        <f>VLOOKUP(A279,Pre!$J:$BG,42,0)</f>
        <v>10</v>
      </c>
      <c r="F279" t="e">
        <f>VLOOKUP(A279,'post intervencion'!J:BY,60,0)</f>
        <v>#N/A</v>
      </c>
      <c r="G279">
        <f>VLOOKUP(A279,'post control'!J:BI,43,0)</f>
        <v>8</v>
      </c>
      <c r="H279" t="str">
        <f>VLOOKUP(A279,Pre!$J:$BG,43,0)</f>
        <v>N/A</v>
      </c>
      <c r="I279" t="e">
        <f>VLOOKUP(A279,'post intervencion'!J:BY,61,0)</f>
        <v>#N/A</v>
      </c>
      <c r="J279" t="str">
        <f>VLOOKUP(A279,'post control'!J:BI,44,0)</f>
        <v>N/A</v>
      </c>
      <c r="K279" s="24" t="str">
        <f>VLOOKUP(A279,Pre!$J:$BG,44,0)</f>
        <v>N/A</v>
      </c>
      <c r="L279" t="e">
        <f>VLOOKUP(A279,'post intervencion'!J:BY,62,0)</f>
        <v>#N/A</v>
      </c>
      <c r="M279" t="str">
        <f>VLOOKUP(A279,'post control'!J:BI,45,0)</f>
        <v>N/A</v>
      </c>
      <c r="N279" t="str">
        <f>VLOOKUP(A279,Pre!$J:$BG,45,0)</f>
        <v>N/A</v>
      </c>
      <c r="O279" t="e">
        <f>VLOOKUP(A279,'post intervencion'!J:BY,63,0)</f>
        <v>#N/A</v>
      </c>
      <c r="P279" t="str">
        <f>VLOOKUP(A279,'post control'!J:BI,46,0)</f>
        <v>N/A</v>
      </c>
      <c r="Q279" t="str">
        <f>VLOOKUP(A279,Pre!$J:$BG,46,0)</f>
        <v>N/A</v>
      </c>
      <c r="R279" t="e">
        <f>VLOOKUP(A279,'post intervencion'!J:BY,64,0)</f>
        <v>#N/A</v>
      </c>
      <c r="S279" t="str">
        <f>VLOOKUP(A279,'post control'!J:BI,47,0)</f>
        <v>N/A</v>
      </c>
      <c r="T279" t="str">
        <f>VLOOKUP(A279,Pre!$J:$BG,47,0)</f>
        <v>N/A</v>
      </c>
      <c r="U279" t="e">
        <f>VLOOKUP(A279,'post intervencion'!J:BY,65,0)</f>
        <v>#N/A</v>
      </c>
      <c r="V279" t="str">
        <f>VLOOKUP(A279,'post control'!J:BI,48,0)</f>
        <v>N/A</v>
      </c>
      <c r="W279">
        <f>VLOOKUP(A279,Pre!$J:$BG,48,0)</f>
        <v>3.2</v>
      </c>
      <c r="X279" t="e">
        <f>VLOOKUP(A279,'post intervencion'!J:BY,66,0)</f>
        <v>#N/A</v>
      </c>
      <c r="Y279">
        <f>VLOOKUP(A279,'post control'!J:BI,49,0)</f>
        <v>4.2</v>
      </c>
      <c r="Z279">
        <f>VLOOKUP(A279,Pre!$J:$BG,49,0)</f>
        <v>4</v>
      </c>
      <c r="AA279" t="e">
        <f>VLOOKUP(A279,'post intervencion'!J:BY,67,0)</f>
        <v>#N/A</v>
      </c>
      <c r="AB279" t="e">
        <f>VLOOKUP(A279,'post control'!J:BI,50,0)</f>
        <v>#DIV/0!</v>
      </c>
      <c r="AC279">
        <f>VLOOKUP(A279,Pre!$J:$BG,50,0)</f>
        <v>7</v>
      </c>
      <c r="AD279" t="e">
        <f>VLOOKUP(A279,'post intervencion'!J:BY,68,0)</f>
        <v>#N/A</v>
      </c>
      <c r="AE279">
        <f>VLOOKUP(A279,'post control'!J:BI,51,0)</f>
        <v>9</v>
      </c>
      <c r="AG279" t="str">
        <f>VLOOKUP(A279,Pre!$J:$BH,51,0)</f>
        <v>N/A</v>
      </c>
      <c r="AH279" t="e">
        <f>VLOOKUP(A279,'post intervencion'!J:CA,70,0)</f>
        <v>#N/A</v>
      </c>
      <c r="AJ279" t="str">
        <f>VLOOKUP(A279,Pre!$J:$BI,52,0)</f>
        <v>N/A</v>
      </c>
      <c r="AK279" t="e">
        <f>VLOOKUP(A279,'post intervencion'!J:CB,71,0)</f>
        <v>#N/A</v>
      </c>
      <c r="AM279" t="str">
        <f>VLOOKUP(A279,Pre!$J:$BJ,53,0)</f>
        <v>N/A</v>
      </c>
      <c r="AN279" t="e">
        <f>VLOOKUP(A279,'post intervencion'!J:CC,72,0)</f>
        <v>#N/A</v>
      </c>
      <c r="AP279">
        <f>VLOOKUP(A279,Pre!$J:$BK,54,0)</f>
        <v>2</v>
      </c>
      <c r="AQ279" t="e">
        <f>VLOOKUP(A279,'post intervencion'!J:CD,73,0)</f>
        <v>#N/A</v>
      </c>
      <c r="AS279" t="str">
        <f>VLOOKUP(A279,Pre!$J:$BL,55,0)</f>
        <v>N/A</v>
      </c>
      <c r="AT279" t="e">
        <f>VLOOKUP(A279,'post intervencion'!J:CE,74,0)</f>
        <v>#N/A</v>
      </c>
      <c r="AW279" t="e">
        <f>VLOOKUP(A279,'post intervencion'!$J$18:$CI$117,75,0)</f>
        <v>#N/A</v>
      </c>
      <c r="AX279" t="e">
        <f>VLOOKUP(A279,'post intervencion'!$J$18:$CI$117,76,0)</f>
        <v>#N/A</v>
      </c>
      <c r="AY279" t="e">
        <f>VLOOKUP(A279,'post intervencion'!$J$18:$CI$117,77,0)</f>
        <v>#N/A</v>
      </c>
      <c r="AZ279" t="e">
        <f>VLOOKUP(A279,'post intervencion'!$J$18:$CI$117,78,0)</f>
        <v>#N/A</v>
      </c>
      <c r="BB279">
        <f>VLOOKUP(A279,Pre!$J:$BL,4,0)</f>
        <v>5</v>
      </c>
      <c r="BC279" t="e">
        <f>VLOOKUP(A279,'post intervencion'!J:CN,21,0)</f>
        <v>#N/A</v>
      </c>
    </row>
    <row r="280" spans="1:55" x14ac:dyDescent="0.2">
      <c r="A280">
        <v>1480</v>
      </c>
      <c r="B280" s="13">
        <f>VLOOKUP(A280,Pre!$J:$BG,41,0)</f>
        <v>6.666666666666667</v>
      </c>
      <c r="C280" s="13" t="e">
        <f>VLOOKUP(A280,'post intervencion'!J:BY,59,0)</f>
        <v>#N/A</v>
      </c>
      <c r="D280" s="13">
        <f>VLOOKUP(A280,'post control'!J:BI,42,0)</f>
        <v>6.333333333333333</v>
      </c>
      <c r="E280">
        <f>VLOOKUP(A280,Pre!$J:$BG,42,0)</f>
        <v>6</v>
      </c>
      <c r="F280" t="e">
        <f>VLOOKUP(A280,'post intervencion'!J:BY,60,0)</f>
        <v>#N/A</v>
      </c>
      <c r="G280">
        <f>VLOOKUP(A280,'post control'!J:BI,43,0)</f>
        <v>8</v>
      </c>
      <c r="H280" t="str">
        <f>VLOOKUP(A280,Pre!$J:$BG,43,0)</f>
        <v>N/A</v>
      </c>
      <c r="I280" t="e">
        <f>VLOOKUP(A280,'post intervencion'!J:BY,61,0)</f>
        <v>#N/A</v>
      </c>
      <c r="J280" t="str">
        <f>VLOOKUP(A280,'post control'!J:BI,44,0)</f>
        <v>N/A</v>
      </c>
      <c r="K280" s="24" t="str">
        <f>VLOOKUP(A280,Pre!$J:$BG,44,0)</f>
        <v>N/A</v>
      </c>
      <c r="L280" t="e">
        <f>VLOOKUP(A280,'post intervencion'!J:BY,62,0)</f>
        <v>#N/A</v>
      </c>
      <c r="M280" t="str">
        <f>VLOOKUP(A280,'post control'!J:BI,45,0)</f>
        <v>N/A</v>
      </c>
      <c r="N280" t="str">
        <f>VLOOKUP(A280,Pre!$J:$BG,45,0)</f>
        <v>N/A</v>
      </c>
      <c r="O280" t="e">
        <f>VLOOKUP(A280,'post intervencion'!J:BY,63,0)</f>
        <v>#N/A</v>
      </c>
      <c r="P280" t="str">
        <f>VLOOKUP(A280,'post control'!J:BI,46,0)</f>
        <v>N/A</v>
      </c>
      <c r="Q280" t="str">
        <f>VLOOKUP(A280,Pre!$J:$BG,46,0)</f>
        <v>N/A</v>
      </c>
      <c r="R280" t="e">
        <f>VLOOKUP(A280,'post intervencion'!J:BY,64,0)</f>
        <v>#N/A</v>
      </c>
      <c r="S280" t="str">
        <f>VLOOKUP(A280,'post control'!J:BI,47,0)</f>
        <v>N/A</v>
      </c>
      <c r="T280" t="str">
        <f>VLOOKUP(A280,Pre!$J:$BG,47,0)</f>
        <v>N/A</v>
      </c>
      <c r="U280" t="e">
        <f>VLOOKUP(A280,'post intervencion'!J:BY,65,0)</f>
        <v>#N/A</v>
      </c>
      <c r="V280" t="str">
        <f>VLOOKUP(A280,'post control'!J:BI,48,0)</f>
        <v>N/A</v>
      </c>
      <c r="W280">
        <f>VLOOKUP(A280,Pre!$J:$BG,48,0)</f>
        <v>3.4</v>
      </c>
      <c r="X280" t="e">
        <f>VLOOKUP(A280,'post intervencion'!J:BY,66,0)</f>
        <v>#N/A</v>
      </c>
      <c r="Y280">
        <f>VLOOKUP(A280,'post control'!J:BI,49,0)</f>
        <v>3.6</v>
      </c>
      <c r="Z280">
        <f>VLOOKUP(A280,Pre!$J:$BG,49,0)</f>
        <v>6</v>
      </c>
      <c r="AA280" t="e">
        <f>VLOOKUP(A280,'post intervencion'!J:BY,67,0)</f>
        <v>#N/A</v>
      </c>
      <c r="AB280" t="e">
        <f>VLOOKUP(A280,'post control'!J:BI,50,0)</f>
        <v>#DIV/0!</v>
      </c>
      <c r="AC280">
        <f>VLOOKUP(A280,Pre!$J:$BG,50,0)</f>
        <v>1</v>
      </c>
      <c r="AD280" t="e">
        <f>VLOOKUP(A280,'post intervencion'!J:BY,68,0)</f>
        <v>#N/A</v>
      </c>
      <c r="AE280">
        <f>VLOOKUP(A280,'post control'!J:BI,51,0)</f>
        <v>1</v>
      </c>
      <c r="AG280" t="str">
        <f>VLOOKUP(A280,Pre!$J:$BH,51,0)</f>
        <v>N/A</v>
      </c>
      <c r="AH280" t="e">
        <f>VLOOKUP(A280,'post intervencion'!J:CA,70,0)</f>
        <v>#N/A</v>
      </c>
      <c r="AJ280" t="str">
        <f>VLOOKUP(A280,Pre!$J:$BI,52,0)</f>
        <v>N/A</v>
      </c>
      <c r="AK280" t="e">
        <f>VLOOKUP(A280,'post intervencion'!J:CB,71,0)</f>
        <v>#N/A</v>
      </c>
      <c r="AM280" t="str">
        <f>VLOOKUP(A280,Pre!$J:$BJ,53,0)</f>
        <v>N/A</v>
      </c>
      <c r="AN280" t="e">
        <f>VLOOKUP(A280,'post intervencion'!J:CC,72,0)</f>
        <v>#N/A</v>
      </c>
      <c r="AP280">
        <f>VLOOKUP(A280,Pre!$J:$BK,54,0)</f>
        <v>0</v>
      </c>
      <c r="AQ280" t="e">
        <f>VLOOKUP(A280,'post intervencion'!J:CD,73,0)</f>
        <v>#N/A</v>
      </c>
      <c r="AS280" t="str">
        <f>VLOOKUP(A280,Pre!$J:$BL,55,0)</f>
        <v>N/A</v>
      </c>
      <c r="AT280" t="e">
        <f>VLOOKUP(A280,'post intervencion'!J:CE,74,0)</f>
        <v>#N/A</v>
      </c>
      <c r="AW280" t="e">
        <f>VLOOKUP(A280,'post intervencion'!$J$18:$CI$117,75,0)</f>
        <v>#N/A</v>
      </c>
      <c r="AX280" t="e">
        <f>VLOOKUP(A280,'post intervencion'!$J$18:$CI$117,76,0)</f>
        <v>#N/A</v>
      </c>
      <c r="AY280" t="e">
        <f>VLOOKUP(A280,'post intervencion'!$J$18:$CI$117,77,0)</f>
        <v>#N/A</v>
      </c>
      <c r="AZ280" t="e">
        <f>VLOOKUP(A280,'post intervencion'!$J$18:$CI$117,78,0)</f>
        <v>#N/A</v>
      </c>
      <c r="BB280">
        <f>VLOOKUP(A280,Pre!$J:$BL,4,0)</f>
        <v>5</v>
      </c>
      <c r="BC280" t="e">
        <f>VLOOKUP(A280,'post intervencion'!J:CN,21,0)</f>
        <v>#N/A</v>
      </c>
    </row>
    <row r="281" spans="1:55" x14ac:dyDescent="0.2">
      <c r="A281">
        <v>1588</v>
      </c>
      <c r="B281" s="13">
        <f>VLOOKUP(A281,Pre!$J:$BG,41,0)</f>
        <v>5.333333333333333</v>
      </c>
      <c r="C281" s="13" t="e">
        <f>VLOOKUP(A281,'post intervencion'!J:BY,59,0)</f>
        <v>#N/A</v>
      </c>
      <c r="D281" s="13" t="e">
        <f>VLOOKUP(A281,'post control'!J:BI,42,0)</f>
        <v>#N/A</v>
      </c>
      <c r="E281">
        <f>VLOOKUP(A281,Pre!$J:$BG,42,0)</f>
        <v>0</v>
      </c>
      <c r="F281" t="e">
        <f>VLOOKUP(A281,'post intervencion'!J:BY,60,0)</f>
        <v>#N/A</v>
      </c>
      <c r="G281" t="e">
        <f>VLOOKUP(A281,'post control'!J:BI,43,0)</f>
        <v>#N/A</v>
      </c>
      <c r="H281" t="str">
        <f>VLOOKUP(A281,Pre!$J:$BG,43,0)</f>
        <v>N/A</v>
      </c>
      <c r="I281" t="e">
        <f>VLOOKUP(A281,'post intervencion'!J:BY,61,0)</f>
        <v>#N/A</v>
      </c>
      <c r="J281" t="e">
        <f>VLOOKUP(A281,'post control'!J:BI,44,0)</f>
        <v>#N/A</v>
      </c>
      <c r="K281" s="24" t="str">
        <f>VLOOKUP(A281,Pre!$J:$BG,44,0)</f>
        <v>N/A</v>
      </c>
      <c r="L281" t="e">
        <f>VLOOKUP(A281,'post intervencion'!J:BY,62,0)</f>
        <v>#N/A</v>
      </c>
      <c r="M281" t="e">
        <f>VLOOKUP(A281,'post control'!J:BI,45,0)</f>
        <v>#N/A</v>
      </c>
      <c r="N281" t="str">
        <f>VLOOKUP(A281,Pre!$J:$BG,45,0)</f>
        <v>N/A</v>
      </c>
      <c r="O281" t="e">
        <f>VLOOKUP(A281,'post intervencion'!J:BY,63,0)</f>
        <v>#N/A</v>
      </c>
      <c r="P281" t="e">
        <f>VLOOKUP(A281,'post control'!J:BI,46,0)</f>
        <v>#N/A</v>
      </c>
      <c r="Q281" t="str">
        <f>VLOOKUP(A281,Pre!$J:$BG,46,0)</f>
        <v>N/A</v>
      </c>
      <c r="R281" t="e">
        <f>VLOOKUP(A281,'post intervencion'!J:BY,64,0)</f>
        <v>#N/A</v>
      </c>
      <c r="S281" t="e">
        <f>VLOOKUP(A281,'post control'!J:BI,47,0)</f>
        <v>#N/A</v>
      </c>
      <c r="T281" t="str">
        <f>VLOOKUP(A281,Pre!$J:$BG,47,0)</f>
        <v>N/A</v>
      </c>
      <c r="U281" t="e">
        <f>VLOOKUP(A281,'post intervencion'!J:BY,65,0)</f>
        <v>#N/A</v>
      </c>
      <c r="V281" t="e">
        <f>VLOOKUP(A281,'post control'!J:BI,48,0)</f>
        <v>#N/A</v>
      </c>
      <c r="W281">
        <f>VLOOKUP(A281,Pre!$J:$BG,48,0)</f>
        <v>4.2</v>
      </c>
      <c r="X281" t="e">
        <f>VLOOKUP(A281,'post intervencion'!J:BY,66,0)</f>
        <v>#N/A</v>
      </c>
      <c r="Y281" t="e">
        <f>VLOOKUP(A281,'post control'!J:BI,49,0)</f>
        <v>#N/A</v>
      </c>
      <c r="Z281">
        <f>VLOOKUP(A281,Pre!$J:$BG,49,0)</f>
        <v>3</v>
      </c>
      <c r="AA281" t="e">
        <f>VLOOKUP(A281,'post intervencion'!J:BY,67,0)</f>
        <v>#N/A</v>
      </c>
      <c r="AB281" t="e">
        <f>VLOOKUP(A281,'post control'!J:BI,50,0)</f>
        <v>#N/A</v>
      </c>
      <c r="AC281">
        <f>VLOOKUP(A281,Pre!$J:$BG,50,0)</f>
        <v>7</v>
      </c>
      <c r="AD281" t="e">
        <f>VLOOKUP(A281,'post intervencion'!J:BY,68,0)</f>
        <v>#N/A</v>
      </c>
      <c r="AE281" t="e">
        <f>VLOOKUP(A281,'post control'!J:BI,51,0)</f>
        <v>#N/A</v>
      </c>
      <c r="AG281" t="str">
        <f>VLOOKUP(A281,Pre!$J:$BH,51,0)</f>
        <v>N/A</v>
      </c>
      <c r="AH281" t="e">
        <f>VLOOKUP(A281,'post intervencion'!J:CA,70,0)</f>
        <v>#N/A</v>
      </c>
      <c r="AJ281" t="str">
        <f>VLOOKUP(A281,Pre!$J:$BI,52,0)</f>
        <v>N/A</v>
      </c>
      <c r="AK281" t="e">
        <f>VLOOKUP(A281,'post intervencion'!J:CB,71,0)</f>
        <v>#N/A</v>
      </c>
      <c r="AM281" t="str">
        <f>VLOOKUP(A281,Pre!$J:$BJ,53,0)</f>
        <v>N/A</v>
      </c>
      <c r="AN281" t="e">
        <f>VLOOKUP(A281,'post intervencion'!J:CC,72,0)</f>
        <v>#N/A</v>
      </c>
      <c r="AP281">
        <f>VLOOKUP(A281,Pre!$J:$BK,54,0)</f>
        <v>2</v>
      </c>
      <c r="AQ281" t="e">
        <f>VLOOKUP(A281,'post intervencion'!J:CD,73,0)</f>
        <v>#N/A</v>
      </c>
      <c r="AS281" t="str">
        <f>VLOOKUP(A281,Pre!$J:$BL,55,0)</f>
        <v>N/A</v>
      </c>
      <c r="AT281" t="e">
        <f>VLOOKUP(A281,'post intervencion'!J:CE,74,0)</f>
        <v>#N/A</v>
      </c>
      <c r="AW281" t="e">
        <f>VLOOKUP(A281,'post intervencion'!$J$18:$CI$117,75,0)</f>
        <v>#N/A</v>
      </c>
      <c r="AX281" t="e">
        <f>VLOOKUP(A281,'post intervencion'!$J$18:$CI$117,76,0)</f>
        <v>#N/A</v>
      </c>
      <c r="AY281" t="e">
        <f>VLOOKUP(A281,'post intervencion'!$J$18:$CI$117,77,0)</f>
        <v>#N/A</v>
      </c>
      <c r="AZ281" t="e">
        <f>VLOOKUP(A281,'post intervencion'!$J$18:$CI$117,78,0)</f>
        <v>#N/A</v>
      </c>
      <c r="BB281">
        <f>VLOOKUP(A281,Pre!$J:$BL,4,0)</f>
        <v>6</v>
      </c>
      <c r="BC281" t="e">
        <f>VLOOKUP(A281,'post intervencion'!J:CN,21,0)</f>
        <v>#N/A</v>
      </c>
    </row>
    <row r="282" spans="1:55" x14ac:dyDescent="0.2">
      <c r="A282">
        <v>1604</v>
      </c>
      <c r="B282" s="13">
        <f>VLOOKUP(A282,Pre!$J:$BG,41,0)</f>
        <v>5</v>
      </c>
      <c r="C282" s="13" t="e">
        <f>VLOOKUP(A282,'post intervencion'!J:BY,59,0)</f>
        <v>#N/A</v>
      </c>
      <c r="D282" s="13" t="e">
        <f>VLOOKUP(A282,'post control'!J:BI,42,0)</f>
        <v>#N/A</v>
      </c>
      <c r="E282">
        <f>VLOOKUP(A282,Pre!$J:$BG,42,0)</f>
        <v>2</v>
      </c>
      <c r="F282" t="e">
        <f>VLOOKUP(A282,'post intervencion'!J:BY,60,0)</f>
        <v>#N/A</v>
      </c>
      <c r="G282" t="e">
        <f>VLOOKUP(A282,'post control'!J:BI,43,0)</f>
        <v>#N/A</v>
      </c>
      <c r="H282" t="str">
        <f>VLOOKUP(A282,Pre!$J:$BG,43,0)</f>
        <v>N/A</v>
      </c>
      <c r="I282" t="e">
        <f>VLOOKUP(A282,'post intervencion'!J:BY,61,0)</f>
        <v>#N/A</v>
      </c>
      <c r="J282" t="e">
        <f>VLOOKUP(A282,'post control'!J:BI,44,0)</f>
        <v>#N/A</v>
      </c>
      <c r="K282" s="24" t="str">
        <f>VLOOKUP(A282,Pre!$J:$BG,44,0)</f>
        <v>N/A</v>
      </c>
      <c r="L282" t="e">
        <f>VLOOKUP(A282,'post intervencion'!J:BY,62,0)</f>
        <v>#N/A</v>
      </c>
      <c r="M282" t="e">
        <f>VLOOKUP(A282,'post control'!J:BI,45,0)</f>
        <v>#N/A</v>
      </c>
      <c r="N282" t="str">
        <f>VLOOKUP(A282,Pre!$J:$BG,45,0)</f>
        <v>N/A</v>
      </c>
      <c r="O282" t="e">
        <f>VLOOKUP(A282,'post intervencion'!J:BY,63,0)</f>
        <v>#N/A</v>
      </c>
      <c r="P282" t="e">
        <f>VLOOKUP(A282,'post control'!J:BI,46,0)</f>
        <v>#N/A</v>
      </c>
      <c r="Q282" t="str">
        <f>VLOOKUP(A282,Pre!$J:$BG,46,0)</f>
        <v>N/A</v>
      </c>
      <c r="R282" t="e">
        <f>VLOOKUP(A282,'post intervencion'!J:BY,64,0)</f>
        <v>#N/A</v>
      </c>
      <c r="S282" t="e">
        <f>VLOOKUP(A282,'post control'!J:BI,47,0)</f>
        <v>#N/A</v>
      </c>
      <c r="T282" t="str">
        <f>VLOOKUP(A282,Pre!$J:$BG,47,0)</f>
        <v>N/A</v>
      </c>
      <c r="U282" t="e">
        <f>VLOOKUP(A282,'post intervencion'!J:BY,65,0)</f>
        <v>#N/A</v>
      </c>
      <c r="V282" t="e">
        <f>VLOOKUP(A282,'post control'!J:BI,48,0)</f>
        <v>#N/A</v>
      </c>
      <c r="W282">
        <f>VLOOKUP(A282,Pre!$J:$BG,48,0)</f>
        <v>3.2</v>
      </c>
      <c r="X282" t="e">
        <f>VLOOKUP(A282,'post intervencion'!J:BY,66,0)</f>
        <v>#N/A</v>
      </c>
      <c r="Y282" t="e">
        <f>VLOOKUP(A282,'post control'!J:BI,49,0)</f>
        <v>#N/A</v>
      </c>
      <c r="Z282">
        <f>VLOOKUP(A282,Pre!$J:$BG,49,0)</f>
        <v>2</v>
      </c>
      <c r="AA282" t="e">
        <f>VLOOKUP(A282,'post intervencion'!J:BY,67,0)</f>
        <v>#N/A</v>
      </c>
      <c r="AB282" t="e">
        <f>VLOOKUP(A282,'post control'!J:BI,50,0)</f>
        <v>#N/A</v>
      </c>
      <c r="AC282">
        <f>VLOOKUP(A282,Pre!$J:$BG,50,0)</f>
        <v>11</v>
      </c>
      <c r="AD282" t="e">
        <f>VLOOKUP(A282,'post intervencion'!J:BY,68,0)</f>
        <v>#N/A</v>
      </c>
      <c r="AE282" t="e">
        <f>VLOOKUP(A282,'post control'!J:BI,51,0)</f>
        <v>#N/A</v>
      </c>
      <c r="AG282" t="str">
        <f>VLOOKUP(A282,Pre!$J:$BH,51,0)</f>
        <v>N/A</v>
      </c>
      <c r="AH282" t="e">
        <f>VLOOKUP(A282,'post intervencion'!J:CA,70,0)</f>
        <v>#N/A</v>
      </c>
      <c r="AJ282" t="str">
        <f>VLOOKUP(A282,Pre!$J:$BI,52,0)</f>
        <v>N/A</v>
      </c>
      <c r="AK282" t="e">
        <f>VLOOKUP(A282,'post intervencion'!J:CB,71,0)</f>
        <v>#N/A</v>
      </c>
      <c r="AM282" t="str">
        <f>VLOOKUP(A282,Pre!$J:$BJ,53,0)</f>
        <v>N/A</v>
      </c>
      <c r="AN282" t="e">
        <f>VLOOKUP(A282,'post intervencion'!J:CC,72,0)</f>
        <v>#N/A</v>
      </c>
      <c r="AP282">
        <f>VLOOKUP(A282,Pre!$J:$BK,54,0)</f>
        <v>4</v>
      </c>
      <c r="AQ282" t="e">
        <f>VLOOKUP(A282,'post intervencion'!J:CD,73,0)</f>
        <v>#N/A</v>
      </c>
      <c r="AS282" t="str">
        <f>VLOOKUP(A282,Pre!$J:$BL,55,0)</f>
        <v>N/A</v>
      </c>
      <c r="AT282" t="e">
        <f>VLOOKUP(A282,'post intervencion'!J:CE,74,0)</f>
        <v>#N/A</v>
      </c>
      <c r="AW282" t="e">
        <f>VLOOKUP(A282,'post intervencion'!$J$18:$CI$117,75,0)</f>
        <v>#N/A</v>
      </c>
      <c r="AX282" t="e">
        <f>VLOOKUP(A282,'post intervencion'!$J$18:$CI$117,76,0)</f>
        <v>#N/A</v>
      </c>
      <c r="AY282" t="e">
        <f>VLOOKUP(A282,'post intervencion'!$J$18:$CI$117,77,0)</f>
        <v>#N/A</v>
      </c>
      <c r="AZ282" t="e">
        <f>VLOOKUP(A282,'post intervencion'!$J$18:$CI$117,78,0)</f>
        <v>#N/A</v>
      </c>
      <c r="BB282">
        <f>VLOOKUP(A282,Pre!$J:$BL,4,0)</f>
        <v>7</v>
      </c>
      <c r="BC282" t="e">
        <f>VLOOKUP(A282,'post intervencion'!J:CN,21,0)</f>
        <v>#N/A</v>
      </c>
    </row>
    <row r="283" spans="1:55" x14ac:dyDescent="0.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5" spans="1:55" x14ac:dyDescent="0.2">
      <c r="B285" s="13"/>
      <c r="C285" s="13"/>
      <c r="E285" s="13"/>
      <c r="F285" s="13"/>
    </row>
  </sheetData>
  <autoFilter ref="A2:AZ2" xr:uid="{0182105C-8980-CD48-804E-099398C9B094}">
    <sortState xmlns:xlrd2="http://schemas.microsoft.com/office/spreadsheetml/2017/richdata2" ref="A3:AZ282">
      <sortCondition ref="AT2:AT282"/>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5D4D0-FD8B-5743-8DE8-06D177F625A0}">
  <sheetPr>
    <tabColor rgb="FF92D050"/>
  </sheetPr>
  <dimension ref="B1:CP281"/>
  <sheetViews>
    <sheetView topLeftCell="CD1" workbookViewId="0">
      <selection activeCell="CO14" sqref="CO14"/>
    </sheetView>
  </sheetViews>
  <sheetFormatPr baseColWidth="10" defaultRowHeight="15" x14ac:dyDescent="0.2"/>
  <sheetData>
    <row r="1" spans="2:94" x14ac:dyDescent="0.2">
      <c r="B1" s="17" t="s">
        <v>419</v>
      </c>
      <c r="C1" s="17" t="s">
        <v>419</v>
      </c>
      <c r="J1" s="17" t="s">
        <v>420</v>
      </c>
      <c r="K1" s="17" t="s">
        <v>420</v>
      </c>
      <c r="Q1" s="17" t="s">
        <v>421</v>
      </c>
      <c r="R1" s="17" t="s">
        <v>421</v>
      </c>
      <c r="S1" s="17"/>
      <c r="T1" s="17"/>
      <c r="U1" s="17"/>
      <c r="V1" s="28"/>
      <c r="W1" s="17" t="s">
        <v>422</v>
      </c>
      <c r="X1" s="17" t="s">
        <v>422</v>
      </c>
      <c r="Y1" s="17"/>
      <c r="Z1" s="17"/>
      <c r="AA1" s="17"/>
      <c r="AC1" s="17" t="s">
        <v>423</v>
      </c>
      <c r="AD1" s="17" t="s">
        <v>423</v>
      </c>
      <c r="AJ1" s="17" t="s">
        <v>525</v>
      </c>
      <c r="AK1" s="17" t="s">
        <v>525</v>
      </c>
      <c r="AM1" t="s">
        <v>527</v>
      </c>
      <c r="AN1" t="s">
        <v>527</v>
      </c>
      <c r="AT1" s="17" t="s">
        <v>547</v>
      </c>
      <c r="AU1" s="17" t="s">
        <v>547</v>
      </c>
      <c r="BA1" t="s">
        <v>417</v>
      </c>
      <c r="BB1" t="s">
        <v>417</v>
      </c>
      <c r="BH1" t="s">
        <v>425</v>
      </c>
      <c r="BI1" t="s">
        <v>425</v>
      </c>
      <c r="BO1" s="28" t="s">
        <v>533</v>
      </c>
      <c r="BP1" s="28" t="s">
        <v>534</v>
      </c>
      <c r="BV1" t="s">
        <v>536</v>
      </c>
      <c r="BW1" t="s">
        <v>536</v>
      </c>
      <c r="CC1" t="s">
        <v>548</v>
      </c>
      <c r="CD1" t="s">
        <v>549</v>
      </c>
      <c r="CK1" t="s">
        <v>570</v>
      </c>
      <c r="CL1" t="s">
        <v>570</v>
      </c>
    </row>
    <row r="2" spans="2:94" x14ac:dyDescent="0.2">
      <c r="B2">
        <v>1</v>
      </c>
      <c r="C2">
        <v>-2</v>
      </c>
      <c r="J2" s="24">
        <v>2</v>
      </c>
      <c r="K2">
        <v>-1</v>
      </c>
      <c r="Q2">
        <v>1</v>
      </c>
      <c r="R2">
        <v>-5</v>
      </c>
      <c r="S2" t="s">
        <v>430</v>
      </c>
      <c r="V2" t="s">
        <v>519</v>
      </c>
      <c r="W2">
        <v>0</v>
      </c>
      <c r="X2">
        <v>0</v>
      </c>
      <c r="Y2" t="s">
        <v>430</v>
      </c>
      <c r="AB2" t="s">
        <v>519</v>
      </c>
      <c r="AC2">
        <v>3.3333333333333335</v>
      </c>
      <c r="AD2">
        <v>0</v>
      </c>
      <c r="AF2" t="s">
        <v>430</v>
      </c>
      <c r="AJ2">
        <v>2.3333333333333335</v>
      </c>
      <c r="AK2">
        <v>3.6666666666666665</v>
      </c>
      <c r="AM2">
        <v>2.6666666666666665</v>
      </c>
      <c r="AN2">
        <v>0</v>
      </c>
      <c r="AP2" t="s">
        <v>430</v>
      </c>
      <c r="AT2">
        <v>1.3333333333333333</v>
      </c>
      <c r="AU2">
        <v>-2</v>
      </c>
      <c r="AW2" t="s">
        <v>430</v>
      </c>
      <c r="BA2">
        <v>5.666666666666667</v>
      </c>
      <c r="BB2">
        <v>5.666666666666667</v>
      </c>
      <c r="BD2" t="s">
        <v>430</v>
      </c>
      <c r="BH2">
        <v>3.5</v>
      </c>
      <c r="BI2">
        <v>3.6666666666666665</v>
      </c>
      <c r="BK2" t="s">
        <v>430</v>
      </c>
      <c r="BO2">
        <v>2</v>
      </c>
      <c r="BP2">
        <v>0</v>
      </c>
      <c r="BV2">
        <v>1</v>
      </c>
      <c r="BW2">
        <v>-0.33333333333333348</v>
      </c>
      <c r="BY2" t="s">
        <v>430</v>
      </c>
      <c r="CC2">
        <v>3.5555555555555554</v>
      </c>
      <c r="CD2">
        <v>0</v>
      </c>
      <c r="CG2" t="s">
        <v>430</v>
      </c>
      <c r="CK2">
        <v>6</v>
      </c>
      <c r="CL2">
        <v>6</v>
      </c>
      <c r="CN2" t="s">
        <v>430</v>
      </c>
    </row>
    <row r="3" spans="2:94" ht="16" thickBot="1" x14ac:dyDescent="0.25">
      <c r="B3">
        <v>1.3333333333333333</v>
      </c>
      <c r="C3">
        <v>-1</v>
      </c>
      <c r="F3" t="s">
        <v>430</v>
      </c>
      <c r="J3" s="24">
        <v>0</v>
      </c>
      <c r="K3">
        <v>1</v>
      </c>
      <c r="M3" t="s">
        <v>430</v>
      </c>
      <c r="Q3">
        <v>2</v>
      </c>
      <c r="R3">
        <v>-2</v>
      </c>
      <c r="V3" t="s">
        <v>519</v>
      </c>
      <c r="W3">
        <v>2</v>
      </c>
      <c r="X3">
        <v>-2</v>
      </c>
      <c r="AB3" t="s">
        <v>519</v>
      </c>
      <c r="AC3">
        <v>4</v>
      </c>
      <c r="AD3">
        <v>2</v>
      </c>
      <c r="AJ3">
        <v>3.1111111111111112</v>
      </c>
      <c r="AK3">
        <v>3.8888888888888888</v>
      </c>
      <c r="AM3">
        <v>3.3333333333333335</v>
      </c>
      <c r="AN3">
        <v>2</v>
      </c>
      <c r="AT3">
        <v>0</v>
      </c>
      <c r="AU3">
        <v>1</v>
      </c>
      <c r="BA3">
        <v>6.666666666666667</v>
      </c>
      <c r="BB3">
        <v>0</v>
      </c>
      <c r="BH3">
        <v>5</v>
      </c>
      <c r="BI3">
        <v>0</v>
      </c>
      <c r="BO3">
        <v>0</v>
      </c>
      <c r="BP3">
        <v>1</v>
      </c>
      <c r="BR3" t="s">
        <v>430</v>
      </c>
      <c r="BV3">
        <v>0</v>
      </c>
      <c r="BW3">
        <v>0</v>
      </c>
      <c r="CC3">
        <v>2.6666666666666665</v>
      </c>
      <c r="CD3">
        <v>2</v>
      </c>
      <c r="CK3">
        <v>3</v>
      </c>
      <c r="CL3">
        <v>3</v>
      </c>
    </row>
    <row r="4" spans="2:94" ht="16" thickBot="1" x14ac:dyDescent="0.25">
      <c r="B4">
        <v>0.33333333333333331</v>
      </c>
      <c r="C4">
        <v>-1</v>
      </c>
      <c r="J4" s="24">
        <v>0</v>
      </c>
      <c r="K4">
        <v>-1</v>
      </c>
      <c r="Q4">
        <v>0</v>
      </c>
      <c r="R4">
        <v>0</v>
      </c>
      <c r="S4" s="15"/>
      <c r="T4" s="15" t="s">
        <v>431</v>
      </c>
      <c r="U4" s="15" t="s">
        <v>432</v>
      </c>
      <c r="V4" t="s">
        <v>519</v>
      </c>
      <c r="W4">
        <v>1</v>
      </c>
      <c r="X4">
        <v>-2</v>
      </c>
      <c r="Y4" s="15"/>
      <c r="Z4" s="15" t="s">
        <v>431</v>
      </c>
      <c r="AA4" s="15" t="s">
        <v>432</v>
      </c>
      <c r="AB4" t="s">
        <v>519</v>
      </c>
      <c r="AC4">
        <v>1</v>
      </c>
      <c r="AD4">
        <v>2</v>
      </c>
      <c r="AF4" s="15"/>
      <c r="AG4" s="15" t="s">
        <v>431</v>
      </c>
      <c r="AH4" s="15" t="s">
        <v>432</v>
      </c>
      <c r="AJ4">
        <v>4.5555555555555554</v>
      </c>
      <c r="AK4" t="e">
        <v>#N/A</v>
      </c>
      <c r="AM4">
        <v>2</v>
      </c>
      <c r="AN4">
        <v>2</v>
      </c>
      <c r="AP4" s="15"/>
      <c r="AQ4" s="15" t="s">
        <v>431</v>
      </c>
      <c r="AR4" s="15" t="s">
        <v>432</v>
      </c>
      <c r="AT4">
        <v>0</v>
      </c>
      <c r="AU4">
        <v>-0.33333333333333348</v>
      </c>
      <c r="AW4" s="15"/>
      <c r="AX4" s="15" t="s">
        <v>431</v>
      </c>
      <c r="AY4" s="15" t="s">
        <v>432</v>
      </c>
      <c r="BA4">
        <v>5.666666666666667</v>
      </c>
      <c r="BB4">
        <v>5.666666666666667</v>
      </c>
      <c r="BD4" s="15"/>
      <c r="BE4" s="15" t="s">
        <v>431</v>
      </c>
      <c r="BF4" s="15" t="s">
        <v>432</v>
      </c>
      <c r="BH4">
        <v>2.5</v>
      </c>
      <c r="BI4">
        <v>3.3333333333333335</v>
      </c>
      <c r="BK4" s="15"/>
      <c r="BL4" s="15" t="s">
        <v>431</v>
      </c>
      <c r="BM4" s="15" t="s">
        <v>432</v>
      </c>
      <c r="BO4">
        <v>1</v>
      </c>
      <c r="BP4">
        <v>0</v>
      </c>
      <c r="BV4">
        <v>0.33333333333333348</v>
      </c>
      <c r="BW4">
        <v>0</v>
      </c>
      <c r="BY4" s="15"/>
      <c r="BZ4" s="15" t="s">
        <v>431</v>
      </c>
      <c r="CA4" s="15" t="s">
        <v>432</v>
      </c>
      <c r="CC4">
        <v>1.7777777777777777</v>
      </c>
      <c r="CD4">
        <v>2</v>
      </c>
      <c r="CG4" s="15"/>
      <c r="CH4" s="15" t="s">
        <v>431</v>
      </c>
      <c r="CI4" s="15" t="s">
        <v>432</v>
      </c>
      <c r="CK4">
        <v>6</v>
      </c>
      <c r="CL4">
        <v>5</v>
      </c>
      <c r="CN4" s="15"/>
      <c r="CO4" s="15" t="s">
        <v>431</v>
      </c>
      <c r="CP4" s="15" t="s">
        <v>432</v>
      </c>
    </row>
    <row r="5" spans="2:94" x14ac:dyDescent="0.2">
      <c r="B5">
        <v>0</v>
      </c>
      <c r="C5">
        <v>-0.33333333333333331</v>
      </c>
      <c r="F5" s="15"/>
      <c r="G5" s="15" t="s">
        <v>431</v>
      </c>
      <c r="H5" s="15" t="s">
        <v>432</v>
      </c>
      <c r="J5" s="24">
        <v>0</v>
      </c>
      <c r="K5">
        <v>0</v>
      </c>
      <c r="M5" s="15"/>
      <c r="N5" s="15" t="s">
        <v>431</v>
      </c>
      <c r="O5" s="15" t="s">
        <v>432</v>
      </c>
      <c r="Q5">
        <v>1</v>
      </c>
      <c r="R5">
        <v>0</v>
      </c>
      <c r="S5" t="s">
        <v>433</v>
      </c>
      <c r="T5">
        <v>2.0952380952380953</v>
      </c>
      <c r="U5">
        <v>1.7857142857142858</v>
      </c>
      <c r="V5" t="s">
        <v>519</v>
      </c>
      <c r="W5">
        <v>-1</v>
      </c>
      <c r="X5">
        <v>-1</v>
      </c>
      <c r="Y5" t="s">
        <v>433</v>
      </c>
      <c r="Z5">
        <v>1.5</v>
      </c>
      <c r="AA5">
        <v>1.2857142857142858</v>
      </c>
      <c r="AB5" t="s">
        <v>519</v>
      </c>
      <c r="AC5">
        <v>1</v>
      </c>
      <c r="AD5">
        <v>2</v>
      </c>
      <c r="AF5" t="s">
        <v>433</v>
      </c>
      <c r="AG5">
        <v>2.8769841269841265</v>
      </c>
      <c r="AH5">
        <v>3.3558201058201047</v>
      </c>
      <c r="AJ5">
        <v>3.2222222222222223</v>
      </c>
      <c r="AK5">
        <v>3.5555555555555554</v>
      </c>
      <c r="AM5">
        <v>2</v>
      </c>
      <c r="AN5">
        <v>2</v>
      </c>
      <c r="AP5" t="s">
        <v>433</v>
      </c>
      <c r="AQ5">
        <v>1.6349206349206351</v>
      </c>
      <c r="AR5">
        <v>1.4801587301587296</v>
      </c>
      <c r="AT5">
        <v>2</v>
      </c>
      <c r="AU5">
        <v>1.3333333333333335</v>
      </c>
      <c r="AW5" t="s">
        <v>433</v>
      </c>
      <c r="AX5">
        <v>1.6224899598393583</v>
      </c>
      <c r="AY5">
        <v>1.4618473895582325</v>
      </c>
      <c r="BA5">
        <v>5.666666666666667</v>
      </c>
      <c r="BB5">
        <v>6.666666666666667</v>
      </c>
      <c r="BD5" t="s">
        <v>433</v>
      </c>
      <c r="BE5">
        <v>5.5798611111111107</v>
      </c>
      <c r="BF5">
        <v>5.7326388888888884</v>
      </c>
      <c r="BH5">
        <v>4.5</v>
      </c>
      <c r="BI5">
        <v>5</v>
      </c>
      <c r="BK5" t="s">
        <v>433</v>
      </c>
      <c r="BL5">
        <v>3.8567073170731709</v>
      </c>
      <c r="BM5">
        <v>4.0650406504065044</v>
      </c>
      <c r="BO5">
        <v>3</v>
      </c>
      <c r="BP5">
        <v>3</v>
      </c>
      <c r="BR5" s="15"/>
      <c r="BS5" s="15" t="s">
        <v>431</v>
      </c>
      <c r="BT5" s="15" t="s">
        <v>432</v>
      </c>
      <c r="BV5">
        <v>0</v>
      </c>
      <c r="BW5">
        <v>0</v>
      </c>
      <c r="BY5" t="s">
        <v>433</v>
      </c>
      <c r="BZ5">
        <v>2.434959349593496</v>
      </c>
      <c r="CA5">
        <v>2.4349593495934965</v>
      </c>
      <c r="CC5">
        <v>1.7777777777777777</v>
      </c>
      <c r="CD5">
        <v>2</v>
      </c>
      <c r="CG5" t="s">
        <v>433</v>
      </c>
      <c r="CH5">
        <v>3.2704149933065603</v>
      </c>
      <c r="CI5">
        <v>3.3386880856760364</v>
      </c>
      <c r="CK5">
        <v>2</v>
      </c>
      <c r="CL5">
        <v>3</v>
      </c>
      <c r="CN5" t="s">
        <v>433</v>
      </c>
      <c r="CO5">
        <v>5.28125</v>
      </c>
      <c r="CP5">
        <v>5.71875</v>
      </c>
    </row>
    <row r="6" spans="2:94" x14ac:dyDescent="0.2">
      <c r="B6">
        <v>0</v>
      </c>
      <c r="C6">
        <v>-0.33333333333333331</v>
      </c>
      <c r="F6" t="s">
        <v>433</v>
      </c>
      <c r="G6">
        <v>1.6944444444444442</v>
      </c>
      <c r="H6">
        <v>1.5198412698412698</v>
      </c>
      <c r="J6" s="24">
        <v>0</v>
      </c>
      <c r="K6">
        <v>0</v>
      </c>
      <c r="M6" t="s">
        <v>433</v>
      </c>
      <c r="N6">
        <v>1.4880952380952381</v>
      </c>
      <c r="O6">
        <v>1.4404761904761905</v>
      </c>
      <c r="Q6">
        <v>0</v>
      </c>
      <c r="R6">
        <v>1</v>
      </c>
      <c r="S6" t="s">
        <v>434</v>
      </c>
      <c r="T6">
        <v>2.6414228341939188</v>
      </c>
      <c r="U6">
        <v>3.5679862306368335</v>
      </c>
      <c r="V6" t="s">
        <v>519</v>
      </c>
      <c r="W6">
        <v>0</v>
      </c>
      <c r="X6">
        <v>-2</v>
      </c>
      <c r="Y6" t="s">
        <v>434</v>
      </c>
      <c r="Z6">
        <v>2.8554216867469879</v>
      </c>
      <c r="AA6">
        <v>2.7848537005163512</v>
      </c>
      <c r="AB6" t="s">
        <v>519</v>
      </c>
      <c r="AC6">
        <v>3</v>
      </c>
      <c r="AD6">
        <v>2.1111111111111112</v>
      </c>
      <c r="AF6" t="s">
        <v>434</v>
      </c>
      <c r="AG6">
        <v>1.4666124816727264</v>
      </c>
      <c r="AH6">
        <v>0.88525353619062497</v>
      </c>
      <c r="AK6" t="e">
        <v>#N/A</v>
      </c>
      <c r="AM6">
        <v>2.333333333333333</v>
      </c>
      <c r="AN6">
        <v>2.666666666666667</v>
      </c>
      <c r="AP6" t="s">
        <v>434</v>
      </c>
      <c r="AQ6">
        <v>1.522407088672147</v>
      </c>
      <c r="AR6">
        <v>1.9848760119844466</v>
      </c>
      <c r="AT6">
        <v>0</v>
      </c>
      <c r="AU6">
        <v>1.6666666666666665</v>
      </c>
      <c r="AW6" t="s">
        <v>434</v>
      </c>
      <c r="AX6">
        <v>1.5278349169033807</v>
      </c>
      <c r="AY6">
        <v>2.0293531850981177</v>
      </c>
      <c r="BA6">
        <v>4.333333333333333</v>
      </c>
      <c r="BB6">
        <v>4</v>
      </c>
      <c r="BD6" t="s">
        <v>434</v>
      </c>
      <c r="BE6">
        <v>0.91753167641324918</v>
      </c>
      <c r="BF6">
        <v>1.16870126705655</v>
      </c>
      <c r="BH6">
        <v>4</v>
      </c>
      <c r="BI6">
        <v>3.6666666666666665</v>
      </c>
      <c r="BK6" t="s">
        <v>434</v>
      </c>
      <c r="BL6">
        <v>0.62659025895814402</v>
      </c>
      <c r="BM6">
        <v>0.9751413563518343</v>
      </c>
      <c r="BO6">
        <v>0</v>
      </c>
      <c r="BP6">
        <v>3</v>
      </c>
      <c r="BR6" t="s">
        <v>433</v>
      </c>
      <c r="BS6">
        <v>2.6626506024096384</v>
      </c>
      <c r="BT6">
        <v>2.4939759036144578</v>
      </c>
      <c r="BV6">
        <v>1</v>
      </c>
      <c r="BW6">
        <v>0</v>
      </c>
      <c r="BY6" t="s">
        <v>434</v>
      </c>
      <c r="BZ6">
        <v>2.0320686540198709</v>
      </c>
      <c r="CA6">
        <v>2.1747298337180885</v>
      </c>
      <c r="CC6">
        <v>2.2222222222222223</v>
      </c>
      <c r="CD6">
        <v>2.1111111111111112</v>
      </c>
      <c r="CG6" t="s">
        <v>434</v>
      </c>
      <c r="CH6">
        <v>0.61011525777908071</v>
      </c>
      <c r="CI6">
        <v>0.90481891432034167</v>
      </c>
      <c r="CK6">
        <v>2</v>
      </c>
      <c r="CL6">
        <v>3</v>
      </c>
      <c r="CN6" t="s">
        <v>434</v>
      </c>
      <c r="CO6">
        <v>2.8779605263157895</v>
      </c>
      <c r="CP6">
        <v>2.0358552631578948</v>
      </c>
    </row>
    <row r="7" spans="2:94" x14ac:dyDescent="0.2">
      <c r="B7">
        <v>1.6666666666666667</v>
      </c>
      <c r="C7">
        <v>0</v>
      </c>
      <c r="F7" t="s">
        <v>434</v>
      </c>
      <c r="G7">
        <v>1.9684292726461401</v>
      </c>
      <c r="H7">
        <v>2.3034837763753435</v>
      </c>
      <c r="J7" s="24">
        <v>0</v>
      </c>
      <c r="K7">
        <v>0</v>
      </c>
      <c r="M7" t="s">
        <v>434</v>
      </c>
      <c r="N7">
        <v>2.3492541594951235</v>
      </c>
      <c r="O7">
        <v>2.5385829030407345</v>
      </c>
      <c r="Q7">
        <v>0</v>
      </c>
      <c r="R7">
        <v>0</v>
      </c>
      <c r="S7" t="s">
        <v>435</v>
      </c>
      <c r="T7">
        <v>84</v>
      </c>
      <c r="U7">
        <v>84</v>
      </c>
      <c r="V7" t="s">
        <v>519</v>
      </c>
      <c r="W7">
        <v>5</v>
      </c>
      <c r="X7">
        <v>0</v>
      </c>
      <c r="Y7" t="s">
        <v>435</v>
      </c>
      <c r="Z7">
        <v>84</v>
      </c>
      <c r="AA7">
        <v>84</v>
      </c>
      <c r="AB7" t="s">
        <v>519</v>
      </c>
      <c r="AC7">
        <v>4</v>
      </c>
      <c r="AD7">
        <v>2.3333333333333335</v>
      </c>
      <c r="AF7" t="s">
        <v>435</v>
      </c>
      <c r="AG7">
        <v>84</v>
      </c>
      <c r="AH7">
        <v>84</v>
      </c>
      <c r="AJ7">
        <v>3</v>
      </c>
      <c r="AK7" t="e">
        <v>#N/A</v>
      </c>
      <c r="AM7">
        <v>2.3333333333333335</v>
      </c>
      <c r="AN7">
        <v>1.3333333333333333</v>
      </c>
      <c r="AP7" t="s">
        <v>435</v>
      </c>
      <c r="AQ7">
        <v>84</v>
      </c>
      <c r="AR7">
        <v>84</v>
      </c>
      <c r="AT7">
        <v>2.3333333333333335</v>
      </c>
      <c r="AU7">
        <v>0.66666666666666652</v>
      </c>
      <c r="AW7" t="s">
        <v>435</v>
      </c>
      <c r="AX7">
        <v>83</v>
      </c>
      <c r="AY7">
        <v>83</v>
      </c>
      <c r="BA7">
        <v>7</v>
      </c>
      <c r="BB7">
        <v>7</v>
      </c>
      <c r="BD7" t="s">
        <v>435</v>
      </c>
      <c r="BE7">
        <v>96</v>
      </c>
      <c r="BF7">
        <v>96</v>
      </c>
      <c r="BH7">
        <v>4.25</v>
      </c>
      <c r="BI7">
        <v>5</v>
      </c>
      <c r="BK7" t="s">
        <v>435</v>
      </c>
      <c r="BL7">
        <v>82</v>
      </c>
      <c r="BM7">
        <v>82</v>
      </c>
      <c r="BO7">
        <v>4</v>
      </c>
      <c r="BP7">
        <v>1</v>
      </c>
      <c r="BR7" t="s">
        <v>434</v>
      </c>
      <c r="BS7">
        <v>2.7628563032618283</v>
      </c>
      <c r="BT7">
        <v>2.9115486335586249</v>
      </c>
      <c r="BV7">
        <v>0.33333333333333304</v>
      </c>
      <c r="BW7">
        <v>0</v>
      </c>
      <c r="BY7" t="s">
        <v>435</v>
      </c>
      <c r="BZ7">
        <v>82</v>
      </c>
      <c r="CA7">
        <v>82</v>
      </c>
      <c r="CC7">
        <v>2.7777777777777777</v>
      </c>
      <c r="CD7">
        <v>2.3333333333333335</v>
      </c>
      <c r="CG7" t="s">
        <v>435</v>
      </c>
      <c r="CH7">
        <v>83</v>
      </c>
      <c r="CI7">
        <v>83</v>
      </c>
      <c r="CK7">
        <v>4</v>
      </c>
      <c r="CL7">
        <v>6</v>
      </c>
      <c r="CN7" t="s">
        <v>435</v>
      </c>
      <c r="CO7">
        <v>96</v>
      </c>
      <c r="CP7">
        <v>96</v>
      </c>
    </row>
    <row r="8" spans="2:94" x14ac:dyDescent="0.2">
      <c r="B8">
        <v>0.33333333333333331</v>
      </c>
      <c r="C8">
        <v>0</v>
      </c>
      <c r="F8" t="s">
        <v>435</v>
      </c>
      <c r="G8">
        <v>84</v>
      </c>
      <c r="H8">
        <v>84</v>
      </c>
      <c r="J8" s="24">
        <v>1</v>
      </c>
      <c r="K8">
        <v>0</v>
      </c>
      <c r="M8" t="s">
        <v>435</v>
      </c>
      <c r="N8">
        <v>84</v>
      </c>
      <c r="O8">
        <v>84</v>
      </c>
      <c r="Q8">
        <v>0</v>
      </c>
      <c r="R8">
        <v>0</v>
      </c>
      <c r="S8" t="s">
        <v>436</v>
      </c>
      <c r="T8">
        <v>0.52869476672567861</v>
      </c>
      <c r="V8" t="s">
        <v>519</v>
      </c>
      <c r="W8">
        <v>0</v>
      </c>
      <c r="X8">
        <v>0</v>
      </c>
      <c r="Y8" t="s">
        <v>436</v>
      </c>
      <c r="Z8">
        <v>0.61951751691022661</v>
      </c>
      <c r="AB8" t="s">
        <v>519</v>
      </c>
      <c r="AC8">
        <v>2.3333333333333335</v>
      </c>
      <c r="AD8">
        <v>2.3333333333333335</v>
      </c>
      <c r="AF8" t="s">
        <v>436</v>
      </c>
      <c r="AG8">
        <v>0.51665609934854373</v>
      </c>
      <c r="AJ8">
        <v>2.4444444444444446</v>
      </c>
      <c r="AK8">
        <v>2.3333333333333335</v>
      </c>
      <c r="AM8">
        <v>2</v>
      </c>
      <c r="AN8">
        <v>3</v>
      </c>
      <c r="AP8" t="s">
        <v>436</v>
      </c>
      <c r="AQ8">
        <v>0.53793341423466556</v>
      </c>
      <c r="AT8">
        <v>2</v>
      </c>
      <c r="AU8">
        <v>2.3333333333333335</v>
      </c>
      <c r="AW8" t="s">
        <v>436</v>
      </c>
      <c r="AX8">
        <v>0.46959986264520553</v>
      </c>
      <c r="BA8">
        <v>5.666666666666667</v>
      </c>
      <c r="BB8">
        <v>6</v>
      </c>
      <c r="BD8" t="s">
        <v>436</v>
      </c>
      <c r="BE8">
        <v>0.58500245025350461</v>
      </c>
      <c r="BH8">
        <v>3.25</v>
      </c>
      <c r="BI8">
        <v>4.666666666666667</v>
      </c>
      <c r="BK8" t="s">
        <v>436</v>
      </c>
      <c r="BL8">
        <v>0.35295513510748594</v>
      </c>
      <c r="BO8">
        <v>3</v>
      </c>
      <c r="BP8">
        <v>4</v>
      </c>
      <c r="BR8" t="s">
        <v>435</v>
      </c>
      <c r="BS8">
        <v>83</v>
      </c>
      <c r="BT8">
        <v>83</v>
      </c>
      <c r="BV8">
        <v>0.33333333333333304</v>
      </c>
      <c r="BW8">
        <v>0</v>
      </c>
      <c r="BY8" t="s">
        <v>436</v>
      </c>
      <c r="BZ8">
        <v>0.73630077247266001</v>
      </c>
      <c r="CC8">
        <v>3</v>
      </c>
      <c r="CD8">
        <v>2.3333333333333335</v>
      </c>
      <c r="CG8" t="s">
        <v>436</v>
      </c>
      <c r="CH8">
        <v>0.67219383485805839</v>
      </c>
      <c r="CK8">
        <v>5</v>
      </c>
      <c r="CL8">
        <v>6</v>
      </c>
      <c r="CN8" t="s">
        <v>436</v>
      </c>
      <c r="CO8">
        <v>0.71577062110070411</v>
      </c>
    </row>
    <row r="9" spans="2:94" x14ac:dyDescent="0.2">
      <c r="B9">
        <v>0.33333333333333331</v>
      </c>
      <c r="C9">
        <v>0</v>
      </c>
      <c r="F9" t="s">
        <v>436</v>
      </c>
      <c r="G9">
        <v>0.75634967092748728</v>
      </c>
      <c r="J9" s="24">
        <v>1</v>
      </c>
      <c r="K9">
        <v>0</v>
      </c>
      <c r="M9" t="s">
        <v>436</v>
      </c>
      <c r="N9">
        <v>0.71507387876225337</v>
      </c>
      <c r="Q9">
        <v>0</v>
      </c>
      <c r="R9">
        <v>0</v>
      </c>
      <c r="S9" t="s">
        <v>437</v>
      </c>
      <c r="T9">
        <v>0</v>
      </c>
      <c r="V9" t="s">
        <v>519</v>
      </c>
      <c r="W9">
        <v>0</v>
      </c>
      <c r="X9">
        <v>0</v>
      </c>
      <c r="Y9" t="s">
        <v>437</v>
      </c>
      <c r="Z9">
        <v>0</v>
      </c>
      <c r="AB9" t="s">
        <v>519</v>
      </c>
      <c r="AC9">
        <v>1</v>
      </c>
      <c r="AD9">
        <v>2.3333333333333335</v>
      </c>
      <c r="AF9" t="s">
        <v>437</v>
      </c>
      <c r="AG9">
        <v>0</v>
      </c>
      <c r="AJ9">
        <v>2.4444444444444446</v>
      </c>
      <c r="AK9">
        <v>3.2222222222222223</v>
      </c>
      <c r="AM9">
        <v>2.6666666666666665</v>
      </c>
      <c r="AN9">
        <v>1.6666666666666665</v>
      </c>
      <c r="AP9" t="s">
        <v>437</v>
      </c>
      <c r="AQ9">
        <v>0</v>
      </c>
      <c r="AT9">
        <v>2.333333333333333</v>
      </c>
      <c r="AU9">
        <v>2.666666666666667</v>
      </c>
      <c r="AW9" t="s">
        <v>437</v>
      </c>
      <c r="AX9">
        <v>0</v>
      </c>
      <c r="BA9">
        <v>7</v>
      </c>
      <c r="BB9">
        <v>7</v>
      </c>
      <c r="BD9" t="s">
        <v>437</v>
      </c>
      <c r="BE9">
        <v>0</v>
      </c>
      <c r="BH9">
        <v>4.25</v>
      </c>
      <c r="BI9">
        <v>4.666666666666667</v>
      </c>
      <c r="BK9" t="s">
        <v>437</v>
      </c>
      <c r="BL9">
        <v>0</v>
      </c>
      <c r="BO9">
        <v>3</v>
      </c>
      <c r="BP9">
        <v>3</v>
      </c>
      <c r="BR9" t="s">
        <v>436</v>
      </c>
      <c r="BS9">
        <v>0.49804776983085602</v>
      </c>
      <c r="BV9">
        <v>2.0000000000000004</v>
      </c>
      <c r="BW9">
        <v>0</v>
      </c>
      <c r="BY9" t="s">
        <v>437</v>
      </c>
      <c r="BZ9">
        <v>0</v>
      </c>
      <c r="CC9">
        <v>2.6666666666666665</v>
      </c>
      <c r="CD9">
        <v>2.3333333333333335</v>
      </c>
      <c r="CG9" t="s">
        <v>437</v>
      </c>
      <c r="CH9">
        <v>0</v>
      </c>
      <c r="CK9">
        <v>5</v>
      </c>
      <c r="CL9">
        <v>5</v>
      </c>
      <c r="CN9" t="s">
        <v>437</v>
      </c>
      <c r="CO9">
        <v>0</v>
      </c>
    </row>
    <row r="10" spans="2:94" x14ac:dyDescent="0.2">
      <c r="B10">
        <v>0</v>
      </c>
      <c r="C10">
        <v>0</v>
      </c>
      <c r="F10" t="s">
        <v>437</v>
      </c>
      <c r="G10">
        <v>0</v>
      </c>
      <c r="J10" s="24">
        <v>0</v>
      </c>
      <c r="K10">
        <v>0</v>
      </c>
      <c r="M10" t="s">
        <v>437</v>
      </c>
      <c r="N10">
        <v>0</v>
      </c>
      <c r="Q10">
        <v>0</v>
      </c>
      <c r="R10">
        <v>0</v>
      </c>
      <c r="S10" t="s">
        <v>438</v>
      </c>
      <c r="T10">
        <v>83</v>
      </c>
      <c r="V10" t="s">
        <v>519</v>
      </c>
      <c r="W10">
        <v>0</v>
      </c>
      <c r="X10">
        <v>0</v>
      </c>
      <c r="Y10" t="s">
        <v>438</v>
      </c>
      <c r="Z10">
        <v>83</v>
      </c>
      <c r="AB10" t="s">
        <v>519</v>
      </c>
      <c r="AC10">
        <v>3.3333333333333335</v>
      </c>
      <c r="AD10">
        <v>2.3333333333333335</v>
      </c>
      <c r="AF10" t="s">
        <v>438</v>
      </c>
      <c r="AG10">
        <v>83</v>
      </c>
      <c r="AJ10">
        <v>1.7777777777777777</v>
      </c>
      <c r="AK10" t="e">
        <v>#N/A</v>
      </c>
      <c r="AM10">
        <v>3.6666666666666665</v>
      </c>
      <c r="AN10">
        <v>3</v>
      </c>
      <c r="AP10" t="s">
        <v>438</v>
      </c>
      <c r="AQ10">
        <v>83</v>
      </c>
      <c r="AT10">
        <v>0</v>
      </c>
      <c r="AU10">
        <v>0</v>
      </c>
      <c r="AW10" t="s">
        <v>438</v>
      </c>
      <c r="AX10">
        <v>82</v>
      </c>
      <c r="BA10">
        <v>5.666666666666667</v>
      </c>
      <c r="BB10">
        <v>5.666666666666667</v>
      </c>
      <c r="BD10" t="s">
        <v>438</v>
      </c>
      <c r="BE10">
        <v>95</v>
      </c>
      <c r="BH10">
        <v>2.75</v>
      </c>
      <c r="BI10">
        <v>2.3333333333333335</v>
      </c>
      <c r="BK10" t="s">
        <v>438</v>
      </c>
      <c r="BL10">
        <v>81</v>
      </c>
      <c r="BO10">
        <v>0</v>
      </c>
      <c r="BP10">
        <v>0</v>
      </c>
      <c r="BR10" t="s">
        <v>437</v>
      </c>
      <c r="BS10">
        <v>0</v>
      </c>
      <c r="BV10">
        <v>0</v>
      </c>
      <c r="BW10">
        <v>0</v>
      </c>
      <c r="BY10" t="s">
        <v>438</v>
      </c>
      <c r="BZ10">
        <v>81</v>
      </c>
      <c r="CC10">
        <v>2.7777777777777777</v>
      </c>
      <c r="CD10">
        <v>2.3333333333333335</v>
      </c>
      <c r="CG10" t="s">
        <v>438</v>
      </c>
      <c r="CH10">
        <v>82</v>
      </c>
      <c r="CK10">
        <v>7</v>
      </c>
      <c r="CL10">
        <v>7</v>
      </c>
      <c r="CN10" t="s">
        <v>438</v>
      </c>
      <c r="CO10">
        <v>95</v>
      </c>
    </row>
    <row r="11" spans="2:94" x14ac:dyDescent="0.2">
      <c r="B11">
        <v>0</v>
      </c>
      <c r="C11">
        <v>0</v>
      </c>
      <c r="F11" t="s">
        <v>438</v>
      </c>
      <c r="G11">
        <v>83</v>
      </c>
      <c r="J11" s="24">
        <v>0</v>
      </c>
      <c r="K11">
        <v>0</v>
      </c>
      <c r="M11" t="s">
        <v>438</v>
      </c>
      <c r="N11">
        <v>83</v>
      </c>
      <c r="Q11">
        <v>0</v>
      </c>
      <c r="R11">
        <v>0</v>
      </c>
      <c r="S11" t="s">
        <v>439</v>
      </c>
      <c r="T11">
        <v>1.6479621608641029</v>
      </c>
      <c r="V11" t="s">
        <v>519</v>
      </c>
      <c r="W11">
        <v>0</v>
      </c>
      <c r="X11">
        <v>0</v>
      </c>
      <c r="Y11" t="s">
        <v>439</v>
      </c>
      <c r="Z11">
        <v>1.3405644599836632</v>
      </c>
      <c r="AB11" t="s">
        <v>519</v>
      </c>
      <c r="AC11">
        <v>1</v>
      </c>
      <c r="AD11">
        <v>2.3333333333333335</v>
      </c>
      <c r="AF11" t="s">
        <v>439</v>
      </c>
      <c r="AG11">
        <v>-4.049540189213106</v>
      </c>
      <c r="AJ11">
        <v>3</v>
      </c>
      <c r="AK11" t="e">
        <v>#N/A</v>
      </c>
      <c r="AM11">
        <v>2.6666666666666665</v>
      </c>
      <c r="AN11">
        <v>2.6666666666666665</v>
      </c>
      <c r="AP11" t="s">
        <v>439</v>
      </c>
      <c r="AQ11">
        <v>1.1085870626824299</v>
      </c>
      <c r="AT11">
        <v>0.33333333333333348</v>
      </c>
      <c r="AU11">
        <v>0.33333333333333348</v>
      </c>
      <c r="AW11" t="s">
        <v>439</v>
      </c>
      <c r="AX11">
        <v>1.0607976315985805</v>
      </c>
      <c r="BA11">
        <v>5</v>
      </c>
      <c r="BB11">
        <v>5</v>
      </c>
      <c r="BD11" t="s">
        <v>439</v>
      </c>
      <c r="BE11">
        <v>-1.6005765620413446</v>
      </c>
      <c r="BH11">
        <v>4.75</v>
      </c>
      <c r="BI11">
        <v>3.6666666666666665</v>
      </c>
      <c r="BK11" t="s">
        <v>439</v>
      </c>
      <c r="BL11">
        <v>-1.8411257448887681</v>
      </c>
      <c r="BO11">
        <v>1</v>
      </c>
      <c r="BP11">
        <v>1</v>
      </c>
      <c r="BR11" t="s">
        <v>438</v>
      </c>
      <c r="BS11">
        <v>82</v>
      </c>
      <c r="BV11">
        <v>1.666666666666667</v>
      </c>
      <c r="BW11">
        <v>0.66666666666666607</v>
      </c>
      <c r="BY11" t="s">
        <v>439</v>
      </c>
      <c r="BZ11">
        <v>-9.3049607455097243E-16</v>
      </c>
      <c r="CC11">
        <v>2.4444444444444446</v>
      </c>
      <c r="CD11">
        <v>2.3333333333333335</v>
      </c>
      <c r="CG11" t="s">
        <v>439</v>
      </c>
      <c r="CH11">
        <v>-0.86584274039125664</v>
      </c>
      <c r="CK11">
        <v>6</v>
      </c>
      <c r="CL11">
        <v>7</v>
      </c>
      <c r="CN11" t="s">
        <v>439</v>
      </c>
      <c r="CO11">
        <v>-3.5614496635109232</v>
      </c>
    </row>
    <row r="12" spans="2:94" x14ac:dyDescent="0.2">
      <c r="B12">
        <v>1</v>
      </c>
      <c r="C12">
        <v>0</v>
      </c>
      <c r="F12" t="s">
        <v>439</v>
      </c>
      <c r="G12">
        <v>1.5610989229143954</v>
      </c>
      <c r="J12" s="24">
        <v>2</v>
      </c>
      <c r="K12">
        <v>0</v>
      </c>
      <c r="M12" t="s">
        <v>439</v>
      </c>
      <c r="N12">
        <v>0.36947687058155182</v>
      </c>
      <c r="Q12">
        <v>0</v>
      </c>
      <c r="R12">
        <v>0</v>
      </c>
      <c r="S12" t="s">
        <v>440</v>
      </c>
      <c r="T12">
        <v>5.1570570613712778E-2</v>
      </c>
      <c r="V12" t="s">
        <v>519</v>
      </c>
      <c r="W12">
        <v>1</v>
      </c>
      <c r="X12">
        <v>0</v>
      </c>
      <c r="Y12" t="s">
        <v>440</v>
      </c>
      <c r="Z12">
        <v>9.1859837508839359E-2</v>
      </c>
      <c r="AB12" t="s">
        <v>519</v>
      </c>
      <c r="AC12">
        <v>1.6666666666666667</v>
      </c>
      <c r="AD12">
        <v>2.3333333333333335</v>
      </c>
      <c r="AF12" t="s">
        <v>440</v>
      </c>
      <c r="AG12">
        <v>5.7397806245191621E-5</v>
      </c>
      <c r="AJ12">
        <v>1.7777777777777777</v>
      </c>
      <c r="AK12" t="e">
        <v>#N/A</v>
      </c>
      <c r="AM12">
        <v>-1.3333333333333335</v>
      </c>
      <c r="AN12">
        <v>3.6666666666666665</v>
      </c>
      <c r="AP12" t="s">
        <v>440</v>
      </c>
      <c r="AQ12">
        <v>0.13540517888576739</v>
      </c>
      <c r="AT12">
        <v>3</v>
      </c>
      <c r="AU12">
        <v>1</v>
      </c>
      <c r="AW12" t="s">
        <v>440</v>
      </c>
      <c r="AX12">
        <v>0.14594818389506725</v>
      </c>
      <c r="BA12">
        <v>6.333333333333333</v>
      </c>
      <c r="BB12">
        <v>7</v>
      </c>
      <c r="BD12" t="s">
        <v>440</v>
      </c>
      <c r="BE12">
        <v>5.6395565540653572E-2</v>
      </c>
      <c r="BH12">
        <v>3.75</v>
      </c>
      <c r="BI12">
        <v>3.3333333333333335</v>
      </c>
      <c r="BK12" t="s">
        <v>440</v>
      </c>
      <c r="BL12">
        <v>3.4632142427376784E-2</v>
      </c>
      <c r="BO12">
        <v>3</v>
      </c>
      <c r="BP12">
        <v>1</v>
      </c>
      <c r="BR12" t="s">
        <v>439</v>
      </c>
      <c r="BS12">
        <v>0.91038199649265572</v>
      </c>
      <c r="BV12">
        <v>0</v>
      </c>
      <c r="BW12">
        <v>0.66666666666666652</v>
      </c>
      <c r="BY12" t="s">
        <v>440</v>
      </c>
      <c r="BZ12">
        <v>0.5</v>
      </c>
      <c r="CC12">
        <v>2.5555555555555554</v>
      </c>
      <c r="CD12">
        <v>2.3333333333333335</v>
      </c>
      <c r="CG12" t="s">
        <v>440</v>
      </c>
      <c r="CH12">
        <v>0.19455133691885235</v>
      </c>
      <c r="CK12">
        <v>5</v>
      </c>
      <c r="CL12">
        <v>5</v>
      </c>
      <c r="CN12" t="s">
        <v>440</v>
      </c>
      <c r="CO12">
        <v>2.8925541617300283E-4</v>
      </c>
    </row>
    <row r="13" spans="2:94" x14ac:dyDescent="0.2">
      <c r="B13">
        <v>0.33333333333333331</v>
      </c>
      <c r="C13">
        <v>0</v>
      </c>
      <c r="F13" t="s">
        <v>440</v>
      </c>
      <c r="G13">
        <v>6.1152722355081214E-2</v>
      </c>
      <c r="J13" s="24">
        <v>1</v>
      </c>
      <c r="K13">
        <v>0</v>
      </c>
      <c r="M13" t="s">
        <v>440</v>
      </c>
      <c r="N13">
        <v>0.35635664551872337</v>
      </c>
      <c r="Q13">
        <v>0</v>
      </c>
      <c r="R13">
        <v>0</v>
      </c>
      <c r="S13" t="s">
        <v>441</v>
      </c>
      <c r="T13">
        <v>1.6634201749188866</v>
      </c>
      <c r="V13" t="s">
        <v>519</v>
      </c>
      <c r="W13">
        <v>0</v>
      </c>
      <c r="X13">
        <v>0</v>
      </c>
      <c r="Y13" t="s">
        <v>441</v>
      </c>
      <c r="Z13">
        <v>1.6634201749188866</v>
      </c>
      <c r="AB13" t="s">
        <v>519</v>
      </c>
      <c r="AC13">
        <v>1</v>
      </c>
      <c r="AD13">
        <v>2.3333333333333335</v>
      </c>
      <c r="AF13" t="s">
        <v>441</v>
      </c>
      <c r="AG13">
        <v>1.6634201749188866</v>
      </c>
      <c r="AK13" t="s">
        <v>518</v>
      </c>
      <c r="AM13">
        <v>3.3333333333333335</v>
      </c>
      <c r="AN13">
        <v>3.6666666666666665</v>
      </c>
      <c r="AP13" t="s">
        <v>441</v>
      </c>
      <c r="AQ13">
        <v>1.6634201749188866</v>
      </c>
      <c r="AT13">
        <v>2.3333333333333335</v>
      </c>
      <c r="AU13">
        <v>1.3333333333333333</v>
      </c>
      <c r="AW13" t="s">
        <v>441</v>
      </c>
      <c r="AX13">
        <v>1.6636491840290772</v>
      </c>
      <c r="BA13">
        <v>7</v>
      </c>
      <c r="BB13">
        <v>6.333333333333333</v>
      </c>
      <c r="BD13" t="s">
        <v>441</v>
      </c>
      <c r="BE13">
        <v>1.6610518172772404</v>
      </c>
      <c r="BH13">
        <v>1.75</v>
      </c>
      <c r="BI13">
        <v>4.333333333333333</v>
      </c>
      <c r="BK13" t="s">
        <v>441</v>
      </c>
      <c r="BL13">
        <v>1.6638839129226006</v>
      </c>
      <c r="BO13">
        <v>3</v>
      </c>
      <c r="BP13">
        <v>2</v>
      </c>
      <c r="BR13" t="s">
        <v>440</v>
      </c>
      <c r="BS13">
        <v>0.18264471914487457</v>
      </c>
      <c r="BV13">
        <v>2.0000000000000004</v>
      </c>
      <c r="BW13">
        <v>0.66666666666666652</v>
      </c>
      <c r="BY13" t="s">
        <v>441</v>
      </c>
      <c r="BZ13">
        <v>1.6638839129226006</v>
      </c>
      <c r="CC13">
        <v>2.6666666666666665</v>
      </c>
      <c r="CD13">
        <v>2.3333333333333335</v>
      </c>
      <c r="CG13" t="s">
        <v>441</v>
      </c>
      <c r="CH13">
        <v>1.6636491840290772</v>
      </c>
      <c r="CK13">
        <v>7</v>
      </c>
      <c r="CL13">
        <v>7</v>
      </c>
      <c r="CN13" t="s">
        <v>441</v>
      </c>
      <c r="CO13">
        <v>1.6610518172772404</v>
      </c>
    </row>
    <row r="14" spans="2:94" x14ac:dyDescent="0.2">
      <c r="B14">
        <v>0.33333333333333331</v>
      </c>
      <c r="C14">
        <v>0</v>
      </c>
      <c r="F14" t="s">
        <v>441</v>
      </c>
      <c r="G14">
        <v>1.6634201749188866</v>
      </c>
      <c r="J14" s="24">
        <v>1</v>
      </c>
      <c r="K14">
        <v>0</v>
      </c>
      <c r="M14" t="s">
        <v>441</v>
      </c>
      <c r="N14">
        <v>1.6634201749188866</v>
      </c>
      <c r="Q14">
        <v>0</v>
      </c>
      <c r="R14">
        <v>0</v>
      </c>
      <c r="S14" t="s">
        <v>442</v>
      </c>
      <c r="T14">
        <v>0.10314114122742556</v>
      </c>
      <c r="V14" t="s">
        <v>519</v>
      </c>
      <c r="W14">
        <v>0</v>
      </c>
      <c r="X14">
        <v>0</v>
      </c>
      <c r="Y14" t="s">
        <v>442</v>
      </c>
      <c r="Z14">
        <v>0.18371967501767872</v>
      </c>
      <c r="AB14" t="s">
        <v>519</v>
      </c>
      <c r="AC14">
        <v>2.6666666666666665</v>
      </c>
      <c r="AD14">
        <v>2.4444444444444446</v>
      </c>
      <c r="AF14" t="s">
        <v>442</v>
      </c>
      <c r="AG14">
        <v>1.1479561249038324E-4</v>
      </c>
      <c r="AJ14">
        <v>2.7777777777777777</v>
      </c>
      <c r="AK14">
        <v>2.7777777777777777</v>
      </c>
      <c r="AM14">
        <v>1.3333333333333335</v>
      </c>
      <c r="AN14">
        <v>1.6666666666666665</v>
      </c>
      <c r="AP14" t="s">
        <v>442</v>
      </c>
      <c r="AQ14">
        <v>0.27081035777153478</v>
      </c>
      <c r="AT14">
        <v>2</v>
      </c>
      <c r="AU14">
        <v>2.666666666666667</v>
      </c>
      <c r="AW14" t="s">
        <v>442</v>
      </c>
      <c r="AX14">
        <v>0.2918963677901345</v>
      </c>
      <c r="BA14">
        <v>5</v>
      </c>
      <c r="BB14">
        <v>4.666666666666667</v>
      </c>
      <c r="BD14" t="s">
        <v>442</v>
      </c>
      <c r="BE14">
        <v>0.11279113108130714</v>
      </c>
      <c r="BH14">
        <v>3.75</v>
      </c>
      <c r="BI14">
        <v>3.6666666666666665</v>
      </c>
      <c r="BK14" t="s">
        <v>442</v>
      </c>
      <c r="BL14">
        <v>6.9264284854753569E-2</v>
      </c>
      <c r="BO14">
        <v>3</v>
      </c>
      <c r="BP14">
        <v>3</v>
      </c>
      <c r="BR14" t="s">
        <v>441</v>
      </c>
      <c r="BS14">
        <v>1.6636491840290772</v>
      </c>
      <c r="BV14">
        <v>0.66666666666666696</v>
      </c>
      <c r="BW14">
        <v>0.66666666666666696</v>
      </c>
      <c r="BY14" t="s">
        <v>442</v>
      </c>
      <c r="BZ14">
        <v>1</v>
      </c>
      <c r="CC14">
        <v>2.7777777777777777</v>
      </c>
      <c r="CD14">
        <v>2.4444444444444446</v>
      </c>
      <c r="CG14" t="s">
        <v>442</v>
      </c>
      <c r="CH14">
        <v>0.38910267383770469</v>
      </c>
      <c r="CK14">
        <v>5</v>
      </c>
      <c r="CL14">
        <v>4</v>
      </c>
      <c r="CN14" t="s">
        <v>442</v>
      </c>
      <c r="CO14">
        <v>5.7851083234600567E-4</v>
      </c>
    </row>
    <row r="15" spans="2:94" ht="16" thickBot="1" x14ac:dyDescent="0.25">
      <c r="B15">
        <v>0</v>
      </c>
      <c r="C15">
        <v>0</v>
      </c>
      <c r="F15" t="s">
        <v>442</v>
      </c>
      <c r="G15">
        <v>0.12230544471016243</v>
      </c>
      <c r="J15" s="24">
        <v>0</v>
      </c>
      <c r="K15">
        <v>0</v>
      </c>
      <c r="M15" t="s">
        <v>442</v>
      </c>
      <c r="N15">
        <v>0.71271329103744674</v>
      </c>
      <c r="Q15">
        <v>0</v>
      </c>
      <c r="R15">
        <v>0</v>
      </c>
      <c r="S15" s="14" t="s">
        <v>443</v>
      </c>
      <c r="T15" s="14">
        <v>1.9889597801751635</v>
      </c>
      <c r="U15" s="14"/>
      <c r="V15" t="s">
        <v>519</v>
      </c>
      <c r="W15">
        <v>0</v>
      </c>
      <c r="X15">
        <v>0</v>
      </c>
      <c r="Y15" s="14" t="s">
        <v>443</v>
      </c>
      <c r="Z15" s="14">
        <v>1.9889597801751635</v>
      </c>
      <c r="AA15" s="14"/>
      <c r="AB15" t="s">
        <v>519</v>
      </c>
      <c r="AC15">
        <v>3.6666666666666665</v>
      </c>
      <c r="AD15">
        <v>2.4444444444444446</v>
      </c>
      <c r="AF15" s="14" t="s">
        <v>443</v>
      </c>
      <c r="AG15" s="14">
        <v>1.9889597801751635</v>
      </c>
      <c r="AH15" s="14"/>
      <c r="AJ15">
        <v>3.1111111111111112</v>
      </c>
      <c r="AK15">
        <v>3.8888888888888888</v>
      </c>
      <c r="AM15">
        <v>2.333333333333333</v>
      </c>
      <c r="AN15">
        <v>4</v>
      </c>
      <c r="AP15" s="14" t="s">
        <v>443</v>
      </c>
      <c r="AQ15" s="14">
        <v>1.9889597801751635</v>
      </c>
      <c r="AR15" s="14"/>
      <c r="AT15">
        <v>2.333333333333333</v>
      </c>
      <c r="AU15">
        <v>1.3333333333333335</v>
      </c>
      <c r="AW15" s="14" t="s">
        <v>443</v>
      </c>
      <c r="AX15" s="14">
        <v>1.9893185571365706</v>
      </c>
      <c r="AY15" s="14"/>
      <c r="BA15">
        <v>6</v>
      </c>
      <c r="BB15">
        <v>5.666666666666667</v>
      </c>
      <c r="BD15" s="14" t="s">
        <v>443</v>
      </c>
      <c r="BE15" s="14">
        <v>1.9852510035054973</v>
      </c>
      <c r="BF15" s="14"/>
      <c r="BH15">
        <v>3.25</v>
      </c>
      <c r="BI15">
        <v>3.6666666666666665</v>
      </c>
      <c r="BK15" s="14" t="s">
        <v>443</v>
      </c>
      <c r="BL15" s="14">
        <v>1.9896863234569038</v>
      </c>
      <c r="BM15" s="14"/>
      <c r="BO15">
        <v>3</v>
      </c>
      <c r="BP15">
        <v>3</v>
      </c>
      <c r="BR15" t="s">
        <v>442</v>
      </c>
      <c r="BS15">
        <v>0.36528943828974914</v>
      </c>
      <c r="BV15">
        <v>2</v>
      </c>
      <c r="BW15">
        <v>0.66666666666666696</v>
      </c>
      <c r="BY15" s="14" t="s">
        <v>443</v>
      </c>
      <c r="BZ15" s="14">
        <v>1.9896863234569038</v>
      </c>
      <c r="CA15" s="14"/>
      <c r="CC15">
        <v>2.8888888888888888</v>
      </c>
      <c r="CD15">
        <v>2.4444444444444446</v>
      </c>
      <c r="CG15" s="14" t="s">
        <v>443</v>
      </c>
      <c r="CH15" s="14">
        <v>1.9893185571365706</v>
      </c>
      <c r="CI15" s="14"/>
      <c r="CK15">
        <v>5</v>
      </c>
      <c r="CL15">
        <v>5</v>
      </c>
      <c r="CN15" s="14" t="s">
        <v>443</v>
      </c>
      <c r="CO15" s="14">
        <v>1.9852510035054973</v>
      </c>
      <c r="CP15" s="14"/>
    </row>
    <row r="16" spans="2:94" ht="16" thickBot="1" x14ac:dyDescent="0.25">
      <c r="B16">
        <v>0</v>
      </c>
      <c r="C16">
        <v>0</v>
      </c>
      <c r="F16" s="14" t="s">
        <v>443</v>
      </c>
      <c r="G16" s="14">
        <v>1.9889597801751635</v>
      </c>
      <c r="H16" s="14"/>
      <c r="J16" s="24">
        <v>0</v>
      </c>
      <c r="K16">
        <v>0</v>
      </c>
      <c r="M16" s="14" t="s">
        <v>443</v>
      </c>
      <c r="N16" s="14">
        <v>1.9889597801751635</v>
      </c>
      <c r="O16" s="14"/>
      <c r="Q16">
        <v>0</v>
      </c>
      <c r="R16">
        <v>0</v>
      </c>
      <c r="V16" t="s">
        <v>519</v>
      </c>
      <c r="W16">
        <v>0</v>
      </c>
      <c r="X16">
        <v>0</v>
      </c>
      <c r="AB16" t="s">
        <v>519</v>
      </c>
      <c r="AC16">
        <v>1.6666666666666667</v>
      </c>
      <c r="AD16">
        <v>2.4444444444444446</v>
      </c>
      <c r="AJ16">
        <v>3.2222222222222223</v>
      </c>
      <c r="AK16">
        <v>2.8888888888888888</v>
      </c>
      <c r="AM16">
        <v>2.6666666666666665</v>
      </c>
      <c r="AN16">
        <v>1.6666666666666665</v>
      </c>
      <c r="AT16">
        <v>1.6666666666666665</v>
      </c>
      <c r="AU16">
        <v>1.6666666666666665</v>
      </c>
      <c r="BA16">
        <v>5.666666666666667</v>
      </c>
      <c r="BB16">
        <v>6.333333333333333</v>
      </c>
      <c r="BH16">
        <v>3</v>
      </c>
      <c r="BI16">
        <v>4.333333333333333</v>
      </c>
      <c r="BO16">
        <v>2</v>
      </c>
      <c r="BP16">
        <v>3</v>
      </c>
      <c r="BR16" s="14" t="s">
        <v>443</v>
      </c>
      <c r="BS16" s="14">
        <v>1.9893185571365706</v>
      </c>
      <c r="BT16" s="14"/>
      <c r="BV16">
        <v>1.6666666666666665</v>
      </c>
      <c r="BW16">
        <v>0.99999999999999956</v>
      </c>
      <c r="CC16">
        <v>2.7777777777777777</v>
      </c>
      <c r="CD16">
        <v>2.4444444444444446</v>
      </c>
      <c r="CK16">
        <v>7</v>
      </c>
      <c r="CL16">
        <v>6</v>
      </c>
    </row>
    <row r="17" spans="2:90" x14ac:dyDescent="0.2">
      <c r="B17">
        <v>2</v>
      </c>
      <c r="C17">
        <v>0</v>
      </c>
      <c r="J17" s="24">
        <v>1</v>
      </c>
      <c r="K17">
        <v>1</v>
      </c>
      <c r="Q17">
        <v>5</v>
      </c>
      <c r="R17">
        <v>-2</v>
      </c>
      <c r="V17" t="s">
        <v>519</v>
      </c>
      <c r="W17">
        <v>0</v>
      </c>
      <c r="X17">
        <v>1</v>
      </c>
      <c r="AB17" t="s">
        <v>519</v>
      </c>
      <c r="AC17">
        <v>2.6666666666666665</v>
      </c>
      <c r="AD17">
        <v>2.4444444444444446</v>
      </c>
      <c r="AK17" t="e">
        <v>#N/A</v>
      </c>
      <c r="AM17">
        <v>3.6666666666666665</v>
      </c>
      <c r="AN17">
        <v>4</v>
      </c>
      <c r="AT17">
        <v>1.666666666666667</v>
      </c>
      <c r="AU17">
        <v>0.66666666666666696</v>
      </c>
      <c r="BA17">
        <v>4.333333333333333</v>
      </c>
      <c r="BB17">
        <v>5</v>
      </c>
      <c r="BH17">
        <v>3.5</v>
      </c>
      <c r="BI17">
        <v>4.666666666666667</v>
      </c>
      <c r="BO17">
        <v>5</v>
      </c>
      <c r="BP17">
        <v>2</v>
      </c>
      <c r="BV17">
        <v>1.6666666666666665</v>
      </c>
      <c r="BW17">
        <v>1</v>
      </c>
      <c r="CC17">
        <v>2.7777777777777777</v>
      </c>
      <c r="CD17">
        <v>2.4444444444444446</v>
      </c>
      <c r="CK17">
        <v>7</v>
      </c>
      <c r="CL17">
        <v>7</v>
      </c>
    </row>
    <row r="18" spans="2:90" x14ac:dyDescent="0.2">
      <c r="B18">
        <v>-0.33333333333333331</v>
      </c>
      <c r="C18">
        <v>0</v>
      </c>
      <c r="J18" s="24">
        <v>0</v>
      </c>
      <c r="K18">
        <v>0</v>
      </c>
      <c r="Q18">
        <v>1</v>
      </c>
      <c r="R18">
        <v>0</v>
      </c>
      <c r="V18" t="s">
        <v>519</v>
      </c>
      <c r="W18">
        <v>-2</v>
      </c>
      <c r="X18">
        <v>0</v>
      </c>
      <c r="AB18" t="s">
        <v>519</v>
      </c>
      <c r="AC18">
        <v>1.6666666666666667</v>
      </c>
      <c r="AD18">
        <v>2.5555555555555554</v>
      </c>
      <c r="AK18" t="e">
        <v>#N/A</v>
      </c>
      <c r="AM18">
        <v>0.66666666666666652</v>
      </c>
      <c r="AN18">
        <v>0.66666666666666652</v>
      </c>
      <c r="AT18">
        <v>0</v>
      </c>
      <c r="AU18">
        <v>0</v>
      </c>
      <c r="BA18">
        <v>5</v>
      </c>
      <c r="BB18">
        <v>4.333333333333333</v>
      </c>
      <c r="BH18">
        <v>3.5</v>
      </c>
      <c r="BI18">
        <v>4.333333333333333</v>
      </c>
      <c r="BO18">
        <v>0</v>
      </c>
      <c r="BP18">
        <v>0</v>
      </c>
      <c r="BV18">
        <v>2.0000000000000004</v>
      </c>
      <c r="BW18">
        <v>1</v>
      </c>
      <c r="CC18">
        <v>2.5555555555555554</v>
      </c>
      <c r="CD18">
        <v>2.5555555555555554</v>
      </c>
      <c r="CK18">
        <v>5</v>
      </c>
      <c r="CL18">
        <v>6</v>
      </c>
    </row>
    <row r="19" spans="2:90" x14ac:dyDescent="0.2">
      <c r="B19">
        <v>0</v>
      </c>
      <c r="C19">
        <v>0</v>
      </c>
      <c r="J19" s="24">
        <v>0</v>
      </c>
      <c r="K19">
        <v>0</v>
      </c>
      <c r="Q19">
        <v>0</v>
      </c>
      <c r="R19">
        <v>0</v>
      </c>
      <c r="V19" t="s">
        <v>519</v>
      </c>
      <c r="W19">
        <v>0</v>
      </c>
      <c r="X19">
        <v>0</v>
      </c>
      <c r="AB19" t="s">
        <v>519</v>
      </c>
      <c r="AC19">
        <v>2.3333333333333335</v>
      </c>
      <c r="AD19">
        <v>2.5555555555555554</v>
      </c>
      <c r="AJ19">
        <v>2.7777777777777777</v>
      </c>
      <c r="AK19" t="e">
        <v>#N/A</v>
      </c>
      <c r="AM19">
        <v>0.66666666666666652</v>
      </c>
      <c r="AN19">
        <v>2.3333333333333335</v>
      </c>
      <c r="AT19">
        <v>2.6666666666666665</v>
      </c>
      <c r="AU19">
        <v>2.6666666666666665</v>
      </c>
      <c r="BA19">
        <v>3.6666666666666665</v>
      </c>
      <c r="BB19">
        <v>4.666666666666667</v>
      </c>
      <c r="BH19">
        <v>4.75</v>
      </c>
      <c r="BI19">
        <v>4</v>
      </c>
      <c r="BO19">
        <v>3</v>
      </c>
      <c r="BP19">
        <v>3</v>
      </c>
      <c r="BV19">
        <v>1.3333333333333333</v>
      </c>
      <c r="BW19">
        <v>1.3333333333333333</v>
      </c>
      <c r="CC19">
        <v>2.5555555555555554</v>
      </c>
      <c r="CD19">
        <v>2.5555555555555554</v>
      </c>
      <c r="CK19">
        <v>2</v>
      </c>
      <c r="CL19">
        <v>2</v>
      </c>
    </row>
    <row r="20" spans="2:90" x14ac:dyDescent="0.2">
      <c r="B20">
        <v>1</v>
      </c>
      <c r="C20">
        <v>0</v>
      </c>
      <c r="J20" s="24">
        <v>1</v>
      </c>
      <c r="K20">
        <v>0</v>
      </c>
      <c r="Q20">
        <v>1</v>
      </c>
      <c r="R20">
        <v>0</v>
      </c>
      <c r="V20" t="s">
        <v>519</v>
      </c>
      <c r="W20">
        <v>1</v>
      </c>
      <c r="X20">
        <v>0</v>
      </c>
      <c r="AB20" t="s">
        <v>519</v>
      </c>
      <c r="AC20">
        <v>3.3333333333333335</v>
      </c>
      <c r="AD20">
        <v>2.6666666666666665</v>
      </c>
      <c r="AJ20">
        <v>2.7777777777777777</v>
      </c>
      <c r="AK20" t="e">
        <v>#N/A</v>
      </c>
      <c r="AM20">
        <v>2</v>
      </c>
      <c r="AN20">
        <v>2.666666666666667</v>
      </c>
      <c r="AT20">
        <v>2.3333333333333335</v>
      </c>
      <c r="AU20">
        <v>1</v>
      </c>
      <c r="BA20">
        <v>6.333333333333333</v>
      </c>
      <c r="BB20">
        <v>7</v>
      </c>
      <c r="BH20">
        <v>4.75</v>
      </c>
      <c r="BI20">
        <v>4.666666666666667</v>
      </c>
      <c r="BO20">
        <v>3</v>
      </c>
      <c r="BP20">
        <v>2</v>
      </c>
      <c r="BV20">
        <v>0.66666666666666696</v>
      </c>
      <c r="BW20">
        <v>1.3333333333333335</v>
      </c>
      <c r="CC20">
        <v>4</v>
      </c>
      <c r="CD20">
        <v>2.5555555555555554</v>
      </c>
      <c r="CK20">
        <v>6</v>
      </c>
      <c r="CL20">
        <v>7</v>
      </c>
    </row>
    <row r="21" spans="2:90" x14ac:dyDescent="0.2">
      <c r="B21">
        <v>1.6666666666666667</v>
      </c>
      <c r="C21">
        <v>0</v>
      </c>
      <c r="J21" s="24">
        <v>1</v>
      </c>
      <c r="K21">
        <v>0</v>
      </c>
      <c r="Q21">
        <v>3</v>
      </c>
      <c r="R21">
        <v>0</v>
      </c>
      <c r="V21" t="s">
        <v>519</v>
      </c>
      <c r="W21">
        <v>1</v>
      </c>
      <c r="X21">
        <v>0</v>
      </c>
      <c r="AB21" t="s">
        <v>519</v>
      </c>
      <c r="AC21">
        <v>1</v>
      </c>
      <c r="AD21">
        <v>2.6666666666666665</v>
      </c>
      <c r="AK21" t="e">
        <v>#N/A</v>
      </c>
      <c r="AM21">
        <v>1.3333333333333335</v>
      </c>
      <c r="AN21">
        <v>3.3333333333333335</v>
      </c>
      <c r="AT21">
        <v>1.333333333333333</v>
      </c>
      <c r="AU21">
        <v>-3</v>
      </c>
      <c r="BA21">
        <v>5</v>
      </c>
      <c r="BB21">
        <v>5.666666666666667</v>
      </c>
      <c r="BH21">
        <v>3.5</v>
      </c>
      <c r="BI21">
        <v>4.666666666666667</v>
      </c>
      <c r="BO21">
        <v>2</v>
      </c>
      <c r="BP21">
        <v>-1</v>
      </c>
      <c r="BV21">
        <v>1.6666666666666665</v>
      </c>
      <c r="BW21">
        <v>1.3333333333333335</v>
      </c>
      <c r="CC21">
        <v>2.8888888888888888</v>
      </c>
      <c r="CD21">
        <v>2.6666666666666665</v>
      </c>
      <c r="CK21">
        <v>5</v>
      </c>
      <c r="CL21">
        <v>4</v>
      </c>
    </row>
    <row r="22" spans="2:90" x14ac:dyDescent="0.2">
      <c r="B22">
        <v>0</v>
      </c>
      <c r="C22">
        <v>0</v>
      </c>
      <c r="J22" s="24">
        <v>0</v>
      </c>
      <c r="K22">
        <v>0</v>
      </c>
      <c r="Q22">
        <v>0</v>
      </c>
      <c r="R22">
        <v>0</v>
      </c>
      <c r="V22" t="s">
        <v>519</v>
      </c>
      <c r="W22">
        <v>0</v>
      </c>
      <c r="X22">
        <v>0</v>
      </c>
      <c r="AB22" t="s">
        <v>519</v>
      </c>
      <c r="AC22">
        <v>1.3333333333333333</v>
      </c>
      <c r="AD22">
        <v>2.6666666666666665</v>
      </c>
      <c r="AJ22">
        <v>3.1111111111111112</v>
      </c>
      <c r="AK22">
        <v>3.1111111111111112</v>
      </c>
      <c r="AM22">
        <v>3.3333333333333335</v>
      </c>
      <c r="AN22">
        <v>3.3333333333333335</v>
      </c>
      <c r="AT22">
        <v>0</v>
      </c>
      <c r="AU22">
        <v>0</v>
      </c>
      <c r="BA22">
        <v>6</v>
      </c>
      <c r="BB22">
        <v>6</v>
      </c>
      <c r="BH22">
        <v>4.25</v>
      </c>
      <c r="BI22">
        <v>3.6666666666666665</v>
      </c>
      <c r="BO22">
        <v>0</v>
      </c>
      <c r="BP22">
        <v>0</v>
      </c>
      <c r="BV22">
        <v>2.333333333333333</v>
      </c>
      <c r="BW22">
        <v>1.3333333333333335</v>
      </c>
      <c r="CC22">
        <v>2.4444444444444446</v>
      </c>
      <c r="CD22">
        <v>2.6666666666666665</v>
      </c>
      <c r="CK22">
        <v>7</v>
      </c>
      <c r="CL22">
        <v>7</v>
      </c>
    </row>
    <row r="23" spans="2:90" x14ac:dyDescent="0.2">
      <c r="B23">
        <v>0</v>
      </c>
      <c r="C23">
        <v>0</v>
      </c>
      <c r="J23" s="24">
        <v>0</v>
      </c>
      <c r="K23">
        <v>0</v>
      </c>
      <c r="Q23">
        <v>0</v>
      </c>
      <c r="R23">
        <v>0</v>
      </c>
      <c r="V23" t="s">
        <v>519</v>
      </c>
      <c r="W23">
        <v>0</v>
      </c>
      <c r="X23">
        <v>0</v>
      </c>
      <c r="AB23" t="s">
        <v>519</v>
      </c>
      <c r="AC23">
        <v>3.3333333333333335</v>
      </c>
      <c r="AD23">
        <v>2.7777777777777777</v>
      </c>
      <c r="AJ23">
        <v>3.1111111111111112</v>
      </c>
      <c r="AK23" t="e">
        <v>#N/A</v>
      </c>
      <c r="AM23">
        <v>0.33333333333333348</v>
      </c>
      <c r="AN23">
        <v>0.33333333333333348</v>
      </c>
      <c r="AT23">
        <v>0.33333333333333304</v>
      </c>
      <c r="AU23">
        <v>0</v>
      </c>
      <c r="BA23">
        <v>6.333333333333333</v>
      </c>
      <c r="BB23">
        <v>6.666666666666667</v>
      </c>
      <c r="BH23">
        <v>3.5</v>
      </c>
      <c r="BI23">
        <v>4</v>
      </c>
      <c r="BO23">
        <v>1</v>
      </c>
      <c r="BP23">
        <v>0</v>
      </c>
      <c r="BV23">
        <v>1.3333333333333335</v>
      </c>
      <c r="BW23">
        <v>1.6666666666666665</v>
      </c>
      <c r="CC23">
        <v>2.5555555555555554</v>
      </c>
      <c r="CD23">
        <v>2.6666666666666665</v>
      </c>
      <c r="CK23">
        <v>5</v>
      </c>
      <c r="CL23">
        <v>7</v>
      </c>
    </row>
    <row r="24" spans="2:90" x14ac:dyDescent="0.2">
      <c r="B24">
        <v>1.3333333333333333</v>
      </c>
      <c r="C24">
        <v>0</v>
      </c>
      <c r="J24" s="24">
        <v>0</v>
      </c>
      <c r="K24">
        <v>0</v>
      </c>
      <c r="Q24">
        <v>3</v>
      </c>
      <c r="R24">
        <v>0</v>
      </c>
      <c r="V24" t="s">
        <v>519</v>
      </c>
      <c r="W24">
        <v>1</v>
      </c>
      <c r="X24">
        <v>0</v>
      </c>
      <c r="AB24" t="s">
        <v>519</v>
      </c>
      <c r="AC24">
        <v>2.6666666666666665</v>
      </c>
      <c r="AD24">
        <v>2.7777777777777777</v>
      </c>
      <c r="AJ24">
        <v>2.7777777777777777</v>
      </c>
      <c r="AK24">
        <v>2.4444444444444446</v>
      </c>
      <c r="AM24">
        <v>2.333333333333333</v>
      </c>
      <c r="AN24">
        <v>2</v>
      </c>
      <c r="AT24">
        <v>0.33333333333333304</v>
      </c>
      <c r="AU24">
        <v>0</v>
      </c>
      <c r="BA24">
        <v>4</v>
      </c>
      <c r="BB24">
        <v>4.333333333333333</v>
      </c>
      <c r="BH24">
        <v>3.5</v>
      </c>
      <c r="BI24">
        <v>4</v>
      </c>
      <c r="BO24">
        <v>1</v>
      </c>
      <c r="BP24">
        <v>0</v>
      </c>
      <c r="BV24">
        <v>2.333333333333333</v>
      </c>
      <c r="BW24">
        <v>1.6666666666666665</v>
      </c>
      <c r="CC24">
        <v>3.2222222222222223</v>
      </c>
      <c r="CD24">
        <v>2.7777777777777777</v>
      </c>
      <c r="CK24">
        <v>4</v>
      </c>
      <c r="CL24">
        <v>5</v>
      </c>
    </row>
    <row r="25" spans="2:90" x14ac:dyDescent="0.2">
      <c r="B25">
        <v>0</v>
      </c>
      <c r="C25">
        <v>0.33333333333333331</v>
      </c>
      <c r="J25" s="24">
        <v>-1</v>
      </c>
      <c r="K25">
        <v>0</v>
      </c>
      <c r="Q25">
        <v>0</v>
      </c>
      <c r="R25">
        <v>0</v>
      </c>
      <c r="V25" t="s">
        <v>519</v>
      </c>
      <c r="W25">
        <v>1</v>
      </c>
      <c r="X25">
        <v>1</v>
      </c>
      <c r="AB25" t="s">
        <v>519</v>
      </c>
      <c r="AC25">
        <v>1</v>
      </c>
      <c r="AD25">
        <v>2.7777777777777777</v>
      </c>
      <c r="AK25" t="s">
        <v>518</v>
      </c>
      <c r="AM25">
        <v>2</v>
      </c>
      <c r="AN25">
        <v>1.3333333333333333</v>
      </c>
      <c r="AT25">
        <v>2.333333333333333</v>
      </c>
      <c r="AU25">
        <v>2</v>
      </c>
      <c r="BA25">
        <v>6.333333333333333</v>
      </c>
      <c r="BB25">
        <v>7</v>
      </c>
      <c r="BH25">
        <v>2.25</v>
      </c>
      <c r="BI25">
        <v>3.6666666666666665</v>
      </c>
      <c r="BO25">
        <v>3</v>
      </c>
      <c r="BP25">
        <v>3</v>
      </c>
      <c r="BV25">
        <v>2</v>
      </c>
      <c r="BW25">
        <v>1.6666666666666665</v>
      </c>
      <c r="CC25">
        <v>2.7777777777777777</v>
      </c>
      <c r="CD25">
        <v>2.7777777777777777</v>
      </c>
      <c r="CK25">
        <v>6</v>
      </c>
      <c r="CL25">
        <v>7</v>
      </c>
    </row>
    <row r="26" spans="2:90" x14ac:dyDescent="0.2">
      <c r="B26">
        <v>1</v>
      </c>
      <c r="C26">
        <v>0.33333333333333331</v>
      </c>
      <c r="J26" s="24">
        <v>1</v>
      </c>
      <c r="K26">
        <v>-1</v>
      </c>
      <c r="Q26">
        <v>2</v>
      </c>
      <c r="R26">
        <v>2</v>
      </c>
      <c r="V26" t="s">
        <v>519</v>
      </c>
      <c r="W26">
        <v>0</v>
      </c>
      <c r="X26">
        <v>0</v>
      </c>
      <c r="AB26" t="s">
        <v>519</v>
      </c>
      <c r="AC26">
        <v>2.3333333333333335</v>
      </c>
      <c r="AD26">
        <v>2.7777777777777777</v>
      </c>
      <c r="AK26" t="e">
        <v>#N/A</v>
      </c>
      <c r="AM26">
        <v>2.6666666666666665</v>
      </c>
      <c r="AN26">
        <v>2.3333333333333335</v>
      </c>
      <c r="AT26">
        <v>0</v>
      </c>
      <c r="AU26">
        <v>0.33333333333333348</v>
      </c>
      <c r="BA26">
        <v>6.666666666666667</v>
      </c>
      <c r="BB26">
        <v>6.333333333333333</v>
      </c>
      <c r="BH26">
        <v>5.5</v>
      </c>
      <c r="BI26">
        <v>5</v>
      </c>
      <c r="BO26">
        <v>0</v>
      </c>
      <c r="BP26">
        <v>1</v>
      </c>
      <c r="BV26">
        <v>0</v>
      </c>
      <c r="BW26">
        <v>1.6666666666666665</v>
      </c>
      <c r="CC26">
        <v>2.4444444444444446</v>
      </c>
      <c r="CD26">
        <v>2.7777777777777777</v>
      </c>
      <c r="CK26">
        <v>4</v>
      </c>
      <c r="CL26">
        <v>6</v>
      </c>
    </row>
    <row r="27" spans="2:90" x14ac:dyDescent="0.2">
      <c r="B27">
        <v>0</v>
      </c>
      <c r="C27">
        <v>0.33333333333333331</v>
      </c>
      <c r="J27" s="24">
        <v>0</v>
      </c>
      <c r="K27">
        <v>1</v>
      </c>
      <c r="Q27">
        <v>0</v>
      </c>
      <c r="R27">
        <v>1</v>
      </c>
      <c r="V27" t="s">
        <v>519</v>
      </c>
      <c r="W27">
        <v>0</v>
      </c>
      <c r="X27">
        <v>-1</v>
      </c>
      <c r="AB27" t="s">
        <v>519</v>
      </c>
      <c r="AC27">
        <v>2.3333333333333335</v>
      </c>
      <c r="AD27">
        <v>2.7777777777777777</v>
      </c>
      <c r="AJ27">
        <v>3.2222222222222223</v>
      </c>
      <c r="AK27">
        <v>2.7777777777777777</v>
      </c>
      <c r="AM27">
        <v>3.6666666666666665</v>
      </c>
      <c r="AN27">
        <v>3.3333333333333335</v>
      </c>
      <c r="AT27">
        <v>0</v>
      </c>
      <c r="AU27">
        <v>0.66666666666666696</v>
      </c>
      <c r="BA27">
        <v>3.6666666666666665</v>
      </c>
      <c r="BB27">
        <v>4.333333333333333</v>
      </c>
      <c r="BH27">
        <v>3.5</v>
      </c>
      <c r="BI27">
        <v>4</v>
      </c>
      <c r="BO27">
        <v>0</v>
      </c>
      <c r="BP27">
        <v>1</v>
      </c>
      <c r="BV27">
        <v>1.333333333333333</v>
      </c>
      <c r="BW27">
        <v>1.6666666666666667</v>
      </c>
      <c r="CC27">
        <v>3.1111111111111112</v>
      </c>
      <c r="CD27">
        <v>2.7777777777777777</v>
      </c>
      <c r="CK27">
        <v>7</v>
      </c>
      <c r="CL27">
        <v>6</v>
      </c>
    </row>
    <row r="28" spans="2:90" x14ac:dyDescent="0.2">
      <c r="B28">
        <v>1</v>
      </c>
      <c r="C28">
        <v>0.33333333333333331</v>
      </c>
      <c r="J28" s="24">
        <v>0</v>
      </c>
      <c r="K28">
        <v>0</v>
      </c>
      <c r="Q28">
        <v>2</v>
      </c>
      <c r="R28">
        <v>0</v>
      </c>
      <c r="V28" t="s">
        <v>519</v>
      </c>
      <c r="W28">
        <v>1</v>
      </c>
      <c r="X28">
        <v>1</v>
      </c>
      <c r="AB28" t="s">
        <v>519</v>
      </c>
      <c r="AC28">
        <v>2</v>
      </c>
      <c r="AD28">
        <v>2.8888888888888888</v>
      </c>
      <c r="AJ28">
        <v>3.4444444444444446</v>
      </c>
      <c r="AK28">
        <v>3.6666666666666665</v>
      </c>
      <c r="AM28">
        <v>3.333333333333333</v>
      </c>
      <c r="AN28">
        <v>2.6666666666666665</v>
      </c>
      <c r="AT28">
        <v>0</v>
      </c>
      <c r="AU28">
        <v>0</v>
      </c>
      <c r="BA28">
        <v>6</v>
      </c>
      <c r="BB28">
        <v>6</v>
      </c>
      <c r="BH28">
        <v>3.25</v>
      </c>
      <c r="BI28">
        <v>3.6666666666666665</v>
      </c>
      <c r="BO28">
        <v>0</v>
      </c>
      <c r="BP28">
        <v>0</v>
      </c>
      <c r="BV28">
        <v>4</v>
      </c>
      <c r="BW28">
        <v>1.666666666666667</v>
      </c>
      <c r="CC28">
        <v>2.8888888888888888</v>
      </c>
      <c r="CD28">
        <v>2.7777777777777777</v>
      </c>
      <c r="CK28">
        <v>3</v>
      </c>
      <c r="CL28">
        <v>4</v>
      </c>
    </row>
    <row r="29" spans="2:90" x14ac:dyDescent="0.2">
      <c r="B29">
        <v>-0.33333333333333331</v>
      </c>
      <c r="C29">
        <v>0.33333333333333331</v>
      </c>
      <c r="J29" s="24">
        <v>-1</v>
      </c>
      <c r="K29">
        <v>-2</v>
      </c>
      <c r="Q29">
        <v>0</v>
      </c>
      <c r="R29">
        <v>0</v>
      </c>
      <c r="V29" t="s">
        <v>519</v>
      </c>
      <c r="W29">
        <v>0</v>
      </c>
      <c r="X29">
        <v>0</v>
      </c>
      <c r="AB29" t="s">
        <v>519</v>
      </c>
      <c r="AC29">
        <v>1</v>
      </c>
      <c r="AD29">
        <v>2.8888888888888888</v>
      </c>
      <c r="AJ29">
        <v>1.6666666666666667</v>
      </c>
      <c r="AK29" t="e">
        <v>#N/A</v>
      </c>
      <c r="AM29">
        <v>1.6666666666666665</v>
      </c>
      <c r="AN29">
        <v>1</v>
      </c>
      <c r="AT29">
        <v>3.3333333333333335</v>
      </c>
      <c r="AU29">
        <v>-0.66666666666666652</v>
      </c>
      <c r="BA29">
        <v>4</v>
      </c>
      <c r="BB29">
        <v>4.333333333333333</v>
      </c>
      <c r="BH29">
        <v>3.25</v>
      </c>
      <c r="BI29">
        <v>3.3333333333333335</v>
      </c>
      <c r="BO29">
        <v>5</v>
      </c>
      <c r="BP29">
        <v>0</v>
      </c>
      <c r="BV29">
        <v>2</v>
      </c>
      <c r="BW29">
        <v>1.666666666666667</v>
      </c>
      <c r="CC29">
        <v>2.3333333333333335</v>
      </c>
      <c r="CD29">
        <v>2.8888888888888888</v>
      </c>
      <c r="CK29">
        <v>3</v>
      </c>
      <c r="CL29">
        <v>3</v>
      </c>
    </row>
    <row r="30" spans="2:90" x14ac:dyDescent="0.2">
      <c r="B30">
        <v>0.66666666666666663</v>
      </c>
      <c r="C30">
        <v>0.66666666666666663</v>
      </c>
      <c r="J30" s="24">
        <v>1</v>
      </c>
      <c r="K30">
        <v>0</v>
      </c>
      <c r="Q30">
        <v>1</v>
      </c>
      <c r="R30">
        <v>2</v>
      </c>
      <c r="V30" t="s">
        <v>519</v>
      </c>
      <c r="W30">
        <v>0</v>
      </c>
      <c r="X30">
        <v>0</v>
      </c>
      <c r="AB30" t="s">
        <v>519</v>
      </c>
      <c r="AC30">
        <v>1</v>
      </c>
      <c r="AD30">
        <v>2.8888888888888888</v>
      </c>
      <c r="AJ30">
        <v>3.3333333333333335</v>
      </c>
      <c r="AK30" t="e">
        <v>#N/A</v>
      </c>
      <c r="AM30">
        <v>2.3333333333333335</v>
      </c>
      <c r="AN30">
        <v>2.3333333333333335</v>
      </c>
      <c r="AT30">
        <v>0</v>
      </c>
      <c r="AU30">
        <v>0</v>
      </c>
      <c r="BA30">
        <v>4</v>
      </c>
      <c r="BB30">
        <v>4.333333333333333</v>
      </c>
      <c r="BH30">
        <v>3</v>
      </c>
      <c r="BI30">
        <v>4.333333333333333</v>
      </c>
      <c r="BO30">
        <v>0</v>
      </c>
      <c r="BP30">
        <v>0</v>
      </c>
      <c r="BV30">
        <v>3.333333333333333</v>
      </c>
      <c r="BW30">
        <v>1.9999999999999996</v>
      </c>
      <c r="CC30">
        <v>2.6666666666666665</v>
      </c>
      <c r="CD30">
        <v>2.8888888888888888</v>
      </c>
      <c r="CK30">
        <v>4</v>
      </c>
      <c r="CL30">
        <v>5</v>
      </c>
    </row>
    <row r="31" spans="2:90" x14ac:dyDescent="0.2">
      <c r="B31">
        <v>1.6666666666666667</v>
      </c>
      <c r="C31">
        <v>0.66666666666666663</v>
      </c>
      <c r="J31" s="24">
        <v>2</v>
      </c>
      <c r="K31">
        <v>0</v>
      </c>
      <c r="Q31">
        <v>1</v>
      </c>
      <c r="R31">
        <v>1</v>
      </c>
      <c r="V31" t="s">
        <v>519</v>
      </c>
      <c r="W31">
        <v>2</v>
      </c>
      <c r="X31">
        <v>1</v>
      </c>
      <c r="AB31" t="s">
        <v>519</v>
      </c>
      <c r="AC31">
        <v>2</v>
      </c>
      <c r="AD31">
        <v>2.8888888888888888</v>
      </c>
      <c r="AJ31">
        <v>2.8888888888888888</v>
      </c>
      <c r="AK31">
        <v>4.1111111111111107</v>
      </c>
      <c r="AM31">
        <v>3.3333333333333335</v>
      </c>
      <c r="AN31">
        <v>3.3333333333333335</v>
      </c>
      <c r="AT31">
        <v>2</v>
      </c>
      <c r="AU31">
        <v>2</v>
      </c>
      <c r="BA31">
        <v>6.333333333333333</v>
      </c>
      <c r="BB31">
        <v>6.666666666666667</v>
      </c>
      <c r="BH31">
        <v>4</v>
      </c>
      <c r="BI31">
        <v>4.333333333333333</v>
      </c>
      <c r="BO31">
        <v>3</v>
      </c>
      <c r="BP31">
        <v>3</v>
      </c>
      <c r="BV31">
        <v>1.9999999999999998</v>
      </c>
      <c r="BW31">
        <v>1.9999999999999998</v>
      </c>
      <c r="CC31">
        <v>3.2222222222222223</v>
      </c>
      <c r="CD31">
        <v>2.8888888888888888</v>
      </c>
      <c r="CK31">
        <v>6</v>
      </c>
      <c r="CL31">
        <v>6</v>
      </c>
    </row>
    <row r="32" spans="2:90" x14ac:dyDescent="0.2">
      <c r="B32">
        <v>1.6666666666666667</v>
      </c>
      <c r="C32">
        <v>0.66666666666666663</v>
      </c>
      <c r="J32" s="24">
        <v>2</v>
      </c>
      <c r="K32">
        <v>1</v>
      </c>
      <c r="Q32">
        <v>3</v>
      </c>
      <c r="R32">
        <v>1</v>
      </c>
      <c r="V32" t="s">
        <v>519</v>
      </c>
      <c r="W32">
        <v>0</v>
      </c>
      <c r="X32">
        <v>0</v>
      </c>
      <c r="AB32" t="s">
        <v>519</v>
      </c>
      <c r="AC32">
        <v>3.6666666666666665</v>
      </c>
      <c r="AD32">
        <v>3</v>
      </c>
      <c r="AJ32">
        <v>6</v>
      </c>
      <c r="AK32" t="e">
        <v>#N/A</v>
      </c>
      <c r="AM32">
        <v>0</v>
      </c>
      <c r="AN32">
        <v>0</v>
      </c>
      <c r="AT32">
        <v>1.6666666666666665</v>
      </c>
      <c r="AU32">
        <v>2</v>
      </c>
      <c r="BA32">
        <v>6</v>
      </c>
      <c r="BB32">
        <v>6.333333333333333</v>
      </c>
      <c r="BH32">
        <v>5.5</v>
      </c>
      <c r="BI32">
        <v>5.333333333333333</v>
      </c>
      <c r="BO32">
        <v>3</v>
      </c>
      <c r="BP32">
        <v>3</v>
      </c>
      <c r="BV32">
        <v>4</v>
      </c>
      <c r="BW32">
        <v>2</v>
      </c>
      <c r="CC32">
        <v>2.8888888888888888</v>
      </c>
      <c r="CD32">
        <v>2.8888888888888888</v>
      </c>
      <c r="CK32">
        <v>6</v>
      </c>
      <c r="CL32">
        <v>7</v>
      </c>
    </row>
    <row r="33" spans="2:90" x14ac:dyDescent="0.2">
      <c r="B33">
        <v>0.33333333333333331</v>
      </c>
      <c r="C33">
        <v>0.66666666666666663</v>
      </c>
      <c r="J33" s="24">
        <v>0</v>
      </c>
      <c r="K33">
        <v>0</v>
      </c>
      <c r="Q33">
        <v>2</v>
      </c>
      <c r="R33">
        <v>2</v>
      </c>
      <c r="V33" t="s">
        <v>519</v>
      </c>
      <c r="W33">
        <v>-1</v>
      </c>
      <c r="X33">
        <v>0</v>
      </c>
      <c r="AB33" t="s">
        <v>519</v>
      </c>
      <c r="AC33">
        <v>1.6666666666666667</v>
      </c>
      <c r="AD33">
        <v>3</v>
      </c>
      <c r="AJ33">
        <v>3.8888888888888888</v>
      </c>
      <c r="AK33">
        <v>3.7777777777777777</v>
      </c>
      <c r="AM33">
        <v>0.33333333333333348</v>
      </c>
      <c r="AN33">
        <v>0.33333333333333348</v>
      </c>
      <c r="AT33">
        <v>0</v>
      </c>
      <c r="AU33">
        <v>0</v>
      </c>
      <c r="BA33">
        <v>5.666666666666667</v>
      </c>
      <c r="BB33">
        <v>5.333333333333333</v>
      </c>
      <c r="BH33">
        <v>5.5</v>
      </c>
      <c r="BI33">
        <v>6</v>
      </c>
      <c r="BO33">
        <v>0</v>
      </c>
      <c r="BP33">
        <v>0</v>
      </c>
      <c r="BV33">
        <v>1.6666666666666667</v>
      </c>
      <c r="BW33">
        <v>2</v>
      </c>
      <c r="CC33">
        <v>3.8888888888888888</v>
      </c>
      <c r="CD33">
        <v>3</v>
      </c>
      <c r="CK33">
        <v>7</v>
      </c>
      <c r="CL33">
        <v>7</v>
      </c>
    </row>
    <row r="34" spans="2:90" x14ac:dyDescent="0.2">
      <c r="B34">
        <v>1.6666666666666667</v>
      </c>
      <c r="C34">
        <v>1</v>
      </c>
      <c r="J34" s="24">
        <v>3</v>
      </c>
      <c r="K34">
        <v>1</v>
      </c>
      <c r="Q34">
        <v>2</v>
      </c>
      <c r="R34">
        <v>1</v>
      </c>
      <c r="V34" t="s">
        <v>519</v>
      </c>
      <c r="W34">
        <v>0</v>
      </c>
      <c r="X34">
        <v>1</v>
      </c>
      <c r="AB34" t="s">
        <v>519</v>
      </c>
      <c r="AC34">
        <v>4.666666666666667</v>
      </c>
      <c r="AD34">
        <v>3</v>
      </c>
      <c r="AJ34">
        <v>2.4444444444444446</v>
      </c>
      <c r="AK34">
        <v>2.6666666666666665</v>
      </c>
      <c r="AM34">
        <v>2</v>
      </c>
      <c r="AN34">
        <v>2</v>
      </c>
      <c r="AT34">
        <v>1.666666666666667</v>
      </c>
      <c r="AU34">
        <v>3.3333333333333335</v>
      </c>
      <c r="BA34">
        <v>5</v>
      </c>
      <c r="BB34">
        <v>6</v>
      </c>
      <c r="BH34">
        <v>4.75</v>
      </c>
      <c r="BI34">
        <v>3.3333333333333335</v>
      </c>
      <c r="BO34">
        <v>5</v>
      </c>
      <c r="BP34">
        <v>5</v>
      </c>
      <c r="BV34">
        <v>1.6666666666666667</v>
      </c>
      <c r="BW34">
        <v>2</v>
      </c>
      <c r="CC34">
        <v>3</v>
      </c>
      <c r="CD34">
        <v>3</v>
      </c>
      <c r="CK34">
        <v>7</v>
      </c>
      <c r="CL34">
        <v>6</v>
      </c>
    </row>
    <row r="35" spans="2:90" x14ac:dyDescent="0.2">
      <c r="B35">
        <v>1</v>
      </c>
      <c r="C35">
        <v>1</v>
      </c>
      <c r="J35" s="24">
        <v>0</v>
      </c>
      <c r="K35">
        <v>0</v>
      </c>
      <c r="Q35">
        <v>3</v>
      </c>
      <c r="R35">
        <v>3</v>
      </c>
      <c r="V35" t="s">
        <v>519</v>
      </c>
      <c r="W35">
        <v>0</v>
      </c>
      <c r="X35">
        <v>0</v>
      </c>
      <c r="AB35" t="s">
        <v>519</v>
      </c>
      <c r="AC35">
        <v>2.6666666666666665</v>
      </c>
      <c r="AD35">
        <v>3.1111111111111112</v>
      </c>
      <c r="AJ35">
        <v>3.1111111111111112</v>
      </c>
      <c r="AK35">
        <v>3.8888888888888888</v>
      </c>
      <c r="AM35">
        <v>2.6666666666666665</v>
      </c>
      <c r="AN35">
        <v>2.3333333333333335</v>
      </c>
      <c r="AT35">
        <v>0</v>
      </c>
      <c r="AU35">
        <v>0</v>
      </c>
      <c r="BA35">
        <v>5.333333333333333</v>
      </c>
      <c r="BB35">
        <v>5.333333333333333</v>
      </c>
      <c r="BH35">
        <v>4</v>
      </c>
      <c r="BI35">
        <v>4.333333333333333</v>
      </c>
      <c r="BO35">
        <v>0</v>
      </c>
      <c r="BP35">
        <v>0</v>
      </c>
      <c r="BV35">
        <v>3.333333333333333</v>
      </c>
      <c r="BW35">
        <v>2</v>
      </c>
      <c r="CC35">
        <v>3.1111111111111112</v>
      </c>
      <c r="CD35">
        <v>3</v>
      </c>
      <c r="CK35">
        <v>7</v>
      </c>
      <c r="CL35">
        <v>6</v>
      </c>
    </row>
    <row r="36" spans="2:90" x14ac:dyDescent="0.2">
      <c r="B36">
        <v>2</v>
      </c>
      <c r="C36">
        <v>1</v>
      </c>
      <c r="J36" s="24">
        <v>2</v>
      </c>
      <c r="K36">
        <v>1</v>
      </c>
      <c r="Q36">
        <v>3</v>
      </c>
      <c r="R36">
        <v>2</v>
      </c>
      <c r="V36" t="s">
        <v>519</v>
      </c>
      <c r="W36">
        <v>1</v>
      </c>
      <c r="X36">
        <v>0</v>
      </c>
      <c r="AB36" t="s">
        <v>519</v>
      </c>
      <c r="AC36">
        <v>3</v>
      </c>
      <c r="AD36">
        <v>3.1111111111111112</v>
      </c>
      <c r="AK36" t="e">
        <v>#N/A</v>
      </c>
      <c r="AM36">
        <v>1</v>
      </c>
      <c r="AN36">
        <v>2.3333333333333335</v>
      </c>
      <c r="AT36">
        <v>0</v>
      </c>
      <c r="AU36">
        <v>1</v>
      </c>
      <c r="BA36">
        <v>5</v>
      </c>
      <c r="BB36">
        <v>4.666666666666667</v>
      </c>
      <c r="BH36">
        <v>4.25</v>
      </c>
      <c r="BI36">
        <v>4</v>
      </c>
      <c r="BO36">
        <v>0</v>
      </c>
      <c r="BP36">
        <v>3</v>
      </c>
      <c r="BV36">
        <v>1.9999999999999996</v>
      </c>
      <c r="BW36">
        <v>2</v>
      </c>
      <c r="CC36">
        <v>3</v>
      </c>
      <c r="CD36">
        <v>3.1111111111111112</v>
      </c>
      <c r="CK36">
        <v>5</v>
      </c>
      <c r="CL36">
        <v>7</v>
      </c>
    </row>
    <row r="37" spans="2:90" x14ac:dyDescent="0.2">
      <c r="B37">
        <v>2</v>
      </c>
      <c r="C37">
        <v>1</v>
      </c>
      <c r="J37" s="24">
        <v>2</v>
      </c>
      <c r="K37">
        <v>2</v>
      </c>
      <c r="Q37">
        <v>2</v>
      </c>
      <c r="R37">
        <v>1</v>
      </c>
      <c r="V37" t="s">
        <v>519</v>
      </c>
      <c r="W37">
        <v>2</v>
      </c>
      <c r="X37">
        <v>0</v>
      </c>
      <c r="AB37" t="s">
        <v>519</v>
      </c>
      <c r="AC37">
        <v>2.6666666666666665</v>
      </c>
      <c r="AD37">
        <v>3.1111111111111112</v>
      </c>
      <c r="AJ37">
        <v>2.4444444444444446</v>
      </c>
      <c r="AK37" t="e">
        <v>#N/A</v>
      </c>
      <c r="AM37">
        <v>3.3333333333333335</v>
      </c>
      <c r="AN37">
        <v>3.3333333333333335</v>
      </c>
      <c r="AT37">
        <v>1.3333333333333335</v>
      </c>
      <c r="AU37">
        <v>2.6666666666666665</v>
      </c>
      <c r="BA37">
        <v>5</v>
      </c>
      <c r="BB37">
        <v>6</v>
      </c>
      <c r="BH37">
        <v>3.75</v>
      </c>
      <c r="BI37">
        <v>4</v>
      </c>
      <c r="BO37">
        <v>2</v>
      </c>
      <c r="BP37">
        <v>4</v>
      </c>
      <c r="BV37">
        <v>3.666666666666667</v>
      </c>
      <c r="BW37">
        <v>2</v>
      </c>
      <c r="CC37">
        <v>3.1111111111111112</v>
      </c>
      <c r="CD37">
        <v>3.1111111111111112</v>
      </c>
      <c r="CK37">
        <v>6</v>
      </c>
      <c r="CL37">
        <v>6</v>
      </c>
    </row>
    <row r="38" spans="2:90" x14ac:dyDescent="0.2">
      <c r="B38">
        <v>0.66666666666666663</v>
      </c>
      <c r="C38">
        <v>1</v>
      </c>
      <c r="J38" s="24">
        <v>0</v>
      </c>
      <c r="K38">
        <v>1</v>
      </c>
      <c r="Q38">
        <v>2</v>
      </c>
      <c r="R38">
        <v>1</v>
      </c>
      <c r="V38" t="s">
        <v>519</v>
      </c>
      <c r="W38">
        <v>0</v>
      </c>
      <c r="X38">
        <v>1</v>
      </c>
      <c r="AB38" t="s">
        <v>519</v>
      </c>
      <c r="AC38">
        <v>3</v>
      </c>
      <c r="AD38">
        <v>3.2222222222222223</v>
      </c>
      <c r="AJ38">
        <v>3.5555555555555554</v>
      </c>
      <c r="AK38" t="e">
        <v>#N/A</v>
      </c>
      <c r="AM38">
        <v>1.6666666666666665</v>
      </c>
      <c r="AN38">
        <v>2</v>
      </c>
      <c r="AT38">
        <v>1.666666666666667</v>
      </c>
      <c r="AU38">
        <v>-2</v>
      </c>
      <c r="BA38">
        <v>4.666666666666667</v>
      </c>
      <c r="BB38">
        <v>5.333333333333333</v>
      </c>
      <c r="BH38">
        <v>3.75</v>
      </c>
      <c r="BI38">
        <v>4</v>
      </c>
      <c r="BO38">
        <v>5</v>
      </c>
      <c r="BP38">
        <v>-1</v>
      </c>
      <c r="BV38">
        <v>2.3333333333333335</v>
      </c>
      <c r="BW38">
        <v>2</v>
      </c>
      <c r="CC38">
        <v>3</v>
      </c>
      <c r="CD38">
        <v>3.1111111111111112</v>
      </c>
      <c r="CK38">
        <v>7</v>
      </c>
      <c r="CL38">
        <v>7</v>
      </c>
    </row>
    <row r="39" spans="2:90" x14ac:dyDescent="0.2">
      <c r="B39">
        <v>0</v>
      </c>
      <c r="C39">
        <v>1</v>
      </c>
      <c r="J39" s="24">
        <v>0</v>
      </c>
      <c r="K39">
        <v>3</v>
      </c>
      <c r="Q39">
        <v>0</v>
      </c>
      <c r="R39">
        <v>0</v>
      </c>
      <c r="V39" t="s">
        <v>519</v>
      </c>
      <c r="W39">
        <v>0</v>
      </c>
      <c r="X39">
        <v>0</v>
      </c>
      <c r="AB39" t="s">
        <v>519</v>
      </c>
      <c r="AC39">
        <v>4.333333333333333</v>
      </c>
      <c r="AD39">
        <v>3.2222222222222223</v>
      </c>
      <c r="AJ39">
        <v>4</v>
      </c>
      <c r="AK39" t="e">
        <v>#N/A</v>
      </c>
      <c r="AM39">
        <v>1.3333333333333335</v>
      </c>
      <c r="AN39">
        <v>2</v>
      </c>
      <c r="AT39">
        <v>0.33333333333333348</v>
      </c>
      <c r="AU39">
        <v>0.33333333333333348</v>
      </c>
      <c r="BA39">
        <v>5</v>
      </c>
      <c r="BB39">
        <v>5.666666666666667</v>
      </c>
      <c r="BH39">
        <v>3.25</v>
      </c>
      <c r="BI39">
        <v>3.3333333333333335</v>
      </c>
      <c r="BO39">
        <v>1</v>
      </c>
      <c r="BP39">
        <v>1</v>
      </c>
      <c r="BV39">
        <v>1.666666666666667</v>
      </c>
      <c r="BW39">
        <v>2.0000000000000004</v>
      </c>
      <c r="CC39">
        <v>3.6666666666666665</v>
      </c>
      <c r="CD39">
        <v>3.2222222222222223</v>
      </c>
      <c r="CK39">
        <v>5</v>
      </c>
      <c r="CL39">
        <v>5</v>
      </c>
    </row>
    <row r="40" spans="2:90" x14ac:dyDescent="0.2">
      <c r="B40">
        <v>0</v>
      </c>
      <c r="C40">
        <v>1.3333333333333333</v>
      </c>
      <c r="J40" s="24">
        <v>0</v>
      </c>
      <c r="K40">
        <v>-1</v>
      </c>
      <c r="Q40">
        <v>0</v>
      </c>
      <c r="R40">
        <v>5</v>
      </c>
      <c r="V40" t="s">
        <v>519</v>
      </c>
      <c r="W40">
        <v>0</v>
      </c>
      <c r="X40">
        <v>0</v>
      </c>
      <c r="AB40" t="s">
        <v>519</v>
      </c>
      <c r="AC40">
        <v>2.3333333333333335</v>
      </c>
      <c r="AD40">
        <v>3.2222222222222223</v>
      </c>
      <c r="AK40" t="e">
        <v>#N/A</v>
      </c>
      <c r="AM40">
        <v>1.6666666666666665</v>
      </c>
      <c r="AN40">
        <v>1.6666666666666665</v>
      </c>
      <c r="AT40">
        <v>1.3333333333333335</v>
      </c>
      <c r="AU40">
        <v>1.3333333333333335</v>
      </c>
      <c r="BA40">
        <v>6</v>
      </c>
      <c r="BB40">
        <v>5.666666666666667</v>
      </c>
      <c r="BH40">
        <v>4</v>
      </c>
      <c r="BI40">
        <v>4.333333333333333</v>
      </c>
      <c r="BO40">
        <v>3</v>
      </c>
      <c r="BP40">
        <v>3</v>
      </c>
      <c r="BV40">
        <v>2</v>
      </c>
      <c r="BW40">
        <v>2.0000000000000004</v>
      </c>
      <c r="CC40">
        <v>2.4444444444444446</v>
      </c>
      <c r="CD40">
        <v>3.2222222222222223</v>
      </c>
      <c r="CK40">
        <v>5</v>
      </c>
      <c r="CL40">
        <v>7</v>
      </c>
    </row>
    <row r="41" spans="2:90" x14ac:dyDescent="0.2">
      <c r="B41">
        <v>1.6666666666666667</v>
      </c>
      <c r="C41">
        <v>1.3333333333333333</v>
      </c>
      <c r="J41" s="24">
        <v>0</v>
      </c>
      <c r="K41">
        <v>0</v>
      </c>
      <c r="Q41">
        <v>3</v>
      </c>
      <c r="R41">
        <v>2</v>
      </c>
      <c r="V41" t="s">
        <v>519</v>
      </c>
      <c r="W41">
        <v>2</v>
      </c>
      <c r="X41">
        <v>2</v>
      </c>
      <c r="AB41" t="s">
        <v>519</v>
      </c>
      <c r="AC41">
        <v>3</v>
      </c>
      <c r="AD41">
        <v>3.3333333333333335</v>
      </c>
      <c r="AJ41">
        <v>3.6666666666666665</v>
      </c>
      <c r="AK41" t="e">
        <v>#N/A</v>
      </c>
      <c r="AM41">
        <v>0</v>
      </c>
      <c r="AN41">
        <v>1</v>
      </c>
      <c r="AT41">
        <v>2.3333333333333335</v>
      </c>
      <c r="AU41">
        <v>0</v>
      </c>
      <c r="BA41">
        <v>6</v>
      </c>
      <c r="BB41">
        <v>6</v>
      </c>
      <c r="BH41">
        <v>4.5</v>
      </c>
      <c r="BI41">
        <v>5.333333333333333</v>
      </c>
      <c r="BO41">
        <v>4</v>
      </c>
      <c r="BP41">
        <v>0</v>
      </c>
      <c r="BV41">
        <v>2.333333333333333</v>
      </c>
      <c r="BW41">
        <v>2.333333333333333</v>
      </c>
      <c r="CC41">
        <v>3.8888888888888888</v>
      </c>
      <c r="CD41">
        <v>3.2222222222222223</v>
      </c>
      <c r="CK41">
        <v>6</v>
      </c>
      <c r="CL41">
        <v>7</v>
      </c>
    </row>
    <row r="42" spans="2:90" x14ac:dyDescent="0.2">
      <c r="B42">
        <v>1.3333333333333333</v>
      </c>
      <c r="C42">
        <v>1.3333333333333333</v>
      </c>
      <c r="J42" s="24">
        <v>1</v>
      </c>
      <c r="K42">
        <v>0</v>
      </c>
      <c r="Q42">
        <v>2</v>
      </c>
      <c r="R42">
        <v>2</v>
      </c>
      <c r="V42" t="s">
        <v>519</v>
      </c>
      <c r="W42">
        <v>1</v>
      </c>
      <c r="X42">
        <v>2</v>
      </c>
      <c r="AB42" t="s">
        <v>519</v>
      </c>
      <c r="AC42">
        <v>2.6666666666666665</v>
      </c>
      <c r="AD42">
        <v>3.3333333333333335</v>
      </c>
      <c r="AJ42">
        <v>2.3333333333333335</v>
      </c>
      <c r="AK42">
        <v>2.8888888888888888</v>
      </c>
      <c r="AM42">
        <v>2.3333333333333335</v>
      </c>
      <c r="AN42">
        <v>1</v>
      </c>
      <c r="AT42">
        <v>3.3333333333333335</v>
      </c>
      <c r="AU42">
        <v>2</v>
      </c>
      <c r="BA42">
        <v>5.666666666666667</v>
      </c>
      <c r="BB42">
        <v>5.666666666666667</v>
      </c>
      <c r="BH42">
        <v>3.75</v>
      </c>
      <c r="BI42">
        <v>3</v>
      </c>
      <c r="BO42">
        <v>5</v>
      </c>
      <c r="BP42">
        <v>3</v>
      </c>
      <c r="BV42">
        <v>1.6666666666666665</v>
      </c>
      <c r="BW42">
        <v>2.3333333333333335</v>
      </c>
      <c r="CC42">
        <v>3</v>
      </c>
      <c r="CD42">
        <v>3.3333333333333335</v>
      </c>
      <c r="CK42">
        <v>3</v>
      </c>
      <c r="CL42">
        <v>3</v>
      </c>
    </row>
    <row r="43" spans="2:90" x14ac:dyDescent="0.2">
      <c r="B43">
        <v>2.3333333333333335</v>
      </c>
      <c r="C43">
        <v>1.3333333333333333</v>
      </c>
      <c r="J43" s="24">
        <v>2</v>
      </c>
      <c r="K43">
        <v>1</v>
      </c>
      <c r="Q43">
        <v>3</v>
      </c>
      <c r="R43">
        <v>3</v>
      </c>
      <c r="V43" t="s">
        <v>519</v>
      </c>
      <c r="W43">
        <v>2</v>
      </c>
      <c r="X43">
        <v>0</v>
      </c>
      <c r="AB43" t="s">
        <v>519</v>
      </c>
      <c r="AC43">
        <v>3.3333333333333335</v>
      </c>
      <c r="AD43">
        <v>3.3333333333333335</v>
      </c>
      <c r="AJ43">
        <v>2.8888888888888888</v>
      </c>
      <c r="AK43">
        <v>2.8888888888888888</v>
      </c>
      <c r="AM43">
        <v>2.6666666666666665</v>
      </c>
      <c r="AN43">
        <v>2.6666666666666665</v>
      </c>
      <c r="AT43">
        <v>2.333333333333333</v>
      </c>
      <c r="AU43">
        <v>4</v>
      </c>
      <c r="BA43">
        <v>6.333333333333333</v>
      </c>
      <c r="BB43">
        <v>6.666666666666667</v>
      </c>
      <c r="BH43">
        <v>4.5</v>
      </c>
      <c r="BI43">
        <v>4</v>
      </c>
      <c r="BO43">
        <v>3</v>
      </c>
      <c r="BP43">
        <v>4</v>
      </c>
      <c r="BV43">
        <v>1.6666666666666665</v>
      </c>
      <c r="BW43">
        <v>2.3333333333333335</v>
      </c>
      <c r="CC43">
        <v>3.1111111111111112</v>
      </c>
      <c r="CD43">
        <v>3.3333333333333335</v>
      </c>
      <c r="CK43">
        <v>7</v>
      </c>
      <c r="CL43">
        <v>7</v>
      </c>
    </row>
    <row r="44" spans="2:90" x14ac:dyDescent="0.2">
      <c r="B44">
        <v>1.6666666666666667</v>
      </c>
      <c r="C44">
        <v>1.3333333333333333</v>
      </c>
      <c r="J44" s="24">
        <v>0</v>
      </c>
      <c r="K44">
        <v>3</v>
      </c>
      <c r="Q44">
        <v>5</v>
      </c>
      <c r="R44">
        <v>1</v>
      </c>
      <c r="V44" t="s">
        <v>519</v>
      </c>
      <c r="W44">
        <v>0</v>
      </c>
      <c r="X44">
        <v>0</v>
      </c>
      <c r="AB44" t="s">
        <v>519</v>
      </c>
      <c r="AC44">
        <v>1.3333333333333333</v>
      </c>
      <c r="AD44">
        <v>3.3333333333333335</v>
      </c>
      <c r="AJ44">
        <v>2.8888888888888888</v>
      </c>
      <c r="AK44" t="e">
        <v>#N/A</v>
      </c>
      <c r="AM44">
        <v>4</v>
      </c>
      <c r="AN44">
        <v>0.66666666666666652</v>
      </c>
      <c r="AT44">
        <v>1.3333333333333335</v>
      </c>
      <c r="AU44">
        <v>1.3333333333333335</v>
      </c>
      <c r="BA44">
        <v>6</v>
      </c>
      <c r="BB44">
        <v>5.666666666666667</v>
      </c>
      <c r="BH44">
        <v>4.25</v>
      </c>
      <c r="BI44">
        <v>5</v>
      </c>
      <c r="BO44">
        <v>2</v>
      </c>
      <c r="BP44">
        <v>2</v>
      </c>
      <c r="BV44">
        <v>1.666666666666667</v>
      </c>
      <c r="BW44">
        <v>2.3333333333333335</v>
      </c>
      <c r="CC44">
        <v>3.2222222222222223</v>
      </c>
      <c r="CD44">
        <v>3.3333333333333335</v>
      </c>
      <c r="CK44">
        <v>7</v>
      </c>
      <c r="CL44">
        <v>7</v>
      </c>
    </row>
    <row r="45" spans="2:90" x14ac:dyDescent="0.2">
      <c r="B45">
        <v>0.33333333333333331</v>
      </c>
      <c r="C45">
        <v>1.3333333333333333</v>
      </c>
      <c r="J45" s="24">
        <v>0</v>
      </c>
      <c r="K45">
        <v>2</v>
      </c>
      <c r="Q45">
        <v>1</v>
      </c>
      <c r="R45">
        <v>1</v>
      </c>
      <c r="V45" t="s">
        <v>519</v>
      </c>
      <c r="W45">
        <v>0</v>
      </c>
      <c r="X45">
        <v>1</v>
      </c>
      <c r="AB45" t="s">
        <v>519</v>
      </c>
      <c r="AC45">
        <v>1</v>
      </c>
      <c r="AD45">
        <v>3.3333333333333335</v>
      </c>
      <c r="AK45" t="s">
        <v>518</v>
      </c>
      <c r="AM45">
        <v>2.6666666666666665</v>
      </c>
      <c r="AN45">
        <v>1.3333333333333335</v>
      </c>
      <c r="AT45">
        <v>3.333333333333333</v>
      </c>
      <c r="AU45">
        <v>2.6666666666666665</v>
      </c>
      <c r="BA45">
        <v>6</v>
      </c>
      <c r="BB45">
        <v>5.666666666666667</v>
      </c>
      <c r="BH45">
        <v>3.5</v>
      </c>
      <c r="BI45">
        <v>4.666666666666667</v>
      </c>
      <c r="BO45">
        <v>4</v>
      </c>
      <c r="BP45">
        <v>4</v>
      </c>
      <c r="BV45">
        <v>2</v>
      </c>
      <c r="BW45">
        <v>2.6666666666666665</v>
      </c>
      <c r="CC45">
        <v>2.5555555555555554</v>
      </c>
      <c r="CD45">
        <v>3.3333333333333335</v>
      </c>
      <c r="CK45">
        <v>7</v>
      </c>
      <c r="CL45">
        <v>4</v>
      </c>
    </row>
    <row r="46" spans="2:90" x14ac:dyDescent="0.2">
      <c r="B46">
        <v>1.3333333333333333</v>
      </c>
      <c r="C46">
        <v>1.3333333333333333</v>
      </c>
      <c r="J46" s="24">
        <v>1</v>
      </c>
      <c r="K46">
        <v>1</v>
      </c>
      <c r="Q46">
        <v>2</v>
      </c>
      <c r="R46">
        <v>2</v>
      </c>
      <c r="V46" t="s">
        <v>519</v>
      </c>
      <c r="W46">
        <v>1</v>
      </c>
      <c r="X46">
        <v>1</v>
      </c>
      <c r="AB46" t="s">
        <v>519</v>
      </c>
      <c r="AC46">
        <v>1.6666666666666667</v>
      </c>
      <c r="AD46">
        <v>3.3333333333333335</v>
      </c>
      <c r="AJ46">
        <v>3.2222222222222223</v>
      </c>
      <c r="AK46">
        <v>3.3333333333333335</v>
      </c>
      <c r="AM46">
        <v>-0.33333333333333348</v>
      </c>
      <c r="AN46">
        <v>-0.66666666666666652</v>
      </c>
      <c r="AT46">
        <v>1.3333333333333335</v>
      </c>
      <c r="AU46">
        <v>2</v>
      </c>
      <c r="BA46">
        <v>4.666666666666667</v>
      </c>
      <c r="BB46">
        <v>5.333333333333333</v>
      </c>
      <c r="BH46">
        <v>3.75</v>
      </c>
      <c r="BI46">
        <v>3</v>
      </c>
      <c r="BO46">
        <v>2</v>
      </c>
      <c r="BP46">
        <v>3</v>
      </c>
      <c r="BV46">
        <v>2.3333333333333335</v>
      </c>
      <c r="BW46">
        <v>2.6666666666666665</v>
      </c>
      <c r="CC46">
        <v>3.2222222222222223</v>
      </c>
      <c r="CD46">
        <v>3.3333333333333335</v>
      </c>
      <c r="CK46">
        <v>5</v>
      </c>
      <c r="CL46">
        <v>6</v>
      </c>
    </row>
    <row r="47" spans="2:90" x14ac:dyDescent="0.2">
      <c r="B47">
        <v>3</v>
      </c>
      <c r="C47">
        <v>1.6666666666666667</v>
      </c>
      <c r="J47" s="24">
        <v>1</v>
      </c>
      <c r="K47">
        <v>2</v>
      </c>
      <c r="Q47">
        <v>4</v>
      </c>
      <c r="R47">
        <v>2</v>
      </c>
      <c r="V47" t="s">
        <v>519</v>
      </c>
      <c r="W47">
        <v>4</v>
      </c>
      <c r="X47">
        <v>1</v>
      </c>
      <c r="AB47" t="s">
        <v>519</v>
      </c>
      <c r="AC47">
        <v>1.6666666666666667</v>
      </c>
      <c r="AD47">
        <v>3.3333333333333335</v>
      </c>
      <c r="AJ47">
        <v>2.7777777777777777</v>
      </c>
      <c r="AK47">
        <v>3.5555555555555554</v>
      </c>
      <c r="AM47">
        <v>-0.33333333333333348</v>
      </c>
      <c r="AN47">
        <v>-0.66666666666666652</v>
      </c>
      <c r="AT47">
        <v>1</v>
      </c>
      <c r="AU47">
        <v>3</v>
      </c>
      <c r="BA47">
        <v>4.333333333333333</v>
      </c>
      <c r="BB47">
        <v>4.333333333333333</v>
      </c>
      <c r="BH47">
        <v>4.25</v>
      </c>
      <c r="BI47">
        <v>3</v>
      </c>
      <c r="BO47">
        <v>2</v>
      </c>
      <c r="BP47">
        <v>4</v>
      </c>
      <c r="BV47">
        <v>2.0000000000000004</v>
      </c>
      <c r="BW47">
        <v>2.6666666666666665</v>
      </c>
      <c r="CC47">
        <v>3.2222222222222223</v>
      </c>
      <c r="CD47">
        <v>3.3333333333333335</v>
      </c>
      <c r="CK47">
        <v>6</v>
      </c>
      <c r="CL47">
        <v>7</v>
      </c>
    </row>
    <row r="48" spans="2:90" x14ac:dyDescent="0.2">
      <c r="B48">
        <v>2</v>
      </c>
      <c r="C48">
        <v>1.6666666666666667</v>
      </c>
      <c r="J48" s="24">
        <v>1</v>
      </c>
      <c r="K48">
        <v>3</v>
      </c>
      <c r="Q48">
        <v>3</v>
      </c>
      <c r="R48">
        <v>2</v>
      </c>
      <c r="V48" t="s">
        <v>519</v>
      </c>
      <c r="W48">
        <v>2</v>
      </c>
      <c r="X48">
        <v>0</v>
      </c>
      <c r="AB48" t="s">
        <v>519</v>
      </c>
      <c r="AC48">
        <v>3.3333333333333335</v>
      </c>
      <c r="AD48">
        <v>3.4444444444444446</v>
      </c>
      <c r="AJ48">
        <v>3.5555555555555554</v>
      </c>
      <c r="AK48" t="e">
        <v>#N/A</v>
      </c>
      <c r="AM48">
        <v>1.3333333333333335</v>
      </c>
      <c r="AN48">
        <v>1.3333333333333335</v>
      </c>
      <c r="AT48">
        <v>0.66666666666666652</v>
      </c>
      <c r="AU48">
        <v>0.66666666666666652</v>
      </c>
      <c r="BA48">
        <v>6.333333333333333</v>
      </c>
      <c r="BB48">
        <v>6</v>
      </c>
      <c r="BH48">
        <v>4.25</v>
      </c>
      <c r="BI48">
        <v>4.666666666666667</v>
      </c>
      <c r="BO48">
        <v>2</v>
      </c>
      <c r="BP48">
        <v>2</v>
      </c>
      <c r="BV48">
        <v>1.3333333333333333</v>
      </c>
      <c r="BW48">
        <v>2.666666666666667</v>
      </c>
      <c r="CC48">
        <v>2.8888888888888888</v>
      </c>
      <c r="CD48">
        <v>3.3333333333333335</v>
      </c>
      <c r="CK48">
        <v>6</v>
      </c>
      <c r="CL48">
        <v>6</v>
      </c>
    </row>
    <row r="49" spans="2:90" x14ac:dyDescent="0.2">
      <c r="B49">
        <v>1.6666666666666667</v>
      </c>
      <c r="C49">
        <v>1.6666666666666667</v>
      </c>
      <c r="J49" s="24">
        <v>1</v>
      </c>
      <c r="K49">
        <v>2</v>
      </c>
      <c r="Q49">
        <v>2</v>
      </c>
      <c r="R49">
        <v>2</v>
      </c>
      <c r="V49" t="s">
        <v>519</v>
      </c>
      <c r="W49">
        <v>2</v>
      </c>
      <c r="X49">
        <v>1</v>
      </c>
      <c r="AB49" t="s">
        <v>519</v>
      </c>
      <c r="AC49">
        <v>2.6666666666666665</v>
      </c>
      <c r="AD49">
        <v>3.4444444444444446</v>
      </c>
      <c r="AJ49">
        <v>4.7777777777777777</v>
      </c>
      <c r="AK49" t="e">
        <v>#N/A</v>
      </c>
      <c r="AM49">
        <v>1</v>
      </c>
      <c r="AN49">
        <v>3</v>
      </c>
      <c r="AT49">
        <v>1.6666666666666665</v>
      </c>
      <c r="AU49">
        <v>1.6666666666666665</v>
      </c>
      <c r="BA49">
        <v>6</v>
      </c>
      <c r="BB49">
        <v>7</v>
      </c>
      <c r="BH49">
        <v>2.5</v>
      </c>
      <c r="BI49">
        <v>2.3333333333333335</v>
      </c>
      <c r="BO49">
        <v>3</v>
      </c>
      <c r="BP49">
        <v>4</v>
      </c>
      <c r="BV49">
        <v>3.666666666666667</v>
      </c>
      <c r="BW49">
        <v>3</v>
      </c>
      <c r="CC49">
        <v>3.2222222222222223</v>
      </c>
      <c r="CD49">
        <v>3.4444444444444446</v>
      </c>
      <c r="CK49">
        <v>5</v>
      </c>
      <c r="CL49">
        <v>4</v>
      </c>
    </row>
    <row r="50" spans="2:90" x14ac:dyDescent="0.2">
      <c r="B50">
        <v>2</v>
      </c>
      <c r="C50">
        <v>2</v>
      </c>
      <c r="J50" s="24">
        <v>2</v>
      </c>
      <c r="K50">
        <v>3</v>
      </c>
      <c r="Q50">
        <v>2</v>
      </c>
      <c r="R50">
        <v>2</v>
      </c>
      <c r="V50" t="s">
        <v>519</v>
      </c>
      <c r="W50">
        <v>2</v>
      </c>
      <c r="X50">
        <v>1</v>
      </c>
      <c r="AB50" t="s">
        <v>519</v>
      </c>
      <c r="AC50">
        <v>2.3333333333333335</v>
      </c>
      <c r="AD50">
        <v>3.4444444444444446</v>
      </c>
      <c r="AJ50">
        <v>2</v>
      </c>
      <c r="AK50" t="e">
        <v>#N/A</v>
      </c>
      <c r="AM50">
        <v>2.333333333333333</v>
      </c>
      <c r="AN50">
        <v>1.3333333333333335</v>
      </c>
      <c r="AT50">
        <v>0</v>
      </c>
      <c r="AU50">
        <v>0</v>
      </c>
      <c r="BA50">
        <v>5.333333333333333</v>
      </c>
      <c r="BB50">
        <v>7</v>
      </c>
      <c r="BH50">
        <v>4</v>
      </c>
      <c r="BI50">
        <v>4.333333333333333</v>
      </c>
      <c r="BO50">
        <v>2</v>
      </c>
      <c r="BP50">
        <v>0</v>
      </c>
      <c r="BV50">
        <v>3</v>
      </c>
      <c r="BW50">
        <v>3</v>
      </c>
      <c r="CC50">
        <v>2.6666666666666665</v>
      </c>
      <c r="CD50">
        <v>3.4444444444444446</v>
      </c>
      <c r="CK50">
        <v>7</v>
      </c>
      <c r="CL50">
        <v>7</v>
      </c>
    </row>
    <row r="51" spans="2:90" x14ac:dyDescent="0.2">
      <c r="B51">
        <v>2.6666666666666665</v>
      </c>
      <c r="C51">
        <v>2</v>
      </c>
      <c r="J51" s="24">
        <v>3</v>
      </c>
      <c r="K51">
        <v>1</v>
      </c>
      <c r="Q51">
        <v>3</v>
      </c>
      <c r="R51">
        <v>2</v>
      </c>
      <c r="V51" t="s">
        <v>519</v>
      </c>
      <c r="W51">
        <v>2</v>
      </c>
      <c r="X51">
        <v>2</v>
      </c>
      <c r="AB51" t="s">
        <v>519</v>
      </c>
      <c r="AC51">
        <v>2.3333333333333335</v>
      </c>
      <c r="AD51">
        <v>3.5555555555555554</v>
      </c>
      <c r="AJ51">
        <v>3.2222222222222223</v>
      </c>
      <c r="AK51" t="e">
        <v>#N/A</v>
      </c>
      <c r="AM51">
        <v>2.3333333333333335</v>
      </c>
      <c r="AN51">
        <v>1.3333333333333335</v>
      </c>
      <c r="AT51">
        <v>4</v>
      </c>
      <c r="AU51">
        <v>0.66666666666666652</v>
      </c>
      <c r="BA51">
        <v>6.666666666666667</v>
      </c>
      <c r="BB51">
        <v>7</v>
      </c>
      <c r="BH51">
        <v>4</v>
      </c>
      <c r="BI51">
        <v>4.333333333333333</v>
      </c>
      <c r="BO51">
        <v>5</v>
      </c>
      <c r="BP51">
        <v>2</v>
      </c>
      <c r="BV51">
        <v>3</v>
      </c>
      <c r="BW51">
        <v>3</v>
      </c>
      <c r="CC51">
        <v>2.8888888888888888</v>
      </c>
      <c r="CD51">
        <v>3.4444444444444446</v>
      </c>
      <c r="CK51">
        <v>4</v>
      </c>
      <c r="CL51">
        <v>5</v>
      </c>
    </row>
    <row r="52" spans="2:90" x14ac:dyDescent="0.2">
      <c r="B52">
        <v>4</v>
      </c>
      <c r="C52">
        <v>2</v>
      </c>
      <c r="J52" s="24">
        <v>3</v>
      </c>
      <c r="K52">
        <v>2</v>
      </c>
      <c r="Q52">
        <v>5</v>
      </c>
      <c r="R52">
        <v>2</v>
      </c>
      <c r="V52" t="s">
        <v>519</v>
      </c>
      <c r="W52">
        <v>4</v>
      </c>
      <c r="X52">
        <v>2</v>
      </c>
      <c r="AB52" t="s">
        <v>519</v>
      </c>
      <c r="AC52">
        <v>2</v>
      </c>
      <c r="AD52">
        <v>3.5555555555555554</v>
      </c>
      <c r="AJ52">
        <v>4.666666666666667</v>
      </c>
      <c r="AK52">
        <v>3.8888888888888888</v>
      </c>
      <c r="AM52">
        <v>2.6666666666666665</v>
      </c>
      <c r="AN52">
        <v>3</v>
      </c>
      <c r="AT52">
        <v>2.6666666666666665</v>
      </c>
      <c r="AU52">
        <v>3</v>
      </c>
      <c r="BA52">
        <v>7</v>
      </c>
      <c r="BB52">
        <v>6.333333333333333</v>
      </c>
      <c r="BH52">
        <v>3.25</v>
      </c>
      <c r="BI52">
        <v>4</v>
      </c>
      <c r="BO52">
        <v>4</v>
      </c>
      <c r="BP52">
        <v>5</v>
      </c>
      <c r="BV52">
        <v>2.6666666666666665</v>
      </c>
      <c r="BW52">
        <v>3</v>
      </c>
      <c r="CC52">
        <v>2.7777777777777777</v>
      </c>
      <c r="CD52">
        <v>3.5555555555555554</v>
      </c>
      <c r="CK52">
        <v>4</v>
      </c>
      <c r="CL52">
        <v>5</v>
      </c>
    </row>
    <row r="53" spans="2:90" x14ac:dyDescent="0.2">
      <c r="B53">
        <v>1.6666666666666667</v>
      </c>
      <c r="C53">
        <v>2</v>
      </c>
      <c r="J53" s="24">
        <v>1</v>
      </c>
      <c r="K53">
        <v>2</v>
      </c>
      <c r="Q53">
        <v>1</v>
      </c>
      <c r="R53">
        <v>1</v>
      </c>
      <c r="V53" t="s">
        <v>519</v>
      </c>
      <c r="W53">
        <v>3</v>
      </c>
      <c r="X53">
        <v>3</v>
      </c>
      <c r="AB53" t="s">
        <v>519</v>
      </c>
      <c r="AC53">
        <v>4</v>
      </c>
      <c r="AD53">
        <v>3.6666666666666665</v>
      </c>
      <c r="AJ53">
        <v>3.3333333333333335</v>
      </c>
      <c r="AK53" t="e">
        <v>#N/A</v>
      </c>
      <c r="AM53">
        <v>0</v>
      </c>
      <c r="AN53">
        <v>0</v>
      </c>
      <c r="AT53">
        <v>2.6666666666666665</v>
      </c>
      <c r="AU53">
        <v>2</v>
      </c>
      <c r="BA53">
        <v>7</v>
      </c>
      <c r="BB53">
        <v>7</v>
      </c>
      <c r="BH53">
        <v>4.5</v>
      </c>
      <c r="BI53">
        <v>4</v>
      </c>
      <c r="BO53">
        <v>4</v>
      </c>
      <c r="BP53">
        <v>4</v>
      </c>
      <c r="BV53">
        <v>4</v>
      </c>
      <c r="BW53">
        <v>3</v>
      </c>
      <c r="CC53">
        <v>3.2222222222222223</v>
      </c>
      <c r="CD53">
        <v>3.5555555555555554</v>
      </c>
      <c r="CK53">
        <v>7</v>
      </c>
      <c r="CL53">
        <v>7</v>
      </c>
    </row>
    <row r="54" spans="2:90" x14ac:dyDescent="0.2">
      <c r="B54">
        <v>1.6666666666666667</v>
      </c>
      <c r="C54">
        <v>2</v>
      </c>
      <c r="J54" s="24">
        <v>1</v>
      </c>
      <c r="K54">
        <v>2</v>
      </c>
      <c r="Q54">
        <v>1</v>
      </c>
      <c r="R54">
        <v>1</v>
      </c>
      <c r="V54" t="s">
        <v>519</v>
      </c>
      <c r="W54">
        <v>3</v>
      </c>
      <c r="X54">
        <v>3</v>
      </c>
      <c r="AB54" t="s">
        <v>519</v>
      </c>
      <c r="AC54">
        <v>2.3333333333333335</v>
      </c>
      <c r="AD54">
        <v>3.6666666666666665</v>
      </c>
      <c r="AJ54">
        <v>2.5555555555555554</v>
      </c>
      <c r="AK54">
        <v>3.3333333333333335</v>
      </c>
      <c r="AM54">
        <v>1.3333333333333335</v>
      </c>
      <c r="AN54">
        <v>1.3333333333333335</v>
      </c>
      <c r="AT54">
        <v>1.3333333333333335</v>
      </c>
      <c r="AU54">
        <v>1.6666666666666665</v>
      </c>
      <c r="BA54">
        <v>4.666666666666667</v>
      </c>
      <c r="BB54">
        <v>5</v>
      </c>
      <c r="BH54">
        <v>4</v>
      </c>
      <c r="BI54">
        <v>2.3333333333333335</v>
      </c>
      <c r="BO54">
        <v>2</v>
      </c>
      <c r="BP54">
        <v>3</v>
      </c>
      <c r="BV54">
        <v>2.333333333333333</v>
      </c>
      <c r="BW54">
        <v>3</v>
      </c>
      <c r="CC54">
        <v>3.4444444444444446</v>
      </c>
      <c r="CD54">
        <v>3.6666666666666665</v>
      </c>
      <c r="CK54">
        <v>6</v>
      </c>
      <c r="CL54">
        <v>6</v>
      </c>
    </row>
    <row r="55" spans="2:90" x14ac:dyDescent="0.2">
      <c r="B55">
        <v>0.66666666666666663</v>
      </c>
      <c r="C55">
        <v>2</v>
      </c>
      <c r="J55" s="24">
        <v>1</v>
      </c>
      <c r="K55">
        <v>1</v>
      </c>
      <c r="Q55">
        <v>1</v>
      </c>
      <c r="R55">
        <v>4</v>
      </c>
      <c r="V55" t="s">
        <v>519</v>
      </c>
      <c r="W55">
        <v>0</v>
      </c>
      <c r="X55">
        <v>1</v>
      </c>
      <c r="AB55" t="s">
        <v>519</v>
      </c>
      <c r="AC55">
        <v>1</v>
      </c>
      <c r="AD55">
        <v>3.6666666666666665</v>
      </c>
      <c r="AJ55">
        <v>3.7777777777777777</v>
      </c>
      <c r="AK55" t="e">
        <v>#N/A</v>
      </c>
      <c r="AM55">
        <v>2</v>
      </c>
      <c r="AN55">
        <v>1.3333333333333335</v>
      </c>
      <c r="AT55">
        <v>2.3333333333333335</v>
      </c>
      <c r="AU55">
        <v>1.3333333333333335</v>
      </c>
      <c r="BA55">
        <v>4.666666666666667</v>
      </c>
      <c r="BB55">
        <v>5.333333333333333</v>
      </c>
      <c r="BH55">
        <v>3.5</v>
      </c>
      <c r="BI55">
        <v>2.6666666666666665</v>
      </c>
      <c r="BO55">
        <v>4</v>
      </c>
      <c r="BP55">
        <v>2</v>
      </c>
      <c r="BV55">
        <v>2</v>
      </c>
      <c r="BW55">
        <v>3</v>
      </c>
      <c r="CC55">
        <v>2.2222222222222223</v>
      </c>
      <c r="CD55">
        <v>3.6666666666666665</v>
      </c>
      <c r="CK55">
        <v>5</v>
      </c>
      <c r="CL55">
        <v>5</v>
      </c>
    </row>
    <row r="56" spans="2:90" x14ac:dyDescent="0.2">
      <c r="B56">
        <v>1.6666666666666667</v>
      </c>
      <c r="C56">
        <v>2</v>
      </c>
      <c r="J56" s="24">
        <v>2</v>
      </c>
      <c r="K56">
        <v>1</v>
      </c>
      <c r="Q56">
        <v>2</v>
      </c>
      <c r="R56">
        <v>4</v>
      </c>
      <c r="V56" t="s">
        <v>519</v>
      </c>
      <c r="W56">
        <v>1</v>
      </c>
      <c r="X56">
        <v>1</v>
      </c>
      <c r="AB56" t="s">
        <v>519</v>
      </c>
      <c r="AC56">
        <v>1.6666666666666667</v>
      </c>
      <c r="AD56">
        <v>3.6666666666666665</v>
      </c>
      <c r="AJ56">
        <v>2.2222222222222223</v>
      </c>
      <c r="AK56" t="e">
        <v>#N/A</v>
      </c>
      <c r="AM56">
        <v>1.3333333333333333</v>
      </c>
      <c r="AN56">
        <v>-2</v>
      </c>
      <c r="AT56">
        <v>2</v>
      </c>
      <c r="AU56">
        <v>3</v>
      </c>
      <c r="BA56">
        <v>6.333333333333333</v>
      </c>
      <c r="BB56">
        <v>6.333333333333333</v>
      </c>
      <c r="BH56">
        <v>4.25</v>
      </c>
      <c r="BI56">
        <v>3.6666666666666665</v>
      </c>
      <c r="BO56">
        <v>3</v>
      </c>
      <c r="BP56">
        <v>4</v>
      </c>
      <c r="BV56">
        <v>3</v>
      </c>
      <c r="BW56">
        <v>3</v>
      </c>
      <c r="CC56">
        <v>2.3333333333333335</v>
      </c>
      <c r="CD56">
        <v>3.6666666666666665</v>
      </c>
      <c r="CK56">
        <v>7</v>
      </c>
      <c r="CL56">
        <v>7</v>
      </c>
    </row>
    <row r="57" spans="2:90" x14ac:dyDescent="0.2">
      <c r="B57">
        <v>2</v>
      </c>
      <c r="C57">
        <v>2</v>
      </c>
      <c r="J57" s="24">
        <v>2</v>
      </c>
      <c r="K57">
        <v>2</v>
      </c>
      <c r="Q57">
        <v>2</v>
      </c>
      <c r="R57">
        <v>2</v>
      </c>
      <c r="V57" t="s">
        <v>519</v>
      </c>
      <c r="W57">
        <v>2</v>
      </c>
      <c r="X57">
        <v>2</v>
      </c>
      <c r="AB57" t="s">
        <v>519</v>
      </c>
      <c r="AC57">
        <v>4.333333333333333</v>
      </c>
      <c r="AD57">
        <v>3.6666666666666665</v>
      </c>
      <c r="AJ57">
        <v>3.1111111111111112</v>
      </c>
      <c r="AK57">
        <v>3.3333333333333335</v>
      </c>
      <c r="AM57">
        <v>2.3333333333333335</v>
      </c>
      <c r="AN57">
        <v>2.6666666666666665</v>
      </c>
      <c r="AT57">
        <v>0</v>
      </c>
      <c r="AU57">
        <v>2.6666666666666665</v>
      </c>
      <c r="BA57">
        <v>6.666666666666667</v>
      </c>
      <c r="BB57">
        <v>7</v>
      </c>
      <c r="BH57">
        <v>3.5</v>
      </c>
      <c r="BI57">
        <v>4</v>
      </c>
      <c r="BO57">
        <v>0</v>
      </c>
      <c r="BP57">
        <v>4</v>
      </c>
      <c r="BV57">
        <v>4.333333333333333</v>
      </c>
      <c r="BW57">
        <v>3</v>
      </c>
      <c r="CC57">
        <v>4</v>
      </c>
      <c r="CD57">
        <v>3.6666666666666665</v>
      </c>
      <c r="CK57">
        <v>5</v>
      </c>
      <c r="CL57">
        <v>5</v>
      </c>
    </row>
    <row r="58" spans="2:90" x14ac:dyDescent="0.2">
      <c r="B58">
        <v>3.6666666666666665</v>
      </c>
      <c r="C58">
        <v>2</v>
      </c>
      <c r="J58" s="24">
        <v>4</v>
      </c>
      <c r="K58">
        <v>2</v>
      </c>
      <c r="Q58">
        <v>3</v>
      </c>
      <c r="R58">
        <v>2</v>
      </c>
      <c r="V58" t="s">
        <v>519</v>
      </c>
      <c r="W58">
        <v>4</v>
      </c>
      <c r="X58">
        <v>2</v>
      </c>
      <c r="AB58" t="s">
        <v>519</v>
      </c>
      <c r="AC58">
        <v>3.6666666666666665</v>
      </c>
      <c r="AD58">
        <v>3.7777777777777777</v>
      </c>
      <c r="AJ58">
        <v>3.4444444444444446</v>
      </c>
      <c r="AK58" t="e">
        <v>#N/A</v>
      </c>
      <c r="AM58">
        <v>0</v>
      </c>
      <c r="AN58">
        <v>-0.33333333333333348</v>
      </c>
      <c r="AT58">
        <v>1</v>
      </c>
      <c r="AU58">
        <v>2.3333333333333335</v>
      </c>
      <c r="BA58">
        <v>5.333333333333333</v>
      </c>
      <c r="BB58">
        <v>6.666666666666667</v>
      </c>
      <c r="BH58">
        <v>3.5</v>
      </c>
      <c r="BI58">
        <v>2.3333333333333335</v>
      </c>
      <c r="BO58">
        <v>2</v>
      </c>
      <c r="BP58">
        <v>4</v>
      </c>
      <c r="BV58">
        <v>2.666666666666667</v>
      </c>
      <c r="BW58">
        <v>3.0000000000000004</v>
      </c>
      <c r="CC58">
        <v>3.8888888888888888</v>
      </c>
      <c r="CD58">
        <v>3.7777777777777777</v>
      </c>
      <c r="CK58">
        <v>7</v>
      </c>
      <c r="CL58">
        <v>7</v>
      </c>
    </row>
    <row r="59" spans="2:90" x14ac:dyDescent="0.2">
      <c r="B59">
        <v>1</v>
      </c>
      <c r="C59">
        <v>2.3333333333333335</v>
      </c>
      <c r="J59" s="24">
        <v>1</v>
      </c>
      <c r="K59">
        <v>2</v>
      </c>
      <c r="Q59">
        <v>1</v>
      </c>
      <c r="R59">
        <v>3</v>
      </c>
      <c r="V59" t="s">
        <v>519</v>
      </c>
      <c r="W59">
        <v>1</v>
      </c>
      <c r="X59">
        <v>2</v>
      </c>
      <c r="AB59" t="s">
        <v>519</v>
      </c>
      <c r="AC59">
        <v>4.666666666666667</v>
      </c>
      <c r="AD59">
        <v>3.7777777777777777</v>
      </c>
      <c r="AK59" t="s">
        <v>518</v>
      </c>
      <c r="AM59">
        <v>1.666666666666667</v>
      </c>
      <c r="AN59">
        <v>3.3333333333333335</v>
      </c>
      <c r="AT59">
        <v>2</v>
      </c>
      <c r="AU59">
        <v>1.3333333333333335</v>
      </c>
      <c r="BA59">
        <v>5.333333333333333</v>
      </c>
      <c r="BB59">
        <v>6.333333333333333</v>
      </c>
      <c r="BH59">
        <v>4.25</v>
      </c>
      <c r="BI59">
        <v>4</v>
      </c>
      <c r="BO59">
        <v>3</v>
      </c>
      <c r="BP59">
        <v>2</v>
      </c>
      <c r="BV59">
        <v>2</v>
      </c>
      <c r="BW59">
        <v>3.333333333333333</v>
      </c>
      <c r="CC59">
        <v>3.8888888888888888</v>
      </c>
      <c r="CD59">
        <v>3.7777777777777777</v>
      </c>
      <c r="CK59">
        <v>5</v>
      </c>
      <c r="CL59">
        <v>7</v>
      </c>
    </row>
    <row r="60" spans="2:90" x14ac:dyDescent="0.2">
      <c r="B60">
        <v>1.6666666666666667</v>
      </c>
      <c r="C60">
        <v>2.3333333333333335</v>
      </c>
      <c r="J60" s="24">
        <v>1</v>
      </c>
      <c r="K60">
        <v>2</v>
      </c>
      <c r="Q60">
        <v>2</v>
      </c>
      <c r="R60">
        <v>4</v>
      </c>
      <c r="V60" t="s">
        <v>519</v>
      </c>
      <c r="W60">
        <v>2</v>
      </c>
      <c r="X60">
        <v>1</v>
      </c>
      <c r="AB60" t="s">
        <v>519</v>
      </c>
      <c r="AC60">
        <v>3</v>
      </c>
      <c r="AD60">
        <v>3.8888888888888888</v>
      </c>
      <c r="AK60" t="e">
        <v>#N/A</v>
      </c>
      <c r="AM60">
        <v>0.33333333333333348</v>
      </c>
      <c r="AN60">
        <v>0.33333333333333348</v>
      </c>
      <c r="AT60">
        <v>2.6666666666666665</v>
      </c>
      <c r="AU60">
        <v>2.3333333333333335</v>
      </c>
      <c r="BA60">
        <v>5.333333333333333</v>
      </c>
      <c r="BB60">
        <v>5.333333333333333</v>
      </c>
      <c r="BH60">
        <v>4.5</v>
      </c>
      <c r="BI60">
        <v>4</v>
      </c>
      <c r="BO60">
        <v>5</v>
      </c>
      <c r="BP60">
        <v>4</v>
      </c>
      <c r="BV60">
        <v>3</v>
      </c>
      <c r="BW60">
        <v>3.333333333333333</v>
      </c>
      <c r="CC60">
        <v>3.1111111111111112</v>
      </c>
      <c r="CD60">
        <v>3.8888888888888888</v>
      </c>
      <c r="CK60">
        <v>6</v>
      </c>
      <c r="CL60">
        <v>7</v>
      </c>
    </row>
    <row r="61" spans="2:90" x14ac:dyDescent="0.2">
      <c r="B61">
        <v>2.6666666666666665</v>
      </c>
      <c r="C61">
        <v>2.3333333333333335</v>
      </c>
      <c r="J61" s="24">
        <v>3</v>
      </c>
      <c r="K61">
        <v>2</v>
      </c>
      <c r="Q61">
        <v>3</v>
      </c>
      <c r="R61">
        <v>3</v>
      </c>
      <c r="V61" t="s">
        <v>519</v>
      </c>
      <c r="W61">
        <v>2</v>
      </c>
      <c r="X61">
        <v>2</v>
      </c>
      <c r="AB61" t="s">
        <v>519</v>
      </c>
      <c r="AC61">
        <v>2.6666666666666665</v>
      </c>
      <c r="AD61">
        <v>3.8888888888888888</v>
      </c>
      <c r="AJ61">
        <v>3.2222222222222223</v>
      </c>
      <c r="AK61" t="e">
        <v>#N/A</v>
      </c>
      <c r="AM61">
        <v>0</v>
      </c>
      <c r="AN61">
        <v>0</v>
      </c>
      <c r="AT61">
        <v>0.33333333333333348</v>
      </c>
      <c r="AU61">
        <v>0.33333333333333348</v>
      </c>
      <c r="BA61">
        <v>6.333333333333333</v>
      </c>
      <c r="BB61">
        <v>5.333333333333333</v>
      </c>
      <c r="BH61">
        <v>3.5</v>
      </c>
      <c r="BI61">
        <v>5</v>
      </c>
      <c r="BO61">
        <v>2</v>
      </c>
      <c r="BP61">
        <v>2</v>
      </c>
      <c r="BV61">
        <v>1.666666666666667</v>
      </c>
      <c r="BW61">
        <v>3.6666666666666665</v>
      </c>
      <c r="CC61">
        <v>4.666666666666667</v>
      </c>
      <c r="CD61">
        <v>3.8888888888888888</v>
      </c>
      <c r="CK61">
        <v>2</v>
      </c>
      <c r="CL61">
        <v>4</v>
      </c>
    </row>
    <row r="62" spans="2:90" x14ac:dyDescent="0.2">
      <c r="B62">
        <v>3.6666666666666665</v>
      </c>
      <c r="C62">
        <v>2.6666666666666665</v>
      </c>
      <c r="J62" s="24">
        <v>5</v>
      </c>
      <c r="K62">
        <v>3</v>
      </c>
      <c r="Q62">
        <v>3</v>
      </c>
      <c r="R62">
        <v>3</v>
      </c>
      <c r="V62" t="s">
        <v>519</v>
      </c>
      <c r="W62">
        <v>3</v>
      </c>
      <c r="X62">
        <v>2</v>
      </c>
      <c r="AB62" t="s">
        <v>519</v>
      </c>
      <c r="AC62">
        <v>2.3333333333333335</v>
      </c>
      <c r="AD62">
        <v>3.8888888888888888</v>
      </c>
      <c r="AK62" t="e">
        <v>#N/A</v>
      </c>
      <c r="AM62">
        <v>0</v>
      </c>
      <c r="AN62">
        <v>0.33333333333333348</v>
      </c>
      <c r="AT62">
        <v>3.6666666666666665</v>
      </c>
      <c r="AU62">
        <v>3</v>
      </c>
      <c r="BA62">
        <v>6</v>
      </c>
      <c r="BB62">
        <v>5.333333333333333</v>
      </c>
      <c r="BH62">
        <v>3</v>
      </c>
      <c r="BI62">
        <v>3.3333333333333335</v>
      </c>
      <c r="BO62">
        <v>5</v>
      </c>
      <c r="BP62">
        <v>4</v>
      </c>
      <c r="BV62">
        <v>2.6666666666666665</v>
      </c>
      <c r="BW62">
        <v>3.666666666666667</v>
      </c>
      <c r="CC62">
        <v>3.1111111111111112</v>
      </c>
      <c r="CD62">
        <v>3.8888888888888888</v>
      </c>
      <c r="CK62">
        <v>7</v>
      </c>
      <c r="CL62">
        <v>7</v>
      </c>
    </row>
    <row r="63" spans="2:90" x14ac:dyDescent="0.2">
      <c r="B63">
        <v>2.3333333333333335</v>
      </c>
      <c r="C63">
        <v>2.6666666666666665</v>
      </c>
      <c r="J63" s="24">
        <v>2</v>
      </c>
      <c r="K63">
        <v>2</v>
      </c>
      <c r="Q63">
        <v>3</v>
      </c>
      <c r="R63">
        <v>3</v>
      </c>
      <c r="V63" t="s">
        <v>519</v>
      </c>
      <c r="W63">
        <v>2</v>
      </c>
      <c r="X63">
        <v>3</v>
      </c>
      <c r="AB63" t="s">
        <v>519</v>
      </c>
      <c r="AC63">
        <v>5.666666666666667</v>
      </c>
      <c r="AD63">
        <v>3.8888888888888888</v>
      </c>
      <c r="AJ63">
        <v>3.5555555555555554</v>
      </c>
      <c r="AK63" t="e">
        <v>#N/A</v>
      </c>
      <c r="AM63">
        <v>2.3333333333333335</v>
      </c>
      <c r="AN63">
        <v>0.66666666666666652</v>
      </c>
      <c r="AT63">
        <v>2.3333333333333335</v>
      </c>
      <c r="AU63">
        <v>2.3333333333333335</v>
      </c>
      <c r="BA63">
        <v>6.333333333333333</v>
      </c>
      <c r="BB63">
        <v>6.333333333333333</v>
      </c>
      <c r="BH63">
        <v>3.75</v>
      </c>
      <c r="BI63">
        <v>4</v>
      </c>
      <c r="BO63">
        <v>4</v>
      </c>
      <c r="BP63">
        <v>4</v>
      </c>
      <c r="BV63">
        <v>4.333333333333333</v>
      </c>
      <c r="BW63">
        <v>3.666666666666667</v>
      </c>
      <c r="CC63">
        <v>3.3333333333333335</v>
      </c>
      <c r="CD63">
        <v>3.8888888888888888</v>
      </c>
      <c r="CK63">
        <v>6</v>
      </c>
      <c r="CL63">
        <v>6</v>
      </c>
    </row>
    <row r="64" spans="2:90" x14ac:dyDescent="0.2">
      <c r="B64">
        <v>1.3333333333333333</v>
      </c>
      <c r="C64">
        <v>2.6666666666666665</v>
      </c>
      <c r="J64" s="24">
        <v>2</v>
      </c>
      <c r="K64">
        <v>3</v>
      </c>
      <c r="Q64">
        <v>1</v>
      </c>
      <c r="R64">
        <v>2</v>
      </c>
      <c r="V64" t="s">
        <v>519</v>
      </c>
      <c r="W64">
        <v>1</v>
      </c>
      <c r="X64">
        <v>3</v>
      </c>
      <c r="AB64" t="s">
        <v>519</v>
      </c>
      <c r="AC64">
        <v>3</v>
      </c>
      <c r="AD64">
        <v>3.8888888888888888</v>
      </c>
      <c r="AJ64">
        <v>1.7777777777777777</v>
      </c>
      <c r="AK64">
        <v>2</v>
      </c>
      <c r="AM64">
        <v>1.6666666666666665</v>
      </c>
      <c r="AN64">
        <v>1.6666666666666665</v>
      </c>
      <c r="AT64">
        <v>2.6666666666666665</v>
      </c>
      <c r="AU64">
        <v>1.6666666666666665</v>
      </c>
      <c r="BA64">
        <v>5.333333333333333</v>
      </c>
      <c r="BB64">
        <v>5.666666666666667</v>
      </c>
      <c r="BH64">
        <v>5</v>
      </c>
      <c r="BI64">
        <v>5.666666666666667</v>
      </c>
      <c r="BO64">
        <v>4</v>
      </c>
      <c r="BP64">
        <v>3</v>
      </c>
      <c r="BV64">
        <v>4</v>
      </c>
      <c r="BW64">
        <v>3.666666666666667</v>
      </c>
      <c r="CC64">
        <v>3.1111111111111112</v>
      </c>
      <c r="CD64">
        <v>3.8888888888888888</v>
      </c>
      <c r="CK64">
        <v>5</v>
      </c>
      <c r="CL64">
        <v>7</v>
      </c>
    </row>
    <row r="65" spans="2:90" x14ac:dyDescent="0.2">
      <c r="B65">
        <v>2.6666666666666665</v>
      </c>
      <c r="C65">
        <v>2.6666666666666665</v>
      </c>
      <c r="J65" s="24">
        <v>3</v>
      </c>
      <c r="K65">
        <v>3</v>
      </c>
      <c r="Q65">
        <v>3</v>
      </c>
      <c r="R65">
        <v>3</v>
      </c>
      <c r="V65" t="s">
        <v>519</v>
      </c>
      <c r="W65">
        <v>2</v>
      </c>
      <c r="X65">
        <v>2</v>
      </c>
      <c r="AB65" t="s">
        <v>519</v>
      </c>
      <c r="AC65">
        <v>3</v>
      </c>
      <c r="AD65">
        <v>3.8888888888888888</v>
      </c>
      <c r="AJ65">
        <v>1.7777777777777777</v>
      </c>
      <c r="AK65">
        <v>2</v>
      </c>
      <c r="AM65">
        <v>2.6666666666666665</v>
      </c>
      <c r="AN65">
        <v>2</v>
      </c>
      <c r="AT65">
        <v>0.66666666666666652</v>
      </c>
      <c r="AU65">
        <v>2.3333333333333335</v>
      </c>
      <c r="BA65">
        <v>5</v>
      </c>
      <c r="BB65">
        <v>5.666666666666667</v>
      </c>
      <c r="BH65">
        <v>2.75</v>
      </c>
      <c r="BI65">
        <v>3.3333333333333335</v>
      </c>
      <c r="BO65">
        <v>2</v>
      </c>
      <c r="BP65">
        <v>4</v>
      </c>
      <c r="BV65">
        <v>4</v>
      </c>
      <c r="BW65">
        <v>3.666666666666667</v>
      </c>
      <c r="CC65">
        <v>4</v>
      </c>
      <c r="CD65">
        <v>3.8888888888888888</v>
      </c>
      <c r="CK65">
        <v>4</v>
      </c>
      <c r="CL65">
        <v>5</v>
      </c>
    </row>
    <row r="66" spans="2:90" x14ac:dyDescent="0.2">
      <c r="B66">
        <v>2.6666666666666665</v>
      </c>
      <c r="C66">
        <v>3</v>
      </c>
      <c r="J66" s="24">
        <v>2</v>
      </c>
      <c r="K66">
        <v>2</v>
      </c>
      <c r="Q66">
        <v>4</v>
      </c>
      <c r="R66">
        <v>5</v>
      </c>
      <c r="V66" t="s">
        <v>519</v>
      </c>
      <c r="W66">
        <v>2</v>
      </c>
      <c r="X66">
        <v>2</v>
      </c>
      <c r="AB66" t="s">
        <v>519</v>
      </c>
      <c r="AC66">
        <v>3.3333333333333335</v>
      </c>
      <c r="AD66">
        <v>3.8888888888888888</v>
      </c>
      <c r="AJ66">
        <v>4.8888888888888893</v>
      </c>
      <c r="AK66">
        <v>3.8888888888888888</v>
      </c>
      <c r="AM66">
        <v>1.3333333333333335</v>
      </c>
      <c r="AN66">
        <v>2.6666666666666665</v>
      </c>
      <c r="AT66">
        <v>2</v>
      </c>
      <c r="AU66">
        <v>2</v>
      </c>
      <c r="BA66">
        <v>6.333333333333333</v>
      </c>
      <c r="BB66">
        <v>6</v>
      </c>
      <c r="BH66">
        <v>5</v>
      </c>
      <c r="BI66">
        <v>4.333333333333333</v>
      </c>
      <c r="BO66">
        <v>3</v>
      </c>
      <c r="BP66">
        <v>3</v>
      </c>
      <c r="BV66">
        <v>4</v>
      </c>
      <c r="BW66">
        <v>3.666666666666667</v>
      </c>
      <c r="CC66">
        <v>4.8888888888888893</v>
      </c>
      <c r="CD66">
        <v>3.8888888888888888</v>
      </c>
      <c r="CK66">
        <v>5</v>
      </c>
      <c r="CL66">
        <v>4</v>
      </c>
    </row>
    <row r="67" spans="2:90" x14ac:dyDescent="0.2">
      <c r="B67">
        <v>3</v>
      </c>
      <c r="C67">
        <v>3</v>
      </c>
      <c r="J67" s="24">
        <v>3</v>
      </c>
      <c r="K67">
        <v>3</v>
      </c>
      <c r="Q67">
        <v>3</v>
      </c>
      <c r="R67">
        <v>3</v>
      </c>
      <c r="V67" t="s">
        <v>519</v>
      </c>
      <c r="W67">
        <v>3</v>
      </c>
      <c r="X67">
        <v>3</v>
      </c>
      <c r="AB67" t="s">
        <v>519</v>
      </c>
      <c r="AC67">
        <v>4.333333333333333</v>
      </c>
      <c r="AD67">
        <v>3.8888888888888888</v>
      </c>
      <c r="AJ67">
        <v>2.8888888888888888</v>
      </c>
      <c r="AK67">
        <v>2.6666666666666665</v>
      </c>
      <c r="AM67">
        <v>2.6666666666666665</v>
      </c>
      <c r="AN67">
        <v>3</v>
      </c>
      <c r="AT67">
        <v>2</v>
      </c>
      <c r="AU67">
        <v>2</v>
      </c>
      <c r="BA67">
        <v>5.333333333333333</v>
      </c>
      <c r="BB67">
        <v>5</v>
      </c>
      <c r="BH67">
        <v>4.25</v>
      </c>
      <c r="BI67">
        <v>3.3333333333333335</v>
      </c>
      <c r="BO67">
        <v>3</v>
      </c>
      <c r="BP67">
        <v>3</v>
      </c>
      <c r="BV67">
        <v>3.666666666666667</v>
      </c>
      <c r="BW67">
        <v>3.666666666666667</v>
      </c>
      <c r="CC67">
        <v>3.7777777777777777</v>
      </c>
      <c r="CD67">
        <v>3.8888888888888888</v>
      </c>
      <c r="CK67">
        <v>6</v>
      </c>
      <c r="CL67">
        <v>7</v>
      </c>
    </row>
    <row r="68" spans="2:90" x14ac:dyDescent="0.2">
      <c r="B68">
        <v>3</v>
      </c>
      <c r="C68">
        <v>3</v>
      </c>
      <c r="J68" s="24">
        <v>3</v>
      </c>
      <c r="K68">
        <v>3</v>
      </c>
      <c r="Q68">
        <v>3</v>
      </c>
      <c r="R68">
        <v>3</v>
      </c>
      <c r="V68" t="s">
        <v>519</v>
      </c>
      <c r="W68">
        <v>3</v>
      </c>
      <c r="X68">
        <v>3</v>
      </c>
      <c r="AB68" t="s">
        <v>519</v>
      </c>
      <c r="AC68">
        <v>4</v>
      </c>
      <c r="AD68">
        <v>4</v>
      </c>
      <c r="AJ68">
        <v>2.3333333333333335</v>
      </c>
      <c r="AK68" t="e">
        <v>#N/A</v>
      </c>
      <c r="AM68">
        <v>0</v>
      </c>
      <c r="AN68">
        <v>0</v>
      </c>
      <c r="AT68">
        <v>-0.33333333333333348</v>
      </c>
      <c r="AU68">
        <v>-0.66666666666666652</v>
      </c>
      <c r="BA68">
        <v>5.333333333333333</v>
      </c>
      <c r="BB68">
        <v>6.666666666666667</v>
      </c>
      <c r="BH68">
        <v>3.75</v>
      </c>
      <c r="BI68">
        <v>2.6666666666666665</v>
      </c>
      <c r="BO68">
        <v>1</v>
      </c>
      <c r="BP68">
        <v>1</v>
      </c>
      <c r="BV68">
        <v>4.333333333333333</v>
      </c>
      <c r="BW68">
        <v>4</v>
      </c>
      <c r="CC68">
        <v>4.8888888888888893</v>
      </c>
      <c r="CD68">
        <v>4</v>
      </c>
      <c r="CK68">
        <v>6</v>
      </c>
      <c r="CL68">
        <v>6</v>
      </c>
    </row>
    <row r="69" spans="2:90" x14ac:dyDescent="0.2">
      <c r="B69">
        <v>3</v>
      </c>
      <c r="C69">
        <v>3</v>
      </c>
      <c r="J69" s="24">
        <v>2</v>
      </c>
      <c r="K69">
        <v>3</v>
      </c>
      <c r="Q69">
        <v>4</v>
      </c>
      <c r="R69">
        <v>3</v>
      </c>
      <c r="V69" t="s">
        <v>519</v>
      </c>
      <c r="W69">
        <v>3</v>
      </c>
      <c r="X69">
        <v>3</v>
      </c>
      <c r="AB69" t="s">
        <v>519</v>
      </c>
      <c r="AC69">
        <v>4</v>
      </c>
      <c r="AD69">
        <v>4</v>
      </c>
      <c r="AJ69" t="s">
        <v>518</v>
      </c>
      <c r="AK69" t="s">
        <v>518</v>
      </c>
      <c r="AM69">
        <v>0</v>
      </c>
      <c r="AN69">
        <v>0</v>
      </c>
      <c r="AT69">
        <v>-0.33333333333333348</v>
      </c>
      <c r="AU69">
        <v>-0.66666666666666652</v>
      </c>
      <c r="BA69">
        <v>4</v>
      </c>
      <c r="BB69">
        <v>6</v>
      </c>
      <c r="BH69">
        <v>2.5</v>
      </c>
      <c r="BI69">
        <v>3</v>
      </c>
      <c r="BO69">
        <v>1</v>
      </c>
      <c r="BP69">
        <v>1</v>
      </c>
      <c r="BV69">
        <v>4</v>
      </c>
      <c r="BW69">
        <v>4</v>
      </c>
      <c r="CC69">
        <v>4</v>
      </c>
      <c r="CD69">
        <v>4</v>
      </c>
      <c r="CK69">
        <v>7</v>
      </c>
      <c r="CL69">
        <v>6</v>
      </c>
    </row>
    <row r="70" spans="2:90" x14ac:dyDescent="0.2">
      <c r="B70">
        <v>4.333333333333333</v>
      </c>
      <c r="C70">
        <v>3</v>
      </c>
      <c r="J70" s="24">
        <v>5</v>
      </c>
      <c r="K70">
        <v>4</v>
      </c>
      <c r="Q70">
        <v>3</v>
      </c>
      <c r="R70">
        <v>2</v>
      </c>
      <c r="V70" t="s">
        <v>519</v>
      </c>
      <c r="W70">
        <v>5</v>
      </c>
      <c r="X70">
        <v>3</v>
      </c>
      <c r="AB70" t="s">
        <v>519</v>
      </c>
      <c r="AC70">
        <v>3</v>
      </c>
      <c r="AD70">
        <v>4</v>
      </c>
      <c r="AJ70">
        <v>3.6666666666666665</v>
      </c>
      <c r="AK70" t="e">
        <v>#N/A</v>
      </c>
      <c r="AM70">
        <v>1.666666666666667</v>
      </c>
      <c r="AN70">
        <v>0.66666666666666696</v>
      </c>
      <c r="AT70">
        <v>2.6666666666666665</v>
      </c>
      <c r="AU70">
        <v>1.6666666666666665</v>
      </c>
      <c r="BA70">
        <v>5</v>
      </c>
      <c r="BB70">
        <v>4.666666666666667</v>
      </c>
      <c r="BH70">
        <v>4.5</v>
      </c>
      <c r="BI70">
        <v>4.666666666666667</v>
      </c>
      <c r="BO70">
        <v>4</v>
      </c>
      <c r="BP70">
        <v>3</v>
      </c>
      <c r="BV70">
        <v>0</v>
      </c>
      <c r="BW70">
        <v>4</v>
      </c>
      <c r="CC70">
        <v>3.7777777777777777</v>
      </c>
      <c r="CD70">
        <v>4.1111111111111107</v>
      </c>
      <c r="CK70">
        <v>5</v>
      </c>
      <c r="CL70">
        <v>5</v>
      </c>
    </row>
    <row r="71" spans="2:90" x14ac:dyDescent="0.2">
      <c r="B71">
        <v>4</v>
      </c>
      <c r="C71">
        <v>3</v>
      </c>
      <c r="J71" s="24">
        <v>4</v>
      </c>
      <c r="K71">
        <v>3</v>
      </c>
      <c r="Q71">
        <v>4</v>
      </c>
      <c r="R71">
        <v>3</v>
      </c>
      <c r="V71" t="s">
        <v>519</v>
      </c>
      <c r="W71">
        <v>4</v>
      </c>
      <c r="X71">
        <v>3</v>
      </c>
      <c r="AB71" t="s">
        <v>519</v>
      </c>
      <c r="AC71">
        <v>2.6666666666666665</v>
      </c>
      <c r="AD71">
        <v>4.1111111111111107</v>
      </c>
      <c r="AJ71">
        <v>4</v>
      </c>
      <c r="AK71">
        <v>4</v>
      </c>
      <c r="AM71">
        <v>0</v>
      </c>
      <c r="AN71">
        <v>1</v>
      </c>
      <c r="AT71">
        <v>2.6666666666666665</v>
      </c>
      <c r="AU71">
        <v>2.3333333333333335</v>
      </c>
      <c r="BA71">
        <v>4</v>
      </c>
      <c r="BB71">
        <v>5</v>
      </c>
      <c r="BH71">
        <v>3</v>
      </c>
      <c r="BI71">
        <v>3.3333333333333335</v>
      </c>
      <c r="BO71">
        <v>3</v>
      </c>
      <c r="BP71">
        <v>3</v>
      </c>
      <c r="BV71">
        <v>5</v>
      </c>
      <c r="BW71">
        <v>4</v>
      </c>
      <c r="CC71">
        <v>4</v>
      </c>
      <c r="CD71">
        <v>4.1111111111111107</v>
      </c>
      <c r="CK71">
        <v>7</v>
      </c>
      <c r="CL71">
        <v>4</v>
      </c>
    </row>
    <row r="72" spans="2:90" x14ac:dyDescent="0.2">
      <c r="B72">
        <v>4.333333333333333</v>
      </c>
      <c r="C72">
        <v>3</v>
      </c>
      <c r="J72" s="24">
        <v>4</v>
      </c>
      <c r="K72">
        <v>3</v>
      </c>
      <c r="Q72">
        <v>4</v>
      </c>
      <c r="R72">
        <v>3</v>
      </c>
      <c r="V72" t="s">
        <v>519</v>
      </c>
      <c r="W72">
        <v>5</v>
      </c>
      <c r="X72">
        <v>3</v>
      </c>
      <c r="AB72" t="s">
        <v>519</v>
      </c>
      <c r="AC72">
        <v>4</v>
      </c>
      <c r="AD72">
        <v>4.1111111111111107</v>
      </c>
      <c r="AK72" t="e">
        <v>#N/A</v>
      </c>
      <c r="AM72">
        <v>2</v>
      </c>
      <c r="AN72">
        <v>2.3333333333333335</v>
      </c>
      <c r="AT72">
        <v>3.6666666666666665</v>
      </c>
      <c r="AU72">
        <v>4</v>
      </c>
      <c r="BA72">
        <v>6.333333333333333</v>
      </c>
      <c r="BB72">
        <v>6.666666666666667</v>
      </c>
      <c r="BH72">
        <v>4</v>
      </c>
      <c r="BI72">
        <v>5</v>
      </c>
      <c r="BO72">
        <v>5</v>
      </c>
      <c r="BP72">
        <v>5</v>
      </c>
      <c r="BV72">
        <v>3</v>
      </c>
      <c r="BW72">
        <v>4</v>
      </c>
      <c r="CC72">
        <v>2.8888888888888888</v>
      </c>
      <c r="CD72">
        <v>4.1111111111111107</v>
      </c>
      <c r="CK72">
        <v>6</v>
      </c>
      <c r="CL72">
        <v>7</v>
      </c>
    </row>
    <row r="73" spans="2:90" x14ac:dyDescent="0.2">
      <c r="B73">
        <v>2.3333333333333335</v>
      </c>
      <c r="C73">
        <v>3</v>
      </c>
      <c r="J73" s="24">
        <v>1</v>
      </c>
      <c r="K73">
        <v>3</v>
      </c>
      <c r="Q73">
        <v>5</v>
      </c>
      <c r="R73">
        <v>4</v>
      </c>
      <c r="V73" t="s">
        <v>519</v>
      </c>
      <c r="W73">
        <v>1</v>
      </c>
      <c r="X73">
        <v>2</v>
      </c>
      <c r="AB73" t="s">
        <v>519</v>
      </c>
      <c r="AC73">
        <v>4</v>
      </c>
      <c r="AD73">
        <v>4.1111111111111107</v>
      </c>
      <c r="AK73" t="e">
        <v>#N/A</v>
      </c>
      <c r="AM73">
        <v>0</v>
      </c>
      <c r="AN73">
        <v>1.6666666666666665</v>
      </c>
      <c r="AT73">
        <v>2</v>
      </c>
      <c r="AU73">
        <v>1.3333333333333333</v>
      </c>
      <c r="BA73">
        <v>6.666666666666667</v>
      </c>
      <c r="BB73">
        <v>6.333333333333333</v>
      </c>
      <c r="BH73">
        <v>4.75</v>
      </c>
      <c r="BI73">
        <v>5.333333333333333</v>
      </c>
      <c r="BO73">
        <v>3</v>
      </c>
      <c r="BP73">
        <v>2</v>
      </c>
      <c r="BV73">
        <v>4</v>
      </c>
      <c r="BW73">
        <v>4.333333333333333</v>
      </c>
      <c r="CC73">
        <v>3.2222222222222223</v>
      </c>
      <c r="CD73">
        <v>4.2222222222222223</v>
      </c>
      <c r="CK73">
        <v>6</v>
      </c>
      <c r="CL73">
        <v>6</v>
      </c>
    </row>
    <row r="74" spans="2:90" x14ac:dyDescent="0.2">
      <c r="B74">
        <v>2.6666666666666665</v>
      </c>
      <c r="C74">
        <v>3.3333333333333335</v>
      </c>
      <c r="J74" s="24">
        <v>1</v>
      </c>
      <c r="K74">
        <v>3</v>
      </c>
      <c r="Q74">
        <v>4</v>
      </c>
      <c r="R74">
        <v>4</v>
      </c>
      <c r="V74" t="s">
        <v>519</v>
      </c>
      <c r="W74">
        <v>3</v>
      </c>
      <c r="X74">
        <v>3</v>
      </c>
      <c r="AB74" t="s">
        <v>519</v>
      </c>
      <c r="AC74">
        <v>3</v>
      </c>
      <c r="AD74">
        <v>4.1111111111111107</v>
      </c>
      <c r="AK74" t="e">
        <v>#N/A</v>
      </c>
      <c r="AM74">
        <v>3.3333333333333335</v>
      </c>
      <c r="AN74">
        <v>2.3333333333333335</v>
      </c>
      <c r="AT74">
        <v>3.6666666666666665</v>
      </c>
      <c r="AU74">
        <v>3.3333333333333335</v>
      </c>
      <c r="BA74">
        <v>6</v>
      </c>
      <c r="BB74">
        <v>6.333333333333333</v>
      </c>
      <c r="BH74">
        <v>4</v>
      </c>
      <c r="BI74">
        <v>5</v>
      </c>
      <c r="BO74">
        <v>5</v>
      </c>
      <c r="BP74">
        <v>5</v>
      </c>
      <c r="BV74">
        <v>0.33333333333333326</v>
      </c>
      <c r="BW74">
        <v>4.333333333333333</v>
      </c>
      <c r="CC74">
        <v>4.1111111111111107</v>
      </c>
      <c r="CD74">
        <v>4.4444444444444446</v>
      </c>
      <c r="CK74">
        <v>5</v>
      </c>
      <c r="CL74">
        <v>5</v>
      </c>
    </row>
    <row r="75" spans="2:90" x14ac:dyDescent="0.2">
      <c r="B75">
        <v>3.6666666666666665</v>
      </c>
      <c r="C75">
        <v>3.3333333333333335</v>
      </c>
      <c r="J75" s="24">
        <v>4</v>
      </c>
      <c r="K75">
        <v>3</v>
      </c>
      <c r="Q75">
        <v>4</v>
      </c>
      <c r="R75">
        <v>4</v>
      </c>
      <c r="V75" t="s">
        <v>519</v>
      </c>
      <c r="W75">
        <v>3</v>
      </c>
      <c r="X75">
        <v>3</v>
      </c>
      <c r="AB75" t="s">
        <v>519</v>
      </c>
      <c r="AC75">
        <v>4</v>
      </c>
      <c r="AD75">
        <v>4.2222222222222223</v>
      </c>
      <c r="AJ75">
        <v>1</v>
      </c>
      <c r="AK75" t="e">
        <v>#N/A</v>
      </c>
      <c r="AM75">
        <v>2</v>
      </c>
      <c r="AN75">
        <v>1.3333333333333335</v>
      </c>
      <c r="AT75">
        <v>3.3333333333333335</v>
      </c>
      <c r="AU75">
        <v>3.3333333333333335</v>
      </c>
      <c r="BA75">
        <v>5.666666666666667</v>
      </c>
      <c r="BB75">
        <v>7</v>
      </c>
      <c r="BH75">
        <v>4.25</v>
      </c>
      <c r="BI75">
        <v>5.333333333333333</v>
      </c>
      <c r="BO75">
        <v>5</v>
      </c>
      <c r="BP75">
        <v>5</v>
      </c>
      <c r="BV75">
        <v>4.333333333333333</v>
      </c>
      <c r="BW75">
        <v>4.3333333333333339</v>
      </c>
      <c r="CC75">
        <v>4.1111111111111107</v>
      </c>
      <c r="CD75">
        <v>4.5555555555555554</v>
      </c>
      <c r="CK75">
        <v>7</v>
      </c>
      <c r="CL75">
        <v>7</v>
      </c>
    </row>
    <row r="76" spans="2:90" x14ac:dyDescent="0.2">
      <c r="B76">
        <v>4</v>
      </c>
      <c r="C76">
        <v>3.3333333333333335</v>
      </c>
      <c r="J76" s="24">
        <v>4</v>
      </c>
      <c r="K76">
        <v>4</v>
      </c>
      <c r="Q76">
        <v>4</v>
      </c>
      <c r="R76">
        <v>4</v>
      </c>
      <c r="V76" t="s">
        <v>519</v>
      </c>
      <c r="W76">
        <v>4</v>
      </c>
      <c r="X76">
        <v>2</v>
      </c>
      <c r="AB76" t="s">
        <v>519</v>
      </c>
      <c r="AC76">
        <v>4.333333333333333</v>
      </c>
      <c r="AD76">
        <v>4.5555555555555554</v>
      </c>
      <c r="AJ76">
        <v>2.1111111111111112</v>
      </c>
      <c r="AK76" t="e">
        <v>#N/A</v>
      </c>
      <c r="AM76">
        <v>0</v>
      </c>
      <c r="AN76">
        <v>0.66666666666666696</v>
      </c>
      <c r="AT76">
        <v>2.6666666666666665</v>
      </c>
      <c r="AU76">
        <v>1.3333333333333335</v>
      </c>
      <c r="BA76">
        <v>5</v>
      </c>
      <c r="BB76">
        <v>4.333333333333333</v>
      </c>
      <c r="BH76">
        <v>5</v>
      </c>
      <c r="BI76">
        <v>6</v>
      </c>
      <c r="BO76">
        <v>4</v>
      </c>
      <c r="BP76">
        <v>3</v>
      </c>
      <c r="BV76">
        <v>3.333333333333333</v>
      </c>
      <c r="BW76">
        <v>4.666666666666667</v>
      </c>
      <c r="CC76">
        <v>4.2222222222222223</v>
      </c>
      <c r="CD76">
        <v>4.666666666666667</v>
      </c>
      <c r="CK76">
        <v>7</v>
      </c>
      <c r="CL76">
        <v>7</v>
      </c>
    </row>
    <row r="77" spans="2:90" x14ac:dyDescent="0.2">
      <c r="B77">
        <v>2.6666666666666665</v>
      </c>
      <c r="C77">
        <v>3.3333333333333335</v>
      </c>
      <c r="J77" s="24">
        <v>1</v>
      </c>
      <c r="K77">
        <v>2</v>
      </c>
      <c r="Q77">
        <v>4</v>
      </c>
      <c r="R77">
        <v>4</v>
      </c>
      <c r="V77" t="s">
        <v>519</v>
      </c>
      <c r="W77">
        <v>3</v>
      </c>
      <c r="X77">
        <v>4</v>
      </c>
      <c r="AB77" t="s">
        <v>519</v>
      </c>
      <c r="AC77">
        <v>4</v>
      </c>
      <c r="AD77">
        <v>4.666666666666667</v>
      </c>
      <c r="AK77" t="s">
        <v>518</v>
      </c>
      <c r="AM77">
        <v>3</v>
      </c>
      <c r="AN77">
        <v>1</v>
      </c>
      <c r="AT77">
        <v>2.6666666666666665</v>
      </c>
      <c r="AU77">
        <v>2.6666666666666665</v>
      </c>
      <c r="BA77">
        <v>5.333333333333333</v>
      </c>
      <c r="BB77">
        <v>5.333333333333333</v>
      </c>
      <c r="BH77">
        <v>4.25</v>
      </c>
      <c r="BI77">
        <v>4.666666666666667</v>
      </c>
      <c r="BO77">
        <v>4</v>
      </c>
      <c r="BP77">
        <v>4</v>
      </c>
      <c r="BV77">
        <v>4.666666666666667</v>
      </c>
      <c r="BW77">
        <v>4.666666666666667</v>
      </c>
      <c r="CC77">
        <v>4.7777777777777777</v>
      </c>
      <c r="CD77">
        <v>4.666666666666667</v>
      </c>
      <c r="CK77">
        <v>5</v>
      </c>
      <c r="CL77">
        <v>7</v>
      </c>
    </row>
    <row r="78" spans="2:90" x14ac:dyDescent="0.2">
      <c r="B78">
        <v>4</v>
      </c>
      <c r="C78">
        <v>3.6666666666666665</v>
      </c>
      <c r="J78" s="24">
        <v>3</v>
      </c>
      <c r="K78">
        <v>3</v>
      </c>
      <c r="Q78">
        <v>4</v>
      </c>
      <c r="R78">
        <v>3</v>
      </c>
      <c r="V78" t="s">
        <v>519</v>
      </c>
      <c r="W78">
        <v>5</v>
      </c>
      <c r="X78">
        <v>5</v>
      </c>
      <c r="AB78" t="s">
        <v>519</v>
      </c>
      <c r="AC78">
        <v>5</v>
      </c>
      <c r="AD78">
        <v>4.666666666666667</v>
      </c>
      <c r="AJ78">
        <v>4.4444444444444446</v>
      </c>
      <c r="AK78">
        <v>5.666666666666667</v>
      </c>
      <c r="AM78">
        <v>1.333333333333333</v>
      </c>
      <c r="AN78">
        <v>-3</v>
      </c>
      <c r="AT78">
        <v>3.3333333333333335</v>
      </c>
      <c r="AU78">
        <v>3.3333333333333335</v>
      </c>
      <c r="BA78">
        <v>4</v>
      </c>
      <c r="BB78">
        <v>5.333333333333333</v>
      </c>
      <c r="BH78">
        <v>3.25</v>
      </c>
      <c r="BI78">
        <v>4.333333333333333</v>
      </c>
      <c r="BO78">
        <v>5</v>
      </c>
      <c r="BP78">
        <v>5</v>
      </c>
      <c r="BV78">
        <v>5</v>
      </c>
      <c r="BW78">
        <v>5</v>
      </c>
      <c r="CC78">
        <v>4.2222222222222223</v>
      </c>
      <c r="CD78">
        <v>4.8888888888888893</v>
      </c>
      <c r="CK78">
        <v>7</v>
      </c>
      <c r="CL78">
        <v>6</v>
      </c>
    </row>
    <row r="79" spans="2:90" x14ac:dyDescent="0.2">
      <c r="B79">
        <v>1.6666666666666667</v>
      </c>
      <c r="C79">
        <v>3.6666666666666665</v>
      </c>
      <c r="J79" s="24">
        <v>1</v>
      </c>
      <c r="K79">
        <v>3</v>
      </c>
      <c r="Q79">
        <v>4</v>
      </c>
      <c r="R79">
        <v>4</v>
      </c>
      <c r="V79" t="s">
        <v>519</v>
      </c>
      <c r="W79">
        <v>0</v>
      </c>
      <c r="X79">
        <v>4</v>
      </c>
      <c r="AB79" t="s">
        <v>519</v>
      </c>
      <c r="AC79">
        <v>3</v>
      </c>
      <c r="AD79">
        <v>4.8888888888888893</v>
      </c>
      <c r="AK79" t="e">
        <v>#N/A</v>
      </c>
      <c r="AM79">
        <v>1.666666666666667</v>
      </c>
      <c r="AN79">
        <v>-2</v>
      </c>
      <c r="AT79">
        <v>2.6666666666666665</v>
      </c>
      <c r="AU79">
        <v>3</v>
      </c>
      <c r="BA79">
        <v>5.333333333333333</v>
      </c>
      <c r="BB79">
        <v>3.6666666666666665</v>
      </c>
      <c r="BH79">
        <v>4.25</v>
      </c>
      <c r="BI79">
        <v>6</v>
      </c>
      <c r="BO79">
        <v>4</v>
      </c>
      <c r="BP79">
        <v>4</v>
      </c>
      <c r="BV79">
        <v>4.666666666666667</v>
      </c>
      <c r="BW79">
        <v>5</v>
      </c>
      <c r="CC79">
        <v>3.6666666666666665</v>
      </c>
      <c r="CD79">
        <v>5</v>
      </c>
      <c r="CK79">
        <v>7</v>
      </c>
      <c r="CL79">
        <v>7</v>
      </c>
    </row>
    <row r="80" spans="2:90" x14ac:dyDescent="0.2">
      <c r="B80">
        <v>4</v>
      </c>
      <c r="C80">
        <v>4</v>
      </c>
      <c r="J80" s="24">
        <v>4</v>
      </c>
      <c r="K80">
        <v>4</v>
      </c>
      <c r="Q80">
        <v>4</v>
      </c>
      <c r="R80">
        <v>4</v>
      </c>
      <c r="V80" t="s">
        <v>519</v>
      </c>
      <c r="W80">
        <v>4</v>
      </c>
      <c r="X80">
        <v>4</v>
      </c>
      <c r="AB80" t="s">
        <v>519</v>
      </c>
      <c r="AC80">
        <v>4.666666666666667</v>
      </c>
      <c r="AD80">
        <v>5</v>
      </c>
      <c r="AJ80">
        <v>1.3333333333333333</v>
      </c>
      <c r="AK80" t="e">
        <v>#N/A</v>
      </c>
      <c r="AM80">
        <v>0</v>
      </c>
      <c r="AN80">
        <v>0</v>
      </c>
      <c r="AT80">
        <v>1.6666666666666665</v>
      </c>
      <c r="AU80">
        <v>1</v>
      </c>
      <c r="BA80">
        <v>7</v>
      </c>
      <c r="BB80">
        <v>6</v>
      </c>
      <c r="BH80">
        <v>3.5</v>
      </c>
      <c r="BI80">
        <v>3</v>
      </c>
      <c r="BO80">
        <v>4</v>
      </c>
      <c r="BP80">
        <v>3</v>
      </c>
      <c r="BV80">
        <v>3.666666666666667</v>
      </c>
      <c r="BW80">
        <v>5</v>
      </c>
      <c r="CC80">
        <v>5.666666666666667</v>
      </c>
      <c r="CD80">
        <v>5</v>
      </c>
      <c r="CK80">
        <v>5</v>
      </c>
      <c r="CL80">
        <v>5</v>
      </c>
    </row>
    <row r="81" spans="2:90" x14ac:dyDescent="0.2">
      <c r="B81">
        <v>-0.33333333333333331</v>
      </c>
      <c r="C81">
        <v>4</v>
      </c>
      <c r="J81" s="24">
        <v>0</v>
      </c>
      <c r="K81">
        <v>2</v>
      </c>
      <c r="Q81">
        <v>0</v>
      </c>
      <c r="R81">
        <v>5</v>
      </c>
      <c r="V81" t="s">
        <v>519</v>
      </c>
      <c r="W81">
        <v>-1</v>
      </c>
      <c r="X81">
        <v>5</v>
      </c>
      <c r="AB81" t="s">
        <v>519</v>
      </c>
      <c r="AC81">
        <v>3.6666666666666665</v>
      </c>
      <c r="AD81">
        <v>5</v>
      </c>
      <c r="AJ81">
        <v>3.2222222222222223</v>
      </c>
      <c r="AK81">
        <v>3.3333333333333335</v>
      </c>
      <c r="AM81">
        <v>0</v>
      </c>
      <c r="AN81">
        <v>0</v>
      </c>
      <c r="AT81">
        <v>3.3333333333333335</v>
      </c>
      <c r="AU81">
        <v>3.6666666666666665</v>
      </c>
      <c r="BA81">
        <v>5</v>
      </c>
      <c r="BB81">
        <v>5.666666666666667</v>
      </c>
      <c r="BH81">
        <v>1.5</v>
      </c>
      <c r="BI81">
        <v>4.333333333333333</v>
      </c>
      <c r="BO81">
        <v>5</v>
      </c>
      <c r="BP81">
        <v>5</v>
      </c>
      <c r="BV81">
        <v>5</v>
      </c>
      <c r="BW81">
        <v>5</v>
      </c>
      <c r="CC81">
        <v>4.666666666666667</v>
      </c>
      <c r="CD81">
        <v>5</v>
      </c>
      <c r="CK81">
        <v>5</v>
      </c>
      <c r="CL81">
        <v>6</v>
      </c>
    </row>
    <row r="82" spans="2:90" x14ac:dyDescent="0.2">
      <c r="B82">
        <v>4</v>
      </c>
      <c r="C82">
        <v>4.333333333333333</v>
      </c>
      <c r="J82" s="24">
        <v>4</v>
      </c>
      <c r="K82">
        <v>5</v>
      </c>
      <c r="Q82">
        <v>5</v>
      </c>
      <c r="R82">
        <v>5</v>
      </c>
      <c r="V82" t="s">
        <v>519</v>
      </c>
      <c r="W82">
        <v>3</v>
      </c>
      <c r="X82">
        <v>3</v>
      </c>
      <c r="AB82" t="s">
        <v>519</v>
      </c>
      <c r="AC82">
        <v>5</v>
      </c>
      <c r="AD82">
        <v>5</v>
      </c>
      <c r="AJ82">
        <v>3.2222222222222223</v>
      </c>
      <c r="AK82">
        <v>3.3333333333333335</v>
      </c>
      <c r="AM82">
        <v>0.33333333333333304</v>
      </c>
      <c r="AN82">
        <v>0</v>
      </c>
      <c r="AT82">
        <v>3.3333333333333335</v>
      </c>
      <c r="AU82">
        <v>3.3333333333333335</v>
      </c>
      <c r="BA82">
        <v>5</v>
      </c>
      <c r="BB82">
        <v>5</v>
      </c>
      <c r="BH82">
        <v>4.25</v>
      </c>
      <c r="BI82">
        <v>4.666666666666667</v>
      </c>
      <c r="BO82">
        <v>5</v>
      </c>
      <c r="BP82">
        <v>5</v>
      </c>
      <c r="BV82">
        <v>5</v>
      </c>
      <c r="BW82">
        <v>5</v>
      </c>
      <c r="CC82">
        <v>5.2222222222222223</v>
      </c>
      <c r="CD82">
        <v>5.2222222222222223</v>
      </c>
      <c r="CK82">
        <v>7</v>
      </c>
      <c r="CL82">
        <v>7</v>
      </c>
    </row>
    <row r="83" spans="2:90" x14ac:dyDescent="0.2">
      <c r="B83">
        <v>4.333333333333333</v>
      </c>
      <c r="C83">
        <v>5</v>
      </c>
      <c r="J83" s="24">
        <v>4</v>
      </c>
      <c r="K83">
        <v>5</v>
      </c>
      <c r="Q83">
        <v>4</v>
      </c>
      <c r="R83">
        <v>5</v>
      </c>
      <c r="V83" t="s">
        <v>519</v>
      </c>
      <c r="W83">
        <v>5</v>
      </c>
      <c r="X83">
        <v>5</v>
      </c>
      <c r="AB83" t="s">
        <v>519</v>
      </c>
      <c r="AC83">
        <v>5.666666666666667</v>
      </c>
      <c r="AD83">
        <v>5.2222222222222223</v>
      </c>
      <c r="AJ83">
        <v>3</v>
      </c>
      <c r="AK83" t="e">
        <v>#N/A</v>
      </c>
      <c r="AM83">
        <v>0</v>
      </c>
      <c r="AN83">
        <v>0</v>
      </c>
      <c r="AT83">
        <v>1.3333333333333335</v>
      </c>
      <c r="AU83">
        <v>3.3333333333333335</v>
      </c>
      <c r="BA83">
        <v>6</v>
      </c>
      <c r="BB83">
        <v>6</v>
      </c>
      <c r="BH83">
        <v>4.75</v>
      </c>
      <c r="BI83">
        <v>6</v>
      </c>
      <c r="BO83">
        <v>3</v>
      </c>
      <c r="BP83">
        <v>5</v>
      </c>
      <c r="CC83">
        <v>4.4444444444444446</v>
      </c>
      <c r="CD83">
        <v>5.666666666666667</v>
      </c>
      <c r="CK83">
        <v>7</v>
      </c>
      <c r="CL83">
        <v>7</v>
      </c>
    </row>
    <row r="84" spans="2:90" x14ac:dyDescent="0.2">
      <c r="B84">
        <v>5</v>
      </c>
      <c r="C84">
        <v>5</v>
      </c>
      <c r="J84" s="24">
        <v>5</v>
      </c>
      <c r="K84">
        <v>5</v>
      </c>
      <c r="Q84">
        <v>5</v>
      </c>
      <c r="R84">
        <v>5</v>
      </c>
      <c r="V84" t="s">
        <v>519</v>
      </c>
      <c r="W84">
        <v>5</v>
      </c>
      <c r="X84">
        <v>5</v>
      </c>
      <c r="AB84" t="s">
        <v>519</v>
      </c>
      <c r="AC84">
        <v>4.666666666666667</v>
      </c>
      <c r="AD84">
        <v>5.666666666666667</v>
      </c>
      <c r="AJ84">
        <v>2.7777777777777777</v>
      </c>
      <c r="AK84">
        <v>2.4444444444444446</v>
      </c>
      <c r="AM84">
        <v>0.33333333333333304</v>
      </c>
      <c r="AN84">
        <v>0</v>
      </c>
      <c r="AT84">
        <v>-1.3333333333333335</v>
      </c>
      <c r="AU84">
        <v>3.6666666666666665</v>
      </c>
      <c r="BA84">
        <v>6</v>
      </c>
      <c r="BB84">
        <v>5.666666666666667</v>
      </c>
      <c r="BO84">
        <v>0</v>
      </c>
      <c r="BP84">
        <v>5</v>
      </c>
      <c r="CC84">
        <v>4</v>
      </c>
      <c r="CD84">
        <v>6</v>
      </c>
      <c r="CK84">
        <v>7</v>
      </c>
      <c r="CL84">
        <v>7</v>
      </c>
    </row>
    <row r="85" spans="2:90" x14ac:dyDescent="0.2">
      <c r="B85">
        <v>3.6666666666666665</v>
      </c>
      <c r="C85">
        <v>5</v>
      </c>
      <c r="J85" s="24">
        <v>5</v>
      </c>
      <c r="K85">
        <v>5</v>
      </c>
      <c r="Q85">
        <v>3</v>
      </c>
      <c r="R85">
        <v>5</v>
      </c>
      <c r="V85" t="s">
        <v>519</v>
      </c>
      <c r="W85">
        <v>3</v>
      </c>
      <c r="X85">
        <v>5</v>
      </c>
      <c r="AB85" t="s">
        <v>519</v>
      </c>
      <c r="AC85">
        <v>4</v>
      </c>
      <c r="AD85">
        <v>6</v>
      </c>
      <c r="AJ85">
        <v>3</v>
      </c>
      <c r="AK85" t="e">
        <v>#N/A</v>
      </c>
      <c r="AM85">
        <v>0</v>
      </c>
      <c r="AN85">
        <v>0</v>
      </c>
      <c r="BA85">
        <v>6</v>
      </c>
      <c r="BB85">
        <v>5.666666666666667</v>
      </c>
      <c r="CK85">
        <v>7</v>
      </c>
      <c r="CL85">
        <v>7</v>
      </c>
    </row>
    <row r="86" spans="2:90" x14ac:dyDescent="0.2">
      <c r="AJ86">
        <v>2.4444444444444446</v>
      </c>
      <c r="AK86">
        <v>2.7777777777777777</v>
      </c>
      <c r="BA86">
        <v>4.666666666666667</v>
      </c>
      <c r="BB86">
        <v>4.333333333333333</v>
      </c>
      <c r="CK86">
        <v>1</v>
      </c>
      <c r="CL86">
        <v>3</v>
      </c>
    </row>
    <row r="87" spans="2:90" x14ac:dyDescent="0.2">
      <c r="AJ87">
        <v>3.3333333333333335</v>
      </c>
      <c r="AK87">
        <v>3.8888888888888888</v>
      </c>
      <c r="BA87">
        <v>6.333333333333333</v>
      </c>
      <c r="BB87">
        <v>7</v>
      </c>
      <c r="CK87">
        <v>1</v>
      </c>
      <c r="CL87">
        <v>7</v>
      </c>
    </row>
    <row r="88" spans="2:90" x14ac:dyDescent="0.2">
      <c r="AJ88">
        <v>2.7777777777777777</v>
      </c>
      <c r="AK88">
        <v>2.4444444444444446</v>
      </c>
      <c r="BA88">
        <v>6.666666666666667</v>
      </c>
      <c r="BB88">
        <v>7</v>
      </c>
      <c r="CK88">
        <v>5</v>
      </c>
      <c r="CL88">
        <v>5</v>
      </c>
    </row>
    <row r="89" spans="2:90" x14ac:dyDescent="0.2">
      <c r="AJ89">
        <v>3.5555555555555554</v>
      </c>
      <c r="AK89">
        <v>3.6666666666666665</v>
      </c>
      <c r="BA89">
        <v>6.666666666666667</v>
      </c>
      <c r="BB89">
        <v>6.333333333333333</v>
      </c>
      <c r="CK89">
        <v>2</v>
      </c>
      <c r="CL89">
        <v>5</v>
      </c>
    </row>
    <row r="90" spans="2:90" x14ac:dyDescent="0.2">
      <c r="AJ90">
        <v>4.666666666666667</v>
      </c>
      <c r="AK90">
        <v>5</v>
      </c>
      <c r="BA90">
        <v>6</v>
      </c>
      <c r="BB90">
        <v>6.666666666666667</v>
      </c>
      <c r="CK90">
        <v>4</v>
      </c>
      <c r="CL90">
        <v>4</v>
      </c>
    </row>
    <row r="91" spans="2:90" x14ac:dyDescent="0.2">
      <c r="AJ91">
        <v>2.1111111111111112</v>
      </c>
      <c r="AK91" t="e">
        <v>#N/A</v>
      </c>
      <c r="BA91">
        <v>7</v>
      </c>
      <c r="BB91">
        <v>7</v>
      </c>
      <c r="CK91">
        <v>1</v>
      </c>
      <c r="CL91">
        <v>3</v>
      </c>
    </row>
    <row r="92" spans="2:90" x14ac:dyDescent="0.2">
      <c r="AJ92">
        <v>3.8888888888888888</v>
      </c>
      <c r="AK92" t="e">
        <v>#N/A</v>
      </c>
      <c r="BA92">
        <v>6.666666666666667</v>
      </c>
      <c r="BB92">
        <v>7</v>
      </c>
      <c r="CK92">
        <v>7</v>
      </c>
      <c r="CL92">
        <v>7</v>
      </c>
    </row>
    <row r="93" spans="2:90" x14ac:dyDescent="0.2">
      <c r="AJ93">
        <v>4</v>
      </c>
      <c r="AK93" t="e">
        <v>#N/A</v>
      </c>
      <c r="BA93">
        <v>5.666666666666667</v>
      </c>
      <c r="BB93">
        <v>6.333333333333333</v>
      </c>
      <c r="CK93">
        <v>5</v>
      </c>
      <c r="CL93">
        <v>7</v>
      </c>
    </row>
    <row r="94" spans="2:90" x14ac:dyDescent="0.2">
      <c r="AJ94">
        <v>3.6666666666666665</v>
      </c>
      <c r="AK94" t="e">
        <v>#N/A</v>
      </c>
      <c r="BA94">
        <v>5.333333333333333</v>
      </c>
      <c r="BB94">
        <v>5.666666666666667</v>
      </c>
      <c r="CK94">
        <v>2</v>
      </c>
      <c r="CL94">
        <v>4</v>
      </c>
    </row>
    <row r="95" spans="2:90" x14ac:dyDescent="0.2">
      <c r="AJ95">
        <v>4.1111111111111107</v>
      </c>
      <c r="AK95">
        <v>4.5555555555555554</v>
      </c>
      <c r="BA95">
        <v>2</v>
      </c>
      <c r="BB95">
        <v>3</v>
      </c>
      <c r="CK95">
        <v>1</v>
      </c>
      <c r="CL95">
        <v>1</v>
      </c>
    </row>
    <row r="96" spans="2:90" x14ac:dyDescent="0.2">
      <c r="AJ96">
        <v>2.1111111111111112</v>
      </c>
      <c r="AK96" t="e">
        <v>#N/A</v>
      </c>
      <c r="BA96">
        <v>4</v>
      </c>
      <c r="BB96">
        <v>5</v>
      </c>
      <c r="CK96">
        <v>7</v>
      </c>
      <c r="CL96">
        <v>7</v>
      </c>
    </row>
    <row r="97" spans="36:90" x14ac:dyDescent="0.2">
      <c r="AJ97">
        <v>3.1111111111111112</v>
      </c>
      <c r="AK97">
        <v>2.7777777777777777</v>
      </c>
      <c r="BA97">
        <v>7</v>
      </c>
      <c r="BB97">
        <v>7</v>
      </c>
      <c r="CK97">
        <v>4</v>
      </c>
      <c r="CL97">
        <v>7</v>
      </c>
    </row>
    <row r="98" spans="36:90" x14ac:dyDescent="0.2">
      <c r="AJ98">
        <v>4</v>
      </c>
      <c r="AK98">
        <v>3.8888888888888888</v>
      </c>
    </row>
    <row r="99" spans="36:90" x14ac:dyDescent="0.2">
      <c r="AJ99">
        <v>1.7777777777777777</v>
      </c>
      <c r="AK99" t="e">
        <v>#N/A</v>
      </c>
    </row>
    <row r="100" spans="36:90" x14ac:dyDescent="0.2">
      <c r="AJ100">
        <v>2.7777777777777777</v>
      </c>
      <c r="AK100" t="e">
        <v>#N/A</v>
      </c>
    </row>
    <row r="101" spans="36:90" x14ac:dyDescent="0.2">
      <c r="AJ101">
        <v>2.3333333333333335</v>
      </c>
      <c r="AK101" t="e">
        <v>#N/A</v>
      </c>
    </row>
    <row r="102" spans="36:90" x14ac:dyDescent="0.2">
      <c r="AJ102">
        <v>4.5555555555555554</v>
      </c>
      <c r="AK102" t="e">
        <v>#N/A</v>
      </c>
    </row>
    <row r="103" spans="36:90" x14ac:dyDescent="0.2">
      <c r="AJ103">
        <v>2.2222222222222223</v>
      </c>
      <c r="AK103" t="e">
        <v>#N/A</v>
      </c>
    </row>
    <row r="104" spans="36:90" x14ac:dyDescent="0.2">
      <c r="AK104" t="s">
        <v>518</v>
      </c>
    </row>
    <row r="105" spans="36:90" x14ac:dyDescent="0.2">
      <c r="AK105" t="e">
        <v>#N/A</v>
      </c>
    </row>
    <row r="106" spans="36:90" x14ac:dyDescent="0.2">
      <c r="AJ106">
        <v>3</v>
      </c>
      <c r="AK106" t="e">
        <v>#N/A</v>
      </c>
    </row>
    <row r="107" spans="36:90" x14ac:dyDescent="0.2">
      <c r="AJ107">
        <v>3.6666666666666665</v>
      </c>
      <c r="AK107" t="e">
        <v>#N/A</v>
      </c>
    </row>
    <row r="108" spans="36:90" x14ac:dyDescent="0.2">
      <c r="AJ108">
        <v>2.6666666666666665</v>
      </c>
      <c r="AK108" t="e">
        <v>#N/A</v>
      </c>
    </row>
    <row r="109" spans="36:90" x14ac:dyDescent="0.2">
      <c r="AJ109">
        <v>3.7777777777777777</v>
      </c>
      <c r="AK109">
        <v>4.1111111111111107</v>
      </c>
    </row>
    <row r="110" spans="36:90" x14ac:dyDescent="0.2">
      <c r="AJ110">
        <v>2.8888888888888888</v>
      </c>
      <c r="AK110">
        <v>2.4444444444444446</v>
      </c>
    </row>
    <row r="111" spans="36:90" x14ac:dyDescent="0.2">
      <c r="AJ111">
        <v>3.2222222222222223</v>
      </c>
      <c r="AK111">
        <v>3.4444444444444446</v>
      </c>
    </row>
    <row r="112" spans="36:90" x14ac:dyDescent="0.2">
      <c r="AK112" t="e">
        <v>#N/A</v>
      </c>
    </row>
    <row r="113" spans="36:37" x14ac:dyDescent="0.2">
      <c r="AJ113">
        <v>3.1111111111111112</v>
      </c>
      <c r="AK113">
        <v>3</v>
      </c>
    </row>
    <row r="114" spans="36:37" x14ac:dyDescent="0.2">
      <c r="AJ114">
        <v>2.6666666666666665</v>
      </c>
      <c r="AK114">
        <v>2.3333333333333335</v>
      </c>
    </row>
    <row r="115" spans="36:37" x14ac:dyDescent="0.2">
      <c r="AK115" t="e">
        <v>#N/A</v>
      </c>
    </row>
    <row r="116" spans="36:37" x14ac:dyDescent="0.2">
      <c r="AJ116">
        <v>2.7777777777777777</v>
      </c>
      <c r="AK116" t="e">
        <v>#N/A</v>
      </c>
    </row>
    <row r="117" spans="36:37" x14ac:dyDescent="0.2">
      <c r="AJ117">
        <v>3</v>
      </c>
      <c r="AK117">
        <v>3.1111111111111112</v>
      </c>
    </row>
    <row r="118" spans="36:37" x14ac:dyDescent="0.2">
      <c r="AJ118">
        <v>2.5555555555555554</v>
      </c>
      <c r="AK118" t="e">
        <v>#N/A</v>
      </c>
    </row>
    <row r="119" spans="36:37" x14ac:dyDescent="0.2">
      <c r="AJ119">
        <v>3.3333333333333335</v>
      </c>
      <c r="AK119" t="e">
        <v>#N/A</v>
      </c>
    </row>
    <row r="120" spans="36:37" x14ac:dyDescent="0.2">
      <c r="AJ120">
        <v>3.8888888888888888</v>
      </c>
      <c r="AK120">
        <v>3.2222222222222223</v>
      </c>
    </row>
    <row r="121" spans="36:37" x14ac:dyDescent="0.2">
      <c r="AJ121">
        <v>2.5555555555555554</v>
      </c>
      <c r="AK121">
        <v>2.5555555555555554</v>
      </c>
    </row>
    <row r="122" spans="36:37" x14ac:dyDescent="0.2">
      <c r="AJ122">
        <v>4.333333333333333</v>
      </c>
      <c r="AK122" t="e">
        <v>#N/A</v>
      </c>
    </row>
    <row r="123" spans="36:37" x14ac:dyDescent="0.2">
      <c r="AJ123">
        <v>4</v>
      </c>
      <c r="AK123">
        <v>4</v>
      </c>
    </row>
    <row r="124" spans="36:37" x14ac:dyDescent="0.2">
      <c r="AJ124">
        <v>2.6666666666666665</v>
      </c>
      <c r="AK124" t="e">
        <v>#N/A</v>
      </c>
    </row>
    <row r="125" spans="36:37" x14ac:dyDescent="0.2">
      <c r="AK125" t="e">
        <v>#N/A</v>
      </c>
    </row>
    <row r="126" spans="36:37" x14ac:dyDescent="0.2">
      <c r="AK126" t="e">
        <v>#N/A</v>
      </c>
    </row>
    <row r="127" spans="36:37" x14ac:dyDescent="0.2">
      <c r="AJ127">
        <v>4</v>
      </c>
      <c r="AK127" t="e">
        <v>#N/A</v>
      </c>
    </row>
    <row r="128" spans="36:37" x14ac:dyDescent="0.2">
      <c r="AJ128">
        <v>2.8888888888888888</v>
      </c>
      <c r="AK128" t="e">
        <v>#N/A</v>
      </c>
    </row>
    <row r="129" spans="36:37" x14ac:dyDescent="0.2">
      <c r="AJ129">
        <v>2.5555555555555554</v>
      </c>
      <c r="AK129" t="e">
        <v>#N/A</v>
      </c>
    </row>
    <row r="130" spans="36:37" x14ac:dyDescent="0.2">
      <c r="AJ130">
        <v>2.5555555555555554</v>
      </c>
      <c r="AK130">
        <v>2.3333333333333335</v>
      </c>
    </row>
    <row r="131" spans="36:37" x14ac:dyDescent="0.2">
      <c r="AJ131">
        <v>2.4444444444444446</v>
      </c>
      <c r="AK131" t="e">
        <v>#N/A</v>
      </c>
    </row>
    <row r="132" spans="36:37" x14ac:dyDescent="0.2">
      <c r="AJ132">
        <v>3</v>
      </c>
      <c r="AK132" t="e">
        <v>#N/A</v>
      </c>
    </row>
    <row r="133" spans="36:37" x14ac:dyDescent="0.2">
      <c r="AJ133">
        <v>3.5555555555555554</v>
      </c>
      <c r="AK133" t="e">
        <v>#N/A</v>
      </c>
    </row>
    <row r="134" spans="36:37" x14ac:dyDescent="0.2">
      <c r="AJ134">
        <v>3.1111111111111112</v>
      </c>
      <c r="AK134" t="e">
        <v>#N/A</v>
      </c>
    </row>
    <row r="135" spans="36:37" x14ac:dyDescent="0.2">
      <c r="AK135" t="e">
        <v>#N/A</v>
      </c>
    </row>
    <row r="136" spans="36:37" x14ac:dyDescent="0.2">
      <c r="AJ136">
        <v>3.8888888888888888</v>
      </c>
      <c r="AK136" t="e">
        <v>#N/A</v>
      </c>
    </row>
    <row r="137" spans="36:37" x14ac:dyDescent="0.2">
      <c r="AJ137">
        <v>1.6666666666666667</v>
      </c>
      <c r="AK137" t="e">
        <v>#N/A</v>
      </c>
    </row>
    <row r="138" spans="36:37" x14ac:dyDescent="0.2">
      <c r="AJ138">
        <v>4.2222222222222223</v>
      </c>
      <c r="AK138">
        <v>4.666666666666667</v>
      </c>
    </row>
    <row r="139" spans="36:37" x14ac:dyDescent="0.2">
      <c r="AJ139">
        <v>4</v>
      </c>
      <c r="AK139">
        <v>4.1111111111111107</v>
      </c>
    </row>
    <row r="140" spans="36:37" x14ac:dyDescent="0.2">
      <c r="AK140" t="e">
        <v>#N/A</v>
      </c>
    </row>
    <row r="141" spans="36:37" x14ac:dyDescent="0.2">
      <c r="AJ141">
        <v>3.2222222222222223</v>
      </c>
      <c r="AK141" t="e">
        <v>#N/A</v>
      </c>
    </row>
    <row r="142" spans="36:37" x14ac:dyDescent="0.2">
      <c r="AK142" t="e">
        <v>#N/A</v>
      </c>
    </row>
    <row r="143" spans="36:37" x14ac:dyDescent="0.2">
      <c r="AK143" t="e">
        <v>#N/A</v>
      </c>
    </row>
    <row r="144" spans="36:37" x14ac:dyDescent="0.2">
      <c r="AJ144">
        <v>3.7777777777777777</v>
      </c>
      <c r="AK144">
        <v>3.8888888888888888</v>
      </c>
    </row>
    <row r="145" spans="36:37" x14ac:dyDescent="0.2">
      <c r="AJ145">
        <v>3</v>
      </c>
      <c r="AK145">
        <v>2.3333333333333335</v>
      </c>
    </row>
    <row r="146" spans="36:37" x14ac:dyDescent="0.2">
      <c r="AJ146">
        <v>3.4444444444444446</v>
      </c>
      <c r="AK146" t="e">
        <v>#N/A</v>
      </c>
    </row>
    <row r="147" spans="36:37" x14ac:dyDescent="0.2">
      <c r="AJ147">
        <v>3.8888888888888888</v>
      </c>
      <c r="AK147">
        <v>3.7777777777777777</v>
      </c>
    </row>
    <row r="148" spans="36:37" x14ac:dyDescent="0.2">
      <c r="AK148" t="e">
        <v>#N/A</v>
      </c>
    </row>
    <row r="149" spans="36:37" x14ac:dyDescent="0.2">
      <c r="AJ149">
        <v>4.5555555555555554</v>
      </c>
      <c r="AK149" t="e">
        <v>#N/A</v>
      </c>
    </row>
    <row r="150" spans="36:37" x14ac:dyDescent="0.2">
      <c r="AJ150">
        <v>2.6666666666666665</v>
      </c>
      <c r="AK150">
        <v>3.4444444444444446</v>
      </c>
    </row>
    <row r="151" spans="36:37" x14ac:dyDescent="0.2">
      <c r="AJ151">
        <v>2.8888888888888888</v>
      </c>
      <c r="AK151" t="e">
        <v>#N/A</v>
      </c>
    </row>
    <row r="152" spans="36:37" x14ac:dyDescent="0.2">
      <c r="AJ152">
        <v>4.4444444444444446</v>
      </c>
      <c r="AK152" t="e">
        <v>#N/A</v>
      </c>
    </row>
    <row r="153" spans="36:37" x14ac:dyDescent="0.2">
      <c r="AJ153">
        <v>3.8888888888888888</v>
      </c>
      <c r="AK153" t="e">
        <v>#N/A</v>
      </c>
    </row>
    <row r="154" spans="36:37" x14ac:dyDescent="0.2">
      <c r="AJ154">
        <v>3.6666666666666665</v>
      </c>
      <c r="AK154" t="e">
        <v>#N/A</v>
      </c>
    </row>
    <row r="155" spans="36:37" x14ac:dyDescent="0.2">
      <c r="AJ155">
        <v>3.3333333333333335</v>
      </c>
      <c r="AK155" t="e">
        <v>#N/A</v>
      </c>
    </row>
    <row r="156" spans="36:37" x14ac:dyDescent="0.2">
      <c r="AJ156">
        <v>4.2222222222222223</v>
      </c>
      <c r="AK156">
        <v>4.8888888888888893</v>
      </c>
    </row>
    <row r="157" spans="36:37" x14ac:dyDescent="0.2">
      <c r="AJ157">
        <v>4.7777777777777777</v>
      </c>
      <c r="AK157">
        <v>4.666666666666667</v>
      </c>
    </row>
    <row r="158" spans="36:37" x14ac:dyDescent="0.2">
      <c r="AJ158">
        <v>2.7777777777777777</v>
      </c>
      <c r="AK158">
        <v>2.3333333333333335</v>
      </c>
    </row>
    <row r="159" spans="36:37" x14ac:dyDescent="0.2">
      <c r="AK159" t="e">
        <v>#N/A</v>
      </c>
    </row>
    <row r="160" spans="36:37" x14ac:dyDescent="0.2">
      <c r="AJ160">
        <v>2.6666666666666665</v>
      </c>
      <c r="AK160" t="e">
        <v>#N/A</v>
      </c>
    </row>
    <row r="161" spans="36:37" x14ac:dyDescent="0.2">
      <c r="AJ161">
        <v>3.8888888888888888</v>
      </c>
      <c r="AK161">
        <v>3</v>
      </c>
    </row>
    <row r="162" spans="36:37" x14ac:dyDescent="0.2">
      <c r="AJ162">
        <v>3.1111111111111112</v>
      </c>
      <c r="AK162" t="e">
        <v>#N/A</v>
      </c>
    </row>
    <row r="163" spans="36:37" x14ac:dyDescent="0.2">
      <c r="AJ163">
        <v>2.5555555555555554</v>
      </c>
      <c r="AK163" t="e">
        <v>#N/A</v>
      </c>
    </row>
    <row r="164" spans="36:37" x14ac:dyDescent="0.2">
      <c r="AJ164">
        <v>2.5555555555555554</v>
      </c>
      <c r="AK164" t="e">
        <v>#N/A</v>
      </c>
    </row>
    <row r="165" spans="36:37" x14ac:dyDescent="0.2">
      <c r="AJ165">
        <v>1.8888888888888888</v>
      </c>
      <c r="AK165" t="e">
        <v>#N/A</v>
      </c>
    </row>
    <row r="166" spans="36:37" x14ac:dyDescent="0.2">
      <c r="AJ166">
        <v>4.4444444444444446</v>
      </c>
      <c r="AK166" t="e">
        <v>#N/A</v>
      </c>
    </row>
    <row r="167" spans="36:37" x14ac:dyDescent="0.2">
      <c r="AJ167">
        <v>2.7777777777777777</v>
      </c>
      <c r="AK167">
        <v>2.3333333333333335</v>
      </c>
    </row>
    <row r="168" spans="36:37" x14ac:dyDescent="0.2">
      <c r="AJ168">
        <v>2.4444444444444446</v>
      </c>
      <c r="AK168" t="e">
        <v>#N/A</v>
      </c>
    </row>
    <row r="169" spans="36:37" x14ac:dyDescent="0.2">
      <c r="AJ169">
        <v>3</v>
      </c>
      <c r="AK169">
        <v>3</v>
      </c>
    </row>
    <row r="170" spans="36:37" x14ac:dyDescent="0.2">
      <c r="AJ170">
        <v>2.6666666666666665</v>
      </c>
      <c r="AK170" t="e">
        <v>#N/A</v>
      </c>
    </row>
    <row r="171" spans="36:37" x14ac:dyDescent="0.2">
      <c r="AJ171">
        <v>4.8888888888888893</v>
      </c>
      <c r="AK171">
        <v>4</v>
      </c>
    </row>
    <row r="172" spans="36:37" x14ac:dyDescent="0.2">
      <c r="AJ172">
        <v>3.3333333333333335</v>
      </c>
      <c r="AK172" t="e">
        <v>#N/A</v>
      </c>
    </row>
    <row r="173" spans="36:37" x14ac:dyDescent="0.2">
      <c r="AJ173">
        <v>2.6666666666666665</v>
      </c>
      <c r="AK173">
        <v>2.3333333333333335</v>
      </c>
    </row>
    <row r="174" spans="36:37" x14ac:dyDescent="0.2">
      <c r="AJ174">
        <v>2.7777777777777777</v>
      </c>
      <c r="AK174" t="e">
        <v>#N/A</v>
      </c>
    </row>
    <row r="175" spans="36:37" x14ac:dyDescent="0.2">
      <c r="AJ175">
        <v>2.2222222222222223</v>
      </c>
      <c r="AK175">
        <v>3.6666666666666665</v>
      </c>
    </row>
    <row r="176" spans="36:37" x14ac:dyDescent="0.2">
      <c r="AK176" t="e">
        <v>#N/A</v>
      </c>
    </row>
    <row r="177" spans="36:37" x14ac:dyDescent="0.2">
      <c r="AJ177">
        <v>3</v>
      </c>
      <c r="AK177" t="e">
        <v>#N/A</v>
      </c>
    </row>
    <row r="178" spans="36:37" x14ac:dyDescent="0.2">
      <c r="AJ178">
        <v>3.4444444444444446</v>
      </c>
      <c r="AK178" t="e">
        <v>#N/A</v>
      </c>
    </row>
    <row r="179" spans="36:37" x14ac:dyDescent="0.2">
      <c r="AJ179">
        <v>2.6666666666666665</v>
      </c>
      <c r="AK179" t="e">
        <v>#N/A</v>
      </c>
    </row>
    <row r="180" spans="36:37" x14ac:dyDescent="0.2">
      <c r="AJ180">
        <v>2.8888888888888888</v>
      </c>
      <c r="AK180">
        <v>3.3333333333333335</v>
      </c>
    </row>
    <row r="181" spans="36:37" x14ac:dyDescent="0.2">
      <c r="AJ181">
        <v>5.2222222222222223</v>
      </c>
      <c r="AK181" t="e">
        <v>#N/A</v>
      </c>
    </row>
    <row r="182" spans="36:37" x14ac:dyDescent="0.2">
      <c r="AK182" t="e">
        <v>#N/A</v>
      </c>
    </row>
    <row r="183" spans="36:37" x14ac:dyDescent="0.2">
      <c r="AK183" t="e">
        <v>#N/A</v>
      </c>
    </row>
    <row r="184" spans="36:37" x14ac:dyDescent="0.2">
      <c r="AJ184">
        <v>2.8888888888888888</v>
      </c>
      <c r="AK184" t="e">
        <v>#N/A</v>
      </c>
    </row>
    <row r="185" spans="36:37" x14ac:dyDescent="0.2">
      <c r="AJ185">
        <v>5.2222222222222223</v>
      </c>
      <c r="AK185">
        <v>5.2222222222222223</v>
      </c>
    </row>
    <row r="186" spans="36:37" x14ac:dyDescent="0.2">
      <c r="AJ186">
        <v>3.7777777777777777</v>
      </c>
      <c r="AK186" t="e">
        <v>#N/A</v>
      </c>
    </row>
    <row r="187" spans="36:37" x14ac:dyDescent="0.2">
      <c r="AJ187">
        <v>5</v>
      </c>
      <c r="AK187" t="e">
        <v>#N/A</v>
      </c>
    </row>
    <row r="188" spans="36:37" x14ac:dyDescent="0.2">
      <c r="AJ188">
        <v>2.4444444444444446</v>
      </c>
      <c r="AK188" t="e">
        <v>#N/A</v>
      </c>
    </row>
    <row r="189" spans="36:37" x14ac:dyDescent="0.2">
      <c r="AJ189">
        <v>2.5555555555555554</v>
      </c>
      <c r="AK189" t="e">
        <v>#N/A</v>
      </c>
    </row>
    <row r="190" spans="36:37" x14ac:dyDescent="0.2">
      <c r="AJ190">
        <v>2.4444444444444446</v>
      </c>
      <c r="AK190" t="e">
        <v>#N/A</v>
      </c>
    </row>
    <row r="191" spans="36:37" x14ac:dyDescent="0.2">
      <c r="AJ191">
        <v>2.2222222222222223</v>
      </c>
      <c r="AK191" t="e">
        <v>#N/A</v>
      </c>
    </row>
    <row r="192" spans="36:37" x14ac:dyDescent="0.2">
      <c r="AK192" t="e">
        <v>#N/A</v>
      </c>
    </row>
    <row r="193" spans="36:37" x14ac:dyDescent="0.2">
      <c r="AJ193">
        <v>2.2222222222222223</v>
      </c>
      <c r="AK193" t="e">
        <v>#N/A</v>
      </c>
    </row>
    <row r="194" spans="36:37" x14ac:dyDescent="0.2">
      <c r="AJ194">
        <v>2.2222222222222223</v>
      </c>
      <c r="AK194" t="e">
        <v>#N/A</v>
      </c>
    </row>
    <row r="195" spans="36:37" x14ac:dyDescent="0.2">
      <c r="AJ195">
        <v>3</v>
      </c>
      <c r="AK195" t="e">
        <v>#N/A</v>
      </c>
    </row>
    <row r="196" spans="36:37" x14ac:dyDescent="0.2">
      <c r="AJ196">
        <v>3.4444444444444446</v>
      </c>
      <c r="AK196" t="e">
        <v>#N/A</v>
      </c>
    </row>
    <row r="197" spans="36:37" x14ac:dyDescent="0.2">
      <c r="AJ197">
        <v>2.6666666666666665</v>
      </c>
      <c r="AK197" t="e">
        <v>#N/A</v>
      </c>
    </row>
    <row r="198" spans="36:37" x14ac:dyDescent="0.2">
      <c r="AJ198">
        <v>2.2222222222222223</v>
      </c>
      <c r="AK198" t="e">
        <v>#N/A</v>
      </c>
    </row>
    <row r="199" spans="36:37" x14ac:dyDescent="0.2">
      <c r="AJ199">
        <v>4.333333333333333</v>
      </c>
      <c r="AK199" t="e">
        <v>#N/A</v>
      </c>
    </row>
    <row r="200" spans="36:37" x14ac:dyDescent="0.2">
      <c r="AJ200">
        <v>4.7777777777777777</v>
      </c>
      <c r="AK200" t="e">
        <v>#N/A</v>
      </c>
    </row>
    <row r="201" spans="36:37" x14ac:dyDescent="0.2">
      <c r="AK201" t="s">
        <v>518</v>
      </c>
    </row>
    <row r="202" spans="36:37" x14ac:dyDescent="0.2">
      <c r="AJ202">
        <v>2.5555555555555554</v>
      </c>
      <c r="AK202" t="e">
        <v>#N/A</v>
      </c>
    </row>
    <row r="203" spans="36:37" x14ac:dyDescent="0.2">
      <c r="AK203" t="e">
        <v>#N/A</v>
      </c>
    </row>
    <row r="204" spans="36:37" x14ac:dyDescent="0.2">
      <c r="AK204" t="e">
        <v>#N/A</v>
      </c>
    </row>
    <row r="205" spans="36:37" x14ac:dyDescent="0.2">
      <c r="AJ205">
        <v>2.8888888888888888</v>
      </c>
      <c r="AK205">
        <v>2.7777777777777777</v>
      </c>
    </row>
    <row r="206" spans="36:37" x14ac:dyDescent="0.2">
      <c r="AJ206">
        <v>2.2222222222222223</v>
      </c>
      <c r="AK206" t="e">
        <v>#N/A</v>
      </c>
    </row>
    <row r="207" spans="36:37" x14ac:dyDescent="0.2">
      <c r="AJ207">
        <v>2.4444444444444446</v>
      </c>
      <c r="AK207" t="e">
        <v>#N/A</v>
      </c>
    </row>
    <row r="208" spans="36:37" x14ac:dyDescent="0.2">
      <c r="AJ208">
        <v>2.5555555555555554</v>
      </c>
      <c r="AK208" t="e">
        <v>#N/A</v>
      </c>
    </row>
    <row r="209" spans="36:37" x14ac:dyDescent="0.2">
      <c r="AJ209">
        <v>2.4444444444444446</v>
      </c>
      <c r="AK209" t="e">
        <v>#N/A</v>
      </c>
    </row>
    <row r="210" spans="36:37" x14ac:dyDescent="0.2">
      <c r="AJ210">
        <v>2.1111111111111112</v>
      </c>
      <c r="AK210" t="e">
        <v>#N/A</v>
      </c>
    </row>
    <row r="211" spans="36:37" x14ac:dyDescent="0.2">
      <c r="AJ211">
        <v>3.1111111111111112</v>
      </c>
      <c r="AK211" t="e">
        <v>#N/A</v>
      </c>
    </row>
    <row r="212" spans="36:37" x14ac:dyDescent="0.2">
      <c r="AJ212">
        <v>3.2222222222222223</v>
      </c>
      <c r="AK212" t="e">
        <v>#N/A</v>
      </c>
    </row>
    <row r="213" spans="36:37" x14ac:dyDescent="0.2">
      <c r="AJ213">
        <v>2.6666666666666665</v>
      </c>
      <c r="AK213" t="e">
        <v>#N/A</v>
      </c>
    </row>
    <row r="214" spans="36:37" x14ac:dyDescent="0.2">
      <c r="AJ214">
        <v>2.6666666666666665</v>
      </c>
      <c r="AK214" t="e">
        <v>#N/A</v>
      </c>
    </row>
    <row r="215" spans="36:37" x14ac:dyDescent="0.2">
      <c r="AJ215">
        <v>2.7777777777777777</v>
      </c>
      <c r="AK215" t="e">
        <v>#N/A</v>
      </c>
    </row>
    <row r="216" spans="36:37" x14ac:dyDescent="0.2">
      <c r="AJ216">
        <v>4</v>
      </c>
      <c r="AK216" t="e">
        <v>#N/A</v>
      </c>
    </row>
    <row r="217" spans="36:37" x14ac:dyDescent="0.2">
      <c r="AK217" t="e">
        <v>#N/A</v>
      </c>
    </row>
    <row r="218" spans="36:37" x14ac:dyDescent="0.2">
      <c r="AJ218">
        <v>3</v>
      </c>
      <c r="AK218" t="e">
        <v>#N/A</v>
      </c>
    </row>
    <row r="219" spans="36:37" x14ac:dyDescent="0.2">
      <c r="AJ219">
        <v>2.1111111111111112</v>
      </c>
      <c r="AK219" t="e">
        <v>#N/A</v>
      </c>
    </row>
    <row r="220" spans="36:37" x14ac:dyDescent="0.2">
      <c r="AK220" t="e">
        <v>#N/A</v>
      </c>
    </row>
    <row r="221" spans="36:37" x14ac:dyDescent="0.2">
      <c r="AJ221">
        <v>4</v>
      </c>
      <c r="AK221" t="e">
        <v>#N/A</v>
      </c>
    </row>
    <row r="222" spans="36:37" x14ac:dyDescent="0.2">
      <c r="AJ222">
        <v>2.2222222222222223</v>
      </c>
      <c r="AK222">
        <v>2.1111111111111112</v>
      </c>
    </row>
    <row r="223" spans="36:37" x14ac:dyDescent="0.2">
      <c r="AJ223">
        <v>2.8888888888888888</v>
      </c>
      <c r="AK223" t="e">
        <v>#N/A</v>
      </c>
    </row>
    <row r="224" spans="36:37" x14ac:dyDescent="0.2">
      <c r="AJ224">
        <v>2.5555555555555554</v>
      </c>
      <c r="AK224">
        <v>2.6666666666666665</v>
      </c>
    </row>
    <row r="225" spans="36:37" x14ac:dyDescent="0.2">
      <c r="AJ225">
        <v>2.2222222222222223</v>
      </c>
      <c r="AK225" t="e">
        <v>#N/A</v>
      </c>
    </row>
    <row r="226" spans="36:37" x14ac:dyDescent="0.2">
      <c r="AJ226">
        <v>2.6666666666666665</v>
      </c>
      <c r="AK226">
        <v>2.8888888888888888</v>
      </c>
    </row>
    <row r="227" spans="36:37" x14ac:dyDescent="0.2">
      <c r="AK227" t="e">
        <v>#N/A</v>
      </c>
    </row>
    <row r="228" spans="36:37" x14ac:dyDescent="0.2">
      <c r="AJ228">
        <v>3</v>
      </c>
      <c r="AK228" t="e">
        <v>#N/A</v>
      </c>
    </row>
    <row r="229" spans="36:37" x14ac:dyDescent="0.2">
      <c r="AJ229">
        <v>5.666666666666667</v>
      </c>
      <c r="AK229">
        <v>5</v>
      </c>
    </row>
    <row r="230" spans="36:37" x14ac:dyDescent="0.2">
      <c r="AJ230">
        <v>3</v>
      </c>
      <c r="AK230" t="e">
        <v>#N/A</v>
      </c>
    </row>
    <row r="231" spans="36:37" x14ac:dyDescent="0.2">
      <c r="AJ231">
        <v>3</v>
      </c>
      <c r="AK231" t="e">
        <v>#N/A</v>
      </c>
    </row>
    <row r="232" spans="36:37" x14ac:dyDescent="0.2">
      <c r="AJ232">
        <v>2.8888888888888888</v>
      </c>
      <c r="AK232">
        <v>3.4444444444444446</v>
      </c>
    </row>
    <row r="233" spans="36:37" x14ac:dyDescent="0.2">
      <c r="AJ233">
        <v>2.7777777777777777</v>
      </c>
      <c r="AK233" t="e">
        <v>#N/A</v>
      </c>
    </row>
    <row r="234" spans="36:37" x14ac:dyDescent="0.2">
      <c r="AJ234">
        <v>2.7777777777777777</v>
      </c>
      <c r="AK234" t="e">
        <v>#N/A</v>
      </c>
    </row>
    <row r="235" spans="36:37" x14ac:dyDescent="0.2">
      <c r="AJ235" t="s">
        <v>518</v>
      </c>
      <c r="AK235" t="e">
        <v>#N/A</v>
      </c>
    </row>
    <row r="236" spans="36:37" x14ac:dyDescent="0.2">
      <c r="AJ236">
        <v>4.1111111111111107</v>
      </c>
      <c r="AK236">
        <v>4.1111111111111107</v>
      </c>
    </row>
    <row r="237" spans="36:37" x14ac:dyDescent="0.2">
      <c r="AJ237">
        <v>3.7777777777777777</v>
      </c>
      <c r="AK237" t="e">
        <v>#N/A</v>
      </c>
    </row>
    <row r="238" spans="36:37" x14ac:dyDescent="0.2">
      <c r="AJ238" t="s">
        <v>518</v>
      </c>
      <c r="AK238" t="e">
        <v>#N/A</v>
      </c>
    </row>
    <row r="239" spans="36:37" x14ac:dyDescent="0.2">
      <c r="AJ239">
        <v>1.5555555555555556</v>
      </c>
      <c r="AK239" t="e">
        <v>#N/A</v>
      </c>
    </row>
    <row r="240" spans="36:37" x14ac:dyDescent="0.2">
      <c r="AJ240">
        <v>3.6666666666666665</v>
      </c>
      <c r="AK240">
        <v>3.2222222222222223</v>
      </c>
    </row>
    <row r="241" spans="36:37" x14ac:dyDescent="0.2">
      <c r="AJ241">
        <v>4.333333333333333</v>
      </c>
      <c r="AK241" t="e">
        <v>#N/A</v>
      </c>
    </row>
    <row r="242" spans="36:37" x14ac:dyDescent="0.2">
      <c r="AJ242">
        <v>3.5555555555555554</v>
      </c>
      <c r="AK242" t="e">
        <v>#N/A</v>
      </c>
    </row>
    <row r="243" spans="36:37" x14ac:dyDescent="0.2">
      <c r="AJ243">
        <v>3.2222222222222223</v>
      </c>
      <c r="AK243">
        <v>4.2222222222222223</v>
      </c>
    </row>
    <row r="244" spans="36:37" x14ac:dyDescent="0.2">
      <c r="AJ244">
        <v>2.8888888888888888</v>
      </c>
      <c r="AK244" t="e">
        <v>#N/A</v>
      </c>
    </row>
    <row r="245" spans="36:37" x14ac:dyDescent="0.2">
      <c r="AJ245">
        <v>2.5555555555555554</v>
      </c>
      <c r="AK245">
        <v>2.5555555555555554</v>
      </c>
    </row>
    <row r="246" spans="36:37" x14ac:dyDescent="0.2">
      <c r="AJ246">
        <v>3.6666666666666665</v>
      </c>
      <c r="AK246">
        <v>5</v>
      </c>
    </row>
    <row r="247" spans="36:37" x14ac:dyDescent="0.2">
      <c r="AJ247">
        <v>3.1111111111111112</v>
      </c>
      <c r="AK247" t="e">
        <v>#N/A</v>
      </c>
    </row>
    <row r="248" spans="36:37" x14ac:dyDescent="0.2">
      <c r="AJ248">
        <v>3</v>
      </c>
      <c r="AK248">
        <v>3.3333333333333335</v>
      </c>
    </row>
    <row r="249" spans="36:37" x14ac:dyDescent="0.2">
      <c r="AJ249">
        <v>4</v>
      </c>
      <c r="AK249">
        <v>6</v>
      </c>
    </row>
    <row r="250" spans="36:37" x14ac:dyDescent="0.2">
      <c r="AJ250">
        <v>2.6666666666666665</v>
      </c>
      <c r="AK250" t="e">
        <v>#N/A</v>
      </c>
    </row>
    <row r="251" spans="36:37" x14ac:dyDescent="0.2">
      <c r="AJ251">
        <v>2.6666666666666665</v>
      </c>
      <c r="AK251">
        <v>2</v>
      </c>
    </row>
    <row r="252" spans="36:37" x14ac:dyDescent="0.2">
      <c r="AJ252">
        <v>3</v>
      </c>
      <c r="AK252">
        <v>3.1111111111111112</v>
      </c>
    </row>
    <row r="253" spans="36:37" x14ac:dyDescent="0.2">
      <c r="AJ253">
        <v>4</v>
      </c>
      <c r="AK253">
        <v>3.6666666666666665</v>
      </c>
    </row>
    <row r="254" spans="36:37" x14ac:dyDescent="0.2">
      <c r="AJ254">
        <v>3.3333333333333335</v>
      </c>
      <c r="AK254" t="e">
        <v>#N/A</v>
      </c>
    </row>
    <row r="255" spans="36:37" x14ac:dyDescent="0.2">
      <c r="AJ255">
        <v>3.6666666666666665</v>
      </c>
      <c r="AK255" t="e">
        <v>#N/A</v>
      </c>
    </row>
    <row r="256" spans="36:37" x14ac:dyDescent="0.2">
      <c r="AJ256">
        <v>2.5555555555555554</v>
      </c>
      <c r="AK256" t="e">
        <v>#N/A</v>
      </c>
    </row>
    <row r="257" spans="36:37" x14ac:dyDescent="0.2">
      <c r="AJ257">
        <v>4</v>
      </c>
      <c r="AK257" t="e">
        <v>#N/A</v>
      </c>
    </row>
    <row r="258" spans="36:37" x14ac:dyDescent="0.2">
      <c r="AJ258">
        <v>2.5555555555555554</v>
      </c>
      <c r="AK258" t="e">
        <v>#N/A</v>
      </c>
    </row>
    <row r="259" spans="36:37" x14ac:dyDescent="0.2">
      <c r="AJ259">
        <v>5.2222222222222223</v>
      </c>
      <c r="AK259" t="e">
        <v>#N/A</v>
      </c>
    </row>
    <row r="260" spans="36:37" x14ac:dyDescent="0.2">
      <c r="AJ260">
        <v>2.7777777777777777</v>
      </c>
      <c r="AK260" t="e">
        <v>#N/A</v>
      </c>
    </row>
    <row r="261" spans="36:37" x14ac:dyDescent="0.2">
      <c r="AJ261">
        <v>1</v>
      </c>
      <c r="AK261" t="e">
        <v>#N/A</v>
      </c>
    </row>
    <row r="262" spans="36:37" x14ac:dyDescent="0.2">
      <c r="AJ262">
        <v>2.2222222222222223</v>
      </c>
      <c r="AK262" t="e">
        <v>#N/A</v>
      </c>
    </row>
    <row r="263" spans="36:37" x14ac:dyDescent="0.2">
      <c r="AJ263" t="s">
        <v>518</v>
      </c>
      <c r="AK263" t="e">
        <v>#N/A</v>
      </c>
    </row>
    <row r="264" spans="36:37" x14ac:dyDescent="0.2">
      <c r="AJ264">
        <v>2.3333333333333335</v>
      </c>
      <c r="AK264" t="e">
        <v>#N/A</v>
      </c>
    </row>
    <row r="265" spans="36:37" x14ac:dyDescent="0.2">
      <c r="AJ265">
        <v>2.1111111111111112</v>
      </c>
      <c r="AK265" t="e">
        <v>#N/A</v>
      </c>
    </row>
    <row r="266" spans="36:37" x14ac:dyDescent="0.2">
      <c r="AJ266" t="s">
        <v>518</v>
      </c>
      <c r="AK266" t="e">
        <v>#N/A</v>
      </c>
    </row>
    <row r="267" spans="36:37" x14ac:dyDescent="0.2">
      <c r="AJ267">
        <v>3.5555555555555554</v>
      </c>
      <c r="AK267" t="e">
        <v>#N/A</v>
      </c>
    </row>
    <row r="268" spans="36:37" x14ac:dyDescent="0.2">
      <c r="AJ268">
        <v>2.6666666666666665</v>
      </c>
      <c r="AK268" t="e">
        <v>#N/A</v>
      </c>
    </row>
    <row r="269" spans="36:37" x14ac:dyDescent="0.2">
      <c r="AJ269">
        <v>2.3333333333333335</v>
      </c>
      <c r="AK269" t="e">
        <v>#N/A</v>
      </c>
    </row>
    <row r="270" spans="36:37" x14ac:dyDescent="0.2">
      <c r="AJ270">
        <v>2.4444444444444446</v>
      </c>
      <c r="AK270" t="e">
        <v>#N/A</v>
      </c>
    </row>
    <row r="271" spans="36:37" x14ac:dyDescent="0.2">
      <c r="AJ271">
        <v>4.7777777777777777</v>
      </c>
      <c r="AK271" t="e">
        <v>#N/A</v>
      </c>
    </row>
    <row r="272" spans="36:37" x14ac:dyDescent="0.2">
      <c r="AJ272">
        <v>1.8888888888888888</v>
      </c>
      <c r="AK272" t="e">
        <v>#N/A</v>
      </c>
    </row>
    <row r="273" spans="36:37" x14ac:dyDescent="0.2">
      <c r="AJ273">
        <v>3</v>
      </c>
      <c r="AK273" t="e">
        <v>#N/A</v>
      </c>
    </row>
    <row r="274" spans="36:37" x14ac:dyDescent="0.2">
      <c r="AJ274">
        <v>5</v>
      </c>
      <c r="AK274" t="e">
        <v>#N/A</v>
      </c>
    </row>
    <row r="275" spans="36:37" x14ac:dyDescent="0.2">
      <c r="AJ275">
        <v>2.6666666666666665</v>
      </c>
      <c r="AK275" t="e">
        <v>#N/A</v>
      </c>
    </row>
    <row r="276" spans="36:37" x14ac:dyDescent="0.2">
      <c r="AJ276">
        <v>2.8888888888888888</v>
      </c>
      <c r="AK276">
        <v>0</v>
      </c>
    </row>
    <row r="277" spans="36:37" x14ac:dyDescent="0.2">
      <c r="AJ277" t="s">
        <v>518</v>
      </c>
      <c r="AK277" t="e">
        <v>#N/A</v>
      </c>
    </row>
    <row r="278" spans="36:37" x14ac:dyDescent="0.2">
      <c r="AJ278">
        <v>2.6666666666666665</v>
      </c>
      <c r="AK278" t="e">
        <v>#N/A</v>
      </c>
    </row>
    <row r="279" spans="36:37" x14ac:dyDescent="0.2">
      <c r="AJ279" t="s">
        <v>518</v>
      </c>
      <c r="AK279" t="e">
        <v>#N/A</v>
      </c>
    </row>
    <row r="280" spans="36:37" x14ac:dyDescent="0.2">
      <c r="AJ280">
        <v>2.3333333333333335</v>
      </c>
      <c r="AK280" t="e">
        <v>#N/A</v>
      </c>
    </row>
    <row r="281" spans="36:37" x14ac:dyDescent="0.2">
      <c r="AJ281">
        <v>2.5555555555555554</v>
      </c>
      <c r="AK281" t="e">
        <v>#N/A</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7F375-4EC0-F142-B863-37B18F8638E6}">
  <sheetPr>
    <tabColor theme="3"/>
  </sheetPr>
  <dimension ref="A1:AF156"/>
  <sheetViews>
    <sheetView workbookViewId="0">
      <pane ySplit="1" topLeftCell="A2" activePane="bottomLeft" state="frozen"/>
      <selection pane="bottomLeft" activeCell="N1" sqref="N1"/>
    </sheetView>
  </sheetViews>
  <sheetFormatPr baseColWidth="10" defaultRowHeight="15" x14ac:dyDescent="0.2"/>
  <sheetData>
    <row r="1" spans="1:32" x14ac:dyDescent="0.2">
      <c r="A1" s="11" t="s">
        <v>520</v>
      </c>
      <c r="B1" t="s">
        <v>521</v>
      </c>
      <c r="C1" s="11" t="s">
        <v>418</v>
      </c>
      <c r="D1" t="s">
        <v>418</v>
      </c>
      <c r="E1" s="11" t="s">
        <v>419</v>
      </c>
      <c r="F1" t="s">
        <v>419</v>
      </c>
      <c r="G1" s="11" t="s">
        <v>420</v>
      </c>
      <c r="H1" t="s">
        <v>420</v>
      </c>
      <c r="I1" s="11" t="s">
        <v>421</v>
      </c>
      <c r="J1" t="s">
        <v>421</v>
      </c>
      <c r="K1" s="11" t="s">
        <v>422</v>
      </c>
      <c r="L1" t="s">
        <v>422</v>
      </c>
      <c r="M1" s="11" t="s">
        <v>423</v>
      </c>
      <c r="N1" t="s">
        <v>423</v>
      </c>
      <c r="O1" s="11" t="s">
        <v>424</v>
      </c>
      <c r="P1" t="s">
        <v>424</v>
      </c>
      <c r="Q1" s="11" t="s">
        <v>425</v>
      </c>
      <c r="R1" t="s">
        <v>425</v>
      </c>
      <c r="S1" s="12" t="s">
        <v>426</v>
      </c>
      <c r="T1" t="s">
        <v>426</v>
      </c>
      <c r="AF1" t="s">
        <v>427</v>
      </c>
    </row>
    <row r="2" spans="1:32" x14ac:dyDescent="0.2">
      <c r="A2" s="9">
        <v>5.666666666666667</v>
      </c>
      <c r="B2" s="9">
        <v>5.333333333333333</v>
      </c>
      <c r="C2" s="10">
        <v>8</v>
      </c>
      <c r="D2" s="10">
        <v>8</v>
      </c>
      <c r="E2" s="9">
        <v>0</v>
      </c>
      <c r="F2" s="9">
        <v>1.3333333333333333</v>
      </c>
      <c r="G2" s="10">
        <v>0</v>
      </c>
      <c r="H2" s="10">
        <v>0</v>
      </c>
      <c r="I2" s="10">
        <v>0</v>
      </c>
      <c r="J2" s="10">
        <v>2</v>
      </c>
      <c r="K2" s="10">
        <v>0</v>
      </c>
      <c r="L2" s="10">
        <v>2</v>
      </c>
      <c r="M2" s="9">
        <v>4.7777777777777777</v>
      </c>
      <c r="N2" s="9">
        <v>3.8888888888888888</v>
      </c>
      <c r="O2" s="9">
        <v>3.6</v>
      </c>
      <c r="P2" s="9">
        <v>4.2</v>
      </c>
      <c r="Q2" s="10">
        <v>3.6666666666666665</v>
      </c>
      <c r="R2" s="10">
        <v>3</v>
      </c>
      <c r="S2">
        <v>5</v>
      </c>
      <c r="T2">
        <v>6</v>
      </c>
      <c r="AF2" t="s">
        <v>47</v>
      </c>
    </row>
    <row r="3" spans="1:32" x14ac:dyDescent="0.2">
      <c r="A3" s="9">
        <v>6</v>
      </c>
      <c r="B3" s="9">
        <v>5.666666666666667</v>
      </c>
      <c r="C3" s="10">
        <v>10</v>
      </c>
      <c r="D3" s="10">
        <v>10</v>
      </c>
      <c r="E3" s="9">
        <v>0</v>
      </c>
      <c r="F3" s="9">
        <v>1.3333333333333333</v>
      </c>
      <c r="G3" s="10">
        <v>0</v>
      </c>
      <c r="H3" s="10">
        <v>0</v>
      </c>
      <c r="I3" s="10">
        <v>0</v>
      </c>
      <c r="J3" s="10">
        <v>2</v>
      </c>
      <c r="K3" s="10">
        <v>0</v>
      </c>
      <c r="L3" s="10">
        <v>2</v>
      </c>
      <c r="M3" s="9">
        <v>4</v>
      </c>
      <c r="N3" s="9">
        <v>2.4444444444444446</v>
      </c>
      <c r="O3" s="9">
        <v>5</v>
      </c>
      <c r="P3" s="9">
        <v>3.2</v>
      </c>
      <c r="Q3" s="10">
        <v>4</v>
      </c>
      <c r="R3" s="10">
        <v>3.3333333333333335</v>
      </c>
      <c r="S3">
        <v>6</v>
      </c>
      <c r="T3">
        <v>9</v>
      </c>
      <c r="AF3" t="s">
        <v>53</v>
      </c>
    </row>
    <row r="4" spans="1:32" x14ac:dyDescent="0.2">
      <c r="A4" s="9">
        <v>6.333333333333333</v>
      </c>
      <c r="B4" s="9">
        <v>6</v>
      </c>
      <c r="C4" s="10">
        <v>10</v>
      </c>
      <c r="D4" s="10">
        <v>10</v>
      </c>
      <c r="E4" s="9">
        <v>0</v>
      </c>
      <c r="F4" s="9">
        <v>1.6666666666666667</v>
      </c>
      <c r="G4" s="10">
        <v>0</v>
      </c>
      <c r="H4" s="10">
        <v>2</v>
      </c>
      <c r="I4" s="10">
        <v>0</v>
      </c>
      <c r="J4" s="10">
        <v>2</v>
      </c>
      <c r="K4" s="10">
        <v>0</v>
      </c>
      <c r="L4" s="10">
        <v>1</v>
      </c>
      <c r="M4" s="9">
        <v>3</v>
      </c>
      <c r="N4" s="9">
        <v>2.8888888888888888</v>
      </c>
      <c r="O4" s="9">
        <v>3.8</v>
      </c>
      <c r="P4" s="9">
        <v>4</v>
      </c>
      <c r="Q4" s="10">
        <v>3.6666666666666665</v>
      </c>
      <c r="R4" s="10">
        <v>4.333333333333333</v>
      </c>
      <c r="S4">
        <v>0</v>
      </c>
      <c r="T4">
        <v>11</v>
      </c>
      <c r="AF4" t="s">
        <v>53</v>
      </c>
    </row>
    <row r="5" spans="1:32" x14ac:dyDescent="0.2">
      <c r="A5" s="9">
        <v>6.333333333333333</v>
      </c>
      <c r="B5" s="9">
        <v>4.666666666666667</v>
      </c>
      <c r="C5" s="10">
        <v>9</v>
      </c>
      <c r="D5" s="10">
        <v>9</v>
      </c>
      <c r="E5" s="9">
        <v>0</v>
      </c>
      <c r="F5" s="9">
        <v>1</v>
      </c>
      <c r="G5" s="10">
        <v>0</v>
      </c>
      <c r="H5" s="10">
        <v>0</v>
      </c>
      <c r="I5" s="10">
        <v>0</v>
      </c>
      <c r="J5" s="10">
        <v>3</v>
      </c>
      <c r="K5" s="10">
        <v>0</v>
      </c>
      <c r="L5" s="10">
        <v>0</v>
      </c>
      <c r="M5" s="9">
        <v>4</v>
      </c>
      <c r="N5" s="9">
        <v>2.7777777777777777</v>
      </c>
      <c r="O5" s="9">
        <v>4</v>
      </c>
      <c r="P5" s="9">
        <v>3.6</v>
      </c>
      <c r="Q5" s="10">
        <v>4</v>
      </c>
      <c r="R5" s="10">
        <v>4.333333333333333</v>
      </c>
      <c r="S5">
        <v>0</v>
      </c>
      <c r="T5">
        <v>8</v>
      </c>
      <c r="AF5" t="s">
        <v>47</v>
      </c>
    </row>
    <row r="6" spans="1:32" x14ac:dyDescent="0.2">
      <c r="A6" s="9">
        <v>5.666666666666667</v>
      </c>
      <c r="B6" s="9">
        <v>5.666666666666667</v>
      </c>
      <c r="C6" s="10">
        <v>8</v>
      </c>
      <c r="D6" s="10">
        <v>8</v>
      </c>
      <c r="E6" s="9">
        <v>0</v>
      </c>
      <c r="F6" s="9">
        <v>3.3333333333333335</v>
      </c>
      <c r="G6" s="10">
        <v>-1</v>
      </c>
      <c r="H6" s="10">
        <v>3</v>
      </c>
      <c r="I6" s="10">
        <v>1</v>
      </c>
      <c r="J6" s="10">
        <v>4</v>
      </c>
      <c r="K6" s="10">
        <v>0</v>
      </c>
      <c r="L6" s="10">
        <v>3</v>
      </c>
      <c r="M6" s="9">
        <v>3.3333333333333335</v>
      </c>
      <c r="N6" s="9">
        <v>2.4444444444444446</v>
      </c>
      <c r="O6" s="9">
        <v>4.8</v>
      </c>
      <c r="P6" s="9">
        <v>3.4</v>
      </c>
      <c r="Q6" s="10">
        <v>4</v>
      </c>
      <c r="R6" s="10">
        <v>5</v>
      </c>
      <c r="S6">
        <v>7</v>
      </c>
      <c r="T6">
        <v>14</v>
      </c>
      <c r="AF6" t="s">
        <v>49</v>
      </c>
    </row>
    <row r="7" spans="1:32" x14ac:dyDescent="0.2">
      <c r="A7" s="9">
        <v>6.333333333333333</v>
      </c>
      <c r="B7" s="9">
        <v>7</v>
      </c>
      <c r="C7" s="10">
        <v>4</v>
      </c>
      <c r="D7" s="10">
        <v>4</v>
      </c>
      <c r="E7" s="9">
        <v>0</v>
      </c>
      <c r="F7" s="9">
        <v>2</v>
      </c>
      <c r="G7" s="10">
        <v>0</v>
      </c>
      <c r="H7" s="10">
        <v>1</v>
      </c>
      <c r="I7" s="10">
        <v>0</v>
      </c>
      <c r="J7" s="10">
        <v>4</v>
      </c>
      <c r="K7" s="10">
        <v>0</v>
      </c>
      <c r="L7" s="10">
        <v>1</v>
      </c>
      <c r="M7" s="9">
        <v>3</v>
      </c>
      <c r="N7" s="9">
        <v>3.4444444444444446</v>
      </c>
      <c r="O7" s="9">
        <v>4</v>
      </c>
      <c r="P7" s="9">
        <v>3.4</v>
      </c>
      <c r="Q7" s="10">
        <v>5</v>
      </c>
      <c r="R7" s="10">
        <v>4.666666666666667</v>
      </c>
      <c r="S7">
        <v>0</v>
      </c>
      <c r="T7">
        <v>6</v>
      </c>
      <c r="AF7" t="s">
        <v>41</v>
      </c>
    </row>
    <row r="8" spans="1:32" x14ac:dyDescent="0.2">
      <c r="A8" s="9">
        <v>7</v>
      </c>
      <c r="B8" s="9">
        <v>5.666666666666667</v>
      </c>
      <c r="C8" s="10">
        <v>3</v>
      </c>
      <c r="D8" s="10">
        <v>3</v>
      </c>
      <c r="E8" s="9">
        <v>0</v>
      </c>
      <c r="F8">
        <v>2.6666666666666665</v>
      </c>
      <c r="G8" s="10">
        <v>0</v>
      </c>
      <c r="H8">
        <v>3</v>
      </c>
      <c r="I8" s="10">
        <v>0</v>
      </c>
      <c r="J8">
        <v>2</v>
      </c>
      <c r="K8" s="10">
        <v>0</v>
      </c>
      <c r="L8">
        <v>3</v>
      </c>
      <c r="M8" s="9">
        <v>3</v>
      </c>
      <c r="N8">
        <v>2.5555555555555554</v>
      </c>
      <c r="O8" s="9">
        <v>4.5999999999999996</v>
      </c>
      <c r="P8" s="9">
        <v>2.8</v>
      </c>
      <c r="Q8" s="10">
        <v>3</v>
      </c>
      <c r="R8">
        <v>3.6666666666666665</v>
      </c>
      <c r="S8">
        <v>9</v>
      </c>
      <c r="T8">
        <v>15</v>
      </c>
      <c r="AF8" t="s">
        <v>47</v>
      </c>
    </row>
    <row r="9" spans="1:32" x14ac:dyDescent="0.2">
      <c r="A9" s="9">
        <v>5.666666666666667</v>
      </c>
      <c r="B9" s="9">
        <v>7</v>
      </c>
      <c r="C9" s="10">
        <v>2</v>
      </c>
      <c r="D9" s="10">
        <v>2</v>
      </c>
      <c r="E9" s="9">
        <v>0</v>
      </c>
      <c r="F9" s="9">
        <v>2.3333333333333335</v>
      </c>
      <c r="G9" s="10">
        <v>0</v>
      </c>
      <c r="H9" s="10">
        <v>2</v>
      </c>
      <c r="I9" s="10">
        <v>0</v>
      </c>
      <c r="J9" s="10">
        <v>3</v>
      </c>
      <c r="K9" s="10">
        <v>0</v>
      </c>
      <c r="L9" s="10">
        <v>2</v>
      </c>
      <c r="M9" s="9">
        <v>3</v>
      </c>
      <c r="N9" s="9">
        <v>3.1111111111111112</v>
      </c>
      <c r="O9" s="9">
        <v>4.2</v>
      </c>
      <c r="P9" s="9">
        <v>3.4</v>
      </c>
      <c r="Q9" s="10">
        <v>2.6666666666666665</v>
      </c>
      <c r="R9">
        <v>2.6666666666666665</v>
      </c>
      <c r="S9">
        <v>3</v>
      </c>
      <c r="T9">
        <v>6</v>
      </c>
      <c r="AF9" t="s">
        <v>47</v>
      </c>
    </row>
    <row r="10" spans="1:32" x14ac:dyDescent="0.2">
      <c r="A10" s="9">
        <v>6.333333333333333</v>
      </c>
      <c r="B10">
        <v>6</v>
      </c>
      <c r="C10" s="10">
        <v>8</v>
      </c>
      <c r="D10">
        <v>8</v>
      </c>
      <c r="E10">
        <v>0</v>
      </c>
      <c r="F10" s="9">
        <v>2</v>
      </c>
      <c r="G10" s="10">
        <v>0</v>
      </c>
      <c r="H10" s="10">
        <v>1</v>
      </c>
      <c r="I10" s="10">
        <v>0</v>
      </c>
      <c r="J10" s="10">
        <v>2</v>
      </c>
      <c r="K10" s="10">
        <v>0</v>
      </c>
      <c r="L10" s="10">
        <v>2</v>
      </c>
      <c r="M10" s="9">
        <v>4</v>
      </c>
      <c r="N10" s="9">
        <v>3.5555555555555554</v>
      </c>
      <c r="O10" s="9">
        <v>1.6</v>
      </c>
      <c r="P10">
        <v>4.2</v>
      </c>
      <c r="Q10" s="10">
        <v>4</v>
      </c>
      <c r="R10" s="10">
        <v>4.333333333333333</v>
      </c>
      <c r="S10">
        <v>0</v>
      </c>
      <c r="T10">
        <v>11</v>
      </c>
    </row>
    <row r="11" spans="1:32" x14ac:dyDescent="0.2">
      <c r="A11" s="9">
        <v>4.333333333333333</v>
      </c>
      <c r="B11">
        <v>5.666666666666667</v>
      </c>
      <c r="C11" s="10">
        <v>5</v>
      </c>
      <c r="D11">
        <v>5</v>
      </c>
      <c r="E11">
        <v>0</v>
      </c>
      <c r="F11" s="9">
        <v>0.33333333333333331</v>
      </c>
      <c r="G11" s="10">
        <v>0</v>
      </c>
      <c r="H11" s="10">
        <v>-1</v>
      </c>
      <c r="I11" s="10">
        <v>0</v>
      </c>
      <c r="J11" s="10">
        <v>2</v>
      </c>
      <c r="K11" s="10">
        <v>0</v>
      </c>
      <c r="L11" s="10">
        <v>0</v>
      </c>
      <c r="M11" s="9">
        <v>2.6666666666666665</v>
      </c>
      <c r="N11" s="9">
        <v>4.1111111111111107</v>
      </c>
      <c r="O11" s="9">
        <v>5.4</v>
      </c>
      <c r="P11">
        <v>2</v>
      </c>
      <c r="Q11" s="10">
        <v>4.333333333333333</v>
      </c>
      <c r="R11" s="10">
        <v>3.3333333333333335</v>
      </c>
      <c r="S11">
        <v>9</v>
      </c>
      <c r="T11">
        <v>7</v>
      </c>
    </row>
    <row r="12" spans="1:32" x14ac:dyDescent="0.2">
      <c r="A12" s="9">
        <v>5</v>
      </c>
      <c r="B12" s="9">
        <v>6.666666666666667</v>
      </c>
      <c r="C12" s="10">
        <v>6</v>
      </c>
      <c r="D12" s="10">
        <v>6</v>
      </c>
      <c r="E12" s="9">
        <v>0.33333333333333331</v>
      </c>
      <c r="F12">
        <v>2</v>
      </c>
      <c r="G12" s="10">
        <v>1</v>
      </c>
      <c r="H12" s="10">
        <v>2</v>
      </c>
      <c r="I12" s="10">
        <v>0</v>
      </c>
      <c r="J12" s="10">
        <v>2</v>
      </c>
      <c r="K12" s="10">
        <v>0</v>
      </c>
      <c r="L12" s="10">
        <v>2</v>
      </c>
      <c r="M12" s="9">
        <v>4.333333333333333</v>
      </c>
      <c r="N12" s="9">
        <v>3.6666666666666665</v>
      </c>
      <c r="O12" s="9">
        <v>3.6</v>
      </c>
      <c r="P12" s="9">
        <v>4</v>
      </c>
      <c r="Q12" s="10">
        <v>1</v>
      </c>
      <c r="R12" s="10">
        <v>3</v>
      </c>
      <c r="S12">
        <v>1</v>
      </c>
      <c r="T12">
        <v>10</v>
      </c>
      <c r="AF12" t="s">
        <v>49</v>
      </c>
    </row>
    <row r="13" spans="1:32" x14ac:dyDescent="0.2">
      <c r="A13" s="9">
        <v>5.666666666666667</v>
      </c>
      <c r="B13" s="9">
        <v>5.333333333333333</v>
      </c>
      <c r="C13" s="10">
        <v>9</v>
      </c>
      <c r="D13" s="10">
        <v>9</v>
      </c>
      <c r="E13" s="9">
        <v>0.33333333333333331</v>
      </c>
      <c r="F13">
        <v>0.66666666666666663</v>
      </c>
      <c r="G13" s="10">
        <v>1</v>
      </c>
      <c r="H13" s="10">
        <v>0</v>
      </c>
      <c r="I13" s="10">
        <v>0</v>
      </c>
      <c r="J13" s="10">
        <v>2</v>
      </c>
      <c r="K13" s="10">
        <v>0</v>
      </c>
      <c r="L13" s="10">
        <v>0</v>
      </c>
      <c r="M13" s="9">
        <v>4.1111111111111107</v>
      </c>
      <c r="N13" s="9">
        <v>2.1111111111111112</v>
      </c>
      <c r="O13" s="9">
        <v>2.6</v>
      </c>
      <c r="P13" s="9">
        <v>4.2</v>
      </c>
      <c r="Q13" s="10">
        <v>2</v>
      </c>
      <c r="R13" s="10">
        <v>4.333333333333333</v>
      </c>
      <c r="S13">
        <v>6</v>
      </c>
      <c r="T13">
        <v>5</v>
      </c>
      <c r="AF13" t="s">
        <v>43</v>
      </c>
    </row>
    <row r="14" spans="1:32" x14ac:dyDescent="0.2">
      <c r="A14" s="9">
        <v>5</v>
      </c>
      <c r="B14" s="9">
        <v>6.333333333333333</v>
      </c>
      <c r="C14" s="10">
        <v>12</v>
      </c>
      <c r="D14" s="10">
        <v>12</v>
      </c>
      <c r="E14" s="9">
        <v>0.33333333333333331</v>
      </c>
      <c r="F14" s="9">
        <v>2.6666666666666665</v>
      </c>
      <c r="G14" s="10">
        <v>0</v>
      </c>
      <c r="H14" s="10">
        <v>3</v>
      </c>
      <c r="I14" s="10">
        <v>1</v>
      </c>
      <c r="J14" s="10">
        <v>3</v>
      </c>
      <c r="K14" s="10">
        <v>0</v>
      </c>
      <c r="L14" s="10">
        <v>2</v>
      </c>
      <c r="M14" s="9">
        <v>3.6666666666666665</v>
      </c>
      <c r="N14" s="9">
        <v>2.3333333333333335</v>
      </c>
      <c r="O14" s="9">
        <v>4.4000000000000004</v>
      </c>
      <c r="P14" s="9">
        <v>4.4000000000000004</v>
      </c>
      <c r="Q14" s="10">
        <v>4.666666666666667</v>
      </c>
      <c r="R14" s="10">
        <v>3.3333333333333335</v>
      </c>
      <c r="S14">
        <v>2</v>
      </c>
      <c r="T14">
        <v>4</v>
      </c>
      <c r="AF14" t="s">
        <v>47</v>
      </c>
    </row>
    <row r="15" spans="1:32" x14ac:dyDescent="0.2">
      <c r="A15" s="9">
        <v>3.6666666666666665</v>
      </c>
      <c r="B15" s="9">
        <v>4.333333333333333</v>
      </c>
      <c r="C15" s="10">
        <v>5</v>
      </c>
      <c r="D15" s="10">
        <v>5</v>
      </c>
      <c r="E15" s="9">
        <v>0.33333333333333331</v>
      </c>
      <c r="F15" s="9">
        <v>0.66666666666666663</v>
      </c>
      <c r="G15" s="10">
        <v>2</v>
      </c>
      <c r="H15" s="10">
        <v>0</v>
      </c>
      <c r="I15" s="10">
        <v>0</v>
      </c>
      <c r="J15" s="10">
        <v>1</v>
      </c>
      <c r="K15" s="10">
        <v>0</v>
      </c>
      <c r="L15" s="10">
        <v>1</v>
      </c>
      <c r="M15" s="9">
        <v>3.2222222222222223</v>
      </c>
      <c r="N15" s="9">
        <v>3.4444444444444446</v>
      </c>
      <c r="O15" s="9">
        <v>3.6</v>
      </c>
      <c r="P15" s="9">
        <v>3.4</v>
      </c>
      <c r="Q15" s="10">
        <v>3.6666666666666665</v>
      </c>
      <c r="R15" s="10">
        <v>4</v>
      </c>
      <c r="S15">
        <v>5</v>
      </c>
      <c r="T15">
        <v>6</v>
      </c>
      <c r="AF15" t="s">
        <v>47</v>
      </c>
    </row>
    <row r="16" spans="1:32" x14ac:dyDescent="0.2">
      <c r="A16" s="9">
        <v>6.333333333333333</v>
      </c>
      <c r="B16" s="9">
        <v>5.666666666666667</v>
      </c>
      <c r="C16" s="10">
        <v>6</v>
      </c>
      <c r="D16" s="10">
        <v>6</v>
      </c>
      <c r="E16" s="9">
        <v>0.33333333333333331</v>
      </c>
      <c r="F16" s="9">
        <v>5</v>
      </c>
      <c r="G16" s="10">
        <v>0</v>
      </c>
      <c r="H16" s="10">
        <v>5</v>
      </c>
      <c r="I16" s="10">
        <v>1</v>
      </c>
      <c r="J16" s="10">
        <v>5</v>
      </c>
      <c r="K16" s="10">
        <v>0</v>
      </c>
      <c r="L16" s="10">
        <v>5</v>
      </c>
      <c r="M16" s="9">
        <v>4.666666666666667</v>
      </c>
      <c r="N16" s="9">
        <v>2.3333333333333335</v>
      </c>
      <c r="O16" s="9">
        <v>4.4000000000000004</v>
      </c>
      <c r="P16" s="9">
        <v>3.8</v>
      </c>
      <c r="Q16" s="10">
        <v>4.333333333333333</v>
      </c>
      <c r="R16" s="10">
        <v>3.3333333333333335</v>
      </c>
      <c r="S16">
        <v>1</v>
      </c>
      <c r="T16">
        <v>8</v>
      </c>
      <c r="AF16" t="s">
        <v>47</v>
      </c>
    </row>
    <row r="17" spans="1:32" x14ac:dyDescent="0.2">
      <c r="A17" s="9">
        <v>4.333333333333333</v>
      </c>
      <c r="B17" s="9">
        <v>4.666666666666667</v>
      </c>
      <c r="C17" s="10">
        <v>11</v>
      </c>
      <c r="D17" s="10">
        <v>11</v>
      </c>
      <c r="E17" s="9">
        <v>0.33333333333333331</v>
      </c>
      <c r="F17" s="9">
        <v>0</v>
      </c>
      <c r="G17" s="10">
        <v>1</v>
      </c>
      <c r="H17" s="10">
        <v>0</v>
      </c>
      <c r="I17" s="10">
        <v>0</v>
      </c>
      <c r="J17" s="10">
        <v>0</v>
      </c>
      <c r="K17" s="10">
        <v>0</v>
      </c>
      <c r="L17" s="10">
        <v>0</v>
      </c>
      <c r="M17" s="9">
        <v>2.5555555555555554</v>
      </c>
      <c r="N17" s="9">
        <v>4</v>
      </c>
      <c r="O17" s="9">
        <v>4.2</v>
      </c>
      <c r="P17" s="9">
        <v>4.2</v>
      </c>
      <c r="Q17" s="10">
        <v>3.6666666666666665</v>
      </c>
      <c r="R17" s="10">
        <v>5</v>
      </c>
      <c r="S17">
        <v>6</v>
      </c>
      <c r="T17">
        <v>9</v>
      </c>
      <c r="AF17" t="s">
        <v>41</v>
      </c>
    </row>
    <row r="18" spans="1:32" x14ac:dyDescent="0.2">
      <c r="A18" s="9">
        <v>6.333333333333333</v>
      </c>
      <c r="B18" s="9">
        <v>4.333333333333333</v>
      </c>
      <c r="C18" s="10">
        <v>11</v>
      </c>
      <c r="D18" s="10">
        <v>11</v>
      </c>
      <c r="E18" s="9">
        <v>0.66666666666666663</v>
      </c>
      <c r="F18" s="9">
        <v>3</v>
      </c>
      <c r="G18" s="10">
        <v>2</v>
      </c>
      <c r="H18" s="10">
        <v>3</v>
      </c>
      <c r="I18" s="10">
        <v>0</v>
      </c>
      <c r="J18" s="10">
        <v>3</v>
      </c>
      <c r="K18" s="10">
        <v>0</v>
      </c>
      <c r="L18" s="10">
        <v>3</v>
      </c>
      <c r="M18" s="9">
        <v>3.1111111111111112</v>
      </c>
      <c r="N18" s="9">
        <v>3.3333333333333335</v>
      </c>
      <c r="O18" s="9">
        <v>4</v>
      </c>
      <c r="P18" s="9">
        <v>3.2</v>
      </c>
      <c r="Q18" s="10">
        <v>3.6666666666666665</v>
      </c>
      <c r="R18" s="10">
        <v>1.3333333333333333</v>
      </c>
      <c r="S18">
        <v>10</v>
      </c>
      <c r="T18">
        <v>0</v>
      </c>
      <c r="AF18" t="s">
        <v>47</v>
      </c>
    </row>
    <row r="19" spans="1:32" x14ac:dyDescent="0.2">
      <c r="A19" s="9">
        <v>5.666666666666667</v>
      </c>
      <c r="B19" s="9">
        <v>5.333333333333333</v>
      </c>
      <c r="C19" s="10">
        <v>6</v>
      </c>
      <c r="D19" s="10">
        <v>6</v>
      </c>
      <c r="E19" s="9">
        <v>0.66666666666666663</v>
      </c>
      <c r="F19">
        <v>0</v>
      </c>
      <c r="G19" s="10">
        <v>1</v>
      </c>
      <c r="H19" s="10">
        <v>0</v>
      </c>
      <c r="I19" s="10">
        <v>1</v>
      </c>
      <c r="J19" s="10">
        <v>0</v>
      </c>
      <c r="K19" s="10">
        <v>0</v>
      </c>
      <c r="L19" s="10">
        <v>0</v>
      </c>
      <c r="M19" s="9">
        <v>3</v>
      </c>
      <c r="N19" s="9">
        <v>3</v>
      </c>
      <c r="O19" s="9">
        <v>4.4000000000000004</v>
      </c>
      <c r="P19" s="9">
        <v>5</v>
      </c>
      <c r="Q19" s="10">
        <v>4</v>
      </c>
      <c r="R19" s="10">
        <v>6</v>
      </c>
      <c r="S19">
        <v>6</v>
      </c>
      <c r="T19">
        <v>6</v>
      </c>
      <c r="AF19" t="s">
        <v>41</v>
      </c>
    </row>
    <row r="20" spans="1:32" x14ac:dyDescent="0.2">
      <c r="A20" s="9">
        <v>5.666666666666667</v>
      </c>
      <c r="B20" s="9">
        <v>6.333333333333333</v>
      </c>
      <c r="C20" s="10">
        <v>3</v>
      </c>
      <c r="D20" s="10">
        <v>3</v>
      </c>
      <c r="E20" s="9">
        <v>0.66666666666666663</v>
      </c>
      <c r="F20">
        <v>1.3333333333333333</v>
      </c>
      <c r="G20" s="10">
        <v>1</v>
      </c>
      <c r="H20">
        <v>2</v>
      </c>
      <c r="I20" s="10">
        <v>1</v>
      </c>
      <c r="J20">
        <v>1</v>
      </c>
      <c r="K20" s="10">
        <v>0</v>
      </c>
      <c r="L20">
        <v>1</v>
      </c>
      <c r="M20" s="9">
        <v>3.5555555555555554</v>
      </c>
      <c r="N20">
        <v>3.2222222222222223</v>
      </c>
      <c r="O20" s="9">
        <v>3.8</v>
      </c>
      <c r="P20" s="9">
        <v>6.2</v>
      </c>
      <c r="Q20" s="10">
        <v>4</v>
      </c>
      <c r="R20" s="10">
        <v>3.3333333333333335</v>
      </c>
      <c r="S20">
        <v>2</v>
      </c>
      <c r="T20">
        <v>15</v>
      </c>
      <c r="AF20" t="s">
        <v>47</v>
      </c>
    </row>
    <row r="21" spans="1:32" x14ac:dyDescent="0.2">
      <c r="A21" s="9">
        <v>6.333333333333333</v>
      </c>
      <c r="B21" s="9">
        <v>6</v>
      </c>
      <c r="C21" s="10">
        <v>12</v>
      </c>
      <c r="D21" s="10">
        <v>12</v>
      </c>
      <c r="E21" s="9">
        <v>0.66666666666666663</v>
      </c>
      <c r="F21" s="9">
        <v>3.6666666666666665</v>
      </c>
      <c r="G21" s="10">
        <v>1</v>
      </c>
      <c r="H21" s="10">
        <v>3</v>
      </c>
      <c r="I21" s="10">
        <v>1</v>
      </c>
      <c r="J21" s="10">
        <v>4</v>
      </c>
      <c r="K21" s="10">
        <v>0</v>
      </c>
      <c r="L21" s="10">
        <v>4</v>
      </c>
      <c r="M21" s="9">
        <v>3.4444444444444446</v>
      </c>
      <c r="N21" s="9">
        <v>3.8888888888888888</v>
      </c>
      <c r="O21" s="9">
        <v>3</v>
      </c>
      <c r="P21" s="9">
        <v>3.8</v>
      </c>
      <c r="Q21" s="10">
        <v>4</v>
      </c>
      <c r="R21">
        <v>4.333333333333333</v>
      </c>
      <c r="S21">
        <v>6</v>
      </c>
      <c r="T21">
        <v>0</v>
      </c>
      <c r="AF21" t="s">
        <v>47</v>
      </c>
    </row>
    <row r="22" spans="1:32" x14ac:dyDescent="0.2">
      <c r="A22" s="9">
        <v>4.666666666666667</v>
      </c>
      <c r="B22" s="9">
        <v>7</v>
      </c>
      <c r="C22" s="10">
        <v>9</v>
      </c>
      <c r="D22" s="10">
        <v>9</v>
      </c>
      <c r="E22" s="9">
        <v>0.66666666666666663</v>
      </c>
      <c r="F22" s="9">
        <v>0</v>
      </c>
      <c r="G22" s="10">
        <v>0</v>
      </c>
      <c r="H22" s="10">
        <v>0</v>
      </c>
      <c r="I22" s="10">
        <v>2</v>
      </c>
      <c r="J22" s="10">
        <v>0</v>
      </c>
      <c r="K22" s="10">
        <v>0</v>
      </c>
      <c r="L22" s="10">
        <v>0</v>
      </c>
      <c r="M22" s="9">
        <v>3.8888888888888888</v>
      </c>
      <c r="N22" s="9">
        <v>3.8888888888888888</v>
      </c>
      <c r="O22" s="9">
        <v>3.4</v>
      </c>
      <c r="P22" s="9">
        <v>3</v>
      </c>
      <c r="Q22" s="10">
        <v>3.6666666666666665</v>
      </c>
      <c r="R22" s="10">
        <v>4.666666666666667</v>
      </c>
      <c r="S22">
        <v>10</v>
      </c>
      <c r="T22">
        <v>9</v>
      </c>
      <c r="AF22" t="s">
        <v>53</v>
      </c>
    </row>
    <row r="23" spans="1:32" x14ac:dyDescent="0.2">
      <c r="A23" s="9">
        <v>6.333333333333333</v>
      </c>
      <c r="B23" s="9">
        <v>5.666666666666667</v>
      </c>
      <c r="C23" s="10">
        <v>7</v>
      </c>
      <c r="D23" s="10">
        <v>7</v>
      </c>
      <c r="E23" s="9">
        <v>0.66666666666666663</v>
      </c>
      <c r="F23" s="9">
        <v>1.3333333333333333</v>
      </c>
      <c r="G23" s="10">
        <v>0</v>
      </c>
      <c r="H23" s="10">
        <v>1</v>
      </c>
      <c r="I23" s="10">
        <v>1</v>
      </c>
      <c r="J23" s="10">
        <v>3</v>
      </c>
      <c r="K23" s="10">
        <v>1</v>
      </c>
      <c r="L23" s="10">
        <v>0</v>
      </c>
      <c r="M23" s="9">
        <v>2.6666666666666665</v>
      </c>
      <c r="N23" s="9">
        <v>3.2222222222222223</v>
      </c>
      <c r="O23" s="9">
        <v>4.5999999999999996</v>
      </c>
      <c r="P23" s="9">
        <v>2.8</v>
      </c>
      <c r="Q23" s="10">
        <v>2.6666666666666665</v>
      </c>
      <c r="R23" s="10">
        <v>3</v>
      </c>
      <c r="S23">
        <v>12</v>
      </c>
      <c r="T23">
        <v>0</v>
      </c>
      <c r="AF23" t="s">
        <v>47</v>
      </c>
    </row>
    <row r="24" spans="1:32" x14ac:dyDescent="0.2">
      <c r="A24" s="9">
        <v>5.666666666666667</v>
      </c>
      <c r="B24">
        <v>5.666666666666667</v>
      </c>
      <c r="C24" s="10">
        <v>12</v>
      </c>
      <c r="D24">
        <v>12</v>
      </c>
      <c r="E24">
        <v>0.66666666666666663</v>
      </c>
      <c r="F24" s="9">
        <v>0</v>
      </c>
      <c r="G24" s="10">
        <v>0</v>
      </c>
      <c r="H24" s="10">
        <v>0</v>
      </c>
      <c r="I24" s="10">
        <v>2</v>
      </c>
      <c r="J24" s="10">
        <v>0</v>
      </c>
      <c r="K24" s="10">
        <v>0</v>
      </c>
      <c r="L24" s="10">
        <v>0</v>
      </c>
      <c r="M24" s="9">
        <v>3.1111111111111112</v>
      </c>
      <c r="N24" s="9">
        <v>4.1111111111111107</v>
      </c>
      <c r="O24" s="9">
        <v>4</v>
      </c>
      <c r="P24">
        <v>4.8</v>
      </c>
      <c r="Q24" s="10">
        <v>3.6666666666666665</v>
      </c>
      <c r="R24" s="10">
        <v>4</v>
      </c>
      <c r="S24">
        <v>4</v>
      </c>
      <c r="T24">
        <v>8</v>
      </c>
    </row>
    <row r="25" spans="1:32" x14ac:dyDescent="0.2">
      <c r="A25" s="9">
        <v>5.666666666666667</v>
      </c>
      <c r="B25" s="9">
        <v>7</v>
      </c>
      <c r="C25" s="10">
        <v>8</v>
      </c>
      <c r="D25" s="10">
        <v>8</v>
      </c>
      <c r="E25" s="9">
        <v>1</v>
      </c>
      <c r="F25" s="9">
        <v>0</v>
      </c>
      <c r="G25" s="10">
        <v>1</v>
      </c>
      <c r="H25" s="10">
        <v>0</v>
      </c>
      <c r="I25" s="10">
        <v>1</v>
      </c>
      <c r="J25" s="10">
        <v>0</v>
      </c>
      <c r="K25" s="10">
        <v>1</v>
      </c>
      <c r="L25" s="10">
        <v>0</v>
      </c>
      <c r="M25" s="9">
        <v>3.3333333333333335</v>
      </c>
      <c r="N25" s="9">
        <v>4</v>
      </c>
      <c r="O25" s="9">
        <v>2.2000000000000002</v>
      </c>
      <c r="P25" s="9">
        <v>4.2</v>
      </c>
      <c r="Q25" s="10">
        <v>3</v>
      </c>
      <c r="R25" s="10">
        <v>4</v>
      </c>
      <c r="S25">
        <v>3</v>
      </c>
      <c r="T25">
        <v>11</v>
      </c>
      <c r="AF25" t="s">
        <v>53</v>
      </c>
    </row>
    <row r="26" spans="1:32" x14ac:dyDescent="0.2">
      <c r="A26" s="9">
        <v>4.333333333333333</v>
      </c>
      <c r="B26" s="9">
        <v>5</v>
      </c>
      <c r="C26" s="10">
        <v>6</v>
      </c>
      <c r="D26" s="10">
        <v>6</v>
      </c>
      <c r="E26" s="9">
        <v>1</v>
      </c>
      <c r="F26">
        <v>-2</v>
      </c>
      <c r="G26" s="10">
        <v>1</v>
      </c>
      <c r="H26" s="10">
        <v>-1</v>
      </c>
      <c r="I26" s="10">
        <v>1</v>
      </c>
      <c r="J26" s="10">
        <v>-5</v>
      </c>
      <c r="K26" s="10">
        <v>1</v>
      </c>
      <c r="L26" s="10">
        <v>0</v>
      </c>
      <c r="M26" s="9">
        <v>3.3333333333333335</v>
      </c>
      <c r="N26" s="9">
        <v>4.666666666666667</v>
      </c>
      <c r="O26" s="9">
        <v>4</v>
      </c>
      <c r="P26" s="9">
        <v>5</v>
      </c>
      <c r="Q26" s="10">
        <v>2.6666666666666665</v>
      </c>
      <c r="R26" s="10">
        <v>4.333333333333333</v>
      </c>
      <c r="S26">
        <v>3</v>
      </c>
      <c r="T26">
        <v>12</v>
      </c>
      <c r="AF26" t="s">
        <v>47</v>
      </c>
    </row>
    <row r="27" spans="1:32" x14ac:dyDescent="0.2">
      <c r="A27" s="9">
        <v>5.666666666666667</v>
      </c>
      <c r="B27" s="9">
        <v>4.333333333333333</v>
      </c>
      <c r="C27" s="10">
        <v>10</v>
      </c>
      <c r="D27" s="10">
        <v>10</v>
      </c>
      <c r="E27" s="9">
        <v>1</v>
      </c>
      <c r="F27" s="9">
        <v>2</v>
      </c>
      <c r="G27" s="10">
        <v>1</v>
      </c>
      <c r="H27" s="10">
        <v>3</v>
      </c>
      <c r="I27" s="10">
        <v>1</v>
      </c>
      <c r="J27" s="10">
        <v>2</v>
      </c>
      <c r="K27" s="10">
        <v>1</v>
      </c>
      <c r="L27" s="10">
        <v>1</v>
      </c>
      <c r="M27" s="9">
        <v>3.7777777777777777</v>
      </c>
      <c r="N27" s="9">
        <v>3.6666666666666665</v>
      </c>
      <c r="O27" s="9">
        <v>3.4</v>
      </c>
      <c r="P27" s="9">
        <v>2.8</v>
      </c>
      <c r="Q27" s="10">
        <v>3.3333333333333335</v>
      </c>
      <c r="R27" s="10">
        <v>4</v>
      </c>
      <c r="S27">
        <v>6</v>
      </c>
      <c r="T27">
        <v>0</v>
      </c>
      <c r="AF27" t="s">
        <v>53</v>
      </c>
    </row>
    <row r="28" spans="1:32" x14ac:dyDescent="0.2">
      <c r="A28" s="9">
        <v>6</v>
      </c>
      <c r="B28" s="9">
        <v>7</v>
      </c>
      <c r="C28" s="10">
        <v>7</v>
      </c>
      <c r="D28" s="10">
        <v>7</v>
      </c>
      <c r="E28" s="9">
        <v>1</v>
      </c>
      <c r="F28" s="9">
        <v>0</v>
      </c>
      <c r="G28" s="10">
        <v>1</v>
      </c>
      <c r="H28" s="10">
        <v>0</v>
      </c>
      <c r="I28" s="10">
        <v>1</v>
      </c>
      <c r="J28" s="10">
        <v>0</v>
      </c>
      <c r="K28" s="10">
        <v>1</v>
      </c>
      <c r="L28" s="10">
        <v>0</v>
      </c>
      <c r="M28" s="9">
        <v>2.3333333333333335</v>
      </c>
      <c r="N28" s="9">
        <v>4.5555555555555554</v>
      </c>
      <c r="O28" s="9">
        <v>3.8</v>
      </c>
      <c r="P28" s="9">
        <v>2.8</v>
      </c>
      <c r="Q28" s="10">
        <v>3.6666666666666665</v>
      </c>
      <c r="R28" s="10">
        <v>4</v>
      </c>
      <c r="S28">
        <v>8</v>
      </c>
      <c r="T28">
        <v>3</v>
      </c>
      <c r="AF28" t="s">
        <v>53</v>
      </c>
    </row>
    <row r="29" spans="1:32" x14ac:dyDescent="0.2">
      <c r="A29" s="9">
        <v>5</v>
      </c>
      <c r="B29" s="9">
        <v>6</v>
      </c>
      <c r="C29" s="10">
        <v>-1</v>
      </c>
      <c r="D29" s="10">
        <v>-1</v>
      </c>
      <c r="E29" s="9">
        <v>1</v>
      </c>
      <c r="F29" s="9">
        <v>1.6666666666666667</v>
      </c>
      <c r="G29" s="10">
        <v>1</v>
      </c>
      <c r="H29" s="10">
        <v>3</v>
      </c>
      <c r="I29" s="10">
        <v>1</v>
      </c>
      <c r="J29" s="10">
        <v>2</v>
      </c>
      <c r="K29" s="10">
        <v>1</v>
      </c>
      <c r="L29" s="10">
        <v>0</v>
      </c>
      <c r="M29" s="9">
        <v>2.6666666666666665</v>
      </c>
      <c r="N29" s="9">
        <v>3.3333333333333335</v>
      </c>
      <c r="O29" s="9">
        <v>4.2</v>
      </c>
      <c r="P29" s="9">
        <v>4.5999999999999996</v>
      </c>
      <c r="Q29" s="10">
        <v>3</v>
      </c>
      <c r="R29" s="10">
        <v>4.333333333333333</v>
      </c>
      <c r="S29">
        <v>9</v>
      </c>
      <c r="T29">
        <v>4</v>
      </c>
      <c r="AF29" t="s">
        <v>43</v>
      </c>
    </row>
    <row r="30" spans="1:32" x14ac:dyDescent="0.2">
      <c r="A30" s="9">
        <v>4.666666666666667</v>
      </c>
      <c r="B30" s="9">
        <v>3</v>
      </c>
      <c r="C30" s="10">
        <v>5</v>
      </c>
      <c r="D30" s="10">
        <v>5</v>
      </c>
      <c r="E30" s="9">
        <v>1</v>
      </c>
      <c r="F30" s="9">
        <v>3</v>
      </c>
      <c r="G30" s="10">
        <v>0</v>
      </c>
      <c r="H30" s="10">
        <v>3</v>
      </c>
      <c r="I30" s="10">
        <v>1</v>
      </c>
      <c r="J30" s="10">
        <v>3</v>
      </c>
      <c r="K30" s="10">
        <v>2</v>
      </c>
      <c r="L30" s="10">
        <v>3</v>
      </c>
      <c r="M30" s="9">
        <v>2.5555555555555554</v>
      </c>
      <c r="N30" s="9">
        <v>2</v>
      </c>
      <c r="O30" s="9">
        <v>4</v>
      </c>
      <c r="P30" s="9">
        <v>3.6</v>
      </c>
      <c r="Q30" s="10">
        <v>5.666666666666667</v>
      </c>
      <c r="R30" s="10">
        <v>3</v>
      </c>
      <c r="S30">
        <v>7</v>
      </c>
      <c r="T30">
        <v>2</v>
      </c>
      <c r="AF30" t="s">
        <v>53</v>
      </c>
    </row>
    <row r="31" spans="1:32" x14ac:dyDescent="0.2">
      <c r="A31" s="9">
        <v>6.666666666666667</v>
      </c>
      <c r="B31" s="9">
        <v>6</v>
      </c>
      <c r="C31" s="10">
        <v>8</v>
      </c>
      <c r="D31" s="10">
        <v>8</v>
      </c>
      <c r="E31" s="9">
        <v>1</v>
      </c>
      <c r="F31" s="9">
        <v>0</v>
      </c>
      <c r="G31" s="10">
        <v>1</v>
      </c>
      <c r="H31" s="10">
        <v>0</v>
      </c>
      <c r="I31" s="10">
        <v>1</v>
      </c>
      <c r="J31" s="10">
        <v>0</v>
      </c>
      <c r="K31" s="10">
        <v>1</v>
      </c>
      <c r="L31" s="10">
        <v>0</v>
      </c>
      <c r="M31" s="9">
        <v>3</v>
      </c>
      <c r="N31" s="9">
        <v>5</v>
      </c>
      <c r="O31" s="9">
        <v>3.6</v>
      </c>
      <c r="P31" s="9">
        <v>2.8</v>
      </c>
      <c r="Q31" s="10">
        <v>4</v>
      </c>
      <c r="R31" s="10">
        <v>4.333333333333333</v>
      </c>
      <c r="S31">
        <v>10</v>
      </c>
      <c r="T31">
        <v>1</v>
      </c>
      <c r="AF31" t="s">
        <v>43</v>
      </c>
    </row>
    <row r="32" spans="1:32" x14ac:dyDescent="0.2">
      <c r="A32" s="9">
        <v>6</v>
      </c>
      <c r="B32" s="9">
        <v>6.333333333333333</v>
      </c>
      <c r="C32" s="10">
        <v>1</v>
      </c>
      <c r="D32" s="10">
        <v>1</v>
      </c>
      <c r="E32" s="9">
        <v>1</v>
      </c>
      <c r="F32" s="9">
        <v>3</v>
      </c>
      <c r="G32" s="10">
        <v>2</v>
      </c>
      <c r="H32" s="10">
        <v>2</v>
      </c>
      <c r="I32" s="10">
        <v>1</v>
      </c>
      <c r="J32" s="10">
        <v>5</v>
      </c>
      <c r="K32" s="10">
        <v>0</v>
      </c>
      <c r="L32" s="10">
        <v>2</v>
      </c>
      <c r="M32" s="9">
        <v>5.1111111111111107</v>
      </c>
      <c r="N32" s="9">
        <v>3.5555555555555554</v>
      </c>
      <c r="O32" s="9">
        <v>4.2</v>
      </c>
      <c r="P32" s="9">
        <v>4.5999999999999996</v>
      </c>
      <c r="Q32" s="10">
        <v>5</v>
      </c>
      <c r="R32">
        <v>3.6666666666666665</v>
      </c>
      <c r="S32">
        <v>5</v>
      </c>
      <c r="T32">
        <v>0</v>
      </c>
      <c r="AF32" t="s">
        <v>43</v>
      </c>
    </row>
    <row r="33" spans="1:32" x14ac:dyDescent="0.2">
      <c r="A33" s="9">
        <v>6</v>
      </c>
      <c r="B33" s="9">
        <v>7</v>
      </c>
      <c r="C33" s="10">
        <v>1</v>
      </c>
      <c r="D33" s="10">
        <v>1</v>
      </c>
      <c r="E33" s="9">
        <v>1</v>
      </c>
      <c r="F33" s="9">
        <v>0.33333333333333331</v>
      </c>
      <c r="G33" s="10">
        <v>1</v>
      </c>
      <c r="H33" s="10">
        <v>1</v>
      </c>
      <c r="I33" s="10">
        <v>1</v>
      </c>
      <c r="J33" s="10">
        <v>1</v>
      </c>
      <c r="K33" s="10">
        <v>1</v>
      </c>
      <c r="L33" s="10">
        <v>-1</v>
      </c>
      <c r="M33" s="9">
        <v>3.5555555555555554</v>
      </c>
      <c r="N33" s="9">
        <v>4.1111111111111107</v>
      </c>
      <c r="O33" s="9">
        <v>3.2</v>
      </c>
      <c r="P33" s="9">
        <v>2.8</v>
      </c>
      <c r="Q33" s="10">
        <v>3</v>
      </c>
      <c r="R33">
        <v>6</v>
      </c>
      <c r="S33">
        <v>9</v>
      </c>
      <c r="T33">
        <v>7</v>
      </c>
      <c r="AF33" t="s">
        <v>47</v>
      </c>
    </row>
    <row r="34" spans="1:32" x14ac:dyDescent="0.2">
      <c r="A34" s="9">
        <v>6.333333333333333</v>
      </c>
      <c r="B34" s="9">
        <v>4.333333333333333</v>
      </c>
      <c r="C34" s="10">
        <v>0</v>
      </c>
      <c r="D34" s="10">
        <v>0</v>
      </c>
      <c r="E34" s="9">
        <v>1.3333333333333333</v>
      </c>
      <c r="F34">
        <v>0</v>
      </c>
      <c r="G34" s="10">
        <v>2</v>
      </c>
      <c r="H34">
        <v>0</v>
      </c>
      <c r="I34" s="10">
        <v>1</v>
      </c>
      <c r="J34">
        <v>0</v>
      </c>
      <c r="K34" s="10">
        <v>1</v>
      </c>
      <c r="L34">
        <v>0</v>
      </c>
      <c r="M34" s="9">
        <v>3</v>
      </c>
      <c r="N34">
        <v>3.4444444444444446</v>
      </c>
      <c r="O34" s="9">
        <v>2.6</v>
      </c>
      <c r="P34" s="9">
        <v>3</v>
      </c>
      <c r="Q34" s="10">
        <v>4.666666666666667</v>
      </c>
      <c r="R34" s="10">
        <v>3.3333333333333335</v>
      </c>
      <c r="S34">
        <v>15</v>
      </c>
      <c r="T34">
        <v>6</v>
      </c>
      <c r="AF34" t="s">
        <v>89</v>
      </c>
    </row>
    <row r="35" spans="1:32" x14ac:dyDescent="0.2">
      <c r="A35" s="9">
        <v>5.333333333333333</v>
      </c>
      <c r="B35" s="9">
        <v>6.333333333333333</v>
      </c>
      <c r="C35" s="10">
        <v>9</v>
      </c>
      <c r="D35" s="10">
        <v>9</v>
      </c>
      <c r="E35" s="9">
        <v>1.3333333333333333</v>
      </c>
      <c r="F35" s="9">
        <v>0.33333333333333331</v>
      </c>
      <c r="G35" s="10">
        <v>1</v>
      </c>
      <c r="H35" s="10">
        <v>0</v>
      </c>
      <c r="I35" s="10">
        <v>2</v>
      </c>
      <c r="J35" s="10">
        <v>0</v>
      </c>
      <c r="K35" s="10">
        <v>1</v>
      </c>
      <c r="L35" s="10">
        <v>1</v>
      </c>
      <c r="M35" s="9">
        <v>2.6666666666666665</v>
      </c>
      <c r="N35" s="9">
        <v>2.7777777777777777</v>
      </c>
      <c r="O35" s="9">
        <v>3.8</v>
      </c>
      <c r="P35" s="9">
        <v>5</v>
      </c>
      <c r="Q35" s="10">
        <v>3.3333333333333335</v>
      </c>
      <c r="R35" s="10">
        <v>3.6666666666666665</v>
      </c>
      <c r="S35">
        <v>8</v>
      </c>
      <c r="T35">
        <v>2</v>
      </c>
      <c r="AF35" t="s">
        <v>43</v>
      </c>
    </row>
    <row r="36" spans="1:32" x14ac:dyDescent="0.2">
      <c r="A36" s="9">
        <v>7</v>
      </c>
      <c r="B36" s="9">
        <v>6.666666666666667</v>
      </c>
      <c r="C36" s="10">
        <v>6</v>
      </c>
      <c r="D36" s="10">
        <v>6</v>
      </c>
      <c r="E36" s="9">
        <v>1.3333333333333333</v>
      </c>
      <c r="F36" s="9">
        <v>3</v>
      </c>
      <c r="G36" s="10">
        <v>0</v>
      </c>
      <c r="H36" s="10">
        <v>3</v>
      </c>
      <c r="I36" s="10">
        <v>2</v>
      </c>
      <c r="J36" s="10">
        <v>3</v>
      </c>
      <c r="K36" s="10">
        <v>2</v>
      </c>
      <c r="L36" s="10">
        <v>3</v>
      </c>
      <c r="M36" s="9">
        <v>2.2222222222222223</v>
      </c>
      <c r="N36" s="9">
        <v>2.4444444444444446</v>
      </c>
      <c r="O36" s="9">
        <v>2.2000000000000002</v>
      </c>
      <c r="P36" s="9">
        <v>3.6</v>
      </c>
      <c r="Q36" s="10">
        <v>4</v>
      </c>
      <c r="R36" s="10">
        <v>4.666666666666667</v>
      </c>
      <c r="S36">
        <v>6</v>
      </c>
      <c r="T36">
        <v>5</v>
      </c>
      <c r="AF36" t="s">
        <v>49</v>
      </c>
    </row>
    <row r="37" spans="1:32" x14ac:dyDescent="0.2">
      <c r="A37" s="9">
        <v>4.666666666666667</v>
      </c>
      <c r="B37" s="9">
        <v>4.333333333333333</v>
      </c>
      <c r="C37" s="10">
        <v>11</v>
      </c>
      <c r="D37" s="10">
        <v>11</v>
      </c>
      <c r="E37" s="9">
        <v>1.3333333333333333</v>
      </c>
      <c r="F37" s="9">
        <v>2.6666666666666665</v>
      </c>
      <c r="G37" s="10">
        <v>1</v>
      </c>
      <c r="H37" s="10">
        <v>2</v>
      </c>
      <c r="I37" s="10">
        <v>3</v>
      </c>
      <c r="J37" s="10">
        <v>3</v>
      </c>
      <c r="K37" s="10">
        <v>0</v>
      </c>
      <c r="L37" s="10">
        <v>3</v>
      </c>
      <c r="M37" s="9">
        <v>3.4444444444444446</v>
      </c>
      <c r="N37" s="9">
        <v>3.1111111111111112</v>
      </c>
      <c r="O37" s="9">
        <v>3</v>
      </c>
      <c r="P37" s="9">
        <v>3.2</v>
      </c>
      <c r="Q37" s="10">
        <v>3</v>
      </c>
      <c r="R37" s="10">
        <v>3.6666666666666665</v>
      </c>
      <c r="S37">
        <v>9</v>
      </c>
      <c r="T37">
        <v>9</v>
      </c>
      <c r="AF37" t="s">
        <v>47</v>
      </c>
    </row>
    <row r="38" spans="1:32" x14ac:dyDescent="0.2">
      <c r="A38" s="9">
        <v>6.666666666666667</v>
      </c>
      <c r="B38" s="9">
        <v>5.333333333333333</v>
      </c>
      <c r="C38" s="10">
        <v>6</v>
      </c>
      <c r="D38" s="10">
        <v>6</v>
      </c>
      <c r="E38" s="9">
        <v>1.6666666666666667</v>
      </c>
      <c r="F38">
        <v>0.33333333333333331</v>
      </c>
      <c r="G38" s="10">
        <v>1</v>
      </c>
      <c r="H38" s="10">
        <v>-2</v>
      </c>
      <c r="I38" s="10">
        <v>4</v>
      </c>
      <c r="J38" s="10">
        <v>0</v>
      </c>
      <c r="K38" s="10">
        <v>0</v>
      </c>
      <c r="L38" s="10">
        <v>0</v>
      </c>
      <c r="M38" s="9">
        <v>2.6666666666666665</v>
      </c>
      <c r="N38" s="9">
        <v>5.2222222222222223</v>
      </c>
      <c r="O38" s="9">
        <v>2.8</v>
      </c>
      <c r="P38" s="9">
        <v>5</v>
      </c>
      <c r="Q38" s="10">
        <v>4.666666666666667</v>
      </c>
      <c r="R38" s="10">
        <v>5.333333333333333</v>
      </c>
      <c r="S38">
        <v>11</v>
      </c>
      <c r="T38">
        <v>0</v>
      </c>
      <c r="AF38" t="s">
        <v>47</v>
      </c>
    </row>
    <row r="39" spans="1:32" x14ac:dyDescent="0.2">
      <c r="A39" s="9">
        <v>5.333333333333333</v>
      </c>
      <c r="B39" s="9">
        <v>6.333333333333333</v>
      </c>
      <c r="C39" s="10">
        <v>2</v>
      </c>
      <c r="D39" s="10">
        <v>2</v>
      </c>
      <c r="E39" s="9">
        <v>1.6666666666666667</v>
      </c>
      <c r="F39">
        <v>3.3333333333333335</v>
      </c>
      <c r="G39" s="10">
        <v>-3</v>
      </c>
      <c r="H39" s="10">
        <v>4</v>
      </c>
      <c r="I39" s="10">
        <v>5</v>
      </c>
      <c r="J39" s="10">
        <v>4</v>
      </c>
      <c r="K39" s="10">
        <v>3</v>
      </c>
      <c r="L39" s="10">
        <v>2</v>
      </c>
      <c r="M39" s="9">
        <v>2.8888888888888888</v>
      </c>
      <c r="N39" s="9">
        <v>2.8888888888888888</v>
      </c>
      <c r="O39" s="9">
        <v>3.8</v>
      </c>
      <c r="P39" s="9">
        <v>2.8</v>
      </c>
      <c r="Q39" s="10">
        <v>4.666666666666667</v>
      </c>
      <c r="R39" s="10">
        <v>4.333333333333333</v>
      </c>
      <c r="S39">
        <v>9</v>
      </c>
      <c r="T39">
        <v>9</v>
      </c>
      <c r="AF39" t="s">
        <v>53</v>
      </c>
    </row>
    <row r="40" spans="1:32" x14ac:dyDescent="0.2">
      <c r="A40" s="9">
        <v>5.666666666666667</v>
      </c>
      <c r="B40" s="9">
        <v>5.333333333333333</v>
      </c>
      <c r="C40" s="10">
        <v>12</v>
      </c>
      <c r="D40" s="10">
        <v>12</v>
      </c>
      <c r="E40" s="9">
        <v>1.6666666666666667</v>
      </c>
      <c r="F40">
        <v>3</v>
      </c>
      <c r="G40" s="10">
        <v>1</v>
      </c>
      <c r="H40">
        <v>3</v>
      </c>
      <c r="I40" s="10">
        <v>2</v>
      </c>
      <c r="J40">
        <v>4</v>
      </c>
      <c r="K40" s="10">
        <v>2</v>
      </c>
      <c r="L40">
        <v>2</v>
      </c>
      <c r="M40" s="9">
        <v>2.6666666666666665</v>
      </c>
      <c r="N40">
        <v>4.1111111111111107</v>
      </c>
      <c r="O40" s="9">
        <v>4</v>
      </c>
      <c r="P40" s="9">
        <v>4.4000000000000004</v>
      </c>
      <c r="Q40" s="10">
        <v>2.6666666666666665</v>
      </c>
      <c r="R40">
        <v>4.666666666666667</v>
      </c>
      <c r="S40">
        <v>5</v>
      </c>
      <c r="T40">
        <v>5</v>
      </c>
      <c r="AF40" t="s">
        <v>47</v>
      </c>
    </row>
    <row r="41" spans="1:32" x14ac:dyDescent="0.2">
      <c r="A41" s="9">
        <v>6</v>
      </c>
      <c r="B41">
        <v>7</v>
      </c>
      <c r="C41" s="10">
        <v>6</v>
      </c>
      <c r="D41">
        <v>6</v>
      </c>
      <c r="E41" s="9">
        <v>1.6666666666666667</v>
      </c>
      <c r="F41" s="9">
        <v>0</v>
      </c>
      <c r="G41" s="10">
        <v>2</v>
      </c>
      <c r="H41">
        <v>0</v>
      </c>
      <c r="I41" s="10">
        <v>1</v>
      </c>
      <c r="J41">
        <v>0</v>
      </c>
      <c r="K41" s="10">
        <v>2</v>
      </c>
      <c r="L41">
        <v>0</v>
      </c>
      <c r="M41" s="9">
        <v>3.1111111111111112</v>
      </c>
      <c r="N41">
        <v>3.8888888888888888</v>
      </c>
      <c r="O41" s="9">
        <v>3.6</v>
      </c>
      <c r="P41">
        <v>4</v>
      </c>
      <c r="Q41" s="10">
        <v>5</v>
      </c>
      <c r="R41">
        <v>4.333333333333333</v>
      </c>
      <c r="S41">
        <v>5</v>
      </c>
      <c r="T41">
        <v>7</v>
      </c>
    </row>
    <row r="42" spans="1:32" x14ac:dyDescent="0.2">
      <c r="A42" s="9">
        <v>6.333333333333333</v>
      </c>
      <c r="B42">
        <v>7</v>
      </c>
      <c r="C42" s="10">
        <v>4</v>
      </c>
      <c r="D42">
        <v>4</v>
      </c>
      <c r="E42" s="9">
        <v>1.6666666666666667</v>
      </c>
      <c r="F42" s="9">
        <v>3</v>
      </c>
      <c r="G42" s="10">
        <v>2</v>
      </c>
      <c r="H42" s="10">
        <v>3</v>
      </c>
      <c r="I42" s="10">
        <v>3</v>
      </c>
      <c r="J42" s="10">
        <v>3</v>
      </c>
      <c r="K42" s="10">
        <v>0</v>
      </c>
      <c r="L42" s="10">
        <v>3</v>
      </c>
      <c r="M42" s="9">
        <v>3.4444444444444446</v>
      </c>
      <c r="N42" s="9">
        <v>2.3333333333333335</v>
      </c>
      <c r="O42" s="9">
        <v>4.5999999999999996</v>
      </c>
      <c r="P42">
        <v>4.2</v>
      </c>
      <c r="Q42" s="10">
        <v>4.333333333333333</v>
      </c>
      <c r="R42" s="10">
        <v>2.3333333333333335</v>
      </c>
      <c r="S42">
        <v>11</v>
      </c>
      <c r="T42">
        <v>15</v>
      </c>
    </row>
    <row r="43" spans="1:32" x14ac:dyDescent="0.2">
      <c r="A43" s="9">
        <v>6.333333333333333</v>
      </c>
      <c r="B43" s="9">
        <v>5.333333333333333</v>
      </c>
      <c r="C43" s="10">
        <v>5</v>
      </c>
      <c r="D43" s="10">
        <v>5</v>
      </c>
      <c r="E43" s="9">
        <v>2</v>
      </c>
      <c r="F43" s="9">
        <v>0.33333333333333331</v>
      </c>
      <c r="G43" s="10">
        <v>1</v>
      </c>
      <c r="H43" s="10">
        <v>0</v>
      </c>
      <c r="I43" s="10">
        <v>3</v>
      </c>
      <c r="J43" s="10">
        <v>0</v>
      </c>
      <c r="K43" s="10">
        <v>2</v>
      </c>
      <c r="L43" s="10">
        <v>1</v>
      </c>
      <c r="M43" s="9">
        <v>2.7777777777777777</v>
      </c>
      <c r="N43" s="9">
        <v>3.8888888888888888</v>
      </c>
      <c r="O43" s="9">
        <v>3.4</v>
      </c>
      <c r="P43" s="9">
        <v>4.5999999999999996</v>
      </c>
      <c r="Q43" s="10">
        <v>3.3333333333333335</v>
      </c>
      <c r="R43" s="10">
        <v>4.666666666666667</v>
      </c>
      <c r="S43">
        <v>7</v>
      </c>
      <c r="T43">
        <v>4</v>
      </c>
      <c r="AF43" t="s">
        <v>53</v>
      </c>
    </row>
    <row r="44" spans="1:32" x14ac:dyDescent="0.2">
      <c r="A44" s="9">
        <v>5.333333333333333</v>
      </c>
      <c r="B44" s="9">
        <v>4</v>
      </c>
      <c r="C44" s="10">
        <v>3</v>
      </c>
      <c r="D44" s="10">
        <v>3</v>
      </c>
      <c r="E44" s="9">
        <v>2</v>
      </c>
      <c r="F44" s="9">
        <v>1.3333333333333333</v>
      </c>
      <c r="G44" s="10">
        <v>1</v>
      </c>
      <c r="H44" s="10">
        <v>-1</v>
      </c>
      <c r="I44" s="10">
        <v>3</v>
      </c>
      <c r="J44" s="10">
        <v>5</v>
      </c>
      <c r="K44" s="10">
        <v>2</v>
      </c>
      <c r="L44" s="10">
        <v>0</v>
      </c>
      <c r="M44" s="9">
        <v>4</v>
      </c>
      <c r="N44" s="9">
        <v>3.7777777777777777</v>
      </c>
      <c r="O44" s="9">
        <v>4</v>
      </c>
      <c r="P44" s="9">
        <v>4</v>
      </c>
      <c r="Q44" s="10">
        <v>4.666666666666667</v>
      </c>
      <c r="R44" s="10">
        <v>4</v>
      </c>
      <c r="S44">
        <v>6</v>
      </c>
      <c r="T44">
        <v>11</v>
      </c>
      <c r="AF44" t="s">
        <v>47</v>
      </c>
    </row>
    <row r="45" spans="1:32" x14ac:dyDescent="0.2">
      <c r="A45" s="9">
        <v>6</v>
      </c>
      <c r="B45" s="9">
        <v>5.666666666666667</v>
      </c>
      <c r="C45" s="10">
        <v>3</v>
      </c>
      <c r="D45" s="10">
        <v>3</v>
      </c>
      <c r="E45" s="9">
        <v>2</v>
      </c>
      <c r="F45" s="9">
        <v>2</v>
      </c>
      <c r="G45" s="10">
        <v>2</v>
      </c>
      <c r="H45" s="10">
        <v>2</v>
      </c>
      <c r="I45" s="10">
        <v>2</v>
      </c>
      <c r="J45" s="10">
        <v>1</v>
      </c>
      <c r="K45" s="10">
        <v>2</v>
      </c>
      <c r="L45" s="10">
        <v>3</v>
      </c>
      <c r="M45" s="9">
        <v>3.1111111111111112</v>
      </c>
      <c r="N45" s="9">
        <v>3.3333333333333335</v>
      </c>
      <c r="O45" s="9">
        <v>4.2</v>
      </c>
      <c r="P45" s="9">
        <v>5</v>
      </c>
      <c r="Q45" s="10">
        <v>3.3333333333333335</v>
      </c>
      <c r="R45" s="10">
        <v>5</v>
      </c>
      <c r="S45">
        <v>6</v>
      </c>
      <c r="T45">
        <v>8</v>
      </c>
      <c r="AF45" t="s">
        <v>47</v>
      </c>
    </row>
    <row r="46" spans="1:32" x14ac:dyDescent="0.2">
      <c r="A46" s="9">
        <v>4.666666666666667</v>
      </c>
      <c r="B46" s="9">
        <v>5</v>
      </c>
      <c r="C46" s="10">
        <v>9</v>
      </c>
      <c r="D46" s="10">
        <v>9</v>
      </c>
      <c r="E46" s="9">
        <v>2</v>
      </c>
      <c r="F46" s="9">
        <v>5</v>
      </c>
      <c r="G46" s="10">
        <v>1</v>
      </c>
      <c r="H46" s="10">
        <v>5</v>
      </c>
      <c r="I46" s="10">
        <v>3</v>
      </c>
      <c r="J46" s="10">
        <v>5</v>
      </c>
      <c r="K46" s="10">
        <v>1</v>
      </c>
      <c r="L46" s="10">
        <v>5</v>
      </c>
      <c r="M46" s="9">
        <v>3.6666666666666665</v>
      </c>
      <c r="N46" s="9">
        <v>2.6666666666666665</v>
      </c>
      <c r="O46" s="9">
        <v>4</v>
      </c>
      <c r="P46" s="9">
        <v>3.2</v>
      </c>
      <c r="Q46" s="10">
        <v>3.3333333333333335</v>
      </c>
      <c r="R46" s="10">
        <v>5.333333333333333</v>
      </c>
      <c r="S46">
        <v>5</v>
      </c>
      <c r="T46">
        <v>2</v>
      </c>
      <c r="AF46" t="s">
        <v>53</v>
      </c>
    </row>
    <row r="47" spans="1:32" x14ac:dyDescent="0.2">
      <c r="A47" s="9">
        <v>6</v>
      </c>
      <c r="B47" s="9">
        <v>5.333333333333333</v>
      </c>
      <c r="C47" s="10">
        <v>6</v>
      </c>
      <c r="D47" s="10">
        <v>6</v>
      </c>
      <c r="E47" s="9">
        <v>2</v>
      </c>
      <c r="F47" s="9">
        <v>3</v>
      </c>
      <c r="G47" s="10">
        <v>2</v>
      </c>
      <c r="H47" s="10">
        <v>4</v>
      </c>
      <c r="I47" s="10">
        <v>1</v>
      </c>
      <c r="J47" s="10">
        <v>2</v>
      </c>
      <c r="K47" s="10">
        <v>3</v>
      </c>
      <c r="L47" s="10">
        <v>3</v>
      </c>
      <c r="M47" s="9">
        <v>2.5555555555555554</v>
      </c>
      <c r="N47" s="9">
        <v>2.7777777777777777</v>
      </c>
      <c r="O47" s="9">
        <v>3.8</v>
      </c>
      <c r="P47" s="9">
        <v>3.8</v>
      </c>
      <c r="Q47">
        <v>4.333333333333333</v>
      </c>
      <c r="R47" s="10">
        <v>4</v>
      </c>
      <c r="S47">
        <v>11</v>
      </c>
      <c r="T47">
        <v>13</v>
      </c>
      <c r="AF47" t="s">
        <v>43</v>
      </c>
    </row>
    <row r="48" spans="1:32" x14ac:dyDescent="0.2">
      <c r="A48" s="9">
        <v>7</v>
      </c>
      <c r="B48" s="9">
        <v>5.666666666666667</v>
      </c>
      <c r="C48" s="10">
        <v>8</v>
      </c>
      <c r="D48" s="10">
        <v>8</v>
      </c>
      <c r="E48" s="9">
        <v>2</v>
      </c>
      <c r="F48" s="9">
        <v>2</v>
      </c>
      <c r="G48" s="10">
        <v>2</v>
      </c>
      <c r="H48" s="10">
        <v>1</v>
      </c>
      <c r="I48" s="10">
        <v>2</v>
      </c>
      <c r="J48" s="10">
        <v>4</v>
      </c>
      <c r="K48" s="10">
        <v>2</v>
      </c>
      <c r="L48" s="10">
        <v>1</v>
      </c>
      <c r="M48" s="9">
        <v>2.2222222222222223</v>
      </c>
      <c r="N48" s="9">
        <v>2.4444444444444446</v>
      </c>
      <c r="O48" s="9">
        <v>4.8</v>
      </c>
      <c r="P48" s="9">
        <v>4.2</v>
      </c>
      <c r="Q48" s="10">
        <v>5</v>
      </c>
      <c r="R48" s="10">
        <v>5.333333333333333</v>
      </c>
      <c r="S48">
        <v>11</v>
      </c>
      <c r="T48">
        <v>5</v>
      </c>
    </row>
    <row r="49" spans="1:32" x14ac:dyDescent="0.2">
      <c r="A49" s="9">
        <v>7</v>
      </c>
      <c r="B49">
        <v>6.666666666666667</v>
      </c>
      <c r="C49" s="10">
        <v>9</v>
      </c>
      <c r="D49">
        <v>9</v>
      </c>
      <c r="E49">
        <v>2</v>
      </c>
      <c r="F49" s="9">
        <v>-1</v>
      </c>
      <c r="G49" s="10">
        <v>3</v>
      </c>
      <c r="H49" s="10">
        <v>-1</v>
      </c>
      <c r="I49" s="10">
        <v>3</v>
      </c>
      <c r="J49" s="10">
        <v>0</v>
      </c>
      <c r="K49" s="10">
        <v>0</v>
      </c>
      <c r="L49" s="10">
        <v>-2</v>
      </c>
      <c r="M49" s="9">
        <v>3.6666666666666665</v>
      </c>
      <c r="N49" s="9">
        <v>3.7777777777777777</v>
      </c>
      <c r="O49" s="9">
        <v>3.2</v>
      </c>
      <c r="P49">
        <v>3.4</v>
      </c>
      <c r="Q49" s="10">
        <v>4</v>
      </c>
      <c r="R49" s="10">
        <v>3.6666666666666665</v>
      </c>
      <c r="S49">
        <v>15</v>
      </c>
      <c r="T49">
        <v>9</v>
      </c>
    </row>
    <row r="50" spans="1:32" x14ac:dyDescent="0.2">
      <c r="A50" s="9">
        <v>6.333333333333333</v>
      </c>
      <c r="B50">
        <v>5.666666666666667</v>
      </c>
      <c r="C50">
        <v>10</v>
      </c>
      <c r="D50">
        <v>10</v>
      </c>
      <c r="E50" s="9">
        <v>2.3333333333333335</v>
      </c>
      <c r="F50" s="9">
        <v>1</v>
      </c>
      <c r="G50">
        <v>3</v>
      </c>
      <c r="H50" s="10">
        <v>1</v>
      </c>
      <c r="I50">
        <v>2</v>
      </c>
      <c r="J50" s="10">
        <v>1</v>
      </c>
      <c r="K50">
        <v>2</v>
      </c>
      <c r="L50" s="10">
        <v>1</v>
      </c>
      <c r="M50">
        <v>2</v>
      </c>
      <c r="N50" s="9">
        <v>2</v>
      </c>
      <c r="O50">
        <v>3.6</v>
      </c>
      <c r="P50">
        <v>4.2</v>
      </c>
      <c r="Q50" s="10">
        <v>4.333333333333333</v>
      </c>
      <c r="R50">
        <v>4</v>
      </c>
      <c r="S50">
        <v>7</v>
      </c>
      <c r="T50">
        <v>3</v>
      </c>
      <c r="AF50" t="s">
        <v>41</v>
      </c>
    </row>
    <row r="51" spans="1:32" x14ac:dyDescent="0.2">
      <c r="A51" s="9">
        <v>6.333333333333333</v>
      </c>
      <c r="B51" s="9">
        <v>6.333333333333333</v>
      </c>
      <c r="C51" s="10">
        <v>5</v>
      </c>
      <c r="D51" s="10">
        <v>5</v>
      </c>
      <c r="E51" s="9">
        <v>2.3333333333333335</v>
      </c>
      <c r="F51">
        <v>0</v>
      </c>
      <c r="G51" s="10">
        <v>2</v>
      </c>
      <c r="H51">
        <v>0</v>
      </c>
      <c r="I51" s="10">
        <v>2</v>
      </c>
      <c r="J51">
        <v>0</v>
      </c>
      <c r="K51" s="10">
        <v>3</v>
      </c>
      <c r="L51">
        <v>0</v>
      </c>
      <c r="M51" s="9">
        <v>3.6666666666666665</v>
      </c>
      <c r="N51">
        <v>5</v>
      </c>
      <c r="O51" s="9">
        <v>5.2</v>
      </c>
      <c r="P51" s="9">
        <v>4.4000000000000004</v>
      </c>
      <c r="Q51" s="10">
        <v>3.6666666666666665</v>
      </c>
      <c r="R51">
        <v>5</v>
      </c>
      <c r="S51">
        <v>7</v>
      </c>
      <c r="T51">
        <v>1</v>
      </c>
      <c r="AF51" t="s">
        <v>43</v>
      </c>
    </row>
    <row r="52" spans="1:32" x14ac:dyDescent="0.2">
      <c r="A52" s="9">
        <v>4</v>
      </c>
      <c r="B52" s="9">
        <v>6</v>
      </c>
      <c r="C52" s="10">
        <v>4</v>
      </c>
      <c r="D52" s="10">
        <v>4</v>
      </c>
      <c r="E52" s="9">
        <v>2.3333333333333335</v>
      </c>
      <c r="F52">
        <v>-0.33333333333333331</v>
      </c>
      <c r="G52" s="10">
        <v>2</v>
      </c>
      <c r="H52">
        <v>0</v>
      </c>
      <c r="I52" s="10">
        <v>3</v>
      </c>
      <c r="J52">
        <v>1</v>
      </c>
      <c r="K52" s="10">
        <v>2</v>
      </c>
      <c r="L52">
        <v>-2</v>
      </c>
      <c r="M52" s="9">
        <v>2.3333333333333335</v>
      </c>
      <c r="N52">
        <v>3.3333333333333335</v>
      </c>
      <c r="O52" s="9">
        <v>3</v>
      </c>
      <c r="P52" s="9">
        <v>3.6</v>
      </c>
      <c r="Q52" s="10">
        <v>5</v>
      </c>
      <c r="R52">
        <v>3</v>
      </c>
      <c r="S52">
        <v>7</v>
      </c>
      <c r="T52">
        <v>9</v>
      </c>
      <c r="AF52" t="s">
        <v>47</v>
      </c>
    </row>
    <row r="53" spans="1:32" x14ac:dyDescent="0.2">
      <c r="A53" s="9">
        <v>5.666666666666667</v>
      </c>
      <c r="B53" s="9">
        <v>5</v>
      </c>
      <c r="C53" s="10">
        <v>6</v>
      </c>
      <c r="D53" s="10">
        <v>6</v>
      </c>
      <c r="E53" s="9">
        <v>2.3333333333333335</v>
      </c>
      <c r="F53">
        <v>0</v>
      </c>
      <c r="G53" s="10">
        <v>2</v>
      </c>
      <c r="H53">
        <v>0</v>
      </c>
      <c r="I53" s="10">
        <v>3</v>
      </c>
      <c r="J53">
        <v>0</v>
      </c>
      <c r="K53" s="10">
        <v>2</v>
      </c>
      <c r="L53">
        <v>0</v>
      </c>
      <c r="M53" s="9">
        <v>2.5555555555555554</v>
      </c>
      <c r="N53">
        <v>3</v>
      </c>
      <c r="O53" s="9">
        <v>3.4</v>
      </c>
      <c r="P53" s="9">
        <v>2.8</v>
      </c>
      <c r="Q53" s="10">
        <v>6</v>
      </c>
      <c r="R53" s="10">
        <v>5.666666666666667</v>
      </c>
      <c r="S53">
        <v>7</v>
      </c>
      <c r="T53">
        <v>1</v>
      </c>
      <c r="AF53" t="s">
        <v>89</v>
      </c>
    </row>
    <row r="54" spans="1:32" x14ac:dyDescent="0.2">
      <c r="A54" s="9">
        <v>4.333333333333333</v>
      </c>
      <c r="B54" s="9">
        <v>7</v>
      </c>
      <c r="C54" s="10">
        <v>11</v>
      </c>
      <c r="D54" s="10">
        <v>11</v>
      </c>
      <c r="E54" s="9">
        <v>2.6666666666666665</v>
      </c>
      <c r="F54" s="9">
        <v>4</v>
      </c>
      <c r="G54" s="10">
        <v>2</v>
      </c>
      <c r="H54" s="10">
        <v>2</v>
      </c>
      <c r="I54" s="10">
        <v>4</v>
      </c>
      <c r="J54" s="10">
        <v>5</v>
      </c>
      <c r="K54" s="10">
        <v>2</v>
      </c>
      <c r="L54" s="10">
        <v>5</v>
      </c>
      <c r="M54" s="9">
        <v>2.6666666666666665</v>
      </c>
      <c r="N54" s="9">
        <v>2.3333333333333335</v>
      </c>
      <c r="O54" s="9">
        <v>3.2</v>
      </c>
      <c r="P54" s="9">
        <v>3.4</v>
      </c>
      <c r="Q54" s="10">
        <v>4</v>
      </c>
      <c r="R54" s="10">
        <v>4.666666666666667</v>
      </c>
      <c r="S54">
        <v>11</v>
      </c>
      <c r="T54">
        <v>15</v>
      </c>
      <c r="AF54" t="s">
        <v>53</v>
      </c>
    </row>
    <row r="55" spans="1:32" x14ac:dyDescent="0.2">
      <c r="A55" s="9">
        <v>6</v>
      </c>
      <c r="B55" s="9">
        <v>5.666666666666667</v>
      </c>
      <c r="C55" s="10">
        <v>3</v>
      </c>
      <c r="D55" s="10">
        <v>3</v>
      </c>
      <c r="E55" s="9">
        <v>2.6666666666666665</v>
      </c>
      <c r="F55" s="9">
        <v>2</v>
      </c>
      <c r="G55" s="10">
        <v>2</v>
      </c>
      <c r="H55" s="10">
        <v>2</v>
      </c>
      <c r="I55" s="10">
        <v>4</v>
      </c>
      <c r="J55" s="10">
        <v>2</v>
      </c>
      <c r="K55" s="10">
        <v>2</v>
      </c>
      <c r="L55" s="10">
        <v>2</v>
      </c>
      <c r="M55" s="9">
        <v>2.6666666666666665</v>
      </c>
      <c r="N55" s="9">
        <v>3</v>
      </c>
      <c r="O55" s="9">
        <v>3.6</v>
      </c>
      <c r="P55" s="9">
        <v>4</v>
      </c>
      <c r="Q55" s="10">
        <v>5</v>
      </c>
      <c r="R55" s="10">
        <v>3</v>
      </c>
      <c r="S55">
        <v>8</v>
      </c>
      <c r="T55">
        <v>13</v>
      </c>
      <c r="AF55" t="s">
        <v>43</v>
      </c>
    </row>
    <row r="56" spans="1:32" x14ac:dyDescent="0.2">
      <c r="A56" s="9">
        <v>5.333333333333333</v>
      </c>
      <c r="B56" s="9">
        <v>7</v>
      </c>
      <c r="C56" s="10">
        <v>6</v>
      </c>
      <c r="D56" s="10">
        <v>6</v>
      </c>
      <c r="E56" s="9">
        <v>3</v>
      </c>
      <c r="F56" s="9">
        <v>0</v>
      </c>
      <c r="G56" s="10">
        <v>3</v>
      </c>
      <c r="H56" s="10">
        <v>1</v>
      </c>
      <c r="I56" s="10">
        <v>3</v>
      </c>
      <c r="J56" s="10">
        <v>-2</v>
      </c>
      <c r="K56" s="10">
        <v>3</v>
      </c>
      <c r="L56" s="10">
        <v>1</v>
      </c>
      <c r="M56" s="9">
        <v>2.8888888888888888</v>
      </c>
      <c r="N56" s="9">
        <v>4.8888888888888893</v>
      </c>
      <c r="O56" s="9">
        <v>4.4000000000000004</v>
      </c>
      <c r="P56" s="9">
        <v>4.2</v>
      </c>
      <c r="Q56" s="10">
        <v>6</v>
      </c>
      <c r="R56" s="10">
        <v>2.6666666666666665</v>
      </c>
      <c r="S56">
        <v>10</v>
      </c>
      <c r="T56">
        <v>15</v>
      </c>
      <c r="AF56" t="s">
        <v>47</v>
      </c>
    </row>
    <row r="57" spans="1:32" x14ac:dyDescent="0.2">
      <c r="A57" s="9">
        <v>5.666666666666667</v>
      </c>
      <c r="B57" s="9">
        <v>7</v>
      </c>
      <c r="C57" s="10">
        <v>8</v>
      </c>
      <c r="D57" s="10">
        <v>8</v>
      </c>
      <c r="E57" s="9">
        <v>3</v>
      </c>
      <c r="F57" s="9">
        <v>-1</v>
      </c>
      <c r="G57" s="10">
        <v>2</v>
      </c>
      <c r="H57" s="10">
        <v>1</v>
      </c>
      <c r="I57" s="10">
        <v>4</v>
      </c>
      <c r="J57" s="10">
        <v>-2</v>
      </c>
      <c r="K57" s="10">
        <v>3</v>
      </c>
      <c r="L57" s="10">
        <v>-2</v>
      </c>
      <c r="M57" s="9">
        <v>2.4444444444444446</v>
      </c>
      <c r="N57" s="9">
        <v>3.6666666666666665</v>
      </c>
      <c r="O57" s="9">
        <v>3.8</v>
      </c>
      <c r="P57" s="9">
        <v>4</v>
      </c>
      <c r="Q57" s="10">
        <v>3.6666666666666665</v>
      </c>
      <c r="R57" s="10">
        <v>4</v>
      </c>
      <c r="S57">
        <v>11</v>
      </c>
      <c r="T57">
        <v>11</v>
      </c>
      <c r="AF57" t="s">
        <v>53</v>
      </c>
    </row>
    <row r="58" spans="1:32" x14ac:dyDescent="0.2">
      <c r="A58" s="9">
        <v>7</v>
      </c>
      <c r="B58" s="9">
        <v>5.333333333333333</v>
      </c>
      <c r="C58" s="10">
        <v>8</v>
      </c>
      <c r="D58" s="10">
        <v>8</v>
      </c>
      <c r="E58" s="9">
        <v>3</v>
      </c>
      <c r="F58" s="9">
        <v>4</v>
      </c>
      <c r="G58" s="10">
        <v>3</v>
      </c>
      <c r="H58" s="10">
        <v>4</v>
      </c>
      <c r="I58" s="10">
        <v>3</v>
      </c>
      <c r="J58" s="10">
        <v>4</v>
      </c>
      <c r="K58" s="10">
        <v>3</v>
      </c>
      <c r="L58" s="10">
        <v>4</v>
      </c>
      <c r="M58" s="9">
        <v>1.4444444444444444</v>
      </c>
      <c r="N58" s="9">
        <v>2.3333333333333335</v>
      </c>
      <c r="O58" s="9">
        <v>5</v>
      </c>
      <c r="P58" s="9">
        <v>3.8</v>
      </c>
      <c r="Q58" s="10">
        <v>6</v>
      </c>
      <c r="R58" s="10">
        <v>2.3333333333333335</v>
      </c>
      <c r="S58">
        <v>9</v>
      </c>
      <c r="T58">
        <v>9</v>
      </c>
      <c r="AF58" t="s">
        <v>53</v>
      </c>
    </row>
    <row r="59" spans="1:32" x14ac:dyDescent="0.2">
      <c r="A59" s="9">
        <v>6</v>
      </c>
      <c r="B59" s="9">
        <v>6</v>
      </c>
      <c r="C59" s="10">
        <v>0</v>
      </c>
      <c r="D59" s="10">
        <v>0</v>
      </c>
      <c r="E59" s="9">
        <v>3</v>
      </c>
      <c r="F59">
        <v>2.3333333333333335</v>
      </c>
      <c r="G59" s="10">
        <v>3</v>
      </c>
      <c r="H59" s="10">
        <v>2</v>
      </c>
      <c r="I59" s="10">
        <v>3</v>
      </c>
      <c r="J59" s="10">
        <v>4</v>
      </c>
      <c r="K59" s="10">
        <v>3</v>
      </c>
      <c r="L59" s="10">
        <v>1</v>
      </c>
      <c r="M59" s="9">
        <v>3.1111111111111112</v>
      </c>
      <c r="N59" s="9">
        <v>3.8888888888888888</v>
      </c>
      <c r="O59" s="9">
        <v>5.2</v>
      </c>
      <c r="P59" s="9">
        <v>4.2</v>
      </c>
      <c r="Q59" s="10">
        <v>4.333333333333333</v>
      </c>
      <c r="R59" s="10">
        <v>4.666666666666667</v>
      </c>
      <c r="S59">
        <v>15</v>
      </c>
      <c r="T59">
        <v>3</v>
      </c>
      <c r="AF59" t="s">
        <v>41</v>
      </c>
    </row>
    <row r="60" spans="1:32" x14ac:dyDescent="0.2">
      <c r="A60" s="9">
        <v>4.666666666666667</v>
      </c>
      <c r="B60" s="9">
        <v>4.666666666666667</v>
      </c>
      <c r="C60" s="10">
        <v>8</v>
      </c>
      <c r="D60" s="10">
        <v>8</v>
      </c>
      <c r="E60" s="9">
        <v>3</v>
      </c>
      <c r="F60" s="9">
        <v>3.6666666666666665</v>
      </c>
      <c r="G60" s="10">
        <v>3</v>
      </c>
      <c r="H60" s="10">
        <v>3</v>
      </c>
      <c r="I60" s="10">
        <v>3</v>
      </c>
      <c r="J60" s="10">
        <v>3</v>
      </c>
      <c r="K60" s="10">
        <v>3</v>
      </c>
      <c r="L60" s="10">
        <v>5</v>
      </c>
      <c r="M60" s="9">
        <v>2.6666666666666665</v>
      </c>
      <c r="N60" s="9">
        <v>2.8888888888888888</v>
      </c>
      <c r="O60" s="9">
        <v>4</v>
      </c>
      <c r="P60" s="9">
        <v>1.6</v>
      </c>
      <c r="Q60" s="10">
        <v>5</v>
      </c>
      <c r="R60" s="10">
        <v>4.333333333333333</v>
      </c>
      <c r="S60">
        <v>9</v>
      </c>
      <c r="T60">
        <v>3</v>
      </c>
      <c r="AF60" t="s">
        <v>47</v>
      </c>
    </row>
    <row r="61" spans="1:32" x14ac:dyDescent="0.2">
      <c r="A61" s="9">
        <v>6</v>
      </c>
      <c r="B61" s="9">
        <v>6</v>
      </c>
      <c r="C61" s="10">
        <v>12</v>
      </c>
      <c r="D61" s="10">
        <v>12</v>
      </c>
      <c r="E61" s="9">
        <v>3.3333333333333335</v>
      </c>
      <c r="F61">
        <v>3.3333333333333335</v>
      </c>
      <c r="G61" s="10">
        <v>3</v>
      </c>
      <c r="H61" s="10">
        <v>2</v>
      </c>
      <c r="I61" s="10">
        <v>4</v>
      </c>
      <c r="J61" s="10">
        <v>4</v>
      </c>
      <c r="K61" s="10">
        <v>3</v>
      </c>
      <c r="L61" s="10">
        <v>4</v>
      </c>
      <c r="M61" s="9">
        <v>2.7777777777777777</v>
      </c>
      <c r="N61" s="9">
        <v>3.1111111111111112</v>
      </c>
      <c r="O61" s="9">
        <v>4.5999999999999996</v>
      </c>
      <c r="P61" s="9">
        <v>3.8</v>
      </c>
      <c r="Q61" s="10">
        <v>2.6666666666666665</v>
      </c>
      <c r="R61" s="10">
        <v>3.3333333333333335</v>
      </c>
      <c r="S61">
        <v>10</v>
      </c>
      <c r="T61">
        <v>9</v>
      </c>
    </row>
    <row r="62" spans="1:32" x14ac:dyDescent="0.2">
      <c r="A62" s="9">
        <v>6.333333333333333</v>
      </c>
      <c r="B62">
        <v>5.333333333333333</v>
      </c>
      <c r="C62" s="10">
        <v>9</v>
      </c>
      <c r="D62">
        <v>9</v>
      </c>
      <c r="E62" s="9">
        <v>3.3333333333333335</v>
      </c>
      <c r="F62" s="9">
        <v>0</v>
      </c>
      <c r="G62" s="10">
        <v>3</v>
      </c>
      <c r="H62" s="10">
        <v>0</v>
      </c>
      <c r="I62" s="10">
        <v>4</v>
      </c>
      <c r="J62" s="10">
        <v>0</v>
      </c>
      <c r="K62" s="10">
        <v>3</v>
      </c>
      <c r="L62" s="10">
        <v>0</v>
      </c>
      <c r="M62" s="9">
        <v>3.2222222222222223</v>
      </c>
      <c r="N62" s="9">
        <v>3.8888888888888888</v>
      </c>
      <c r="O62" s="9">
        <v>4</v>
      </c>
      <c r="P62">
        <v>3</v>
      </c>
      <c r="Q62" s="10">
        <v>4</v>
      </c>
      <c r="R62">
        <v>5</v>
      </c>
      <c r="S62">
        <v>10</v>
      </c>
      <c r="T62">
        <v>0</v>
      </c>
    </row>
    <row r="63" spans="1:32" x14ac:dyDescent="0.2">
      <c r="A63" s="9">
        <v>7</v>
      </c>
      <c r="B63">
        <v>6.333333333333333</v>
      </c>
      <c r="C63" s="10">
        <v>5</v>
      </c>
      <c r="D63">
        <v>5</v>
      </c>
      <c r="E63" s="9">
        <v>3.3333333333333335</v>
      </c>
      <c r="F63">
        <v>1.3333333333333333</v>
      </c>
      <c r="G63" s="10">
        <v>3</v>
      </c>
      <c r="H63">
        <v>1</v>
      </c>
      <c r="I63" s="10">
        <v>4</v>
      </c>
      <c r="J63">
        <v>2</v>
      </c>
      <c r="K63" s="10">
        <v>3</v>
      </c>
      <c r="L63">
        <v>1</v>
      </c>
      <c r="M63" s="9">
        <v>3.4444444444444446</v>
      </c>
      <c r="N63">
        <v>2.5555555555555554</v>
      </c>
      <c r="O63" s="9">
        <v>4.4000000000000004</v>
      </c>
      <c r="P63">
        <v>4.2</v>
      </c>
      <c r="Q63" s="10">
        <v>6</v>
      </c>
      <c r="R63">
        <v>2.3333333333333335</v>
      </c>
      <c r="S63">
        <v>13</v>
      </c>
      <c r="T63">
        <v>3</v>
      </c>
    </row>
    <row r="64" spans="1:32" x14ac:dyDescent="0.2">
      <c r="A64" s="9">
        <v>5</v>
      </c>
      <c r="B64">
        <v>7</v>
      </c>
      <c r="C64" s="10">
        <v>5</v>
      </c>
      <c r="D64">
        <v>5</v>
      </c>
      <c r="E64">
        <v>3.3333333333333335</v>
      </c>
      <c r="F64">
        <v>1</v>
      </c>
      <c r="G64" s="10">
        <v>3</v>
      </c>
      <c r="H64">
        <v>3</v>
      </c>
      <c r="I64" s="10">
        <v>3</v>
      </c>
      <c r="J64">
        <v>0</v>
      </c>
      <c r="K64" s="10">
        <v>4</v>
      </c>
      <c r="L64">
        <v>0</v>
      </c>
      <c r="M64" s="9">
        <v>2.7777777777777777</v>
      </c>
      <c r="N64">
        <v>3.6666666666666665</v>
      </c>
      <c r="O64" s="9">
        <v>3.4</v>
      </c>
      <c r="P64">
        <v>3.8</v>
      </c>
      <c r="Q64" s="10">
        <v>5.666666666666667</v>
      </c>
      <c r="R64">
        <v>3.6666666666666665</v>
      </c>
      <c r="S64">
        <v>13</v>
      </c>
      <c r="T64">
        <v>0</v>
      </c>
    </row>
    <row r="65" spans="1:32" x14ac:dyDescent="0.2">
      <c r="A65" s="9">
        <v>6.666666666666667</v>
      </c>
      <c r="B65" s="9">
        <v>7</v>
      </c>
      <c r="C65" s="10">
        <v>10</v>
      </c>
      <c r="D65" s="10">
        <v>10</v>
      </c>
      <c r="E65" s="9">
        <v>3.6666666666666665</v>
      </c>
      <c r="F65">
        <v>2</v>
      </c>
      <c r="G65" s="10">
        <v>4</v>
      </c>
      <c r="H65">
        <v>2</v>
      </c>
      <c r="I65" s="10">
        <v>4</v>
      </c>
      <c r="J65">
        <v>2</v>
      </c>
      <c r="K65" s="10">
        <v>3</v>
      </c>
      <c r="L65">
        <v>2</v>
      </c>
      <c r="M65" s="9">
        <v>2.4444444444444446</v>
      </c>
      <c r="N65">
        <v>3.3333333333333335</v>
      </c>
      <c r="O65" s="9">
        <v>4.5999999999999996</v>
      </c>
      <c r="P65" s="9">
        <v>5</v>
      </c>
      <c r="Q65" s="10">
        <v>4</v>
      </c>
      <c r="R65">
        <v>4.666666666666667</v>
      </c>
      <c r="S65">
        <v>12</v>
      </c>
      <c r="T65">
        <v>13</v>
      </c>
      <c r="AF65" t="s">
        <v>45</v>
      </c>
    </row>
    <row r="66" spans="1:32" x14ac:dyDescent="0.2">
      <c r="A66" s="9">
        <v>7</v>
      </c>
      <c r="B66" s="9">
        <v>6</v>
      </c>
      <c r="C66" s="10">
        <v>5</v>
      </c>
      <c r="D66" s="10">
        <v>5</v>
      </c>
      <c r="E66" s="9">
        <v>3.6666666666666665</v>
      </c>
      <c r="F66">
        <v>1.3333333333333333</v>
      </c>
      <c r="G66" s="10">
        <v>4</v>
      </c>
      <c r="H66">
        <v>3</v>
      </c>
      <c r="I66" s="10">
        <v>4</v>
      </c>
      <c r="J66">
        <v>1</v>
      </c>
      <c r="K66" s="10">
        <v>3</v>
      </c>
      <c r="L66">
        <v>0</v>
      </c>
      <c r="M66" s="9">
        <v>2.6666666666666665</v>
      </c>
      <c r="N66">
        <v>4</v>
      </c>
      <c r="O66" s="9">
        <v>4</v>
      </c>
      <c r="P66" s="9">
        <v>3</v>
      </c>
      <c r="Q66" s="10">
        <v>6</v>
      </c>
      <c r="R66">
        <v>4.666666666666667</v>
      </c>
      <c r="S66">
        <v>13</v>
      </c>
      <c r="T66">
        <v>7</v>
      </c>
      <c r="AF66" t="s">
        <v>45</v>
      </c>
    </row>
    <row r="67" spans="1:32" x14ac:dyDescent="0.2">
      <c r="A67" s="9">
        <v>7</v>
      </c>
      <c r="B67" s="9">
        <v>5.666666666666667</v>
      </c>
      <c r="C67" s="10">
        <v>4</v>
      </c>
      <c r="D67" s="10">
        <v>4</v>
      </c>
      <c r="E67" s="9">
        <v>4</v>
      </c>
      <c r="F67">
        <v>-1</v>
      </c>
      <c r="G67" s="10">
        <v>3</v>
      </c>
      <c r="H67">
        <v>-2</v>
      </c>
      <c r="I67" s="10">
        <v>4</v>
      </c>
      <c r="J67">
        <v>-1</v>
      </c>
      <c r="K67" s="10">
        <v>5</v>
      </c>
      <c r="L67">
        <v>0</v>
      </c>
      <c r="M67" s="9">
        <v>2.2222222222222223</v>
      </c>
      <c r="N67">
        <v>4.4444444444444446</v>
      </c>
      <c r="O67" s="9">
        <v>3.4</v>
      </c>
      <c r="P67" s="9">
        <v>4</v>
      </c>
      <c r="Q67" s="10">
        <v>6</v>
      </c>
      <c r="R67">
        <v>4.333333333333333</v>
      </c>
      <c r="S67">
        <v>12</v>
      </c>
      <c r="T67">
        <v>3</v>
      </c>
      <c r="AF67" t="s">
        <v>47</v>
      </c>
    </row>
    <row r="68" spans="1:32" x14ac:dyDescent="0.2">
      <c r="A68" s="9">
        <v>6.333333333333333</v>
      </c>
      <c r="B68" s="9">
        <v>6</v>
      </c>
      <c r="C68" s="10">
        <v>9</v>
      </c>
      <c r="D68" s="10">
        <v>9</v>
      </c>
      <c r="E68" s="9">
        <v>4.333333333333333</v>
      </c>
      <c r="F68">
        <v>1.3333333333333333</v>
      </c>
      <c r="G68" s="10">
        <v>4</v>
      </c>
      <c r="H68">
        <v>0</v>
      </c>
      <c r="I68" s="10">
        <v>5</v>
      </c>
      <c r="J68">
        <v>2</v>
      </c>
      <c r="K68" s="10">
        <v>4</v>
      </c>
      <c r="L68">
        <v>2</v>
      </c>
      <c r="M68" s="9">
        <v>2.7777777777777777</v>
      </c>
      <c r="N68">
        <v>2.5555555555555554</v>
      </c>
      <c r="O68" s="9">
        <v>3.2</v>
      </c>
      <c r="P68" s="9">
        <v>4.2</v>
      </c>
      <c r="Q68" s="10">
        <v>4.666666666666667</v>
      </c>
      <c r="R68" s="10">
        <v>6</v>
      </c>
      <c r="S68">
        <v>13</v>
      </c>
      <c r="T68">
        <v>8</v>
      </c>
      <c r="AF68" t="s">
        <v>53</v>
      </c>
    </row>
    <row r="69" spans="1:32" x14ac:dyDescent="0.2">
      <c r="A69" s="9">
        <v>7</v>
      </c>
      <c r="B69" s="9">
        <v>5</v>
      </c>
      <c r="C69" s="10">
        <v>8</v>
      </c>
      <c r="D69" s="10">
        <v>8</v>
      </c>
      <c r="E69" s="9">
        <v>4.333333333333333</v>
      </c>
      <c r="F69" s="9">
        <v>4.333333333333333</v>
      </c>
      <c r="G69" s="10">
        <v>4</v>
      </c>
      <c r="H69" s="10">
        <v>5</v>
      </c>
      <c r="I69" s="10">
        <v>5</v>
      </c>
      <c r="J69" s="10">
        <v>5</v>
      </c>
      <c r="K69" s="10">
        <v>4</v>
      </c>
      <c r="L69" s="10">
        <v>3</v>
      </c>
      <c r="M69" s="9">
        <v>2.5555555555555554</v>
      </c>
      <c r="N69" s="9">
        <v>2.8888888888888888</v>
      </c>
      <c r="O69" s="9">
        <v>4.2</v>
      </c>
      <c r="P69" s="9">
        <v>3.4</v>
      </c>
      <c r="Q69" s="10">
        <v>4.666666666666667</v>
      </c>
      <c r="R69" s="10">
        <v>3.6666666666666665</v>
      </c>
      <c r="S69">
        <v>15</v>
      </c>
      <c r="T69">
        <v>12</v>
      </c>
      <c r="AF69" t="s">
        <v>47</v>
      </c>
    </row>
    <row r="70" spans="1:32" x14ac:dyDescent="0.2">
      <c r="A70" s="9">
        <v>7</v>
      </c>
      <c r="B70" s="9">
        <v>6.666666666666667</v>
      </c>
      <c r="C70" s="10">
        <v>5</v>
      </c>
      <c r="D70" s="10">
        <v>5</v>
      </c>
      <c r="E70" s="9">
        <v>4.333333333333333</v>
      </c>
      <c r="F70" s="9">
        <v>0.66666666666666663</v>
      </c>
      <c r="G70" s="10">
        <v>4</v>
      </c>
      <c r="H70" s="10">
        <v>0</v>
      </c>
      <c r="I70" s="10">
        <v>5</v>
      </c>
      <c r="J70" s="10">
        <v>2</v>
      </c>
      <c r="K70" s="10">
        <v>4</v>
      </c>
      <c r="L70" s="10">
        <v>0</v>
      </c>
      <c r="M70" s="9">
        <v>2.5555555555555554</v>
      </c>
      <c r="N70" s="9">
        <v>2.6666666666666665</v>
      </c>
      <c r="O70" s="9">
        <v>4</v>
      </c>
      <c r="P70" s="9">
        <v>4.8</v>
      </c>
      <c r="Q70" s="10">
        <v>5.333333333333333</v>
      </c>
      <c r="R70" s="10">
        <v>4</v>
      </c>
      <c r="S70">
        <v>15</v>
      </c>
      <c r="T70">
        <v>7</v>
      </c>
      <c r="AF70" t="s">
        <v>47</v>
      </c>
    </row>
    <row r="71" spans="1:32" x14ac:dyDescent="0.2">
      <c r="A71" s="9">
        <v>6.333333333333333</v>
      </c>
      <c r="B71" s="9">
        <v>6.666666666666667</v>
      </c>
      <c r="C71" s="10">
        <v>9</v>
      </c>
      <c r="D71" s="10">
        <v>9</v>
      </c>
      <c r="E71" s="9">
        <v>4.666666666666667</v>
      </c>
      <c r="F71" s="9">
        <v>1</v>
      </c>
      <c r="G71" s="10">
        <v>5</v>
      </c>
      <c r="H71" s="10">
        <v>1</v>
      </c>
      <c r="I71" s="10">
        <v>4</v>
      </c>
      <c r="J71" s="10">
        <v>2</v>
      </c>
      <c r="K71" s="10">
        <v>5</v>
      </c>
      <c r="L71" s="10">
        <v>0</v>
      </c>
      <c r="M71" s="9">
        <v>2.5555555555555554</v>
      </c>
      <c r="N71" s="9">
        <v>3.3333333333333335</v>
      </c>
      <c r="O71" s="9">
        <v>4</v>
      </c>
      <c r="P71" s="9">
        <v>4.2</v>
      </c>
      <c r="Q71" s="10">
        <v>3</v>
      </c>
      <c r="R71" s="10">
        <v>3.6666666666666665</v>
      </c>
      <c r="S71">
        <v>14</v>
      </c>
      <c r="T71">
        <v>12</v>
      </c>
      <c r="AF71" t="s">
        <v>47</v>
      </c>
    </row>
    <row r="72" spans="1:32" x14ac:dyDescent="0.2">
      <c r="A72" s="9">
        <v>6.333333333333333</v>
      </c>
      <c r="B72" s="9">
        <v>7</v>
      </c>
      <c r="C72" s="10">
        <v>4</v>
      </c>
      <c r="D72" s="10">
        <v>4</v>
      </c>
      <c r="E72" s="9">
        <v>4.666666666666667</v>
      </c>
      <c r="F72" s="9">
        <v>0</v>
      </c>
      <c r="G72" s="10">
        <v>5</v>
      </c>
      <c r="H72" s="10">
        <v>0</v>
      </c>
      <c r="I72" s="10">
        <v>5</v>
      </c>
      <c r="J72" s="10">
        <v>0</v>
      </c>
      <c r="K72" s="10">
        <v>4</v>
      </c>
      <c r="L72" s="10">
        <v>0</v>
      </c>
      <c r="M72" s="9">
        <v>3.3333333333333335</v>
      </c>
      <c r="N72" s="9">
        <v>3</v>
      </c>
      <c r="O72" s="9">
        <v>4.2</v>
      </c>
      <c r="P72" s="9">
        <v>4.2</v>
      </c>
      <c r="Q72" s="10">
        <v>4.666666666666667</v>
      </c>
      <c r="R72" s="10">
        <v>3.3333333333333335</v>
      </c>
      <c r="S72">
        <v>14</v>
      </c>
      <c r="T72">
        <v>13</v>
      </c>
      <c r="AF72" t="s">
        <v>53</v>
      </c>
    </row>
    <row r="73" spans="1:32" x14ac:dyDescent="0.2">
      <c r="A73" s="9">
        <v>6.666666666666667</v>
      </c>
      <c r="B73" s="9">
        <v>6.333333333333333</v>
      </c>
      <c r="C73" s="10">
        <v>10</v>
      </c>
      <c r="D73" s="10">
        <v>10</v>
      </c>
      <c r="E73" s="9">
        <v>5</v>
      </c>
      <c r="F73" s="9">
        <v>1</v>
      </c>
      <c r="G73" s="10">
        <v>5</v>
      </c>
      <c r="H73" s="10">
        <v>2</v>
      </c>
      <c r="I73" s="10">
        <v>5</v>
      </c>
      <c r="J73" s="10">
        <v>1</v>
      </c>
      <c r="K73" s="10">
        <v>5</v>
      </c>
      <c r="L73" s="10">
        <v>0</v>
      </c>
      <c r="M73" s="9">
        <v>3.6666666666666665</v>
      </c>
      <c r="N73" s="9">
        <v>3.8888888888888888</v>
      </c>
      <c r="O73" s="9">
        <v>3.2</v>
      </c>
      <c r="P73" s="9">
        <v>4.4000000000000004</v>
      </c>
      <c r="Q73" s="10">
        <v>3.6666666666666665</v>
      </c>
      <c r="R73" s="10">
        <v>4</v>
      </c>
      <c r="S73">
        <v>15</v>
      </c>
      <c r="T73">
        <v>1</v>
      </c>
      <c r="AF73" t="s">
        <v>47</v>
      </c>
    </row>
    <row r="74" spans="1:32" x14ac:dyDescent="0.2">
      <c r="A74" s="9">
        <v>6</v>
      </c>
      <c r="B74">
        <v>7</v>
      </c>
      <c r="C74" s="10">
        <v>9</v>
      </c>
      <c r="D74">
        <v>9</v>
      </c>
      <c r="F74" s="9">
        <v>0.66666666666666663</v>
      </c>
      <c r="G74" s="10"/>
      <c r="H74" s="10">
        <v>1</v>
      </c>
      <c r="I74" s="10"/>
      <c r="J74" s="10">
        <v>1</v>
      </c>
      <c r="K74" s="10"/>
      <c r="L74" s="10">
        <v>0</v>
      </c>
      <c r="M74" s="9"/>
      <c r="N74" s="9">
        <v>4.666666666666667</v>
      </c>
      <c r="O74" s="9">
        <v>5.6</v>
      </c>
      <c r="P74">
        <v>3.2</v>
      </c>
      <c r="Q74" s="10">
        <v>4.333333333333333</v>
      </c>
      <c r="R74" s="10">
        <v>4.666666666666667</v>
      </c>
      <c r="S74">
        <v>6</v>
      </c>
      <c r="T74">
        <v>4</v>
      </c>
    </row>
    <row r="75" spans="1:32" x14ac:dyDescent="0.2">
      <c r="A75" s="9">
        <v>6.666666666666667</v>
      </c>
      <c r="B75">
        <v>3.6666666666666665</v>
      </c>
      <c r="C75" s="10">
        <v>4</v>
      </c>
      <c r="D75">
        <v>4</v>
      </c>
      <c r="F75" s="9">
        <v>0</v>
      </c>
      <c r="G75" s="10"/>
      <c r="H75" s="10">
        <v>0</v>
      </c>
      <c r="I75" s="10"/>
      <c r="J75" s="10">
        <v>0</v>
      </c>
      <c r="K75" s="10"/>
      <c r="L75" s="10">
        <v>0</v>
      </c>
      <c r="M75" s="9"/>
      <c r="N75" s="9">
        <v>5.666666666666667</v>
      </c>
      <c r="O75" s="9">
        <v>4.4000000000000004</v>
      </c>
      <c r="P75">
        <v>4.5999999999999996</v>
      </c>
      <c r="Q75" s="10">
        <v>2</v>
      </c>
      <c r="R75" s="10">
        <v>5</v>
      </c>
      <c r="S75">
        <v>12</v>
      </c>
      <c r="T75">
        <v>3</v>
      </c>
    </row>
    <row r="76" spans="1:32" x14ac:dyDescent="0.2">
      <c r="A76" s="9">
        <v>4.333333333333333</v>
      </c>
      <c r="B76">
        <v>5</v>
      </c>
      <c r="C76" s="10">
        <v>1</v>
      </c>
      <c r="D76">
        <v>1</v>
      </c>
      <c r="E76" s="9"/>
      <c r="F76" s="9">
        <v>1</v>
      </c>
      <c r="G76" s="10"/>
      <c r="H76" s="10">
        <v>2</v>
      </c>
      <c r="I76" s="10"/>
      <c r="J76" s="10">
        <v>1</v>
      </c>
      <c r="K76" s="10"/>
      <c r="L76" s="10">
        <v>1</v>
      </c>
      <c r="M76" s="9"/>
      <c r="N76" s="9">
        <v>3.2222222222222223</v>
      </c>
      <c r="O76" s="9">
        <v>4.2</v>
      </c>
      <c r="P76">
        <v>5</v>
      </c>
      <c r="Q76">
        <v>6</v>
      </c>
      <c r="R76" s="10">
        <v>3.3333333333333335</v>
      </c>
      <c r="S76">
        <v>0</v>
      </c>
      <c r="T76">
        <v>6</v>
      </c>
    </row>
    <row r="77" spans="1:32" x14ac:dyDescent="0.2">
      <c r="A77" s="9">
        <v>6.333333333333333</v>
      </c>
      <c r="B77">
        <v>6.333333333333333</v>
      </c>
      <c r="C77" s="10">
        <v>11</v>
      </c>
      <c r="D77">
        <v>11</v>
      </c>
      <c r="E77" s="9"/>
      <c r="F77" s="9">
        <v>1.6666666666666667</v>
      </c>
      <c r="G77" s="10"/>
      <c r="H77" s="10">
        <v>2</v>
      </c>
      <c r="I77" s="10"/>
      <c r="J77" s="10">
        <v>2</v>
      </c>
      <c r="K77" s="10"/>
      <c r="L77" s="10">
        <v>1</v>
      </c>
      <c r="M77" s="9"/>
      <c r="N77" s="9">
        <v>3.6666666666666665</v>
      </c>
      <c r="O77" s="9">
        <v>4.4000000000000004</v>
      </c>
      <c r="P77">
        <v>5.4</v>
      </c>
      <c r="Q77">
        <v>4.666666666666667</v>
      </c>
      <c r="R77" s="10">
        <v>5</v>
      </c>
      <c r="S77">
        <v>6</v>
      </c>
      <c r="T77">
        <v>10</v>
      </c>
    </row>
    <row r="78" spans="1:32" x14ac:dyDescent="0.2">
      <c r="A78" s="9">
        <v>6</v>
      </c>
      <c r="B78">
        <v>7</v>
      </c>
      <c r="C78" s="10">
        <v>9</v>
      </c>
      <c r="D78">
        <v>9</v>
      </c>
      <c r="E78" s="9"/>
      <c r="F78" s="9">
        <v>2.3333333333333335</v>
      </c>
      <c r="G78" s="10"/>
      <c r="H78" s="10">
        <v>3</v>
      </c>
      <c r="I78" s="10"/>
      <c r="J78" s="10">
        <v>3</v>
      </c>
      <c r="K78" s="10"/>
      <c r="L78" s="10">
        <v>2</v>
      </c>
      <c r="M78" s="9"/>
      <c r="N78" s="9">
        <v>2.3333333333333335</v>
      </c>
      <c r="O78" s="9">
        <v>3.4</v>
      </c>
      <c r="P78">
        <v>4.2</v>
      </c>
      <c r="Q78">
        <v>6</v>
      </c>
      <c r="R78" s="10">
        <v>4.666666666666667</v>
      </c>
      <c r="S78">
        <v>0</v>
      </c>
      <c r="T78">
        <v>4</v>
      </c>
    </row>
    <row r="79" spans="1:32" x14ac:dyDescent="0.2">
      <c r="A79" s="9">
        <v>6.666666666666667</v>
      </c>
      <c r="B79">
        <v>5</v>
      </c>
      <c r="C79">
        <v>8</v>
      </c>
      <c r="D79">
        <v>8</v>
      </c>
      <c r="F79" s="9">
        <v>2.6666666666666665</v>
      </c>
      <c r="H79" s="10">
        <v>3</v>
      </c>
      <c r="J79" s="10">
        <v>3</v>
      </c>
      <c r="L79" s="10">
        <v>2</v>
      </c>
      <c r="N79" s="9">
        <v>2.7777777777777777</v>
      </c>
      <c r="O79">
        <v>4.2</v>
      </c>
      <c r="P79">
        <v>3.4</v>
      </c>
      <c r="Q79" s="10">
        <v>4</v>
      </c>
      <c r="R79" s="10">
        <v>6</v>
      </c>
      <c r="S79">
        <v>9</v>
      </c>
      <c r="T79">
        <v>10</v>
      </c>
    </row>
    <row r="80" spans="1:32" x14ac:dyDescent="0.2">
      <c r="A80" s="9">
        <v>6.666666666666667</v>
      </c>
      <c r="B80">
        <v>5.666666666666667</v>
      </c>
      <c r="C80">
        <v>11</v>
      </c>
      <c r="D80">
        <v>11</v>
      </c>
      <c r="F80" s="9">
        <v>3.3333333333333335</v>
      </c>
      <c r="H80" s="10">
        <v>5</v>
      </c>
      <c r="J80" s="10">
        <v>4</v>
      </c>
      <c r="L80" s="10">
        <v>3</v>
      </c>
      <c r="N80" s="9">
        <v>2.7777777777777777</v>
      </c>
      <c r="O80">
        <v>5</v>
      </c>
      <c r="P80">
        <v>3.2</v>
      </c>
      <c r="Q80" s="10">
        <v>4</v>
      </c>
      <c r="R80" s="10">
        <v>5.333333333333333</v>
      </c>
      <c r="S80">
        <v>5</v>
      </c>
      <c r="T80">
        <v>12</v>
      </c>
    </row>
    <row r="81" spans="1:32" x14ac:dyDescent="0.2">
      <c r="A81" s="9">
        <v>6.333333333333333</v>
      </c>
      <c r="B81" s="18"/>
      <c r="C81" s="18">
        <v>8</v>
      </c>
      <c r="D81" s="18">
        <v>8</v>
      </c>
      <c r="E81" s="18"/>
      <c r="F81" s="9">
        <v>5</v>
      </c>
      <c r="G81" s="18"/>
      <c r="H81">
        <v>0</v>
      </c>
      <c r="I81" s="18"/>
      <c r="J81" s="10">
        <v>5</v>
      </c>
      <c r="K81" s="18"/>
      <c r="L81" s="10">
        <v>5</v>
      </c>
      <c r="M81" s="18"/>
      <c r="N81" s="9">
        <v>2.6666666666666665</v>
      </c>
      <c r="O81" s="18">
        <v>3.6</v>
      </c>
      <c r="P81" s="9">
        <v>4.2</v>
      </c>
      <c r="Q81" s="10">
        <v>4.666666666666667</v>
      </c>
      <c r="R81">
        <v>2.3333333333333335</v>
      </c>
      <c r="S81">
        <v>1</v>
      </c>
      <c r="T81">
        <v>14</v>
      </c>
    </row>
    <row r="82" spans="1:32" x14ac:dyDescent="0.2">
      <c r="A82" s="9">
        <v>5.333333333333333</v>
      </c>
      <c r="C82">
        <v>4</v>
      </c>
      <c r="D82">
        <v>4</v>
      </c>
      <c r="F82">
        <v>-0.33333333333333331</v>
      </c>
      <c r="H82">
        <v>0</v>
      </c>
      <c r="J82">
        <v>0</v>
      </c>
      <c r="L82">
        <v>-1</v>
      </c>
      <c r="N82">
        <v>4.2222222222222223</v>
      </c>
      <c r="O82">
        <v>3.6</v>
      </c>
      <c r="P82" s="9">
        <v>3.6</v>
      </c>
      <c r="Q82" s="10">
        <v>2.3333333333333335</v>
      </c>
      <c r="R82">
        <v>3.6666666666666665</v>
      </c>
      <c r="S82">
        <v>9</v>
      </c>
      <c r="T82">
        <v>5</v>
      </c>
    </row>
    <row r="83" spans="1:32" x14ac:dyDescent="0.2">
      <c r="A83" s="9">
        <v>7</v>
      </c>
      <c r="C83">
        <v>1</v>
      </c>
      <c r="D83">
        <v>1</v>
      </c>
      <c r="F83">
        <v>0</v>
      </c>
      <c r="H83">
        <v>0</v>
      </c>
      <c r="J83">
        <v>0</v>
      </c>
      <c r="L83">
        <v>0</v>
      </c>
      <c r="N83">
        <v>2.3333333333333335</v>
      </c>
      <c r="O83">
        <v>4</v>
      </c>
      <c r="P83" s="9">
        <v>3.8</v>
      </c>
      <c r="R83">
        <v>4.666666666666667</v>
      </c>
      <c r="S83">
        <v>14</v>
      </c>
      <c r="T83">
        <v>3</v>
      </c>
    </row>
    <row r="84" spans="1:32" x14ac:dyDescent="0.2">
      <c r="A84" s="9">
        <v>4.333333333333333</v>
      </c>
      <c r="B84" s="9">
        <v>5.666666666666667</v>
      </c>
      <c r="C84" s="10">
        <v>6</v>
      </c>
      <c r="D84" s="10">
        <v>6</v>
      </c>
      <c r="E84" s="9"/>
      <c r="F84">
        <v>0</v>
      </c>
      <c r="G84" s="10"/>
      <c r="H84">
        <v>0</v>
      </c>
      <c r="I84" s="10"/>
      <c r="J84">
        <v>0</v>
      </c>
      <c r="K84" s="10"/>
      <c r="L84">
        <v>0</v>
      </c>
      <c r="M84" s="9"/>
      <c r="N84">
        <v>6</v>
      </c>
      <c r="O84" s="9">
        <v>2.2000000000000002</v>
      </c>
      <c r="P84" s="9">
        <v>3</v>
      </c>
      <c r="Q84" s="10"/>
      <c r="R84">
        <v>4</v>
      </c>
      <c r="S84">
        <v>1</v>
      </c>
      <c r="T84">
        <v>12</v>
      </c>
      <c r="AF84" t="s">
        <v>53</v>
      </c>
    </row>
    <row r="85" spans="1:32" x14ac:dyDescent="0.2">
      <c r="A85" s="9">
        <v>7</v>
      </c>
      <c r="B85" s="9">
        <v>6</v>
      </c>
      <c r="C85" s="10">
        <v>12</v>
      </c>
      <c r="D85" s="10">
        <v>12</v>
      </c>
      <c r="E85" s="9"/>
      <c r="F85">
        <v>0</v>
      </c>
      <c r="G85" s="10"/>
      <c r="I85" s="10"/>
      <c r="J85">
        <v>0</v>
      </c>
      <c r="K85" s="10"/>
      <c r="L85">
        <v>0</v>
      </c>
      <c r="M85" s="9"/>
      <c r="N85">
        <v>5</v>
      </c>
      <c r="O85" s="9">
        <v>3</v>
      </c>
      <c r="P85" s="9">
        <v>3.4</v>
      </c>
      <c r="Q85" s="10"/>
      <c r="S85">
        <v>6</v>
      </c>
      <c r="T85">
        <v>9</v>
      </c>
      <c r="AF85" t="s">
        <v>53</v>
      </c>
    </row>
    <row r="86" spans="1:32" x14ac:dyDescent="0.2">
      <c r="A86" s="9">
        <v>4</v>
      </c>
      <c r="B86" s="9">
        <v>5</v>
      </c>
      <c r="C86" s="10">
        <v>6</v>
      </c>
      <c r="D86" s="10">
        <v>6</v>
      </c>
      <c r="E86" s="9"/>
      <c r="G86" s="10"/>
      <c r="I86" s="10"/>
      <c r="K86" s="10"/>
      <c r="M86" s="9"/>
      <c r="O86" s="9">
        <v>3</v>
      </c>
      <c r="P86" s="9">
        <v>4.4000000000000004</v>
      </c>
      <c r="S86">
        <v>5</v>
      </c>
      <c r="T86">
        <v>5</v>
      </c>
      <c r="AF86" t="s">
        <v>53</v>
      </c>
    </row>
    <row r="87" spans="1:32" x14ac:dyDescent="0.2">
      <c r="A87" s="9">
        <v>4.333333333333333</v>
      </c>
      <c r="B87" s="9">
        <v>7</v>
      </c>
      <c r="C87" s="10">
        <v>5</v>
      </c>
      <c r="D87" s="10">
        <v>5</v>
      </c>
      <c r="E87" s="9"/>
      <c r="F87" s="9"/>
      <c r="G87" s="10"/>
      <c r="H87" s="10"/>
      <c r="I87" s="10"/>
      <c r="J87" s="10"/>
      <c r="K87" s="10"/>
      <c r="L87" s="10"/>
      <c r="M87" s="9"/>
      <c r="N87" s="9"/>
      <c r="O87" s="9">
        <v>3.8</v>
      </c>
      <c r="P87" s="9">
        <v>4.4000000000000004</v>
      </c>
      <c r="Q87" s="10"/>
      <c r="R87" s="10"/>
      <c r="S87">
        <v>7</v>
      </c>
      <c r="T87">
        <v>2</v>
      </c>
      <c r="AF87" t="s">
        <v>41</v>
      </c>
    </row>
    <row r="88" spans="1:32" x14ac:dyDescent="0.2">
      <c r="A88" s="9">
        <v>3.3333333333333335</v>
      </c>
      <c r="B88" s="9">
        <v>7</v>
      </c>
      <c r="C88" s="10">
        <v>1</v>
      </c>
      <c r="D88" s="10">
        <v>1</v>
      </c>
      <c r="E88" s="9"/>
      <c r="G88" s="10"/>
      <c r="I88" s="10"/>
      <c r="K88" s="10"/>
      <c r="M88" s="9"/>
      <c r="O88" s="9">
        <v>3</v>
      </c>
      <c r="P88" s="9">
        <v>5</v>
      </c>
      <c r="Q88" s="10"/>
      <c r="R88" s="10"/>
      <c r="S88">
        <v>9</v>
      </c>
      <c r="T88">
        <v>0</v>
      </c>
      <c r="AF88" t="s">
        <v>45</v>
      </c>
    </row>
    <row r="89" spans="1:32" x14ac:dyDescent="0.2">
      <c r="A89" s="9">
        <v>3.6666666666666665</v>
      </c>
      <c r="B89" s="9">
        <v>5.666666666666667</v>
      </c>
      <c r="C89" s="10">
        <v>6</v>
      </c>
      <c r="D89" s="10">
        <v>6</v>
      </c>
      <c r="E89" s="9"/>
      <c r="G89" s="10"/>
      <c r="I89" s="10"/>
      <c r="K89" s="10"/>
      <c r="M89" s="9"/>
      <c r="O89" s="9">
        <v>2.8</v>
      </c>
      <c r="P89" s="9">
        <v>5.2</v>
      </c>
      <c r="Q89" s="10"/>
      <c r="S89">
        <v>5</v>
      </c>
      <c r="T89">
        <v>10</v>
      </c>
      <c r="AF89" t="s">
        <v>47</v>
      </c>
    </row>
    <row r="90" spans="1:32" x14ac:dyDescent="0.2">
      <c r="A90" s="9">
        <v>7</v>
      </c>
      <c r="B90" s="9">
        <v>4.666666666666667</v>
      </c>
      <c r="C90" s="10">
        <v>4</v>
      </c>
      <c r="D90" s="10">
        <v>4</v>
      </c>
      <c r="E90" s="9"/>
      <c r="G90" s="10"/>
      <c r="I90" s="10"/>
      <c r="K90" s="10"/>
      <c r="M90" s="9"/>
      <c r="O90" s="9">
        <v>2.8</v>
      </c>
      <c r="P90" s="9">
        <v>3.8</v>
      </c>
      <c r="Q90" s="10"/>
      <c r="S90">
        <v>9</v>
      </c>
      <c r="T90">
        <v>12</v>
      </c>
      <c r="AF90" t="s">
        <v>47</v>
      </c>
    </row>
    <row r="91" spans="1:32" x14ac:dyDescent="0.2">
      <c r="A91" s="9">
        <v>6.333333333333333</v>
      </c>
      <c r="B91" s="9">
        <v>6.333333333333333</v>
      </c>
      <c r="C91" s="10">
        <v>9</v>
      </c>
      <c r="D91" s="10">
        <v>9</v>
      </c>
      <c r="E91" s="9"/>
      <c r="G91" s="10"/>
      <c r="I91" s="10"/>
      <c r="K91" s="10"/>
      <c r="M91" s="9"/>
      <c r="O91" s="9">
        <v>3.6</v>
      </c>
      <c r="P91" s="9">
        <v>3.4</v>
      </c>
      <c r="Q91" s="10"/>
      <c r="S91">
        <v>1</v>
      </c>
      <c r="T91">
        <v>13</v>
      </c>
      <c r="AF91" t="s">
        <v>45</v>
      </c>
    </row>
    <row r="92" spans="1:32" x14ac:dyDescent="0.2">
      <c r="A92" s="9">
        <v>5.666666666666667</v>
      </c>
      <c r="B92" s="9">
        <v>6</v>
      </c>
      <c r="C92" s="10">
        <v>4</v>
      </c>
      <c r="D92" s="10">
        <v>4</v>
      </c>
      <c r="E92" s="9"/>
      <c r="G92" s="10"/>
      <c r="I92" s="10"/>
      <c r="J92" s="10"/>
      <c r="K92" s="10"/>
      <c r="L92" s="10"/>
      <c r="M92" s="9"/>
      <c r="N92" s="9"/>
      <c r="O92" s="9">
        <v>3.6</v>
      </c>
      <c r="P92" s="9">
        <v>5.4</v>
      </c>
      <c r="Q92" s="10"/>
      <c r="S92">
        <v>7</v>
      </c>
      <c r="T92">
        <v>12</v>
      </c>
      <c r="AF92" t="s">
        <v>47</v>
      </c>
    </row>
    <row r="93" spans="1:32" x14ac:dyDescent="0.2">
      <c r="A93" s="9">
        <v>5.666666666666667</v>
      </c>
      <c r="B93" s="9">
        <v>6.666666666666667</v>
      </c>
      <c r="C93" s="10">
        <v>2</v>
      </c>
      <c r="D93" s="10">
        <v>2</v>
      </c>
      <c r="E93" s="9"/>
      <c r="G93" s="10"/>
      <c r="H93" s="10"/>
      <c r="I93" s="10"/>
      <c r="K93" s="10"/>
      <c r="M93" s="9"/>
      <c r="O93" s="9">
        <v>2.4</v>
      </c>
      <c r="P93" s="9">
        <v>3.6</v>
      </c>
      <c r="Q93" s="10"/>
      <c r="S93">
        <v>5</v>
      </c>
      <c r="T93">
        <v>12</v>
      </c>
      <c r="AF93" t="s">
        <v>41</v>
      </c>
    </row>
    <row r="94" spans="1:32" x14ac:dyDescent="0.2">
      <c r="A94" s="9">
        <v>4</v>
      </c>
      <c r="B94" s="9">
        <v>4.333333333333333</v>
      </c>
      <c r="C94" s="10">
        <v>7</v>
      </c>
      <c r="D94" s="10">
        <v>7</v>
      </c>
      <c r="E94" s="9"/>
      <c r="G94" s="10"/>
      <c r="I94" s="10"/>
      <c r="K94" s="10"/>
      <c r="M94" s="9"/>
      <c r="O94" s="9">
        <v>4.2</v>
      </c>
      <c r="P94" s="9">
        <v>4</v>
      </c>
      <c r="S94">
        <v>3</v>
      </c>
      <c r="T94">
        <v>15</v>
      </c>
      <c r="AF94" t="s">
        <v>47</v>
      </c>
    </row>
    <row r="95" spans="1:32" x14ac:dyDescent="0.2">
      <c r="A95" s="9">
        <v>6.333333333333333</v>
      </c>
      <c r="B95" s="9">
        <v>6.666666666666667</v>
      </c>
      <c r="C95" s="10">
        <v>8</v>
      </c>
      <c r="D95" s="10">
        <v>8</v>
      </c>
      <c r="E95" s="9"/>
      <c r="G95" s="10"/>
      <c r="I95" s="10"/>
      <c r="K95" s="10"/>
      <c r="M95" s="9"/>
      <c r="O95" s="9">
        <v>5</v>
      </c>
      <c r="P95" s="9">
        <v>3.2</v>
      </c>
      <c r="Q95" s="10"/>
      <c r="S95">
        <v>9</v>
      </c>
      <c r="T95">
        <v>15</v>
      </c>
      <c r="AF95" t="s">
        <v>89</v>
      </c>
    </row>
    <row r="96" spans="1:32" x14ac:dyDescent="0.2">
      <c r="A96" s="9">
        <v>5.666666666666667</v>
      </c>
      <c r="B96" s="9">
        <v>6</v>
      </c>
      <c r="C96" s="10">
        <v>5</v>
      </c>
      <c r="D96" s="10">
        <v>5</v>
      </c>
      <c r="E96" s="9"/>
      <c r="G96" s="10"/>
      <c r="I96" s="10"/>
      <c r="K96" s="10"/>
      <c r="M96" s="9"/>
      <c r="O96" s="9">
        <v>3.6</v>
      </c>
      <c r="P96">
        <v>4.2</v>
      </c>
      <c r="Q96" s="10"/>
      <c r="S96">
        <v>3</v>
      </c>
      <c r="T96">
        <v>7</v>
      </c>
      <c r="AF96" t="s">
        <v>41</v>
      </c>
    </row>
    <row r="97" spans="1:32" x14ac:dyDescent="0.2">
      <c r="A97" s="9">
        <v>6.666666666666667</v>
      </c>
      <c r="B97" s="9">
        <v>6.333333333333333</v>
      </c>
      <c r="C97" s="10">
        <v>7</v>
      </c>
      <c r="D97" s="10">
        <v>7</v>
      </c>
      <c r="E97" s="9"/>
      <c r="G97" s="10"/>
      <c r="I97" s="10"/>
      <c r="K97" s="10"/>
      <c r="M97" s="9"/>
      <c r="O97" s="9">
        <v>4</v>
      </c>
      <c r="P97">
        <v>3.4</v>
      </c>
      <c r="S97">
        <v>9</v>
      </c>
      <c r="T97">
        <v>3</v>
      </c>
      <c r="AF97" t="s">
        <v>45</v>
      </c>
    </row>
    <row r="98" spans="1:32" x14ac:dyDescent="0.2">
      <c r="A98" s="9">
        <v>5</v>
      </c>
      <c r="B98" s="9">
        <v>4.333333333333333</v>
      </c>
      <c r="C98" s="10">
        <v>9</v>
      </c>
      <c r="D98" s="10">
        <v>9</v>
      </c>
      <c r="E98" s="9"/>
      <c r="G98" s="10"/>
      <c r="I98" s="10"/>
      <c r="K98" s="10"/>
      <c r="M98" s="9"/>
      <c r="O98" s="9">
        <v>2.4</v>
      </c>
      <c r="P98">
        <v>3.6</v>
      </c>
      <c r="S98">
        <v>8</v>
      </c>
      <c r="T98">
        <v>0</v>
      </c>
    </row>
    <row r="99" spans="1:32" x14ac:dyDescent="0.2">
      <c r="A99" s="9">
        <v>4.666666666666667</v>
      </c>
      <c r="B99">
        <v>6.666666666666667</v>
      </c>
      <c r="C99" s="10">
        <v>9</v>
      </c>
      <c r="D99">
        <v>9</v>
      </c>
      <c r="G99" s="10"/>
      <c r="I99" s="10"/>
      <c r="K99" s="10"/>
      <c r="M99" s="9"/>
      <c r="O99" s="9">
        <v>3.2</v>
      </c>
      <c r="P99">
        <v>4</v>
      </c>
      <c r="Q99" s="10"/>
      <c r="S99">
        <v>0</v>
      </c>
      <c r="T99">
        <v>0</v>
      </c>
    </row>
    <row r="100" spans="1:32" x14ac:dyDescent="0.2">
      <c r="A100" s="9">
        <v>5</v>
      </c>
      <c r="B100">
        <v>6.666666666666667</v>
      </c>
      <c r="C100" s="10">
        <v>6</v>
      </c>
      <c r="D100">
        <v>6</v>
      </c>
      <c r="G100" s="10"/>
      <c r="I100" s="10"/>
      <c r="K100" s="10"/>
      <c r="M100" s="9"/>
      <c r="O100" s="9">
        <v>2.6</v>
      </c>
      <c r="Q100" s="10"/>
      <c r="S100">
        <v>4</v>
      </c>
    </row>
    <row r="101" spans="1:32" x14ac:dyDescent="0.2">
      <c r="A101" s="9">
        <v>5.333333333333333</v>
      </c>
      <c r="B101">
        <v>6.333333333333333</v>
      </c>
      <c r="C101" s="10">
        <v>4</v>
      </c>
      <c r="D101">
        <v>4</v>
      </c>
      <c r="G101" s="10"/>
      <c r="I101" s="10"/>
      <c r="K101" s="10"/>
      <c r="M101" s="9"/>
      <c r="O101" s="9">
        <v>4</v>
      </c>
      <c r="Q101" s="10"/>
      <c r="S101">
        <v>12</v>
      </c>
    </row>
    <row r="102" spans="1:32" x14ac:dyDescent="0.2">
      <c r="A102" s="9">
        <v>5</v>
      </c>
      <c r="B102">
        <v>5.333333333333333</v>
      </c>
      <c r="C102" s="10">
        <v>8</v>
      </c>
      <c r="D102">
        <v>8</v>
      </c>
      <c r="G102" s="10"/>
      <c r="I102" s="10"/>
      <c r="K102" s="10"/>
      <c r="M102" s="9"/>
      <c r="O102" s="9">
        <v>3</v>
      </c>
      <c r="Q102" s="10"/>
      <c r="S102">
        <v>0</v>
      </c>
    </row>
    <row r="104" spans="1:32" x14ac:dyDescent="0.2">
      <c r="A104" s="18">
        <f>AVERAGE(A2:A102)</f>
        <v>5.7656765676567634</v>
      </c>
      <c r="B104" s="18">
        <f t="shared" ref="B104:S104" si="0">AVERAGE(B2:B102)</f>
        <v>5.8469387755102051</v>
      </c>
      <c r="C104" s="18">
        <f t="shared" si="0"/>
        <v>6.6138613861386135</v>
      </c>
      <c r="D104" s="18">
        <f t="shared" si="0"/>
        <v>6.6138613861386135</v>
      </c>
      <c r="E104" s="29">
        <f t="shared" si="0"/>
        <v>1.7361111111111109</v>
      </c>
      <c r="F104" s="29">
        <f>AVERAGE(F2:F87)</f>
        <v>1.4642857142857144</v>
      </c>
      <c r="G104" s="29">
        <f t="shared" si="0"/>
        <v>1.5833333333333333</v>
      </c>
      <c r="H104" s="29">
        <f>AVERAGE(H2:H93)</f>
        <v>1.3614457831325302</v>
      </c>
      <c r="I104" s="29">
        <f t="shared" si="0"/>
        <v>2.0833333333333335</v>
      </c>
      <c r="J104" s="29">
        <f>AVERAGE(J2:J92)</f>
        <v>1.75</v>
      </c>
      <c r="K104" s="29">
        <f t="shared" si="0"/>
        <v>1.5416666666666667</v>
      </c>
      <c r="L104" s="29">
        <f>AVERAGE(L2:L92)</f>
        <v>1.2380952380952381</v>
      </c>
      <c r="M104" s="29">
        <f t="shared" si="0"/>
        <v>3.1018518518518512</v>
      </c>
      <c r="N104" s="29">
        <f>AVERAGE(N2:N92)</f>
        <v>3.4113756613756614</v>
      </c>
      <c r="O104" s="30">
        <f t="shared" si="0"/>
        <v>3.7782178217821785</v>
      </c>
      <c r="P104" s="30">
        <f>AVERAGE(P2:P99)</f>
        <v>3.8816326530612217</v>
      </c>
      <c r="Q104" s="29">
        <f>AVERAGE(Q2:Q102)</f>
        <v>4.1028806584362147</v>
      </c>
      <c r="R104" s="29">
        <f>AVERAGE(R2:R88)</f>
        <v>4.0843373493975914</v>
      </c>
      <c r="S104" s="29">
        <f t="shared" si="0"/>
        <v>7.3762376237623766</v>
      </c>
      <c r="T104" s="29">
        <f>AVERAGE(T2:T99)</f>
        <v>7.0612244897959187</v>
      </c>
    </row>
    <row r="107" spans="1:32" x14ac:dyDescent="0.2">
      <c r="Z107" t="s">
        <v>524</v>
      </c>
    </row>
    <row r="108" spans="1:32" x14ac:dyDescent="0.2">
      <c r="A108" t="s">
        <v>464</v>
      </c>
      <c r="Q108" s="31" t="s">
        <v>463</v>
      </c>
      <c r="R108" s="31"/>
      <c r="S108" s="31"/>
      <c r="T108" s="31"/>
      <c r="U108" s="31"/>
      <c r="V108" s="31"/>
      <c r="W108" s="31"/>
      <c r="Z108" t="s">
        <v>444</v>
      </c>
    </row>
    <row r="109" spans="1:32" x14ac:dyDescent="0.2">
      <c r="A109" t="s">
        <v>444</v>
      </c>
      <c r="I109" t="s">
        <v>420</v>
      </c>
      <c r="Q109" s="31" t="s">
        <v>444</v>
      </c>
      <c r="R109" s="31"/>
      <c r="S109" s="31"/>
      <c r="T109" s="31"/>
      <c r="U109" s="31"/>
      <c r="V109" s="31"/>
      <c r="W109" s="31"/>
    </row>
    <row r="110" spans="1:32" ht="16" thickBot="1" x14ac:dyDescent="0.25">
      <c r="I110" t="s">
        <v>444</v>
      </c>
      <c r="Q110" s="31"/>
      <c r="R110" s="31"/>
      <c r="S110" s="31"/>
      <c r="T110" s="31"/>
      <c r="U110" s="31"/>
      <c r="V110" s="31"/>
      <c r="W110" s="31"/>
      <c r="Z110" t="s">
        <v>445</v>
      </c>
    </row>
    <row r="111" spans="1:32" ht="16" thickBot="1" x14ac:dyDescent="0.25">
      <c r="A111" t="s">
        <v>445</v>
      </c>
      <c r="Q111" s="31" t="s">
        <v>445</v>
      </c>
      <c r="R111" s="31"/>
      <c r="S111" s="31"/>
      <c r="T111" s="31"/>
      <c r="U111" s="31"/>
      <c r="V111" s="31"/>
      <c r="W111" s="31"/>
      <c r="Z111" s="15" t="s">
        <v>446</v>
      </c>
      <c r="AA111" s="15" t="s">
        <v>447</v>
      </c>
      <c r="AB111" s="15" t="s">
        <v>448</v>
      </c>
      <c r="AC111" s="15" t="s">
        <v>449</v>
      </c>
      <c r="AD111" s="15" t="s">
        <v>434</v>
      </c>
    </row>
    <row r="112" spans="1:32" ht="16" thickBot="1" x14ac:dyDescent="0.25">
      <c r="A112" s="15" t="s">
        <v>446</v>
      </c>
      <c r="B112" s="15" t="s">
        <v>447</v>
      </c>
      <c r="C112" s="15" t="s">
        <v>448</v>
      </c>
      <c r="D112" s="15" t="s">
        <v>449</v>
      </c>
      <c r="E112" s="15" t="s">
        <v>434</v>
      </c>
      <c r="I112" t="s">
        <v>445</v>
      </c>
      <c r="Q112" s="32" t="s">
        <v>446</v>
      </c>
      <c r="R112" s="32" t="s">
        <v>447</v>
      </c>
      <c r="S112" s="32" t="s">
        <v>448</v>
      </c>
      <c r="T112" s="32" t="s">
        <v>449</v>
      </c>
      <c r="U112" s="32" t="s">
        <v>434</v>
      </c>
      <c r="V112" s="31"/>
      <c r="W112" s="31"/>
      <c r="Z112" t="s">
        <v>450</v>
      </c>
      <c r="AA112">
        <v>101</v>
      </c>
      <c r="AB112">
        <v>745</v>
      </c>
      <c r="AC112">
        <v>7.3762376237623766</v>
      </c>
      <c r="AD112">
        <v>17.677029702970295</v>
      </c>
    </row>
    <row r="113" spans="1:32" ht="16" thickBot="1" x14ac:dyDescent="0.25">
      <c r="A113" t="s">
        <v>450</v>
      </c>
      <c r="B113">
        <v>72</v>
      </c>
      <c r="C113">
        <v>124.99999999999999</v>
      </c>
      <c r="D113">
        <v>1.7361111111111109</v>
      </c>
      <c r="E113">
        <v>1.9434663536776222</v>
      </c>
      <c r="I113" s="15" t="s">
        <v>446</v>
      </c>
      <c r="J113" s="15" t="s">
        <v>447</v>
      </c>
      <c r="K113" s="15" t="s">
        <v>448</v>
      </c>
      <c r="L113" s="15" t="s">
        <v>449</v>
      </c>
      <c r="M113" s="15" t="s">
        <v>434</v>
      </c>
      <c r="Q113" s="31" t="s">
        <v>450</v>
      </c>
      <c r="R113" s="31">
        <v>72</v>
      </c>
      <c r="S113" s="31">
        <v>223.33333333333329</v>
      </c>
      <c r="T113" s="31">
        <v>3.1018518518518512</v>
      </c>
      <c r="U113" s="31">
        <v>0.44713962789079637</v>
      </c>
      <c r="V113" s="31"/>
      <c r="W113" s="31"/>
      <c r="Z113" s="14" t="s">
        <v>451</v>
      </c>
      <c r="AA113" s="14">
        <v>98</v>
      </c>
      <c r="AB113" s="14">
        <v>692</v>
      </c>
      <c r="AC113" s="14">
        <v>7.0612244897959187</v>
      </c>
      <c r="AD113" s="14">
        <v>21.542604670734271</v>
      </c>
    </row>
    <row r="114" spans="1:32" ht="16" thickBot="1" x14ac:dyDescent="0.25">
      <c r="A114" s="14" t="s">
        <v>451</v>
      </c>
      <c r="B114" s="14">
        <v>84</v>
      </c>
      <c r="C114" s="14">
        <v>123.00000000000001</v>
      </c>
      <c r="D114" s="14">
        <v>1.4642857142857144</v>
      </c>
      <c r="E114" s="14">
        <v>2.348106712564543</v>
      </c>
      <c r="I114" t="s">
        <v>450</v>
      </c>
      <c r="J114">
        <v>72</v>
      </c>
      <c r="K114">
        <v>114</v>
      </c>
      <c r="L114">
        <v>1.5833333333333333</v>
      </c>
      <c r="M114">
        <v>2.3028169014084505</v>
      </c>
      <c r="Q114" s="33" t="s">
        <v>451</v>
      </c>
      <c r="R114" s="33">
        <v>84</v>
      </c>
      <c r="S114" s="33">
        <v>286.55555555555554</v>
      </c>
      <c r="T114" s="33">
        <v>3.4113756613756614</v>
      </c>
      <c r="U114" s="33">
        <v>0.74781489272787705</v>
      </c>
      <c r="V114" s="31"/>
      <c r="W114" s="31"/>
    </row>
    <row r="115" spans="1:32" ht="16" thickBot="1" x14ac:dyDescent="0.25">
      <c r="I115" s="14" t="s">
        <v>451</v>
      </c>
      <c r="J115" s="14">
        <v>83</v>
      </c>
      <c r="K115" s="14">
        <v>113</v>
      </c>
      <c r="L115" s="14">
        <v>1.3614457831325302</v>
      </c>
      <c r="M115" s="14">
        <v>2.6970320305612692</v>
      </c>
      <c r="Q115" s="31"/>
      <c r="R115" s="31"/>
      <c r="S115" s="31"/>
      <c r="T115" s="31"/>
      <c r="U115" s="31"/>
      <c r="V115" s="31"/>
      <c r="W115" s="31"/>
    </row>
    <row r="116" spans="1:32" ht="16" thickBot="1" x14ac:dyDescent="0.25">
      <c r="Q116" s="31"/>
      <c r="R116" s="31"/>
      <c r="S116" s="31"/>
      <c r="T116" s="31"/>
      <c r="U116" s="31"/>
      <c r="V116" s="31"/>
      <c r="W116" s="31"/>
      <c r="Z116" t="s">
        <v>452</v>
      </c>
    </row>
    <row r="117" spans="1:32" ht="16" thickBot="1" x14ac:dyDescent="0.25">
      <c r="A117" t="s">
        <v>452</v>
      </c>
      <c r="Q117" s="31" t="s">
        <v>452</v>
      </c>
      <c r="R117" s="31"/>
      <c r="S117" s="31"/>
      <c r="T117" s="31"/>
      <c r="U117" s="31"/>
      <c r="V117" s="31"/>
      <c r="W117" s="31"/>
      <c r="Z117" s="15" t="s">
        <v>453</v>
      </c>
      <c r="AA117" s="15" t="s">
        <v>454</v>
      </c>
      <c r="AB117" s="15" t="s">
        <v>438</v>
      </c>
      <c r="AC117" s="15" t="s">
        <v>455</v>
      </c>
      <c r="AD117" s="15" t="s">
        <v>456</v>
      </c>
      <c r="AE117" s="15" t="s">
        <v>457</v>
      </c>
      <c r="AF117" s="15" t="s">
        <v>458</v>
      </c>
    </row>
    <row r="118" spans="1:32" ht="16" thickBot="1" x14ac:dyDescent="0.25">
      <c r="A118" s="15" t="s">
        <v>453</v>
      </c>
      <c r="B118" s="15" t="s">
        <v>454</v>
      </c>
      <c r="C118" s="15" t="s">
        <v>438</v>
      </c>
      <c r="D118" s="15" t="s">
        <v>455</v>
      </c>
      <c r="E118" s="15" t="s">
        <v>456</v>
      </c>
      <c r="F118" s="15" t="s">
        <v>457</v>
      </c>
      <c r="G118" s="15" t="s">
        <v>458</v>
      </c>
      <c r="I118" t="s">
        <v>452</v>
      </c>
      <c r="Q118" s="32" t="s">
        <v>453</v>
      </c>
      <c r="R118" s="32" t="s">
        <v>454</v>
      </c>
      <c r="S118" s="32" t="s">
        <v>438</v>
      </c>
      <c r="T118" s="32" t="s">
        <v>455</v>
      </c>
      <c r="U118" s="32" t="s">
        <v>456</v>
      </c>
      <c r="V118" s="32" t="s">
        <v>457</v>
      </c>
      <c r="W118" s="32" t="s">
        <v>458</v>
      </c>
      <c r="Z118" t="s">
        <v>459</v>
      </c>
      <c r="AA118">
        <v>4.9357334256683316</v>
      </c>
      <c r="AB118">
        <v>1</v>
      </c>
      <c r="AC118">
        <v>4.9357334256683316</v>
      </c>
      <c r="AD118">
        <v>0.25207541676400153</v>
      </c>
      <c r="AE118">
        <v>0.61617818704117933</v>
      </c>
      <c r="AF118">
        <v>3.8890957154687524</v>
      </c>
    </row>
    <row r="119" spans="1:32" x14ac:dyDescent="0.2">
      <c r="A119" t="s">
        <v>459</v>
      </c>
      <c r="B119">
        <v>2.8646214896214133</v>
      </c>
      <c r="C119">
        <v>1</v>
      </c>
      <c r="D119">
        <v>2.8646214896214133</v>
      </c>
      <c r="E119">
        <v>1.3252615859621482</v>
      </c>
      <c r="F119">
        <v>0.25143416196388579</v>
      </c>
      <c r="G119">
        <v>3.9025530682264797</v>
      </c>
      <c r="I119" s="15" t="s">
        <v>453</v>
      </c>
      <c r="J119" s="15" t="s">
        <v>454</v>
      </c>
      <c r="K119" s="15" t="s">
        <v>438</v>
      </c>
      <c r="L119" s="15" t="s">
        <v>455</v>
      </c>
      <c r="M119" s="15" t="s">
        <v>456</v>
      </c>
      <c r="N119" s="15" t="s">
        <v>457</v>
      </c>
      <c r="O119" s="15" t="s">
        <v>458</v>
      </c>
      <c r="Q119" s="31" t="s">
        <v>459</v>
      </c>
      <c r="R119" s="31">
        <v>3.7142857142856656</v>
      </c>
      <c r="S119" s="31">
        <v>1</v>
      </c>
      <c r="T119" s="31">
        <v>3.7142857142856656</v>
      </c>
      <c r="U119" s="31">
        <v>6.0970702828200061</v>
      </c>
      <c r="V119" s="31">
        <v>1.4632803108969554E-2</v>
      </c>
      <c r="W119" s="31">
        <v>3.9025530682264797</v>
      </c>
      <c r="Z119" t="s">
        <v>460</v>
      </c>
      <c r="AA119">
        <v>3857.3356233582535</v>
      </c>
      <c r="AB119">
        <v>197</v>
      </c>
      <c r="AC119">
        <v>19.580383874914993</v>
      </c>
    </row>
    <row r="120" spans="1:32" x14ac:dyDescent="0.2">
      <c r="A120" t="s">
        <v>460</v>
      </c>
      <c r="B120">
        <v>332.87896825396831</v>
      </c>
      <c r="C120">
        <v>154</v>
      </c>
      <c r="D120">
        <v>2.1615517419088852</v>
      </c>
      <c r="I120" t="s">
        <v>459</v>
      </c>
      <c r="J120">
        <v>1.8982122036530313</v>
      </c>
      <c r="K120">
        <v>1</v>
      </c>
      <c r="L120">
        <v>1.8982122036530313</v>
      </c>
      <c r="M120">
        <v>0.75502785379511861</v>
      </c>
      <c r="N120">
        <v>0.38625004767265925</v>
      </c>
      <c r="O120">
        <v>3.9029570927425379</v>
      </c>
      <c r="Q120" s="31" t="s">
        <v>460</v>
      </c>
      <c r="R120" s="31">
        <v>93.815549676660794</v>
      </c>
      <c r="S120" s="31">
        <v>154</v>
      </c>
      <c r="T120" s="31">
        <v>0.60919188101727784</v>
      </c>
      <c r="U120" s="31"/>
      <c r="V120" s="31"/>
      <c r="W120" s="31"/>
    </row>
    <row r="121" spans="1:32" ht="16" thickBot="1" x14ac:dyDescent="0.25">
      <c r="I121" t="s">
        <v>460</v>
      </c>
      <c r="J121">
        <v>384.65662650602394</v>
      </c>
      <c r="K121">
        <v>153</v>
      </c>
      <c r="L121">
        <v>2.5140955980785877</v>
      </c>
      <c r="Q121" s="31"/>
      <c r="R121" s="31"/>
      <c r="S121" s="31"/>
      <c r="T121" s="31"/>
      <c r="U121" s="31"/>
      <c r="V121" s="31"/>
      <c r="W121" s="31"/>
      <c r="Z121" s="14" t="s">
        <v>461</v>
      </c>
      <c r="AA121" s="14">
        <v>3862.2713567839219</v>
      </c>
      <c r="AB121" s="14">
        <v>198</v>
      </c>
      <c r="AC121" s="14"/>
      <c r="AD121" s="14"/>
      <c r="AE121" s="14"/>
      <c r="AF121" s="14"/>
    </row>
    <row r="122" spans="1:32" ht="16" thickBot="1" x14ac:dyDescent="0.25">
      <c r="A122" s="14" t="s">
        <v>461</v>
      </c>
      <c r="B122" s="14">
        <v>335.74358974358972</v>
      </c>
      <c r="C122" s="14">
        <v>155</v>
      </c>
      <c r="D122" s="14"/>
      <c r="E122" s="14"/>
      <c r="F122" s="14"/>
      <c r="G122" s="14"/>
      <c r="Q122" s="33" t="s">
        <v>461</v>
      </c>
      <c r="R122" s="33">
        <v>97.529835390946459</v>
      </c>
      <c r="S122" s="33">
        <v>155</v>
      </c>
      <c r="T122" s="33"/>
      <c r="U122" s="33"/>
      <c r="V122" s="33"/>
      <c r="W122" s="33"/>
    </row>
    <row r="123" spans="1:32" ht="16" thickBot="1" x14ac:dyDescent="0.25">
      <c r="I123" s="14" t="s">
        <v>461</v>
      </c>
      <c r="J123" s="14">
        <v>386.55483870967697</v>
      </c>
      <c r="K123" s="14">
        <v>154</v>
      </c>
      <c r="L123" s="14"/>
      <c r="M123" s="14"/>
      <c r="N123" s="14"/>
      <c r="O123" s="14"/>
    </row>
    <row r="124" spans="1:32" x14ac:dyDescent="0.2">
      <c r="Q124" s="31" t="s">
        <v>424</v>
      </c>
    </row>
    <row r="125" spans="1:32" x14ac:dyDescent="0.2">
      <c r="Q125" t="s">
        <v>444</v>
      </c>
    </row>
    <row r="126" spans="1:32" x14ac:dyDescent="0.2">
      <c r="A126" t="s">
        <v>421</v>
      </c>
      <c r="I126" t="s">
        <v>422</v>
      </c>
    </row>
    <row r="127" spans="1:32" ht="16" thickBot="1" x14ac:dyDescent="0.25">
      <c r="A127" t="s">
        <v>444</v>
      </c>
      <c r="I127" t="s">
        <v>444</v>
      </c>
      <c r="Q127" t="s">
        <v>445</v>
      </c>
    </row>
    <row r="128" spans="1:32" x14ac:dyDescent="0.2">
      <c r="Q128" s="15" t="s">
        <v>446</v>
      </c>
      <c r="R128" s="15" t="s">
        <v>447</v>
      </c>
      <c r="S128" s="15" t="s">
        <v>448</v>
      </c>
      <c r="T128" s="15" t="s">
        <v>449</v>
      </c>
      <c r="U128" s="15" t="s">
        <v>434</v>
      </c>
    </row>
    <row r="129" spans="1:23" ht="16" thickBot="1" x14ac:dyDescent="0.25">
      <c r="A129" t="s">
        <v>445</v>
      </c>
      <c r="I129" t="s">
        <v>445</v>
      </c>
      <c r="Q129" t="s">
        <v>450</v>
      </c>
      <c r="R129">
        <v>101</v>
      </c>
      <c r="S129">
        <v>381.6</v>
      </c>
      <c r="T129">
        <v>3.7782178217821785</v>
      </c>
      <c r="U129">
        <v>0.5743207920792065</v>
      </c>
    </row>
    <row r="130" spans="1:23" ht="16" thickBot="1" x14ac:dyDescent="0.25">
      <c r="A130" s="15" t="s">
        <v>446</v>
      </c>
      <c r="B130" s="15" t="s">
        <v>447</v>
      </c>
      <c r="C130" s="15" t="s">
        <v>448</v>
      </c>
      <c r="D130" s="15" t="s">
        <v>449</v>
      </c>
      <c r="E130" s="15" t="s">
        <v>434</v>
      </c>
      <c r="I130" s="15" t="s">
        <v>446</v>
      </c>
      <c r="J130" s="15" t="s">
        <v>447</v>
      </c>
      <c r="K130" s="15" t="s">
        <v>448</v>
      </c>
      <c r="L130" s="15" t="s">
        <v>449</v>
      </c>
      <c r="M130" s="15" t="s">
        <v>434</v>
      </c>
      <c r="Q130" s="14" t="s">
        <v>451</v>
      </c>
      <c r="R130" s="14">
        <v>98</v>
      </c>
      <c r="S130" s="14">
        <v>380.39999999999975</v>
      </c>
      <c r="T130" s="14">
        <v>3.8816326530612217</v>
      </c>
      <c r="U130" s="14">
        <v>0.59120555438672806</v>
      </c>
    </row>
    <row r="131" spans="1:23" x14ac:dyDescent="0.2">
      <c r="A131" t="s">
        <v>450</v>
      </c>
      <c r="B131">
        <v>72</v>
      </c>
      <c r="C131">
        <v>150</v>
      </c>
      <c r="D131">
        <v>2.0833333333333335</v>
      </c>
      <c r="E131">
        <v>2.612676056338028</v>
      </c>
      <c r="I131" t="s">
        <v>450</v>
      </c>
      <c r="J131">
        <v>72</v>
      </c>
      <c r="K131">
        <v>111</v>
      </c>
      <c r="L131">
        <v>1.5416666666666667</v>
      </c>
      <c r="M131">
        <v>2.308098591549296</v>
      </c>
    </row>
    <row r="132" spans="1:23" ht="16" thickBot="1" x14ac:dyDescent="0.25">
      <c r="A132" s="14" t="s">
        <v>451</v>
      </c>
      <c r="B132" s="14">
        <v>84</v>
      </c>
      <c r="C132" s="14">
        <v>147</v>
      </c>
      <c r="D132" s="14">
        <v>1.75</v>
      </c>
      <c r="E132" s="14">
        <v>3.6355421686746987</v>
      </c>
      <c r="I132" s="14" t="s">
        <v>451</v>
      </c>
      <c r="J132" s="14">
        <v>84</v>
      </c>
      <c r="K132" s="14">
        <v>104</v>
      </c>
      <c r="L132" s="14">
        <v>1.2380952380952381</v>
      </c>
      <c r="M132" s="14">
        <v>2.7378083763625933</v>
      </c>
    </row>
    <row r="133" spans="1:23" ht="16" thickBot="1" x14ac:dyDescent="0.25">
      <c r="Q133" t="s">
        <v>452</v>
      </c>
    </row>
    <row r="134" spans="1:23" x14ac:dyDescent="0.2">
      <c r="Q134" s="15" t="s">
        <v>453</v>
      </c>
      <c r="R134" s="15" t="s">
        <v>454</v>
      </c>
      <c r="S134" s="15" t="s">
        <v>438</v>
      </c>
      <c r="T134" s="15" t="s">
        <v>455</v>
      </c>
      <c r="U134" s="15" t="s">
        <v>456</v>
      </c>
      <c r="V134" s="15" t="s">
        <v>457</v>
      </c>
      <c r="W134" s="15" t="s">
        <v>458</v>
      </c>
    </row>
    <row r="135" spans="1:23" ht="16" thickBot="1" x14ac:dyDescent="0.25">
      <c r="A135" t="s">
        <v>452</v>
      </c>
      <c r="I135" t="s">
        <v>452</v>
      </c>
      <c r="Q135" t="s">
        <v>459</v>
      </c>
      <c r="R135">
        <v>0.53193679043849329</v>
      </c>
      <c r="S135">
        <v>1</v>
      </c>
      <c r="T135">
        <v>0.53193679043849329</v>
      </c>
      <c r="U135">
        <v>0.91298522637221358</v>
      </c>
      <c r="V135">
        <v>0.34049462561987653</v>
      </c>
      <c r="W135">
        <v>3.8890957154687524</v>
      </c>
    </row>
    <row r="136" spans="1:23" x14ac:dyDescent="0.2">
      <c r="A136" s="15" t="s">
        <v>453</v>
      </c>
      <c r="B136" s="15" t="s">
        <v>454</v>
      </c>
      <c r="C136" s="15" t="s">
        <v>438</v>
      </c>
      <c r="D136" s="15" t="s">
        <v>455</v>
      </c>
      <c r="E136" s="15" t="s">
        <v>456</v>
      </c>
      <c r="F136" s="15" t="s">
        <v>457</v>
      </c>
      <c r="G136" s="15" t="s">
        <v>458</v>
      </c>
      <c r="I136" s="15" t="s">
        <v>453</v>
      </c>
      <c r="J136" s="15" t="s">
        <v>454</v>
      </c>
      <c r="K136" s="15" t="s">
        <v>438</v>
      </c>
      <c r="L136" s="15" t="s">
        <v>455</v>
      </c>
      <c r="M136" s="15" t="s">
        <v>456</v>
      </c>
      <c r="N136" s="15" t="s">
        <v>457</v>
      </c>
      <c r="O136" s="15" t="s">
        <v>458</v>
      </c>
      <c r="Q136" t="s">
        <v>460</v>
      </c>
      <c r="R136">
        <v>114.77901798343106</v>
      </c>
      <c r="S136">
        <v>197</v>
      </c>
      <c r="T136">
        <v>0.5826346090529495</v>
      </c>
    </row>
    <row r="137" spans="1:23" x14ac:dyDescent="0.2">
      <c r="A137" t="s">
        <v>459</v>
      </c>
      <c r="B137">
        <v>4.3076923076927756</v>
      </c>
      <c r="C137">
        <v>1</v>
      </c>
      <c r="D137">
        <v>4.3076923076927756</v>
      </c>
      <c r="E137">
        <v>1.3614871531753461</v>
      </c>
      <c r="F137">
        <v>0.24508355381672828</v>
      </c>
      <c r="G137">
        <v>3.9025530682264797</v>
      </c>
      <c r="I137" t="s">
        <v>459</v>
      </c>
      <c r="J137">
        <v>3.5728021978025595</v>
      </c>
      <c r="K137">
        <v>1</v>
      </c>
      <c r="L137">
        <v>3.5728021978025595</v>
      </c>
      <c r="M137">
        <v>1.4067837286978224</v>
      </c>
      <c r="N137">
        <v>0.23741776428549333</v>
      </c>
      <c r="O137">
        <v>3.9025530682264797</v>
      </c>
    </row>
    <row r="138" spans="1:23" ht="16" thickBot="1" x14ac:dyDescent="0.25">
      <c r="A138" t="s">
        <v>460</v>
      </c>
      <c r="B138">
        <v>487.25000000000006</v>
      </c>
      <c r="C138">
        <v>154</v>
      </c>
      <c r="D138">
        <v>3.1639610389610393</v>
      </c>
      <c r="I138" t="s">
        <v>460</v>
      </c>
      <c r="J138">
        <v>391.11309523809524</v>
      </c>
      <c r="K138">
        <v>154</v>
      </c>
      <c r="L138">
        <v>2.539695423623995</v>
      </c>
      <c r="Q138" s="14" t="s">
        <v>461</v>
      </c>
      <c r="R138" s="14">
        <v>115.31095477386955</v>
      </c>
      <c r="S138" s="14">
        <v>198</v>
      </c>
      <c r="T138" s="14"/>
      <c r="U138" s="14"/>
      <c r="V138" s="14"/>
      <c r="W138" s="14"/>
    </row>
    <row r="140" spans="1:23" ht="16" thickBot="1" x14ac:dyDescent="0.25">
      <c r="A140" s="14" t="s">
        <v>461</v>
      </c>
      <c r="B140" s="14">
        <v>491.55769230769283</v>
      </c>
      <c r="C140" s="14">
        <v>155</v>
      </c>
      <c r="D140" s="14"/>
      <c r="E140" s="14"/>
      <c r="F140" s="14"/>
      <c r="G140" s="14"/>
      <c r="I140" s="14" t="s">
        <v>461</v>
      </c>
      <c r="J140" s="14">
        <v>394.6858974358978</v>
      </c>
      <c r="K140" s="14">
        <v>155</v>
      </c>
      <c r="L140" s="14"/>
      <c r="M140" s="14"/>
      <c r="N140" s="14"/>
      <c r="O140" s="14"/>
    </row>
    <row r="142" spans="1:23" x14ac:dyDescent="0.2">
      <c r="Q142" t="s">
        <v>444</v>
      </c>
    </row>
    <row r="143" spans="1:23" x14ac:dyDescent="0.2">
      <c r="A143" t="s">
        <v>522</v>
      </c>
    </row>
    <row r="144" spans="1:23" ht="16" thickBot="1" x14ac:dyDescent="0.25">
      <c r="Q144" t="s">
        <v>445</v>
      </c>
    </row>
    <row r="145" spans="1:23" x14ac:dyDescent="0.2">
      <c r="A145" s="15"/>
      <c r="B145" s="15" t="s">
        <v>431</v>
      </c>
      <c r="C145" s="15" t="s">
        <v>432</v>
      </c>
      <c r="Q145" s="15" t="s">
        <v>446</v>
      </c>
      <c r="R145" s="15" t="s">
        <v>447</v>
      </c>
      <c r="S145" s="15" t="s">
        <v>448</v>
      </c>
      <c r="T145" s="15" t="s">
        <v>449</v>
      </c>
      <c r="U145" s="15" t="s">
        <v>434</v>
      </c>
    </row>
    <row r="146" spans="1:23" x14ac:dyDescent="0.2">
      <c r="A146" t="s">
        <v>433</v>
      </c>
      <c r="B146">
        <v>2.0833333333333335</v>
      </c>
      <c r="C146">
        <v>1.75</v>
      </c>
      <c r="Q146" t="s">
        <v>450</v>
      </c>
      <c r="R146">
        <v>81</v>
      </c>
      <c r="S146">
        <v>332.33333333333343</v>
      </c>
      <c r="T146">
        <v>4.1028806584362147</v>
      </c>
      <c r="U146">
        <v>1.1101165980795513</v>
      </c>
    </row>
    <row r="147" spans="1:23" ht="16" thickBot="1" x14ac:dyDescent="0.25">
      <c r="A147" t="s">
        <v>434</v>
      </c>
      <c r="B147">
        <v>2.612676056338028</v>
      </c>
      <c r="C147">
        <v>3.6355421686746987</v>
      </c>
      <c r="Q147" s="14" t="s">
        <v>451</v>
      </c>
      <c r="R147" s="14">
        <v>83</v>
      </c>
      <c r="S147" s="14">
        <v>339.00000000000006</v>
      </c>
      <c r="T147" s="14">
        <v>4.0843373493975914</v>
      </c>
      <c r="U147" s="14">
        <v>0.87491429131158083</v>
      </c>
    </row>
    <row r="148" spans="1:23" x14ac:dyDescent="0.2">
      <c r="A148" t="s">
        <v>435</v>
      </c>
      <c r="B148">
        <v>72</v>
      </c>
      <c r="C148">
        <v>84</v>
      </c>
    </row>
    <row r="149" spans="1:23" x14ac:dyDescent="0.2">
      <c r="A149" t="s">
        <v>523</v>
      </c>
      <c r="B149">
        <v>3.1639610389610389</v>
      </c>
    </row>
    <row r="150" spans="1:23" ht="16" thickBot="1" x14ac:dyDescent="0.25">
      <c r="A150" t="s">
        <v>437</v>
      </c>
      <c r="B150">
        <v>0</v>
      </c>
      <c r="Q150" t="s">
        <v>452</v>
      </c>
    </row>
    <row r="151" spans="1:23" x14ac:dyDescent="0.2">
      <c r="A151" t="s">
        <v>438</v>
      </c>
      <c r="B151">
        <v>154</v>
      </c>
      <c r="Q151" s="15" t="s">
        <v>453</v>
      </c>
      <c r="R151" s="15" t="s">
        <v>454</v>
      </c>
      <c r="S151" s="15" t="s">
        <v>438</v>
      </c>
      <c r="T151" s="15" t="s">
        <v>455</v>
      </c>
      <c r="U151" s="15" t="s">
        <v>456</v>
      </c>
      <c r="V151" s="15" t="s">
        <v>457</v>
      </c>
      <c r="W151" s="15" t="s">
        <v>458</v>
      </c>
    </row>
    <row r="152" spans="1:23" x14ac:dyDescent="0.2">
      <c r="A152" t="s">
        <v>439</v>
      </c>
      <c r="B152">
        <v>1.1668278164216002</v>
      </c>
      <c r="Q152" t="s">
        <v>459</v>
      </c>
      <c r="R152">
        <v>1.4095930041463589E-2</v>
      </c>
      <c r="S152">
        <v>1</v>
      </c>
      <c r="T152">
        <v>1.4095930041463589E-2</v>
      </c>
      <c r="U152">
        <v>1.422303305839677E-2</v>
      </c>
      <c r="V152">
        <v>0.905216851585807</v>
      </c>
      <c r="W152">
        <v>3.8995024351766072</v>
      </c>
    </row>
    <row r="153" spans="1:23" x14ac:dyDescent="0.2">
      <c r="A153" t="s">
        <v>440</v>
      </c>
      <c r="B153">
        <v>0.12254177690837682</v>
      </c>
      <c r="Q153" t="s">
        <v>460</v>
      </c>
      <c r="R153">
        <v>160.55229973391511</v>
      </c>
      <c r="S153">
        <v>162</v>
      </c>
      <c r="T153">
        <v>0.99106357860441419</v>
      </c>
    </row>
    <row r="154" spans="1:23" x14ac:dyDescent="0.2">
      <c r="A154" t="s">
        <v>441</v>
      </c>
      <c r="B154">
        <v>1.6548083854766809</v>
      </c>
    </row>
    <row r="155" spans="1:23" ht="16" thickBot="1" x14ac:dyDescent="0.25">
      <c r="A155" t="s">
        <v>442</v>
      </c>
      <c r="B155">
        <v>0.24508355381675365</v>
      </c>
      <c r="Q155" s="14" t="s">
        <v>461</v>
      </c>
      <c r="R155" s="14">
        <v>160.56639566395657</v>
      </c>
      <c r="S155" s="14">
        <v>163</v>
      </c>
      <c r="T155" s="14"/>
      <c r="U155" s="14"/>
      <c r="V155" s="14"/>
      <c r="W155" s="14"/>
    </row>
    <row r="156" spans="1:23" ht="16" thickBot="1" x14ac:dyDescent="0.25">
      <c r="A156" s="14" t="s">
        <v>443</v>
      </c>
      <c r="B156" s="14">
        <v>1.9754880582343397</v>
      </c>
      <c r="C156" s="14"/>
    </row>
  </sheetData>
  <autoFilter ref="A1:AF1" xr:uid="{2457F375-4EC0-F142-B863-37B18F8638E6}">
    <sortState xmlns:xlrd2="http://schemas.microsoft.com/office/spreadsheetml/2017/richdata2" ref="A2:AF102">
      <sortCondition ref="E1:E10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9D6E-7650-E542-B58F-B619E501D95A}">
  <sheetPr>
    <tabColor rgb="FF92D050"/>
  </sheetPr>
  <dimension ref="B1:AY281"/>
  <sheetViews>
    <sheetView workbookViewId="0">
      <selection activeCell="B1" sqref="B1"/>
    </sheetView>
  </sheetViews>
  <sheetFormatPr baseColWidth="10" defaultRowHeight="15" x14ac:dyDescent="0.2"/>
  <sheetData>
    <row r="1" spans="2:51" x14ac:dyDescent="0.2">
      <c r="B1" s="17" t="s">
        <v>419</v>
      </c>
      <c r="C1" s="17" t="s">
        <v>419</v>
      </c>
      <c r="J1" s="17" t="s">
        <v>420</v>
      </c>
      <c r="K1" s="17" t="s">
        <v>420</v>
      </c>
      <c r="Q1" s="17" t="s">
        <v>421</v>
      </c>
      <c r="R1" s="17" t="s">
        <v>421</v>
      </c>
      <c r="S1" s="17"/>
      <c r="T1" s="17"/>
      <c r="U1" s="17"/>
      <c r="V1" s="28"/>
      <c r="W1" s="17" t="s">
        <v>422</v>
      </c>
      <c r="X1" s="17" t="s">
        <v>422</v>
      </c>
      <c r="Y1" s="17"/>
      <c r="Z1" s="17"/>
      <c r="AA1" s="17"/>
      <c r="AC1" s="17" t="s">
        <v>423</v>
      </c>
      <c r="AD1" s="17" t="s">
        <v>423</v>
      </c>
      <c r="AJ1" s="17" t="s">
        <v>423</v>
      </c>
      <c r="AK1" s="17" t="s">
        <v>423</v>
      </c>
      <c r="AM1" t="s">
        <v>527</v>
      </c>
      <c r="AN1" t="s">
        <v>527</v>
      </c>
      <c r="AT1" s="17" t="s">
        <v>531</v>
      </c>
      <c r="AU1" s="17" t="s">
        <v>531</v>
      </c>
    </row>
    <row r="2" spans="2:51" x14ac:dyDescent="0.2">
      <c r="B2">
        <v>1</v>
      </c>
      <c r="C2">
        <v>-2</v>
      </c>
      <c r="J2" s="24">
        <v>2</v>
      </c>
      <c r="K2">
        <v>-1</v>
      </c>
      <c r="Q2">
        <v>1</v>
      </c>
      <c r="R2">
        <v>-5</v>
      </c>
      <c r="S2" t="s">
        <v>430</v>
      </c>
      <c r="V2" t="s">
        <v>519</v>
      </c>
      <c r="W2">
        <v>0</v>
      </c>
      <c r="X2">
        <v>0</v>
      </c>
      <c r="Y2" t="s">
        <v>430</v>
      </c>
      <c r="AB2" t="s">
        <v>519</v>
      </c>
      <c r="AC2">
        <v>3.3333333333333335</v>
      </c>
      <c r="AD2">
        <v>0</v>
      </c>
      <c r="AF2" t="s">
        <v>430</v>
      </c>
      <c r="AJ2">
        <v>2.3333333333333335</v>
      </c>
      <c r="AK2">
        <v>3.6666666666666665</v>
      </c>
      <c r="AM2">
        <v>2.6666666666666665</v>
      </c>
      <c r="AN2">
        <v>0</v>
      </c>
      <c r="AP2" t="s">
        <v>430</v>
      </c>
      <c r="AT2">
        <v>4</v>
      </c>
      <c r="AU2">
        <v>0</v>
      </c>
      <c r="AV2">
        <f>AT2-AU2</f>
        <v>4</v>
      </c>
      <c r="AW2" t="s">
        <v>430</v>
      </c>
    </row>
    <row r="3" spans="2:51" ht="16" thickBot="1" x14ac:dyDescent="0.25">
      <c r="B3">
        <v>1.3333333333333333</v>
      </c>
      <c r="C3">
        <v>-1</v>
      </c>
      <c r="F3" t="s">
        <v>430</v>
      </c>
      <c r="J3" s="24">
        <v>0</v>
      </c>
      <c r="K3">
        <v>1</v>
      </c>
      <c r="M3" t="s">
        <v>430</v>
      </c>
      <c r="Q3">
        <v>2</v>
      </c>
      <c r="R3">
        <v>-2</v>
      </c>
      <c r="V3" t="s">
        <v>519</v>
      </c>
      <c r="W3">
        <v>2</v>
      </c>
      <c r="X3">
        <v>-2</v>
      </c>
      <c r="AB3" t="s">
        <v>519</v>
      </c>
      <c r="AC3">
        <v>4</v>
      </c>
      <c r="AD3">
        <v>2</v>
      </c>
      <c r="AJ3">
        <v>3.1111111111111112</v>
      </c>
      <c r="AK3">
        <v>3.8888888888888888</v>
      </c>
      <c r="AM3">
        <v>3.3333333333333335</v>
      </c>
      <c r="AN3">
        <v>2</v>
      </c>
      <c r="AT3">
        <v>5</v>
      </c>
      <c r="AU3">
        <v>3</v>
      </c>
      <c r="AV3">
        <f t="shared" ref="AV3:AV66" si="0">AT3-AU3</f>
        <v>2</v>
      </c>
    </row>
    <row r="4" spans="2:51" ht="16" thickBot="1" x14ac:dyDescent="0.25">
      <c r="B4">
        <v>0.33333333333333331</v>
      </c>
      <c r="C4">
        <v>-1</v>
      </c>
      <c r="J4" s="24">
        <v>0</v>
      </c>
      <c r="K4">
        <v>-1</v>
      </c>
      <c r="Q4">
        <v>0</v>
      </c>
      <c r="R4">
        <v>0</v>
      </c>
      <c r="S4" s="15"/>
      <c r="T4" s="15" t="s">
        <v>431</v>
      </c>
      <c r="U4" s="15" t="s">
        <v>432</v>
      </c>
      <c r="V4" t="s">
        <v>519</v>
      </c>
      <c r="W4">
        <v>1</v>
      </c>
      <c r="X4">
        <v>-2</v>
      </c>
      <c r="Y4" s="15"/>
      <c r="Z4" s="15" t="s">
        <v>431</v>
      </c>
      <c r="AA4" s="15" t="s">
        <v>432</v>
      </c>
      <c r="AB4" t="s">
        <v>519</v>
      </c>
      <c r="AC4">
        <v>1</v>
      </c>
      <c r="AD4">
        <v>2</v>
      </c>
      <c r="AF4" s="15"/>
      <c r="AG4" s="15" t="s">
        <v>431</v>
      </c>
      <c r="AH4" s="15" t="s">
        <v>432</v>
      </c>
      <c r="AJ4">
        <v>4.5555555555555554</v>
      </c>
      <c r="AK4" t="e">
        <v>#N/A</v>
      </c>
      <c r="AM4">
        <v>2</v>
      </c>
      <c r="AN4">
        <v>2</v>
      </c>
      <c r="AP4" s="15"/>
      <c r="AQ4" s="15" t="s">
        <v>431</v>
      </c>
      <c r="AR4" s="15" t="s">
        <v>432</v>
      </c>
      <c r="AT4">
        <v>3</v>
      </c>
      <c r="AU4">
        <v>3</v>
      </c>
      <c r="AV4">
        <f t="shared" si="0"/>
        <v>0</v>
      </c>
      <c r="AW4" s="15"/>
      <c r="AX4" s="15" t="s">
        <v>431</v>
      </c>
      <c r="AY4" s="15" t="s">
        <v>432</v>
      </c>
    </row>
    <row r="5" spans="2:51" x14ac:dyDescent="0.2">
      <c r="B5">
        <v>0</v>
      </c>
      <c r="C5">
        <v>-0.33333333333333331</v>
      </c>
      <c r="F5" s="15"/>
      <c r="G5" s="15" t="s">
        <v>431</v>
      </c>
      <c r="H5" s="15" t="s">
        <v>432</v>
      </c>
      <c r="J5" s="24">
        <v>0</v>
      </c>
      <c r="K5">
        <v>0</v>
      </c>
      <c r="M5" s="15"/>
      <c r="N5" s="15" t="s">
        <v>431</v>
      </c>
      <c r="O5" s="15" t="s">
        <v>432</v>
      </c>
      <c r="Q5">
        <v>1</v>
      </c>
      <c r="R5">
        <v>0</v>
      </c>
      <c r="S5" t="s">
        <v>433</v>
      </c>
      <c r="T5">
        <v>2.0952380952380953</v>
      </c>
      <c r="U5">
        <v>1.7857142857142858</v>
      </c>
      <c r="V5" t="s">
        <v>519</v>
      </c>
      <c r="W5">
        <v>-1</v>
      </c>
      <c r="X5">
        <v>-1</v>
      </c>
      <c r="Y5" t="s">
        <v>433</v>
      </c>
      <c r="Z5">
        <v>1.5</v>
      </c>
      <c r="AA5">
        <v>1.2857142857142858</v>
      </c>
      <c r="AB5" t="s">
        <v>519</v>
      </c>
      <c r="AC5">
        <v>1</v>
      </c>
      <c r="AD5">
        <v>2</v>
      </c>
      <c r="AF5" t="s">
        <v>433</v>
      </c>
      <c r="AG5">
        <v>2.8769841269841265</v>
      </c>
      <c r="AH5">
        <v>3.3558201058201047</v>
      </c>
      <c r="AJ5">
        <v>3.2222222222222223</v>
      </c>
      <c r="AK5">
        <v>3.5555555555555554</v>
      </c>
      <c r="AM5">
        <v>2</v>
      </c>
      <c r="AN5">
        <v>2</v>
      </c>
      <c r="AP5" t="s">
        <v>433</v>
      </c>
      <c r="AQ5">
        <v>1.6349206349206351</v>
      </c>
      <c r="AR5">
        <v>1.4801587301587296</v>
      </c>
      <c r="AT5">
        <v>3</v>
      </c>
      <c r="AU5">
        <v>3</v>
      </c>
      <c r="AV5">
        <f t="shared" si="0"/>
        <v>0</v>
      </c>
      <c r="AW5" t="s">
        <v>433</v>
      </c>
      <c r="AX5">
        <v>2.6785714285714284</v>
      </c>
      <c r="AY5">
        <v>2.5238095238095237</v>
      </c>
    </row>
    <row r="6" spans="2:51" x14ac:dyDescent="0.2">
      <c r="B6">
        <v>0</v>
      </c>
      <c r="C6">
        <v>-0.33333333333333331</v>
      </c>
      <c r="F6" t="s">
        <v>433</v>
      </c>
      <c r="G6">
        <v>1.6944444444444442</v>
      </c>
      <c r="H6">
        <v>1.5198412698412698</v>
      </c>
      <c r="J6" s="24">
        <v>0</v>
      </c>
      <c r="K6">
        <v>0</v>
      </c>
      <c r="M6" t="s">
        <v>433</v>
      </c>
      <c r="N6">
        <v>1.4880952380952381</v>
      </c>
      <c r="O6">
        <v>1.4404761904761905</v>
      </c>
      <c r="Q6">
        <v>0</v>
      </c>
      <c r="R6">
        <v>1</v>
      </c>
      <c r="S6" t="s">
        <v>434</v>
      </c>
      <c r="T6">
        <v>2.6414228341939188</v>
      </c>
      <c r="U6">
        <v>3.5679862306368335</v>
      </c>
      <c r="V6" t="s">
        <v>519</v>
      </c>
      <c r="W6">
        <v>0</v>
      </c>
      <c r="X6">
        <v>-2</v>
      </c>
      <c r="Y6" t="s">
        <v>434</v>
      </c>
      <c r="Z6">
        <v>2.8554216867469879</v>
      </c>
      <c r="AA6">
        <v>2.7848537005163512</v>
      </c>
      <c r="AB6" t="s">
        <v>519</v>
      </c>
      <c r="AC6">
        <v>3</v>
      </c>
      <c r="AD6">
        <v>2.1111111111111112</v>
      </c>
      <c r="AF6" t="s">
        <v>434</v>
      </c>
      <c r="AG6">
        <v>1.4666124816727264</v>
      </c>
      <c r="AH6">
        <v>0.88525353619062497</v>
      </c>
      <c r="AK6" t="e">
        <v>#N/A</v>
      </c>
      <c r="AM6">
        <v>2.333333333333333</v>
      </c>
      <c r="AN6">
        <v>2.666666666666667</v>
      </c>
      <c r="AP6" t="s">
        <v>434</v>
      </c>
      <c r="AQ6">
        <v>1.522407088672147</v>
      </c>
      <c r="AR6">
        <v>1.9848760119844466</v>
      </c>
      <c r="AT6">
        <v>3</v>
      </c>
      <c r="AU6">
        <v>3</v>
      </c>
      <c r="AV6">
        <f t="shared" si="0"/>
        <v>0</v>
      </c>
      <c r="AW6" t="s">
        <v>434</v>
      </c>
      <c r="AX6">
        <v>2.7508605851979344</v>
      </c>
      <c r="AY6">
        <v>2.9512335054503729</v>
      </c>
    </row>
    <row r="7" spans="2:51" x14ac:dyDescent="0.2">
      <c r="B7">
        <v>1.6666666666666667</v>
      </c>
      <c r="C7">
        <v>0</v>
      </c>
      <c r="F7" t="s">
        <v>434</v>
      </c>
      <c r="G7">
        <v>1.9684292726461401</v>
      </c>
      <c r="H7">
        <v>2.3034837763753435</v>
      </c>
      <c r="J7" s="24">
        <v>0</v>
      </c>
      <c r="K7">
        <v>0</v>
      </c>
      <c r="M7" t="s">
        <v>434</v>
      </c>
      <c r="N7">
        <v>2.3492541594951235</v>
      </c>
      <c r="O7">
        <v>2.5385829030407345</v>
      </c>
      <c r="Q7">
        <v>0</v>
      </c>
      <c r="R7">
        <v>0</v>
      </c>
      <c r="S7" t="s">
        <v>435</v>
      </c>
      <c r="T7">
        <v>84</v>
      </c>
      <c r="U7">
        <v>84</v>
      </c>
      <c r="V7" t="s">
        <v>519</v>
      </c>
      <c r="W7">
        <v>5</v>
      </c>
      <c r="X7">
        <v>0</v>
      </c>
      <c r="Y7" t="s">
        <v>435</v>
      </c>
      <c r="Z7">
        <v>84</v>
      </c>
      <c r="AA7">
        <v>84</v>
      </c>
      <c r="AB7" t="s">
        <v>519</v>
      </c>
      <c r="AC7">
        <v>4</v>
      </c>
      <c r="AD7">
        <v>2.3333333333333335</v>
      </c>
      <c r="AF7" t="s">
        <v>435</v>
      </c>
      <c r="AG7">
        <v>84</v>
      </c>
      <c r="AH7">
        <v>84</v>
      </c>
      <c r="AJ7">
        <v>3</v>
      </c>
      <c r="AK7" t="e">
        <v>#N/A</v>
      </c>
      <c r="AM7">
        <v>2.3333333333333335</v>
      </c>
      <c r="AN7">
        <v>1.3333333333333333</v>
      </c>
      <c r="AP7" t="s">
        <v>435</v>
      </c>
      <c r="AQ7">
        <v>84</v>
      </c>
      <c r="AR7">
        <v>84</v>
      </c>
      <c r="AT7">
        <v>3</v>
      </c>
      <c r="AU7">
        <v>2</v>
      </c>
      <c r="AV7">
        <f t="shared" si="0"/>
        <v>1</v>
      </c>
      <c r="AW7" t="s">
        <v>435</v>
      </c>
      <c r="AX7">
        <v>84</v>
      </c>
      <c r="AY7">
        <v>84</v>
      </c>
    </row>
    <row r="8" spans="2:51" x14ac:dyDescent="0.2">
      <c r="B8">
        <v>0.33333333333333331</v>
      </c>
      <c r="C8">
        <v>0</v>
      </c>
      <c r="F8" t="s">
        <v>435</v>
      </c>
      <c r="G8">
        <v>84</v>
      </c>
      <c r="H8">
        <v>84</v>
      </c>
      <c r="J8" s="24">
        <v>1</v>
      </c>
      <c r="K8">
        <v>0</v>
      </c>
      <c r="M8" t="s">
        <v>435</v>
      </c>
      <c r="N8">
        <v>84</v>
      </c>
      <c r="O8">
        <v>84</v>
      </c>
      <c r="Q8">
        <v>0</v>
      </c>
      <c r="R8">
        <v>0</v>
      </c>
      <c r="S8" t="s">
        <v>436</v>
      </c>
      <c r="T8">
        <v>0.52869476672567861</v>
      </c>
      <c r="V8" t="s">
        <v>519</v>
      </c>
      <c r="W8">
        <v>0</v>
      </c>
      <c r="X8">
        <v>0</v>
      </c>
      <c r="Y8" t="s">
        <v>436</v>
      </c>
      <c r="Z8">
        <v>0.61951751691022661</v>
      </c>
      <c r="AB8" t="s">
        <v>519</v>
      </c>
      <c r="AC8">
        <v>2.3333333333333335</v>
      </c>
      <c r="AD8">
        <v>2.3333333333333335</v>
      </c>
      <c r="AF8" t="s">
        <v>436</v>
      </c>
      <c r="AG8">
        <v>0.51665609934854373</v>
      </c>
      <c r="AJ8">
        <v>2.4444444444444446</v>
      </c>
      <c r="AK8">
        <v>2.3333333333333335</v>
      </c>
      <c r="AM8">
        <v>2</v>
      </c>
      <c r="AN8">
        <v>3</v>
      </c>
      <c r="AP8" t="s">
        <v>436</v>
      </c>
      <c r="AQ8">
        <v>0.53793341423466556</v>
      </c>
      <c r="AT8">
        <v>3</v>
      </c>
      <c r="AU8">
        <v>4</v>
      </c>
      <c r="AV8">
        <f t="shared" si="0"/>
        <v>-1</v>
      </c>
      <c r="AW8" t="s">
        <v>436</v>
      </c>
      <c r="AX8">
        <v>0.58836488854200808</v>
      </c>
    </row>
    <row r="9" spans="2:51" x14ac:dyDescent="0.2">
      <c r="B9">
        <v>0.33333333333333331</v>
      </c>
      <c r="C9">
        <v>0</v>
      </c>
      <c r="F9" t="s">
        <v>436</v>
      </c>
      <c r="G9">
        <v>0.75634967092748728</v>
      </c>
      <c r="J9" s="24">
        <v>1</v>
      </c>
      <c r="K9">
        <v>0</v>
      </c>
      <c r="M9" t="s">
        <v>436</v>
      </c>
      <c r="N9">
        <v>0.71507387876225337</v>
      </c>
      <c r="Q9">
        <v>0</v>
      </c>
      <c r="R9">
        <v>0</v>
      </c>
      <c r="S9" t="s">
        <v>437</v>
      </c>
      <c r="T9">
        <v>0</v>
      </c>
      <c r="V9" t="s">
        <v>519</v>
      </c>
      <c r="W9">
        <v>0</v>
      </c>
      <c r="X9">
        <v>0</v>
      </c>
      <c r="Y9" t="s">
        <v>437</v>
      </c>
      <c r="Z9">
        <v>0</v>
      </c>
      <c r="AB9" t="s">
        <v>519</v>
      </c>
      <c r="AC9">
        <v>1</v>
      </c>
      <c r="AD9">
        <v>2.3333333333333335</v>
      </c>
      <c r="AF9" t="s">
        <v>437</v>
      </c>
      <c r="AG9">
        <v>0</v>
      </c>
      <c r="AJ9">
        <v>2.4444444444444446</v>
      </c>
      <c r="AK9">
        <v>3.2222222222222223</v>
      </c>
      <c r="AM9">
        <v>2.6666666666666665</v>
      </c>
      <c r="AN9">
        <v>1.6666666666666665</v>
      </c>
      <c r="AP9" t="s">
        <v>437</v>
      </c>
      <c r="AQ9">
        <v>0</v>
      </c>
      <c r="AT9">
        <v>4</v>
      </c>
      <c r="AU9">
        <v>3</v>
      </c>
      <c r="AV9">
        <f t="shared" si="0"/>
        <v>1</v>
      </c>
      <c r="AW9" t="s">
        <v>437</v>
      </c>
      <c r="AX9">
        <v>0</v>
      </c>
    </row>
    <row r="10" spans="2:51" x14ac:dyDescent="0.2">
      <c r="B10">
        <v>0</v>
      </c>
      <c r="C10">
        <v>0</v>
      </c>
      <c r="F10" t="s">
        <v>437</v>
      </c>
      <c r="G10">
        <v>0</v>
      </c>
      <c r="J10" s="24">
        <v>0</v>
      </c>
      <c r="K10">
        <v>0</v>
      </c>
      <c r="M10" t="s">
        <v>437</v>
      </c>
      <c r="N10">
        <v>0</v>
      </c>
      <c r="Q10">
        <v>0</v>
      </c>
      <c r="R10">
        <v>0</v>
      </c>
      <c r="S10" t="s">
        <v>438</v>
      </c>
      <c r="T10">
        <v>83</v>
      </c>
      <c r="V10" t="s">
        <v>519</v>
      </c>
      <c r="W10">
        <v>0</v>
      </c>
      <c r="X10">
        <v>0</v>
      </c>
      <c r="Y10" t="s">
        <v>438</v>
      </c>
      <c r="Z10">
        <v>83</v>
      </c>
      <c r="AB10" t="s">
        <v>519</v>
      </c>
      <c r="AC10">
        <v>3.3333333333333335</v>
      </c>
      <c r="AD10">
        <v>2.3333333333333335</v>
      </c>
      <c r="AF10" t="s">
        <v>438</v>
      </c>
      <c r="AG10">
        <v>83</v>
      </c>
      <c r="AJ10">
        <v>1.7777777777777777</v>
      </c>
      <c r="AK10" t="e">
        <v>#N/A</v>
      </c>
      <c r="AM10">
        <v>3.6666666666666665</v>
      </c>
      <c r="AN10">
        <v>3</v>
      </c>
      <c r="AP10" t="s">
        <v>438</v>
      </c>
      <c r="AQ10">
        <v>83</v>
      </c>
      <c r="AT10">
        <v>5</v>
      </c>
      <c r="AU10">
        <v>4</v>
      </c>
      <c r="AV10">
        <f t="shared" si="0"/>
        <v>1</v>
      </c>
      <c r="AW10" t="s">
        <v>438</v>
      </c>
      <c r="AX10">
        <v>83</v>
      </c>
    </row>
    <row r="11" spans="2:51" x14ac:dyDescent="0.2">
      <c r="B11">
        <v>0</v>
      </c>
      <c r="C11">
        <v>0</v>
      </c>
      <c r="F11" t="s">
        <v>438</v>
      </c>
      <c r="G11">
        <v>83</v>
      </c>
      <c r="J11" s="24">
        <v>0</v>
      </c>
      <c r="K11">
        <v>0</v>
      </c>
      <c r="M11" t="s">
        <v>438</v>
      </c>
      <c r="N11">
        <v>83</v>
      </c>
      <c r="Q11">
        <v>0</v>
      </c>
      <c r="R11">
        <v>0</v>
      </c>
      <c r="S11" t="s">
        <v>439</v>
      </c>
      <c r="T11">
        <v>1.6479621608641029</v>
      </c>
      <c r="V11" t="s">
        <v>519</v>
      </c>
      <c r="W11">
        <v>0</v>
      </c>
      <c r="X11">
        <v>0</v>
      </c>
      <c r="Y11" t="s">
        <v>439</v>
      </c>
      <c r="Z11">
        <v>1.3405644599836632</v>
      </c>
      <c r="AB11" t="s">
        <v>519</v>
      </c>
      <c r="AC11">
        <v>1</v>
      </c>
      <c r="AD11">
        <v>2.3333333333333335</v>
      </c>
      <c r="AF11" t="s">
        <v>439</v>
      </c>
      <c r="AG11">
        <v>-4.049540189213106</v>
      </c>
      <c r="AJ11">
        <v>3</v>
      </c>
      <c r="AK11" t="e">
        <v>#N/A</v>
      </c>
      <c r="AM11">
        <v>2.6666666666666665</v>
      </c>
      <c r="AN11">
        <v>2.6666666666666665</v>
      </c>
      <c r="AP11" t="s">
        <v>439</v>
      </c>
      <c r="AQ11">
        <v>1.1085870626824299</v>
      </c>
      <c r="AT11">
        <v>4</v>
      </c>
      <c r="AU11">
        <v>4</v>
      </c>
      <c r="AV11">
        <f t="shared" si="0"/>
        <v>0</v>
      </c>
      <c r="AW11" t="s">
        <v>439</v>
      </c>
      <c r="AX11">
        <v>0.92541962898591934</v>
      </c>
    </row>
    <row r="12" spans="2:51" x14ac:dyDescent="0.2">
      <c r="B12">
        <v>1</v>
      </c>
      <c r="C12">
        <v>0</v>
      </c>
      <c r="F12" t="s">
        <v>439</v>
      </c>
      <c r="G12">
        <v>1.5610989229143954</v>
      </c>
      <c r="J12" s="24">
        <v>2</v>
      </c>
      <c r="K12">
        <v>0</v>
      </c>
      <c r="M12" t="s">
        <v>439</v>
      </c>
      <c r="N12">
        <v>0.36947687058155182</v>
      </c>
      <c r="Q12">
        <v>0</v>
      </c>
      <c r="R12">
        <v>0</v>
      </c>
      <c r="S12" t="s">
        <v>440</v>
      </c>
      <c r="T12">
        <v>5.1570570613712778E-2</v>
      </c>
      <c r="V12" t="s">
        <v>519</v>
      </c>
      <c r="W12">
        <v>1</v>
      </c>
      <c r="X12">
        <v>0</v>
      </c>
      <c r="Y12" t="s">
        <v>440</v>
      </c>
      <c r="Z12">
        <v>9.1859837508839359E-2</v>
      </c>
      <c r="AB12" t="s">
        <v>519</v>
      </c>
      <c r="AC12">
        <v>1.6666666666666667</v>
      </c>
      <c r="AD12">
        <v>2.3333333333333335</v>
      </c>
      <c r="AF12" t="s">
        <v>440</v>
      </c>
      <c r="AG12">
        <v>5.7397806245191621E-5</v>
      </c>
      <c r="AJ12">
        <v>1.7777777777777777</v>
      </c>
      <c r="AK12" t="e">
        <v>#N/A</v>
      </c>
      <c r="AM12">
        <v>-1.3333333333333335</v>
      </c>
      <c r="AN12">
        <v>3.6666666666666665</v>
      </c>
      <c r="AP12" t="s">
        <v>440</v>
      </c>
      <c r="AQ12">
        <v>0.13540517888576739</v>
      </c>
      <c r="AT12">
        <v>0</v>
      </c>
      <c r="AU12">
        <v>5</v>
      </c>
      <c r="AV12">
        <f t="shared" si="0"/>
        <v>-5</v>
      </c>
      <c r="AW12" t="s">
        <v>440</v>
      </c>
      <c r="AX12">
        <v>0.17871528860739083</v>
      </c>
    </row>
    <row r="13" spans="2:51" x14ac:dyDescent="0.2">
      <c r="B13">
        <v>0.33333333333333331</v>
      </c>
      <c r="C13">
        <v>0</v>
      </c>
      <c r="F13" t="s">
        <v>440</v>
      </c>
      <c r="G13">
        <v>6.1152722355081214E-2</v>
      </c>
      <c r="J13" s="24">
        <v>1</v>
      </c>
      <c r="K13">
        <v>0</v>
      </c>
      <c r="M13" t="s">
        <v>440</v>
      </c>
      <c r="N13">
        <v>0.35635664551872337</v>
      </c>
      <c r="Q13">
        <v>0</v>
      </c>
      <c r="R13">
        <v>0</v>
      </c>
      <c r="S13" t="s">
        <v>441</v>
      </c>
      <c r="T13">
        <v>1.6634201749188866</v>
      </c>
      <c r="V13" t="s">
        <v>519</v>
      </c>
      <c r="W13">
        <v>0</v>
      </c>
      <c r="X13">
        <v>0</v>
      </c>
      <c r="Y13" t="s">
        <v>441</v>
      </c>
      <c r="Z13">
        <v>1.6634201749188866</v>
      </c>
      <c r="AB13" t="s">
        <v>519</v>
      </c>
      <c r="AC13">
        <v>1</v>
      </c>
      <c r="AD13">
        <v>2.3333333333333335</v>
      </c>
      <c r="AF13" t="s">
        <v>441</v>
      </c>
      <c r="AG13">
        <v>1.6634201749188866</v>
      </c>
      <c r="AK13" t="s">
        <v>518</v>
      </c>
      <c r="AM13">
        <v>3.3333333333333335</v>
      </c>
      <c r="AN13">
        <v>3.6666666666666665</v>
      </c>
      <c r="AP13" t="s">
        <v>441</v>
      </c>
      <c r="AQ13">
        <v>1.6634201749188866</v>
      </c>
      <c r="AT13">
        <v>5</v>
      </c>
      <c r="AU13">
        <v>5</v>
      </c>
      <c r="AV13">
        <f t="shared" si="0"/>
        <v>0</v>
      </c>
      <c r="AW13" t="s">
        <v>441</v>
      </c>
      <c r="AX13">
        <v>1.6634201749188866</v>
      </c>
    </row>
    <row r="14" spans="2:51" x14ac:dyDescent="0.2">
      <c r="B14">
        <v>0.33333333333333331</v>
      </c>
      <c r="C14">
        <v>0</v>
      </c>
      <c r="F14" t="s">
        <v>441</v>
      </c>
      <c r="G14">
        <v>1.6634201749188866</v>
      </c>
      <c r="J14" s="24">
        <v>1</v>
      </c>
      <c r="K14">
        <v>0</v>
      </c>
      <c r="M14" t="s">
        <v>441</v>
      </c>
      <c r="N14">
        <v>1.6634201749188866</v>
      </c>
      <c r="Q14">
        <v>0</v>
      </c>
      <c r="R14">
        <v>0</v>
      </c>
      <c r="S14" t="s">
        <v>442</v>
      </c>
      <c r="T14">
        <v>0.10314114122742556</v>
      </c>
      <c r="V14" t="s">
        <v>519</v>
      </c>
      <c r="W14">
        <v>0</v>
      </c>
      <c r="X14">
        <v>0</v>
      </c>
      <c r="Y14" t="s">
        <v>442</v>
      </c>
      <c r="Z14">
        <v>0.18371967501767872</v>
      </c>
      <c r="AB14" t="s">
        <v>519</v>
      </c>
      <c r="AC14">
        <v>2.6666666666666665</v>
      </c>
      <c r="AD14">
        <v>2.4444444444444446</v>
      </c>
      <c r="AF14" t="s">
        <v>442</v>
      </c>
      <c r="AG14">
        <v>1.1479561249038324E-4</v>
      </c>
      <c r="AJ14">
        <v>2.7777777777777777</v>
      </c>
      <c r="AK14">
        <v>2.7777777777777777</v>
      </c>
      <c r="AM14">
        <v>1.3333333333333335</v>
      </c>
      <c r="AN14">
        <v>1.6666666666666665</v>
      </c>
      <c r="AP14" t="s">
        <v>442</v>
      </c>
      <c r="AQ14">
        <v>0.27081035777153478</v>
      </c>
      <c r="AT14">
        <v>2</v>
      </c>
      <c r="AU14">
        <v>3</v>
      </c>
      <c r="AV14">
        <f t="shared" si="0"/>
        <v>-1</v>
      </c>
      <c r="AW14" t="s">
        <v>442</v>
      </c>
      <c r="AX14">
        <v>0.35743057721478166</v>
      </c>
    </row>
    <row r="15" spans="2:51" ht="16" thickBot="1" x14ac:dyDescent="0.25">
      <c r="B15">
        <v>0</v>
      </c>
      <c r="C15">
        <v>0</v>
      </c>
      <c r="F15" t="s">
        <v>442</v>
      </c>
      <c r="G15">
        <v>0.12230544471016243</v>
      </c>
      <c r="J15" s="24">
        <v>0</v>
      </c>
      <c r="K15">
        <v>0</v>
      </c>
      <c r="M15" t="s">
        <v>442</v>
      </c>
      <c r="N15">
        <v>0.71271329103744674</v>
      </c>
      <c r="Q15">
        <v>0</v>
      </c>
      <c r="R15">
        <v>0</v>
      </c>
      <c r="S15" s="14" t="s">
        <v>443</v>
      </c>
      <c r="T15" s="14">
        <v>1.9889597801751635</v>
      </c>
      <c r="U15" s="14"/>
      <c r="V15" t="s">
        <v>519</v>
      </c>
      <c r="W15">
        <v>0</v>
      </c>
      <c r="X15">
        <v>0</v>
      </c>
      <c r="Y15" s="14" t="s">
        <v>443</v>
      </c>
      <c r="Z15" s="14">
        <v>1.9889597801751635</v>
      </c>
      <c r="AA15" s="14"/>
      <c r="AB15" t="s">
        <v>519</v>
      </c>
      <c r="AC15">
        <v>3.6666666666666665</v>
      </c>
      <c r="AD15">
        <v>2.4444444444444446</v>
      </c>
      <c r="AF15" s="14" t="s">
        <v>443</v>
      </c>
      <c r="AG15" s="14">
        <v>1.9889597801751635</v>
      </c>
      <c r="AH15" s="14"/>
      <c r="AJ15">
        <v>3.1111111111111112</v>
      </c>
      <c r="AK15">
        <v>3.8888888888888888</v>
      </c>
      <c r="AM15">
        <v>2.333333333333333</v>
      </c>
      <c r="AN15">
        <v>4</v>
      </c>
      <c r="AP15" s="14" t="s">
        <v>443</v>
      </c>
      <c r="AQ15" s="14">
        <v>1.9889597801751635</v>
      </c>
      <c r="AR15" s="14"/>
      <c r="AT15">
        <v>3</v>
      </c>
      <c r="AU15">
        <v>4</v>
      </c>
      <c r="AV15">
        <f t="shared" si="0"/>
        <v>-1</v>
      </c>
      <c r="AW15" s="14" t="s">
        <v>443</v>
      </c>
      <c r="AX15" s="14">
        <v>1.9889597801751635</v>
      </c>
      <c r="AY15" s="14"/>
    </row>
    <row r="16" spans="2:51" ht="16" thickBot="1" x14ac:dyDescent="0.25">
      <c r="B16">
        <v>0</v>
      </c>
      <c r="C16">
        <v>0</v>
      </c>
      <c r="F16" s="14" t="s">
        <v>443</v>
      </c>
      <c r="G16" s="14">
        <v>1.9889597801751635</v>
      </c>
      <c r="H16" s="14"/>
      <c r="J16" s="24">
        <v>0</v>
      </c>
      <c r="K16">
        <v>0</v>
      </c>
      <c r="M16" s="14" t="s">
        <v>443</v>
      </c>
      <c r="N16" s="14">
        <v>1.9889597801751635</v>
      </c>
      <c r="O16" s="14"/>
      <c r="Q16">
        <v>0</v>
      </c>
      <c r="R16">
        <v>0</v>
      </c>
      <c r="V16" t="s">
        <v>519</v>
      </c>
      <c r="W16">
        <v>0</v>
      </c>
      <c r="X16">
        <v>0</v>
      </c>
      <c r="AB16" t="s">
        <v>519</v>
      </c>
      <c r="AC16">
        <v>1.6666666666666667</v>
      </c>
      <c r="AD16">
        <v>2.4444444444444446</v>
      </c>
      <c r="AJ16">
        <v>3.2222222222222223</v>
      </c>
      <c r="AK16">
        <v>2.8888888888888888</v>
      </c>
      <c r="AM16">
        <v>2.6666666666666665</v>
      </c>
      <c r="AN16">
        <v>1.6666666666666665</v>
      </c>
      <c r="AT16">
        <v>4</v>
      </c>
      <c r="AU16">
        <v>3</v>
      </c>
      <c r="AV16">
        <f t="shared" si="0"/>
        <v>1</v>
      </c>
    </row>
    <row r="17" spans="2:48" x14ac:dyDescent="0.2">
      <c r="B17">
        <v>2</v>
      </c>
      <c r="C17">
        <v>0</v>
      </c>
      <c r="J17" s="24">
        <v>1</v>
      </c>
      <c r="K17">
        <v>1</v>
      </c>
      <c r="Q17">
        <v>5</v>
      </c>
      <c r="R17">
        <v>-2</v>
      </c>
      <c r="V17" t="s">
        <v>519</v>
      </c>
      <c r="W17">
        <v>0</v>
      </c>
      <c r="X17">
        <v>1</v>
      </c>
      <c r="AB17" t="s">
        <v>519</v>
      </c>
      <c r="AC17">
        <v>2.6666666666666665</v>
      </c>
      <c r="AD17">
        <v>2.4444444444444446</v>
      </c>
      <c r="AK17" t="e">
        <v>#N/A</v>
      </c>
      <c r="AM17">
        <v>3.6666666666666665</v>
      </c>
      <c r="AN17">
        <v>4</v>
      </c>
      <c r="AT17">
        <v>5</v>
      </c>
      <c r="AU17">
        <v>5</v>
      </c>
      <c r="AV17">
        <f t="shared" si="0"/>
        <v>0</v>
      </c>
    </row>
    <row r="18" spans="2:48" x14ac:dyDescent="0.2">
      <c r="B18">
        <v>-0.33333333333333331</v>
      </c>
      <c r="C18">
        <v>0</v>
      </c>
      <c r="J18" s="24">
        <v>0</v>
      </c>
      <c r="K18">
        <v>0</v>
      </c>
      <c r="Q18">
        <v>1</v>
      </c>
      <c r="R18">
        <v>0</v>
      </c>
      <c r="V18" t="s">
        <v>519</v>
      </c>
      <c r="W18">
        <v>-2</v>
      </c>
      <c r="X18">
        <v>0</v>
      </c>
      <c r="AB18" t="s">
        <v>519</v>
      </c>
      <c r="AC18">
        <v>1.6666666666666667</v>
      </c>
      <c r="AD18">
        <v>2.5555555555555554</v>
      </c>
      <c r="AK18" t="e">
        <v>#N/A</v>
      </c>
      <c r="AM18">
        <v>0.66666666666666652</v>
      </c>
      <c r="AN18">
        <v>0.66666666666666652</v>
      </c>
      <c r="AT18">
        <v>2</v>
      </c>
      <c r="AU18">
        <v>2</v>
      </c>
      <c r="AV18">
        <f t="shared" si="0"/>
        <v>0</v>
      </c>
    </row>
    <row r="19" spans="2:48" x14ac:dyDescent="0.2">
      <c r="B19">
        <v>0</v>
      </c>
      <c r="C19">
        <v>0</v>
      </c>
      <c r="J19" s="24">
        <v>0</v>
      </c>
      <c r="K19">
        <v>0</v>
      </c>
      <c r="Q19">
        <v>0</v>
      </c>
      <c r="R19">
        <v>0</v>
      </c>
      <c r="V19" t="s">
        <v>519</v>
      </c>
      <c r="W19">
        <v>0</v>
      </c>
      <c r="X19">
        <v>0</v>
      </c>
      <c r="AB19" t="s">
        <v>519</v>
      </c>
      <c r="AC19">
        <v>2.3333333333333335</v>
      </c>
      <c r="AD19">
        <v>2.5555555555555554</v>
      </c>
      <c r="AJ19">
        <v>2.7777777777777777</v>
      </c>
      <c r="AK19" t="e">
        <v>#N/A</v>
      </c>
      <c r="AM19">
        <v>0.66666666666666652</v>
      </c>
      <c r="AN19">
        <v>2.3333333333333335</v>
      </c>
      <c r="AT19">
        <v>2</v>
      </c>
      <c r="AU19">
        <v>4</v>
      </c>
      <c r="AV19">
        <f t="shared" si="0"/>
        <v>-2</v>
      </c>
    </row>
    <row r="20" spans="2:48" x14ac:dyDescent="0.2">
      <c r="B20">
        <v>1</v>
      </c>
      <c r="C20">
        <v>0</v>
      </c>
      <c r="J20" s="24">
        <v>1</v>
      </c>
      <c r="K20">
        <v>0</v>
      </c>
      <c r="Q20">
        <v>1</v>
      </c>
      <c r="R20">
        <v>0</v>
      </c>
      <c r="V20" t="s">
        <v>519</v>
      </c>
      <c r="W20">
        <v>1</v>
      </c>
      <c r="X20">
        <v>0</v>
      </c>
      <c r="AB20" t="s">
        <v>519</v>
      </c>
      <c r="AC20">
        <v>3.3333333333333335</v>
      </c>
      <c r="AD20">
        <v>2.6666666666666665</v>
      </c>
      <c r="AJ20">
        <v>2.7777777777777777</v>
      </c>
      <c r="AK20" t="e">
        <v>#N/A</v>
      </c>
      <c r="AM20">
        <v>2</v>
      </c>
      <c r="AN20">
        <v>2.666666666666667</v>
      </c>
      <c r="AT20">
        <v>3</v>
      </c>
      <c r="AU20">
        <v>3</v>
      </c>
      <c r="AV20">
        <f t="shared" si="0"/>
        <v>0</v>
      </c>
    </row>
    <row r="21" spans="2:48" x14ac:dyDescent="0.2">
      <c r="B21">
        <v>1.6666666666666667</v>
      </c>
      <c r="C21">
        <v>0</v>
      </c>
      <c r="J21" s="24">
        <v>1</v>
      </c>
      <c r="K21">
        <v>0</v>
      </c>
      <c r="Q21">
        <v>3</v>
      </c>
      <c r="R21">
        <v>0</v>
      </c>
      <c r="V21" t="s">
        <v>519</v>
      </c>
      <c r="W21">
        <v>1</v>
      </c>
      <c r="X21">
        <v>0</v>
      </c>
      <c r="AB21" t="s">
        <v>519</v>
      </c>
      <c r="AC21">
        <v>1</v>
      </c>
      <c r="AD21">
        <v>2.6666666666666665</v>
      </c>
      <c r="AK21" t="e">
        <v>#N/A</v>
      </c>
      <c r="AM21">
        <v>1.3333333333333335</v>
      </c>
      <c r="AN21">
        <v>3.3333333333333335</v>
      </c>
      <c r="AT21">
        <v>3</v>
      </c>
      <c r="AU21">
        <v>5</v>
      </c>
      <c r="AV21">
        <f t="shared" si="0"/>
        <v>-2</v>
      </c>
    </row>
    <row r="22" spans="2:48" x14ac:dyDescent="0.2">
      <c r="B22">
        <v>0</v>
      </c>
      <c r="C22">
        <v>0</v>
      </c>
      <c r="J22" s="24">
        <v>0</v>
      </c>
      <c r="K22">
        <v>0</v>
      </c>
      <c r="Q22">
        <v>0</v>
      </c>
      <c r="R22">
        <v>0</v>
      </c>
      <c r="V22" t="s">
        <v>519</v>
      </c>
      <c r="W22">
        <v>0</v>
      </c>
      <c r="X22">
        <v>0</v>
      </c>
      <c r="AB22" t="s">
        <v>519</v>
      </c>
      <c r="AC22">
        <v>1.3333333333333333</v>
      </c>
      <c r="AD22">
        <v>2.6666666666666665</v>
      </c>
      <c r="AJ22">
        <v>3.1111111111111112</v>
      </c>
      <c r="AK22">
        <v>3.1111111111111112</v>
      </c>
      <c r="AM22">
        <v>3.3333333333333335</v>
      </c>
      <c r="AN22">
        <v>3.3333333333333335</v>
      </c>
      <c r="AT22">
        <v>5</v>
      </c>
      <c r="AU22">
        <v>5</v>
      </c>
      <c r="AV22">
        <f t="shared" si="0"/>
        <v>0</v>
      </c>
    </row>
    <row r="23" spans="2:48" x14ac:dyDescent="0.2">
      <c r="B23">
        <v>0</v>
      </c>
      <c r="C23">
        <v>0</v>
      </c>
      <c r="J23" s="24">
        <v>0</v>
      </c>
      <c r="K23">
        <v>0</v>
      </c>
      <c r="Q23">
        <v>0</v>
      </c>
      <c r="R23">
        <v>0</v>
      </c>
      <c r="V23" t="s">
        <v>519</v>
      </c>
      <c r="W23">
        <v>0</v>
      </c>
      <c r="X23">
        <v>0</v>
      </c>
      <c r="AB23" t="s">
        <v>519</v>
      </c>
      <c r="AC23">
        <v>3.3333333333333335</v>
      </c>
      <c r="AD23">
        <v>2.7777777777777777</v>
      </c>
      <c r="AJ23">
        <v>3.1111111111111112</v>
      </c>
      <c r="AK23" t="e">
        <v>#N/A</v>
      </c>
      <c r="AM23">
        <v>0.33333333333333348</v>
      </c>
      <c r="AN23">
        <v>0.33333333333333348</v>
      </c>
      <c r="AT23">
        <v>1</v>
      </c>
      <c r="AU23">
        <v>1</v>
      </c>
      <c r="AV23">
        <f t="shared" si="0"/>
        <v>0</v>
      </c>
    </row>
    <row r="24" spans="2:48" x14ac:dyDescent="0.2">
      <c r="B24">
        <v>1.3333333333333333</v>
      </c>
      <c r="C24">
        <v>0</v>
      </c>
      <c r="J24" s="24">
        <v>0</v>
      </c>
      <c r="K24">
        <v>0</v>
      </c>
      <c r="Q24">
        <v>3</v>
      </c>
      <c r="R24">
        <v>0</v>
      </c>
      <c r="V24" t="s">
        <v>519</v>
      </c>
      <c r="W24">
        <v>1</v>
      </c>
      <c r="X24">
        <v>0</v>
      </c>
      <c r="AB24" t="s">
        <v>519</v>
      </c>
      <c r="AC24">
        <v>2.6666666666666665</v>
      </c>
      <c r="AD24">
        <v>2.7777777777777777</v>
      </c>
      <c r="AJ24">
        <v>2.7777777777777777</v>
      </c>
      <c r="AK24">
        <v>2.4444444444444446</v>
      </c>
      <c r="AM24">
        <v>2.333333333333333</v>
      </c>
      <c r="AN24">
        <v>2</v>
      </c>
      <c r="AT24">
        <v>3</v>
      </c>
      <c r="AU24">
        <v>3</v>
      </c>
      <c r="AV24">
        <f t="shared" si="0"/>
        <v>0</v>
      </c>
    </row>
    <row r="25" spans="2:48" x14ac:dyDescent="0.2">
      <c r="B25">
        <v>0</v>
      </c>
      <c r="C25">
        <v>0.33333333333333331</v>
      </c>
      <c r="J25" s="24">
        <v>-1</v>
      </c>
      <c r="K25">
        <v>0</v>
      </c>
      <c r="Q25">
        <v>0</v>
      </c>
      <c r="R25">
        <v>0</v>
      </c>
      <c r="V25" t="s">
        <v>519</v>
      </c>
      <c r="W25">
        <v>1</v>
      </c>
      <c r="X25">
        <v>1</v>
      </c>
      <c r="AB25" t="s">
        <v>519</v>
      </c>
      <c r="AC25">
        <v>1</v>
      </c>
      <c r="AD25">
        <v>2.7777777777777777</v>
      </c>
      <c r="AK25" t="s">
        <v>518</v>
      </c>
      <c r="AM25">
        <v>2</v>
      </c>
      <c r="AN25">
        <v>1.3333333333333333</v>
      </c>
      <c r="AT25">
        <v>3</v>
      </c>
      <c r="AU25">
        <v>2</v>
      </c>
      <c r="AV25">
        <f t="shared" si="0"/>
        <v>1</v>
      </c>
    </row>
    <row r="26" spans="2:48" x14ac:dyDescent="0.2">
      <c r="B26">
        <v>1</v>
      </c>
      <c r="C26">
        <v>0.33333333333333331</v>
      </c>
      <c r="J26" s="24">
        <v>1</v>
      </c>
      <c r="K26">
        <v>-1</v>
      </c>
      <c r="Q26">
        <v>2</v>
      </c>
      <c r="R26">
        <v>2</v>
      </c>
      <c r="V26" t="s">
        <v>519</v>
      </c>
      <c r="W26">
        <v>0</v>
      </c>
      <c r="X26">
        <v>0</v>
      </c>
      <c r="AB26" t="s">
        <v>519</v>
      </c>
      <c r="AC26">
        <v>2.3333333333333335</v>
      </c>
      <c r="AD26">
        <v>2.7777777777777777</v>
      </c>
      <c r="AK26" t="e">
        <v>#N/A</v>
      </c>
      <c r="AM26">
        <v>2.6666666666666665</v>
      </c>
      <c r="AN26">
        <v>2.3333333333333335</v>
      </c>
      <c r="AT26">
        <v>5</v>
      </c>
      <c r="AU26">
        <v>4</v>
      </c>
      <c r="AV26">
        <f t="shared" si="0"/>
        <v>1</v>
      </c>
    </row>
    <row r="27" spans="2:48" x14ac:dyDescent="0.2">
      <c r="B27">
        <v>0</v>
      </c>
      <c r="C27">
        <v>0.33333333333333331</v>
      </c>
      <c r="J27" s="24">
        <v>0</v>
      </c>
      <c r="K27">
        <v>1</v>
      </c>
      <c r="Q27">
        <v>0</v>
      </c>
      <c r="R27">
        <v>1</v>
      </c>
      <c r="V27" t="s">
        <v>519</v>
      </c>
      <c r="W27">
        <v>0</v>
      </c>
      <c r="X27">
        <v>-1</v>
      </c>
      <c r="AB27" t="s">
        <v>519</v>
      </c>
      <c r="AC27">
        <v>2.3333333333333335</v>
      </c>
      <c r="AD27">
        <v>2.7777777777777777</v>
      </c>
      <c r="AJ27">
        <v>3.2222222222222223</v>
      </c>
      <c r="AK27">
        <v>2.7777777777777777</v>
      </c>
      <c r="AM27">
        <v>3.6666666666666665</v>
      </c>
      <c r="AN27">
        <v>3.3333333333333335</v>
      </c>
      <c r="AT27">
        <v>5</v>
      </c>
      <c r="AU27">
        <v>5</v>
      </c>
      <c r="AV27">
        <f t="shared" si="0"/>
        <v>0</v>
      </c>
    </row>
    <row r="28" spans="2:48" x14ac:dyDescent="0.2">
      <c r="B28">
        <v>1</v>
      </c>
      <c r="C28">
        <v>0.33333333333333331</v>
      </c>
      <c r="J28" s="24">
        <v>0</v>
      </c>
      <c r="K28">
        <v>0</v>
      </c>
      <c r="Q28">
        <v>2</v>
      </c>
      <c r="R28">
        <v>0</v>
      </c>
      <c r="V28" t="s">
        <v>519</v>
      </c>
      <c r="W28">
        <v>1</v>
      </c>
      <c r="X28">
        <v>1</v>
      </c>
      <c r="AB28" t="s">
        <v>519</v>
      </c>
      <c r="AC28">
        <v>2</v>
      </c>
      <c r="AD28">
        <v>2.8888888888888888</v>
      </c>
      <c r="AJ28">
        <v>3.4444444444444446</v>
      </c>
      <c r="AK28">
        <v>3.6666666666666665</v>
      </c>
      <c r="AM28">
        <v>3.333333333333333</v>
      </c>
      <c r="AN28">
        <v>2.6666666666666665</v>
      </c>
      <c r="AT28">
        <v>4</v>
      </c>
      <c r="AU28">
        <v>4</v>
      </c>
      <c r="AV28">
        <f t="shared" si="0"/>
        <v>0</v>
      </c>
    </row>
    <row r="29" spans="2:48" x14ac:dyDescent="0.2">
      <c r="B29">
        <v>-0.33333333333333331</v>
      </c>
      <c r="C29">
        <v>0.33333333333333331</v>
      </c>
      <c r="J29" s="24">
        <v>-1</v>
      </c>
      <c r="K29">
        <v>-2</v>
      </c>
      <c r="Q29">
        <v>0</v>
      </c>
      <c r="R29">
        <v>0</v>
      </c>
      <c r="V29" t="s">
        <v>519</v>
      </c>
      <c r="W29">
        <v>0</v>
      </c>
      <c r="X29">
        <v>0</v>
      </c>
      <c r="AB29" t="s">
        <v>519</v>
      </c>
      <c r="AC29">
        <v>1</v>
      </c>
      <c r="AD29">
        <v>2.8888888888888888</v>
      </c>
      <c r="AJ29">
        <v>1.6666666666666667</v>
      </c>
      <c r="AK29" t="e">
        <v>#N/A</v>
      </c>
      <c r="AM29">
        <v>1.6666666666666665</v>
      </c>
      <c r="AN29">
        <v>1</v>
      </c>
      <c r="AT29">
        <v>4</v>
      </c>
      <c r="AU29">
        <v>3</v>
      </c>
      <c r="AV29">
        <f t="shared" si="0"/>
        <v>1</v>
      </c>
    </row>
    <row r="30" spans="2:48" x14ac:dyDescent="0.2">
      <c r="B30">
        <v>0.66666666666666663</v>
      </c>
      <c r="C30">
        <v>0.66666666666666663</v>
      </c>
      <c r="J30" s="24">
        <v>1</v>
      </c>
      <c r="K30">
        <v>0</v>
      </c>
      <c r="Q30">
        <v>1</v>
      </c>
      <c r="R30">
        <v>2</v>
      </c>
      <c r="V30" t="s">
        <v>519</v>
      </c>
      <c r="W30">
        <v>0</v>
      </c>
      <c r="X30">
        <v>0</v>
      </c>
      <c r="AB30" t="s">
        <v>519</v>
      </c>
      <c r="AC30">
        <v>1</v>
      </c>
      <c r="AD30">
        <v>2.8888888888888888</v>
      </c>
      <c r="AJ30">
        <v>3.3333333333333335</v>
      </c>
      <c r="AK30" t="e">
        <v>#N/A</v>
      </c>
      <c r="AM30">
        <v>2.3333333333333335</v>
      </c>
      <c r="AN30">
        <v>2.3333333333333335</v>
      </c>
      <c r="AT30">
        <v>4</v>
      </c>
      <c r="AU30">
        <v>4</v>
      </c>
      <c r="AV30">
        <f t="shared" si="0"/>
        <v>0</v>
      </c>
    </row>
    <row r="31" spans="2:48" x14ac:dyDescent="0.2">
      <c r="B31">
        <v>1.6666666666666667</v>
      </c>
      <c r="C31">
        <v>0.66666666666666663</v>
      </c>
      <c r="J31" s="24">
        <v>2</v>
      </c>
      <c r="K31">
        <v>0</v>
      </c>
      <c r="Q31">
        <v>1</v>
      </c>
      <c r="R31">
        <v>1</v>
      </c>
      <c r="V31" t="s">
        <v>519</v>
      </c>
      <c r="W31">
        <v>2</v>
      </c>
      <c r="X31">
        <v>1</v>
      </c>
      <c r="AB31" t="s">
        <v>519</v>
      </c>
      <c r="AC31">
        <v>2</v>
      </c>
      <c r="AD31">
        <v>2.8888888888888888</v>
      </c>
      <c r="AJ31">
        <v>2.8888888888888888</v>
      </c>
      <c r="AK31">
        <v>4.1111111111111107</v>
      </c>
      <c r="AM31">
        <v>3.3333333333333335</v>
      </c>
      <c r="AN31">
        <v>3.3333333333333335</v>
      </c>
      <c r="AT31">
        <v>5</v>
      </c>
      <c r="AU31">
        <v>5</v>
      </c>
      <c r="AV31">
        <f t="shared" si="0"/>
        <v>0</v>
      </c>
    </row>
    <row r="32" spans="2:48" x14ac:dyDescent="0.2">
      <c r="B32">
        <v>1.6666666666666667</v>
      </c>
      <c r="C32">
        <v>0.66666666666666663</v>
      </c>
      <c r="J32" s="24">
        <v>2</v>
      </c>
      <c r="K32">
        <v>1</v>
      </c>
      <c r="Q32">
        <v>3</v>
      </c>
      <c r="R32">
        <v>1</v>
      </c>
      <c r="V32" t="s">
        <v>519</v>
      </c>
      <c r="W32">
        <v>0</v>
      </c>
      <c r="X32">
        <v>0</v>
      </c>
      <c r="AB32" t="s">
        <v>519</v>
      </c>
      <c r="AC32">
        <v>3.6666666666666665</v>
      </c>
      <c r="AD32">
        <v>3</v>
      </c>
      <c r="AJ32">
        <v>6</v>
      </c>
      <c r="AK32" t="e">
        <v>#N/A</v>
      </c>
      <c r="AM32">
        <v>0</v>
      </c>
      <c r="AN32">
        <v>0</v>
      </c>
      <c r="AT32">
        <v>0</v>
      </c>
      <c r="AU32">
        <v>0</v>
      </c>
      <c r="AV32">
        <f t="shared" si="0"/>
        <v>0</v>
      </c>
    </row>
    <row r="33" spans="2:48" x14ac:dyDescent="0.2">
      <c r="B33">
        <v>0.33333333333333331</v>
      </c>
      <c r="C33">
        <v>0.66666666666666663</v>
      </c>
      <c r="J33" s="24">
        <v>0</v>
      </c>
      <c r="K33">
        <v>0</v>
      </c>
      <c r="Q33">
        <v>2</v>
      </c>
      <c r="R33">
        <v>2</v>
      </c>
      <c r="V33" t="s">
        <v>519</v>
      </c>
      <c r="W33">
        <v>-1</v>
      </c>
      <c r="X33">
        <v>0</v>
      </c>
      <c r="AB33" t="s">
        <v>519</v>
      </c>
      <c r="AC33">
        <v>1.6666666666666667</v>
      </c>
      <c r="AD33">
        <v>3</v>
      </c>
      <c r="AJ33">
        <v>3.8888888888888888</v>
      </c>
      <c r="AK33">
        <v>3.7777777777777777</v>
      </c>
      <c r="AM33">
        <v>0.33333333333333348</v>
      </c>
      <c r="AN33">
        <v>0.33333333333333348</v>
      </c>
      <c r="AT33">
        <v>2</v>
      </c>
      <c r="AU33">
        <v>2</v>
      </c>
      <c r="AV33">
        <f t="shared" si="0"/>
        <v>0</v>
      </c>
    </row>
    <row r="34" spans="2:48" x14ac:dyDescent="0.2">
      <c r="B34">
        <v>1.6666666666666667</v>
      </c>
      <c r="C34">
        <v>1</v>
      </c>
      <c r="J34" s="24">
        <v>3</v>
      </c>
      <c r="K34">
        <v>1</v>
      </c>
      <c r="Q34">
        <v>2</v>
      </c>
      <c r="R34">
        <v>1</v>
      </c>
      <c r="V34" t="s">
        <v>519</v>
      </c>
      <c r="W34">
        <v>0</v>
      </c>
      <c r="X34">
        <v>1</v>
      </c>
      <c r="AB34" t="s">
        <v>519</v>
      </c>
      <c r="AC34">
        <v>4.666666666666667</v>
      </c>
      <c r="AD34">
        <v>3</v>
      </c>
      <c r="AJ34">
        <v>2.4444444444444446</v>
      </c>
      <c r="AK34">
        <v>2.6666666666666665</v>
      </c>
      <c r="AM34">
        <v>2</v>
      </c>
      <c r="AN34">
        <v>2</v>
      </c>
      <c r="AT34">
        <v>3</v>
      </c>
      <c r="AU34">
        <v>3</v>
      </c>
      <c r="AV34">
        <f t="shared" si="0"/>
        <v>0</v>
      </c>
    </row>
    <row r="35" spans="2:48" x14ac:dyDescent="0.2">
      <c r="B35">
        <v>1</v>
      </c>
      <c r="C35">
        <v>1</v>
      </c>
      <c r="J35" s="24">
        <v>0</v>
      </c>
      <c r="K35">
        <v>0</v>
      </c>
      <c r="Q35">
        <v>3</v>
      </c>
      <c r="R35">
        <v>3</v>
      </c>
      <c r="V35" t="s">
        <v>519</v>
      </c>
      <c r="W35">
        <v>0</v>
      </c>
      <c r="X35">
        <v>0</v>
      </c>
      <c r="AB35" t="s">
        <v>519</v>
      </c>
      <c r="AC35">
        <v>2.6666666666666665</v>
      </c>
      <c r="AD35">
        <v>3.1111111111111112</v>
      </c>
      <c r="AJ35">
        <v>3.1111111111111112</v>
      </c>
      <c r="AK35">
        <v>3.8888888888888888</v>
      </c>
      <c r="AM35">
        <v>2.6666666666666665</v>
      </c>
      <c r="AN35">
        <v>2.3333333333333335</v>
      </c>
      <c r="AT35">
        <v>3</v>
      </c>
      <c r="AU35">
        <v>3</v>
      </c>
      <c r="AV35">
        <f t="shared" si="0"/>
        <v>0</v>
      </c>
    </row>
    <row r="36" spans="2:48" x14ac:dyDescent="0.2">
      <c r="B36">
        <v>2</v>
      </c>
      <c r="C36">
        <v>1</v>
      </c>
      <c r="J36" s="24">
        <v>2</v>
      </c>
      <c r="K36">
        <v>1</v>
      </c>
      <c r="Q36">
        <v>3</v>
      </c>
      <c r="R36">
        <v>2</v>
      </c>
      <c r="V36" t="s">
        <v>519</v>
      </c>
      <c r="W36">
        <v>1</v>
      </c>
      <c r="X36">
        <v>0</v>
      </c>
      <c r="AB36" t="s">
        <v>519</v>
      </c>
      <c r="AC36">
        <v>3</v>
      </c>
      <c r="AD36">
        <v>3.1111111111111112</v>
      </c>
      <c r="AK36" t="e">
        <v>#N/A</v>
      </c>
      <c r="AM36">
        <v>1</v>
      </c>
      <c r="AN36">
        <v>2.3333333333333335</v>
      </c>
      <c r="AT36">
        <v>2</v>
      </c>
      <c r="AU36">
        <v>4</v>
      </c>
      <c r="AV36">
        <f t="shared" si="0"/>
        <v>-2</v>
      </c>
    </row>
    <row r="37" spans="2:48" x14ac:dyDescent="0.2">
      <c r="B37">
        <v>2</v>
      </c>
      <c r="C37">
        <v>1</v>
      </c>
      <c r="J37" s="24">
        <v>2</v>
      </c>
      <c r="K37">
        <v>2</v>
      </c>
      <c r="Q37">
        <v>2</v>
      </c>
      <c r="R37">
        <v>1</v>
      </c>
      <c r="V37" t="s">
        <v>519</v>
      </c>
      <c r="W37">
        <v>2</v>
      </c>
      <c r="X37">
        <v>0</v>
      </c>
      <c r="AB37" t="s">
        <v>519</v>
      </c>
      <c r="AC37">
        <v>2.6666666666666665</v>
      </c>
      <c r="AD37">
        <v>3.1111111111111112</v>
      </c>
      <c r="AJ37">
        <v>2.4444444444444446</v>
      </c>
      <c r="AK37" t="e">
        <v>#N/A</v>
      </c>
      <c r="AM37">
        <v>3.3333333333333335</v>
      </c>
      <c r="AN37">
        <v>3.3333333333333335</v>
      </c>
      <c r="AT37">
        <v>5</v>
      </c>
      <c r="AU37">
        <v>5</v>
      </c>
      <c r="AV37">
        <f t="shared" si="0"/>
        <v>0</v>
      </c>
    </row>
    <row r="38" spans="2:48" x14ac:dyDescent="0.2">
      <c r="B38">
        <v>0.66666666666666663</v>
      </c>
      <c r="C38">
        <v>1</v>
      </c>
      <c r="J38" s="24">
        <v>0</v>
      </c>
      <c r="K38">
        <v>1</v>
      </c>
      <c r="Q38">
        <v>2</v>
      </c>
      <c r="R38">
        <v>1</v>
      </c>
      <c r="V38" t="s">
        <v>519</v>
      </c>
      <c r="W38">
        <v>0</v>
      </c>
      <c r="X38">
        <v>1</v>
      </c>
      <c r="AB38" t="s">
        <v>519</v>
      </c>
      <c r="AC38">
        <v>3</v>
      </c>
      <c r="AD38">
        <v>3.2222222222222223</v>
      </c>
      <c r="AJ38">
        <v>3.5555555555555554</v>
      </c>
      <c r="AK38" t="e">
        <v>#N/A</v>
      </c>
      <c r="AM38">
        <v>1.6666666666666665</v>
      </c>
      <c r="AN38">
        <v>2</v>
      </c>
      <c r="AT38">
        <v>3</v>
      </c>
      <c r="AU38">
        <v>3</v>
      </c>
      <c r="AV38">
        <f t="shared" si="0"/>
        <v>0</v>
      </c>
    </row>
    <row r="39" spans="2:48" x14ac:dyDescent="0.2">
      <c r="B39">
        <v>0</v>
      </c>
      <c r="C39">
        <v>1</v>
      </c>
      <c r="J39" s="24">
        <v>0</v>
      </c>
      <c r="K39">
        <v>3</v>
      </c>
      <c r="Q39">
        <v>0</v>
      </c>
      <c r="R39">
        <v>0</v>
      </c>
      <c r="V39" t="s">
        <v>519</v>
      </c>
      <c r="W39">
        <v>0</v>
      </c>
      <c r="X39">
        <v>0</v>
      </c>
      <c r="AB39" t="s">
        <v>519</v>
      </c>
      <c r="AC39">
        <v>4.333333333333333</v>
      </c>
      <c r="AD39">
        <v>3.2222222222222223</v>
      </c>
      <c r="AJ39">
        <v>4</v>
      </c>
      <c r="AK39" t="e">
        <v>#N/A</v>
      </c>
      <c r="AM39">
        <v>1.3333333333333335</v>
      </c>
      <c r="AN39">
        <v>2</v>
      </c>
      <c r="AT39">
        <v>2</v>
      </c>
      <c r="AU39">
        <v>3</v>
      </c>
      <c r="AV39">
        <f t="shared" si="0"/>
        <v>-1</v>
      </c>
    </row>
    <row r="40" spans="2:48" x14ac:dyDescent="0.2">
      <c r="B40">
        <v>0</v>
      </c>
      <c r="C40">
        <v>1.3333333333333333</v>
      </c>
      <c r="J40" s="24">
        <v>0</v>
      </c>
      <c r="K40">
        <v>-1</v>
      </c>
      <c r="Q40">
        <v>0</v>
      </c>
      <c r="R40">
        <v>5</v>
      </c>
      <c r="V40" t="s">
        <v>519</v>
      </c>
      <c r="W40">
        <v>0</v>
      </c>
      <c r="X40">
        <v>0</v>
      </c>
      <c r="AB40" t="s">
        <v>519</v>
      </c>
      <c r="AC40">
        <v>2.3333333333333335</v>
      </c>
      <c r="AD40">
        <v>3.2222222222222223</v>
      </c>
      <c r="AK40" t="e">
        <v>#N/A</v>
      </c>
      <c r="AM40">
        <v>1.6666666666666665</v>
      </c>
      <c r="AN40">
        <v>1.6666666666666665</v>
      </c>
      <c r="AT40">
        <v>3</v>
      </c>
      <c r="AU40">
        <v>4</v>
      </c>
      <c r="AV40">
        <f t="shared" si="0"/>
        <v>-1</v>
      </c>
    </row>
    <row r="41" spans="2:48" x14ac:dyDescent="0.2">
      <c r="B41">
        <v>1.6666666666666667</v>
      </c>
      <c r="C41">
        <v>1.3333333333333333</v>
      </c>
      <c r="J41" s="24">
        <v>0</v>
      </c>
      <c r="K41">
        <v>0</v>
      </c>
      <c r="Q41">
        <v>3</v>
      </c>
      <c r="R41">
        <v>2</v>
      </c>
      <c r="V41" t="s">
        <v>519</v>
      </c>
      <c r="W41">
        <v>2</v>
      </c>
      <c r="X41">
        <v>2</v>
      </c>
      <c r="AB41" t="s">
        <v>519</v>
      </c>
      <c r="AC41">
        <v>3</v>
      </c>
      <c r="AD41">
        <v>3.3333333333333335</v>
      </c>
      <c r="AJ41">
        <v>3.6666666666666665</v>
      </c>
      <c r="AK41" t="e">
        <v>#N/A</v>
      </c>
      <c r="AM41">
        <v>0</v>
      </c>
      <c r="AN41">
        <v>1</v>
      </c>
      <c r="AT41">
        <v>0</v>
      </c>
      <c r="AU41">
        <v>1</v>
      </c>
      <c r="AV41">
        <f t="shared" si="0"/>
        <v>-1</v>
      </c>
    </row>
    <row r="42" spans="2:48" x14ac:dyDescent="0.2">
      <c r="B42">
        <v>1.3333333333333333</v>
      </c>
      <c r="C42">
        <v>1.3333333333333333</v>
      </c>
      <c r="J42" s="24">
        <v>1</v>
      </c>
      <c r="K42">
        <v>0</v>
      </c>
      <c r="Q42">
        <v>2</v>
      </c>
      <c r="R42">
        <v>2</v>
      </c>
      <c r="V42" t="s">
        <v>519</v>
      </c>
      <c r="W42">
        <v>1</v>
      </c>
      <c r="X42">
        <v>2</v>
      </c>
      <c r="AB42" t="s">
        <v>519</v>
      </c>
      <c r="AC42">
        <v>2.6666666666666665</v>
      </c>
      <c r="AD42">
        <v>3.3333333333333335</v>
      </c>
      <c r="AJ42">
        <v>2.3333333333333335</v>
      </c>
      <c r="AK42">
        <v>2.8888888888888888</v>
      </c>
      <c r="AM42">
        <v>2.3333333333333335</v>
      </c>
      <c r="AN42">
        <v>1</v>
      </c>
      <c r="AT42">
        <v>3</v>
      </c>
      <c r="AU42">
        <v>2</v>
      </c>
      <c r="AV42">
        <f t="shared" si="0"/>
        <v>1</v>
      </c>
    </row>
    <row r="43" spans="2:48" x14ac:dyDescent="0.2">
      <c r="B43">
        <v>2.3333333333333335</v>
      </c>
      <c r="C43">
        <v>1.3333333333333333</v>
      </c>
      <c r="J43" s="24">
        <v>2</v>
      </c>
      <c r="K43">
        <v>1</v>
      </c>
      <c r="Q43">
        <v>3</v>
      </c>
      <c r="R43">
        <v>3</v>
      </c>
      <c r="V43" t="s">
        <v>519</v>
      </c>
      <c r="W43">
        <v>2</v>
      </c>
      <c r="X43">
        <v>0</v>
      </c>
      <c r="AB43" t="s">
        <v>519</v>
      </c>
      <c r="AC43">
        <v>3.3333333333333335</v>
      </c>
      <c r="AD43">
        <v>3.3333333333333335</v>
      </c>
      <c r="AJ43">
        <v>2.8888888888888888</v>
      </c>
      <c r="AK43">
        <v>2.8888888888888888</v>
      </c>
      <c r="AM43">
        <v>2.6666666666666665</v>
      </c>
      <c r="AN43">
        <v>2.6666666666666665</v>
      </c>
      <c r="AT43">
        <v>3</v>
      </c>
      <c r="AU43">
        <v>3</v>
      </c>
      <c r="AV43">
        <f t="shared" si="0"/>
        <v>0</v>
      </c>
    </row>
    <row r="44" spans="2:48" x14ac:dyDescent="0.2">
      <c r="B44">
        <v>1.6666666666666667</v>
      </c>
      <c r="C44">
        <v>1.3333333333333333</v>
      </c>
      <c r="J44" s="24">
        <v>0</v>
      </c>
      <c r="K44">
        <v>3</v>
      </c>
      <c r="Q44">
        <v>5</v>
      </c>
      <c r="R44">
        <v>1</v>
      </c>
      <c r="V44" t="s">
        <v>519</v>
      </c>
      <c r="W44">
        <v>0</v>
      </c>
      <c r="X44">
        <v>0</v>
      </c>
      <c r="AB44" t="s">
        <v>519</v>
      </c>
      <c r="AC44">
        <v>1.3333333333333333</v>
      </c>
      <c r="AD44">
        <v>3.3333333333333335</v>
      </c>
      <c r="AJ44">
        <v>2.8888888888888888</v>
      </c>
      <c r="AK44" t="e">
        <v>#N/A</v>
      </c>
      <c r="AM44">
        <v>4</v>
      </c>
      <c r="AN44">
        <v>0.66666666666666652</v>
      </c>
      <c r="AT44">
        <v>5</v>
      </c>
      <c r="AU44">
        <v>2</v>
      </c>
      <c r="AV44">
        <f t="shared" si="0"/>
        <v>3</v>
      </c>
    </row>
    <row r="45" spans="2:48" x14ac:dyDescent="0.2">
      <c r="B45">
        <v>0.33333333333333331</v>
      </c>
      <c r="C45">
        <v>1.3333333333333333</v>
      </c>
      <c r="J45" s="24">
        <v>0</v>
      </c>
      <c r="K45">
        <v>2</v>
      </c>
      <c r="Q45">
        <v>1</v>
      </c>
      <c r="R45">
        <v>1</v>
      </c>
      <c r="V45" t="s">
        <v>519</v>
      </c>
      <c r="W45">
        <v>0</v>
      </c>
      <c r="X45">
        <v>1</v>
      </c>
      <c r="AB45" t="s">
        <v>519</v>
      </c>
      <c r="AC45">
        <v>1</v>
      </c>
      <c r="AD45">
        <v>3.3333333333333335</v>
      </c>
      <c r="AK45" t="s">
        <v>518</v>
      </c>
      <c r="AM45">
        <v>2.6666666666666665</v>
      </c>
      <c r="AN45">
        <v>1.3333333333333335</v>
      </c>
      <c r="AT45">
        <v>4</v>
      </c>
      <c r="AU45">
        <v>3</v>
      </c>
      <c r="AV45">
        <f t="shared" si="0"/>
        <v>1</v>
      </c>
    </row>
    <row r="46" spans="2:48" x14ac:dyDescent="0.2">
      <c r="B46">
        <v>1.3333333333333333</v>
      </c>
      <c r="C46">
        <v>1.3333333333333333</v>
      </c>
      <c r="J46" s="24">
        <v>1</v>
      </c>
      <c r="K46">
        <v>1</v>
      </c>
      <c r="Q46">
        <v>2</v>
      </c>
      <c r="R46">
        <v>2</v>
      </c>
      <c r="V46" t="s">
        <v>519</v>
      </c>
      <c r="W46">
        <v>1</v>
      </c>
      <c r="X46">
        <v>1</v>
      </c>
      <c r="AB46" t="s">
        <v>519</v>
      </c>
      <c r="AC46">
        <v>1.6666666666666667</v>
      </c>
      <c r="AD46">
        <v>3.3333333333333335</v>
      </c>
      <c r="AJ46">
        <v>3.2222222222222223</v>
      </c>
      <c r="AK46">
        <v>3.3333333333333335</v>
      </c>
      <c r="AM46">
        <v>-0.33333333333333348</v>
      </c>
      <c r="AN46">
        <v>-0.66666666666666652</v>
      </c>
      <c r="AT46">
        <v>1</v>
      </c>
      <c r="AU46">
        <v>1</v>
      </c>
      <c r="AV46">
        <f t="shared" si="0"/>
        <v>0</v>
      </c>
    </row>
    <row r="47" spans="2:48" x14ac:dyDescent="0.2">
      <c r="B47">
        <v>3</v>
      </c>
      <c r="C47">
        <v>1.6666666666666667</v>
      </c>
      <c r="J47" s="24">
        <v>1</v>
      </c>
      <c r="K47">
        <v>2</v>
      </c>
      <c r="Q47">
        <v>4</v>
      </c>
      <c r="R47">
        <v>2</v>
      </c>
      <c r="V47" t="s">
        <v>519</v>
      </c>
      <c r="W47">
        <v>4</v>
      </c>
      <c r="X47">
        <v>1</v>
      </c>
      <c r="AB47" t="s">
        <v>519</v>
      </c>
      <c r="AC47">
        <v>1.6666666666666667</v>
      </c>
      <c r="AD47">
        <v>3.3333333333333335</v>
      </c>
      <c r="AJ47">
        <v>2.7777777777777777</v>
      </c>
      <c r="AK47">
        <v>3.5555555555555554</v>
      </c>
      <c r="AM47">
        <v>-0.33333333333333348</v>
      </c>
      <c r="AN47">
        <v>-0.66666666666666652</v>
      </c>
      <c r="AT47">
        <v>1</v>
      </c>
      <c r="AU47">
        <v>1</v>
      </c>
      <c r="AV47">
        <f t="shared" si="0"/>
        <v>0</v>
      </c>
    </row>
    <row r="48" spans="2:48" x14ac:dyDescent="0.2">
      <c r="B48">
        <v>2</v>
      </c>
      <c r="C48">
        <v>1.6666666666666667</v>
      </c>
      <c r="J48" s="24">
        <v>1</v>
      </c>
      <c r="K48">
        <v>3</v>
      </c>
      <c r="Q48">
        <v>3</v>
      </c>
      <c r="R48">
        <v>2</v>
      </c>
      <c r="V48" t="s">
        <v>519</v>
      </c>
      <c r="W48">
        <v>2</v>
      </c>
      <c r="X48">
        <v>0</v>
      </c>
      <c r="AB48" t="s">
        <v>519</v>
      </c>
      <c r="AC48">
        <v>3.3333333333333335</v>
      </c>
      <c r="AD48">
        <v>3.4444444444444446</v>
      </c>
      <c r="AJ48">
        <v>3.5555555555555554</v>
      </c>
      <c r="AK48" t="e">
        <v>#N/A</v>
      </c>
      <c r="AM48">
        <v>1.3333333333333335</v>
      </c>
      <c r="AN48">
        <v>1.3333333333333335</v>
      </c>
      <c r="AT48">
        <v>3</v>
      </c>
      <c r="AU48">
        <v>3</v>
      </c>
      <c r="AV48">
        <f t="shared" si="0"/>
        <v>0</v>
      </c>
    </row>
    <row r="49" spans="2:48" x14ac:dyDescent="0.2">
      <c r="B49">
        <v>1.6666666666666667</v>
      </c>
      <c r="C49">
        <v>1.6666666666666667</v>
      </c>
      <c r="J49" s="24">
        <v>1</v>
      </c>
      <c r="K49">
        <v>2</v>
      </c>
      <c r="Q49">
        <v>2</v>
      </c>
      <c r="R49">
        <v>2</v>
      </c>
      <c r="V49" t="s">
        <v>519</v>
      </c>
      <c r="W49">
        <v>2</v>
      </c>
      <c r="X49">
        <v>1</v>
      </c>
      <c r="AB49" t="s">
        <v>519</v>
      </c>
      <c r="AC49">
        <v>2.6666666666666665</v>
      </c>
      <c r="AD49">
        <v>3.4444444444444446</v>
      </c>
      <c r="AJ49">
        <v>4.7777777777777777</v>
      </c>
      <c r="AK49" t="e">
        <v>#N/A</v>
      </c>
      <c r="AM49">
        <v>1</v>
      </c>
      <c r="AN49">
        <v>3</v>
      </c>
      <c r="AT49">
        <v>2</v>
      </c>
      <c r="AU49">
        <v>4</v>
      </c>
      <c r="AV49">
        <f t="shared" si="0"/>
        <v>-2</v>
      </c>
    </row>
    <row r="50" spans="2:48" x14ac:dyDescent="0.2">
      <c r="B50">
        <v>2</v>
      </c>
      <c r="C50">
        <v>2</v>
      </c>
      <c r="J50" s="24">
        <v>2</v>
      </c>
      <c r="K50">
        <v>3</v>
      </c>
      <c r="Q50">
        <v>2</v>
      </c>
      <c r="R50">
        <v>2</v>
      </c>
      <c r="V50" t="s">
        <v>519</v>
      </c>
      <c r="W50">
        <v>2</v>
      </c>
      <c r="X50">
        <v>1</v>
      </c>
      <c r="AB50" t="s">
        <v>519</v>
      </c>
      <c r="AC50">
        <v>2.3333333333333335</v>
      </c>
      <c r="AD50">
        <v>3.4444444444444446</v>
      </c>
      <c r="AJ50">
        <v>2</v>
      </c>
      <c r="AK50" t="e">
        <v>#N/A</v>
      </c>
      <c r="AM50">
        <v>2.333333333333333</v>
      </c>
      <c r="AN50">
        <v>1.3333333333333335</v>
      </c>
      <c r="AT50">
        <v>3</v>
      </c>
      <c r="AU50">
        <v>3</v>
      </c>
      <c r="AV50">
        <f t="shared" si="0"/>
        <v>0</v>
      </c>
    </row>
    <row r="51" spans="2:48" x14ac:dyDescent="0.2">
      <c r="B51">
        <v>2.6666666666666665</v>
      </c>
      <c r="C51">
        <v>2</v>
      </c>
      <c r="J51" s="24">
        <v>3</v>
      </c>
      <c r="K51">
        <v>1</v>
      </c>
      <c r="Q51">
        <v>3</v>
      </c>
      <c r="R51">
        <v>2</v>
      </c>
      <c r="V51" t="s">
        <v>519</v>
      </c>
      <c r="W51">
        <v>2</v>
      </c>
      <c r="X51">
        <v>2</v>
      </c>
      <c r="AB51" t="s">
        <v>519</v>
      </c>
      <c r="AC51">
        <v>2.3333333333333335</v>
      </c>
      <c r="AD51">
        <v>3.5555555555555554</v>
      </c>
      <c r="AJ51">
        <v>3.2222222222222223</v>
      </c>
      <c r="AK51" t="e">
        <v>#N/A</v>
      </c>
      <c r="AM51">
        <v>2.3333333333333335</v>
      </c>
      <c r="AN51">
        <v>1.3333333333333335</v>
      </c>
      <c r="AT51">
        <v>4</v>
      </c>
      <c r="AU51">
        <v>2</v>
      </c>
      <c r="AV51">
        <f t="shared" si="0"/>
        <v>2</v>
      </c>
    </row>
    <row r="52" spans="2:48" x14ac:dyDescent="0.2">
      <c r="B52">
        <v>4</v>
      </c>
      <c r="C52">
        <v>2</v>
      </c>
      <c r="J52" s="24">
        <v>3</v>
      </c>
      <c r="K52">
        <v>2</v>
      </c>
      <c r="Q52">
        <v>5</v>
      </c>
      <c r="R52">
        <v>2</v>
      </c>
      <c r="V52" t="s">
        <v>519</v>
      </c>
      <c r="W52">
        <v>4</v>
      </c>
      <c r="X52">
        <v>2</v>
      </c>
      <c r="AB52" t="s">
        <v>519</v>
      </c>
      <c r="AC52">
        <v>2</v>
      </c>
      <c r="AD52">
        <v>3.5555555555555554</v>
      </c>
      <c r="AJ52">
        <v>4.666666666666667</v>
      </c>
      <c r="AK52">
        <v>3.8888888888888888</v>
      </c>
      <c r="AM52">
        <v>2.6666666666666665</v>
      </c>
      <c r="AN52">
        <v>3</v>
      </c>
      <c r="AT52">
        <v>4</v>
      </c>
      <c r="AU52">
        <v>5</v>
      </c>
      <c r="AV52">
        <f t="shared" si="0"/>
        <v>-1</v>
      </c>
    </row>
    <row r="53" spans="2:48" x14ac:dyDescent="0.2">
      <c r="B53">
        <v>1.6666666666666667</v>
      </c>
      <c r="C53">
        <v>2</v>
      </c>
      <c r="J53" s="24">
        <v>1</v>
      </c>
      <c r="K53">
        <v>2</v>
      </c>
      <c r="Q53">
        <v>1</v>
      </c>
      <c r="R53">
        <v>1</v>
      </c>
      <c r="V53" t="s">
        <v>519</v>
      </c>
      <c r="W53">
        <v>3</v>
      </c>
      <c r="X53">
        <v>3</v>
      </c>
      <c r="AB53" t="s">
        <v>519</v>
      </c>
      <c r="AC53">
        <v>4</v>
      </c>
      <c r="AD53">
        <v>3.6666666666666665</v>
      </c>
      <c r="AJ53">
        <v>3.3333333333333335</v>
      </c>
      <c r="AK53" t="e">
        <v>#N/A</v>
      </c>
      <c r="AM53">
        <v>0</v>
      </c>
      <c r="AN53">
        <v>0</v>
      </c>
      <c r="AT53">
        <v>0</v>
      </c>
      <c r="AU53">
        <v>0</v>
      </c>
      <c r="AV53">
        <f t="shared" si="0"/>
        <v>0</v>
      </c>
    </row>
    <row r="54" spans="2:48" x14ac:dyDescent="0.2">
      <c r="B54">
        <v>1.6666666666666667</v>
      </c>
      <c r="C54">
        <v>2</v>
      </c>
      <c r="J54" s="24">
        <v>1</v>
      </c>
      <c r="K54">
        <v>2</v>
      </c>
      <c r="Q54">
        <v>1</v>
      </c>
      <c r="R54">
        <v>1</v>
      </c>
      <c r="V54" t="s">
        <v>519</v>
      </c>
      <c r="W54">
        <v>3</v>
      </c>
      <c r="X54">
        <v>3</v>
      </c>
      <c r="AB54" t="s">
        <v>519</v>
      </c>
      <c r="AC54">
        <v>2.3333333333333335</v>
      </c>
      <c r="AD54">
        <v>3.6666666666666665</v>
      </c>
      <c r="AJ54">
        <v>2.5555555555555554</v>
      </c>
      <c r="AK54">
        <v>3.3333333333333335</v>
      </c>
      <c r="AM54">
        <v>1.3333333333333335</v>
      </c>
      <c r="AN54">
        <v>1.3333333333333335</v>
      </c>
      <c r="AT54">
        <v>2</v>
      </c>
      <c r="AU54">
        <v>2</v>
      </c>
      <c r="AV54">
        <f t="shared" si="0"/>
        <v>0</v>
      </c>
    </row>
    <row r="55" spans="2:48" x14ac:dyDescent="0.2">
      <c r="B55">
        <v>0.66666666666666663</v>
      </c>
      <c r="C55">
        <v>2</v>
      </c>
      <c r="J55" s="24">
        <v>1</v>
      </c>
      <c r="K55">
        <v>1</v>
      </c>
      <c r="Q55">
        <v>1</v>
      </c>
      <c r="R55">
        <v>4</v>
      </c>
      <c r="V55" t="s">
        <v>519</v>
      </c>
      <c r="W55">
        <v>0</v>
      </c>
      <c r="X55">
        <v>1</v>
      </c>
      <c r="AB55" t="s">
        <v>519</v>
      </c>
      <c r="AC55">
        <v>1</v>
      </c>
      <c r="AD55">
        <v>3.6666666666666665</v>
      </c>
      <c r="AJ55">
        <v>3.7777777777777777</v>
      </c>
      <c r="AK55" t="e">
        <v>#N/A</v>
      </c>
      <c r="AM55">
        <v>2</v>
      </c>
      <c r="AN55">
        <v>1.3333333333333335</v>
      </c>
      <c r="AT55">
        <v>3</v>
      </c>
      <c r="AU55">
        <v>2</v>
      </c>
      <c r="AV55">
        <f t="shared" si="0"/>
        <v>1</v>
      </c>
    </row>
    <row r="56" spans="2:48" x14ac:dyDescent="0.2">
      <c r="B56">
        <v>1.6666666666666667</v>
      </c>
      <c r="C56">
        <v>2</v>
      </c>
      <c r="J56" s="24">
        <v>2</v>
      </c>
      <c r="K56">
        <v>1</v>
      </c>
      <c r="Q56">
        <v>2</v>
      </c>
      <c r="R56">
        <v>4</v>
      </c>
      <c r="V56" t="s">
        <v>519</v>
      </c>
      <c r="W56">
        <v>1</v>
      </c>
      <c r="X56">
        <v>1</v>
      </c>
      <c r="AB56" t="s">
        <v>519</v>
      </c>
      <c r="AC56">
        <v>1.6666666666666667</v>
      </c>
      <c r="AD56">
        <v>3.6666666666666665</v>
      </c>
      <c r="AJ56">
        <v>2.2222222222222223</v>
      </c>
      <c r="AK56" t="e">
        <v>#N/A</v>
      </c>
      <c r="AM56">
        <v>1.3333333333333333</v>
      </c>
      <c r="AN56">
        <v>-2</v>
      </c>
      <c r="AT56">
        <v>2</v>
      </c>
      <c r="AU56">
        <v>0</v>
      </c>
      <c r="AV56">
        <f t="shared" si="0"/>
        <v>2</v>
      </c>
    </row>
    <row r="57" spans="2:48" x14ac:dyDescent="0.2">
      <c r="B57">
        <v>2</v>
      </c>
      <c r="C57">
        <v>2</v>
      </c>
      <c r="J57" s="24">
        <v>2</v>
      </c>
      <c r="K57">
        <v>2</v>
      </c>
      <c r="Q57">
        <v>2</v>
      </c>
      <c r="R57">
        <v>2</v>
      </c>
      <c r="V57" t="s">
        <v>519</v>
      </c>
      <c r="W57">
        <v>2</v>
      </c>
      <c r="X57">
        <v>2</v>
      </c>
      <c r="AB57" t="s">
        <v>519</v>
      </c>
      <c r="AC57">
        <v>4.333333333333333</v>
      </c>
      <c r="AD57">
        <v>3.6666666666666665</v>
      </c>
      <c r="AJ57">
        <v>3.1111111111111112</v>
      </c>
      <c r="AK57">
        <v>3.3333333333333335</v>
      </c>
      <c r="AM57">
        <v>2.3333333333333335</v>
      </c>
      <c r="AN57">
        <v>2.6666666666666665</v>
      </c>
      <c r="AT57">
        <v>4</v>
      </c>
      <c r="AU57">
        <v>5</v>
      </c>
      <c r="AV57">
        <f t="shared" si="0"/>
        <v>-1</v>
      </c>
    </row>
    <row r="58" spans="2:48" x14ac:dyDescent="0.2">
      <c r="B58">
        <v>3.6666666666666665</v>
      </c>
      <c r="C58">
        <v>2</v>
      </c>
      <c r="J58" s="24">
        <v>4</v>
      </c>
      <c r="K58">
        <v>2</v>
      </c>
      <c r="Q58">
        <v>3</v>
      </c>
      <c r="R58">
        <v>2</v>
      </c>
      <c r="V58" t="s">
        <v>519</v>
      </c>
      <c r="W58">
        <v>4</v>
      </c>
      <c r="X58">
        <v>2</v>
      </c>
      <c r="AB58" t="s">
        <v>519</v>
      </c>
      <c r="AC58">
        <v>3.6666666666666665</v>
      </c>
      <c r="AD58">
        <v>3.7777777777777777</v>
      </c>
      <c r="AJ58">
        <v>3.4444444444444446</v>
      </c>
      <c r="AK58" t="e">
        <v>#N/A</v>
      </c>
      <c r="AM58">
        <v>0</v>
      </c>
      <c r="AN58">
        <v>-0.33333333333333348</v>
      </c>
      <c r="AT58">
        <v>1</v>
      </c>
      <c r="AU58">
        <v>0</v>
      </c>
      <c r="AV58">
        <f t="shared" si="0"/>
        <v>1</v>
      </c>
    </row>
    <row r="59" spans="2:48" x14ac:dyDescent="0.2">
      <c r="B59">
        <v>1</v>
      </c>
      <c r="C59">
        <v>2.3333333333333335</v>
      </c>
      <c r="J59" s="24">
        <v>1</v>
      </c>
      <c r="K59">
        <v>2</v>
      </c>
      <c r="Q59">
        <v>1</v>
      </c>
      <c r="R59">
        <v>3</v>
      </c>
      <c r="V59" t="s">
        <v>519</v>
      </c>
      <c r="W59">
        <v>1</v>
      </c>
      <c r="X59">
        <v>2</v>
      </c>
      <c r="AB59" t="s">
        <v>519</v>
      </c>
      <c r="AC59">
        <v>4.666666666666667</v>
      </c>
      <c r="AD59">
        <v>3.7777777777777777</v>
      </c>
      <c r="AK59" t="s">
        <v>518</v>
      </c>
      <c r="AM59">
        <v>1.666666666666667</v>
      </c>
      <c r="AN59">
        <v>3.3333333333333335</v>
      </c>
      <c r="AT59">
        <v>5</v>
      </c>
      <c r="AU59">
        <v>5</v>
      </c>
      <c r="AV59">
        <f t="shared" si="0"/>
        <v>0</v>
      </c>
    </row>
    <row r="60" spans="2:48" x14ac:dyDescent="0.2">
      <c r="B60">
        <v>1.6666666666666667</v>
      </c>
      <c r="C60">
        <v>2.3333333333333335</v>
      </c>
      <c r="J60" s="24">
        <v>1</v>
      </c>
      <c r="K60">
        <v>2</v>
      </c>
      <c r="Q60">
        <v>2</v>
      </c>
      <c r="R60">
        <v>4</v>
      </c>
      <c r="V60" t="s">
        <v>519</v>
      </c>
      <c r="W60">
        <v>2</v>
      </c>
      <c r="X60">
        <v>1</v>
      </c>
      <c r="AB60" t="s">
        <v>519</v>
      </c>
      <c r="AC60">
        <v>3</v>
      </c>
      <c r="AD60">
        <v>3.8888888888888888</v>
      </c>
      <c r="AK60" t="e">
        <v>#N/A</v>
      </c>
      <c r="AM60">
        <v>0.33333333333333348</v>
      </c>
      <c r="AN60">
        <v>0.33333333333333348</v>
      </c>
      <c r="AT60">
        <v>1</v>
      </c>
      <c r="AU60">
        <v>1</v>
      </c>
      <c r="AV60">
        <f t="shared" si="0"/>
        <v>0</v>
      </c>
    </row>
    <row r="61" spans="2:48" x14ac:dyDescent="0.2">
      <c r="B61">
        <v>2.6666666666666665</v>
      </c>
      <c r="C61">
        <v>2.3333333333333335</v>
      </c>
      <c r="J61" s="24">
        <v>3</v>
      </c>
      <c r="K61">
        <v>2</v>
      </c>
      <c r="Q61">
        <v>3</v>
      </c>
      <c r="R61">
        <v>3</v>
      </c>
      <c r="V61" t="s">
        <v>519</v>
      </c>
      <c r="W61">
        <v>2</v>
      </c>
      <c r="X61">
        <v>2</v>
      </c>
      <c r="AB61" t="s">
        <v>519</v>
      </c>
      <c r="AC61">
        <v>2.6666666666666665</v>
      </c>
      <c r="AD61">
        <v>3.8888888888888888</v>
      </c>
      <c r="AJ61">
        <v>3.2222222222222223</v>
      </c>
      <c r="AK61" t="e">
        <v>#N/A</v>
      </c>
      <c r="AM61">
        <v>0</v>
      </c>
      <c r="AN61">
        <v>0</v>
      </c>
      <c r="AT61">
        <v>2</v>
      </c>
      <c r="AU61">
        <v>0</v>
      </c>
      <c r="AV61">
        <f t="shared" si="0"/>
        <v>2</v>
      </c>
    </row>
    <row r="62" spans="2:48" x14ac:dyDescent="0.2">
      <c r="B62">
        <v>3.6666666666666665</v>
      </c>
      <c r="C62">
        <v>2.6666666666666665</v>
      </c>
      <c r="J62" s="24">
        <v>5</v>
      </c>
      <c r="K62">
        <v>3</v>
      </c>
      <c r="Q62">
        <v>3</v>
      </c>
      <c r="R62">
        <v>3</v>
      </c>
      <c r="V62" t="s">
        <v>519</v>
      </c>
      <c r="W62">
        <v>3</v>
      </c>
      <c r="X62">
        <v>2</v>
      </c>
      <c r="AB62" t="s">
        <v>519</v>
      </c>
      <c r="AC62">
        <v>2.3333333333333335</v>
      </c>
      <c r="AD62">
        <v>3.8888888888888888</v>
      </c>
      <c r="AK62" t="e">
        <v>#N/A</v>
      </c>
      <c r="AM62">
        <v>0</v>
      </c>
      <c r="AN62">
        <v>0.33333333333333348</v>
      </c>
      <c r="AT62">
        <v>0</v>
      </c>
      <c r="AU62">
        <v>1</v>
      </c>
      <c r="AV62">
        <f t="shared" si="0"/>
        <v>-1</v>
      </c>
    </row>
    <row r="63" spans="2:48" x14ac:dyDescent="0.2">
      <c r="B63">
        <v>2.3333333333333335</v>
      </c>
      <c r="C63">
        <v>2.6666666666666665</v>
      </c>
      <c r="J63" s="24">
        <v>2</v>
      </c>
      <c r="K63">
        <v>2</v>
      </c>
      <c r="Q63">
        <v>3</v>
      </c>
      <c r="R63">
        <v>3</v>
      </c>
      <c r="V63" t="s">
        <v>519</v>
      </c>
      <c r="W63">
        <v>2</v>
      </c>
      <c r="X63">
        <v>3</v>
      </c>
      <c r="AB63" t="s">
        <v>519</v>
      </c>
      <c r="AC63">
        <v>5.666666666666667</v>
      </c>
      <c r="AD63">
        <v>3.8888888888888888</v>
      </c>
      <c r="AJ63">
        <v>3.5555555555555554</v>
      </c>
      <c r="AK63" t="e">
        <v>#N/A</v>
      </c>
      <c r="AM63">
        <v>2.3333333333333335</v>
      </c>
      <c r="AN63">
        <v>0.66666666666666652</v>
      </c>
      <c r="AT63">
        <v>4</v>
      </c>
      <c r="AU63">
        <v>1</v>
      </c>
      <c r="AV63">
        <f t="shared" si="0"/>
        <v>3</v>
      </c>
    </row>
    <row r="64" spans="2:48" x14ac:dyDescent="0.2">
      <c r="B64">
        <v>1.3333333333333333</v>
      </c>
      <c r="C64">
        <v>2.6666666666666665</v>
      </c>
      <c r="J64" s="24">
        <v>2</v>
      </c>
      <c r="K64">
        <v>3</v>
      </c>
      <c r="Q64">
        <v>1</v>
      </c>
      <c r="R64">
        <v>2</v>
      </c>
      <c r="V64" t="s">
        <v>519</v>
      </c>
      <c r="W64">
        <v>1</v>
      </c>
      <c r="X64">
        <v>3</v>
      </c>
      <c r="AB64" t="s">
        <v>519</v>
      </c>
      <c r="AC64">
        <v>3</v>
      </c>
      <c r="AD64">
        <v>3.8888888888888888</v>
      </c>
      <c r="AJ64">
        <v>1.7777777777777777</v>
      </c>
      <c r="AK64">
        <v>2</v>
      </c>
      <c r="AM64">
        <v>1.6666666666666665</v>
      </c>
      <c r="AN64">
        <v>1.6666666666666665</v>
      </c>
      <c r="AT64">
        <v>2</v>
      </c>
      <c r="AU64">
        <v>3</v>
      </c>
      <c r="AV64">
        <f t="shared" si="0"/>
        <v>-1</v>
      </c>
    </row>
    <row r="65" spans="2:48" x14ac:dyDescent="0.2">
      <c r="B65">
        <v>2.6666666666666665</v>
      </c>
      <c r="C65">
        <v>2.6666666666666665</v>
      </c>
      <c r="J65" s="24">
        <v>3</v>
      </c>
      <c r="K65">
        <v>3</v>
      </c>
      <c r="Q65">
        <v>3</v>
      </c>
      <c r="R65">
        <v>3</v>
      </c>
      <c r="V65" t="s">
        <v>519</v>
      </c>
      <c r="W65">
        <v>2</v>
      </c>
      <c r="X65">
        <v>2</v>
      </c>
      <c r="AB65" t="s">
        <v>519</v>
      </c>
      <c r="AC65">
        <v>3</v>
      </c>
      <c r="AD65">
        <v>3.8888888888888888</v>
      </c>
      <c r="AJ65">
        <v>1.7777777777777777</v>
      </c>
      <c r="AK65">
        <v>2</v>
      </c>
      <c r="AM65">
        <v>2.6666666666666665</v>
      </c>
      <c r="AN65">
        <v>2</v>
      </c>
      <c r="AT65">
        <v>4</v>
      </c>
      <c r="AU65">
        <v>4</v>
      </c>
      <c r="AV65">
        <f t="shared" si="0"/>
        <v>0</v>
      </c>
    </row>
    <row r="66" spans="2:48" x14ac:dyDescent="0.2">
      <c r="B66">
        <v>2.6666666666666665</v>
      </c>
      <c r="C66">
        <v>3</v>
      </c>
      <c r="J66" s="24">
        <v>2</v>
      </c>
      <c r="K66">
        <v>2</v>
      </c>
      <c r="Q66">
        <v>4</v>
      </c>
      <c r="R66">
        <v>5</v>
      </c>
      <c r="V66" t="s">
        <v>519</v>
      </c>
      <c r="W66">
        <v>2</v>
      </c>
      <c r="X66">
        <v>2</v>
      </c>
      <c r="AB66" t="s">
        <v>519</v>
      </c>
      <c r="AC66">
        <v>3.3333333333333335</v>
      </c>
      <c r="AD66">
        <v>3.8888888888888888</v>
      </c>
      <c r="AJ66">
        <v>4.8888888888888893</v>
      </c>
      <c r="AK66">
        <v>3.8888888888888888</v>
      </c>
      <c r="AM66">
        <v>1.3333333333333335</v>
      </c>
      <c r="AN66">
        <v>2.6666666666666665</v>
      </c>
      <c r="AT66">
        <v>2</v>
      </c>
      <c r="AU66">
        <v>4</v>
      </c>
      <c r="AV66">
        <f t="shared" si="0"/>
        <v>-2</v>
      </c>
    </row>
    <row r="67" spans="2:48" x14ac:dyDescent="0.2">
      <c r="B67">
        <v>3</v>
      </c>
      <c r="C67">
        <v>3</v>
      </c>
      <c r="J67" s="24">
        <v>3</v>
      </c>
      <c r="K67">
        <v>3</v>
      </c>
      <c r="Q67">
        <v>3</v>
      </c>
      <c r="R67">
        <v>3</v>
      </c>
      <c r="V67" t="s">
        <v>519</v>
      </c>
      <c r="W67">
        <v>3</v>
      </c>
      <c r="X67">
        <v>3</v>
      </c>
      <c r="AB67" t="s">
        <v>519</v>
      </c>
      <c r="AC67">
        <v>4.333333333333333</v>
      </c>
      <c r="AD67">
        <v>3.8888888888888888</v>
      </c>
      <c r="AJ67">
        <v>2.8888888888888888</v>
      </c>
      <c r="AK67">
        <v>2.6666666666666665</v>
      </c>
      <c r="AM67">
        <v>2.6666666666666665</v>
      </c>
      <c r="AN67">
        <v>3</v>
      </c>
      <c r="AT67">
        <v>4</v>
      </c>
      <c r="AU67">
        <v>4</v>
      </c>
      <c r="AV67">
        <f t="shared" ref="AV67:AV85" si="1">AT67-AU67</f>
        <v>0</v>
      </c>
    </row>
    <row r="68" spans="2:48" x14ac:dyDescent="0.2">
      <c r="B68">
        <v>3</v>
      </c>
      <c r="C68">
        <v>3</v>
      </c>
      <c r="J68" s="24">
        <v>3</v>
      </c>
      <c r="K68">
        <v>3</v>
      </c>
      <c r="Q68">
        <v>3</v>
      </c>
      <c r="R68">
        <v>3</v>
      </c>
      <c r="V68" t="s">
        <v>519</v>
      </c>
      <c r="W68">
        <v>3</v>
      </c>
      <c r="X68">
        <v>3</v>
      </c>
      <c r="AB68" t="s">
        <v>519</v>
      </c>
      <c r="AC68">
        <v>4</v>
      </c>
      <c r="AD68">
        <v>4</v>
      </c>
      <c r="AJ68">
        <v>2.3333333333333335</v>
      </c>
      <c r="AK68" t="e">
        <v>#N/A</v>
      </c>
      <c r="AM68">
        <v>0</v>
      </c>
      <c r="AN68">
        <v>0</v>
      </c>
      <c r="AT68">
        <v>0</v>
      </c>
      <c r="AU68">
        <v>0</v>
      </c>
      <c r="AV68">
        <f t="shared" si="1"/>
        <v>0</v>
      </c>
    </row>
    <row r="69" spans="2:48" x14ac:dyDescent="0.2">
      <c r="B69">
        <v>3</v>
      </c>
      <c r="C69">
        <v>3</v>
      </c>
      <c r="J69" s="24">
        <v>2</v>
      </c>
      <c r="K69">
        <v>3</v>
      </c>
      <c r="Q69">
        <v>4</v>
      </c>
      <c r="R69">
        <v>3</v>
      </c>
      <c r="V69" t="s">
        <v>519</v>
      </c>
      <c r="W69">
        <v>3</v>
      </c>
      <c r="X69">
        <v>3</v>
      </c>
      <c r="AB69" t="s">
        <v>519</v>
      </c>
      <c r="AC69">
        <v>4</v>
      </c>
      <c r="AD69">
        <v>4</v>
      </c>
      <c r="AJ69" t="s">
        <v>518</v>
      </c>
      <c r="AK69" t="s">
        <v>518</v>
      </c>
      <c r="AM69">
        <v>0</v>
      </c>
      <c r="AN69">
        <v>0</v>
      </c>
      <c r="AT69">
        <v>0</v>
      </c>
      <c r="AU69">
        <v>0</v>
      </c>
      <c r="AV69">
        <f t="shared" si="1"/>
        <v>0</v>
      </c>
    </row>
    <row r="70" spans="2:48" x14ac:dyDescent="0.2">
      <c r="B70">
        <v>4.333333333333333</v>
      </c>
      <c r="C70">
        <v>3</v>
      </c>
      <c r="J70" s="24">
        <v>5</v>
      </c>
      <c r="K70">
        <v>4</v>
      </c>
      <c r="Q70">
        <v>3</v>
      </c>
      <c r="R70">
        <v>2</v>
      </c>
      <c r="V70" t="s">
        <v>519</v>
      </c>
      <c r="W70">
        <v>5</v>
      </c>
      <c r="X70">
        <v>3</v>
      </c>
      <c r="AB70" t="s">
        <v>519</v>
      </c>
      <c r="AC70">
        <v>3</v>
      </c>
      <c r="AD70">
        <v>4</v>
      </c>
      <c r="AJ70">
        <v>3.6666666666666665</v>
      </c>
      <c r="AK70" t="e">
        <v>#N/A</v>
      </c>
      <c r="AM70">
        <v>1.666666666666667</v>
      </c>
      <c r="AN70">
        <v>0.66666666666666696</v>
      </c>
      <c r="AT70">
        <v>5</v>
      </c>
      <c r="AU70">
        <v>2</v>
      </c>
      <c r="AV70">
        <f t="shared" si="1"/>
        <v>3</v>
      </c>
    </row>
    <row r="71" spans="2:48" x14ac:dyDescent="0.2">
      <c r="B71">
        <v>4</v>
      </c>
      <c r="C71">
        <v>3</v>
      </c>
      <c r="J71" s="24">
        <v>4</v>
      </c>
      <c r="K71">
        <v>3</v>
      </c>
      <c r="Q71">
        <v>4</v>
      </c>
      <c r="R71">
        <v>3</v>
      </c>
      <c r="V71" t="s">
        <v>519</v>
      </c>
      <c r="W71">
        <v>4</v>
      </c>
      <c r="X71">
        <v>3</v>
      </c>
      <c r="AB71" t="s">
        <v>519</v>
      </c>
      <c r="AC71">
        <v>2.6666666666666665</v>
      </c>
      <c r="AD71">
        <v>4.1111111111111107</v>
      </c>
      <c r="AJ71">
        <v>4</v>
      </c>
      <c r="AK71">
        <v>4</v>
      </c>
      <c r="AM71">
        <v>0</v>
      </c>
      <c r="AN71">
        <v>1</v>
      </c>
      <c r="AT71">
        <v>0</v>
      </c>
      <c r="AU71">
        <v>3</v>
      </c>
      <c r="AV71">
        <f t="shared" si="1"/>
        <v>-3</v>
      </c>
    </row>
    <row r="72" spans="2:48" x14ac:dyDescent="0.2">
      <c r="B72">
        <v>4.333333333333333</v>
      </c>
      <c r="C72">
        <v>3</v>
      </c>
      <c r="J72" s="24">
        <v>4</v>
      </c>
      <c r="K72">
        <v>3</v>
      </c>
      <c r="Q72">
        <v>4</v>
      </c>
      <c r="R72">
        <v>3</v>
      </c>
      <c r="V72" t="s">
        <v>519</v>
      </c>
      <c r="W72">
        <v>5</v>
      </c>
      <c r="X72">
        <v>3</v>
      </c>
      <c r="AB72" t="s">
        <v>519</v>
      </c>
      <c r="AC72">
        <v>4</v>
      </c>
      <c r="AD72">
        <v>4.1111111111111107</v>
      </c>
      <c r="AK72" t="e">
        <v>#N/A</v>
      </c>
      <c r="AM72">
        <v>2</v>
      </c>
      <c r="AN72">
        <v>2.3333333333333335</v>
      </c>
      <c r="AT72">
        <v>3</v>
      </c>
      <c r="AU72">
        <v>4</v>
      </c>
      <c r="AV72">
        <f t="shared" si="1"/>
        <v>-1</v>
      </c>
    </row>
    <row r="73" spans="2:48" x14ac:dyDescent="0.2">
      <c r="B73">
        <v>2.3333333333333335</v>
      </c>
      <c r="C73">
        <v>3</v>
      </c>
      <c r="J73" s="24">
        <v>1</v>
      </c>
      <c r="K73">
        <v>3</v>
      </c>
      <c r="Q73">
        <v>5</v>
      </c>
      <c r="R73">
        <v>4</v>
      </c>
      <c r="V73" t="s">
        <v>519</v>
      </c>
      <c r="W73">
        <v>1</v>
      </c>
      <c r="X73">
        <v>2</v>
      </c>
      <c r="AB73" t="s">
        <v>519</v>
      </c>
      <c r="AC73">
        <v>4</v>
      </c>
      <c r="AD73">
        <v>4.1111111111111107</v>
      </c>
      <c r="AK73" t="e">
        <v>#N/A</v>
      </c>
      <c r="AM73">
        <v>0</v>
      </c>
      <c r="AN73">
        <v>1.6666666666666665</v>
      </c>
      <c r="AT73">
        <v>0</v>
      </c>
      <c r="AU73">
        <v>3</v>
      </c>
      <c r="AV73">
        <f t="shared" si="1"/>
        <v>-3</v>
      </c>
    </row>
    <row r="74" spans="2:48" x14ac:dyDescent="0.2">
      <c r="B74">
        <v>2.6666666666666665</v>
      </c>
      <c r="C74">
        <v>3.3333333333333335</v>
      </c>
      <c r="J74" s="24">
        <v>1</v>
      </c>
      <c r="K74">
        <v>3</v>
      </c>
      <c r="Q74">
        <v>4</v>
      </c>
      <c r="R74">
        <v>4</v>
      </c>
      <c r="V74" t="s">
        <v>519</v>
      </c>
      <c r="W74">
        <v>3</v>
      </c>
      <c r="X74">
        <v>3</v>
      </c>
      <c r="AB74" t="s">
        <v>519</v>
      </c>
      <c r="AC74">
        <v>3</v>
      </c>
      <c r="AD74">
        <v>4.1111111111111107</v>
      </c>
      <c r="AK74" t="e">
        <v>#N/A</v>
      </c>
      <c r="AM74">
        <v>3.3333333333333335</v>
      </c>
      <c r="AN74">
        <v>2.3333333333333335</v>
      </c>
      <c r="AT74">
        <v>5</v>
      </c>
      <c r="AU74">
        <v>4</v>
      </c>
      <c r="AV74">
        <f t="shared" si="1"/>
        <v>1</v>
      </c>
    </row>
    <row r="75" spans="2:48" x14ac:dyDescent="0.2">
      <c r="B75">
        <v>3.6666666666666665</v>
      </c>
      <c r="C75">
        <v>3.3333333333333335</v>
      </c>
      <c r="J75" s="24">
        <v>4</v>
      </c>
      <c r="K75">
        <v>3</v>
      </c>
      <c r="Q75">
        <v>4</v>
      </c>
      <c r="R75">
        <v>4</v>
      </c>
      <c r="V75" t="s">
        <v>519</v>
      </c>
      <c r="W75">
        <v>3</v>
      </c>
      <c r="X75">
        <v>3</v>
      </c>
      <c r="AB75" t="s">
        <v>519</v>
      </c>
      <c r="AC75">
        <v>4</v>
      </c>
      <c r="AD75">
        <v>4.2222222222222223</v>
      </c>
      <c r="AJ75">
        <v>1</v>
      </c>
      <c r="AK75" t="e">
        <v>#N/A</v>
      </c>
      <c r="AM75">
        <v>2</v>
      </c>
      <c r="AN75">
        <v>1.3333333333333335</v>
      </c>
      <c r="AT75">
        <v>3</v>
      </c>
      <c r="AU75">
        <v>3</v>
      </c>
      <c r="AV75">
        <f t="shared" si="1"/>
        <v>0</v>
      </c>
    </row>
    <row r="76" spans="2:48" x14ac:dyDescent="0.2">
      <c r="B76">
        <v>4</v>
      </c>
      <c r="C76">
        <v>3.3333333333333335</v>
      </c>
      <c r="J76" s="24">
        <v>4</v>
      </c>
      <c r="K76">
        <v>4</v>
      </c>
      <c r="Q76">
        <v>4</v>
      </c>
      <c r="R76">
        <v>4</v>
      </c>
      <c r="V76" t="s">
        <v>519</v>
      </c>
      <c r="W76">
        <v>4</v>
      </c>
      <c r="X76">
        <v>2</v>
      </c>
      <c r="AB76" t="s">
        <v>519</v>
      </c>
      <c r="AC76">
        <v>4.333333333333333</v>
      </c>
      <c r="AD76">
        <v>4.5555555555555554</v>
      </c>
      <c r="AJ76">
        <v>2.1111111111111112</v>
      </c>
      <c r="AK76" t="e">
        <v>#N/A</v>
      </c>
      <c r="AM76">
        <v>0</v>
      </c>
      <c r="AN76">
        <v>0.66666666666666696</v>
      </c>
      <c r="AT76">
        <v>0</v>
      </c>
      <c r="AU76">
        <v>1</v>
      </c>
      <c r="AV76">
        <f t="shared" si="1"/>
        <v>-1</v>
      </c>
    </row>
    <row r="77" spans="2:48" x14ac:dyDescent="0.2">
      <c r="B77">
        <v>2.6666666666666665</v>
      </c>
      <c r="C77">
        <v>3.3333333333333335</v>
      </c>
      <c r="J77" s="24">
        <v>1</v>
      </c>
      <c r="K77">
        <v>2</v>
      </c>
      <c r="Q77">
        <v>4</v>
      </c>
      <c r="R77">
        <v>4</v>
      </c>
      <c r="V77" t="s">
        <v>519</v>
      </c>
      <c r="W77">
        <v>3</v>
      </c>
      <c r="X77">
        <v>4</v>
      </c>
      <c r="AB77" t="s">
        <v>519</v>
      </c>
      <c r="AC77">
        <v>4</v>
      </c>
      <c r="AD77">
        <v>4.666666666666667</v>
      </c>
      <c r="AK77" t="s">
        <v>518</v>
      </c>
      <c r="AM77">
        <v>3</v>
      </c>
      <c r="AN77">
        <v>1</v>
      </c>
      <c r="AT77">
        <v>3</v>
      </c>
      <c r="AU77">
        <v>1</v>
      </c>
      <c r="AV77">
        <f t="shared" si="1"/>
        <v>2</v>
      </c>
    </row>
    <row r="78" spans="2:48" x14ac:dyDescent="0.2">
      <c r="B78">
        <v>4</v>
      </c>
      <c r="C78">
        <v>3.6666666666666665</v>
      </c>
      <c r="J78" s="24">
        <v>3</v>
      </c>
      <c r="K78">
        <v>3</v>
      </c>
      <c r="Q78">
        <v>4</v>
      </c>
      <c r="R78">
        <v>3</v>
      </c>
      <c r="V78" t="s">
        <v>519</v>
      </c>
      <c r="W78">
        <v>5</v>
      </c>
      <c r="X78">
        <v>5</v>
      </c>
      <c r="AB78" t="s">
        <v>519</v>
      </c>
      <c r="AC78">
        <v>5</v>
      </c>
      <c r="AD78">
        <v>4.666666666666667</v>
      </c>
      <c r="AJ78">
        <v>4.4444444444444446</v>
      </c>
      <c r="AK78">
        <v>5.666666666666667</v>
      </c>
      <c r="AM78">
        <v>1.333333333333333</v>
      </c>
      <c r="AN78">
        <v>-3</v>
      </c>
      <c r="AT78">
        <v>2</v>
      </c>
      <c r="AU78">
        <v>-1</v>
      </c>
      <c r="AV78">
        <f t="shared" si="1"/>
        <v>3</v>
      </c>
    </row>
    <row r="79" spans="2:48" x14ac:dyDescent="0.2">
      <c r="B79">
        <v>1.6666666666666667</v>
      </c>
      <c r="C79">
        <v>3.6666666666666665</v>
      </c>
      <c r="J79" s="24">
        <v>1</v>
      </c>
      <c r="K79">
        <v>3</v>
      </c>
      <c r="Q79">
        <v>4</v>
      </c>
      <c r="R79">
        <v>4</v>
      </c>
      <c r="V79" t="s">
        <v>519</v>
      </c>
      <c r="W79">
        <v>0</v>
      </c>
      <c r="X79">
        <v>4</v>
      </c>
      <c r="AB79" t="s">
        <v>519</v>
      </c>
      <c r="AC79">
        <v>3</v>
      </c>
      <c r="AD79">
        <v>4.8888888888888893</v>
      </c>
      <c r="AK79" t="e">
        <v>#N/A</v>
      </c>
      <c r="AM79">
        <v>1.666666666666667</v>
      </c>
      <c r="AN79">
        <v>-2</v>
      </c>
      <c r="AT79">
        <v>5</v>
      </c>
      <c r="AU79">
        <v>-1</v>
      </c>
      <c r="AV79">
        <f t="shared" si="1"/>
        <v>6</v>
      </c>
    </row>
    <row r="80" spans="2:48" x14ac:dyDescent="0.2">
      <c r="B80">
        <v>4</v>
      </c>
      <c r="C80">
        <v>4</v>
      </c>
      <c r="J80" s="24">
        <v>4</v>
      </c>
      <c r="K80">
        <v>4</v>
      </c>
      <c r="Q80">
        <v>4</v>
      </c>
      <c r="R80">
        <v>4</v>
      </c>
      <c r="V80" t="s">
        <v>519</v>
      </c>
      <c r="W80">
        <v>4</v>
      </c>
      <c r="X80">
        <v>4</v>
      </c>
      <c r="AB80" t="s">
        <v>519</v>
      </c>
      <c r="AC80">
        <v>4.666666666666667</v>
      </c>
      <c r="AD80">
        <v>5</v>
      </c>
      <c r="AJ80">
        <v>1.3333333333333333</v>
      </c>
      <c r="AK80" t="e">
        <v>#N/A</v>
      </c>
      <c r="AM80">
        <v>0</v>
      </c>
      <c r="AN80">
        <v>0</v>
      </c>
      <c r="AT80">
        <v>0</v>
      </c>
      <c r="AU80">
        <v>0</v>
      </c>
      <c r="AV80">
        <f t="shared" si="1"/>
        <v>0</v>
      </c>
    </row>
    <row r="81" spans="2:48" x14ac:dyDescent="0.2">
      <c r="B81">
        <v>-0.33333333333333331</v>
      </c>
      <c r="C81">
        <v>4</v>
      </c>
      <c r="J81" s="24">
        <v>0</v>
      </c>
      <c r="K81">
        <v>2</v>
      </c>
      <c r="Q81">
        <v>0</v>
      </c>
      <c r="R81">
        <v>5</v>
      </c>
      <c r="V81" t="s">
        <v>519</v>
      </c>
      <c r="W81">
        <v>-1</v>
      </c>
      <c r="X81">
        <v>5</v>
      </c>
      <c r="AB81" t="s">
        <v>519</v>
      </c>
      <c r="AC81">
        <v>3.6666666666666665</v>
      </c>
      <c r="AD81">
        <v>5</v>
      </c>
      <c r="AJ81">
        <v>3.2222222222222223</v>
      </c>
      <c r="AK81">
        <v>3.3333333333333335</v>
      </c>
      <c r="AM81">
        <v>0</v>
      </c>
      <c r="AN81">
        <v>0</v>
      </c>
      <c r="AT81">
        <v>0</v>
      </c>
      <c r="AU81">
        <v>0</v>
      </c>
      <c r="AV81">
        <f t="shared" si="1"/>
        <v>0</v>
      </c>
    </row>
    <row r="82" spans="2:48" x14ac:dyDescent="0.2">
      <c r="B82">
        <v>4</v>
      </c>
      <c r="C82">
        <v>4.333333333333333</v>
      </c>
      <c r="J82" s="24">
        <v>4</v>
      </c>
      <c r="K82">
        <v>5</v>
      </c>
      <c r="Q82">
        <v>5</v>
      </c>
      <c r="R82">
        <v>5</v>
      </c>
      <c r="V82" t="s">
        <v>519</v>
      </c>
      <c r="W82">
        <v>3</v>
      </c>
      <c r="X82">
        <v>3</v>
      </c>
      <c r="AB82" t="s">
        <v>519</v>
      </c>
      <c r="AC82">
        <v>5</v>
      </c>
      <c r="AD82">
        <v>5</v>
      </c>
      <c r="AJ82">
        <v>3.2222222222222223</v>
      </c>
      <c r="AK82">
        <v>3.3333333333333335</v>
      </c>
      <c r="AM82">
        <v>0.33333333333333304</v>
      </c>
      <c r="AN82">
        <v>0</v>
      </c>
      <c r="AT82">
        <v>1</v>
      </c>
      <c r="AU82">
        <v>0</v>
      </c>
      <c r="AV82">
        <f t="shared" si="1"/>
        <v>1</v>
      </c>
    </row>
    <row r="83" spans="2:48" x14ac:dyDescent="0.2">
      <c r="B83">
        <v>4.333333333333333</v>
      </c>
      <c r="C83">
        <v>5</v>
      </c>
      <c r="J83" s="24">
        <v>4</v>
      </c>
      <c r="K83">
        <v>5</v>
      </c>
      <c r="Q83">
        <v>4</v>
      </c>
      <c r="R83">
        <v>5</v>
      </c>
      <c r="V83" t="s">
        <v>519</v>
      </c>
      <c r="W83">
        <v>5</v>
      </c>
      <c r="X83">
        <v>5</v>
      </c>
      <c r="AB83" t="s">
        <v>519</v>
      </c>
      <c r="AC83">
        <v>5.666666666666667</v>
      </c>
      <c r="AD83">
        <v>5.2222222222222223</v>
      </c>
      <c r="AJ83">
        <v>3</v>
      </c>
      <c r="AK83" t="e">
        <v>#N/A</v>
      </c>
      <c r="AM83">
        <v>0</v>
      </c>
      <c r="AN83">
        <v>0</v>
      </c>
      <c r="AT83">
        <v>0</v>
      </c>
      <c r="AU83">
        <v>0</v>
      </c>
      <c r="AV83">
        <f t="shared" si="1"/>
        <v>0</v>
      </c>
    </row>
    <row r="84" spans="2:48" x14ac:dyDescent="0.2">
      <c r="B84">
        <v>5</v>
      </c>
      <c r="C84">
        <v>5</v>
      </c>
      <c r="J84" s="24">
        <v>5</v>
      </c>
      <c r="K84">
        <v>5</v>
      </c>
      <c r="Q84">
        <v>5</v>
      </c>
      <c r="R84">
        <v>5</v>
      </c>
      <c r="V84" t="s">
        <v>519</v>
      </c>
      <c r="W84">
        <v>5</v>
      </c>
      <c r="X84">
        <v>5</v>
      </c>
      <c r="AB84" t="s">
        <v>519</v>
      </c>
      <c r="AC84">
        <v>4.666666666666667</v>
      </c>
      <c r="AD84">
        <v>5.666666666666667</v>
      </c>
      <c r="AJ84">
        <v>2.7777777777777777</v>
      </c>
      <c r="AK84">
        <v>2.4444444444444446</v>
      </c>
      <c r="AM84">
        <v>0.33333333333333304</v>
      </c>
      <c r="AN84">
        <v>0</v>
      </c>
      <c r="AT84">
        <v>1</v>
      </c>
      <c r="AU84">
        <v>0</v>
      </c>
      <c r="AV84">
        <f t="shared" si="1"/>
        <v>1</v>
      </c>
    </row>
    <row r="85" spans="2:48" x14ac:dyDescent="0.2">
      <c r="B85">
        <v>3.6666666666666665</v>
      </c>
      <c r="C85">
        <v>5</v>
      </c>
      <c r="J85" s="24">
        <v>5</v>
      </c>
      <c r="K85">
        <v>5</v>
      </c>
      <c r="Q85">
        <v>3</v>
      </c>
      <c r="R85">
        <v>5</v>
      </c>
      <c r="V85" t="s">
        <v>519</v>
      </c>
      <c r="W85">
        <v>3</v>
      </c>
      <c r="X85">
        <v>5</v>
      </c>
      <c r="AB85" t="s">
        <v>519</v>
      </c>
      <c r="AC85">
        <v>4</v>
      </c>
      <c r="AD85">
        <v>6</v>
      </c>
      <c r="AJ85">
        <v>3</v>
      </c>
      <c r="AK85" t="e">
        <v>#N/A</v>
      </c>
      <c r="AM85">
        <v>0</v>
      </c>
      <c r="AN85">
        <v>0</v>
      </c>
      <c r="AT85">
        <v>0</v>
      </c>
      <c r="AU85">
        <v>0</v>
      </c>
      <c r="AV85">
        <f t="shared" si="1"/>
        <v>0</v>
      </c>
    </row>
    <row r="86" spans="2:48" x14ac:dyDescent="0.2">
      <c r="AJ86">
        <v>2.4444444444444446</v>
      </c>
      <c r="AK86">
        <v>2.7777777777777777</v>
      </c>
    </row>
    <row r="87" spans="2:48" x14ac:dyDescent="0.2">
      <c r="AJ87">
        <v>3.3333333333333335</v>
      </c>
      <c r="AK87">
        <v>3.8888888888888888</v>
      </c>
    </row>
    <row r="88" spans="2:48" x14ac:dyDescent="0.2">
      <c r="AJ88">
        <v>2.7777777777777777</v>
      </c>
      <c r="AK88">
        <v>2.4444444444444446</v>
      </c>
    </row>
    <row r="89" spans="2:48" x14ac:dyDescent="0.2">
      <c r="AJ89">
        <v>3.5555555555555554</v>
      </c>
      <c r="AK89">
        <v>3.6666666666666665</v>
      </c>
    </row>
    <row r="90" spans="2:48" x14ac:dyDescent="0.2">
      <c r="AJ90">
        <v>4.666666666666667</v>
      </c>
      <c r="AK90">
        <v>5</v>
      </c>
    </row>
    <row r="91" spans="2:48" x14ac:dyDescent="0.2">
      <c r="AJ91">
        <v>2.1111111111111112</v>
      </c>
      <c r="AK91" t="e">
        <v>#N/A</v>
      </c>
    </row>
    <row r="92" spans="2:48" x14ac:dyDescent="0.2">
      <c r="AJ92">
        <v>3.8888888888888888</v>
      </c>
      <c r="AK92" t="e">
        <v>#N/A</v>
      </c>
    </row>
    <row r="93" spans="2:48" x14ac:dyDescent="0.2">
      <c r="AJ93">
        <v>4</v>
      </c>
      <c r="AK93" t="e">
        <v>#N/A</v>
      </c>
    </row>
    <row r="94" spans="2:48" x14ac:dyDescent="0.2">
      <c r="AJ94">
        <v>3.6666666666666665</v>
      </c>
      <c r="AK94" t="e">
        <v>#N/A</v>
      </c>
    </row>
    <row r="95" spans="2:48" x14ac:dyDescent="0.2">
      <c r="AJ95">
        <v>4.1111111111111107</v>
      </c>
      <c r="AK95">
        <v>4.5555555555555554</v>
      </c>
    </row>
    <row r="96" spans="2:48" x14ac:dyDescent="0.2">
      <c r="AJ96">
        <v>2.1111111111111112</v>
      </c>
      <c r="AK96" t="e">
        <v>#N/A</v>
      </c>
    </row>
    <row r="97" spans="36:37" x14ac:dyDescent="0.2">
      <c r="AJ97">
        <v>3.1111111111111112</v>
      </c>
      <c r="AK97">
        <v>2.7777777777777777</v>
      </c>
    </row>
    <row r="98" spans="36:37" x14ac:dyDescent="0.2">
      <c r="AJ98">
        <v>4</v>
      </c>
      <c r="AK98">
        <v>3.8888888888888888</v>
      </c>
    </row>
    <row r="99" spans="36:37" x14ac:dyDescent="0.2">
      <c r="AJ99">
        <v>1.7777777777777777</v>
      </c>
      <c r="AK99" t="e">
        <v>#N/A</v>
      </c>
    </row>
    <row r="100" spans="36:37" x14ac:dyDescent="0.2">
      <c r="AJ100">
        <v>2.7777777777777777</v>
      </c>
      <c r="AK100" t="e">
        <v>#N/A</v>
      </c>
    </row>
    <row r="101" spans="36:37" x14ac:dyDescent="0.2">
      <c r="AJ101">
        <v>2.3333333333333335</v>
      </c>
      <c r="AK101" t="e">
        <v>#N/A</v>
      </c>
    </row>
    <row r="102" spans="36:37" x14ac:dyDescent="0.2">
      <c r="AJ102">
        <v>4.5555555555555554</v>
      </c>
      <c r="AK102" t="e">
        <v>#N/A</v>
      </c>
    </row>
    <row r="103" spans="36:37" x14ac:dyDescent="0.2">
      <c r="AJ103">
        <v>2.2222222222222223</v>
      </c>
      <c r="AK103" t="e">
        <v>#N/A</v>
      </c>
    </row>
    <row r="104" spans="36:37" x14ac:dyDescent="0.2">
      <c r="AK104" t="s">
        <v>518</v>
      </c>
    </row>
    <row r="105" spans="36:37" x14ac:dyDescent="0.2">
      <c r="AK105" t="e">
        <v>#N/A</v>
      </c>
    </row>
    <row r="106" spans="36:37" x14ac:dyDescent="0.2">
      <c r="AJ106">
        <v>3</v>
      </c>
      <c r="AK106" t="e">
        <v>#N/A</v>
      </c>
    </row>
    <row r="107" spans="36:37" x14ac:dyDescent="0.2">
      <c r="AJ107">
        <v>3.6666666666666665</v>
      </c>
      <c r="AK107" t="e">
        <v>#N/A</v>
      </c>
    </row>
    <row r="108" spans="36:37" x14ac:dyDescent="0.2">
      <c r="AJ108">
        <v>2.6666666666666665</v>
      </c>
      <c r="AK108" t="e">
        <v>#N/A</v>
      </c>
    </row>
    <row r="109" spans="36:37" x14ac:dyDescent="0.2">
      <c r="AJ109">
        <v>3.7777777777777777</v>
      </c>
      <c r="AK109">
        <v>4.1111111111111107</v>
      </c>
    </row>
    <row r="110" spans="36:37" x14ac:dyDescent="0.2">
      <c r="AJ110">
        <v>2.8888888888888888</v>
      </c>
      <c r="AK110">
        <v>2.4444444444444446</v>
      </c>
    </row>
    <row r="111" spans="36:37" x14ac:dyDescent="0.2">
      <c r="AJ111">
        <v>3.2222222222222223</v>
      </c>
      <c r="AK111">
        <v>3.4444444444444446</v>
      </c>
    </row>
    <row r="112" spans="36:37" x14ac:dyDescent="0.2">
      <c r="AK112" t="e">
        <v>#N/A</v>
      </c>
    </row>
    <row r="113" spans="36:37" x14ac:dyDescent="0.2">
      <c r="AJ113">
        <v>3.1111111111111112</v>
      </c>
      <c r="AK113">
        <v>3</v>
      </c>
    </row>
    <row r="114" spans="36:37" x14ac:dyDescent="0.2">
      <c r="AJ114">
        <v>2.6666666666666665</v>
      </c>
      <c r="AK114">
        <v>2.3333333333333335</v>
      </c>
    </row>
    <row r="115" spans="36:37" x14ac:dyDescent="0.2">
      <c r="AK115" t="e">
        <v>#N/A</v>
      </c>
    </row>
    <row r="116" spans="36:37" x14ac:dyDescent="0.2">
      <c r="AJ116">
        <v>2.7777777777777777</v>
      </c>
      <c r="AK116" t="e">
        <v>#N/A</v>
      </c>
    </row>
    <row r="117" spans="36:37" x14ac:dyDescent="0.2">
      <c r="AJ117">
        <v>3</v>
      </c>
      <c r="AK117">
        <v>3.1111111111111112</v>
      </c>
    </row>
    <row r="118" spans="36:37" x14ac:dyDescent="0.2">
      <c r="AJ118">
        <v>2.5555555555555554</v>
      </c>
      <c r="AK118" t="e">
        <v>#N/A</v>
      </c>
    </row>
    <row r="119" spans="36:37" x14ac:dyDescent="0.2">
      <c r="AJ119">
        <v>3.3333333333333335</v>
      </c>
      <c r="AK119" t="e">
        <v>#N/A</v>
      </c>
    </row>
    <row r="120" spans="36:37" x14ac:dyDescent="0.2">
      <c r="AJ120">
        <v>3.8888888888888888</v>
      </c>
      <c r="AK120">
        <v>3.2222222222222223</v>
      </c>
    </row>
    <row r="121" spans="36:37" x14ac:dyDescent="0.2">
      <c r="AJ121">
        <v>2.5555555555555554</v>
      </c>
      <c r="AK121">
        <v>2.5555555555555554</v>
      </c>
    </row>
    <row r="122" spans="36:37" x14ac:dyDescent="0.2">
      <c r="AJ122">
        <v>4.333333333333333</v>
      </c>
      <c r="AK122" t="e">
        <v>#N/A</v>
      </c>
    </row>
    <row r="123" spans="36:37" x14ac:dyDescent="0.2">
      <c r="AJ123">
        <v>4</v>
      </c>
      <c r="AK123">
        <v>4</v>
      </c>
    </row>
    <row r="124" spans="36:37" x14ac:dyDescent="0.2">
      <c r="AJ124">
        <v>2.6666666666666665</v>
      </c>
      <c r="AK124" t="e">
        <v>#N/A</v>
      </c>
    </row>
    <row r="125" spans="36:37" x14ac:dyDescent="0.2">
      <c r="AK125" t="e">
        <v>#N/A</v>
      </c>
    </row>
    <row r="126" spans="36:37" x14ac:dyDescent="0.2">
      <c r="AK126" t="e">
        <v>#N/A</v>
      </c>
    </row>
    <row r="127" spans="36:37" x14ac:dyDescent="0.2">
      <c r="AJ127">
        <v>4</v>
      </c>
      <c r="AK127" t="e">
        <v>#N/A</v>
      </c>
    </row>
    <row r="128" spans="36:37" x14ac:dyDescent="0.2">
      <c r="AJ128">
        <v>2.8888888888888888</v>
      </c>
      <c r="AK128" t="e">
        <v>#N/A</v>
      </c>
    </row>
    <row r="129" spans="36:37" x14ac:dyDescent="0.2">
      <c r="AJ129">
        <v>2.5555555555555554</v>
      </c>
      <c r="AK129" t="e">
        <v>#N/A</v>
      </c>
    </row>
    <row r="130" spans="36:37" x14ac:dyDescent="0.2">
      <c r="AJ130">
        <v>2.5555555555555554</v>
      </c>
      <c r="AK130">
        <v>2.3333333333333335</v>
      </c>
    </row>
    <row r="131" spans="36:37" x14ac:dyDescent="0.2">
      <c r="AJ131">
        <v>2.4444444444444446</v>
      </c>
      <c r="AK131" t="e">
        <v>#N/A</v>
      </c>
    </row>
    <row r="132" spans="36:37" x14ac:dyDescent="0.2">
      <c r="AJ132">
        <v>3</v>
      </c>
      <c r="AK132" t="e">
        <v>#N/A</v>
      </c>
    </row>
    <row r="133" spans="36:37" x14ac:dyDescent="0.2">
      <c r="AJ133">
        <v>3.5555555555555554</v>
      </c>
      <c r="AK133" t="e">
        <v>#N/A</v>
      </c>
    </row>
    <row r="134" spans="36:37" x14ac:dyDescent="0.2">
      <c r="AJ134">
        <v>3.1111111111111112</v>
      </c>
      <c r="AK134" t="e">
        <v>#N/A</v>
      </c>
    </row>
    <row r="135" spans="36:37" x14ac:dyDescent="0.2">
      <c r="AK135" t="e">
        <v>#N/A</v>
      </c>
    </row>
    <row r="136" spans="36:37" x14ac:dyDescent="0.2">
      <c r="AJ136">
        <v>3.8888888888888888</v>
      </c>
      <c r="AK136" t="e">
        <v>#N/A</v>
      </c>
    </row>
    <row r="137" spans="36:37" x14ac:dyDescent="0.2">
      <c r="AJ137">
        <v>1.6666666666666667</v>
      </c>
      <c r="AK137" t="e">
        <v>#N/A</v>
      </c>
    </row>
    <row r="138" spans="36:37" x14ac:dyDescent="0.2">
      <c r="AJ138">
        <v>4.2222222222222223</v>
      </c>
      <c r="AK138">
        <v>4.666666666666667</v>
      </c>
    </row>
    <row r="139" spans="36:37" x14ac:dyDescent="0.2">
      <c r="AJ139">
        <v>4</v>
      </c>
      <c r="AK139">
        <v>4.1111111111111107</v>
      </c>
    </row>
    <row r="140" spans="36:37" x14ac:dyDescent="0.2">
      <c r="AK140" t="e">
        <v>#N/A</v>
      </c>
    </row>
    <row r="141" spans="36:37" x14ac:dyDescent="0.2">
      <c r="AJ141">
        <v>3.2222222222222223</v>
      </c>
      <c r="AK141" t="e">
        <v>#N/A</v>
      </c>
    </row>
    <row r="142" spans="36:37" x14ac:dyDescent="0.2">
      <c r="AK142" t="e">
        <v>#N/A</v>
      </c>
    </row>
    <row r="143" spans="36:37" x14ac:dyDescent="0.2">
      <c r="AK143" t="e">
        <v>#N/A</v>
      </c>
    </row>
    <row r="144" spans="36:37" x14ac:dyDescent="0.2">
      <c r="AJ144">
        <v>3.7777777777777777</v>
      </c>
      <c r="AK144">
        <v>3.8888888888888888</v>
      </c>
    </row>
    <row r="145" spans="36:37" x14ac:dyDescent="0.2">
      <c r="AJ145">
        <v>3</v>
      </c>
      <c r="AK145">
        <v>2.3333333333333335</v>
      </c>
    </row>
    <row r="146" spans="36:37" x14ac:dyDescent="0.2">
      <c r="AJ146">
        <v>3.4444444444444446</v>
      </c>
      <c r="AK146" t="e">
        <v>#N/A</v>
      </c>
    </row>
    <row r="147" spans="36:37" x14ac:dyDescent="0.2">
      <c r="AJ147">
        <v>3.8888888888888888</v>
      </c>
      <c r="AK147">
        <v>3.7777777777777777</v>
      </c>
    </row>
    <row r="148" spans="36:37" x14ac:dyDescent="0.2">
      <c r="AK148" t="e">
        <v>#N/A</v>
      </c>
    </row>
    <row r="149" spans="36:37" x14ac:dyDescent="0.2">
      <c r="AJ149">
        <v>4.5555555555555554</v>
      </c>
      <c r="AK149" t="e">
        <v>#N/A</v>
      </c>
    </row>
    <row r="150" spans="36:37" x14ac:dyDescent="0.2">
      <c r="AJ150">
        <v>2.6666666666666665</v>
      </c>
      <c r="AK150">
        <v>3.4444444444444446</v>
      </c>
    </row>
    <row r="151" spans="36:37" x14ac:dyDescent="0.2">
      <c r="AJ151">
        <v>2.8888888888888888</v>
      </c>
      <c r="AK151" t="e">
        <v>#N/A</v>
      </c>
    </row>
    <row r="152" spans="36:37" x14ac:dyDescent="0.2">
      <c r="AJ152">
        <v>4.4444444444444446</v>
      </c>
      <c r="AK152" t="e">
        <v>#N/A</v>
      </c>
    </row>
    <row r="153" spans="36:37" x14ac:dyDescent="0.2">
      <c r="AJ153">
        <v>3.8888888888888888</v>
      </c>
      <c r="AK153" t="e">
        <v>#N/A</v>
      </c>
    </row>
    <row r="154" spans="36:37" x14ac:dyDescent="0.2">
      <c r="AJ154">
        <v>3.6666666666666665</v>
      </c>
      <c r="AK154" t="e">
        <v>#N/A</v>
      </c>
    </row>
    <row r="155" spans="36:37" x14ac:dyDescent="0.2">
      <c r="AJ155">
        <v>3.3333333333333335</v>
      </c>
      <c r="AK155" t="e">
        <v>#N/A</v>
      </c>
    </row>
    <row r="156" spans="36:37" x14ac:dyDescent="0.2">
      <c r="AJ156">
        <v>4.2222222222222223</v>
      </c>
      <c r="AK156">
        <v>4.8888888888888893</v>
      </c>
    </row>
    <row r="157" spans="36:37" x14ac:dyDescent="0.2">
      <c r="AJ157">
        <v>4.7777777777777777</v>
      </c>
      <c r="AK157">
        <v>4.666666666666667</v>
      </c>
    </row>
    <row r="158" spans="36:37" x14ac:dyDescent="0.2">
      <c r="AJ158">
        <v>2.7777777777777777</v>
      </c>
      <c r="AK158">
        <v>2.3333333333333335</v>
      </c>
    </row>
    <row r="159" spans="36:37" x14ac:dyDescent="0.2">
      <c r="AK159" t="e">
        <v>#N/A</v>
      </c>
    </row>
    <row r="160" spans="36:37" x14ac:dyDescent="0.2">
      <c r="AJ160">
        <v>2.6666666666666665</v>
      </c>
      <c r="AK160" t="e">
        <v>#N/A</v>
      </c>
    </row>
    <row r="161" spans="36:37" x14ac:dyDescent="0.2">
      <c r="AJ161">
        <v>3.8888888888888888</v>
      </c>
      <c r="AK161">
        <v>3</v>
      </c>
    </row>
    <row r="162" spans="36:37" x14ac:dyDescent="0.2">
      <c r="AJ162">
        <v>3.1111111111111112</v>
      </c>
      <c r="AK162" t="e">
        <v>#N/A</v>
      </c>
    </row>
    <row r="163" spans="36:37" x14ac:dyDescent="0.2">
      <c r="AJ163">
        <v>2.5555555555555554</v>
      </c>
      <c r="AK163" t="e">
        <v>#N/A</v>
      </c>
    </row>
    <row r="164" spans="36:37" x14ac:dyDescent="0.2">
      <c r="AJ164">
        <v>2.5555555555555554</v>
      </c>
      <c r="AK164" t="e">
        <v>#N/A</v>
      </c>
    </row>
    <row r="165" spans="36:37" x14ac:dyDescent="0.2">
      <c r="AJ165">
        <v>1.8888888888888888</v>
      </c>
      <c r="AK165" t="e">
        <v>#N/A</v>
      </c>
    </row>
    <row r="166" spans="36:37" x14ac:dyDescent="0.2">
      <c r="AJ166">
        <v>4.4444444444444446</v>
      </c>
      <c r="AK166" t="e">
        <v>#N/A</v>
      </c>
    </row>
    <row r="167" spans="36:37" x14ac:dyDescent="0.2">
      <c r="AJ167">
        <v>2.7777777777777777</v>
      </c>
      <c r="AK167">
        <v>2.3333333333333335</v>
      </c>
    </row>
    <row r="168" spans="36:37" x14ac:dyDescent="0.2">
      <c r="AJ168">
        <v>2.4444444444444446</v>
      </c>
      <c r="AK168" t="e">
        <v>#N/A</v>
      </c>
    </row>
    <row r="169" spans="36:37" x14ac:dyDescent="0.2">
      <c r="AJ169">
        <v>3</v>
      </c>
      <c r="AK169">
        <v>3</v>
      </c>
    </row>
    <row r="170" spans="36:37" x14ac:dyDescent="0.2">
      <c r="AJ170">
        <v>2.6666666666666665</v>
      </c>
      <c r="AK170" t="e">
        <v>#N/A</v>
      </c>
    </row>
    <row r="171" spans="36:37" x14ac:dyDescent="0.2">
      <c r="AJ171">
        <v>4.8888888888888893</v>
      </c>
      <c r="AK171">
        <v>4</v>
      </c>
    </row>
    <row r="172" spans="36:37" x14ac:dyDescent="0.2">
      <c r="AJ172">
        <v>3.3333333333333335</v>
      </c>
      <c r="AK172" t="e">
        <v>#N/A</v>
      </c>
    </row>
    <row r="173" spans="36:37" x14ac:dyDescent="0.2">
      <c r="AJ173">
        <v>2.6666666666666665</v>
      </c>
      <c r="AK173">
        <v>2.3333333333333335</v>
      </c>
    </row>
    <row r="174" spans="36:37" x14ac:dyDescent="0.2">
      <c r="AJ174">
        <v>2.7777777777777777</v>
      </c>
      <c r="AK174" t="e">
        <v>#N/A</v>
      </c>
    </row>
    <row r="175" spans="36:37" x14ac:dyDescent="0.2">
      <c r="AJ175">
        <v>2.2222222222222223</v>
      </c>
      <c r="AK175">
        <v>3.6666666666666665</v>
      </c>
    </row>
    <row r="176" spans="36:37" x14ac:dyDescent="0.2">
      <c r="AK176" t="e">
        <v>#N/A</v>
      </c>
    </row>
    <row r="177" spans="36:37" x14ac:dyDescent="0.2">
      <c r="AJ177">
        <v>3</v>
      </c>
      <c r="AK177" t="e">
        <v>#N/A</v>
      </c>
    </row>
    <row r="178" spans="36:37" x14ac:dyDescent="0.2">
      <c r="AJ178">
        <v>3.4444444444444446</v>
      </c>
      <c r="AK178" t="e">
        <v>#N/A</v>
      </c>
    </row>
    <row r="179" spans="36:37" x14ac:dyDescent="0.2">
      <c r="AJ179">
        <v>2.6666666666666665</v>
      </c>
      <c r="AK179" t="e">
        <v>#N/A</v>
      </c>
    </row>
    <row r="180" spans="36:37" x14ac:dyDescent="0.2">
      <c r="AJ180">
        <v>2.8888888888888888</v>
      </c>
      <c r="AK180">
        <v>3.3333333333333335</v>
      </c>
    </row>
    <row r="181" spans="36:37" x14ac:dyDescent="0.2">
      <c r="AJ181">
        <v>5.2222222222222223</v>
      </c>
      <c r="AK181" t="e">
        <v>#N/A</v>
      </c>
    </row>
    <row r="182" spans="36:37" x14ac:dyDescent="0.2">
      <c r="AK182" t="e">
        <v>#N/A</v>
      </c>
    </row>
    <row r="183" spans="36:37" x14ac:dyDescent="0.2">
      <c r="AK183" t="e">
        <v>#N/A</v>
      </c>
    </row>
    <row r="184" spans="36:37" x14ac:dyDescent="0.2">
      <c r="AJ184">
        <v>2.8888888888888888</v>
      </c>
      <c r="AK184" t="e">
        <v>#N/A</v>
      </c>
    </row>
    <row r="185" spans="36:37" x14ac:dyDescent="0.2">
      <c r="AJ185">
        <v>5.2222222222222223</v>
      </c>
      <c r="AK185">
        <v>5.2222222222222223</v>
      </c>
    </row>
    <row r="186" spans="36:37" x14ac:dyDescent="0.2">
      <c r="AJ186">
        <v>3.7777777777777777</v>
      </c>
      <c r="AK186" t="e">
        <v>#N/A</v>
      </c>
    </row>
    <row r="187" spans="36:37" x14ac:dyDescent="0.2">
      <c r="AJ187">
        <v>5</v>
      </c>
      <c r="AK187" t="e">
        <v>#N/A</v>
      </c>
    </row>
    <row r="188" spans="36:37" x14ac:dyDescent="0.2">
      <c r="AJ188">
        <v>2.4444444444444446</v>
      </c>
      <c r="AK188" t="e">
        <v>#N/A</v>
      </c>
    </row>
    <row r="189" spans="36:37" x14ac:dyDescent="0.2">
      <c r="AJ189">
        <v>2.5555555555555554</v>
      </c>
      <c r="AK189" t="e">
        <v>#N/A</v>
      </c>
    </row>
    <row r="190" spans="36:37" x14ac:dyDescent="0.2">
      <c r="AJ190">
        <v>2.4444444444444446</v>
      </c>
      <c r="AK190" t="e">
        <v>#N/A</v>
      </c>
    </row>
    <row r="191" spans="36:37" x14ac:dyDescent="0.2">
      <c r="AJ191">
        <v>2.2222222222222223</v>
      </c>
      <c r="AK191" t="e">
        <v>#N/A</v>
      </c>
    </row>
    <row r="192" spans="36:37" x14ac:dyDescent="0.2">
      <c r="AK192" t="e">
        <v>#N/A</v>
      </c>
    </row>
    <row r="193" spans="36:37" x14ac:dyDescent="0.2">
      <c r="AJ193">
        <v>2.2222222222222223</v>
      </c>
      <c r="AK193" t="e">
        <v>#N/A</v>
      </c>
    </row>
    <row r="194" spans="36:37" x14ac:dyDescent="0.2">
      <c r="AJ194">
        <v>2.2222222222222223</v>
      </c>
      <c r="AK194" t="e">
        <v>#N/A</v>
      </c>
    </row>
    <row r="195" spans="36:37" x14ac:dyDescent="0.2">
      <c r="AJ195">
        <v>3</v>
      </c>
      <c r="AK195" t="e">
        <v>#N/A</v>
      </c>
    </row>
    <row r="196" spans="36:37" x14ac:dyDescent="0.2">
      <c r="AJ196">
        <v>3.4444444444444446</v>
      </c>
      <c r="AK196" t="e">
        <v>#N/A</v>
      </c>
    </row>
    <row r="197" spans="36:37" x14ac:dyDescent="0.2">
      <c r="AJ197">
        <v>2.6666666666666665</v>
      </c>
      <c r="AK197" t="e">
        <v>#N/A</v>
      </c>
    </row>
    <row r="198" spans="36:37" x14ac:dyDescent="0.2">
      <c r="AJ198">
        <v>2.2222222222222223</v>
      </c>
      <c r="AK198" t="e">
        <v>#N/A</v>
      </c>
    </row>
    <row r="199" spans="36:37" x14ac:dyDescent="0.2">
      <c r="AJ199">
        <v>4.333333333333333</v>
      </c>
      <c r="AK199" t="e">
        <v>#N/A</v>
      </c>
    </row>
    <row r="200" spans="36:37" x14ac:dyDescent="0.2">
      <c r="AJ200">
        <v>4.7777777777777777</v>
      </c>
      <c r="AK200" t="e">
        <v>#N/A</v>
      </c>
    </row>
    <row r="201" spans="36:37" x14ac:dyDescent="0.2">
      <c r="AK201" t="s">
        <v>518</v>
      </c>
    </row>
    <row r="202" spans="36:37" x14ac:dyDescent="0.2">
      <c r="AJ202">
        <v>2.5555555555555554</v>
      </c>
      <c r="AK202" t="e">
        <v>#N/A</v>
      </c>
    </row>
    <row r="203" spans="36:37" x14ac:dyDescent="0.2">
      <c r="AK203" t="e">
        <v>#N/A</v>
      </c>
    </row>
    <row r="204" spans="36:37" x14ac:dyDescent="0.2">
      <c r="AK204" t="e">
        <v>#N/A</v>
      </c>
    </row>
    <row r="205" spans="36:37" x14ac:dyDescent="0.2">
      <c r="AJ205">
        <v>2.8888888888888888</v>
      </c>
      <c r="AK205">
        <v>2.7777777777777777</v>
      </c>
    </row>
    <row r="206" spans="36:37" x14ac:dyDescent="0.2">
      <c r="AJ206">
        <v>2.2222222222222223</v>
      </c>
      <c r="AK206" t="e">
        <v>#N/A</v>
      </c>
    </row>
    <row r="207" spans="36:37" x14ac:dyDescent="0.2">
      <c r="AJ207">
        <v>2.4444444444444446</v>
      </c>
      <c r="AK207" t="e">
        <v>#N/A</v>
      </c>
    </row>
    <row r="208" spans="36:37" x14ac:dyDescent="0.2">
      <c r="AJ208">
        <v>2.5555555555555554</v>
      </c>
      <c r="AK208" t="e">
        <v>#N/A</v>
      </c>
    </row>
    <row r="209" spans="36:37" x14ac:dyDescent="0.2">
      <c r="AJ209">
        <v>2.4444444444444446</v>
      </c>
      <c r="AK209" t="e">
        <v>#N/A</v>
      </c>
    </row>
    <row r="210" spans="36:37" x14ac:dyDescent="0.2">
      <c r="AJ210">
        <v>2.1111111111111112</v>
      </c>
      <c r="AK210" t="e">
        <v>#N/A</v>
      </c>
    </row>
    <row r="211" spans="36:37" x14ac:dyDescent="0.2">
      <c r="AJ211">
        <v>3.1111111111111112</v>
      </c>
      <c r="AK211" t="e">
        <v>#N/A</v>
      </c>
    </row>
    <row r="212" spans="36:37" x14ac:dyDescent="0.2">
      <c r="AJ212">
        <v>3.2222222222222223</v>
      </c>
      <c r="AK212" t="e">
        <v>#N/A</v>
      </c>
    </row>
    <row r="213" spans="36:37" x14ac:dyDescent="0.2">
      <c r="AJ213">
        <v>2.6666666666666665</v>
      </c>
      <c r="AK213" t="e">
        <v>#N/A</v>
      </c>
    </row>
    <row r="214" spans="36:37" x14ac:dyDescent="0.2">
      <c r="AJ214">
        <v>2.6666666666666665</v>
      </c>
      <c r="AK214" t="e">
        <v>#N/A</v>
      </c>
    </row>
    <row r="215" spans="36:37" x14ac:dyDescent="0.2">
      <c r="AJ215">
        <v>2.7777777777777777</v>
      </c>
      <c r="AK215" t="e">
        <v>#N/A</v>
      </c>
    </row>
    <row r="216" spans="36:37" x14ac:dyDescent="0.2">
      <c r="AJ216">
        <v>4</v>
      </c>
      <c r="AK216" t="e">
        <v>#N/A</v>
      </c>
    </row>
    <row r="217" spans="36:37" x14ac:dyDescent="0.2">
      <c r="AK217" t="e">
        <v>#N/A</v>
      </c>
    </row>
    <row r="218" spans="36:37" x14ac:dyDescent="0.2">
      <c r="AJ218">
        <v>3</v>
      </c>
      <c r="AK218" t="e">
        <v>#N/A</v>
      </c>
    </row>
    <row r="219" spans="36:37" x14ac:dyDescent="0.2">
      <c r="AJ219">
        <v>2.1111111111111112</v>
      </c>
      <c r="AK219" t="e">
        <v>#N/A</v>
      </c>
    </row>
    <row r="220" spans="36:37" x14ac:dyDescent="0.2">
      <c r="AK220" t="e">
        <v>#N/A</v>
      </c>
    </row>
    <row r="221" spans="36:37" x14ac:dyDescent="0.2">
      <c r="AJ221">
        <v>4</v>
      </c>
      <c r="AK221" t="e">
        <v>#N/A</v>
      </c>
    </row>
    <row r="222" spans="36:37" x14ac:dyDescent="0.2">
      <c r="AJ222">
        <v>2.2222222222222223</v>
      </c>
      <c r="AK222">
        <v>2.1111111111111112</v>
      </c>
    </row>
    <row r="223" spans="36:37" x14ac:dyDescent="0.2">
      <c r="AJ223">
        <v>2.8888888888888888</v>
      </c>
      <c r="AK223" t="e">
        <v>#N/A</v>
      </c>
    </row>
    <row r="224" spans="36:37" x14ac:dyDescent="0.2">
      <c r="AJ224">
        <v>2.5555555555555554</v>
      </c>
      <c r="AK224">
        <v>2.6666666666666665</v>
      </c>
    </row>
    <row r="225" spans="36:37" x14ac:dyDescent="0.2">
      <c r="AJ225">
        <v>2.2222222222222223</v>
      </c>
      <c r="AK225" t="e">
        <v>#N/A</v>
      </c>
    </row>
    <row r="226" spans="36:37" x14ac:dyDescent="0.2">
      <c r="AJ226">
        <v>2.6666666666666665</v>
      </c>
      <c r="AK226">
        <v>2.8888888888888888</v>
      </c>
    </row>
    <row r="227" spans="36:37" x14ac:dyDescent="0.2">
      <c r="AK227" t="e">
        <v>#N/A</v>
      </c>
    </row>
    <row r="228" spans="36:37" x14ac:dyDescent="0.2">
      <c r="AJ228">
        <v>3</v>
      </c>
      <c r="AK228" t="e">
        <v>#N/A</v>
      </c>
    </row>
    <row r="229" spans="36:37" x14ac:dyDescent="0.2">
      <c r="AJ229">
        <v>5.666666666666667</v>
      </c>
      <c r="AK229">
        <v>5</v>
      </c>
    </row>
    <row r="230" spans="36:37" x14ac:dyDescent="0.2">
      <c r="AJ230">
        <v>3</v>
      </c>
      <c r="AK230" t="e">
        <v>#N/A</v>
      </c>
    </row>
    <row r="231" spans="36:37" x14ac:dyDescent="0.2">
      <c r="AJ231">
        <v>3</v>
      </c>
      <c r="AK231" t="e">
        <v>#N/A</v>
      </c>
    </row>
    <row r="232" spans="36:37" x14ac:dyDescent="0.2">
      <c r="AJ232">
        <v>2.8888888888888888</v>
      </c>
      <c r="AK232">
        <v>3.4444444444444446</v>
      </c>
    </row>
    <row r="233" spans="36:37" x14ac:dyDescent="0.2">
      <c r="AJ233">
        <v>2.7777777777777777</v>
      </c>
      <c r="AK233" t="e">
        <v>#N/A</v>
      </c>
    </row>
    <row r="234" spans="36:37" x14ac:dyDescent="0.2">
      <c r="AJ234">
        <v>2.7777777777777777</v>
      </c>
      <c r="AK234" t="e">
        <v>#N/A</v>
      </c>
    </row>
    <row r="235" spans="36:37" x14ac:dyDescent="0.2">
      <c r="AJ235" t="s">
        <v>518</v>
      </c>
      <c r="AK235" t="e">
        <v>#N/A</v>
      </c>
    </row>
    <row r="236" spans="36:37" x14ac:dyDescent="0.2">
      <c r="AJ236">
        <v>4.1111111111111107</v>
      </c>
      <c r="AK236">
        <v>4.1111111111111107</v>
      </c>
    </row>
    <row r="237" spans="36:37" x14ac:dyDescent="0.2">
      <c r="AJ237">
        <v>3.7777777777777777</v>
      </c>
      <c r="AK237" t="e">
        <v>#N/A</v>
      </c>
    </row>
    <row r="238" spans="36:37" x14ac:dyDescent="0.2">
      <c r="AJ238" t="s">
        <v>518</v>
      </c>
      <c r="AK238" t="e">
        <v>#N/A</v>
      </c>
    </row>
    <row r="239" spans="36:37" x14ac:dyDescent="0.2">
      <c r="AJ239">
        <v>1.5555555555555556</v>
      </c>
      <c r="AK239" t="e">
        <v>#N/A</v>
      </c>
    </row>
    <row r="240" spans="36:37" x14ac:dyDescent="0.2">
      <c r="AJ240">
        <v>3.6666666666666665</v>
      </c>
      <c r="AK240">
        <v>3.2222222222222223</v>
      </c>
    </row>
    <row r="241" spans="36:37" x14ac:dyDescent="0.2">
      <c r="AJ241">
        <v>4.333333333333333</v>
      </c>
      <c r="AK241" t="e">
        <v>#N/A</v>
      </c>
    </row>
    <row r="242" spans="36:37" x14ac:dyDescent="0.2">
      <c r="AJ242">
        <v>3.5555555555555554</v>
      </c>
      <c r="AK242" t="e">
        <v>#N/A</v>
      </c>
    </row>
    <row r="243" spans="36:37" x14ac:dyDescent="0.2">
      <c r="AJ243">
        <v>3.2222222222222223</v>
      </c>
      <c r="AK243">
        <v>4.2222222222222223</v>
      </c>
    </row>
    <row r="244" spans="36:37" x14ac:dyDescent="0.2">
      <c r="AJ244">
        <v>2.8888888888888888</v>
      </c>
      <c r="AK244" t="e">
        <v>#N/A</v>
      </c>
    </row>
    <row r="245" spans="36:37" x14ac:dyDescent="0.2">
      <c r="AJ245">
        <v>2.5555555555555554</v>
      </c>
      <c r="AK245">
        <v>2.5555555555555554</v>
      </c>
    </row>
    <row r="246" spans="36:37" x14ac:dyDescent="0.2">
      <c r="AJ246">
        <v>3.6666666666666665</v>
      </c>
      <c r="AK246">
        <v>5</v>
      </c>
    </row>
    <row r="247" spans="36:37" x14ac:dyDescent="0.2">
      <c r="AJ247">
        <v>3.1111111111111112</v>
      </c>
      <c r="AK247" t="e">
        <v>#N/A</v>
      </c>
    </row>
    <row r="248" spans="36:37" x14ac:dyDescent="0.2">
      <c r="AJ248">
        <v>3</v>
      </c>
      <c r="AK248">
        <v>3.3333333333333335</v>
      </c>
    </row>
    <row r="249" spans="36:37" x14ac:dyDescent="0.2">
      <c r="AJ249">
        <v>4</v>
      </c>
      <c r="AK249">
        <v>6</v>
      </c>
    </row>
    <row r="250" spans="36:37" x14ac:dyDescent="0.2">
      <c r="AJ250">
        <v>2.6666666666666665</v>
      </c>
      <c r="AK250" t="e">
        <v>#N/A</v>
      </c>
    </row>
    <row r="251" spans="36:37" x14ac:dyDescent="0.2">
      <c r="AJ251">
        <v>2.6666666666666665</v>
      </c>
      <c r="AK251">
        <v>2</v>
      </c>
    </row>
    <row r="252" spans="36:37" x14ac:dyDescent="0.2">
      <c r="AJ252">
        <v>3</v>
      </c>
      <c r="AK252">
        <v>3.1111111111111112</v>
      </c>
    </row>
    <row r="253" spans="36:37" x14ac:dyDescent="0.2">
      <c r="AJ253">
        <v>4</v>
      </c>
      <c r="AK253">
        <v>3.6666666666666665</v>
      </c>
    </row>
    <row r="254" spans="36:37" x14ac:dyDescent="0.2">
      <c r="AJ254">
        <v>3.3333333333333335</v>
      </c>
      <c r="AK254" t="e">
        <v>#N/A</v>
      </c>
    </row>
    <row r="255" spans="36:37" x14ac:dyDescent="0.2">
      <c r="AJ255">
        <v>3.6666666666666665</v>
      </c>
      <c r="AK255" t="e">
        <v>#N/A</v>
      </c>
    </row>
    <row r="256" spans="36:37" x14ac:dyDescent="0.2">
      <c r="AJ256">
        <v>2.5555555555555554</v>
      </c>
      <c r="AK256" t="e">
        <v>#N/A</v>
      </c>
    </row>
    <row r="257" spans="36:37" x14ac:dyDescent="0.2">
      <c r="AJ257">
        <v>4</v>
      </c>
      <c r="AK257" t="e">
        <v>#N/A</v>
      </c>
    </row>
    <row r="258" spans="36:37" x14ac:dyDescent="0.2">
      <c r="AJ258">
        <v>2.5555555555555554</v>
      </c>
      <c r="AK258" t="e">
        <v>#N/A</v>
      </c>
    </row>
    <row r="259" spans="36:37" x14ac:dyDescent="0.2">
      <c r="AJ259">
        <v>5.2222222222222223</v>
      </c>
      <c r="AK259" t="e">
        <v>#N/A</v>
      </c>
    </row>
    <row r="260" spans="36:37" x14ac:dyDescent="0.2">
      <c r="AJ260">
        <v>2.7777777777777777</v>
      </c>
      <c r="AK260" t="e">
        <v>#N/A</v>
      </c>
    </row>
    <row r="261" spans="36:37" x14ac:dyDescent="0.2">
      <c r="AJ261">
        <v>1</v>
      </c>
      <c r="AK261" t="e">
        <v>#N/A</v>
      </c>
    </row>
    <row r="262" spans="36:37" x14ac:dyDescent="0.2">
      <c r="AJ262">
        <v>2.2222222222222223</v>
      </c>
      <c r="AK262" t="e">
        <v>#N/A</v>
      </c>
    </row>
    <row r="263" spans="36:37" x14ac:dyDescent="0.2">
      <c r="AJ263" t="s">
        <v>518</v>
      </c>
      <c r="AK263" t="e">
        <v>#N/A</v>
      </c>
    </row>
    <row r="264" spans="36:37" x14ac:dyDescent="0.2">
      <c r="AJ264">
        <v>2.3333333333333335</v>
      </c>
      <c r="AK264" t="e">
        <v>#N/A</v>
      </c>
    </row>
    <row r="265" spans="36:37" x14ac:dyDescent="0.2">
      <c r="AJ265">
        <v>2.1111111111111112</v>
      </c>
      <c r="AK265" t="e">
        <v>#N/A</v>
      </c>
    </row>
    <row r="266" spans="36:37" x14ac:dyDescent="0.2">
      <c r="AJ266" t="s">
        <v>518</v>
      </c>
      <c r="AK266" t="e">
        <v>#N/A</v>
      </c>
    </row>
    <row r="267" spans="36:37" x14ac:dyDescent="0.2">
      <c r="AJ267">
        <v>3.5555555555555554</v>
      </c>
      <c r="AK267" t="e">
        <v>#N/A</v>
      </c>
    </row>
    <row r="268" spans="36:37" x14ac:dyDescent="0.2">
      <c r="AJ268">
        <v>2.6666666666666665</v>
      </c>
      <c r="AK268" t="e">
        <v>#N/A</v>
      </c>
    </row>
    <row r="269" spans="36:37" x14ac:dyDescent="0.2">
      <c r="AJ269">
        <v>2.3333333333333335</v>
      </c>
      <c r="AK269" t="e">
        <v>#N/A</v>
      </c>
    </row>
    <row r="270" spans="36:37" x14ac:dyDescent="0.2">
      <c r="AJ270">
        <v>2.4444444444444446</v>
      </c>
      <c r="AK270" t="e">
        <v>#N/A</v>
      </c>
    </row>
    <row r="271" spans="36:37" x14ac:dyDescent="0.2">
      <c r="AJ271">
        <v>4.7777777777777777</v>
      </c>
      <c r="AK271" t="e">
        <v>#N/A</v>
      </c>
    </row>
    <row r="272" spans="36:37" x14ac:dyDescent="0.2">
      <c r="AJ272">
        <v>1.8888888888888888</v>
      </c>
      <c r="AK272" t="e">
        <v>#N/A</v>
      </c>
    </row>
    <row r="273" spans="36:37" x14ac:dyDescent="0.2">
      <c r="AJ273">
        <v>3</v>
      </c>
      <c r="AK273" t="e">
        <v>#N/A</v>
      </c>
    </row>
    <row r="274" spans="36:37" x14ac:dyDescent="0.2">
      <c r="AJ274">
        <v>5</v>
      </c>
      <c r="AK274" t="e">
        <v>#N/A</v>
      </c>
    </row>
    <row r="275" spans="36:37" x14ac:dyDescent="0.2">
      <c r="AJ275">
        <v>2.6666666666666665</v>
      </c>
      <c r="AK275" t="e">
        <v>#N/A</v>
      </c>
    </row>
    <row r="276" spans="36:37" x14ac:dyDescent="0.2">
      <c r="AJ276">
        <v>2.8888888888888888</v>
      </c>
      <c r="AK276">
        <v>0</v>
      </c>
    </row>
    <row r="277" spans="36:37" x14ac:dyDescent="0.2">
      <c r="AJ277" t="s">
        <v>518</v>
      </c>
      <c r="AK277" t="e">
        <v>#N/A</v>
      </c>
    </row>
    <row r="278" spans="36:37" x14ac:dyDescent="0.2">
      <c r="AJ278">
        <v>2.6666666666666665</v>
      </c>
      <c r="AK278" t="e">
        <v>#N/A</v>
      </c>
    </row>
    <row r="279" spans="36:37" x14ac:dyDescent="0.2">
      <c r="AJ279" t="s">
        <v>518</v>
      </c>
      <c r="AK279" t="e">
        <v>#N/A</v>
      </c>
    </row>
    <row r="280" spans="36:37" x14ac:dyDescent="0.2">
      <c r="AJ280">
        <v>2.3333333333333335</v>
      </c>
      <c r="AK280" t="e">
        <v>#N/A</v>
      </c>
    </row>
    <row r="281" spans="36:37" x14ac:dyDescent="0.2">
      <c r="AJ281">
        <v>2.5555555555555554</v>
      </c>
      <c r="AK281" t="e">
        <v>#N/A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7F1D-5232-364D-921A-144C83717F04}">
  <dimension ref="A1:F86"/>
  <sheetViews>
    <sheetView workbookViewId="0">
      <selection activeCell="I25" sqref="I25"/>
    </sheetView>
  </sheetViews>
  <sheetFormatPr baseColWidth="10" defaultRowHeight="15" x14ac:dyDescent="0.2"/>
  <sheetData>
    <row r="1" spans="1:6" x14ac:dyDescent="0.2">
      <c r="A1" s="17" t="s">
        <v>423</v>
      </c>
      <c r="B1" s="17" t="s">
        <v>423</v>
      </c>
    </row>
    <row r="2" spans="1:6" x14ac:dyDescent="0.2">
      <c r="A2">
        <v>2.8888888888888888</v>
      </c>
      <c r="B2">
        <v>0</v>
      </c>
      <c r="D2" t="s">
        <v>430</v>
      </c>
    </row>
    <row r="3" spans="1:6" ht="16" thickBot="1" x14ac:dyDescent="0.25">
      <c r="A3">
        <v>1.7777777777777777</v>
      </c>
      <c r="B3">
        <v>2</v>
      </c>
    </row>
    <row r="4" spans="1:6" x14ac:dyDescent="0.2">
      <c r="A4">
        <v>1.7777777777777777</v>
      </c>
      <c r="B4">
        <v>2</v>
      </c>
      <c r="D4" s="15"/>
      <c r="E4" s="15" t="s">
        <v>431</v>
      </c>
      <c r="F4" s="15" t="s">
        <v>432</v>
      </c>
    </row>
    <row r="5" spans="1:6" x14ac:dyDescent="0.2">
      <c r="A5">
        <v>2.6666666666666665</v>
      </c>
      <c r="B5">
        <v>2</v>
      </c>
      <c r="D5" t="s">
        <v>433</v>
      </c>
      <c r="E5">
        <v>3.2658730158730171</v>
      </c>
      <c r="F5">
        <v>3.3558201058201047</v>
      </c>
    </row>
    <row r="6" spans="1:6" x14ac:dyDescent="0.2">
      <c r="A6">
        <v>2.2222222222222223</v>
      </c>
      <c r="B6">
        <v>2.1111111111111112</v>
      </c>
      <c r="D6" t="s">
        <v>434</v>
      </c>
      <c r="E6">
        <v>0.60449735449734876</v>
      </c>
      <c r="F6">
        <v>0.88525353619062497</v>
      </c>
    </row>
    <row r="7" spans="1:6" x14ac:dyDescent="0.2">
      <c r="A7">
        <v>2.4444444444444446</v>
      </c>
      <c r="B7">
        <v>2.3333333333333335</v>
      </c>
      <c r="D7" t="s">
        <v>435</v>
      </c>
      <c r="E7">
        <v>84</v>
      </c>
      <c r="F7">
        <v>84</v>
      </c>
    </row>
    <row r="8" spans="1:6" x14ac:dyDescent="0.2">
      <c r="A8">
        <v>2.6666666666666665</v>
      </c>
      <c r="B8">
        <v>2.3333333333333335</v>
      </c>
      <c r="D8" t="s">
        <v>436</v>
      </c>
      <c r="E8">
        <v>0.72555413133662616</v>
      </c>
    </row>
    <row r="9" spans="1:6" x14ac:dyDescent="0.2">
      <c r="A9">
        <v>2.5555555555555554</v>
      </c>
      <c r="B9">
        <v>2.3333333333333335</v>
      </c>
      <c r="D9" t="s">
        <v>437</v>
      </c>
      <c r="E9">
        <v>0</v>
      </c>
    </row>
    <row r="10" spans="1:6" x14ac:dyDescent="0.2">
      <c r="A10">
        <v>3</v>
      </c>
      <c r="B10">
        <v>2.3333333333333335</v>
      </c>
      <c r="D10" t="s">
        <v>438</v>
      </c>
      <c r="E10">
        <v>83</v>
      </c>
    </row>
    <row r="11" spans="1:6" x14ac:dyDescent="0.2">
      <c r="A11">
        <v>2.7777777777777777</v>
      </c>
      <c r="B11">
        <v>2.3333333333333335</v>
      </c>
      <c r="D11" t="s">
        <v>439</v>
      </c>
      <c r="E11">
        <v>-1.25976945812759</v>
      </c>
    </row>
    <row r="12" spans="1:6" x14ac:dyDescent="0.2">
      <c r="A12">
        <v>2.7777777777777777</v>
      </c>
      <c r="B12">
        <v>2.3333333333333335</v>
      </c>
      <c r="D12" t="s">
        <v>440</v>
      </c>
      <c r="E12">
        <v>0.10564167678187501</v>
      </c>
    </row>
    <row r="13" spans="1:6" x14ac:dyDescent="0.2">
      <c r="A13">
        <v>2.6666666666666665</v>
      </c>
      <c r="B13">
        <v>2.3333333333333335</v>
      </c>
      <c r="D13" t="s">
        <v>441</v>
      </c>
      <c r="E13">
        <v>1.6634201749188866</v>
      </c>
    </row>
    <row r="14" spans="1:6" x14ac:dyDescent="0.2">
      <c r="A14">
        <v>2.7777777777777777</v>
      </c>
      <c r="B14">
        <v>2.4444444444444446</v>
      </c>
      <c r="D14" t="s">
        <v>442</v>
      </c>
      <c r="E14">
        <v>0.21128335356375003</v>
      </c>
    </row>
    <row r="15" spans="1:6" ht="16" thickBot="1" x14ac:dyDescent="0.25">
      <c r="A15">
        <v>2.7777777777777777</v>
      </c>
      <c r="B15">
        <v>2.4444444444444446</v>
      </c>
      <c r="D15" s="14" t="s">
        <v>443</v>
      </c>
      <c r="E15" s="14">
        <v>1.9889597801751635</v>
      </c>
      <c r="F15" s="14"/>
    </row>
    <row r="16" spans="1:6" x14ac:dyDescent="0.2">
      <c r="A16">
        <v>2.7777777777777777</v>
      </c>
      <c r="B16">
        <v>2.4444444444444446</v>
      </c>
    </row>
    <row r="17" spans="1:2" x14ac:dyDescent="0.2">
      <c r="A17">
        <v>2.8888888888888888</v>
      </c>
      <c r="B17">
        <v>2.4444444444444446</v>
      </c>
    </row>
    <row r="18" spans="1:2" x14ac:dyDescent="0.2">
      <c r="A18">
        <v>2.5555555555555554</v>
      </c>
      <c r="B18">
        <v>2.5555555555555554</v>
      </c>
    </row>
    <row r="19" spans="1:2" x14ac:dyDescent="0.2">
      <c r="A19">
        <v>2.5555555555555554</v>
      </c>
      <c r="B19">
        <v>2.5555555555555554</v>
      </c>
    </row>
    <row r="20" spans="1:2" x14ac:dyDescent="0.2">
      <c r="A20">
        <v>2.4444444444444446</v>
      </c>
      <c r="B20">
        <v>2.6666666666666665</v>
      </c>
    </row>
    <row r="21" spans="1:2" x14ac:dyDescent="0.2">
      <c r="A21">
        <v>2.8888888888888888</v>
      </c>
      <c r="B21">
        <v>2.6666666666666665</v>
      </c>
    </row>
    <row r="22" spans="1:2" x14ac:dyDescent="0.2">
      <c r="A22">
        <v>2.5555555555555554</v>
      </c>
      <c r="B22">
        <v>2.6666666666666665</v>
      </c>
    </row>
    <row r="23" spans="1:2" x14ac:dyDescent="0.2">
      <c r="A23">
        <v>2.7777777777777777</v>
      </c>
      <c r="B23">
        <v>2.7777777777777777</v>
      </c>
    </row>
    <row r="24" spans="1:2" x14ac:dyDescent="0.2">
      <c r="A24">
        <v>3.2222222222222223</v>
      </c>
      <c r="B24">
        <v>2.7777777777777777</v>
      </c>
    </row>
    <row r="25" spans="1:2" x14ac:dyDescent="0.2">
      <c r="A25">
        <v>2.4444444444444446</v>
      </c>
      <c r="B25">
        <v>2.7777777777777777</v>
      </c>
    </row>
    <row r="26" spans="1:2" x14ac:dyDescent="0.2">
      <c r="A26">
        <v>3.1111111111111112</v>
      </c>
      <c r="B26">
        <v>2.7777777777777777</v>
      </c>
    </row>
    <row r="27" spans="1:2" x14ac:dyDescent="0.2">
      <c r="A27">
        <v>2.8888888888888888</v>
      </c>
      <c r="B27">
        <v>2.7777777777777777</v>
      </c>
    </row>
    <row r="28" spans="1:2" x14ac:dyDescent="0.2">
      <c r="A28">
        <v>3.2222222222222223</v>
      </c>
      <c r="B28">
        <v>2.8888888888888888</v>
      </c>
    </row>
    <row r="29" spans="1:2" x14ac:dyDescent="0.2">
      <c r="A29">
        <v>2.3333333333333335</v>
      </c>
      <c r="B29">
        <v>2.8888888888888888</v>
      </c>
    </row>
    <row r="30" spans="1:2" x14ac:dyDescent="0.2">
      <c r="A30">
        <v>2.8888888888888888</v>
      </c>
      <c r="B30">
        <v>2.8888888888888888</v>
      </c>
    </row>
    <row r="31" spans="1:2" x14ac:dyDescent="0.2">
      <c r="A31">
        <v>2.6666666666666665</v>
      </c>
      <c r="B31">
        <v>2.8888888888888888</v>
      </c>
    </row>
    <row r="32" spans="1:2" x14ac:dyDescent="0.2">
      <c r="A32">
        <v>3.1111111111111112</v>
      </c>
      <c r="B32">
        <v>3</v>
      </c>
    </row>
    <row r="33" spans="1:2" x14ac:dyDescent="0.2">
      <c r="A33">
        <v>3.8888888888888888</v>
      </c>
      <c r="B33">
        <v>3</v>
      </c>
    </row>
    <row r="34" spans="1:2" x14ac:dyDescent="0.2">
      <c r="A34">
        <v>3</v>
      </c>
      <c r="B34">
        <v>3</v>
      </c>
    </row>
    <row r="35" spans="1:2" x14ac:dyDescent="0.2">
      <c r="A35">
        <v>3.1111111111111112</v>
      </c>
      <c r="B35">
        <v>3.1111111111111112</v>
      </c>
    </row>
    <row r="36" spans="1:2" x14ac:dyDescent="0.2">
      <c r="A36">
        <v>3</v>
      </c>
      <c r="B36">
        <v>3.1111111111111112</v>
      </c>
    </row>
    <row r="37" spans="1:2" x14ac:dyDescent="0.2">
      <c r="A37">
        <v>3</v>
      </c>
      <c r="B37">
        <v>3.1111111111111112</v>
      </c>
    </row>
    <row r="38" spans="1:2" x14ac:dyDescent="0.2">
      <c r="A38">
        <v>2.4444444444444446</v>
      </c>
      <c r="B38">
        <v>3.2222222222222223</v>
      </c>
    </row>
    <row r="39" spans="1:2" x14ac:dyDescent="0.2">
      <c r="A39">
        <v>3.8888888888888888</v>
      </c>
      <c r="B39">
        <v>3.2222222222222223</v>
      </c>
    </row>
    <row r="40" spans="1:2" x14ac:dyDescent="0.2">
      <c r="A40">
        <v>3.6666666666666665</v>
      </c>
      <c r="B40">
        <v>3.2222222222222223</v>
      </c>
    </row>
    <row r="41" spans="1:2" x14ac:dyDescent="0.2">
      <c r="A41">
        <v>3.2222222222222223</v>
      </c>
      <c r="B41">
        <v>3.3333333333333335</v>
      </c>
    </row>
    <row r="42" spans="1:2" x14ac:dyDescent="0.2">
      <c r="A42">
        <v>2.5555555555555554</v>
      </c>
      <c r="B42">
        <v>3.3333333333333335</v>
      </c>
    </row>
    <row r="43" spans="1:2" x14ac:dyDescent="0.2">
      <c r="A43">
        <v>3.1111111111111112</v>
      </c>
      <c r="B43">
        <v>3.3333333333333335</v>
      </c>
    </row>
    <row r="44" spans="1:2" x14ac:dyDescent="0.2">
      <c r="A44">
        <v>3.2222222222222223</v>
      </c>
      <c r="B44">
        <v>3.3333333333333335</v>
      </c>
    </row>
    <row r="45" spans="1:2" x14ac:dyDescent="0.2">
      <c r="A45">
        <v>3.2222222222222223</v>
      </c>
      <c r="B45">
        <v>3.3333333333333335</v>
      </c>
    </row>
    <row r="46" spans="1:2" x14ac:dyDescent="0.2">
      <c r="A46">
        <v>2.8888888888888888</v>
      </c>
      <c r="B46">
        <v>3.3333333333333335</v>
      </c>
    </row>
    <row r="47" spans="1:2" x14ac:dyDescent="0.2">
      <c r="A47">
        <v>3</v>
      </c>
      <c r="B47">
        <v>3.3333333333333335</v>
      </c>
    </row>
    <row r="48" spans="1:2" x14ac:dyDescent="0.2">
      <c r="A48">
        <v>3.2222222222222223</v>
      </c>
      <c r="B48">
        <v>3.4444444444444446</v>
      </c>
    </row>
    <row r="49" spans="1:2" x14ac:dyDescent="0.2">
      <c r="A49">
        <v>2.6666666666666665</v>
      </c>
      <c r="B49">
        <v>3.4444444444444446</v>
      </c>
    </row>
    <row r="50" spans="1:2" x14ac:dyDescent="0.2">
      <c r="A50">
        <v>2.8888888888888888</v>
      </c>
      <c r="B50">
        <v>3.4444444444444446</v>
      </c>
    </row>
    <row r="51" spans="1:2" x14ac:dyDescent="0.2">
      <c r="A51">
        <v>3.2222222222222223</v>
      </c>
      <c r="B51">
        <v>3.5555555555555554</v>
      </c>
    </row>
    <row r="52" spans="1:2" x14ac:dyDescent="0.2">
      <c r="A52">
        <v>2.7777777777777777</v>
      </c>
      <c r="B52">
        <v>3.5555555555555554</v>
      </c>
    </row>
    <row r="53" spans="1:2" x14ac:dyDescent="0.2">
      <c r="A53">
        <v>2.3333333333333335</v>
      </c>
      <c r="B53">
        <v>3.6666666666666665</v>
      </c>
    </row>
    <row r="54" spans="1:2" x14ac:dyDescent="0.2">
      <c r="A54">
        <v>3.4444444444444446</v>
      </c>
      <c r="B54">
        <v>3.6666666666666665</v>
      </c>
    </row>
    <row r="55" spans="1:2" x14ac:dyDescent="0.2">
      <c r="A55">
        <v>3.5555555555555554</v>
      </c>
      <c r="B55">
        <v>3.6666666666666665</v>
      </c>
    </row>
    <row r="56" spans="1:2" x14ac:dyDescent="0.2">
      <c r="A56">
        <v>2.2222222222222223</v>
      </c>
      <c r="B56">
        <v>3.6666666666666665</v>
      </c>
    </row>
    <row r="57" spans="1:2" x14ac:dyDescent="0.2">
      <c r="A57">
        <v>4</v>
      </c>
      <c r="B57">
        <v>3.6666666666666665</v>
      </c>
    </row>
    <row r="58" spans="1:2" x14ac:dyDescent="0.2">
      <c r="A58">
        <v>3.8888888888888888</v>
      </c>
      <c r="B58">
        <v>3.7777777777777777</v>
      </c>
    </row>
    <row r="59" spans="1:2" x14ac:dyDescent="0.2">
      <c r="A59">
        <v>3.8888888888888888</v>
      </c>
      <c r="B59">
        <v>3.7777777777777777</v>
      </c>
    </row>
    <row r="60" spans="1:2" x14ac:dyDescent="0.2">
      <c r="A60">
        <v>3.1111111111111112</v>
      </c>
      <c r="B60">
        <v>3.8888888888888888</v>
      </c>
    </row>
    <row r="61" spans="1:2" x14ac:dyDescent="0.2">
      <c r="A61">
        <v>3.1111111111111112</v>
      </c>
      <c r="B61">
        <v>3.8888888888888888</v>
      </c>
    </row>
    <row r="62" spans="1:2" x14ac:dyDescent="0.2">
      <c r="A62">
        <v>3.1111111111111112</v>
      </c>
      <c r="B62">
        <v>3.8888888888888888</v>
      </c>
    </row>
    <row r="63" spans="1:2" x14ac:dyDescent="0.2">
      <c r="A63">
        <v>4.666666666666667</v>
      </c>
      <c r="B63">
        <v>3.8888888888888888</v>
      </c>
    </row>
    <row r="64" spans="1:2" x14ac:dyDescent="0.2">
      <c r="A64">
        <v>4.8888888888888893</v>
      </c>
      <c r="B64">
        <v>3.8888888888888888</v>
      </c>
    </row>
    <row r="65" spans="1:2" x14ac:dyDescent="0.2">
      <c r="A65">
        <v>3.3333333333333335</v>
      </c>
      <c r="B65">
        <v>3.8888888888888888</v>
      </c>
    </row>
    <row r="66" spans="1:2" x14ac:dyDescent="0.2">
      <c r="A66">
        <v>4</v>
      </c>
      <c r="B66">
        <v>3.8888888888888888</v>
      </c>
    </row>
    <row r="67" spans="1:2" x14ac:dyDescent="0.2">
      <c r="A67">
        <v>3.7777777777777777</v>
      </c>
      <c r="B67">
        <v>3.8888888888888888</v>
      </c>
    </row>
    <row r="68" spans="1:2" x14ac:dyDescent="0.2">
      <c r="A68">
        <v>4</v>
      </c>
      <c r="B68">
        <v>4</v>
      </c>
    </row>
    <row r="69" spans="1:2" x14ac:dyDescent="0.2">
      <c r="A69">
        <v>4</v>
      </c>
      <c r="B69">
        <v>4</v>
      </c>
    </row>
    <row r="70" spans="1:2" x14ac:dyDescent="0.2">
      <c r="A70">
        <v>4.8888888888888893</v>
      </c>
      <c r="B70">
        <v>4</v>
      </c>
    </row>
    <row r="71" spans="1:2" x14ac:dyDescent="0.2">
      <c r="A71">
        <v>2.8888888888888888</v>
      </c>
      <c r="B71">
        <v>4.1111111111111107</v>
      </c>
    </row>
    <row r="72" spans="1:2" x14ac:dyDescent="0.2">
      <c r="A72">
        <v>3.7777777777777777</v>
      </c>
      <c r="B72">
        <v>4.1111111111111107</v>
      </c>
    </row>
    <row r="73" spans="1:2" x14ac:dyDescent="0.2">
      <c r="A73">
        <v>4</v>
      </c>
      <c r="B73">
        <v>4.1111111111111107</v>
      </c>
    </row>
    <row r="74" spans="1:2" x14ac:dyDescent="0.2">
      <c r="A74">
        <v>4.1111111111111107</v>
      </c>
      <c r="B74">
        <v>4.1111111111111107</v>
      </c>
    </row>
    <row r="75" spans="1:2" x14ac:dyDescent="0.2">
      <c r="A75">
        <v>3.2222222222222223</v>
      </c>
      <c r="B75">
        <v>4.2222222222222223</v>
      </c>
    </row>
    <row r="76" spans="1:2" x14ac:dyDescent="0.2">
      <c r="A76">
        <v>4.1111111111111107</v>
      </c>
      <c r="B76">
        <v>4.5555555555555554</v>
      </c>
    </row>
    <row r="77" spans="1:2" x14ac:dyDescent="0.2">
      <c r="A77">
        <v>4.2222222222222223</v>
      </c>
      <c r="B77">
        <v>4.666666666666667</v>
      </c>
    </row>
    <row r="78" spans="1:2" x14ac:dyDescent="0.2">
      <c r="A78">
        <v>4.7777777777777777</v>
      </c>
      <c r="B78">
        <v>4.666666666666667</v>
      </c>
    </row>
    <row r="79" spans="1:2" x14ac:dyDescent="0.2">
      <c r="A79">
        <v>4.2222222222222223</v>
      </c>
      <c r="B79">
        <v>4.8888888888888893</v>
      </c>
    </row>
    <row r="80" spans="1:2" x14ac:dyDescent="0.2">
      <c r="A80">
        <v>4.666666666666667</v>
      </c>
      <c r="B80">
        <v>5</v>
      </c>
    </row>
    <row r="81" spans="1:2" x14ac:dyDescent="0.2">
      <c r="A81">
        <v>5.666666666666667</v>
      </c>
      <c r="B81">
        <v>5</v>
      </c>
    </row>
    <row r="82" spans="1:2" x14ac:dyDescent="0.2">
      <c r="A82">
        <v>3.6666666666666665</v>
      </c>
      <c r="B82">
        <v>5</v>
      </c>
    </row>
    <row r="83" spans="1:2" x14ac:dyDescent="0.2">
      <c r="A83">
        <v>5.2222222222222223</v>
      </c>
      <c r="B83">
        <v>5.2222222222222223</v>
      </c>
    </row>
    <row r="84" spans="1:2" x14ac:dyDescent="0.2">
      <c r="A84">
        <v>4.4444444444444446</v>
      </c>
      <c r="B84">
        <v>5.666666666666667</v>
      </c>
    </row>
    <row r="85" spans="1:2" x14ac:dyDescent="0.2">
      <c r="A85">
        <v>4</v>
      </c>
      <c r="B85">
        <v>6</v>
      </c>
    </row>
    <row r="86" spans="1:2" x14ac:dyDescent="0.2">
      <c r="A86">
        <f>AVERAGE(A2:A85)</f>
        <v>3.2658730158730171</v>
      </c>
      <c r="B86">
        <f>AVERAGE(B2:B85)</f>
        <v>3.3558201058201047</v>
      </c>
    </row>
  </sheetData>
  <autoFilter ref="A1:B1" xr:uid="{DF7E7F1D-5232-364D-921A-144C83717F04}">
    <sortState xmlns:xlrd2="http://schemas.microsoft.com/office/spreadsheetml/2017/richdata2" ref="A2:B281">
      <sortCondition ref="B1:B281"/>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F75E-969B-5A46-AE1E-1D4B0FA58EEE}">
  <dimension ref="A1:AE283"/>
  <sheetViews>
    <sheetView topLeftCell="K1" workbookViewId="0">
      <pane ySplit="1" topLeftCell="A254" activePane="bottomLeft" state="frozen"/>
      <selection pane="bottomLeft" activeCell="I283" sqref="I283"/>
    </sheetView>
  </sheetViews>
  <sheetFormatPr baseColWidth="10" defaultRowHeight="15" x14ac:dyDescent="0.2"/>
  <cols>
    <col min="1" max="31" width="11" customWidth="1"/>
  </cols>
  <sheetData>
    <row r="1" spans="1:31"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31" x14ac:dyDescent="0.2">
      <c r="A2" s="2" t="s">
        <v>9</v>
      </c>
      <c r="B2" s="11" t="s">
        <v>417</v>
      </c>
      <c r="C2" s="11" t="s">
        <v>417</v>
      </c>
      <c r="E2" s="11" t="s">
        <v>418</v>
      </c>
      <c r="F2" s="11" t="s">
        <v>418</v>
      </c>
      <c r="H2" s="17" t="s">
        <v>419</v>
      </c>
      <c r="I2" s="17" t="s">
        <v>419</v>
      </c>
      <c r="J2" s="28"/>
      <c r="K2" s="17" t="s">
        <v>420</v>
      </c>
      <c r="L2" s="17" t="s">
        <v>420</v>
      </c>
      <c r="M2" s="28"/>
      <c r="N2" s="17" t="s">
        <v>421</v>
      </c>
      <c r="O2" s="17" t="s">
        <v>421</v>
      </c>
      <c r="P2" s="28"/>
      <c r="Q2" s="17" t="s">
        <v>422</v>
      </c>
      <c r="R2" s="17" t="s">
        <v>422</v>
      </c>
      <c r="T2" s="17" t="s">
        <v>423</v>
      </c>
      <c r="U2" s="17" t="s">
        <v>423</v>
      </c>
      <c r="W2" s="11" t="s">
        <v>424</v>
      </c>
      <c r="X2" s="11" t="s">
        <v>424</v>
      </c>
      <c r="Z2" s="11" t="s">
        <v>425</v>
      </c>
      <c r="AA2" s="11" t="s">
        <v>425</v>
      </c>
      <c r="AC2" s="12" t="s">
        <v>426</v>
      </c>
      <c r="AD2" s="12" t="s">
        <v>426</v>
      </c>
    </row>
    <row r="3" spans="1:31" x14ac:dyDescent="0.2">
      <c r="A3">
        <v>797</v>
      </c>
      <c r="B3" s="13">
        <v>6.666666666666667</v>
      </c>
      <c r="C3" s="13">
        <v>7</v>
      </c>
      <c r="D3" s="13" t="s">
        <v>519</v>
      </c>
      <c r="E3">
        <v>5</v>
      </c>
      <c r="F3">
        <v>9</v>
      </c>
      <c r="G3" t="s">
        <v>519</v>
      </c>
      <c r="H3">
        <v>1</v>
      </c>
      <c r="I3">
        <v>-2</v>
      </c>
      <c r="J3" t="s">
        <v>519</v>
      </c>
      <c r="K3" s="24">
        <v>2</v>
      </c>
      <c r="L3">
        <v>-1</v>
      </c>
      <c r="M3" t="s">
        <v>519</v>
      </c>
      <c r="N3">
        <v>1</v>
      </c>
      <c r="O3">
        <v>-5</v>
      </c>
      <c r="P3" t="s">
        <v>519</v>
      </c>
      <c r="Q3">
        <v>0</v>
      </c>
      <c r="R3">
        <v>0</v>
      </c>
      <c r="S3" t="s">
        <v>519</v>
      </c>
      <c r="T3">
        <v>5</v>
      </c>
      <c r="U3">
        <v>4.666666666666667</v>
      </c>
      <c r="V3" t="s">
        <v>519</v>
      </c>
      <c r="W3">
        <v>4</v>
      </c>
      <c r="X3">
        <v>2.8</v>
      </c>
      <c r="Y3" t="s">
        <v>519</v>
      </c>
      <c r="Z3">
        <v>4.5</v>
      </c>
      <c r="AA3">
        <v>4</v>
      </c>
      <c r="AB3" t="s">
        <v>519</v>
      </c>
      <c r="AC3">
        <v>5</v>
      </c>
      <c r="AD3">
        <v>7</v>
      </c>
      <c r="AE3" t="s">
        <v>519</v>
      </c>
    </row>
    <row r="4" spans="1:31" x14ac:dyDescent="0.2">
      <c r="A4">
        <v>101</v>
      </c>
      <c r="B4" s="13">
        <v>7</v>
      </c>
      <c r="C4" s="13">
        <v>6</v>
      </c>
      <c r="D4" s="13" t="s">
        <v>519</v>
      </c>
      <c r="E4">
        <v>7</v>
      </c>
      <c r="F4">
        <v>3</v>
      </c>
      <c r="G4" t="s">
        <v>519</v>
      </c>
      <c r="H4">
        <v>1.3333333333333333</v>
      </c>
      <c r="I4">
        <v>-1</v>
      </c>
      <c r="J4" t="s">
        <v>519</v>
      </c>
      <c r="K4" s="24">
        <v>0</v>
      </c>
      <c r="L4">
        <v>1</v>
      </c>
      <c r="M4" t="s">
        <v>519</v>
      </c>
      <c r="N4">
        <v>2</v>
      </c>
      <c r="O4">
        <v>-2</v>
      </c>
      <c r="P4" t="s">
        <v>519</v>
      </c>
      <c r="Q4">
        <v>2</v>
      </c>
      <c r="R4">
        <v>-2</v>
      </c>
      <c r="S4" t="s">
        <v>519</v>
      </c>
      <c r="T4">
        <v>1.6666666666666667</v>
      </c>
      <c r="U4">
        <v>3.6666666666666665</v>
      </c>
      <c r="V4" t="s">
        <v>519</v>
      </c>
      <c r="W4">
        <v>3.6</v>
      </c>
      <c r="X4">
        <v>4.2</v>
      </c>
      <c r="Y4" t="s">
        <v>519</v>
      </c>
      <c r="Z4">
        <v>3.75</v>
      </c>
      <c r="AA4">
        <v>2.6666666666666665</v>
      </c>
      <c r="AB4" t="s">
        <v>519</v>
      </c>
      <c r="AC4">
        <v>4</v>
      </c>
      <c r="AD4">
        <v>8</v>
      </c>
      <c r="AE4" t="s">
        <v>519</v>
      </c>
    </row>
    <row r="5" spans="1:31" x14ac:dyDescent="0.2">
      <c r="A5">
        <v>753</v>
      </c>
      <c r="B5" s="13">
        <v>6.333333333333333</v>
      </c>
      <c r="C5" s="13">
        <v>6</v>
      </c>
      <c r="D5" s="13" t="s">
        <v>519</v>
      </c>
      <c r="E5">
        <v>2</v>
      </c>
      <c r="F5">
        <v>5</v>
      </c>
      <c r="G5" t="s">
        <v>519</v>
      </c>
      <c r="H5">
        <v>0.33333333333333331</v>
      </c>
      <c r="I5">
        <v>-1</v>
      </c>
      <c r="J5" t="s">
        <v>519</v>
      </c>
      <c r="K5" s="24">
        <v>0</v>
      </c>
      <c r="L5">
        <v>-1</v>
      </c>
      <c r="M5" t="s">
        <v>519</v>
      </c>
      <c r="N5">
        <v>0</v>
      </c>
      <c r="O5">
        <v>0</v>
      </c>
      <c r="P5" t="s">
        <v>519</v>
      </c>
      <c r="Q5">
        <v>1</v>
      </c>
      <c r="R5">
        <v>-2</v>
      </c>
      <c r="S5" t="s">
        <v>519</v>
      </c>
      <c r="T5">
        <v>3.6666666666666665</v>
      </c>
      <c r="U5">
        <v>3.7777777777777777</v>
      </c>
      <c r="V5" t="s">
        <v>519</v>
      </c>
      <c r="W5">
        <v>4.2</v>
      </c>
      <c r="X5">
        <v>4.2</v>
      </c>
      <c r="Y5" t="s">
        <v>519</v>
      </c>
      <c r="Z5">
        <v>4.5</v>
      </c>
      <c r="AA5">
        <v>5.333333333333333</v>
      </c>
      <c r="AB5" t="s">
        <v>519</v>
      </c>
      <c r="AC5">
        <v>6</v>
      </c>
      <c r="AD5">
        <v>3</v>
      </c>
      <c r="AE5" t="s">
        <v>519</v>
      </c>
    </row>
    <row r="6" spans="1:31" x14ac:dyDescent="0.2">
      <c r="A6">
        <v>1232</v>
      </c>
      <c r="B6" s="13">
        <v>5.333333333333333</v>
      </c>
      <c r="C6" s="13">
        <v>6.666666666666667</v>
      </c>
      <c r="D6" s="13" t="s">
        <v>519</v>
      </c>
      <c r="E6">
        <v>7</v>
      </c>
      <c r="F6">
        <v>5</v>
      </c>
      <c r="G6" t="s">
        <v>519</v>
      </c>
      <c r="H6">
        <v>0</v>
      </c>
      <c r="I6">
        <v>-0.33333333333333331</v>
      </c>
      <c r="J6" t="s">
        <v>519</v>
      </c>
      <c r="K6" s="24">
        <v>0</v>
      </c>
      <c r="L6">
        <v>0</v>
      </c>
      <c r="M6" t="s">
        <v>519</v>
      </c>
      <c r="N6">
        <v>1</v>
      </c>
      <c r="O6">
        <v>0</v>
      </c>
      <c r="P6" t="s">
        <v>519</v>
      </c>
      <c r="Q6">
        <v>-1</v>
      </c>
      <c r="R6">
        <v>-1</v>
      </c>
      <c r="S6" t="s">
        <v>519</v>
      </c>
      <c r="T6">
        <v>4</v>
      </c>
      <c r="U6">
        <v>4.2222222222222223</v>
      </c>
      <c r="V6" t="s">
        <v>519</v>
      </c>
      <c r="W6">
        <v>4.5999999999999996</v>
      </c>
      <c r="X6">
        <v>4.2</v>
      </c>
      <c r="Y6" t="s">
        <v>519</v>
      </c>
      <c r="Z6">
        <v>2.5</v>
      </c>
      <c r="AA6">
        <v>2.3333333333333335</v>
      </c>
      <c r="AB6" t="s">
        <v>519</v>
      </c>
      <c r="AC6">
        <v>6</v>
      </c>
      <c r="AD6">
        <v>7</v>
      </c>
      <c r="AE6" t="s">
        <v>519</v>
      </c>
    </row>
    <row r="7" spans="1:31" x14ac:dyDescent="0.2">
      <c r="A7">
        <v>1264</v>
      </c>
      <c r="B7" s="13">
        <v>7</v>
      </c>
      <c r="C7" s="13">
        <v>6.333333333333333</v>
      </c>
      <c r="D7" s="13" t="s">
        <v>519</v>
      </c>
      <c r="E7">
        <v>12</v>
      </c>
      <c r="F7">
        <v>9</v>
      </c>
      <c r="G7" t="s">
        <v>519</v>
      </c>
      <c r="H7">
        <v>0</v>
      </c>
      <c r="I7">
        <v>-0.33333333333333331</v>
      </c>
      <c r="J7" t="s">
        <v>519</v>
      </c>
      <c r="K7" s="24">
        <v>0</v>
      </c>
      <c r="L7">
        <v>0</v>
      </c>
      <c r="M7" t="s">
        <v>519</v>
      </c>
      <c r="N7">
        <v>0</v>
      </c>
      <c r="O7">
        <v>1</v>
      </c>
      <c r="P7" t="s">
        <v>519</v>
      </c>
      <c r="Q7">
        <v>0</v>
      </c>
      <c r="R7">
        <v>-2</v>
      </c>
      <c r="S7" t="s">
        <v>519</v>
      </c>
      <c r="T7">
        <v>3</v>
      </c>
      <c r="U7">
        <v>3.3333333333333335</v>
      </c>
      <c r="V7" t="s">
        <v>519</v>
      </c>
      <c r="W7">
        <v>4.2</v>
      </c>
      <c r="X7">
        <v>4.2</v>
      </c>
      <c r="Y7" t="s">
        <v>519</v>
      </c>
      <c r="Z7">
        <v>4.25</v>
      </c>
      <c r="AA7">
        <v>5</v>
      </c>
      <c r="AB7" t="s">
        <v>519</v>
      </c>
      <c r="AC7">
        <v>0</v>
      </c>
      <c r="AD7">
        <v>3</v>
      </c>
      <c r="AE7" t="s">
        <v>519</v>
      </c>
    </row>
    <row r="8" spans="1:31" x14ac:dyDescent="0.2">
      <c r="A8">
        <v>105</v>
      </c>
      <c r="B8" s="13">
        <v>5.333333333333333</v>
      </c>
      <c r="C8" s="13">
        <v>5.666666666666667</v>
      </c>
      <c r="D8" s="13" t="s">
        <v>519</v>
      </c>
      <c r="E8">
        <v>5</v>
      </c>
      <c r="F8">
        <v>7</v>
      </c>
      <c r="G8" t="s">
        <v>519</v>
      </c>
      <c r="H8">
        <v>1.6666666666666667</v>
      </c>
      <c r="I8">
        <v>0</v>
      </c>
      <c r="J8" t="s">
        <v>519</v>
      </c>
      <c r="K8" s="24">
        <v>0</v>
      </c>
      <c r="L8">
        <v>0</v>
      </c>
      <c r="M8" t="s">
        <v>519</v>
      </c>
      <c r="N8">
        <v>0</v>
      </c>
      <c r="O8">
        <v>0</v>
      </c>
      <c r="P8" t="s">
        <v>519</v>
      </c>
      <c r="Q8">
        <v>5</v>
      </c>
      <c r="R8">
        <v>0</v>
      </c>
      <c r="S8" t="s">
        <v>519</v>
      </c>
      <c r="T8">
        <v>2.3333333333333335</v>
      </c>
      <c r="U8">
        <v>3.8888888888888888</v>
      </c>
      <c r="V8" t="s">
        <v>519</v>
      </c>
      <c r="W8">
        <v>4</v>
      </c>
      <c r="X8">
        <v>4.2</v>
      </c>
      <c r="Y8" t="s">
        <v>519</v>
      </c>
      <c r="Z8">
        <v>1.5</v>
      </c>
      <c r="AA8">
        <v>4.333333333333333</v>
      </c>
      <c r="AB8" t="s">
        <v>519</v>
      </c>
      <c r="AC8">
        <v>5</v>
      </c>
      <c r="AD8">
        <v>3</v>
      </c>
      <c r="AE8">
        <v>13</v>
      </c>
    </row>
    <row r="9" spans="1:31" x14ac:dyDescent="0.2">
      <c r="A9">
        <v>153</v>
      </c>
      <c r="B9" s="13">
        <v>6.666666666666667</v>
      </c>
      <c r="C9" s="13">
        <v>6.333333333333333</v>
      </c>
      <c r="D9" s="13" t="s">
        <v>519</v>
      </c>
      <c r="E9">
        <v>9</v>
      </c>
      <c r="F9">
        <v>9</v>
      </c>
      <c r="G9" t="s">
        <v>519</v>
      </c>
      <c r="H9">
        <v>0.33333333333333331</v>
      </c>
      <c r="I9">
        <v>0</v>
      </c>
      <c r="J9" t="s">
        <v>519</v>
      </c>
      <c r="K9" s="24">
        <v>1</v>
      </c>
      <c r="L9">
        <v>0</v>
      </c>
      <c r="M9" t="s">
        <v>519</v>
      </c>
      <c r="N9">
        <v>0</v>
      </c>
      <c r="O9">
        <v>0</v>
      </c>
      <c r="P9" t="s">
        <v>519</v>
      </c>
      <c r="Q9">
        <v>0</v>
      </c>
      <c r="R9">
        <v>0</v>
      </c>
      <c r="S9" t="s">
        <v>519</v>
      </c>
      <c r="T9">
        <v>3</v>
      </c>
      <c r="U9">
        <v>3.8888888888888888</v>
      </c>
      <c r="V9" t="s">
        <v>519</v>
      </c>
      <c r="W9">
        <v>4.2</v>
      </c>
      <c r="X9">
        <v>4.4000000000000004</v>
      </c>
      <c r="Y9" t="s">
        <v>519</v>
      </c>
      <c r="Z9">
        <v>3</v>
      </c>
      <c r="AA9">
        <v>3.3333333333333335</v>
      </c>
      <c r="AB9" t="s">
        <v>519</v>
      </c>
      <c r="AC9">
        <v>1</v>
      </c>
      <c r="AD9">
        <v>1</v>
      </c>
      <c r="AE9" t="s">
        <v>519</v>
      </c>
    </row>
    <row r="10" spans="1:31" x14ac:dyDescent="0.2">
      <c r="A10">
        <v>245</v>
      </c>
      <c r="B10" s="13">
        <v>4</v>
      </c>
      <c r="C10" s="13">
        <v>6</v>
      </c>
      <c r="D10" s="13" t="s">
        <v>519</v>
      </c>
      <c r="E10">
        <v>8</v>
      </c>
      <c r="F10">
        <v>7</v>
      </c>
      <c r="G10" t="s">
        <v>519</v>
      </c>
      <c r="H10">
        <v>0.33333333333333331</v>
      </c>
      <c r="I10">
        <v>0</v>
      </c>
      <c r="J10" t="s">
        <v>519</v>
      </c>
      <c r="K10" s="24">
        <v>1</v>
      </c>
      <c r="L10">
        <v>0</v>
      </c>
      <c r="M10" t="s">
        <v>519</v>
      </c>
      <c r="N10">
        <v>0</v>
      </c>
      <c r="O10">
        <v>0</v>
      </c>
      <c r="P10" t="s">
        <v>519</v>
      </c>
      <c r="Q10">
        <v>0</v>
      </c>
      <c r="R10">
        <v>0</v>
      </c>
      <c r="S10" t="s">
        <v>519</v>
      </c>
      <c r="T10">
        <v>2.6666666666666665</v>
      </c>
      <c r="U10">
        <v>4.1111111111111107</v>
      </c>
      <c r="V10" t="s">
        <v>519</v>
      </c>
      <c r="W10">
        <v>3.2</v>
      </c>
      <c r="X10">
        <v>2.8</v>
      </c>
      <c r="Y10" t="s">
        <v>519</v>
      </c>
      <c r="Z10">
        <v>2.5</v>
      </c>
      <c r="AA10" t="s">
        <v>519</v>
      </c>
      <c r="AB10" t="s">
        <v>519</v>
      </c>
      <c r="AC10">
        <v>1</v>
      </c>
      <c r="AD10">
        <v>1</v>
      </c>
      <c r="AE10" t="s">
        <v>519</v>
      </c>
    </row>
    <row r="11" spans="1:31" x14ac:dyDescent="0.2">
      <c r="A11">
        <v>337</v>
      </c>
      <c r="B11" s="13">
        <v>5.333333333333333</v>
      </c>
      <c r="C11" s="13">
        <v>7</v>
      </c>
      <c r="D11" s="13" t="s">
        <v>519</v>
      </c>
      <c r="E11">
        <v>10</v>
      </c>
      <c r="F11">
        <v>8</v>
      </c>
      <c r="G11" t="s">
        <v>519</v>
      </c>
      <c r="H11">
        <v>0</v>
      </c>
      <c r="I11">
        <v>0</v>
      </c>
      <c r="J11" t="s">
        <v>519</v>
      </c>
      <c r="K11" s="24">
        <v>0</v>
      </c>
      <c r="L11">
        <v>0</v>
      </c>
      <c r="M11" t="s">
        <v>519</v>
      </c>
      <c r="N11">
        <v>0</v>
      </c>
      <c r="O11">
        <v>0</v>
      </c>
      <c r="P11" t="s">
        <v>519</v>
      </c>
      <c r="Q11">
        <v>0</v>
      </c>
      <c r="R11">
        <v>0</v>
      </c>
      <c r="S11" t="s">
        <v>519</v>
      </c>
      <c r="T11">
        <v>5.666666666666667</v>
      </c>
      <c r="U11">
        <v>3.8888888888888888</v>
      </c>
      <c r="V11" t="s">
        <v>519</v>
      </c>
      <c r="W11">
        <v>2</v>
      </c>
      <c r="X11">
        <v>2.8</v>
      </c>
      <c r="Y11" t="s">
        <v>519</v>
      </c>
      <c r="Z11">
        <v>3.75</v>
      </c>
      <c r="AA11">
        <v>3</v>
      </c>
      <c r="AB11" t="s">
        <v>519</v>
      </c>
      <c r="AC11">
        <v>6</v>
      </c>
      <c r="AD11">
        <v>3</v>
      </c>
      <c r="AE11">
        <v>7</v>
      </c>
    </row>
    <row r="12" spans="1:31" x14ac:dyDescent="0.2">
      <c r="A12">
        <v>417</v>
      </c>
      <c r="B12" s="13">
        <v>6</v>
      </c>
      <c r="C12" s="13">
        <v>6</v>
      </c>
      <c r="D12" s="13" t="s">
        <v>519</v>
      </c>
      <c r="E12">
        <v>6</v>
      </c>
      <c r="F12">
        <v>1</v>
      </c>
      <c r="G12" t="s">
        <v>519</v>
      </c>
      <c r="H12">
        <v>0</v>
      </c>
      <c r="I12">
        <v>0</v>
      </c>
      <c r="J12" t="s">
        <v>519</v>
      </c>
      <c r="K12" s="24">
        <v>0</v>
      </c>
      <c r="L12">
        <v>0</v>
      </c>
      <c r="M12" t="s">
        <v>519</v>
      </c>
      <c r="N12">
        <v>0</v>
      </c>
      <c r="O12">
        <v>0</v>
      </c>
      <c r="P12" t="s">
        <v>519</v>
      </c>
      <c r="Q12">
        <v>0</v>
      </c>
      <c r="R12">
        <v>0</v>
      </c>
      <c r="S12" t="s">
        <v>519</v>
      </c>
      <c r="T12">
        <v>4</v>
      </c>
      <c r="U12">
        <v>4</v>
      </c>
      <c r="V12" t="s">
        <v>519</v>
      </c>
      <c r="W12">
        <v>4</v>
      </c>
      <c r="X12">
        <v>3.8</v>
      </c>
      <c r="Y12" t="s">
        <v>519</v>
      </c>
      <c r="Z12">
        <v>1.75</v>
      </c>
      <c r="AA12">
        <v>1.3333333333333333</v>
      </c>
      <c r="AB12" t="s">
        <v>519</v>
      </c>
      <c r="AC12">
        <v>0</v>
      </c>
      <c r="AD12">
        <v>0</v>
      </c>
      <c r="AE12" t="s">
        <v>519</v>
      </c>
    </row>
    <row r="13" spans="1:31" x14ac:dyDescent="0.2">
      <c r="A13">
        <v>441</v>
      </c>
      <c r="B13" s="13">
        <v>6</v>
      </c>
      <c r="C13" s="13">
        <v>6.333333333333333</v>
      </c>
      <c r="D13" s="13" t="s">
        <v>519</v>
      </c>
      <c r="E13">
        <v>9</v>
      </c>
      <c r="F13">
        <v>11</v>
      </c>
      <c r="G13" t="s">
        <v>519</v>
      </c>
      <c r="H13">
        <v>1</v>
      </c>
      <c r="I13">
        <v>0</v>
      </c>
      <c r="J13" t="s">
        <v>519</v>
      </c>
      <c r="K13" s="24">
        <v>2</v>
      </c>
      <c r="L13">
        <v>0</v>
      </c>
      <c r="M13" t="s">
        <v>519</v>
      </c>
      <c r="N13">
        <v>0</v>
      </c>
      <c r="O13">
        <v>0</v>
      </c>
      <c r="P13" t="s">
        <v>519</v>
      </c>
      <c r="Q13">
        <v>1</v>
      </c>
      <c r="R13">
        <v>0</v>
      </c>
      <c r="S13" t="s">
        <v>519</v>
      </c>
      <c r="T13">
        <v>4.666666666666667</v>
      </c>
      <c r="U13">
        <v>5.666666666666667</v>
      </c>
      <c r="V13" t="s">
        <v>519</v>
      </c>
      <c r="W13">
        <v>4</v>
      </c>
      <c r="X13">
        <v>5</v>
      </c>
      <c r="Y13" t="s">
        <v>519</v>
      </c>
      <c r="Z13">
        <v>3.75</v>
      </c>
      <c r="AA13">
        <v>4</v>
      </c>
      <c r="AB13" t="s">
        <v>519</v>
      </c>
      <c r="AC13">
        <v>6</v>
      </c>
      <c r="AD13">
        <v>0</v>
      </c>
      <c r="AE13" t="s">
        <v>519</v>
      </c>
    </row>
    <row r="14" spans="1:31" x14ac:dyDescent="0.2">
      <c r="A14">
        <v>489</v>
      </c>
      <c r="B14" s="13">
        <v>5.333333333333333</v>
      </c>
      <c r="C14" s="13">
        <v>5.333333333333333</v>
      </c>
      <c r="D14" s="13" t="s">
        <v>519</v>
      </c>
      <c r="E14">
        <v>6</v>
      </c>
      <c r="F14">
        <v>4</v>
      </c>
      <c r="G14" t="s">
        <v>519</v>
      </c>
      <c r="H14">
        <v>0.33333333333333331</v>
      </c>
      <c r="I14">
        <v>0</v>
      </c>
      <c r="J14" t="s">
        <v>519</v>
      </c>
      <c r="K14" s="24">
        <v>1</v>
      </c>
      <c r="L14">
        <v>0</v>
      </c>
      <c r="M14" t="s">
        <v>519</v>
      </c>
      <c r="N14">
        <v>0</v>
      </c>
      <c r="O14">
        <v>0</v>
      </c>
      <c r="P14" t="s">
        <v>519</v>
      </c>
      <c r="Q14">
        <v>0</v>
      </c>
      <c r="R14">
        <v>0</v>
      </c>
      <c r="S14" t="s">
        <v>519</v>
      </c>
      <c r="T14">
        <v>4.666666666666667</v>
      </c>
      <c r="U14">
        <v>5</v>
      </c>
      <c r="V14" t="s">
        <v>519</v>
      </c>
      <c r="W14">
        <v>4.2</v>
      </c>
      <c r="X14">
        <v>5</v>
      </c>
      <c r="Y14" t="s">
        <v>519</v>
      </c>
      <c r="Z14">
        <v>4</v>
      </c>
      <c r="AA14">
        <v>4.333333333333333</v>
      </c>
      <c r="AB14" t="s">
        <v>519</v>
      </c>
      <c r="AC14">
        <v>1</v>
      </c>
      <c r="AD14">
        <v>0</v>
      </c>
      <c r="AE14" t="s">
        <v>519</v>
      </c>
    </row>
    <row r="15" spans="1:31" x14ac:dyDescent="0.2">
      <c r="A15">
        <v>509</v>
      </c>
      <c r="B15" s="13">
        <v>5.333333333333333</v>
      </c>
      <c r="C15" s="13">
        <v>6.333333333333333</v>
      </c>
      <c r="D15" s="13" t="s">
        <v>519</v>
      </c>
      <c r="E15">
        <v>2</v>
      </c>
      <c r="F15">
        <v>2</v>
      </c>
      <c r="G15" t="s">
        <v>519</v>
      </c>
      <c r="H15">
        <v>0.33333333333333331</v>
      </c>
      <c r="I15">
        <v>0</v>
      </c>
      <c r="J15" t="s">
        <v>519</v>
      </c>
      <c r="K15" s="24">
        <v>1</v>
      </c>
      <c r="L15">
        <v>0</v>
      </c>
      <c r="M15" t="s">
        <v>519</v>
      </c>
      <c r="N15">
        <v>0</v>
      </c>
      <c r="O15">
        <v>0</v>
      </c>
      <c r="P15" t="s">
        <v>519</v>
      </c>
      <c r="Q15">
        <v>0</v>
      </c>
      <c r="R15">
        <v>0</v>
      </c>
      <c r="S15" t="s">
        <v>519</v>
      </c>
      <c r="T15">
        <v>4.333333333333333</v>
      </c>
      <c r="U15">
        <v>4.5555555555555554</v>
      </c>
      <c r="V15" t="s">
        <v>519</v>
      </c>
      <c r="W15">
        <v>5.2</v>
      </c>
      <c r="X15">
        <v>5</v>
      </c>
      <c r="Y15" t="s">
        <v>519</v>
      </c>
      <c r="Z15">
        <v>4</v>
      </c>
      <c r="AA15">
        <v>4.333333333333333</v>
      </c>
      <c r="AB15" t="s">
        <v>519</v>
      </c>
      <c r="AC15">
        <v>2</v>
      </c>
      <c r="AD15">
        <v>2</v>
      </c>
      <c r="AE15" t="s">
        <v>519</v>
      </c>
    </row>
    <row r="16" spans="1:31" x14ac:dyDescent="0.2">
      <c r="A16">
        <v>597</v>
      </c>
      <c r="B16" s="13">
        <v>7</v>
      </c>
      <c r="C16" s="13">
        <v>7</v>
      </c>
      <c r="D16" s="13" t="s">
        <v>519</v>
      </c>
      <c r="E16">
        <v>8</v>
      </c>
      <c r="F16">
        <v>5</v>
      </c>
      <c r="G16" t="s">
        <v>519</v>
      </c>
      <c r="H16">
        <v>0</v>
      </c>
      <c r="I16">
        <v>0</v>
      </c>
      <c r="J16" t="s">
        <v>519</v>
      </c>
      <c r="K16" s="24">
        <v>0</v>
      </c>
      <c r="L16">
        <v>0</v>
      </c>
      <c r="M16" t="s">
        <v>519</v>
      </c>
      <c r="N16">
        <v>0</v>
      </c>
      <c r="O16">
        <v>0</v>
      </c>
      <c r="P16" t="s">
        <v>519</v>
      </c>
      <c r="Q16">
        <v>0</v>
      </c>
      <c r="R16">
        <v>0</v>
      </c>
      <c r="S16" t="s">
        <v>519</v>
      </c>
      <c r="T16">
        <v>4.666666666666667</v>
      </c>
      <c r="U16">
        <v>3</v>
      </c>
      <c r="V16" t="s">
        <v>519</v>
      </c>
      <c r="W16">
        <v>4.2</v>
      </c>
      <c r="X16">
        <v>3.4</v>
      </c>
      <c r="Y16" t="s">
        <v>519</v>
      </c>
      <c r="Z16">
        <v>2.75</v>
      </c>
      <c r="AA16" t="s">
        <v>519</v>
      </c>
      <c r="AB16" t="s">
        <v>519</v>
      </c>
      <c r="AC16">
        <v>7</v>
      </c>
      <c r="AD16">
        <v>9</v>
      </c>
      <c r="AE16" t="s">
        <v>519</v>
      </c>
    </row>
    <row r="17" spans="1:31" x14ac:dyDescent="0.2">
      <c r="A17">
        <v>645</v>
      </c>
      <c r="B17" s="13">
        <v>7</v>
      </c>
      <c r="C17" s="13">
        <v>6.333333333333333</v>
      </c>
      <c r="D17" s="13" t="s">
        <v>519</v>
      </c>
      <c r="E17">
        <v>6</v>
      </c>
      <c r="F17">
        <v>9</v>
      </c>
      <c r="G17" t="s">
        <v>519</v>
      </c>
      <c r="H17">
        <v>0</v>
      </c>
      <c r="I17">
        <v>0</v>
      </c>
      <c r="J17" t="s">
        <v>519</v>
      </c>
      <c r="K17" s="24">
        <v>0</v>
      </c>
      <c r="L17">
        <v>0</v>
      </c>
      <c r="M17" t="s">
        <v>519</v>
      </c>
      <c r="N17">
        <v>0</v>
      </c>
      <c r="O17">
        <v>0</v>
      </c>
      <c r="P17" t="s">
        <v>519</v>
      </c>
      <c r="Q17">
        <v>0</v>
      </c>
      <c r="R17">
        <v>0</v>
      </c>
      <c r="S17" t="s">
        <v>519</v>
      </c>
      <c r="T17">
        <v>4</v>
      </c>
      <c r="U17">
        <v>4</v>
      </c>
      <c r="V17" t="s">
        <v>519</v>
      </c>
      <c r="W17">
        <v>4.5999999999999996</v>
      </c>
      <c r="X17">
        <v>4.5999999999999996</v>
      </c>
      <c r="Y17" t="s">
        <v>519</v>
      </c>
      <c r="Z17">
        <v>5.5</v>
      </c>
      <c r="AA17" t="s">
        <v>519</v>
      </c>
      <c r="AB17" t="s">
        <v>519</v>
      </c>
      <c r="AC17">
        <v>0</v>
      </c>
      <c r="AD17">
        <v>0</v>
      </c>
      <c r="AE17" t="s">
        <v>519</v>
      </c>
    </row>
    <row r="18" spans="1:31" x14ac:dyDescent="0.2">
      <c r="A18">
        <v>793</v>
      </c>
      <c r="B18" s="13">
        <v>5</v>
      </c>
      <c r="C18" s="13">
        <v>5.666666666666667</v>
      </c>
      <c r="D18" s="13" t="s">
        <v>519</v>
      </c>
      <c r="E18">
        <v>5</v>
      </c>
      <c r="F18">
        <v>5</v>
      </c>
      <c r="G18" t="s">
        <v>519</v>
      </c>
      <c r="H18">
        <v>2</v>
      </c>
      <c r="I18">
        <v>0</v>
      </c>
      <c r="J18" t="s">
        <v>519</v>
      </c>
      <c r="K18" s="24">
        <v>1</v>
      </c>
      <c r="L18">
        <v>1</v>
      </c>
      <c r="M18" t="s">
        <v>519</v>
      </c>
      <c r="N18">
        <v>5</v>
      </c>
      <c r="O18">
        <v>-2</v>
      </c>
      <c r="P18" t="s">
        <v>519</v>
      </c>
      <c r="Q18">
        <v>0</v>
      </c>
      <c r="R18">
        <v>1</v>
      </c>
      <c r="S18" t="s">
        <v>519</v>
      </c>
      <c r="T18">
        <v>3</v>
      </c>
      <c r="U18">
        <v>4.8888888888888893</v>
      </c>
      <c r="V18" t="s">
        <v>519</v>
      </c>
      <c r="W18">
        <v>3.6</v>
      </c>
      <c r="X18">
        <v>4</v>
      </c>
      <c r="Y18" t="s">
        <v>519</v>
      </c>
      <c r="Z18">
        <v>2.5</v>
      </c>
      <c r="AA18">
        <v>3</v>
      </c>
      <c r="AB18" t="s">
        <v>519</v>
      </c>
      <c r="AC18">
        <v>6</v>
      </c>
      <c r="AD18">
        <v>3</v>
      </c>
      <c r="AE18">
        <v>1</v>
      </c>
    </row>
    <row r="19" spans="1:31" x14ac:dyDescent="0.2">
      <c r="A19">
        <v>801</v>
      </c>
      <c r="B19" s="13">
        <v>6.333333333333333</v>
      </c>
      <c r="C19" s="13">
        <v>6.666666666666667</v>
      </c>
      <c r="D19" s="13" t="s">
        <v>519</v>
      </c>
      <c r="E19">
        <v>8</v>
      </c>
      <c r="F19">
        <v>7</v>
      </c>
      <c r="G19" t="s">
        <v>519</v>
      </c>
      <c r="H19">
        <v>-0.33333333333333331</v>
      </c>
      <c r="I19">
        <v>0</v>
      </c>
      <c r="J19" t="s">
        <v>519</v>
      </c>
      <c r="K19" s="24">
        <v>0</v>
      </c>
      <c r="L19">
        <v>0</v>
      </c>
      <c r="M19" t="s">
        <v>519</v>
      </c>
      <c r="N19">
        <v>1</v>
      </c>
      <c r="O19">
        <v>0</v>
      </c>
      <c r="P19" t="s">
        <v>519</v>
      </c>
      <c r="Q19">
        <v>-2</v>
      </c>
      <c r="R19">
        <v>0</v>
      </c>
      <c r="S19" t="s">
        <v>519</v>
      </c>
      <c r="T19">
        <v>4</v>
      </c>
      <c r="U19">
        <v>2.3333333333333335</v>
      </c>
      <c r="V19" t="s">
        <v>519</v>
      </c>
      <c r="W19">
        <v>3.4</v>
      </c>
      <c r="X19">
        <v>3.4</v>
      </c>
      <c r="Y19" t="s">
        <v>519</v>
      </c>
      <c r="Z19">
        <v>2.25</v>
      </c>
      <c r="AA19">
        <v>3.6666666666666665</v>
      </c>
      <c r="AB19" t="s">
        <v>519</v>
      </c>
      <c r="AC19">
        <v>6</v>
      </c>
      <c r="AD19">
        <v>3</v>
      </c>
      <c r="AE19">
        <v>6</v>
      </c>
    </row>
    <row r="20" spans="1:31" x14ac:dyDescent="0.2">
      <c r="A20">
        <v>821</v>
      </c>
      <c r="B20" s="13">
        <v>6</v>
      </c>
      <c r="C20" s="13">
        <v>5.666666666666667</v>
      </c>
      <c r="D20" s="13" t="s">
        <v>519</v>
      </c>
      <c r="E20">
        <v>12</v>
      </c>
      <c r="F20">
        <v>12</v>
      </c>
      <c r="G20" t="s">
        <v>519</v>
      </c>
      <c r="H20">
        <v>0</v>
      </c>
      <c r="I20">
        <v>0</v>
      </c>
      <c r="J20" t="s">
        <v>519</v>
      </c>
      <c r="K20" s="24">
        <v>0</v>
      </c>
      <c r="L20">
        <v>0</v>
      </c>
      <c r="M20" t="s">
        <v>519</v>
      </c>
      <c r="N20">
        <v>0</v>
      </c>
      <c r="O20">
        <v>0</v>
      </c>
      <c r="P20" t="s">
        <v>519</v>
      </c>
      <c r="Q20">
        <v>0</v>
      </c>
      <c r="R20">
        <v>0</v>
      </c>
      <c r="S20" t="s">
        <v>519</v>
      </c>
      <c r="T20">
        <v>3.6666666666666665</v>
      </c>
      <c r="U20">
        <v>3</v>
      </c>
      <c r="V20" t="s">
        <v>519</v>
      </c>
      <c r="W20">
        <v>3</v>
      </c>
      <c r="X20">
        <v>2.8</v>
      </c>
      <c r="Y20" t="s">
        <v>519</v>
      </c>
      <c r="Z20">
        <v>4.75</v>
      </c>
      <c r="AA20">
        <v>3.3333333333333335</v>
      </c>
      <c r="AB20" t="s">
        <v>519</v>
      </c>
      <c r="AC20">
        <v>1</v>
      </c>
      <c r="AD20">
        <v>0</v>
      </c>
      <c r="AE20">
        <v>7</v>
      </c>
    </row>
    <row r="21" spans="1:31" x14ac:dyDescent="0.2">
      <c r="A21">
        <v>1160</v>
      </c>
      <c r="B21" s="13">
        <v>6</v>
      </c>
      <c r="C21" s="13">
        <v>5.333333333333333</v>
      </c>
      <c r="D21" s="13" t="s">
        <v>519</v>
      </c>
      <c r="E21">
        <v>4</v>
      </c>
      <c r="F21">
        <v>5</v>
      </c>
      <c r="G21" t="s">
        <v>519</v>
      </c>
      <c r="H21">
        <v>1</v>
      </c>
      <c r="I21">
        <v>0</v>
      </c>
      <c r="J21" t="s">
        <v>519</v>
      </c>
      <c r="K21" s="24">
        <v>1</v>
      </c>
      <c r="L21">
        <v>0</v>
      </c>
      <c r="M21" t="s">
        <v>519</v>
      </c>
      <c r="N21">
        <v>1</v>
      </c>
      <c r="O21">
        <v>0</v>
      </c>
      <c r="P21" t="s">
        <v>519</v>
      </c>
      <c r="Q21">
        <v>1</v>
      </c>
      <c r="R21">
        <v>0</v>
      </c>
      <c r="S21" t="s">
        <v>519</v>
      </c>
      <c r="T21">
        <v>5</v>
      </c>
      <c r="U21">
        <v>5</v>
      </c>
      <c r="V21" t="s">
        <v>519</v>
      </c>
      <c r="W21">
        <v>3.6</v>
      </c>
      <c r="X21">
        <v>4</v>
      </c>
      <c r="Y21" t="s">
        <v>519</v>
      </c>
      <c r="Z21">
        <v>4.5</v>
      </c>
      <c r="AA21">
        <v>4</v>
      </c>
      <c r="AB21" t="s">
        <v>519</v>
      </c>
      <c r="AC21">
        <v>3</v>
      </c>
      <c r="AD21">
        <v>0</v>
      </c>
      <c r="AE21" t="s">
        <v>519</v>
      </c>
    </row>
    <row r="22" spans="1:31" x14ac:dyDescent="0.2">
      <c r="A22">
        <v>1180</v>
      </c>
      <c r="B22" s="13">
        <v>6.333333333333333</v>
      </c>
      <c r="C22" s="13">
        <v>7</v>
      </c>
      <c r="D22" s="13" t="s">
        <v>519</v>
      </c>
      <c r="E22">
        <v>7</v>
      </c>
      <c r="F22">
        <v>10</v>
      </c>
      <c r="G22" t="s">
        <v>519</v>
      </c>
      <c r="H22">
        <v>1.6666666666666667</v>
      </c>
      <c r="I22">
        <v>0</v>
      </c>
      <c r="J22" t="s">
        <v>519</v>
      </c>
      <c r="K22" s="24">
        <v>1</v>
      </c>
      <c r="L22">
        <v>0</v>
      </c>
      <c r="M22" t="s">
        <v>519</v>
      </c>
      <c r="N22">
        <v>3</v>
      </c>
      <c r="O22">
        <v>0</v>
      </c>
      <c r="P22" t="s">
        <v>519</v>
      </c>
      <c r="Q22">
        <v>1</v>
      </c>
      <c r="R22">
        <v>0</v>
      </c>
      <c r="S22" t="s">
        <v>519</v>
      </c>
      <c r="T22">
        <v>2.3333333333333335</v>
      </c>
      <c r="U22">
        <v>3.4444444444444446</v>
      </c>
      <c r="V22" t="s">
        <v>519</v>
      </c>
      <c r="W22">
        <v>4.2</v>
      </c>
      <c r="X22">
        <v>4</v>
      </c>
      <c r="Y22" t="s">
        <v>519</v>
      </c>
      <c r="Z22">
        <v>4.75</v>
      </c>
      <c r="AA22">
        <v>3.6666666666666665</v>
      </c>
      <c r="AB22" t="s">
        <v>519</v>
      </c>
      <c r="AC22">
        <v>5</v>
      </c>
      <c r="AD22">
        <v>7</v>
      </c>
      <c r="AE22" t="s">
        <v>519</v>
      </c>
    </row>
    <row r="23" spans="1:31" x14ac:dyDescent="0.2">
      <c r="A23">
        <v>1256</v>
      </c>
      <c r="B23" s="13">
        <v>6.333333333333333</v>
      </c>
      <c r="C23" s="13">
        <v>5.333333333333333</v>
      </c>
      <c r="D23" s="13" t="s">
        <v>519</v>
      </c>
      <c r="E23">
        <v>9</v>
      </c>
      <c r="F23">
        <v>9</v>
      </c>
      <c r="G23" t="s">
        <v>519</v>
      </c>
      <c r="H23">
        <v>0</v>
      </c>
      <c r="I23">
        <v>0</v>
      </c>
      <c r="J23" t="s">
        <v>519</v>
      </c>
      <c r="K23" s="24">
        <v>0</v>
      </c>
      <c r="L23">
        <v>0</v>
      </c>
      <c r="M23" t="s">
        <v>519</v>
      </c>
      <c r="N23">
        <v>0</v>
      </c>
      <c r="O23">
        <v>0</v>
      </c>
      <c r="P23" t="s">
        <v>519</v>
      </c>
      <c r="Q23">
        <v>0</v>
      </c>
      <c r="R23">
        <v>0</v>
      </c>
      <c r="S23" t="s">
        <v>519</v>
      </c>
      <c r="T23">
        <v>3.6666666666666665</v>
      </c>
      <c r="U23">
        <v>5</v>
      </c>
      <c r="V23" t="s">
        <v>519</v>
      </c>
      <c r="W23">
        <v>2.2000000000000002</v>
      </c>
      <c r="X23">
        <v>3</v>
      </c>
      <c r="Y23" t="s">
        <v>519</v>
      </c>
      <c r="Z23">
        <v>3.25</v>
      </c>
      <c r="AA23">
        <v>4</v>
      </c>
      <c r="AB23" t="s">
        <v>519</v>
      </c>
      <c r="AC23">
        <v>0</v>
      </c>
      <c r="AD23">
        <v>0</v>
      </c>
      <c r="AE23" t="s">
        <v>519</v>
      </c>
    </row>
    <row r="24" spans="1:31" x14ac:dyDescent="0.2">
      <c r="A24">
        <v>1268</v>
      </c>
      <c r="B24" s="13">
        <v>6.666666666666667</v>
      </c>
      <c r="C24" s="13">
        <v>6.333333333333333</v>
      </c>
      <c r="D24" s="13" t="s">
        <v>519</v>
      </c>
      <c r="E24">
        <v>12</v>
      </c>
      <c r="F24">
        <v>11</v>
      </c>
      <c r="G24" t="s">
        <v>519</v>
      </c>
      <c r="H24">
        <v>0</v>
      </c>
      <c r="I24">
        <v>0</v>
      </c>
      <c r="J24" t="s">
        <v>519</v>
      </c>
      <c r="K24" s="24">
        <v>0</v>
      </c>
      <c r="L24">
        <v>0</v>
      </c>
      <c r="M24" t="s">
        <v>519</v>
      </c>
      <c r="N24">
        <v>0</v>
      </c>
      <c r="O24">
        <v>0</v>
      </c>
      <c r="P24" t="s">
        <v>519</v>
      </c>
      <c r="Q24">
        <v>0</v>
      </c>
      <c r="R24">
        <v>0</v>
      </c>
      <c r="S24" t="s">
        <v>519</v>
      </c>
      <c r="T24">
        <v>4</v>
      </c>
      <c r="U24">
        <v>6</v>
      </c>
      <c r="V24" t="s">
        <v>519</v>
      </c>
      <c r="W24">
        <v>4.4000000000000004</v>
      </c>
      <c r="X24">
        <v>3.6</v>
      </c>
      <c r="Y24" t="s">
        <v>519</v>
      </c>
      <c r="Z24">
        <v>3.5</v>
      </c>
      <c r="AA24">
        <v>4.666666666666667</v>
      </c>
      <c r="AB24" t="s">
        <v>519</v>
      </c>
      <c r="AC24">
        <v>0</v>
      </c>
      <c r="AD24">
        <v>0</v>
      </c>
      <c r="AE24" t="s">
        <v>519</v>
      </c>
    </row>
    <row r="25" spans="1:31" x14ac:dyDescent="0.2">
      <c r="A25">
        <v>1584</v>
      </c>
      <c r="B25" s="13">
        <v>6.666666666666667</v>
      </c>
      <c r="C25" s="13">
        <v>0</v>
      </c>
      <c r="D25" s="13" t="s">
        <v>519</v>
      </c>
      <c r="E25">
        <v>6</v>
      </c>
      <c r="F25">
        <v>0</v>
      </c>
      <c r="G25" t="s">
        <v>519</v>
      </c>
      <c r="H25">
        <v>1.3333333333333333</v>
      </c>
      <c r="I25">
        <v>0</v>
      </c>
      <c r="J25" t="s">
        <v>519</v>
      </c>
      <c r="K25" s="24">
        <v>0</v>
      </c>
      <c r="L25">
        <v>0</v>
      </c>
      <c r="M25" t="s">
        <v>519</v>
      </c>
      <c r="N25">
        <v>3</v>
      </c>
      <c r="O25">
        <v>0</v>
      </c>
      <c r="P25" t="s">
        <v>519</v>
      </c>
      <c r="Q25">
        <v>1</v>
      </c>
      <c r="R25">
        <v>0</v>
      </c>
      <c r="S25" t="s">
        <v>519</v>
      </c>
      <c r="T25">
        <v>3.3333333333333335</v>
      </c>
      <c r="U25">
        <v>0</v>
      </c>
      <c r="V25" t="s">
        <v>519</v>
      </c>
      <c r="W25">
        <v>3.8</v>
      </c>
      <c r="X25">
        <v>0</v>
      </c>
      <c r="Y25" t="s">
        <v>519</v>
      </c>
      <c r="Z25">
        <v>5</v>
      </c>
      <c r="AA25">
        <v>0</v>
      </c>
      <c r="AB25" t="s">
        <v>519</v>
      </c>
      <c r="AC25">
        <v>11</v>
      </c>
      <c r="AD25">
        <v>0</v>
      </c>
      <c r="AE25" t="s">
        <v>519</v>
      </c>
    </row>
    <row r="26" spans="1:31" x14ac:dyDescent="0.2">
      <c r="A26">
        <v>221</v>
      </c>
      <c r="B26" s="13">
        <v>5.333333333333333</v>
      </c>
      <c r="C26" s="13">
        <v>5.333333333333333</v>
      </c>
      <c r="D26" s="13" t="s">
        <v>519</v>
      </c>
      <c r="E26">
        <v>8</v>
      </c>
      <c r="F26">
        <v>9</v>
      </c>
      <c r="G26" t="s">
        <v>519</v>
      </c>
      <c r="H26">
        <v>0</v>
      </c>
      <c r="I26">
        <v>0.33333333333333331</v>
      </c>
      <c r="J26" t="s">
        <v>519</v>
      </c>
      <c r="K26" s="24">
        <v>-1</v>
      </c>
      <c r="L26">
        <v>0</v>
      </c>
      <c r="M26" t="s">
        <v>519</v>
      </c>
      <c r="N26">
        <v>0</v>
      </c>
      <c r="O26">
        <v>0</v>
      </c>
      <c r="P26" t="s">
        <v>519</v>
      </c>
      <c r="Q26">
        <v>1</v>
      </c>
      <c r="R26">
        <v>1</v>
      </c>
      <c r="S26" t="s">
        <v>519</v>
      </c>
      <c r="T26">
        <v>3.3333333333333335</v>
      </c>
      <c r="U26">
        <v>2.7777777777777777</v>
      </c>
      <c r="V26" t="s">
        <v>519</v>
      </c>
      <c r="W26">
        <v>5.6</v>
      </c>
      <c r="X26">
        <v>4.5999999999999996</v>
      </c>
      <c r="Y26" t="s">
        <v>519</v>
      </c>
      <c r="Z26">
        <v>3.25</v>
      </c>
      <c r="AA26">
        <v>3.3333333333333335</v>
      </c>
      <c r="AB26" t="s">
        <v>519</v>
      </c>
      <c r="AC26">
        <v>3</v>
      </c>
      <c r="AD26">
        <v>4</v>
      </c>
      <c r="AE26" t="s">
        <v>519</v>
      </c>
    </row>
    <row r="27" spans="1:31" x14ac:dyDescent="0.2">
      <c r="A27">
        <v>577</v>
      </c>
      <c r="B27" s="13">
        <v>6.333333333333333</v>
      </c>
      <c r="C27" s="13">
        <v>6.333333333333333</v>
      </c>
      <c r="D27" s="13" t="s">
        <v>519</v>
      </c>
      <c r="E27">
        <v>4</v>
      </c>
      <c r="F27">
        <v>5</v>
      </c>
      <c r="G27" t="s">
        <v>519</v>
      </c>
      <c r="H27">
        <v>1</v>
      </c>
      <c r="I27">
        <v>0.33333333333333331</v>
      </c>
      <c r="J27" t="s">
        <v>519</v>
      </c>
      <c r="K27" s="24">
        <v>1</v>
      </c>
      <c r="L27">
        <v>-1</v>
      </c>
      <c r="M27" t="s">
        <v>519</v>
      </c>
      <c r="N27">
        <v>2</v>
      </c>
      <c r="O27">
        <v>2</v>
      </c>
      <c r="P27" t="s">
        <v>519</v>
      </c>
      <c r="Q27">
        <v>0</v>
      </c>
      <c r="R27">
        <v>0</v>
      </c>
      <c r="S27" t="s">
        <v>519</v>
      </c>
      <c r="T27">
        <v>4</v>
      </c>
      <c r="U27">
        <v>4.1111111111111107</v>
      </c>
      <c r="V27" t="s">
        <v>519</v>
      </c>
      <c r="W27">
        <v>4.2</v>
      </c>
      <c r="X27">
        <v>4.4000000000000004</v>
      </c>
      <c r="Y27" t="s">
        <v>519</v>
      </c>
      <c r="Z27">
        <v>4.25</v>
      </c>
      <c r="AA27">
        <v>3</v>
      </c>
      <c r="AB27" t="s">
        <v>519</v>
      </c>
      <c r="AC27">
        <v>5</v>
      </c>
      <c r="AD27">
        <v>4</v>
      </c>
      <c r="AE27">
        <v>5</v>
      </c>
    </row>
    <row r="28" spans="1:31" x14ac:dyDescent="0.2">
      <c r="A28">
        <v>713</v>
      </c>
      <c r="B28" s="13">
        <v>5.333333333333333</v>
      </c>
      <c r="C28" s="13">
        <v>5.333333333333333</v>
      </c>
      <c r="D28" s="13" t="s">
        <v>519</v>
      </c>
      <c r="E28">
        <v>4</v>
      </c>
      <c r="F28">
        <v>5</v>
      </c>
      <c r="G28" t="s">
        <v>519</v>
      </c>
      <c r="H28">
        <v>0</v>
      </c>
      <c r="I28">
        <v>0.33333333333333331</v>
      </c>
      <c r="J28" t="s">
        <v>519</v>
      </c>
      <c r="K28" s="24">
        <v>0</v>
      </c>
      <c r="L28">
        <v>1</v>
      </c>
      <c r="M28" t="s">
        <v>519</v>
      </c>
      <c r="N28">
        <v>0</v>
      </c>
      <c r="O28">
        <v>1</v>
      </c>
      <c r="P28" t="s">
        <v>519</v>
      </c>
      <c r="Q28">
        <v>0</v>
      </c>
      <c r="R28">
        <v>-1</v>
      </c>
      <c r="S28" t="s">
        <v>519</v>
      </c>
      <c r="T28">
        <v>4</v>
      </c>
      <c r="U28">
        <v>4.1111111111111107</v>
      </c>
      <c r="V28" t="s">
        <v>519</v>
      </c>
      <c r="W28">
        <v>4.2</v>
      </c>
      <c r="X28">
        <v>4.4000000000000004</v>
      </c>
      <c r="Y28" t="s">
        <v>519</v>
      </c>
      <c r="Z28">
        <v>5</v>
      </c>
      <c r="AA28">
        <v>4.333333333333333</v>
      </c>
      <c r="AB28" t="s">
        <v>519</v>
      </c>
      <c r="AC28">
        <v>0</v>
      </c>
      <c r="AD28">
        <v>5</v>
      </c>
      <c r="AE28" t="s">
        <v>519</v>
      </c>
    </row>
    <row r="29" spans="1:31" x14ac:dyDescent="0.2">
      <c r="A29">
        <v>741</v>
      </c>
      <c r="B29" s="13">
        <v>4.666666666666667</v>
      </c>
      <c r="C29" s="13">
        <v>5</v>
      </c>
      <c r="D29" s="13" t="s">
        <v>519</v>
      </c>
      <c r="E29">
        <v>10</v>
      </c>
      <c r="F29">
        <v>11</v>
      </c>
      <c r="G29" t="s">
        <v>519</v>
      </c>
      <c r="H29">
        <v>1</v>
      </c>
      <c r="I29">
        <v>0.33333333333333331</v>
      </c>
      <c r="J29" t="s">
        <v>519</v>
      </c>
      <c r="K29" s="24">
        <v>0</v>
      </c>
      <c r="L29">
        <v>0</v>
      </c>
      <c r="M29" t="s">
        <v>519</v>
      </c>
      <c r="N29">
        <v>2</v>
      </c>
      <c r="O29">
        <v>0</v>
      </c>
      <c r="P29" t="s">
        <v>519</v>
      </c>
      <c r="Q29">
        <v>1</v>
      </c>
      <c r="R29">
        <v>1</v>
      </c>
      <c r="S29" t="s">
        <v>519</v>
      </c>
      <c r="T29">
        <v>2.6666666666666665</v>
      </c>
      <c r="U29">
        <v>3.8888888888888888</v>
      </c>
      <c r="V29" t="s">
        <v>519</v>
      </c>
      <c r="W29">
        <v>3.6</v>
      </c>
      <c r="X29">
        <v>2.8</v>
      </c>
      <c r="Y29" t="s">
        <v>519</v>
      </c>
      <c r="Z29">
        <v>2.25</v>
      </c>
      <c r="AA29" t="s">
        <v>519</v>
      </c>
      <c r="AB29" t="s">
        <v>519</v>
      </c>
      <c r="AC29">
        <v>5</v>
      </c>
      <c r="AD29">
        <v>1</v>
      </c>
      <c r="AE29" t="s">
        <v>519</v>
      </c>
    </row>
    <row r="30" spans="1:31" x14ac:dyDescent="0.2">
      <c r="A30">
        <v>953</v>
      </c>
      <c r="B30" s="13">
        <v>4.333333333333333</v>
      </c>
      <c r="C30" s="13">
        <v>5</v>
      </c>
      <c r="D30" s="13" t="s">
        <v>519</v>
      </c>
      <c r="E30">
        <v>11</v>
      </c>
      <c r="F30">
        <v>9</v>
      </c>
      <c r="G30" t="s">
        <v>519</v>
      </c>
      <c r="H30">
        <v>-0.33333333333333331</v>
      </c>
      <c r="I30">
        <v>0.33333333333333331</v>
      </c>
      <c r="J30" t="s">
        <v>519</v>
      </c>
      <c r="K30" s="24">
        <v>-1</v>
      </c>
      <c r="L30">
        <v>-2</v>
      </c>
      <c r="M30" t="s">
        <v>519</v>
      </c>
      <c r="N30">
        <v>0</v>
      </c>
      <c r="O30">
        <v>0</v>
      </c>
      <c r="P30" t="s">
        <v>519</v>
      </c>
      <c r="Q30">
        <v>0</v>
      </c>
      <c r="R30">
        <v>0</v>
      </c>
      <c r="S30" t="s">
        <v>519</v>
      </c>
      <c r="T30">
        <v>5.666666666666667</v>
      </c>
      <c r="U30">
        <v>5.2222222222222223</v>
      </c>
      <c r="V30" t="s">
        <v>519</v>
      </c>
      <c r="W30">
        <v>3</v>
      </c>
      <c r="X30">
        <v>3.2</v>
      </c>
      <c r="Y30" t="s">
        <v>519</v>
      </c>
      <c r="Z30">
        <v>3.25</v>
      </c>
      <c r="AA30">
        <v>3.6666666666666665</v>
      </c>
      <c r="AB30" t="s">
        <v>519</v>
      </c>
      <c r="AC30">
        <v>2</v>
      </c>
      <c r="AD30">
        <v>2</v>
      </c>
      <c r="AE30" t="s">
        <v>519</v>
      </c>
    </row>
    <row r="31" spans="1:31" x14ac:dyDescent="0.2">
      <c r="A31">
        <v>401</v>
      </c>
      <c r="B31" s="13">
        <v>5</v>
      </c>
      <c r="C31" s="13">
        <v>6</v>
      </c>
      <c r="D31" s="13" t="s">
        <v>519</v>
      </c>
      <c r="E31">
        <v>7</v>
      </c>
      <c r="F31">
        <v>8</v>
      </c>
      <c r="G31" t="s">
        <v>519</v>
      </c>
      <c r="H31">
        <v>0.66666666666666663</v>
      </c>
      <c r="I31">
        <v>0.66666666666666663</v>
      </c>
      <c r="J31" t="s">
        <v>519</v>
      </c>
      <c r="K31" s="24">
        <v>1</v>
      </c>
      <c r="L31">
        <v>0</v>
      </c>
      <c r="M31" t="s">
        <v>519</v>
      </c>
      <c r="N31">
        <v>1</v>
      </c>
      <c r="O31">
        <v>2</v>
      </c>
      <c r="P31" t="s">
        <v>519</v>
      </c>
      <c r="Q31">
        <v>0</v>
      </c>
      <c r="R31">
        <v>0</v>
      </c>
      <c r="S31" t="s">
        <v>519</v>
      </c>
      <c r="T31">
        <v>3.3333333333333335</v>
      </c>
      <c r="U31">
        <v>2.6666666666666665</v>
      </c>
      <c r="V31" t="s">
        <v>519</v>
      </c>
      <c r="W31">
        <v>3.4</v>
      </c>
      <c r="X31">
        <v>3.6</v>
      </c>
      <c r="Y31" t="s">
        <v>519</v>
      </c>
      <c r="Z31">
        <v>3.25</v>
      </c>
      <c r="AA31">
        <v>3.6666666666666665</v>
      </c>
      <c r="AB31" t="s">
        <v>519</v>
      </c>
      <c r="AC31">
        <v>4</v>
      </c>
      <c r="AD31">
        <v>5</v>
      </c>
      <c r="AE31" t="s">
        <v>519</v>
      </c>
    </row>
    <row r="32" spans="1:31" x14ac:dyDescent="0.2">
      <c r="A32">
        <v>585</v>
      </c>
      <c r="B32" s="13">
        <v>4.666666666666667</v>
      </c>
      <c r="C32" s="13">
        <v>5.333333333333333</v>
      </c>
      <c r="D32" s="13" t="s">
        <v>519</v>
      </c>
      <c r="E32">
        <v>5</v>
      </c>
      <c r="F32">
        <v>7</v>
      </c>
      <c r="G32" t="s">
        <v>519</v>
      </c>
      <c r="H32">
        <v>1.6666666666666667</v>
      </c>
      <c r="I32">
        <v>0.66666666666666663</v>
      </c>
      <c r="J32" t="s">
        <v>519</v>
      </c>
      <c r="K32" s="24">
        <v>2</v>
      </c>
      <c r="L32">
        <v>0</v>
      </c>
      <c r="M32" t="s">
        <v>519</v>
      </c>
      <c r="N32">
        <v>1</v>
      </c>
      <c r="O32">
        <v>1</v>
      </c>
      <c r="P32" t="s">
        <v>519</v>
      </c>
      <c r="Q32">
        <v>2</v>
      </c>
      <c r="R32">
        <v>1</v>
      </c>
      <c r="S32" t="s">
        <v>519</v>
      </c>
      <c r="T32">
        <v>3.3333333333333335</v>
      </c>
      <c r="U32">
        <v>3.4444444444444446</v>
      </c>
      <c r="V32" t="s">
        <v>519</v>
      </c>
      <c r="W32">
        <v>4.8</v>
      </c>
      <c r="X32">
        <v>5</v>
      </c>
      <c r="Y32" t="s">
        <v>519</v>
      </c>
      <c r="Z32">
        <v>3.25</v>
      </c>
      <c r="AA32">
        <v>3.3333333333333335</v>
      </c>
      <c r="AB32" t="s">
        <v>519</v>
      </c>
      <c r="AC32">
        <v>10</v>
      </c>
      <c r="AD32">
        <v>6</v>
      </c>
      <c r="AE32" t="s">
        <v>519</v>
      </c>
    </row>
    <row r="33" spans="1:31" x14ac:dyDescent="0.2">
      <c r="A33">
        <v>709</v>
      </c>
      <c r="B33" s="13">
        <v>5</v>
      </c>
      <c r="C33" s="13">
        <v>4.666666666666667</v>
      </c>
      <c r="D33" s="13" t="s">
        <v>519</v>
      </c>
      <c r="E33">
        <v>7</v>
      </c>
      <c r="F33">
        <v>5</v>
      </c>
      <c r="G33" t="s">
        <v>519</v>
      </c>
      <c r="H33">
        <v>1.6666666666666667</v>
      </c>
      <c r="I33">
        <v>0.66666666666666663</v>
      </c>
      <c r="J33" t="s">
        <v>519</v>
      </c>
      <c r="K33" s="24">
        <v>2</v>
      </c>
      <c r="L33">
        <v>1</v>
      </c>
      <c r="M33" t="s">
        <v>519</v>
      </c>
      <c r="N33">
        <v>3</v>
      </c>
      <c r="O33">
        <v>1</v>
      </c>
      <c r="P33" t="s">
        <v>519</v>
      </c>
      <c r="Q33">
        <v>0</v>
      </c>
      <c r="R33">
        <v>0</v>
      </c>
      <c r="S33" t="s">
        <v>519</v>
      </c>
      <c r="T33">
        <v>4</v>
      </c>
      <c r="U33">
        <v>4.666666666666667</v>
      </c>
      <c r="V33" t="s">
        <v>519</v>
      </c>
      <c r="W33">
        <v>4.5999999999999996</v>
      </c>
      <c r="X33">
        <v>4.4000000000000004</v>
      </c>
      <c r="Y33" t="s">
        <v>519</v>
      </c>
      <c r="Z33">
        <v>3.75</v>
      </c>
      <c r="AA33">
        <v>3.3333333333333335</v>
      </c>
      <c r="AB33" t="s">
        <v>519</v>
      </c>
      <c r="AC33">
        <v>5</v>
      </c>
      <c r="AD33">
        <v>2</v>
      </c>
      <c r="AE33" t="s">
        <v>519</v>
      </c>
    </row>
    <row r="34" spans="1:31" x14ac:dyDescent="0.2">
      <c r="A34">
        <v>1123</v>
      </c>
      <c r="B34" s="13">
        <v>5.666666666666667</v>
      </c>
      <c r="C34" s="13">
        <v>5.666666666666667</v>
      </c>
      <c r="D34" s="13" t="s">
        <v>519</v>
      </c>
      <c r="E34">
        <v>6</v>
      </c>
      <c r="F34">
        <v>6</v>
      </c>
      <c r="G34" t="s">
        <v>519</v>
      </c>
      <c r="H34">
        <v>0.33333333333333331</v>
      </c>
      <c r="I34">
        <v>0.66666666666666663</v>
      </c>
      <c r="J34" t="s">
        <v>519</v>
      </c>
      <c r="K34" s="24">
        <v>0</v>
      </c>
      <c r="L34">
        <v>0</v>
      </c>
      <c r="M34" t="s">
        <v>519</v>
      </c>
      <c r="N34">
        <v>2</v>
      </c>
      <c r="O34">
        <v>2</v>
      </c>
      <c r="P34" t="s">
        <v>519</v>
      </c>
      <c r="Q34">
        <v>-1</v>
      </c>
      <c r="R34">
        <v>0</v>
      </c>
      <c r="S34" t="s">
        <v>519</v>
      </c>
      <c r="T34">
        <v>3</v>
      </c>
      <c r="U34">
        <v>2.1111111111111112</v>
      </c>
      <c r="V34" t="s">
        <v>519</v>
      </c>
      <c r="W34">
        <v>4.4000000000000004</v>
      </c>
      <c r="X34">
        <v>3.8</v>
      </c>
      <c r="Y34" t="s">
        <v>519</v>
      </c>
      <c r="Z34">
        <v>2.5</v>
      </c>
      <c r="AA34">
        <v>3.3333333333333335</v>
      </c>
      <c r="AB34" t="s">
        <v>519</v>
      </c>
      <c r="AC34">
        <v>6</v>
      </c>
      <c r="AD34">
        <v>8</v>
      </c>
      <c r="AE34" t="s">
        <v>519</v>
      </c>
    </row>
    <row r="35" spans="1:31" x14ac:dyDescent="0.2">
      <c r="A35">
        <v>129</v>
      </c>
      <c r="B35" s="13">
        <v>6.333333333333333</v>
      </c>
      <c r="C35" s="13">
        <v>6.666666666666667</v>
      </c>
      <c r="D35" s="13" t="s">
        <v>519</v>
      </c>
      <c r="E35">
        <v>11</v>
      </c>
      <c r="F35">
        <v>7</v>
      </c>
      <c r="G35" t="s">
        <v>519</v>
      </c>
      <c r="H35">
        <v>1.6666666666666667</v>
      </c>
      <c r="I35">
        <v>1</v>
      </c>
      <c r="J35" t="s">
        <v>519</v>
      </c>
      <c r="K35" s="24">
        <v>3</v>
      </c>
      <c r="L35">
        <v>1</v>
      </c>
      <c r="M35" t="s">
        <v>519</v>
      </c>
      <c r="N35">
        <v>2</v>
      </c>
      <c r="O35">
        <v>1</v>
      </c>
      <c r="P35" t="s">
        <v>519</v>
      </c>
      <c r="Q35">
        <v>0</v>
      </c>
      <c r="R35">
        <v>1</v>
      </c>
      <c r="S35" t="s">
        <v>519</v>
      </c>
      <c r="T35">
        <v>2.3333333333333335</v>
      </c>
      <c r="U35">
        <v>3.2222222222222223</v>
      </c>
      <c r="V35" t="s">
        <v>519</v>
      </c>
      <c r="W35">
        <v>3.2</v>
      </c>
      <c r="X35">
        <v>3.8</v>
      </c>
      <c r="Y35" t="s">
        <v>519</v>
      </c>
      <c r="Z35">
        <v>3.5</v>
      </c>
      <c r="AA35">
        <v>5</v>
      </c>
      <c r="AB35" t="s">
        <v>519</v>
      </c>
      <c r="AC35">
        <v>9</v>
      </c>
      <c r="AD35">
        <v>12</v>
      </c>
      <c r="AE35" t="s">
        <v>519</v>
      </c>
    </row>
    <row r="36" spans="1:31" x14ac:dyDescent="0.2">
      <c r="A36">
        <v>149</v>
      </c>
      <c r="B36" s="13">
        <v>5</v>
      </c>
      <c r="C36" s="13">
        <v>4.666666666666667</v>
      </c>
      <c r="D36" s="13" t="s">
        <v>519</v>
      </c>
      <c r="E36">
        <v>12</v>
      </c>
      <c r="F36">
        <v>8</v>
      </c>
      <c r="G36" t="s">
        <v>519</v>
      </c>
      <c r="H36">
        <v>1</v>
      </c>
      <c r="I36">
        <v>1</v>
      </c>
      <c r="J36" t="s">
        <v>519</v>
      </c>
      <c r="K36" s="24">
        <v>0</v>
      </c>
      <c r="L36">
        <v>0</v>
      </c>
      <c r="M36" t="s">
        <v>519</v>
      </c>
      <c r="N36">
        <v>3</v>
      </c>
      <c r="O36">
        <v>3</v>
      </c>
      <c r="P36" t="s">
        <v>519</v>
      </c>
      <c r="Q36">
        <v>0</v>
      </c>
      <c r="R36">
        <v>0</v>
      </c>
      <c r="S36" t="s">
        <v>519</v>
      </c>
      <c r="T36">
        <v>2.6666666666666665</v>
      </c>
      <c r="U36">
        <v>2.7777777777777777</v>
      </c>
      <c r="V36" t="s">
        <v>519</v>
      </c>
      <c r="W36">
        <v>3.6</v>
      </c>
      <c r="X36">
        <v>3.6</v>
      </c>
      <c r="Y36" t="s">
        <v>519</v>
      </c>
      <c r="Z36">
        <v>3</v>
      </c>
      <c r="AA36">
        <v>4.333333333333333</v>
      </c>
      <c r="AB36" t="s">
        <v>519</v>
      </c>
      <c r="AC36">
        <v>4</v>
      </c>
      <c r="AD36">
        <v>8</v>
      </c>
      <c r="AE36" t="s">
        <v>519</v>
      </c>
    </row>
    <row r="37" spans="1:31" x14ac:dyDescent="0.2">
      <c r="A37">
        <v>357</v>
      </c>
      <c r="B37" s="13">
        <v>5.333333333333333</v>
      </c>
      <c r="C37" s="13">
        <v>5</v>
      </c>
      <c r="D37" s="13" t="s">
        <v>519</v>
      </c>
      <c r="E37">
        <v>11</v>
      </c>
      <c r="F37">
        <v>10</v>
      </c>
      <c r="G37" t="s">
        <v>519</v>
      </c>
      <c r="H37">
        <v>2</v>
      </c>
      <c r="I37">
        <v>1</v>
      </c>
      <c r="J37" t="s">
        <v>519</v>
      </c>
      <c r="K37" s="24">
        <v>2</v>
      </c>
      <c r="L37">
        <v>1</v>
      </c>
      <c r="M37" t="s">
        <v>519</v>
      </c>
      <c r="N37">
        <v>3</v>
      </c>
      <c r="O37">
        <v>2</v>
      </c>
      <c r="P37" t="s">
        <v>519</v>
      </c>
      <c r="Q37">
        <v>1</v>
      </c>
      <c r="R37">
        <v>0</v>
      </c>
      <c r="S37" t="s">
        <v>519</v>
      </c>
      <c r="T37">
        <v>2.6666666666666665</v>
      </c>
      <c r="U37">
        <v>3.3333333333333335</v>
      </c>
      <c r="V37" t="s">
        <v>519</v>
      </c>
      <c r="W37">
        <v>3.2</v>
      </c>
      <c r="X37">
        <v>3.8</v>
      </c>
      <c r="Y37" t="s">
        <v>519</v>
      </c>
      <c r="Z37">
        <v>3.5</v>
      </c>
      <c r="AA37">
        <v>4</v>
      </c>
      <c r="AB37" t="s">
        <v>519</v>
      </c>
      <c r="AC37">
        <v>6</v>
      </c>
      <c r="AD37">
        <v>3</v>
      </c>
      <c r="AE37" t="s">
        <v>519</v>
      </c>
    </row>
    <row r="38" spans="1:31" x14ac:dyDescent="0.2">
      <c r="A38">
        <v>477</v>
      </c>
      <c r="B38" s="13">
        <v>5.666666666666667</v>
      </c>
      <c r="C38" s="13">
        <v>5.666666666666667</v>
      </c>
      <c r="D38" s="13" t="s">
        <v>519</v>
      </c>
      <c r="E38">
        <v>12</v>
      </c>
      <c r="F38">
        <v>10</v>
      </c>
      <c r="G38" t="s">
        <v>519</v>
      </c>
      <c r="H38">
        <v>2</v>
      </c>
      <c r="I38">
        <v>1</v>
      </c>
      <c r="J38" t="s">
        <v>519</v>
      </c>
      <c r="K38" s="24">
        <v>2</v>
      </c>
      <c r="L38">
        <v>2</v>
      </c>
      <c r="M38" t="s">
        <v>519</v>
      </c>
      <c r="N38">
        <v>2</v>
      </c>
      <c r="O38">
        <v>1</v>
      </c>
      <c r="P38" t="s">
        <v>519</v>
      </c>
      <c r="Q38">
        <v>2</v>
      </c>
      <c r="R38">
        <v>0</v>
      </c>
      <c r="S38" t="s">
        <v>519</v>
      </c>
      <c r="T38">
        <v>3</v>
      </c>
      <c r="U38">
        <v>3.8888888888888888</v>
      </c>
      <c r="V38" t="s">
        <v>519</v>
      </c>
      <c r="W38">
        <v>4.8</v>
      </c>
      <c r="X38">
        <v>4.4000000000000004</v>
      </c>
      <c r="Y38" t="s">
        <v>519</v>
      </c>
      <c r="Z38">
        <v>3.5</v>
      </c>
      <c r="AA38">
        <v>3.6666666666666665</v>
      </c>
      <c r="AB38" t="s">
        <v>519</v>
      </c>
      <c r="AC38">
        <v>6</v>
      </c>
      <c r="AD38">
        <v>5</v>
      </c>
      <c r="AE38">
        <v>11</v>
      </c>
    </row>
    <row r="39" spans="1:31" x14ac:dyDescent="0.2">
      <c r="A39">
        <v>1276</v>
      </c>
      <c r="B39" s="13">
        <v>6</v>
      </c>
      <c r="C39" s="13">
        <v>6</v>
      </c>
      <c r="D39" s="13" t="s">
        <v>519</v>
      </c>
      <c r="E39">
        <v>6</v>
      </c>
      <c r="F39">
        <v>11</v>
      </c>
      <c r="G39" t="s">
        <v>519</v>
      </c>
      <c r="H39">
        <v>0.66666666666666663</v>
      </c>
      <c r="I39">
        <v>1</v>
      </c>
      <c r="J39" t="s">
        <v>519</v>
      </c>
      <c r="K39" s="24">
        <v>0</v>
      </c>
      <c r="L39">
        <v>1</v>
      </c>
      <c r="M39" t="s">
        <v>519</v>
      </c>
      <c r="N39">
        <v>2</v>
      </c>
      <c r="O39">
        <v>1</v>
      </c>
      <c r="P39" t="s">
        <v>519</v>
      </c>
      <c r="Q39">
        <v>0</v>
      </c>
      <c r="R39">
        <v>1</v>
      </c>
      <c r="S39" t="s">
        <v>519</v>
      </c>
      <c r="T39">
        <v>4</v>
      </c>
      <c r="U39">
        <v>2</v>
      </c>
      <c r="V39" t="s">
        <v>519</v>
      </c>
      <c r="W39">
        <v>3.8</v>
      </c>
      <c r="X39">
        <v>3.8</v>
      </c>
      <c r="Y39" t="s">
        <v>519</v>
      </c>
      <c r="Z39">
        <v>4.25</v>
      </c>
      <c r="AA39">
        <v>3.6666666666666665</v>
      </c>
      <c r="AB39" t="s">
        <v>519</v>
      </c>
      <c r="AC39">
        <v>11</v>
      </c>
      <c r="AD39">
        <v>9</v>
      </c>
      <c r="AE39">
        <v>10</v>
      </c>
    </row>
    <row r="40" spans="1:31" x14ac:dyDescent="0.2">
      <c r="A40">
        <v>1284</v>
      </c>
      <c r="B40" s="13">
        <v>5.333333333333333</v>
      </c>
      <c r="C40" s="13">
        <v>3.6666666666666665</v>
      </c>
      <c r="D40" s="13" t="s">
        <v>519</v>
      </c>
      <c r="E40">
        <v>3</v>
      </c>
      <c r="F40">
        <v>3</v>
      </c>
      <c r="G40" t="s">
        <v>519</v>
      </c>
      <c r="H40">
        <v>0</v>
      </c>
      <c r="I40">
        <v>1</v>
      </c>
      <c r="J40" t="s">
        <v>519</v>
      </c>
      <c r="K40" s="24">
        <v>0</v>
      </c>
      <c r="L40">
        <v>3</v>
      </c>
      <c r="M40" t="s">
        <v>519</v>
      </c>
      <c r="N40">
        <v>0</v>
      </c>
      <c r="O40">
        <v>0</v>
      </c>
      <c r="P40" t="s">
        <v>519</v>
      </c>
      <c r="Q40">
        <v>0</v>
      </c>
      <c r="R40">
        <v>0</v>
      </c>
      <c r="S40" t="s">
        <v>519</v>
      </c>
      <c r="T40">
        <v>4</v>
      </c>
      <c r="U40">
        <v>3.6666666666666665</v>
      </c>
      <c r="V40" t="s">
        <v>519</v>
      </c>
      <c r="W40">
        <v>5</v>
      </c>
      <c r="X40">
        <v>4.5999999999999996</v>
      </c>
      <c r="Y40" t="s">
        <v>519</v>
      </c>
      <c r="Z40">
        <v>4.25</v>
      </c>
      <c r="AA40" t="s">
        <v>519</v>
      </c>
      <c r="AB40" t="s">
        <v>519</v>
      </c>
      <c r="AC40">
        <v>0</v>
      </c>
      <c r="AD40">
        <v>3</v>
      </c>
      <c r="AE40">
        <v>1</v>
      </c>
    </row>
    <row r="41" spans="1:31" x14ac:dyDescent="0.2">
      <c r="A41">
        <v>257</v>
      </c>
      <c r="B41" s="13">
        <v>6</v>
      </c>
      <c r="C41" s="13">
        <v>7</v>
      </c>
      <c r="D41" s="13" t="s">
        <v>519</v>
      </c>
      <c r="E41">
        <v>4</v>
      </c>
      <c r="F41">
        <v>7</v>
      </c>
      <c r="G41" t="s">
        <v>519</v>
      </c>
      <c r="H41">
        <v>0</v>
      </c>
      <c r="I41">
        <v>1.3333333333333333</v>
      </c>
      <c r="J41" t="s">
        <v>519</v>
      </c>
      <c r="K41" s="24">
        <v>0</v>
      </c>
      <c r="L41">
        <v>-1</v>
      </c>
      <c r="M41" t="s">
        <v>519</v>
      </c>
      <c r="N41">
        <v>0</v>
      </c>
      <c r="O41">
        <v>5</v>
      </c>
      <c r="P41" t="s">
        <v>519</v>
      </c>
      <c r="Q41">
        <v>0</v>
      </c>
      <c r="R41">
        <v>0</v>
      </c>
      <c r="S41" t="s">
        <v>519</v>
      </c>
      <c r="T41">
        <v>4.666666666666667</v>
      </c>
      <c r="U41">
        <v>3.7777777777777777</v>
      </c>
      <c r="V41" t="s">
        <v>519</v>
      </c>
      <c r="W41">
        <v>2.6</v>
      </c>
      <c r="X41">
        <v>3.4</v>
      </c>
      <c r="Y41" t="s">
        <v>519</v>
      </c>
      <c r="Z41">
        <v>1.25</v>
      </c>
      <c r="AA41" t="s">
        <v>519</v>
      </c>
      <c r="AB41" t="s">
        <v>519</v>
      </c>
      <c r="AC41">
        <v>15</v>
      </c>
      <c r="AD41">
        <v>15</v>
      </c>
      <c r="AE41" t="s">
        <v>519</v>
      </c>
    </row>
    <row r="42" spans="1:31" x14ac:dyDescent="0.2">
      <c r="A42">
        <v>265</v>
      </c>
      <c r="B42" s="13">
        <v>4.666666666666667</v>
      </c>
      <c r="C42" s="13">
        <v>5.333333333333333</v>
      </c>
      <c r="D42" s="13" t="s">
        <v>519</v>
      </c>
      <c r="E42">
        <v>0</v>
      </c>
      <c r="F42">
        <v>2</v>
      </c>
      <c r="G42" t="s">
        <v>519</v>
      </c>
      <c r="H42">
        <v>1.6666666666666667</v>
      </c>
      <c r="I42">
        <v>1.3333333333333333</v>
      </c>
      <c r="J42" t="s">
        <v>519</v>
      </c>
      <c r="K42" s="24">
        <v>0</v>
      </c>
      <c r="L42">
        <v>0</v>
      </c>
      <c r="M42" t="s">
        <v>519</v>
      </c>
      <c r="N42">
        <v>3</v>
      </c>
      <c r="O42">
        <v>2</v>
      </c>
      <c r="P42" t="s">
        <v>519</v>
      </c>
      <c r="Q42">
        <v>2</v>
      </c>
      <c r="R42">
        <v>2</v>
      </c>
      <c r="S42" t="s">
        <v>519</v>
      </c>
      <c r="T42">
        <v>3</v>
      </c>
      <c r="U42">
        <v>3.8888888888888888</v>
      </c>
      <c r="V42" t="s">
        <v>519</v>
      </c>
      <c r="W42">
        <v>5</v>
      </c>
      <c r="X42">
        <v>4.2</v>
      </c>
      <c r="Y42" t="s">
        <v>519</v>
      </c>
      <c r="Z42">
        <v>3.75</v>
      </c>
      <c r="AA42">
        <v>3</v>
      </c>
      <c r="AB42" t="s">
        <v>519</v>
      </c>
      <c r="AC42">
        <v>7</v>
      </c>
      <c r="AD42">
        <v>6</v>
      </c>
      <c r="AE42" t="s">
        <v>519</v>
      </c>
    </row>
    <row r="43" spans="1:31" x14ac:dyDescent="0.2">
      <c r="A43">
        <v>581</v>
      </c>
      <c r="B43" s="13">
        <v>6</v>
      </c>
      <c r="C43" s="13">
        <v>5.666666666666667</v>
      </c>
      <c r="D43" s="13" t="s">
        <v>519</v>
      </c>
      <c r="E43">
        <v>10</v>
      </c>
      <c r="F43">
        <v>10</v>
      </c>
      <c r="G43" t="s">
        <v>519</v>
      </c>
      <c r="H43">
        <v>1.3333333333333333</v>
      </c>
      <c r="I43">
        <v>1.3333333333333333</v>
      </c>
      <c r="J43" t="s">
        <v>519</v>
      </c>
      <c r="K43" s="24">
        <v>1</v>
      </c>
      <c r="L43">
        <v>0</v>
      </c>
      <c r="M43" t="s">
        <v>519</v>
      </c>
      <c r="N43">
        <v>2</v>
      </c>
      <c r="O43">
        <v>2</v>
      </c>
      <c r="P43" t="s">
        <v>519</v>
      </c>
      <c r="Q43">
        <v>1</v>
      </c>
      <c r="R43">
        <v>2</v>
      </c>
      <c r="S43" t="s">
        <v>519</v>
      </c>
      <c r="T43">
        <v>2.6666666666666665</v>
      </c>
      <c r="U43">
        <v>2.4444444444444446</v>
      </c>
      <c r="V43" t="s">
        <v>519</v>
      </c>
      <c r="W43">
        <v>2.8</v>
      </c>
      <c r="X43">
        <v>3.2</v>
      </c>
      <c r="Y43" t="s">
        <v>519</v>
      </c>
      <c r="Z43">
        <v>3</v>
      </c>
      <c r="AA43">
        <v>3.3333333333333335</v>
      </c>
      <c r="AB43" t="s">
        <v>519</v>
      </c>
      <c r="AC43">
        <v>6</v>
      </c>
      <c r="AD43">
        <v>9</v>
      </c>
      <c r="AE43" t="s">
        <v>519</v>
      </c>
    </row>
    <row r="44" spans="1:31" x14ac:dyDescent="0.2">
      <c r="A44">
        <v>633</v>
      </c>
      <c r="B44" s="13">
        <v>6</v>
      </c>
      <c r="C44" s="13">
        <v>6</v>
      </c>
      <c r="D44" s="13" t="s">
        <v>519</v>
      </c>
      <c r="E44">
        <v>1</v>
      </c>
      <c r="F44">
        <v>3</v>
      </c>
      <c r="G44" t="s">
        <v>519</v>
      </c>
      <c r="H44">
        <v>2.3333333333333335</v>
      </c>
      <c r="I44">
        <v>1.3333333333333333</v>
      </c>
      <c r="J44" t="s">
        <v>519</v>
      </c>
      <c r="K44" s="24">
        <v>2</v>
      </c>
      <c r="L44">
        <v>1</v>
      </c>
      <c r="M44" t="s">
        <v>519</v>
      </c>
      <c r="N44">
        <v>3</v>
      </c>
      <c r="O44">
        <v>3</v>
      </c>
      <c r="P44" t="s">
        <v>519</v>
      </c>
      <c r="Q44">
        <v>2</v>
      </c>
      <c r="R44">
        <v>0</v>
      </c>
      <c r="S44" t="s">
        <v>519</v>
      </c>
      <c r="T44">
        <v>3</v>
      </c>
      <c r="U44">
        <v>3.2222222222222223</v>
      </c>
      <c r="V44" t="s">
        <v>519</v>
      </c>
      <c r="W44">
        <v>5</v>
      </c>
      <c r="X44">
        <v>4.5999999999999996</v>
      </c>
      <c r="Y44" t="s">
        <v>519</v>
      </c>
      <c r="Z44">
        <v>4</v>
      </c>
      <c r="AA44" t="s">
        <v>519</v>
      </c>
      <c r="AB44" t="s">
        <v>519</v>
      </c>
      <c r="AC44">
        <v>7</v>
      </c>
      <c r="AD44">
        <v>4</v>
      </c>
      <c r="AE44" t="s">
        <v>519</v>
      </c>
    </row>
    <row r="45" spans="1:31" x14ac:dyDescent="0.2">
      <c r="A45">
        <v>881</v>
      </c>
      <c r="B45" s="13">
        <v>5.666666666666667</v>
      </c>
      <c r="C45" s="13">
        <v>6.333333333333333</v>
      </c>
      <c r="D45" s="13" t="s">
        <v>519</v>
      </c>
      <c r="E45">
        <v>7</v>
      </c>
      <c r="F45">
        <v>-1</v>
      </c>
      <c r="G45" t="s">
        <v>519</v>
      </c>
      <c r="H45">
        <v>1.6666666666666667</v>
      </c>
      <c r="I45">
        <v>1.3333333333333333</v>
      </c>
      <c r="J45" t="s">
        <v>519</v>
      </c>
      <c r="K45" s="24">
        <v>0</v>
      </c>
      <c r="L45">
        <v>3</v>
      </c>
      <c r="M45" t="s">
        <v>519</v>
      </c>
      <c r="N45">
        <v>5</v>
      </c>
      <c r="O45">
        <v>1</v>
      </c>
      <c r="P45" t="s">
        <v>519</v>
      </c>
      <c r="Q45">
        <v>0</v>
      </c>
      <c r="R45">
        <v>0</v>
      </c>
      <c r="S45" t="s">
        <v>519</v>
      </c>
      <c r="T45">
        <v>3</v>
      </c>
      <c r="U45">
        <v>4</v>
      </c>
      <c r="V45" t="s">
        <v>519</v>
      </c>
      <c r="W45">
        <v>4.8</v>
      </c>
      <c r="X45">
        <v>5.4</v>
      </c>
      <c r="Y45" t="s">
        <v>519</v>
      </c>
      <c r="Z45">
        <v>3.75</v>
      </c>
      <c r="AA45">
        <v>3.6666666666666665</v>
      </c>
      <c r="AB45" t="s">
        <v>519</v>
      </c>
      <c r="AC45">
        <v>9</v>
      </c>
      <c r="AD45">
        <v>10</v>
      </c>
      <c r="AE45">
        <v>15</v>
      </c>
    </row>
    <row r="46" spans="1:31" x14ac:dyDescent="0.2">
      <c r="A46">
        <v>1220</v>
      </c>
      <c r="B46" s="13">
        <v>5.666666666666667</v>
      </c>
      <c r="C46" s="13">
        <v>5.666666666666667</v>
      </c>
      <c r="D46" s="13" t="s">
        <v>519</v>
      </c>
      <c r="E46">
        <v>1</v>
      </c>
      <c r="F46">
        <v>0</v>
      </c>
      <c r="G46" t="s">
        <v>519</v>
      </c>
      <c r="H46">
        <v>0.33333333333333331</v>
      </c>
      <c r="I46">
        <v>1.3333333333333333</v>
      </c>
      <c r="J46" t="s">
        <v>519</v>
      </c>
      <c r="K46" s="24">
        <v>0</v>
      </c>
      <c r="L46">
        <v>2</v>
      </c>
      <c r="M46" t="s">
        <v>519</v>
      </c>
      <c r="N46">
        <v>1</v>
      </c>
      <c r="O46">
        <v>1</v>
      </c>
      <c r="P46" t="s">
        <v>519</v>
      </c>
      <c r="Q46">
        <v>0</v>
      </c>
      <c r="R46">
        <v>1</v>
      </c>
      <c r="S46" t="s">
        <v>519</v>
      </c>
      <c r="T46">
        <v>4.333333333333333</v>
      </c>
      <c r="U46">
        <v>3.2222222222222223</v>
      </c>
      <c r="V46" t="s">
        <v>519</v>
      </c>
      <c r="W46">
        <v>4.8</v>
      </c>
      <c r="X46">
        <v>4.8</v>
      </c>
      <c r="Y46" t="s">
        <v>519</v>
      </c>
      <c r="Z46">
        <v>4</v>
      </c>
      <c r="AA46">
        <v>4.333333333333333</v>
      </c>
      <c r="AB46" t="s">
        <v>519</v>
      </c>
      <c r="AC46">
        <v>6</v>
      </c>
      <c r="AD46">
        <v>8</v>
      </c>
      <c r="AE46" t="s">
        <v>519</v>
      </c>
    </row>
    <row r="47" spans="1:31" x14ac:dyDescent="0.2">
      <c r="A47">
        <v>1244</v>
      </c>
      <c r="B47" s="13">
        <v>7</v>
      </c>
      <c r="C47" s="13">
        <v>7</v>
      </c>
      <c r="D47" s="13" t="s">
        <v>519</v>
      </c>
      <c r="E47">
        <v>12</v>
      </c>
      <c r="F47">
        <v>11</v>
      </c>
      <c r="G47" t="s">
        <v>519</v>
      </c>
      <c r="H47">
        <v>1.3333333333333333</v>
      </c>
      <c r="I47">
        <v>1.3333333333333333</v>
      </c>
      <c r="J47" t="s">
        <v>519</v>
      </c>
      <c r="K47" s="24">
        <v>1</v>
      </c>
      <c r="L47">
        <v>1</v>
      </c>
      <c r="M47" t="s">
        <v>519</v>
      </c>
      <c r="N47">
        <v>2</v>
      </c>
      <c r="O47">
        <v>2</v>
      </c>
      <c r="P47" t="s">
        <v>519</v>
      </c>
      <c r="Q47">
        <v>1</v>
      </c>
      <c r="R47">
        <v>1</v>
      </c>
      <c r="S47" t="s">
        <v>519</v>
      </c>
      <c r="T47">
        <v>1.6666666666666667</v>
      </c>
      <c r="U47">
        <v>2.5555555555555554</v>
      </c>
      <c r="V47" t="s">
        <v>519</v>
      </c>
      <c r="W47">
        <v>3.2</v>
      </c>
      <c r="X47">
        <v>3.2</v>
      </c>
      <c r="Y47" t="s">
        <v>519</v>
      </c>
      <c r="Z47">
        <v>4.25</v>
      </c>
      <c r="AA47">
        <v>5</v>
      </c>
      <c r="AB47" t="s">
        <v>519</v>
      </c>
      <c r="AC47">
        <v>4</v>
      </c>
      <c r="AD47">
        <v>4</v>
      </c>
      <c r="AE47" t="s">
        <v>519</v>
      </c>
    </row>
    <row r="48" spans="1:31" x14ac:dyDescent="0.2">
      <c r="A48">
        <v>297</v>
      </c>
      <c r="B48" s="13">
        <v>5</v>
      </c>
      <c r="C48" s="13">
        <v>6</v>
      </c>
      <c r="D48" s="13" t="s">
        <v>519</v>
      </c>
      <c r="E48">
        <v>4</v>
      </c>
      <c r="F48">
        <v>6</v>
      </c>
      <c r="G48" t="s">
        <v>519</v>
      </c>
      <c r="H48">
        <v>3</v>
      </c>
      <c r="I48">
        <v>1.6666666666666667</v>
      </c>
      <c r="J48" t="s">
        <v>519</v>
      </c>
      <c r="K48" s="24">
        <v>1</v>
      </c>
      <c r="L48">
        <v>2</v>
      </c>
      <c r="M48" t="s">
        <v>519</v>
      </c>
      <c r="N48">
        <v>4</v>
      </c>
      <c r="O48">
        <v>2</v>
      </c>
      <c r="P48" t="s">
        <v>519</v>
      </c>
      <c r="Q48">
        <v>4</v>
      </c>
      <c r="R48">
        <v>1</v>
      </c>
      <c r="S48" t="s">
        <v>519</v>
      </c>
      <c r="T48">
        <v>2</v>
      </c>
      <c r="U48">
        <v>2.8888888888888888</v>
      </c>
      <c r="V48" t="s">
        <v>519</v>
      </c>
      <c r="W48">
        <v>3.2</v>
      </c>
      <c r="X48">
        <v>4</v>
      </c>
      <c r="Y48" t="s">
        <v>519</v>
      </c>
      <c r="Z48">
        <v>4</v>
      </c>
      <c r="AA48">
        <v>4.333333333333333</v>
      </c>
      <c r="AB48" t="s">
        <v>519</v>
      </c>
      <c r="AC48">
        <v>12</v>
      </c>
      <c r="AD48">
        <v>11</v>
      </c>
      <c r="AE48">
        <v>3</v>
      </c>
    </row>
    <row r="49" spans="1:31" x14ac:dyDescent="0.2">
      <c r="A49">
        <v>313</v>
      </c>
      <c r="B49" s="13">
        <v>6.333333333333333</v>
      </c>
      <c r="C49" s="13">
        <v>6.666666666666667</v>
      </c>
      <c r="D49" s="13" t="s">
        <v>519</v>
      </c>
      <c r="E49">
        <v>10</v>
      </c>
      <c r="F49">
        <v>11</v>
      </c>
      <c r="G49" t="s">
        <v>519</v>
      </c>
      <c r="H49">
        <v>2</v>
      </c>
      <c r="I49">
        <v>1.6666666666666667</v>
      </c>
      <c r="J49" t="s">
        <v>519</v>
      </c>
      <c r="K49" s="24">
        <v>1</v>
      </c>
      <c r="L49">
        <v>3</v>
      </c>
      <c r="M49" t="s">
        <v>519</v>
      </c>
      <c r="N49">
        <v>3</v>
      </c>
      <c r="O49">
        <v>2</v>
      </c>
      <c r="P49" t="s">
        <v>519</v>
      </c>
      <c r="Q49">
        <v>2</v>
      </c>
      <c r="R49">
        <v>0</v>
      </c>
      <c r="S49" t="s">
        <v>519</v>
      </c>
      <c r="T49">
        <v>3.3333333333333335</v>
      </c>
      <c r="U49">
        <v>3.3333333333333335</v>
      </c>
      <c r="V49" t="s">
        <v>519</v>
      </c>
      <c r="W49">
        <v>4</v>
      </c>
      <c r="X49">
        <v>3.6</v>
      </c>
      <c r="Y49" t="s">
        <v>519</v>
      </c>
      <c r="Z49">
        <v>4.25</v>
      </c>
      <c r="AA49">
        <v>4</v>
      </c>
      <c r="AB49" t="s">
        <v>519</v>
      </c>
      <c r="AC49">
        <v>7</v>
      </c>
      <c r="AD49">
        <v>5</v>
      </c>
      <c r="AE49" t="s">
        <v>519</v>
      </c>
    </row>
    <row r="50" spans="1:31" x14ac:dyDescent="0.2">
      <c r="A50">
        <v>485</v>
      </c>
      <c r="B50" s="13">
        <v>5</v>
      </c>
      <c r="C50" s="13">
        <v>4.333333333333333</v>
      </c>
      <c r="D50" s="13" t="s">
        <v>519</v>
      </c>
      <c r="E50">
        <v>10</v>
      </c>
      <c r="F50">
        <v>10</v>
      </c>
      <c r="G50" t="s">
        <v>519</v>
      </c>
      <c r="H50">
        <v>1.6666666666666667</v>
      </c>
      <c r="I50">
        <v>1.6666666666666667</v>
      </c>
      <c r="J50" t="s">
        <v>519</v>
      </c>
      <c r="K50" s="24">
        <v>1</v>
      </c>
      <c r="L50">
        <v>2</v>
      </c>
      <c r="M50" t="s">
        <v>519</v>
      </c>
      <c r="N50">
        <v>2</v>
      </c>
      <c r="O50">
        <v>2</v>
      </c>
      <c r="P50" t="s">
        <v>519</v>
      </c>
      <c r="Q50">
        <v>2</v>
      </c>
      <c r="R50">
        <v>1</v>
      </c>
      <c r="S50" t="s">
        <v>519</v>
      </c>
      <c r="T50">
        <v>4.333333333333333</v>
      </c>
      <c r="U50">
        <v>3.6666666666666665</v>
      </c>
      <c r="V50" t="s">
        <v>519</v>
      </c>
      <c r="W50">
        <v>2.8</v>
      </c>
      <c r="X50">
        <v>3.4</v>
      </c>
      <c r="Y50" t="s">
        <v>519</v>
      </c>
      <c r="Z50">
        <v>2.75</v>
      </c>
      <c r="AA50">
        <v>3.3333333333333335</v>
      </c>
      <c r="AB50" t="s">
        <v>519</v>
      </c>
      <c r="AC50">
        <v>12</v>
      </c>
      <c r="AD50">
        <v>13</v>
      </c>
      <c r="AE50" t="s">
        <v>519</v>
      </c>
    </row>
    <row r="51" spans="1:31" x14ac:dyDescent="0.2">
      <c r="A51">
        <v>225</v>
      </c>
      <c r="B51" s="13">
        <v>4</v>
      </c>
      <c r="C51" s="13">
        <v>4.333333333333333</v>
      </c>
      <c r="D51" s="13" t="s">
        <v>519</v>
      </c>
      <c r="E51">
        <v>10</v>
      </c>
      <c r="F51">
        <v>10</v>
      </c>
      <c r="G51" t="s">
        <v>519</v>
      </c>
      <c r="H51">
        <v>2</v>
      </c>
      <c r="I51">
        <v>2</v>
      </c>
      <c r="J51" t="s">
        <v>519</v>
      </c>
      <c r="K51" s="24">
        <v>2</v>
      </c>
      <c r="L51">
        <v>3</v>
      </c>
      <c r="M51" t="s">
        <v>519</v>
      </c>
      <c r="N51">
        <v>2</v>
      </c>
      <c r="O51">
        <v>2</v>
      </c>
      <c r="P51" t="s">
        <v>519</v>
      </c>
      <c r="Q51">
        <v>2</v>
      </c>
      <c r="R51">
        <v>1</v>
      </c>
      <c r="S51" t="s">
        <v>519</v>
      </c>
      <c r="T51">
        <v>2.3333333333333335</v>
      </c>
      <c r="U51">
        <v>3.6666666666666665</v>
      </c>
      <c r="V51" t="s">
        <v>519</v>
      </c>
      <c r="W51">
        <v>4</v>
      </c>
      <c r="X51">
        <v>3</v>
      </c>
      <c r="Y51" t="s">
        <v>519</v>
      </c>
      <c r="Z51">
        <v>4.75</v>
      </c>
      <c r="AA51">
        <v>4</v>
      </c>
      <c r="AB51" t="s">
        <v>519</v>
      </c>
      <c r="AC51">
        <v>7</v>
      </c>
      <c r="AD51">
        <v>6</v>
      </c>
      <c r="AE51" t="s">
        <v>519</v>
      </c>
    </row>
    <row r="52" spans="1:31" x14ac:dyDescent="0.2">
      <c r="A52">
        <v>317</v>
      </c>
      <c r="B52" s="13">
        <v>4</v>
      </c>
      <c r="C52" s="13">
        <v>5.333333333333333</v>
      </c>
      <c r="D52" s="13" t="s">
        <v>519</v>
      </c>
      <c r="E52">
        <v>2</v>
      </c>
      <c r="F52">
        <v>6</v>
      </c>
      <c r="G52" t="s">
        <v>519</v>
      </c>
      <c r="H52">
        <v>2.6666666666666665</v>
      </c>
      <c r="I52">
        <v>2</v>
      </c>
      <c r="J52" t="s">
        <v>519</v>
      </c>
      <c r="K52" s="24">
        <v>3</v>
      </c>
      <c r="L52">
        <v>1</v>
      </c>
      <c r="M52" t="s">
        <v>519</v>
      </c>
      <c r="N52">
        <v>3</v>
      </c>
      <c r="O52">
        <v>2</v>
      </c>
      <c r="P52" t="s">
        <v>519</v>
      </c>
      <c r="Q52">
        <v>2</v>
      </c>
      <c r="R52">
        <v>2</v>
      </c>
      <c r="S52" t="s">
        <v>519</v>
      </c>
      <c r="T52">
        <v>2.3333333333333335</v>
      </c>
      <c r="U52">
        <v>3.5555555555555554</v>
      </c>
      <c r="V52" t="s">
        <v>519</v>
      </c>
      <c r="W52">
        <v>3</v>
      </c>
      <c r="X52">
        <v>4.2</v>
      </c>
      <c r="Y52" t="s">
        <v>519</v>
      </c>
      <c r="Z52">
        <v>4.25</v>
      </c>
      <c r="AA52">
        <v>3.3333333333333335</v>
      </c>
      <c r="AB52" t="s">
        <v>519</v>
      </c>
      <c r="AC52">
        <v>12</v>
      </c>
      <c r="AD52">
        <v>5</v>
      </c>
      <c r="AE52" t="s">
        <v>519</v>
      </c>
    </row>
    <row r="53" spans="1:31" x14ac:dyDescent="0.2">
      <c r="A53">
        <v>345</v>
      </c>
      <c r="B53" s="13">
        <v>5</v>
      </c>
      <c r="C53" s="13">
        <v>5</v>
      </c>
      <c r="D53" s="13" t="s">
        <v>519</v>
      </c>
      <c r="E53">
        <v>-3</v>
      </c>
      <c r="F53">
        <v>-1</v>
      </c>
      <c r="G53" t="s">
        <v>519</v>
      </c>
      <c r="H53">
        <v>4</v>
      </c>
      <c r="I53">
        <v>2</v>
      </c>
      <c r="J53" t="s">
        <v>519</v>
      </c>
      <c r="K53" s="24">
        <v>3</v>
      </c>
      <c r="L53">
        <v>2</v>
      </c>
      <c r="M53" t="s">
        <v>519</v>
      </c>
      <c r="N53">
        <v>5</v>
      </c>
      <c r="O53">
        <v>2</v>
      </c>
      <c r="P53" t="s">
        <v>519</v>
      </c>
      <c r="Q53">
        <v>4</v>
      </c>
      <c r="R53">
        <v>2</v>
      </c>
      <c r="S53" t="s">
        <v>519</v>
      </c>
      <c r="T53">
        <v>1.3333333333333333</v>
      </c>
      <c r="U53">
        <v>3.3333333333333335</v>
      </c>
      <c r="V53" t="s">
        <v>519</v>
      </c>
      <c r="W53">
        <v>4.4000000000000004</v>
      </c>
      <c r="X53">
        <v>5</v>
      </c>
      <c r="Y53" t="s">
        <v>519</v>
      </c>
      <c r="Z53">
        <v>2.75</v>
      </c>
      <c r="AA53">
        <v>2.3333333333333335</v>
      </c>
      <c r="AB53" t="s">
        <v>519</v>
      </c>
      <c r="AC53">
        <v>12</v>
      </c>
      <c r="AD53">
        <v>6</v>
      </c>
      <c r="AE53">
        <v>3</v>
      </c>
    </row>
    <row r="54" spans="1:31" x14ac:dyDescent="0.2">
      <c r="A54">
        <v>457</v>
      </c>
      <c r="B54" s="13">
        <v>6</v>
      </c>
      <c r="C54" s="13">
        <v>5.666666666666667</v>
      </c>
      <c r="D54" s="13" t="s">
        <v>519</v>
      </c>
      <c r="E54">
        <v>10</v>
      </c>
      <c r="F54">
        <v>12</v>
      </c>
      <c r="G54" t="s">
        <v>519</v>
      </c>
      <c r="H54">
        <v>1.6666666666666667</v>
      </c>
      <c r="I54">
        <v>2</v>
      </c>
      <c r="J54" t="s">
        <v>519</v>
      </c>
      <c r="K54" s="24">
        <v>1</v>
      </c>
      <c r="L54">
        <v>2</v>
      </c>
      <c r="M54" t="s">
        <v>519</v>
      </c>
      <c r="N54">
        <v>1</v>
      </c>
      <c r="O54">
        <v>1</v>
      </c>
      <c r="P54" t="s">
        <v>519</v>
      </c>
      <c r="Q54">
        <v>3</v>
      </c>
      <c r="R54">
        <v>3</v>
      </c>
      <c r="S54" t="s">
        <v>519</v>
      </c>
      <c r="T54">
        <v>1.6666666666666667</v>
      </c>
      <c r="U54">
        <v>3.3333333333333335</v>
      </c>
      <c r="V54" t="s">
        <v>519</v>
      </c>
      <c r="W54">
        <v>3.8</v>
      </c>
      <c r="X54">
        <v>4</v>
      </c>
      <c r="Y54" t="s">
        <v>519</v>
      </c>
      <c r="Z54">
        <v>3.75</v>
      </c>
      <c r="AA54">
        <v>4</v>
      </c>
      <c r="AB54" t="s">
        <v>519</v>
      </c>
      <c r="AC54">
        <v>10</v>
      </c>
      <c r="AD54">
        <v>13</v>
      </c>
      <c r="AE54" t="s">
        <v>519</v>
      </c>
    </row>
    <row r="55" spans="1:31" x14ac:dyDescent="0.2">
      <c r="A55">
        <v>457</v>
      </c>
      <c r="B55" s="13">
        <v>6</v>
      </c>
      <c r="C55" s="13">
        <v>5.666666666666667</v>
      </c>
      <c r="D55" s="13" t="s">
        <v>519</v>
      </c>
      <c r="E55">
        <v>10</v>
      </c>
      <c r="F55">
        <v>12</v>
      </c>
      <c r="G55" t="s">
        <v>519</v>
      </c>
      <c r="H55">
        <v>1.6666666666666667</v>
      </c>
      <c r="I55">
        <v>2</v>
      </c>
      <c r="J55" t="s">
        <v>519</v>
      </c>
      <c r="K55" s="24">
        <v>1</v>
      </c>
      <c r="L55">
        <v>2</v>
      </c>
      <c r="M55" t="s">
        <v>519</v>
      </c>
      <c r="N55">
        <v>1</v>
      </c>
      <c r="O55">
        <v>1</v>
      </c>
      <c r="P55" t="s">
        <v>519</v>
      </c>
      <c r="Q55">
        <v>3</v>
      </c>
      <c r="R55">
        <v>3</v>
      </c>
      <c r="S55" t="s">
        <v>519</v>
      </c>
      <c r="T55">
        <v>1.6666666666666667</v>
      </c>
      <c r="U55">
        <v>3.3333333333333335</v>
      </c>
      <c r="V55" t="s">
        <v>519</v>
      </c>
      <c r="W55">
        <v>3.8</v>
      </c>
      <c r="X55">
        <v>4</v>
      </c>
      <c r="Y55" t="s">
        <v>519</v>
      </c>
      <c r="Z55">
        <v>3.75</v>
      </c>
      <c r="AA55">
        <v>4</v>
      </c>
      <c r="AB55" t="s">
        <v>519</v>
      </c>
      <c r="AC55">
        <v>10</v>
      </c>
      <c r="AD55">
        <v>13</v>
      </c>
      <c r="AE55">
        <v>6</v>
      </c>
    </row>
    <row r="56" spans="1:31" x14ac:dyDescent="0.2">
      <c r="A56">
        <v>481</v>
      </c>
      <c r="B56" s="13">
        <v>5.666666666666667</v>
      </c>
      <c r="C56" s="13">
        <v>5.333333333333333</v>
      </c>
      <c r="D56" s="13" t="s">
        <v>519</v>
      </c>
      <c r="E56">
        <v>1</v>
      </c>
      <c r="F56">
        <v>2</v>
      </c>
      <c r="G56" t="s">
        <v>519</v>
      </c>
      <c r="H56">
        <v>0.66666666666666663</v>
      </c>
      <c r="I56">
        <v>2</v>
      </c>
      <c r="J56" t="s">
        <v>519</v>
      </c>
      <c r="K56" s="24">
        <v>1</v>
      </c>
      <c r="L56">
        <v>1</v>
      </c>
      <c r="M56" t="s">
        <v>519</v>
      </c>
      <c r="N56">
        <v>1</v>
      </c>
      <c r="O56">
        <v>4</v>
      </c>
      <c r="P56" t="s">
        <v>519</v>
      </c>
      <c r="Q56">
        <v>0</v>
      </c>
      <c r="R56">
        <v>1</v>
      </c>
      <c r="S56" t="s">
        <v>519</v>
      </c>
      <c r="T56">
        <v>3.6666666666666665</v>
      </c>
      <c r="U56">
        <v>2.4444444444444446</v>
      </c>
      <c r="V56" t="s">
        <v>519</v>
      </c>
      <c r="W56">
        <v>3</v>
      </c>
      <c r="X56">
        <v>3.8</v>
      </c>
      <c r="Y56" t="s">
        <v>519</v>
      </c>
      <c r="Z56">
        <v>3.5</v>
      </c>
      <c r="AA56">
        <v>4</v>
      </c>
      <c r="AB56" t="s">
        <v>519</v>
      </c>
      <c r="AC56">
        <v>7</v>
      </c>
      <c r="AD56">
        <v>9</v>
      </c>
      <c r="AE56">
        <v>11</v>
      </c>
    </row>
    <row r="57" spans="1:31" x14ac:dyDescent="0.2">
      <c r="A57">
        <v>765</v>
      </c>
      <c r="B57" s="13">
        <v>7</v>
      </c>
      <c r="C57" s="13">
        <v>7</v>
      </c>
      <c r="D57" s="13" t="s">
        <v>519</v>
      </c>
      <c r="E57">
        <v>8</v>
      </c>
      <c r="F57">
        <v>9</v>
      </c>
      <c r="G57" t="s">
        <v>519</v>
      </c>
      <c r="H57">
        <v>1.6666666666666667</v>
      </c>
      <c r="I57">
        <v>2</v>
      </c>
      <c r="J57" t="s">
        <v>519</v>
      </c>
      <c r="K57" s="24">
        <v>2</v>
      </c>
      <c r="L57">
        <v>1</v>
      </c>
      <c r="M57" t="s">
        <v>519</v>
      </c>
      <c r="N57">
        <v>2</v>
      </c>
      <c r="O57">
        <v>4</v>
      </c>
      <c r="P57" t="s">
        <v>519</v>
      </c>
      <c r="Q57">
        <v>1</v>
      </c>
      <c r="R57">
        <v>1</v>
      </c>
      <c r="S57" t="s">
        <v>519</v>
      </c>
      <c r="T57">
        <v>2.6666666666666665</v>
      </c>
      <c r="U57">
        <v>3.4444444444444446</v>
      </c>
      <c r="V57" t="s">
        <v>519</v>
      </c>
      <c r="W57">
        <v>3.4</v>
      </c>
      <c r="X57">
        <v>3.4</v>
      </c>
      <c r="Y57" t="s">
        <v>519</v>
      </c>
      <c r="Z57">
        <v>3.5</v>
      </c>
      <c r="AA57">
        <v>4.666666666666667</v>
      </c>
      <c r="AB57" t="s">
        <v>519</v>
      </c>
      <c r="AC57">
        <v>10</v>
      </c>
      <c r="AD57">
        <v>6</v>
      </c>
      <c r="AE57" t="s">
        <v>519</v>
      </c>
    </row>
    <row r="58" spans="1:31" x14ac:dyDescent="0.2">
      <c r="A58">
        <v>873</v>
      </c>
      <c r="B58" s="13">
        <v>5.666666666666667</v>
      </c>
      <c r="C58" s="13">
        <v>6</v>
      </c>
      <c r="D58" s="13" t="s">
        <v>519</v>
      </c>
      <c r="E58">
        <v>3</v>
      </c>
      <c r="F58">
        <v>7</v>
      </c>
      <c r="G58" t="s">
        <v>519</v>
      </c>
      <c r="H58">
        <v>2</v>
      </c>
      <c r="I58">
        <v>2</v>
      </c>
      <c r="J58" t="s">
        <v>519</v>
      </c>
      <c r="K58" s="24">
        <v>2</v>
      </c>
      <c r="L58">
        <v>2</v>
      </c>
      <c r="M58" t="s">
        <v>519</v>
      </c>
      <c r="N58">
        <v>2</v>
      </c>
      <c r="O58">
        <v>2</v>
      </c>
      <c r="P58" t="s">
        <v>519</v>
      </c>
      <c r="Q58">
        <v>2</v>
      </c>
      <c r="R58">
        <v>2</v>
      </c>
      <c r="S58" t="s">
        <v>519</v>
      </c>
      <c r="T58">
        <v>1.6666666666666667</v>
      </c>
      <c r="U58">
        <v>3</v>
      </c>
      <c r="V58" t="s">
        <v>519</v>
      </c>
      <c r="W58">
        <v>3</v>
      </c>
      <c r="X58">
        <v>3</v>
      </c>
      <c r="Y58" t="s">
        <v>519</v>
      </c>
      <c r="Z58">
        <v>3.25</v>
      </c>
      <c r="AA58">
        <v>4.666666666666667</v>
      </c>
      <c r="AB58" t="s">
        <v>519</v>
      </c>
      <c r="AC58">
        <v>7</v>
      </c>
      <c r="AD58">
        <v>7</v>
      </c>
      <c r="AE58" t="s">
        <v>519</v>
      </c>
    </row>
    <row r="59" spans="1:31" x14ac:dyDescent="0.2">
      <c r="A59">
        <v>897</v>
      </c>
      <c r="B59" s="13">
        <v>4.333333333333333</v>
      </c>
      <c r="C59" s="13">
        <v>4.333333333333333</v>
      </c>
      <c r="D59" s="13" t="s">
        <v>519</v>
      </c>
      <c r="E59">
        <v>4</v>
      </c>
      <c r="F59">
        <v>3</v>
      </c>
      <c r="G59" t="s">
        <v>519</v>
      </c>
      <c r="H59">
        <v>3.6666666666666665</v>
      </c>
      <c r="I59">
        <v>2</v>
      </c>
      <c r="J59" t="s">
        <v>519</v>
      </c>
      <c r="K59" s="24">
        <v>4</v>
      </c>
      <c r="L59">
        <v>2</v>
      </c>
      <c r="M59" t="s">
        <v>519</v>
      </c>
      <c r="N59">
        <v>3</v>
      </c>
      <c r="O59">
        <v>2</v>
      </c>
      <c r="P59" t="s">
        <v>519</v>
      </c>
      <c r="Q59">
        <v>4</v>
      </c>
      <c r="R59">
        <v>2</v>
      </c>
      <c r="S59" t="s">
        <v>519</v>
      </c>
      <c r="T59">
        <v>1</v>
      </c>
      <c r="U59">
        <v>3.6666666666666665</v>
      </c>
      <c r="V59" t="s">
        <v>519</v>
      </c>
      <c r="W59">
        <v>3.4</v>
      </c>
      <c r="X59">
        <v>3.4</v>
      </c>
      <c r="Y59" t="s">
        <v>519</v>
      </c>
      <c r="Z59">
        <v>4</v>
      </c>
      <c r="AA59">
        <v>4.333333333333333</v>
      </c>
      <c r="AB59" t="s">
        <v>519</v>
      </c>
      <c r="AC59">
        <v>11</v>
      </c>
      <c r="AD59">
        <v>6</v>
      </c>
      <c r="AE59" t="s">
        <v>519</v>
      </c>
    </row>
    <row r="60" spans="1:31" x14ac:dyDescent="0.2">
      <c r="A60">
        <v>189</v>
      </c>
      <c r="B60" s="13">
        <v>6.333333333333333</v>
      </c>
      <c r="C60" s="13">
        <v>6.666666666666667</v>
      </c>
      <c r="D60" s="13" t="s">
        <v>519</v>
      </c>
      <c r="E60">
        <v>7</v>
      </c>
      <c r="F60">
        <v>11</v>
      </c>
      <c r="G60" t="s">
        <v>519</v>
      </c>
      <c r="H60">
        <v>1</v>
      </c>
      <c r="I60">
        <v>2.3333333333333335</v>
      </c>
      <c r="J60" t="s">
        <v>519</v>
      </c>
      <c r="K60" s="24">
        <v>1</v>
      </c>
      <c r="L60">
        <v>2</v>
      </c>
      <c r="M60" t="s">
        <v>519</v>
      </c>
      <c r="N60">
        <v>1</v>
      </c>
      <c r="O60">
        <v>3</v>
      </c>
      <c r="P60" t="s">
        <v>519</v>
      </c>
      <c r="Q60">
        <v>1</v>
      </c>
      <c r="R60">
        <v>2</v>
      </c>
      <c r="S60" t="s">
        <v>519</v>
      </c>
      <c r="T60">
        <v>3</v>
      </c>
      <c r="U60">
        <v>3.1111111111111112</v>
      </c>
      <c r="V60" t="s">
        <v>519</v>
      </c>
      <c r="W60">
        <v>3.8</v>
      </c>
      <c r="X60">
        <v>4</v>
      </c>
      <c r="Y60" t="s">
        <v>519</v>
      </c>
      <c r="Z60">
        <v>3.5</v>
      </c>
      <c r="AA60">
        <v>4.333333333333333</v>
      </c>
      <c r="AB60" t="s">
        <v>519</v>
      </c>
      <c r="AC60">
        <v>7</v>
      </c>
      <c r="AD60">
        <v>10</v>
      </c>
      <c r="AE60">
        <v>7</v>
      </c>
    </row>
    <row r="61" spans="1:31" x14ac:dyDescent="0.2">
      <c r="A61">
        <v>525</v>
      </c>
      <c r="B61" s="13">
        <v>5.333333333333333</v>
      </c>
      <c r="C61" s="13">
        <v>6.666666666666667</v>
      </c>
      <c r="D61" s="13" t="s">
        <v>519</v>
      </c>
      <c r="E61">
        <v>4</v>
      </c>
      <c r="F61">
        <v>6</v>
      </c>
      <c r="G61" t="s">
        <v>519</v>
      </c>
      <c r="H61">
        <v>1.6666666666666667</v>
      </c>
      <c r="I61">
        <v>2.3333333333333335</v>
      </c>
      <c r="J61" t="s">
        <v>519</v>
      </c>
      <c r="K61" s="24">
        <v>1</v>
      </c>
      <c r="L61">
        <v>2</v>
      </c>
      <c r="M61" t="s">
        <v>519</v>
      </c>
      <c r="N61">
        <v>2</v>
      </c>
      <c r="O61">
        <v>4</v>
      </c>
      <c r="P61" t="s">
        <v>519</v>
      </c>
      <c r="Q61">
        <v>2</v>
      </c>
      <c r="R61">
        <v>1</v>
      </c>
      <c r="S61" t="s">
        <v>519</v>
      </c>
      <c r="T61">
        <v>3.3333333333333335</v>
      </c>
      <c r="U61">
        <v>3.8888888888888888</v>
      </c>
      <c r="V61" t="s">
        <v>519</v>
      </c>
      <c r="W61">
        <v>4</v>
      </c>
      <c r="X61">
        <v>4.8</v>
      </c>
      <c r="Y61" t="s">
        <v>519</v>
      </c>
      <c r="Z61">
        <v>3.5</v>
      </c>
      <c r="AA61">
        <v>2.3333333333333335</v>
      </c>
      <c r="AB61" t="s">
        <v>519</v>
      </c>
      <c r="AC61">
        <v>5</v>
      </c>
      <c r="AD61">
        <v>7</v>
      </c>
      <c r="AE61" t="s">
        <v>519</v>
      </c>
    </row>
    <row r="62" spans="1:31" x14ac:dyDescent="0.2">
      <c r="A62">
        <v>861</v>
      </c>
      <c r="B62" s="13">
        <v>5.666666666666667</v>
      </c>
      <c r="C62" s="13">
        <v>6.666666666666667</v>
      </c>
      <c r="D62" s="13" t="s">
        <v>519</v>
      </c>
      <c r="E62">
        <v>9</v>
      </c>
      <c r="F62">
        <v>11</v>
      </c>
      <c r="G62" t="s">
        <v>519</v>
      </c>
      <c r="H62">
        <v>2.6666666666666665</v>
      </c>
      <c r="I62">
        <v>2.3333333333333335</v>
      </c>
      <c r="J62" t="s">
        <v>519</v>
      </c>
      <c r="K62" s="24">
        <v>3</v>
      </c>
      <c r="L62">
        <v>2</v>
      </c>
      <c r="M62" t="s">
        <v>519</v>
      </c>
      <c r="N62">
        <v>3</v>
      </c>
      <c r="O62">
        <v>3</v>
      </c>
      <c r="P62" t="s">
        <v>519</v>
      </c>
      <c r="Q62">
        <v>2</v>
      </c>
      <c r="R62">
        <v>2</v>
      </c>
      <c r="S62" t="s">
        <v>519</v>
      </c>
      <c r="T62">
        <v>3.3333333333333335</v>
      </c>
      <c r="U62">
        <v>2.3333333333333335</v>
      </c>
      <c r="V62" t="s">
        <v>519</v>
      </c>
      <c r="W62">
        <v>5</v>
      </c>
      <c r="X62">
        <v>5.4</v>
      </c>
      <c r="Y62" t="s">
        <v>519</v>
      </c>
      <c r="Z62">
        <v>4.5</v>
      </c>
      <c r="AA62">
        <v>5</v>
      </c>
      <c r="AB62" t="s">
        <v>519</v>
      </c>
      <c r="AC62">
        <v>13</v>
      </c>
      <c r="AD62">
        <v>12</v>
      </c>
      <c r="AE62" t="s">
        <v>519</v>
      </c>
    </row>
    <row r="63" spans="1:31" x14ac:dyDescent="0.2">
      <c r="A63">
        <v>517</v>
      </c>
      <c r="B63" s="13">
        <v>6</v>
      </c>
      <c r="C63" s="13">
        <v>6</v>
      </c>
      <c r="D63" s="13" t="s">
        <v>519</v>
      </c>
      <c r="E63">
        <v>2</v>
      </c>
      <c r="F63">
        <v>5</v>
      </c>
      <c r="G63" t="s">
        <v>519</v>
      </c>
      <c r="H63">
        <v>3.6666666666666665</v>
      </c>
      <c r="I63">
        <v>2.6666666666666665</v>
      </c>
      <c r="J63" t="s">
        <v>519</v>
      </c>
      <c r="K63" s="24">
        <v>5</v>
      </c>
      <c r="L63">
        <v>3</v>
      </c>
      <c r="M63" t="s">
        <v>519</v>
      </c>
      <c r="N63">
        <v>3</v>
      </c>
      <c r="O63">
        <v>3</v>
      </c>
      <c r="P63" t="s">
        <v>519</v>
      </c>
      <c r="Q63">
        <v>3</v>
      </c>
      <c r="R63">
        <v>2</v>
      </c>
      <c r="S63" t="s">
        <v>519</v>
      </c>
      <c r="T63">
        <v>2.3333333333333335</v>
      </c>
      <c r="U63">
        <v>2.7777777777777777</v>
      </c>
      <c r="V63" t="s">
        <v>519</v>
      </c>
      <c r="W63">
        <v>4.4000000000000004</v>
      </c>
      <c r="X63">
        <v>3.6</v>
      </c>
      <c r="Y63" t="s">
        <v>519</v>
      </c>
      <c r="Z63">
        <v>3.5</v>
      </c>
      <c r="AA63">
        <v>4.666666666666667</v>
      </c>
      <c r="AB63" t="s">
        <v>519</v>
      </c>
      <c r="AC63">
        <v>15</v>
      </c>
      <c r="AD63">
        <v>12</v>
      </c>
      <c r="AE63">
        <v>6</v>
      </c>
    </row>
    <row r="64" spans="1:31" x14ac:dyDescent="0.2">
      <c r="A64">
        <v>613</v>
      </c>
      <c r="B64" s="13">
        <v>5.666666666666667</v>
      </c>
      <c r="C64" s="13">
        <v>5.666666666666667</v>
      </c>
      <c r="D64" s="13" t="s">
        <v>519</v>
      </c>
      <c r="E64">
        <v>3</v>
      </c>
      <c r="F64">
        <v>6</v>
      </c>
      <c r="G64" t="s">
        <v>519</v>
      </c>
      <c r="H64">
        <v>2.3333333333333335</v>
      </c>
      <c r="I64">
        <v>2.6666666666666665</v>
      </c>
      <c r="J64" t="s">
        <v>519</v>
      </c>
      <c r="K64" s="24">
        <v>2</v>
      </c>
      <c r="L64">
        <v>2</v>
      </c>
      <c r="M64" t="s">
        <v>519</v>
      </c>
      <c r="N64">
        <v>3</v>
      </c>
      <c r="O64">
        <v>3</v>
      </c>
      <c r="P64" t="s">
        <v>519</v>
      </c>
      <c r="Q64">
        <v>2</v>
      </c>
      <c r="R64">
        <v>3</v>
      </c>
      <c r="S64" t="s">
        <v>519</v>
      </c>
      <c r="T64">
        <v>2.6666666666666665</v>
      </c>
      <c r="U64">
        <v>3.1111111111111112</v>
      </c>
      <c r="V64" t="s">
        <v>519</v>
      </c>
      <c r="W64">
        <v>4.8</v>
      </c>
      <c r="X64">
        <v>5</v>
      </c>
      <c r="Y64" t="s">
        <v>519</v>
      </c>
      <c r="Z64">
        <v>4.25</v>
      </c>
      <c r="AA64">
        <v>4.666666666666667</v>
      </c>
      <c r="AB64" t="s">
        <v>519</v>
      </c>
      <c r="AC64">
        <v>7</v>
      </c>
      <c r="AD64">
        <v>8</v>
      </c>
      <c r="AE64" t="s">
        <v>519</v>
      </c>
    </row>
    <row r="65" spans="1:31" x14ac:dyDescent="0.2">
      <c r="A65">
        <v>637</v>
      </c>
      <c r="B65" s="13">
        <v>6.333333333333333</v>
      </c>
      <c r="C65" s="13">
        <v>6</v>
      </c>
      <c r="D65" s="13" t="s">
        <v>519</v>
      </c>
      <c r="E65">
        <v>3</v>
      </c>
      <c r="F65">
        <v>5</v>
      </c>
      <c r="G65" t="s">
        <v>519</v>
      </c>
      <c r="H65">
        <v>1.3333333333333333</v>
      </c>
      <c r="I65">
        <v>2.6666666666666665</v>
      </c>
      <c r="J65" t="s">
        <v>519</v>
      </c>
      <c r="K65" s="24">
        <v>2</v>
      </c>
      <c r="L65">
        <v>3</v>
      </c>
      <c r="M65" t="s">
        <v>519</v>
      </c>
      <c r="N65">
        <v>1</v>
      </c>
      <c r="O65">
        <v>2</v>
      </c>
      <c r="P65" t="s">
        <v>519</v>
      </c>
      <c r="Q65">
        <v>1</v>
      </c>
      <c r="R65">
        <v>3</v>
      </c>
      <c r="S65" t="s">
        <v>519</v>
      </c>
      <c r="T65">
        <v>2.3333333333333335</v>
      </c>
      <c r="U65">
        <v>2.5555555555555554</v>
      </c>
      <c r="V65" t="s">
        <v>519</v>
      </c>
      <c r="W65">
        <v>4.4000000000000004</v>
      </c>
      <c r="X65">
        <v>4.2</v>
      </c>
      <c r="Y65" t="s">
        <v>519</v>
      </c>
      <c r="Z65">
        <v>4.25</v>
      </c>
      <c r="AA65">
        <v>3.6666666666666665</v>
      </c>
      <c r="AB65" t="s">
        <v>519</v>
      </c>
      <c r="AC65">
        <v>10</v>
      </c>
      <c r="AD65">
        <v>11</v>
      </c>
      <c r="AE65" t="s">
        <v>519</v>
      </c>
    </row>
    <row r="66" spans="1:31" x14ac:dyDescent="0.2">
      <c r="A66">
        <v>745</v>
      </c>
      <c r="B66" s="13">
        <v>5</v>
      </c>
      <c r="C66" s="13">
        <v>4.666666666666667</v>
      </c>
      <c r="D66" s="13" t="s">
        <v>519</v>
      </c>
      <c r="E66">
        <v>6</v>
      </c>
      <c r="F66">
        <v>7</v>
      </c>
      <c r="G66" t="s">
        <v>519</v>
      </c>
      <c r="H66">
        <v>2.6666666666666665</v>
      </c>
      <c r="I66">
        <v>2.6666666666666665</v>
      </c>
      <c r="J66" t="s">
        <v>519</v>
      </c>
      <c r="K66" s="24">
        <v>3</v>
      </c>
      <c r="L66">
        <v>3</v>
      </c>
      <c r="M66" t="s">
        <v>519</v>
      </c>
      <c r="N66">
        <v>3</v>
      </c>
      <c r="O66">
        <v>3</v>
      </c>
      <c r="P66" t="s">
        <v>519</v>
      </c>
      <c r="Q66">
        <v>2</v>
      </c>
      <c r="R66">
        <v>2</v>
      </c>
      <c r="S66" t="s">
        <v>519</v>
      </c>
      <c r="T66">
        <v>2.3333333333333335</v>
      </c>
      <c r="U66">
        <v>2.3333333333333335</v>
      </c>
      <c r="V66" t="s">
        <v>519</v>
      </c>
      <c r="W66">
        <v>4.2</v>
      </c>
      <c r="X66">
        <v>4.2</v>
      </c>
      <c r="Y66" t="s">
        <v>519</v>
      </c>
      <c r="Z66">
        <v>4.25</v>
      </c>
      <c r="AA66">
        <v>4</v>
      </c>
      <c r="AB66" t="s">
        <v>519</v>
      </c>
      <c r="AC66">
        <v>8</v>
      </c>
      <c r="AD66">
        <v>9</v>
      </c>
      <c r="AE66" t="s">
        <v>519</v>
      </c>
    </row>
    <row r="67" spans="1:31" x14ac:dyDescent="0.2">
      <c r="A67">
        <v>113</v>
      </c>
      <c r="B67" s="13">
        <v>5.666666666666667</v>
      </c>
      <c r="C67" s="13">
        <v>6.333333333333333</v>
      </c>
      <c r="D67" s="13" t="s">
        <v>519</v>
      </c>
      <c r="E67">
        <v>8</v>
      </c>
      <c r="F67">
        <v>8</v>
      </c>
      <c r="G67" t="s">
        <v>519</v>
      </c>
      <c r="H67">
        <v>2.6666666666666665</v>
      </c>
      <c r="I67">
        <v>3</v>
      </c>
      <c r="J67" t="s">
        <v>519</v>
      </c>
      <c r="K67" s="24">
        <v>2</v>
      </c>
      <c r="L67">
        <v>2</v>
      </c>
      <c r="M67" t="s">
        <v>519</v>
      </c>
      <c r="N67">
        <v>4</v>
      </c>
      <c r="O67">
        <v>5</v>
      </c>
      <c r="P67" t="s">
        <v>519</v>
      </c>
      <c r="Q67">
        <v>2</v>
      </c>
      <c r="R67">
        <v>2</v>
      </c>
      <c r="S67" t="s">
        <v>519</v>
      </c>
      <c r="T67">
        <v>2</v>
      </c>
      <c r="U67">
        <v>3.5555555555555554</v>
      </c>
      <c r="V67" t="s">
        <v>519</v>
      </c>
      <c r="W67">
        <v>2.4</v>
      </c>
      <c r="X67">
        <v>2.8</v>
      </c>
      <c r="Y67" t="s">
        <v>519</v>
      </c>
      <c r="Z67">
        <v>3.5</v>
      </c>
      <c r="AA67">
        <v>3</v>
      </c>
      <c r="AB67" t="s">
        <v>519</v>
      </c>
      <c r="AC67">
        <v>8</v>
      </c>
      <c r="AD67">
        <v>9</v>
      </c>
      <c r="AE67" t="s">
        <v>519</v>
      </c>
    </row>
    <row r="68" spans="1:31" x14ac:dyDescent="0.2">
      <c r="A68">
        <v>389</v>
      </c>
      <c r="B68" s="13">
        <v>4</v>
      </c>
      <c r="C68" s="13">
        <v>4.333333333333333</v>
      </c>
      <c r="D68" s="13" t="s">
        <v>519</v>
      </c>
      <c r="E68">
        <v>2</v>
      </c>
      <c r="F68">
        <v>3</v>
      </c>
      <c r="G68" t="s">
        <v>519</v>
      </c>
      <c r="H68">
        <v>3</v>
      </c>
      <c r="I68">
        <v>3</v>
      </c>
      <c r="J68" t="s">
        <v>519</v>
      </c>
      <c r="K68" s="24">
        <v>3</v>
      </c>
      <c r="L68">
        <v>3</v>
      </c>
      <c r="M68" t="s">
        <v>519</v>
      </c>
      <c r="N68">
        <v>3</v>
      </c>
      <c r="O68">
        <v>3</v>
      </c>
      <c r="P68" t="s">
        <v>519</v>
      </c>
      <c r="Q68">
        <v>3</v>
      </c>
      <c r="R68">
        <v>3</v>
      </c>
      <c r="S68" t="s">
        <v>519</v>
      </c>
      <c r="T68">
        <v>1</v>
      </c>
      <c r="U68">
        <v>2</v>
      </c>
      <c r="V68" t="s">
        <v>519</v>
      </c>
      <c r="W68">
        <v>3</v>
      </c>
      <c r="X68">
        <v>3.2</v>
      </c>
      <c r="Y68" t="s">
        <v>519</v>
      </c>
      <c r="Z68">
        <v>3.5</v>
      </c>
      <c r="AA68">
        <v>4</v>
      </c>
      <c r="AB68" t="s">
        <v>519</v>
      </c>
      <c r="AC68">
        <v>9</v>
      </c>
      <c r="AD68">
        <v>9</v>
      </c>
      <c r="AE68" t="s">
        <v>519</v>
      </c>
    </row>
    <row r="69" spans="1:31" x14ac:dyDescent="0.2">
      <c r="A69">
        <v>389</v>
      </c>
      <c r="B69" s="13">
        <v>4</v>
      </c>
      <c r="C69" s="13">
        <v>4.333333333333333</v>
      </c>
      <c r="D69" s="13" t="s">
        <v>519</v>
      </c>
      <c r="E69">
        <v>2</v>
      </c>
      <c r="F69">
        <v>3</v>
      </c>
      <c r="G69" t="s">
        <v>519</v>
      </c>
      <c r="H69">
        <v>3</v>
      </c>
      <c r="I69">
        <v>3</v>
      </c>
      <c r="J69" t="s">
        <v>519</v>
      </c>
      <c r="K69" s="24">
        <v>3</v>
      </c>
      <c r="L69">
        <v>3</v>
      </c>
      <c r="M69" t="s">
        <v>519</v>
      </c>
      <c r="N69">
        <v>3</v>
      </c>
      <c r="O69">
        <v>3</v>
      </c>
      <c r="P69" t="s">
        <v>519</v>
      </c>
      <c r="Q69">
        <v>3</v>
      </c>
      <c r="R69">
        <v>3</v>
      </c>
      <c r="S69" t="s">
        <v>519</v>
      </c>
      <c r="T69">
        <v>1</v>
      </c>
      <c r="U69">
        <v>2</v>
      </c>
      <c r="V69" t="s">
        <v>519</v>
      </c>
      <c r="W69">
        <v>3</v>
      </c>
      <c r="X69">
        <v>3.2</v>
      </c>
      <c r="Y69" t="s">
        <v>519</v>
      </c>
      <c r="Z69">
        <v>3.5</v>
      </c>
      <c r="AA69">
        <v>4</v>
      </c>
      <c r="AB69" t="s">
        <v>519</v>
      </c>
      <c r="AC69">
        <v>9</v>
      </c>
      <c r="AD69">
        <v>9</v>
      </c>
      <c r="AE69" t="s">
        <v>519</v>
      </c>
    </row>
    <row r="70" spans="1:31" x14ac:dyDescent="0.2">
      <c r="A70">
        <v>465</v>
      </c>
      <c r="B70" s="13">
        <v>4.333333333333333</v>
      </c>
      <c r="C70" s="13">
        <v>4</v>
      </c>
      <c r="D70" s="13" t="s">
        <v>519</v>
      </c>
      <c r="E70">
        <v>2</v>
      </c>
      <c r="F70">
        <v>3</v>
      </c>
      <c r="G70" t="s">
        <v>519</v>
      </c>
      <c r="H70">
        <v>3</v>
      </c>
      <c r="I70">
        <v>3</v>
      </c>
      <c r="J70" t="s">
        <v>519</v>
      </c>
      <c r="K70" s="24">
        <v>2</v>
      </c>
      <c r="L70">
        <v>3</v>
      </c>
      <c r="M70" t="s">
        <v>519</v>
      </c>
      <c r="N70">
        <v>4</v>
      </c>
      <c r="O70">
        <v>3</v>
      </c>
      <c r="P70" t="s">
        <v>519</v>
      </c>
      <c r="Q70">
        <v>3</v>
      </c>
      <c r="R70">
        <v>3</v>
      </c>
      <c r="S70" t="s">
        <v>519</v>
      </c>
      <c r="T70">
        <v>1.6666666666666667</v>
      </c>
      <c r="U70">
        <v>2.4444444444444446</v>
      </c>
      <c r="V70" t="s">
        <v>519</v>
      </c>
      <c r="W70">
        <v>3.8</v>
      </c>
      <c r="X70">
        <v>4</v>
      </c>
      <c r="Y70" t="s">
        <v>519</v>
      </c>
      <c r="Z70">
        <v>4</v>
      </c>
      <c r="AA70">
        <v>3.6666666666666665</v>
      </c>
      <c r="AB70" t="s">
        <v>519</v>
      </c>
      <c r="AC70">
        <v>9</v>
      </c>
      <c r="AD70">
        <v>11</v>
      </c>
      <c r="AE70">
        <v>5</v>
      </c>
    </row>
    <row r="71" spans="1:31" x14ac:dyDescent="0.2">
      <c r="A71">
        <v>473</v>
      </c>
      <c r="B71" s="13">
        <v>6.666666666666667</v>
      </c>
      <c r="C71" s="13">
        <v>7</v>
      </c>
      <c r="D71" s="13" t="s">
        <v>519</v>
      </c>
      <c r="E71">
        <v>1</v>
      </c>
      <c r="F71">
        <v>2</v>
      </c>
      <c r="G71" t="s">
        <v>519</v>
      </c>
      <c r="H71">
        <v>4.333333333333333</v>
      </c>
      <c r="I71">
        <v>3</v>
      </c>
      <c r="J71" t="s">
        <v>519</v>
      </c>
      <c r="K71" s="24">
        <v>5</v>
      </c>
      <c r="L71">
        <v>4</v>
      </c>
      <c r="M71" t="s">
        <v>519</v>
      </c>
      <c r="N71">
        <v>3</v>
      </c>
      <c r="O71">
        <v>2</v>
      </c>
      <c r="P71" t="s">
        <v>519</v>
      </c>
      <c r="Q71">
        <v>5</v>
      </c>
      <c r="R71">
        <v>3</v>
      </c>
      <c r="S71" t="s">
        <v>519</v>
      </c>
      <c r="T71">
        <v>1</v>
      </c>
      <c r="U71">
        <v>2.7777777777777777</v>
      </c>
      <c r="V71" t="s">
        <v>519</v>
      </c>
      <c r="W71">
        <v>3.8</v>
      </c>
      <c r="X71">
        <v>4</v>
      </c>
      <c r="Y71" t="s">
        <v>519</v>
      </c>
      <c r="Z71">
        <v>4.25</v>
      </c>
      <c r="AA71">
        <v>5.333333333333333</v>
      </c>
      <c r="AB71" t="s">
        <v>519</v>
      </c>
      <c r="AC71">
        <v>13</v>
      </c>
      <c r="AD71">
        <v>11</v>
      </c>
      <c r="AE71" t="s">
        <v>519</v>
      </c>
    </row>
    <row r="72" spans="1:31" x14ac:dyDescent="0.2">
      <c r="A72">
        <v>889</v>
      </c>
      <c r="B72" s="13">
        <v>6</v>
      </c>
      <c r="C72" s="13">
        <v>6</v>
      </c>
      <c r="D72" s="13" t="s">
        <v>519</v>
      </c>
      <c r="E72">
        <v>11</v>
      </c>
      <c r="F72">
        <v>11</v>
      </c>
      <c r="G72" t="s">
        <v>519</v>
      </c>
      <c r="H72">
        <v>4</v>
      </c>
      <c r="I72">
        <v>3</v>
      </c>
      <c r="J72" t="s">
        <v>519</v>
      </c>
      <c r="K72" s="24">
        <v>4</v>
      </c>
      <c r="L72">
        <v>3</v>
      </c>
      <c r="M72" t="s">
        <v>519</v>
      </c>
      <c r="N72">
        <v>4</v>
      </c>
      <c r="O72">
        <v>3</v>
      </c>
      <c r="P72" t="s">
        <v>519</v>
      </c>
      <c r="Q72">
        <v>4</v>
      </c>
      <c r="R72">
        <v>3</v>
      </c>
      <c r="S72" t="s">
        <v>519</v>
      </c>
      <c r="T72">
        <v>1</v>
      </c>
      <c r="U72">
        <v>2.3333333333333335</v>
      </c>
      <c r="V72" t="s">
        <v>519</v>
      </c>
      <c r="W72">
        <v>4</v>
      </c>
      <c r="X72">
        <v>3.6</v>
      </c>
      <c r="Y72" t="s">
        <v>519</v>
      </c>
      <c r="Z72">
        <v>4.5</v>
      </c>
      <c r="AA72">
        <v>4.666666666666667</v>
      </c>
      <c r="AB72" t="s">
        <v>519</v>
      </c>
      <c r="AC72">
        <v>12</v>
      </c>
      <c r="AD72">
        <v>9</v>
      </c>
      <c r="AE72" t="s">
        <v>519</v>
      </c>
    </row>
    <row r="73" spans="1:31" x14ac:dyDescent="0.2">
      <c r="A73">
        <v>925</v>
      </c>
      <c r="B73" s="13">
        <v>6.666666666666667</v>
      </c>
      <c r="C73" s="13">
        <v>7</v>
      </c>
      <c r="D73" s="13" t="s">
        <v>519</v>
      </c>
      <c r="E73">
        <v>7</v>
      </c>
      <c r="F73">
        <v>7</v>
      </c>
      <c r="G73" t="s">
        <v>519</v>
      </c>
      <c r="H73">
        <v>4.333333333333333</v>
      </c>
      <c r="I73">
        <v>3</v>
      </c>
      <c r="J73" t="s">
        <v>519</v>
      </c>
      <c r="K73" s="24">
        <v>4</v>
      </c>
      <c r="L73">
        <v>3</v>
      </c>
      <c r="M73" t="s">
        <v>519</v>
      </c>
      <c r="N73">
        <v>4</v>
      </c>
      <c r="O73">
        <v>3</v>
      </c>
      <c r="P73" t="s">
        <v>519</v>
      </c>
      <c r="Q73">
        <v>5</v>
      </c>
      <c r="R73">
        <v>3</v>
      </c>
      <c r="S73" t="s">
        <v>519</v>
      </c>
      <c r="T73">
        <v>1</v>
      </c>
      <c r="U73">
        <v>3.3333333333333335</v>
      </c>
      <c r="V73" t="s">
        <v>519</v>
      </c>
      <c r="W73">
        <v>2.8</v>
      </c>
      <c r="X73">
        <v>3</v>
      </c>
      <c r="Y73" t="s">
        <v>519</v>
      </c>
      <c r="Z73">
        <v>4.25</v>
      </c>
      <c r="AA73">
        <v>6</v>
      </c>
      <c r="AB73" t="s">
        <v>519</v>
      </c>
      <c r="AC73">
        <v>13</v>
      </c>
      <c r="AD73">
        <v>9</v>
      </c>
      <c r="AE73">
        <v>9</v>
      </c>
    </row>
    <row r="74" spans="1:31" x14ac:dyDescent="0.2">
      <c r="A74">
        <v>1204</v>
      </c>
      <c r="B74" s="13">
        <v>6.666666666666667</v>
      </c>
      <c r="C74" s="13">
        <v>6.666666666666667</v>
      </c>
      <c r="D74" s="13" t="s">
        <v>519</v>
      </c>
      <c r="E74">
        <v>4</v>
      </c>
      <c r="F74">
        <v>5</v>
      </c>
      <c r="G74" t="s">
        <v>519</v>
      </c>
      <c r="H74">
        <v>2.3333333333333335</v>
      </c>
      <c r="I74">
        <v>3</v>
      </c>
      <c r="J74" t="s">
        <v>519</v>
      </c>
      <c r="K74" s="24">
        <v>1</v>
      </c>
      <c r="L74">
        <v>3</v>
      </c>
      <c r="M74" t="s">
        <v>519</v>
      </c>
      <c r="N74">
        <v>5</v>
      </c>
      <c r="O74">
        <v>4</v>
      </c>
      <c r="P74" t="s">
        <v>519</v>
      </c>
      <c r="Q74">
        <v>1</v>
      </c>
      <c r="R74">
        <v>2</v>
      </c>
      <c r="S74" t="s">
        <v>519</v>
      </c>
      <c r="T74">
        <v>3</v>
      </c>
      <c r="U74">
        <v>4.1111111111111107</v>
      </c>
      <c r="V74" t="s">
        <v>519</v>
      </c>
      <c r="W74">
        <v>3.6</v>
      </c>
      <c r="X74">
        <v>3.4</v>
      </c>
      <c r="Y74" t="s">
        <v>519</v>
      </c>
      <c r="Z74">
        <v>4.25</v>
      </c>
      <c r="AA74">
        <v>4.666666666666667</v>
      </c>
      <c r="AB74" t="s">
        <v>519</v>
      </c>
      <c r="AC74">
        <v>8</v>
      </c>
      <c r="AD74">
        <v>9</v>
      </c>
      <c r="AE74">
        <v>9</v>
      </c>
    </row>
    <row r="75" spans="1:31" x14ac:dyDescent="0.2">
      <c r="A75">
        <v>205</v>
      </c>
      <c r="B75" s="13">
        <v>6</v>
      </c>
      <c r="C75" s="13">
        <v>5.666666666666667</v>
      </c>
      <c r="D75" s="13" t="s">
        <v>519</v>
      </c>
      <c r="E75">
        <v>9</v>
      </c>
      <c r="F75">
        <v>4</v>
      </c>
      <c r="G75" t="s">
        <v>519</v>
      </c>
      <c r="H75">
        <v>2.6666666666666665</v>
      </c>
      <c r="I75">
        <v>3.3333333333333335</v>
      </c>
      <c r="J75" t="s">
        <v>519</v>
      </c>
      <c r="K75" s="24">
        <v>1</v>
      </c>
      <c r="L75">
        <v>3</v>
      </c>
      <c r="M75" t="s">
        <v>519</v>
      </c>
      <c r="N75">
        <v>4</v>
      </c>
      <c r="O75">
        <v>4</v>
      </c>
      <c r="P75" t="s">
        <v>519</v>
      </c>
      <c r="Q75">
        <v>3</v>
      </c>
      <c r="R75">
        <v>3</v>
      </c>
      <c r="S75" t="s">
        <v>519</v>
      </c>
      <c r="T75">
        <v>2.6666666666666665</v>
      </c>
      <c r="U75">
        <v>2.4444444444444446</v>
      </c>
      <c r="V75" t="s">
        <v>519</v>
      </c>
      <c r="W75">
        <v>3.6</v>
      </c>
      <c r="X75">
        <v>3.4</v>
      </c>
      <c r="Y75" t="s">
        <v>519</v>
      </c>
      <c r="Z75">
        <v>4</v>
      </c>
      <c r="AA75">
        <v>5</v>
      </c>
      <c r="AB75" t="s">
        <v>519</v>
      </c>
      <c r="AC75">
        <v>10</v>
      </c>
      <c r="AD75">
        <v>14</v>
      </c>
      <c r="AE75" t="s">
        <v>519</v>
      </c>
    </row>
    <row r="76" spans="1:31" x14ac:dyDescent="0.2">
      <c r="A76">
        <v>1049</v>
      </c>
      <c r="B76" s="13">
        <v>6.666666666666667</v>
      </c>
      <c r="C76" s="13">
        <v>6.333333333333333</v>
      </c>
      <c r="D76" s="13" t="s">
        <v>519</v>
      </c>
      <c r="E76">
        <v>6</v>
      </c>
      <c r="F76">
        <v>8</v>
      </c>
      <c r="G76" t="s">
        <v>519</v>
      </c>
      <c r="H76">
        <v>3.6666666666666665</v>
      </c>
      <c r="I76">
        <v>3.3333333333333335</v>
      </c>
      <c r="J76" t="s">
        <v>519</v>
      </c>
      <c r="K76" s="24">
        <v>4</v>
      </c>
      <c r="L76">
        <v>3</v>
      </c>
      <c r="M76" t="s">
        <v>519</v>
      </c>
      <c r="N76">
        <v>4</v>
      </c>
      <c r="O76">
        <v>4</v>
      </c>
      <c r="P76" t="s">
        <v>519</v>
      </c>
      <c r="Q76">
        <v>3</v>
      </c>
      <c r="R76">
        <v>3</v>
      </c>
      <c r="S76" t="s">
        <v>519</v>
      </c>
      <c r="T76">
        <v>2.3333333333333335</v>
      </c>
      <c r="U76">
        <v>2.7777777777777777</v>
      </c>
      <c r="V76" t="s">
        <v>519</v>
      </c>
      <c r="W76">
        <v>3.6</v>
      </c>
      <c r="X76">
        <v>4</v>
      </c>
      <c r="Y76" t="s">
        <v>519</v>
      </c>
      <c r="Z76">
        <v>5</v>
      </c>
      <c r="AA76">
        <v>6</v>
      </c>
      <c r="AB76" t="s">
        <v>519</v>
      </c>
      <c r="AC76">
        <v>15</v>
      </c>
      <c r="AD76">
        <v>15</v>
      </c>
      <c r="AE76">
        <v>8</v>
      </c>
    </row>
    <row r="77" spans="1:31" x14ac:dyDescent="0.2">
      <c r="A77">
        <v>1135</v>
      </c>
      <c r="B77" s="13">
        <v>4.666666666666667</v>
      </c>
      <c r="C77" s="13">
        <v>5.333333333333333</v>
      </c>
      <c r="D77" s="13" t="s">
        <v>519</v>
      </c>
      <c r="E77">
        <v>4</v>
      </c>
      <c r="F77">
        <v>10</v>
      </c>
      <c r="G77" t="s">
        <v>519</v>
      </c>
      <c r="H77">
        <v>4</v>
      </c>
      <c r="I77">
        <v>3.3333333333333335</v>
      </c>
      <c r="J77" t="s">
        <v>519</v>
      </c>
      <c r="K77" s="24">
        <v>4</v>
      </c>
      <c r="L77">
        <v>4</v>
      </c>
      <c r="M77" t="s">
        <v>519</v>
      </c>
      <c r="N77">
        <v>4</v>
      </c>
      <c r="O77">
        <v>4</v>
      </c>
      <c r="P77" t="s">
        <v>519</v>
      </c>
      <c r="Q77">
        <v>4</v>
      </c>
      <c r="R77">
        <v>2</v>
      </c>
      <c r="S77" t="s">
        <v>519</v>
      </c>
      <c r="T77">
        <v>1</v>
      </c>
      <c r="U77">
        <v>2.8888888888888888</v>
      </c>
      <c r="V77" t="s">
        <v>519</v>
      </c>
      <c r="W77">
        <v>4</v>
      </c>
      <c r="X77">
        <v>3.8</v>
      </c>
      <c r="Y77" t="s">
        <v>519</v>
      </c>
      <c r="Z77">
        <v>5.5</v>
      </c>
      <c r="AA77">
        <v>5.333333333333333</v>
      </c>
      <c r="AB77" t="s">
        <v>519</v>
      </c>
      <c r="AC77">
        <v>14</v>
      </c>
      <c r="AD77">
        <v>13</v>
      </c>
      <c r="AE77" t="s">
        <v>519</v>
      </c>
    </row>
    <row r="78" spans="1:31" x14ac:dyDescent="0.2">
      <c r="A78">
        <v>1280</v>
      </c>
      <c r="B78" s="13">
        <v>7</v>
      </c>
      <c r="C78" s="13">
        <v>7</v>
      </c>
      <c r="D78" s="13" t="s">
        <v>519</v>
      </c>
      <c r="E78">
        <v>7</v>
      </c>
      <c r="F78">
        <v>9</v>
      </c>
      <c r="G78" t="s">
        <v>519</v>
      </c>
      <c r="H78">
        <v>2.6666666666666665</v>
      </c>
      <c r="I78">
        <v>3.3333333333333335</v>
      </c>
      <c r="J78" t="s">
        <v>519</v>
      </c>
      <c r="K78" s="24">
        <v>1</v>
      </c>
      <c r="L78">
        <v>2</v>
      </c>
      <c r="M78" t="s">
        <v>519</v>
      </c>
      <c r="N78">
        <v>4</v>
      </c>
      <c r="O78">
        <v>4</v>
      </c>
      <c r="P78" t="s">
        <v>519</v>
      </c>
      <c r="Q78">
        <v>3</v>
      </c>
      <c r="R78">
        <v>4</v>
      </c>
      <c r="S78" t="s">
        <v>519</v>
      </c>
      <c r="T78">
        <v>2.6666666666666665</v>
      </c>
      <c r="U78">
        <v>3.1111111111111112</v>
      </c>
      <c r="V78" t="s">
        <v>519</v>
      </c>
      <c r="W78">
        <v>4</v>
      </c>
      <c r="X78">
        <v>4.2</v>
      </c>
      <c r="Y78" t="s">
        <v>519</v>
      </c>
      <c r="Z78">
        <v>3.25</v>
      </c>
      <c r="AA78">
        <v>4.333333333333333</v>
      </c>
      <c r="AB78" t="s">
        <v>519</v>
      </c>
      <c r="AC78">
        <v>13</v>
      </c>
      <c r="AD78">
        <v>13</v>
      </c>
      <c r="AE78" t="s">
        <v>519</v>
      </c>
    </row>
    <row r="79" spans="1:31" x14ac:dyDescent="0.2">
      <c r="A79">
        <v>161</v>
      </c>
      <c r="B79" s="13">
        <v>6</v>
      </c>
      <c r="C79" s="13">
        <v>6.666666666666667</v>
      </c>
      <c r="D79" s="13" t="s">
        <v>519</v>
      </c>
      <c r="E79">
        <v>3</v>
      </c>
      <c r="F79">
        <v>1</v>
      </c>
      <c r="G79" t="s">
        <v>519</v>
      </c>
      <c r="H79">
        <v>4</v>
      </c>
      <c r="I79">
        <v>3.6666666666666665</v>
      </c>
      <c r="J79" t="s">
        <v>519</v>
      </c>
      <c r="K79" s="24">
        <v>3</v>
      </c>
      <c r="L79">
        <v>3</v>
      </c>
      <c r="M79" t="s">
        <v>519</v>
      </c>
      <c r="N79">
        <v>4</v>
      </c>
      <c r="O79">
        <v>3</v>
      </c>
      <c r="P79" t="s">
        <v>519</v>
      </c>
      <c r="Q79">
        <v>5</v>
      </c>
      <c r="R79">
        <v>5</v>
      </c>
      <c r="S79" t="s">
        <v>519</v>
      </c>
      <c r="T79">
        <v>1</v>
      </c>
      <c r="U79">
        <v>2.8888888888888888</v>
      </c>
      <c r="V79" t="s">
        <v>519</v>
      </c>
      <c r="W79">
        <v>3.6</v>
      </c>
      <c r="X79">
        <v>4.2</v>
      </c>
      <c r="Y79" t="s">
        <v>519</v>
      </c>
      <c r="Z79">
        <v>4.25</v>
      </c>
      <c r="AA79">
        <v>4.666666666666667</v>
      </c>
      <c r="AB79" t="s">
        <v>519</v>
      </c>
      <c r="AC79">
        <v>13</v>
      </c>
      <c r="AD79">
        <v>12</v>
      </c>
      <c r="AE79" t="s">
        <v>519</v>
      </c>
    </row>
    <row r="80" spans="1:31" x14ac:dyDescent="0.2">
      <c r="A80">
        <v>393</v>
      </c>
      <c r="B80" s="13">
        <v>6.333333333333333</v>
      </c>
      <c r="C80" s="13">
        <v>7</v>
      </c>
      <c r="D80" s="13" t="s">
        <v>519</v>
      </c>
      <c r="E80">
        <v>10</v>
      </c>
      <c r="F80">
        <v>12</v>
      </c>
      <c r="G80" t="s">
        <v>519</v>
      </c>
      <c r="H80">
        <v>1.6666666666666667</v>
      </c>
      <c r="I80">
        <v>3.6666666666666665</v>
      </c>
      <c r="J80" t="s">
        <v>519</v>
      </c>
      <c r="K80" s="24">
        <v>1</v>
      </c>
      <c r="L80">
        <v>3</v>
      </c>
      <c r="M80" t="s">
        <v>519</v>
      </c>
      <c r="N80">
        <v>4</v>
      </c>
      <c r="O80">
        <v>4</v>
      </c>
      <c r="P80" t="s">
        <v>519</v>
      </c>
      <c r="Q80">
        <v>0</v>
      </c>
      <c r="R80">
        <v>4</v>
      </c>
      <c r="S80" t="s">
        <v>519</v>
      </c>
      <c r="T80">
        <v>4.333333333333333</v>
      </c>
      <c r="U80">
        <v>3.8888888888888888</v>
      </c>
      <c r="V80" t="s">
        <v>519</v>
      </c>
      <c r="W80">
        <v>4.5999999999999996</v>
      </c>
      <c r="X80">
        <v>4.2</v>
      </c>
      <c r="Y80" t="s">
        <v>519</v>
      </c>
      <c r="Z80">
        <v>4.75</v>
      </c>
      <c r="AA80">
        <v>4.666666666666667</v>
      </c>
      <c r="AB80" t="s">
        <v>519</v>
      </c>
      <c r="AC80">
        <v>5</v>
      </c>
      <c r="AD80">
        <v>11</v>
      </c>
      <c r="AE80" t="s">
        <v>519</v>
      </c>
    </row>
    <row r="81" spans="1:31" x14ac:dyDescent="0.2">
      <c r="A81">
        <v>125</v>
      </c>
      <c r="B81" s="13">
        <v>4</v>
      </c>
      <c r="C81" s="13">
        <v>5</v>
      </c>
      <c r="D81" s="13" t="s">
        <v>519</v>
      </c>
      <c r="E81">
        <v>0</v>
      </c>
      <c r="F81">
        <v>2</v>
      </c>
      <c r="G81" t="s">
        <v>519</v>
      </c>
      <c r="H81">
        <v>4</v>
      </c>
      <c r="I81">
        <v>4</v>
      </c>
      <c r="J81" t="s">
        <v>519</v>
      </c>
      <c r="K81" s="24">
        <v>4</v>
      </c>
      <c r="L81">
        <v>4</v>
      </c>
      <c r="M81" t="s">
        <v>519</v>
      </c>
      <c r="N81">
        <v>4</v>
      </c>
      <c r="O81">
        <v>4</v>
      </c>
      <c r="P81" t="s">
        <v>519</v>
      </c>
      <c r="Q81">
        <v>4</v>
      </c>
      <c r="R81">
        <v>4</v>
      </c>
      <c r="S81" t="s">
        <v>519</v>
      </c>
      <c r="T81">
        <v>1</v>
      </c>
      <c r="U81">
        <v>2.3333333333333335</v>
      </c>
      <c r="V81" t="s">
        <v>519</v>
      </c>
      <c r="W81">
        <v>3.6</v>
      </c>
      <c r="X81">
        <v>3.4</v>
      </c>
      <c r="Y81" t="s">
        <v>519</v>
      </c>
      <c r="Z81">
        <v>4.5</v>
      </c>
      <c r="AA81">
        <v>4</v>
      </c>
      <c r="AB81" t="s">
        <v>519</v>
      </c>
      <c r="AC81">
        <v>12</v>
      </c>
      <c r="AD81">
        <v>12</v>
      </c>
      <c r="AE81" t="s">
        <v>519</v>
      </c>
    </row>
    <row r="82" spans="1:31" x14ac:dyDescent="0.2">
      <c r="A82">
        <v>673</v>
      </c>
      <c r="B82" s="13">
        <v>5.666666666666667</v>
      </c>
      <c r="C82" s="13">
        <v>7</v>
      </c>
      <c r="D82" s="13" t="s">
        <v>519</v>
      </c>
      <c r="E82">
        <v>8</v>
      </c>
      <c r="F82">
        <v>7</v>
      </c>
      <c r="G82" t="s">
        <v>519</v>
      </c>
      <c r="H82">
        <v>-0.33333333333333331</v>
      </c>
      <c r="I82">
        <v>4</v>
      </c>
      <c r="J82" t="s">
        <v>519</v>
      </c>
      <c r="K82" s="24">
        <v>0</v>
      </c>
      <c r="L82">
        <v>2</v>
      </c>
      <c r="M82" t="s">
        <v>519</v>
      </c>
      <c r="N82">
        <v>0</v>
      </c>
      <c r="O82">
        <v>5</v>
      </c>
      <c r="P82" t="s">
        <v>519</v>
      </c>
      <c r="Q82">
        <v>-1</v>
      </c>
      <c r="R82">
        <v>5</v>
      </c>
      <c r="S82" t="s">
        <v>519</v>
      </c>
      <c r="T82">
        <v>1.6666666666666667</v>
      </c>
      <c r="U82">
        <v>2.3333333333333335</v>
      </c>
      <c r="V82" t="s">
        <v>519</v>
      </c>
      <c r="W82">
        <v>4.8</v>
      </c>
      <c r="X82">
        <v>5</v>
      </c>
      <c r="Y82" t="s">
        <v>519</v>
      </c>
      <c r="Z82">
        <v>5</v>
      </c>
      <c r="AA82">
        <v>5.666666666666667</v>
      </c>
      <c r="AB82" t="s">
        <v>519</v>
      </c>
      <c r="AC82">
        <v>12</v>
      </c>
      <c r="AD82">
        <v>13</v>
      </c>
      <c r="AE82" t="s">
        <v>519</v>
      </c>
    </row>
    <row r="83" spans="1:31" x14ac:dyDescent="0.2">
      <c r="A83">
        <v>301</v>
      </c>
      <c r="B83" s="13">
        <v>5</v>
      </c>
      <c r="C83" s="13">
        <v>5.666666666666667</v>
      </c>
      <c r="D83" s="13" t="s">
        <v>519</v>
      </c>
      <c r="E83">
        <v>8</v>
      </c>
      <c r="F83">
        <v>9</v>
      </c>
      <c r="G83" t="s">
        <v>519</v>
      </c>
      <c r="H83">
        <v>4</v>
      </c>
      <c r="I83">
        <v>4.333333333333333</v>
      </c>
      <c r="J83" t="s">
        <v>519</v>
      </c>
      <c r="K83" s="24">
        <v>4</v>
      </c>
      <c r="L83">
        <v>5</v>
      </c>
      <c r="M83" t="s">
        <v>519</v>
      </c>
      <c r="N83">
        <v>5</v>
      </c>
      <c r="O83">
        <v>5</v>
      </c>
      <c r="P83" t="s">
        <v>519</v>
      </c>
      <c r="Q83">
        <v>3</v>
      </c>
      <c r="R83">
        <v>3</v>
      </c>
      <c r="S83" t="s">
        <v>519</v>
      </c>
      <c r="T83">
        <v>2</v>
      </c>
      <c r="U83">
        <v>2.8888888888888888</v>
      </c>
      <c r="V83" t="s">
        <v>519</v>
      </c>
      <c r="W83">
        <v>3.4</v>
      </c>
      <c r="X83">
        <v>4.2</v>
      </c>
      <c r="Y83" t="s">
        <v>519</v>
      </c>
      <c r="Z83">
        <v>5.5</v>
      </c>
      <c r="AA83">
        <v>6</v>
      </c>
      <c r="AB83" t="s">
        <v>519</v>
      </c>
      <c r="AC83">
        <v>14</v>
      </c>
      <c r="AD83">
        <v>14</v>
      </c>
      <c r="AE83" t="s">
        <v>519</v>
      </c>
    </row>
    <row r="84" spans="1:31" x14ac:dyDescent="0.2">
      <c r="A84">
        <v>261</v>
      </c>
      <c r="B84" s="13">
        <v>6.333333333333333</v>
      </c>
      <c r="C84" s="13">
        <v>7</v>
      </c>
      <c r="D84" s="13" t="s">
        <v>519</v>
      </c>
      <c r="E84">
        <v>0</v>
      </c>
      <c r="F84">
        <v>-2</v>
      </c>
      <c r="G84" t="s">
        <v>519</v>
      </c>
      <c r="H84">
        <v>4.333333333333333</v>
      </c>
      <c r="I84">
        <v>5</v>
      </c>
      <c r="J84" t="s">
        <v>519</v>
      </c>
      <c r="K84" s="24">
        <v>4</v>
      </c>
      <c r="L84">
        <v>5</v>
      </c>
      <c r="M84" t="s">
        <v>519</v>
      </c>
      <c r="N84">
        <v>4</v>
      </c>
      <c r="O84">
        <v>5</v>
      </c>
      <c r="P84" t="s">
        <v>519</v>
      </c>
      <c r="Q84">
        <v>5</v>
      </c>
      <c r="R84">
        <v>5</v>
      </c>
      <c r="S84" t="s">
        <v>519</v>
      </c>
      <c r="T84">
        <v>1.3333333333333333</v>
      </c>
      <c r="U84">
        <v>2.6666666666666665</v>
      </c>
      <c r="V84" t="s">
        <v>519</v>
      </c>
      <c r="W84">
        <v>4.4000000000000004</v>
      </c>
      <c r="X84">
        <v>4.2</v>
      </c>
      <c r="Y84" t="s">
        <v>519</v>
      </c>
      <c r="Z84">
        <v>4</v>
      </c>
      <c r="AA84">
        <v>5</v>
      </c>
      <c r="AB84" t="s">
        <v>519</v>
      </c>
      <c r="AC84">
        <v>14</v>
      </c>
      <c r="AD84">
        <v>15</v>
      </c>
      <c r="AE84" t="s">
        <v>519</v>
      </c>
    </row>
    <row r="85" spans="1:31" x14ac:dyDescent="0.2">
      <c r="A85">
        <v>601</v>
      </c>
      <c r="B85" s="13">
        <v>6</v>
      </c>
      <c r="C85" s="13">
        <v>6.333333333333333</v>
      </c>
      <c r="D85" s="13" t="s">
        <v>519</v>
      </c>
      <c r="E85">
        <v>6</v>
      </c>
      <c r="F85">
        <v>7</v>
      </c>
      <c r="G85" t="s">
        <v>519</v>
      </c>
      <c r="H85">
        <v>5</v>
      </c>
      <c r="I85">
        <v>5</v>
      </c>
      <c r="J85" t="s">
        <v>519</v>
      </c>
      <c r="K85" s="24">
        <v>5</v>
      </c>
      <c r="L85">
        <v>5</v>
      </c>
      <c r="M85" t="s">
        <v>519</v>
      </c>
      <c r="N85">
        <v>5</v>
      </c>
      <c r="O85">
        <v>5</v>
      </c>
      <c r="P85" t="s">
        <v>519</v>
      </c>
      <c r="Q85">
        <v>5</v>
      </c>
      <c r="R85">
        <v>5</v>
      </c>
      <c r="S85" t="s">
        <v>519</v>
      </c>
      <c r="T85">
        <v>1</v>
      </c>
      <c r="U85">
        <v>2.3333333333333335</v>
      </c>
      <c r="V85" t="s">
        <v>519</v>
      </c>
      <c r="W85">
        <v>5.2</v>
      </c>
      <c r="X85">
        <v>6.2</v>
      </c>
      <c r="Y85" t="s">
        <v>519</v>
      </c>
      <c r="Z85">
        <v>5.5</v>
      </c>
      <c r="AA85">
        <v>5</v>
      </c>
      <c r="AB85" t="s">
        <v>519</v>
      </c>
      <c r="AC85">
        <v>15</v>
      </c>
      <c r="AD85">
        <v>15</v>
      </c>
      <c r="AE85">
        <v>6</v>
      </c>
    </row>
    <row r="86" spans="1:31" x14ac:dyDescent="0.2">
      <c r="A86">
        <v>1129</v>
      </c>
      <c r="B86" s="13">
        <v>4.666666666666667</v>
      </c>
      <c r="C86" s="13">
        <v>4.333333333333333</v>
      </c>
      <c r="D86" s="13" t="s">
        <v>519</v>
      </c>
      <c r="E86">
        <v>4</v>
      </c>
      <c r="F86">
        <v>4</v>
      </c>
      <c r="G86" t="s">
        <v>519</v>
      </c>
      <c r="H86">
        <v>3.6666666666666665</v>
      </c>
      <c r="I86">
        <v>5</v>
      </c>
      <c r="J86" t="s">
        <v>519</v>
      </c>
      <c r="K86" s="24">
        <v>5</v>
      </c>
      <c r="L86">
        <v>5</v>
      </c>
      <c r="M86" t="s">
        <v>519</v>
      </c>
      <c r="N86">
        <v>3</v>
      </c>
      <c r="O86">
        <v>5</v>
      </c>
      <c r="P86" t="s">
        <v>519</v>
      </c>
      <c r="Q86">
        <v>3</v>
      </c>
      <c r="R86">
        <v>5</v>
      </c>
      <c r="S86" t="s">
        <v>519</v>
      </c>
      <c r="T86">
        <v>1</v>
      </c>
      <c r="U86">
        <v>2.6666666666666665</v>
      </c>
      <c r="V86" t="s">
        <v>519</v>
      </c>
      <c r="W86">
        <v>3.6</v>
      </c>
      <c r="X86">
        <v>3.2</v>
      </c>
      <c r="Y86" t="s">
        <v>519</v>
      </c>
      <c r="Z86">
        <v>4.75</v>
      </c>
      <c r="AA86">
        <v>5.333333333333333</v>
      </c>
      <c r="AB86" t="s">
        <v>519</v>
      </c>
      <c r="AC86">
        <v>11</v>
      </c>
      <c r="AD86">
        <v>15</v>
      </c>
      <c r="AE86" t="s">
        <v>519</v>
      </c>
    </row>
    <row r="87" spans="1:31" x14ac:dyDescent="0.2">
      <c r="A87">
        <v>109</v>
      </c>
      <c r="B87" s="13">
        <v>5.666666666666667</v>
      </c>
      <c r="C87" s="13" t="s">
        <v>519</v>
      </c>
      <c r="D87" s="13" t="s">
        <v>519</v>
      </c>
      <c r="E87">
        <v>7</v>
      </c>
      <c r="F87" t="s">
        <v>519</v>
      </c>
      <c r="G87" t="s">
        <v>519</v>
      </c>
      <c r="H87">
        <v>0.66666666666666663</v>
      </c>
      <c r="I87" t="s">
        <v>519</v>
      </c>
      <c r="J87" t="s">
        <v>519</v>
      </c>
      <c r="K87" s="24">
        <v>1</v>
      </c>
      <c r="L87" t="s">
        <v>519</v>
      </c>
      <c r="M87" t="s">
        <v>519</v>
      </c>
      <c r="N87">
        <v>1</v>
      </c>
      <c r="O87" t="s">
        <v>519</v>
      </c>
      <c r="P87" t="s">
        <v>519</v>
      </c>
      <c r="Q87">
        <v>0</v>
      </c>
      <c r="R87" t="s">
        <v>519</v>
      </c>
      <c r="S87" t="s">
        <v>519</v>
      </c>
      <c r="T87">
        <v>4.333333333333333</v>
      </c>
      <c r="U87" t="s">
        <v>519</v>
      </c>
      <c r="V87" t="s">
        <v>519</v>
      </c>
      <c r="W87">
        <v>4.2</v>
      </c>
      <c r="X87" t="s">
        <v>519</v>
      </c>
      <c r="Y87" t="s">
        <v>519</v>
      </c>
      <c r="Z87">
        <v>4</v>
      </c>
      <c r="AA87" t="s">
        <v>519</v>
      </c>
      <c r="AB87" t="s">
        <v>519</v>
      </c>
      <c r="AC87">
        <v>2</v>
      </c>
      <c r="AD87" t="s">
        <v>519</v>
      </c>
      <c r="AE87" t="s">
        <v>519</v>
      </c>
    </row>
    <row r="88" spans="1:31" x14ac:dyDescent="0.2">
      <c r="A88">
        <v>117</v>
      </c>
      <c r="B88" s="13">
        <v>4.333333333333333</v>
      </c>
      <c r="C88" s="13" t="s">
        <v>519</v>
      </c>
      <c r="D88" s="13" t="s">
        <v>519</v>
      </c>
      <c r="E88">
        <v>10</v>
      </c>
      <c r="F88" t="s">
        <v>519</v>
      </c>
      <c r="G88" t="s">
        <v>519</v>
      </c>
      <c r="H88" t="s">
        <v>518</v>
      </c>
      <c r="I88" t="s">
        <v>519</v>
      </c>
      <c r="J88" t="s">
        <v>519</v>
      </c>
      <c r="K88" s="24" t="s">
        <v>518</v>
      </c>
      <c r="L88" t="s">
        <v>519</v>
      </c>
      <c r="M88" t="s">
        <v>519</v>
      </c>
      <c r="N88" t="s">
        <v>518</v>
      </c>
      <c r="O88" t="s">
        <v>519</v>
      </c>
      <c r="P88" t="s">
        <v>519</v>
      </c>
      <c r="Q88" t="s">
        <v>518</v>
      </c>
      <c r="R88" t="s">
        <v>519</v>
      </c>
      <c r="S88" t="s">
        <v>519</v>
      </c>
      <c r="T88" t="s">
        <v>518</v>
      </c>
      <c r="U88" t="s">
        <v>519</v>
      </c>
      <c r="V88" t="s">
        <v>519</v>
      </c>
      <c r="W88">
        <v>4</v>
      </c>
      <c r="X88" t="s">
        <v>519</v>
      </c>
      <c r="Y88" t="s">
        <v>519</v>
      </c>
      <c r="Z88">
        <v>3</v>
      </c>
      <c r="AA88" t="s">
        <v>519</v>
      </c>
      <c r="AB88" t="s">
        <v>519</v>
      </c>
      <c r="AC88">
        <v>2</v>
      </c>
      <c r="AD88" t="s">
        <v>519</v>
      </c>
      <c r="AE88" t="s">
        <v>519</v>
      </c>
    </row>
    <row r="89" spans="1:31" x14ac:dyDescent="0.2">
      <c r="A89">
        <v>121</v>
      </c>
      <c r="B89" s="13">
        <v>6</v>
      </c>
      <c r="C89" s="13" t="s">
        <v>519</v>
      </c>
      <c r="D89" s="13">
        <v>6.333333333333333</v>
      </c>
      <c r="E89">
        <v>3</v>
      </c>
      <c r="F89" t="s">
        <v>519</v>
      </c>
      <c r="G89">
        <v>9</v>
      </c>
      <c r="H89">
        <v>3.3333333333333335</v>
      </c>
      <c r="I89" t="s">
        <v>519</v>
      </c>
      <c r="J89">
        <v>4.333333333333333</v>
      </c>
      <c r="K89" s="24">
        <v>4</v>
      </c>
      <c r="L89" t="s">
        <v>519</v>
      </c>
      <c r="M89">
        <v>4</v>
      </c>
      <c r="N89">
        <v>4</v>
      </c>
      <c r="O89" t="s">
        <v>519</v>
      </c>
      <c r="P89">
        <v>5</v>
      </c>
      <c r="Q89">
        <v>2</v>
      </c>
      <c r="R89" t="s">
        <v>519</v>
      </c>
      <c r="S89">
        <v>4</v>
      </c>
      <c r="T89">
        <v>1.6666666666666667</v>
      </c>
      <c r="U89" t="s">
        <v>519</v>
      </c>
      <c r="V89">
        <v>2.7777777777777777</v>
      </c>
      <c r="W89">
        <v>3.4</v>
      </c>
      <c r="X89" t="s">
        <v>519</v>
      </c>
      <c r="Y89">
        <v>3.2</v>
      </c>
      <c r="Z89">
        <v>4.75</v>
      </c>
      <c r="AA89" t="s">
        <v>519</v>
      </c>
      <c r="AB89">
        <v>4</v>
      </c>
      <c r="AC89">
        <v>10</v>
      </c>
      <c r="AD89" t="s">
        <v>519</v>
      </c>
      <c r="AE89" t="s">
        <v>519</v>
      </c>
    </row>
    <row r="90" spans="1:31" x14ac:dyDescent="0.2">
      <c r="A90">
        <v>133</v>
      </c>
      <c r="B90" s="13">
        <v>7</v>
      </c>
      <c r="C90" s="13" t="s">
        <v>519</v>
      </c>
      <c r="D90" s="13">
        <v>6.333333333333333</v>
      </c>
      <c r="E90">
        <v>8</v>
      </c>
      <c r="F90" t="s">
        <v>519</v>
      </c>
      <c r="G90">
        <v>10</v>
      </c>
      <c r="H90">
        <v>3</v>
      </c>
      <c r="I90" t="s">
        <v>519</v>
      </c>
      <c r="J90">
        <v>2.3333333333333335</v>
      </c>
      <c r="K90" s="24">
        <v>3</v>
      </c>
      <c r="L90" t="s">
        <v>519</v>
      </c>
      <c r="M90">
        <v>3</v>
      </c>
      <c r="N90">
        <v>3</v>
      </c>
      <c r="O90" t="s">
        <v>519</v>
      </c>
      <c r="P90">
        <v>2</v>
      </c>
      <c r="Q90">
        <v>3</v>
      </c>
      <c r="R90" t="s">
        <v>519</v>
      </c>
      <c r="S90">
        <v>2</v>
      </c>
      <c r="T90">
        <v>1</v>
      </c>
      <c r="U90" t="s">
        <v>519</v>
      </c>
      <c r="V90">
        <v>2</v>
      </c>
      <c r="W90">
        <v>3.8</v>
      </c>
      <c r="X90" t="s">
        <v>519</v>
      </c>
      <c r="Y90">
        <v>3.6</v>
      </c>
      <c r="Z90">
        <v>3.5</v>
      </c>
      <c r="AA90" t="s">
        <v>519</v>
      </c>
      <c r="AB90">
        <v>4.333333333333333</v>
      </c>
      <c r="AC90">
        <v>9</v>
      </c>
      <c r="AD90" t="s">
        <v>519</v>
      </c>
      <c r="AE90" t="s">
        <v>519</v>
      </c>
    </row>
    <row r="91" spans="1:31" x14ac:dyDescent="0.2">
      <c r="A91">
        <v>137</v>
      </c>
      <c r="B91" s="13">
        <v>5.666666666666667</v>
      </c>
      <c r="C91" s="13" t="s">
        <v>519</v>
      </c>
      <c r="D91" s="13" t="s">
        <v>519</v>
      </c>
      <c r="E91">
        <v>8</v>
      </c>
      <c r="F91" t="s">
        <v>519</v>
      </c>
      <c r="G91" t="s">
        <v>519</v>
      </c>
      <c r="H91">
        <v>1.3333333333333333</v>
      </c>
      <c r="I91" t="s">
        <v>519</v>
      </c>
      <c r="J91" t="s">
        <v>519</v>
      </c>
      <c r="K91" s="24">
        <v>1</v>
      </c>
      <c r="L91" t="s">
        <v>519</v>
      </c>
      <c r="M91" t="s">
        <v>519</v>
      </c>
      <c r="N91">
        <v>1</v>
      </c>
      <c r="O91" t="s">
        <v>519</v>
      </c>
      <c r="P91" t="s">
        <v>519</v>
      </c>
      <c r="Q91">
        <v>2</v>
      </c>
      <c r="R91" t="s">
        <v>519</v>
      </c>
      <c r="S91" t="s">
        <v>519</v>
      </c>
      <c r="T91">
        <v>3.3333333333333335</v>
      </c>
      <c r="U91" t="s">
        <v>519</v>
      </c>
      <c r="V91" t="s">
        <v>519</v>
      </c>
      <c r="W91">
        <v>4.2</v>
      </c>
      <c r="X91" t="s">
        <v>519</v>
      </c>
      <c r="Y91" t="s">
        <v>519</v>
      </c>
      <c r="Z91">
        <v>4</v>
      </c>
      <c r="AA91" t="s">
        <v>519</v>
      </c>
      <c r="AB91" t="s">
        <v>519</v>
      </c>
      <c r="AC91">
        <v>10</v>
      </c>
      <c r="AD91" t="s">
        <v>519</v>
      </c>
      <c r="AE91" t="s">
        <v>519</v>
      </c>
    </row>
    <row r="92" spans="1:31" x14ac:dyDescent="0.2">
      <c r="A92">
        <v>141</v>
      </c>
      <c r="B92" s="13">
        <v>5.666666666666667</v>
      </c>
      <c r="C92" s="13" t="s">
        <v>519</v>
      </c>
      <c r="D92" s="13" t="s">
        <v>519</v>
      </c>
      <c r="E92">
        <v>9</v>
      </c>
      <c r="F92" t="s">
        <v>519</v>
      </c>
      <c r="G92" t="s">
        <v>519</v>
      </c>
      <c r="H92">
        <v>2.6666666666666665</v>
      </c>
      <c r="I92" t="s">
        <v>519</v>
      </c>
      <c r="J92" t="s">
        <v>519</v>
      </c>
      <c r="K92" s="24">
        <v>3</v>
      </c>
      <c r="L92" t="s">
        <v>519</v>
      </c>
      <c r="M92" t="s">
        <v>519</v>
      </c>
      <c r="N92">
        <v>3</v>
      </c>
      <c r="O92" t="s">
        <v>519</v>
      </c>
      <c r="P92" t="s">
        <v>519</v>
      </c>
      <c r="Q92">
        <v>2</v>
      </c>
      <c r="R92" t="s">
        <v>519</v>
      </c>
      <c r="S92" t="s">
        <v>519</v>
      </c>
      <c r="T92">
        <v>1.3333333333333333</v>
      </c>
      <c r="U92" t="s">
        <v>519</v>
      </c>
      <c r="V92" t="s">
        <v>519</v>
      </c>
      <c r="W92">
        <v>4</v>
      </c>
      <c r="X92" t="s">
        <v>519</v>
      </c>
      <c r="Y92" t="s">
        <v>519</v>
      </c>
      <c r="Z92">
        <v>2.75</v>
      </c>
      <c r="AA92" t="s">
        <v>519</v>
      </c>
      <c r="AB92" t="s">
        <v>519</v>
      </c>
      <c r="AC92">
        <v>8</v>
      </c>
      <c r="AD92" t="s">
        <v>519</v>
      </c>
      <c r="AE92">
        <v>6</v>
      </c>
    </row>
    <row r="93" spans="1:31" x14ac:dyDescent="0.2">
      <c r="A93">
        <v>165</v>
      </c>
      <c r="B93" s="13">
        <v>4.666666666666667</v>
      </c>
      <c r="C93" s="13" t="s">
        <v>519</v>
      </c>
      <c r="D93" s="13">
        <v>4.333333333333333</v>
      </c>
      <c r="E93">
        <v>3</v>
      </c>
      <c r="F93" t="s">
        <v>519</v>
      </c>
      <c r="G93">
        <v>6</v>
      </c>
      <c r="H93" t="s">
        <v>518</v>
      </c>
      <c r="I93" t="s">
        <v>519</v>
      </c>
      <c r="J93" t="s">
        <v>518</v>
      </c>
      <c r="K93" s="24" t="s">
        <v>518</v>
      </c>
      <c r="L93" t="s">
        <v>519</v>
      </c>
      <c r="M93" t="s">
        <v>518</v>
      </c>
      <c r="N93" t="s">
        <v>518</v>
      </c>
      <c r="O93" t="s">
        <v>519</v>
      </c>
      <c r="P93" t="s">
        <v>518</v>
      </c>
      <c r="Q93" t="s">
        <v>518</v>
      </c>
      <c r="R93" t="s">
        <v>519</v>
      </c>
      <c r="S93" t="s">
        <v>518</v>
      </c>
      <c r="T93" t="s">
        <v>518</v>
      </c>
      <c r="U93" t="s">
        <v>519</v>
      </c>
      <c r="V93" t="s">
        <v>518</v>
      </c>
      <c r="W93">
        <v>2.6</v>
      </c>
      <c r="X93" t="s">
        <v>519</v>
      </c>
      <c r="Y93">
        <v>2.2000000000000002</v>
      </c>
      <c r="Z93">
        <v>3</v>
      </c>
      <c r="AA93" t="s">
        <v>519</v>
      </c>
      <c r="AB93" t="s">
        <v>519</v>
      </c>
      <c r="AC93">
        <v>4</v>
      </c>
      <c r="AD93" t="s">
        <v>519</v>
      </c>
      <c r="AE93">
        <v>6</v>
      </c>
    </row>
    <row r="94" spans="1:31" x14ac:dyDescent="0.2">
      <c r="A94">
        <v>169</v>
      </c>
      <c r="B94" s="13">
        <v>6.333333333333333</v>
      </c>
      <c r="C94" s="13" t="s">
        <v>519</v>
      </c>
      <c r="D94" s="13">
        <v>7</v>
      </c>
      <c r="E94">
        <v>12</v>
      </c>
      <c r="F94" t="s">
        <v>519</v>
      </c>
      <c r="G94">
        <v>12</v>
      </c>
      <c r="H94" t="s">
        <v>518</v>
      </c>
      <c r="I94" t="s">
        <v>519</v>
      </c>
      <c r="J94" t="s">
        <v>518</v>
      </c>
      <c r="K94" s="24" t="s">
        <v>518</v>
      </c>
      <c r="L94" t="s">
        <v>519</v>
      </c>
      <c r="M94" t="s">
        <v>518</v>
      </c>
      <c r="N94" t="s">
        <v>518</v>
      </c>
      <c r="O94" t="s">
        <v>519</v>
      </c>
      <c r="P94" t="s">
        <v>518</v>
      </c>
      <c r="Q94" t="s">
        <v>518</v>
      </c>
      <c r="R94" t="s">
        <v>519</v>
      </c>
      <c r="S94" t="s">
        <v>518</v>
      </c>
      <c r="T94" t="s">
        <v>518</v>
      </c>
      <c r="U94" t="s">
        <v>519</v>
      </c>
      <c r="V94" t="s">
        <v>518</v>
      </c>
      <c r="W94">
        <v>2.4</v>
      </c>
      <c r="X94" t="s">
        <v>519</v>
      </c>
      <c r="Y94">
        <v>3</v>
      </c>
      <c r="Z94">
        <v>5</v>
      </c>
      <c r="AA94" t="s">
        <v>519</v>
      </c>
      <c r="AB94" t="s">
        <v>519</v>
      </c>
      <c r="AC94">
        <v>6</v>
      </c>
      <c r="AD94" t="s">
        <v>519</v>
      </c>
      <c r="AE94">
        <v>9</v>
      </c>
    </row>
    <row r="95" spans="1:31" x14ac:dyDescent="0.2">
      <c r="A95">
        <v>173</v>
      </c>
      <c r="B95" s="13">
        <v>6</v>
      </c>
      <c r="C95" s="13" t="s">
        <v>519</v>
      </c>
      <c r="D95" s="13">
        <v>6.333333333333333</v>
      </c>
      <c r="E95">
        <v>2</v>
      </c>
      <c r="F95" t="s">
        <v>519</v>
      </c>
      <c r="G95">
        <v>5</v>
      </c>
      <c r="H95">
        <v>1</v>
      </c>
      <c r="I95" t="s">
        <v>519</v>
      </c>
      <c r="J95">
        <v>2</v>
      </c>
      <c r="K95" s="24">
        <v>1</v>
      </c>
      <c r="L95" t="s">
        <v>519</v>
      </c>
      <c r="M95">
        <v>1</v>
      </c>
      <c r="N95">
        <v>2</v>
      </c>
      <c r="O95" t="s">
        <v>519</v>
      </c>
      <c r="P95">
        <v>3</v>
      </c>
      <c r="Q95">
        <v>0</v>
      </c>
      <c r="R95" t="s">
        <v>519</v>
      </c>
      <c r="S95">
        <v>2</v>
      </c>
      <c r="T95">
        <v>3</v>
      </c>
      <c r="U95" t="s">
        <v>519</v>
      </c>
      <c r="V95">
        <v>2.7777777777777777</v>
      </c>
      <c r="W95">
        <v>3.8</v>
      </c>
      <c r="X95" t="s">
        <v>519</v>
      </c>
      <c r="Y95">
        <v>3.4</v>
      </c>
      <c r="Z95">
        <v>3</v>
      </c>
      <c r="AA95" t="s">
        <v>519</v>
      </c>
      <c r="AB95">
        <v>2.6666666666666665</v>
      </c>
      <c r="AC95">
        <v>8</v>
      </c>
      <c r="AD95" t="s">
        <v>519</v>
      </c>
      <c r="AE95" t="s">
        <v>519</v>
      </c>
    </row>
    <row r="96" spans="1:31" x14ac:dyDescent="0.2">
      <c r="A96">
        <v>181</v>
      </c>
      <c r="B96" s="13">
        <v>6.666666666666667</v>
      </c>
      <c r="C96" s="13" t="s">
        <v>519</v>
      </c>
      <c r="D96" s="13" t="s">
        <v>519</v>
      </c>
      <c r="E96">
        <v>6</v>
      </c>
      <c r="F96" t="s">
        <v>519</v>
      </c>
      <c r="G96" t="s">
        <v>519</v>
      </c>
      <c r="H96">
        <v>5</v>
      </c>
      <c r="I96" t="s">
        <v>519</v>
      </c>
      <c r="J96" t="s">
        <v>519</v>
      </c>
      <c r="K96" s="24">
        <v>5</v>
      </c>
      <c r="L96" t="s">
        <v>519</v>
      </c>
      <c r="M96" t="s">
        <v>519</v>
      </c>
      <c r="N96">
        <v>5</v>
      </c>
      <c r="O96" t="s">
        <v>519</v>
      </c>
      <c r="P96" t="s">
        <v>519</v>
      </c>
      <c r="Q96">
        <v>5</v>
      </c>
      <c r="R96" t="s">
        <v>519</v>
      </c>
      <c r="S96" t="s">
        <v>519</v>
      </c>
      <c r="T96">
        <v>1</v>
      </c>
      <c r="U96" t="s">
        <v>519</v>
      </c>
      <c r="V96" t="s">
        <v>519</v>
      </c>
      <c r="W96">
        <v>3.4</v>
      </c>
      <c r="X96" t="s">
        <v>519</v>
      </c>
      <c r="Y96" t="s">
        <v>519</v>
      </c>
      <c r="Z96">
        <v>5.25</v>
      </c>
      <c r="AA96" t="s">
        <v>519</v>
      </c>
      <c r="AB96" t="s">
        <v>519</v>
      </c>
      <c r="AC96">
        <v>15</v>
      </c>
      <c r="AD96" t="s">
        <v>519</v>
      </c>
      <c r="AE96" t="s">
        <v>519</v>
      </c>
    </row>
    <row r="97" spans="1:31" x14ac:dyDescent="0.2">
      <c r="A97">
        <v>185</v>
      </c>
      <c r="B97" s="13">
        <v>4.333333333333333</v>
      </c>
      <c r="C97" s="13" t="s">
        <v>519</v>
      </c>
      <c r="D97" s="13" t="s">
        <v>519</v>
      </c>
      <c r="E97">
        <v>11</v>
      </c>
      <c r="F97" t="s">
        <v>519</v>
      </c>
      <c r="G97" t="s">
        <v>519</v>
      </c>
      <c r="H97" t="s">
        <v>518</v>
      </c>
      <c r="I97" t="s">
        <v>519</v>
      </c>
      <c r="J97" t="s">
        <v>519</v>
      </c>
      <c r="K97" s="24" t="s">
        <v>518</v>
      </c>
      <c r="L97" t="s">
        <v>519</v>
      </c>
      <c r="M97" t="s">
        <v>519</v>
      </c>
      <c r="N97" t="s">
        <v>518</v>
      </c>
      <c r="O97" t="s">
        <v>519</v>
      </c>
      <c r="P97" t="s">
        <v>519</v>
      </c>
      <c r="Q97" t="s">
        <v>518</v>
      </c>
      <c r="R97" t="s">
        <v>519</v>
      </c>
      <c r="S97" t="s">
        <v>519</v>
      </c>
      <c r="T97" t="s">
        <v>518</v>
      </c>
      <c r="U97" t="s">
        <v>519</v>
      </c>
      <c r="V97" t="s">
        <v>519</v>
      </c>
      <c r="W97">
        <v>2.8</v>
      </c>
      <c r="X97" t="s">
        <v>519</v>
      </c>
      <c r="Y97" t="s">
        <v>519</v>
      </c>
      <c r="Z97">
        <v>6</v>
      </c>
      <c r="AA97" t="s">
        <v>519</v>
      </c>
      <c r="AB97" t="s">
        <v>519</v>
      </c>
      <c r="AC97">
        <v>0</v>
      </c>
      <c r="AD97" t="s">
        <v>519</v>
      </c>
      <c r="AE97" t="s">
        <v>519</v>
      </c>
    </row>
    <row r="98" spans="1:31" x14ac:dyDescent="0.2">
      <c r="A98">
        <v>193</v>
      </c>
      <c r="B98" s="13">
        <v>6.666666666666667</v>
      </c>
      <c r="C98" s="13" t="s">
        <v>519</v>
      </c>
      <c r="D98" s="13" t="s">
        <v>519</v>
      </c>
      <c r="E98">
        <v>9</v>
      </c>
      <c r="F98" t="s">
        <v>519</v>
      </c>
      <c r="G98" t="s">
        <v>519</v>
      </c>
      <c r="H98">
        <v>0</v>
      </c>
      <c r="I98" t="s">
        <v>519</v>
      </c>
      <c r="J98" t="s">
        <v>519</v>
      </c>
      <c r="K98" s="24">
        <v>0</v>
      </c>
      <c r="L98" t="s">
        <v>519</v>
      </c>
      <c r="M98" t="s">
        <v>519</v>
      </c>
      <c r="N98">
        <v>0</v>
      </c>
      <c r="O98" t="s">
        <v>519</v>
      </c>
      <c r="P98" t="s">
        <v>519</v>
      </c>
      <c r="Q98">
        <v>0</v>
      </c>
      <c r="R98" t="s">
        <v>519</v>
      </c>
      <c r="S98" t="s">
        <v>519</v>
      </c>
      <c r="T98">
        <v>3</v>
      </c>
      <c r="U98" t="s">
        <v>519</v>
      </c>
      <c r="V98" t="s">
        <v>519</v>
      </c>
      <c r="W98">
        <v>4</v>
      </c>
      <c r="X98" t="s">
        <v>519</v>
      </c>
      <c r="Y98" t="s">
        <v>519</v>
      </c>
      <c r="Z98">
        <v>2.25</v>
      </c>
      <c r="AA98" t="s">
        <v>519</v>
      </c>
      <c r="AB98" t="s">
        <v>519</v>
      </c>
      <c r="AC98">
        <v>1</v>
      </c>
      <c r="AD98" t="s">
        <v>519</v>
      </c>
      <c r="AE98" t="s">
        <v>519</v>
      </c>
    </row>
    <row r="99" spans="1:31" x14ac:dyDescent="0.2">
      <c r="A99">
        <v>217</v>
      </c>
      <c r="B99" s="13">
        <v>4.666666666666667</v>
      </c>
      <c r="C99" s="13" t="s">
        <v>519</v>
      </c>
      <c r="D99" s="13">
        <v>4</v>
      </c>
      <c r="E99">
        <v>2</v>
      </c>
      <c r="F99" t="s">
        <v>519</v>
      </c>
      <c r="G99">
        <v>6</v>
      </c>
      <c r="H99" t="s">
        <v>518</v>
      </c>
      <c r="I99" t="s">
        <v>519</v>
      </c>
      <c r="J99" t="s">
        <v>518</v>
      </c>
      <c r="K99" s="24" t="s">
        <v>518</v>
      </c>
      <c r="L99" t="s">
        <v>519</v>
      </c>
      <c r="M99" t="s">
        <v>518</v>
      </c>
      <c r="N99" t="s">
        <v>518</v>
      </c>
      <c r="O99" t="s">
        <v>519</v>
      </c>
      <c r="P99" t="s">
        <v>518</v>
      </c>
      <c r="Q99" t="s">
        <v>518</v>
      </c>
      <c r="R99" t="s">
        <v>519</v>
      </c>
      <c r="S99" t="s">
        <v>518</v>
      </c>
      <c r="T99" t="s">
        <v>518</v>
      </c>
      <c r="U99" t="s">
        <v>519</v>
      </c>
      <c r="V99" t="s">
        <v>518</v>
      </c>
      <c r="W99">
        <v>4.2</v>
      </c>
      <c r="X99" t="s">
        <v>519</v>
      </c>
      <c r="Y99">
        <v>3</v>
      </c>
      <c r="Z99">
        <v>3</v>
      </c>
      <c r="AA99" t="s">
        <v>519</v>
      </c>
      <c r="AB99">
        <v>4</v>
      </c>
      <c r="AC99">
        <v>7</v>
      </c>
      <c r="AD99" t="s">
        <v>519</v>
      </c>
      <c r="AE99">
        <v>10</v>
      </c>
    </row>
    <row r="100" spans="1:31" x14ac:dyDescent="0.2">
      <c r="A100">
        <v>229</v>
      </c>
      <c r="B100" s="13">
        <v>4</v>
      </c>
      <c r="C100" s="13" t="s">
        <v>519</v>
      </c>
      <c r="D100" s="13" t="s">
        <v>519</v>
      </c>
      <c r="E100">
        <v>5</v>
      </c>
      <c r="F100" t="s">
        <v>519</v>
      </c>
      <c r="G100" t="s">
        <v>519</v>
      </c>
      <c r="H100">
        <v>2</v>
      </c>
      <c r="I100" t="s">
        <v>519</v>
      </c>
      <c r="J100" t="s">
        <v>519</v>
      </c>
      <c r="K100" s="24">
        <v>3</v>
      </c>
      <c r="L100" t="s">
        <v>519</v>
      </c>
      <c r="M100" t="s">
        <v>519</v>
      </c>
      <c r="N100">
        <v>0</v>
      </c>
      <c r="O100" t="s">
        <v>519</v>
      </c>
      <c r="P100" t="s">
        <v>519</v>
      </c>
      <c r="Q100">
        <v>3</v>
      </c>
      <c r="R100" t="s">
        <v>519</v>
      </c>
      <c r="S100" t="s">
        <v>519</v>
      </c>
      <c r="T100">
        <v>1</v>
      </c>
      <c r="U100" t="s">
        <v>519</v>
      </c>
      <c r="V100" t="s">
        <v>519</v>
      </c>
      <c r="W100">
        <v>3.6</v>
      </c>
      <c r="X100" t="s">
        <v>519</v>
      </c>
      <c r="Y100" t="s">
        <v>519</v>
      </c>
      <c r="Z100">
        <v>3.75</v>
      </c>
      <c r="AA100" t="s">
        <v>519</v>
      </c>
      <c r="AB100" t="s">
        <v>519</v>
      </c>
      <c r="AC100">
        <v>6</v>
      </c>
      <c r="AD100" t="s">
        <v>519</v>
      </c>
      <c r="AE100">
        <v>11</v>
      </c>
    </row>
    <row r="101" spans="1:31" x14ac:dyDescent="0.2">
      <c r="A101">
        <v>237</v>
      </c>
      <c r="B101" s="13">
        <v>6</v>
      </c>
      <c r="C101" s="13" t="s">
        <v>519</v>
      </c>
      <c r="D101" s="13" t="s">
        <v>519</v>
      </c>
      <c r="E101">
        <v>8</v>
      </c>
      <c r="F101" t="s">
        <v>519</v>
      </c>
      <c r="G101" t="s">
        <v>519</v>
      </c>
      <c r="H101">
        <v>2</v>
      </c>
      <c r="I101" t="s">
        <v>519</v>
      </c>
      <c r="J101" t="s">
        <v>519</v>
      </c>
      <c r="K101" s="24">
        <v>2</v>
      </c>
      <c r="L101" t="s">
        <v>519</v>
      </c>
      <c r="M101" t="s">
        <v>519</v>
      </c>
      <c r="N101">
        <v>2</v>
      </c>
      <c r="O101" t="s">
        <v>519</v>
      </c>
      <c r="P101" t="s">
        <v>519</v>
      </c>
      <c r="Q101">
        <v>2</v>
      </c>
      <c r="R101" t="s">
        <v>519</v>
      </c>
      <c r="S101" t="s">
        <v>519</v>
      </c>
      <c r="T101">
        <v>3</v>
      </c>
      <c r="U101" t="s">
        <v>519</v>
      </c>
      <c r="V101" t="s">
        <v>519</v>
      </c>
      <c r="W101">
        <v>3.4</v>
      </c>
      <c r="X101" t="s">
        <v>519</v>
      </c>
      <c r="Y101" t="s">
        <v>519</v>
      </c>
      <c r="Z101">
        <v>4</v>
      </c>
      <c r="AA101" t="s">
        <v>519</v>
      </c>
      <c r="AB101" t="s">
        <v>519</v>
      </c>
      <c r="AC101">
        <v>6</v>
      </c>
      <c r="AD101" t="s">
        <v>519</v>
      </c>
      <c r="AE101" t="s">
        <v>519</v>
      </c>
    </row>
    <row r="102" spans="1:31" x14ac:dyDescent="0.2">
      <c r="A102">
        <v>253</v>
      </c>
      <c r="B102" s="13">
        <v>4.666666666666667</v>
      </c>
      <c r="C102" s="13" t="s">
        <v>519</v>
      </c>
      <c r="D102" s="13" t="s">
        <v>519</v>
      </c>
      <c r="E102">
        <v>2</v>
      </c>
      <c r="F102" t="s">
        <v>519</v>
      </c>
      <c r="G102" t="s">
        <v>519</v>
      </c>
      <c r="H102">
        <v>-0.66666666666666663</v>
      </c>
      <c r="I102" t="s">
        <v>519</v>
      </c>
      <c r="J102" t="s">
        <v>519</v>
      </c>
      <c r="K102" s="24">
        <v>-2</v>
      </c>
      <c r="L102" t="s">
        <v>519</v>
      </c>
      <c r="M102" t="s">
        <v>519</v>
      </c>
      <c r="N102">
        <v>0</v>
      </c>
      <c r="O102" t="s">
        <v>519</v>
      </c>
      <c r="P102" t="s">
        <v>519</v>
      </c>
      <c r="Q102">
        <v>0</v>
      </c>
      <c r="R102" t="s">
        <v>519</v>
      </c>
      <c r="S102" t="s">
        <v>519</v>
      </c>
      <c r="T102">
        <v>6</v>
      </c>
      <c r="U102" t="s">
        <v>519</v>
      </c>
      <c r="V102" t="s">
        <v>519</v>
      </c>
      <c r="W102">
        <v>4.8</v>
      </c>
      <c r="X102" t="s">
        <v>519</v>
      </c>
      <c r="Y102" t="s">
        <v>519</v>
      </c>
      <c r="Z102">
        <v>3</v>
      </c>
      <c r="AA102" t="s">
        <v>519</v>
      </c>
      <c r="AB102" t="s">
        <v>519</v>
      </c>
      <c r="AC102">
        <v>2</v>
      </c>
      <c r="AD102" t="s">
        <v>519</v>
      </c>
      <c r="AE102" t="s">
        <v>519</v>
      </c>
    </row>
    <row r="103" spans="1:31" x14ac:dyDescent="0.2">
      <c r="A103">
        <v>269</v>
      </c>
      <c r="B103" s="13">
        <v>3.3333333333333335</v>
      </c>
      <c r="C103" s="13" t="s">
        <v>519</v>
      </c>
      <c r="D103" s="13" t="s">
        <v>519</v>
      </c>
      <c r="E103">
        <v>2</v>
      </c>
      <c r="F103" t="s">
        <v>519</v>
      </c>
      <c r="G103" t="s">
        <v>519</v>
      </c>
      <c r="H103" t="s">
        <v>518</v>
      </c>
      <c r="I103" t="s">
        <v>519</v>
      </c>
      <c r="J103" t="s">
        <v>519</v>
      </c>
      <c r="K103" s="24" t="s">
        <v>518</v>
      </c>
      <c r="L103" t="s">
        <v>519</v>
      </c>
      <c r="M103" t="s">
        <v>519</v>
      </c>
      <c r="N103" t="s">
        <v>518</v>
      </c>
      <c r="O103" t="s">
        <v>519</v>
      </c>
      <c r="P103" t="s">
        <v>519</v>
      </c>
      <c r="Q103" t="s">
        <v>518</v>
      </c>
      <c r="R103" t="s">
        <v>519</v>
      </c>
      <c r="S103" t="s">
        <v>519</v>
      </c>
      <c r="T103" t="s">
        <v>518</v>
      </c>
      <c r="U103" t="s">
        <v>519</v>
      </c>
      <c r="V103" t="s">
        <v>519</v>
      </c>
      <c r="W103">
        <v>4</v>
      </c>
      <c r="X103" t="s">
        <v>519</v>
      </c>
      <c r="Y103" t="s">
        <v>519</v>
      </c>
      <c r="Z103">
        <v>3</v>
      </c>
      <c r="AA103" t="s">
        <v>519</v>
      </c>
      <c r="AB103" t="s">
        <v>519</v>
      </c>
      <c r="AC103">
        <v>0</v>
      </c>
      <c r="AD103" t="s">
        <v>519</v>
      </c>
      <c r="AE103">
        <v>9</v>
      </c>
    </row>
    <row r="104" spans="1:31" x14ac:dyDescent="0.2">
      <c r="A104">
        <v>273</v>
      </c>
      <c r="B104" s="13">
        <v>6.666666666666667</v>
      </c>
      <c r="C104" s="13" t="s">
        <v>519</v>
      </c>
      <c r="D104" s="13">
        <v>6.666666666666667</v>
      </c>
      <c r="E104">
        <v>8</v>
      </c>
      <c r="F104" t="s">
        <v>519</v>
      </c>
      <c r="G104">
        <v>6</v>
      </c>
      <c r="H104">
        <v>2.6666666666666665</v>
      </c>
      <c r="I104" t="s">
        <v>519</v>
      </c>
      <c r="J104">
        <v>1.6666666666666667</v>
      </c>
      <c r="K104" s="24">
        <v>2</v>
      </c>
      <c r="L104" t="s">
        <v>519</v>
      </c>
      <c r="M104">
        <v>1</v>
      </c>
      <c r="N104">
        <v>4</v>
      </c>
      <c r="O104" t="s">
        <v>519</v>
      </c>
      <c r="P104">
        <v>4</v>
      </c>
      <c r="Q104">
        <v>2</v>
      </c>
      <c r="R104" t="s">
        <v>519</v>
      </c>
      <c r="S104">
        <v>0</v>
      </c>
      <c r="T104">
        <v>2.3333333333333335</v>
      </c>
      <c r="U104" t="s">
        <v>519</v>
      </c>
      <c r="V104">
        <v>2.6666666666666665</v>
      </c>
      <c r="W104">
        <v>3.8</v>
      </c>
      <c r="X104" t="s">
        <v>519</v>
      </c>
      <c r="Y104">
        <v>2.8</v>
      </c>
      <c r="Z104">
        <v>4</v>
      </c>
      <c r="AA104" t="s">
        <v>519</v>
      </c>
      <c r="AB104">
        <v>3.3333333333333335</v>
      </c>
      <c r="AC104">
        <v>9</v>
      </c>
      <c r="AD104" t="s">
        <v>519</v>
      </c>
      <c r="AE104" t="s">
        <v>519</v>
      </c>
    </row>
    <row r="105" spans="1:31" x14ac:dyDescent="0.2">
      <c r="A105">
        <v>277</v>
      </c>
      <c r="B105" s="13">
        <v>6.333333333333333</v>
      </c>
      <c r="C105" s="13" t="s">
        <v>519</v>
      </c>
      <c r="D105" s="13">
        <v>6.333333333333333</v>
      </c>
      <c r="E105">
        <v>12</v>
      </c>
      <c r="F105" t="s">
        <v>519</v>
      </c>
      <c r="G105">
        <v>11</v>
      </c>
      <c r="H105">
        <v>0</v>
      </c>
      <c r="I105" t="s">
        <v>519</v>
      </c>
      <c r="J105">
        <v>0.66666666666666663</v>
      </c>
      <c r="K105" s="24">
        <v>0</v>
      </c>
      <c r="L105" t="s">
        <v>519</v>
      </c>
      <c r="M105">
        <v>2</v>
      </c>
      <c r="N105">
        <v>0</v>
      </c>
      <c r="O105" t="s">
        <v>519</v>
      </c>
      <c r="P105">
        <v>0</v>
      </c>
      <c r="Q105">
        <v>0</v>
      </c>
      <c r="R105" t="s">
        <v>519</v>
      </c>
      <c r="S105">
        <v>0</v>
      </c>
      <c r="T105">
        <v>5</v>
      </c>
      <c r="U105" t="s">
        <v>519</v>
      </c>
      <c r="V105">
        <v>3.1111111111111112</v>
      </c>
      <c r="W105">
        <v>3.4</v>
      </c>
      <c r="X105" t="s">
        <v>519</v>
      </c>
      <c r="Y105">
        <v>4</v>
      </c>
      <c r="Z105">
        <v>3</v>
      </c>
      <c r="AA105" t="s">
        <v>519</v>
      </c>
      <c r="AB105">
        <v>3.6666666666666665</v>
      </c>
      <c r="AC105">
        <v>9</v>
      </c>
      <c r="AD105" t="s">
        <v>519</v>
      </c>
      <c r="AE105" t="s">
        <v>519</v>
      </c>
    </row>
    <row r="106" spans="1:31" x14ac:dyDescent="0.2">
      <c r="A106">
        <v>281</v>
      </c>
      <c r="B106" s="13">
        <v>5.666666666666667</v>
      </c>
      <c r="C106" s="13" t="s">
        <v>519</v>
      </c>
      <c r="D106" s="13">
        <v>5</v>
      </c>
      <c r="E106">
        <v>10</v>
      </c>
      <c r="F106" t="s">
        <v>519</v>
      </c>
      <c r="G106">
        <v>6</v>
      </c>
      <c r="H106">
        <v>0</v>
      </c>
      <c r="I106" t="s">
        <v>519</v>
      </c>
      <c r="J106">
        <v>0.33333333333333331</v>
      </c>
      <c r="K106" s="24">
        <v>0</v>
      </c>
      <c r="L106" t="s">
        <v>519</v>
      </c>
      <c r="M106">
        <v>1</v>
      </c>
      <c r="N106">
        <v>0</v>
      </c>
      <c r="O106" t="s">
        <v>519</v>
      </c>
      <c r="P106">
        <v>0</v>
      </c>
      <c r="Q106">
        <v>0</v>
      </c>
      <c r="R106" t="s">
        <v>519</v>
      </c>
      <c r="S106">
        <v>0</v>
      </c>
      <c r="T106">
        <v>4.666666666666667</v>
      </c>
      <c r="U106" t="s">
        <v>519</v>
      </c>
      <c r="V106">
        <v>4.333333333333333</v>
      </c>
      <c r="W106">
        <v>4.5999999999999996</v>
      </c>
      <c r="X106" t="s">
        <v>519</v>
      </c>
      <c r="Y106">
        <v>3.6</v>
      </c>
      <c r="Z106">
        <v>4.25</v>
      </c>
      <c r="AA106" t="s">
        <v>519</v>
      </c>
      <c r="AB106">
        <v>4.333333333333333</v>
      </c>
      <c r="AC106">
        <v>3</v>
      </c>
      <c r="AD106" t="s">
        <v>519</v>
      </c>
      <c r="AE106" t="s">
        <v>519</v>
      </c>
    </row>
    <row r="107" spans="1:31" x14ac:dyDescent="0.2">
      <c r="A107">
        <v>285</v>
      </c>
      <c r="B107" s="13">
        <v>1</v>
      </c>
      <c r="C107" s="13" t="s">
        <v>519</v>
      </c>
      <c r="D107" s="13" t="s">
        <v>519</v>
      </c>
      <c r="E107">
        <v>0</v>
      </c>
      <c r="F107" t="s">
        <v>519</v>
      </c>
      <c r="G107" t="s">
        <v>519</v>
      </c>
      <c r="H107" t="s">
        <v>518</v>
      </c>
      <c r="I107" t="s">
        <v>519</v>
      </c>
      <c r="J107" t="s">
        <v>519</v>
      </c>
      <c r="K107" s="24" t="s">
        <v>518</v>
      </c>
      <c r="L107" t="s">
        <v>519</v>
      </c>
      <c r="M107" t="s">
        <v>519</v>
      </c>
      <c r="N107" t="s">
        <v>518</v>
      </c>
      <c r="O107" t="s">
        <v>519</v>
      </c>
      <c r="P107" t="s">
        <v>519</v>
      </c>
      <c r="Q107" t="s">
        <v>518</v>
      </c>
      <c r="R107" t="s">
        <v>519</v>
      </c>
      <c r="S107" t="s">
        <v>519</v>
      </c>
      <c r="T107" t="s">
        <v>518</v>
      </c>
      <c r="U107" t="s">
        <v>519</v>
      </c>
      <c r="V107" t="s">
        <v>519</v>
      </c>
      <c r="W107">
        <v>1</v>
      </c>
      <c r="X107" t="s">
        <v>519</v>
      </c>
      <c r="Y107" t="s">
        <v>519</v>
      </c>
      <c r="Z107">
        <v>1</v>
      </c>
      <c r="AA107" t="s">
        <v>519</v>
      </c>
      <c r="AB107" t="s">
        <v>519</v>
      </c>
      <c r="AC107">
        <v>0</v>
      </c>
      <c r="AD107" t="s">
        <v>519</v>
      </c>
      <c r="AE107">
        <v>2</v>
      </c>
    </row>
    <row r="108" spans="1:31" x14ac:dyDescent="0.2">
      <c r="A108">
        <v>289</v>
      </c>
      <c r="B108" s="13">
        <v>5.333333333333333</v>
      </c>
      <c r="C108" s="13" t="s">
        <v>519</v>
      </c>
      <c r="D108" s="13" t="s">
        <v>519</v>
      </c>
      <c r="E108">
        <v>6</v>
      </c>
      <c r="F108" t="s">
        <v>519</v>
      </c>
      <c r="G108" t="s">
        <v>519</v>
      </c>
      <c r="H108">
        <v>1.3333333333333333</v>
      </c>
      <c r="I108" t="s">
        <v>519</v>
      </c>
      <c r="J108" t="s">
        <v>519</v>
      </c>
      <c r="K108" s="24">
        <v>1</v>
      </c>
      <c r="L108" t="s">
        <v>519</v>
      </c>
      <c r="M108" t="s">
        <v>519</v>
      </c>
      <c r="N108">
        <v>1</v>
      </c>
      <c r="O108" t="s">
        <v>519</v>
      </c>
      <c r="P108" t="s">
        <v>519</v>
      </c>
      <c r="Q108">
        <v>2</v>
      </c>
      <c r="R108" t="s">
        <v>519</v>
      </c>
      <c r="S108" t="s">
        <v>519</v>
      </c>
      <c r="T108">
        <v>4.333333333333333</v>
      </c>
      <c r="U108" t="s">
        <v>519</v>
      </c>
      <c r="V108" t="s">
        <v>519</v>
      </c>
      <c r="W108">
        <v>3</v>
      </c>
      <c r="X108" t="s">
        <v>519</v>
      </c>
      <c r="Y108" t="s">
        <v>519</v>
      </c>
      <c r="Z108">
        <v>3.75</v>
      </c>
      <c r="AA108" t="s">
        <v>519</v>
      </c>
      <c r="AB108" t="s">
        <v>519</v>
      </c>
      <c r="AC108">
        <v>9</v>
      </c>
      <c r="AD108" t="s">
        <v>519</v>
      </c>
      <c r="AE108" t="s">
        <v>519</v>
      </c>
    </row>
    <row r="109" spans="1:31" x14ac:dyDescent="0.2">
      <c r="A109">
        <v>305</v>
      </c>
      <c r="B109" s="13">
        <v>6</v>
      </c>
      <c r="C109" s="13" t="s">
        <v>519</v>
      </c>
      <c r="D109" s="13">
        <v>6.333333333333333</v>
      </c>
      <c r="E109">
        <v>-1</v>
      </c>
      <c r="F109" t="s">
        <v>519</v>
      </c>
      <c r="G109">
        <v>0</v>
      </c>
      <c r="H109">
        <v>1.6666666666666667</v>
      </c>
      <c r="I109" t="s">
        <v>519</v>
      </c>
      <c r="J109">
        <v>1.3333333333333333</v>
      </c>
      <c r="K109" s="24">
        <v>3</v>
      </c>
      <c r="L109" t="s">
        <v>519</v>
      </c>
      <c r="M109">
        <v>2</v>
      </c>
      <c r="N109">
        <v>1</v>
      </c>
      <c r="O109" t="s">
        <v>519</v>
      </c>
      <c r="P109">
        <v>1</v>
      </c>
      <c r="Q109">
        <v>1</v>
      </c>
      <c r="R109" t="s">
        <v>519</v>
      </c>
      <c r="S109">
        <v>1</v>
      </c>
      <c r="T109">
        <v>4</v>
      </c>
      <c r="U109" t="s">
        <v>519</v>
      </c>
      <c r="V109">
        <v>3</v>
      </c>
      <c r="W109">
        <v>2.8</v>
      </c>
      <c r="X109" t="s">
        <v>519</v>
      </c>
      <c r="Y109">
        <v>2.6</v>
      </c>
      <c r="Z109">
        <v>4</v>
      </c>
      <c r="AA109" t="s">
        <v>519</v>
      </c>
      <c r="AB109">
        <v>5</v>
      </c>
      <c r="AC109">
        <v>14</v>
      </c>
      <c r="AD109" t="s">
        <v>519</v>
      </c>
      <c r="AE109" t="s">
        <v>519</v>
      </c>
    </row>
    <row r="110" spans="1:31" x14ac:dyDescent="0.2">
      <c r="A110">
        <v>321</v>
      </c>
      <c r="B110" s="13">
        <v>6</v>
      </c>
      <c r="C110" s="13" t="s">
        <v>519</v>
      </c>
      <c r="D110" s="13">
        <v>5.666666666666667</v>
      </c>
      <c r="E110">
        <v>0</v>
      </c>
      <c r="F110" t="s">
        <v>519</v>
      </c>
      <c r="G110">
        <v>8</v>
      </c>
      <c r="H110">
        <v>1.3333333333333333</v>
      </c>
      <c r="I110" t="s">
        <v>519</v>
      </c>
      <c r="J110">
        <v>1</v>
      </c>
      <c r="K110" s="24">
        <v>1</v>
      </c>
      <c r="L110" t="s">
        <v>519</v>
      </c>
      <c r="M110">
        <v>1</v>
      </c>
      <c r="N110">
        <v>1</v>
      </c>
      <c r="O110" t="s">
        <v>519</v>
      </c>
      <c r="P110">
        <v>1</v>
      </c>
      <c r="Q110">
        <v>2</v>
      </c>
      <c r="R110" t="s">
        <v>519</v>
      </c>
      <c r="S110">
        <v>1</v>
      </c>
      <c r="T110">
        <v>3</v>
      </c>
      <c r="U110" t="s">
        <v>519</v>
      </c>
      <c r="V110">
        <v>3.3333333333333335</v>
      </c>
      <c r="W110">
        <v>3</v>
      </c>
      <c r="X110" t="s">
        <v>519</v>
      </c>
      <c r="Y110">
        <v>2.2000000000000002</v>
      </c>
      <c r="Z110">
        <v>1.5</v>
      </c>
      <c r="AA110" t="s">
        <v>519</v>
      </c>
      <c r="AB110">
        <v>2.6666666666666665</v>
      </c>
      <c r="AC110">
        <v>4</v>
      </c>
      <c r="AD110" t="s">
        <v>519</v>
      </c>
      <c r="AE110" t="s">
        <v>519</v>
      </c>
    </row>
    <row r="111" spans="1:31" x14ac:dyDescent="0.2">
      <c r="A111">
        <v>325</v>
      </c>
      <c r="B111" s="13">
        <v>6.666666666666667</v>
      </c>
      <c r="C111" s="13" t="s">
        <v>519</v>
      </c>
      <c r="D111" s="13" t="s">
        <v>519</v>
      </c>
      <c r="E111">
        <v>2</v>
      </c>
      <c r="F111" t="s">
        <v>519</v>
      </c>
      <c r="G111" t="s">
        <v>519</v>
      </c>
      <c r="H111">
        <v>0.33333333333333331</v>
      </c>
      <c r="I111" t="s">
        <v>519</v>
      </c>
      <c r="J111" t="s">
        <v>519</v>
      </c>
      <c r="K111" s="24">
        <v>1</v>
      </c>
      <c r="L111" t="s">
        <v>519</v>
      </c>
      <c r="M111" t="s">
        <v>519</v>
      </c>
      <c r="N111">
        <v>0</v>
      </c>
      <c r="O111" t="s">
        <v>519</v>
      </c>
      <c r="P111" t="s">
        <v>519</v>
      </c>
      <c r="Q111">
        <v>0</v>
      </c>
      <c r="R111" t="s">
        <v>519</v>
      </c>
      <c r="S111" t="s">
        <v>519</v>
      </c>
      <c r="T111">
        <v>5.666666666666667</v>
      </c>
      <c r="U111" t="s">
        <v>519</v>
      </c>
      <c r="V111" t="s">
        <v>519</v>
      </c>
      <c r="W111">
        <v>4.5999999999999996</v>
      </c>
      <c r="X111" t="s">
        <v>519</v>
      </c>
      <c r="Y111" t="s">
        <v>519</v>
      </c>
      <c r="Z111">
        <v>4.5</v>
      </c>
      <c r="AA111" t="s">
        <v>519</v>
      </c>
      <c r="AB111" t="s">
        <v>519</v>
      </c>
      <c r="AC111">
        <v>10</v>
      </c>
      <c r="AD111" t="s">
        <v>519</v>
      </c>
      <c r="AE111" t="s">
        <v>519</v>
      </c>
    </row>
    <row r="112" spans="1:31" x14ac:dyDescent="0.2">
      <c r="A112">
        <v>329</v>
      </c>
      <c r="B112" s="13">
        <v>7</v>
      </c>
      <c r="C112" s="13" t="s">
        <v>519</v>
      </c>
      <c r="D112" s="13" t="s">
        <v>519</v>
      </c>
      <c r="E112">
        <v>12</v>
      </c>
      <c r="F112" t="s">
        <v>519</v>
      </c>
      <c r="G112" t="s">
        <v>519</v>
      </c>
      <c r="H112">
        <v>1</v>
      </c>
      <c r="I112" t="s">
        <v>519</v>
      </c>
      <c r="J112" t="s">
        <v>519</v>
      </c>
      <c r="K112" s="24">
        <v>0</v>
      </c>
      <c r="L112" t="s">
        <v>519</v>
      </c>
      <c r="M112" t="s">
        <v>519</v>
      </c>
      <c r="N112">
        <v>3</v>
      </c>
      <c r="O112" t="s">
        <v>519</v>
      </c>
      <c r="P112" t="s">
        <v>519</v>
      </c>
      <c r="Q112">
        <v>0</v>
      </c>
      <c r="R112" t="s">
        <v>519</v>
      </c>
      <c r="S112" t="s">
        <v>519</v>
      </c>
      <c r="T112">
        <v>2</v>
      </c>
      <c r="U112" t="s">
        <v>519</v>
      </c>
      <c r="V112" t="s">
        <v>519</v>
      </c>
      <c r="W112">
        <v>3.4</v>
      </c>
      <c r="X112" t="s">
        <v>519</v>
      </c>
      <c r="Y112" t="s">
        <v>519</v>
      </c>
      <c r="Z112">
        <v>2</v>
      </c>
      <c r="AA112" t="s">
        <v>519</v>
      </c>
      <c r="AB112" t="s">
        <v>519</v>
      </c>
      <c r="AC112">
        <v>6</v>
      </c>
      <c r="AD112" t="s">
        <v>519</v>
      </c>
      <c r="AE112">
        <v>5</v>
      </c>
    </row>
    <row r="113" spans="1:31" x14ac:dyDescent="0.2">
      <c r="A113">
        <v>333</v>
      </c>
      <c r="B113" s="13">
        <v>5.333333333333333</v>
      </c>
      <c r="C113" s="13" t="s">
        <v>519</v>
      </c>
      <c r="D113" s="13" t="s">
        <v>519</v>
      </c>
      <c r="E113">
        <v>5</v>
      </c>
      <c r="F113" t="s">
        <v>519</v>
      </c>
      <c r="G113" t="s">
        <v>519</v>
      </c>
      <c r="H113">
        <v>0.33333333333333331</v>
      </c>
      <c r="I113" t="s">
        <v>519</v>
      </c>
      <c r="J113" t="s">
        <v>519</v>
      </c>
      <c r="K113" s="24">
        <v>0</v>
      </c>
      <c r="L113" t="s">
        <v>519</v>
      </c>
      <c r="M113" t="s">
        <v>519</v>
      </c>
      <c r="N113">
        <v>1</v>
      </c>
      <c r="O113" t="s">
        <v>519</v>
      </c>
      <c r="P113" t="s">
        <v>519</v>
      </c>
      <c r="Q113">
        <v>0</v>
      </c>
      <c r="R113" t="s">
        <v>519</v>
      </c>
      <c r="S113" t="s">
        <v>519</v>
      </c>
      <c r="T113">
        <v>3.6666666666666665</v>
      </c>
      <c r="U113" t="s">
        <v>519</v>
      </c>
      <c r="V113" t="s">
        <v>519</v>
      </c>
      <c r="W113">
        <v>3.2</v>
      </c>
      <c r="X113" t="s">
        <v>519</v>
      </c>
      <c r="Y113" t="s">
        <v>519</v>
      </c>
      <c r="Z113">
        <v>3.25</v>
      </c>
      <c r="AA113" t="s">
        <v>519</v>
      </c>
      <c r="AB113" t="s">
        <v>519</v>
      </c>
      <c r="AC113">
        <v>6</v>
      </c>
      <c r="AD113" t="s">
        <v>519</v>
      </c>
      <c r="AE113" t="s">
        <v>519</v>
      </c>
    </row>
    <row r="114" spans="1:31" x14ac:dyDescent="0.2">
      <c r="A114">
        <v>341</v>
      </c>
      <c r="B114" s="13">
        <v>4.666666666666667</v>
      </c>
      <c r="C114" s="13" t="s">
        <v>519</v>
      </c>
      <c r="D114" s="13">
        <v>4.333333333333333</v>
      </c>
      <c r="E114">
        <v>7</v>
      </c>
      <c r="F114" t="s">
        <v>519</v>
      </c>
      <c r="G114">
        <v>6</v>
      </c>
      <c r="H114">
        <v>1</v>
      </c>
      <c r="I114" t="s">
        <v>519</v>
      </c>
      <c r="J114">
        <v>1</v>
      </c>
      <c r="K114" s="24">
        <v>1</v>
      </c>
      <c r="L114" t="s">
        <v>519</v>
      </c>
      <c r="M114">
        <v>1</v>
      </c>
      <c r="N114">
        <v>1</v>
      </c>
      <c r="O114" t="s">
        <v>519</v>
      </c>
      <c r="P114">
        <v>1</v>
      </c>
      <c r="Q114">
        <v>1</v>
      </c>
      <c r="R114" t="s">
        <v>519</v>
      </c>
      <c r="S114">
        <v>1</v>
      </c>
      <c r="T114">
        <v>3</v>
      </c>
      <c r="U114" t="s">
        <v>519</v>
      </c>
      <c r="V114">
        <v>3.3333333333333335</v>
      </c>
      <c r="W114">
        <v>4.4000000000000004</v>
      </c>
      <c r="X114" t="s">
        <v>519</v>
      </c>
      <c r="Y114">
        <v>4</v>
      </c>
      <c r="Z114">
        <v>3.75</v>
      </c>
      <c r="AA114" t="s">
        <v>519</v>
      </c>
      <c r="AB114">
        <v>3.6666666666666665</v>
      </c>
      <c r="AC114">
        <v>3</v>
      </c>
      <c r="AD114" t="s">
        <v>519</v>
      </c>
      <c r="AE114" t="s">
        <v>519</v>
      </c>
    </row>
    <row r="115" spans="1:31" x14ac:dyDescent="0.2">
      <c r="A115">
        <v>349</v>
      </c>
      <c r="B115" s="13">
        <v>6</v>
      </c>
      <c r="C115" s="13" t="s">
        <v>519</v>
      </c>
      <c r="D115" s="13">
        <v>5.666666666666667</v>
      </c>
      <c r="E115">
        <v>10</v>
      </c>
      <c r="F115" t="s">
        <v>519</v>
      </c>
      <c r="G115">
        <v>9</v>
      </c>
      <c r="H115">
        <v>0</v>
      </c>
      <c r="I115" t="s">
        <v>519</v>
      </c>
      <c r="J115">
        <v>0.33333333333333331</v>
      </c>
      <c r="K115" s="24">
        <v>0</v>
      </c>
      <c r="L115" t="s">
        <v>519</v>
      </c>
      <c r="M115">
        <v>1</v>
      </c>
      <c r="N115">
        <v>0</v>
      </c>
      <c r="O115" t="s">
        <v>519</v>
      </c>
      <c r="P115">
        <v>0</v>
      </c>
      <c r="Q115">
        <v>0</v>
      </c>
      <c r="R115" t="s">
        <v>519</v>
      </c>
      <c r="S115">
        <v>0</v>
      </c>
      <c r="T115">
        <v>4.333333333333333</v>
      </c>
      <c r="U115" t="s">
        <v>519</v>
      </c>
      <c r="V115">
        <v>4.1111111111111107</v>
      </c>
      <c r="W115">
        <v>2.4</v>
      </c>
      <c r="X115" t="s">
        <v>519</v>
      </c>
      <c r="Y115">
        <v>2.6</v>
      </c>
      <c r="Z115">
        <v>1.5</v>
      </c>
      <c r="AA115" t="s">
        <v>519</v>
      </c>
      <c r="AB115">
        <v>1</v>
      </c>
      <c r="AC115">
        <v>5</v>
      </c>
      <c r="AD115" t="s">
        <v>519</v>
      </c>
      <c r="AE115" t="s">
        <v>519</v>
      </c>
    </row>
    <row r="116" spans="1:31" x14ac:dyDescent="0.2">
      <c r="A116">
        <v>353</v>
      </c>
      <c r="B116" s="13">
        <v>4.666666666666667</v>
      </c>
      <c r="C116" s="13" t="s">
        <v>519</v>
      </c>
      <c r="D116" s="13">
        <v>4.333333333333333</v>
      </c>
      <c r="E116">
        <v>12</v>
      </c>
      <c r="F116" t="s">
        <v>519</v>
      </c>
      <c r="G116">
        <v>11</v>
      </c>
      <c r="H116">
        <v>2.6666666666666665</v>
      </c>
      <c r="I116" t="s">
        <v>519</v>
      </c>
      <c r="J116">
        <v>2.6666666666666665</v>
      </c>
      <c r="K116" s="24">
        <v>2</v>
      </c>
      <c r="L116" t="s">
        <v>519</v>
      </c>
      <c r="M116">
        <v>2</v>
      </c>
      <c r="N116">
        <v>4</v>
      </c>
      <c r="O116" t="s">
        <v>519</v>
      </c>
      <c r="P116">
        <v>4</v>
      </c>
      <c r="Q116">
        <v>2</v>
      </c>
      <c r="R116" t="s">
        <v>519</v>
      </c>
      <c r="S116">
        <v>2</v>
      </c>
      <c r="T116">
        <v>2</v>
      </c>
      <c r="U116" t="s">
        <v>519</v>
      </c>
      <c r="V116">
        <v>2.6666666666666665</v>
      </c>
      <c r="W116">
        <v>3.2</v>
      </c>
      <c r="X116" t="s">
        <v>519</v>
      </c>
      <c r="Y116">
        <v>3.2</v>
      </c>
      <c r="Z116">
        <v>3.5</v>
      </c>
      <c r="AA116" t="s">
        <v>519</v>
      </c>
      <c r="AB116">
        <v>3.6666666666666665</v>
      </c>
      <c r="AC116">
        <v>8</v>
      </c>
      <c r="AD116" t="s">
        <v>519</v>
      </c>
      <c r="AE116" t="s">
        <v>519</v>
      </c>
    </row>
    <row r="117" spans="1:31" x14ac:dyDescent="0.2">
      <c r="A117">
        <v>361</v>
      </c>
      <c r="B117" s="13">
        <v>6</v>
      </c>
      <c r="C117" s="13" t="s">
        <v>519</v>
      </c>
      <c r="D117" s="13" t="s">
        <v>519</v>
      </c>
      <c r="E117">
        <v>11</v>
      </c>
      <c r="F117" t="s">
        <v>519</v>
      </c>
      <c r="G117" t="s">
        <v>519</v>
      </c>
      <c r="H117">
        <v>0</v>
      </c>
      <c r="I117" t="s">
        <v>519</v>
      </c>
      <c r="J117" t="s">
        <v>519</v>
      </c>
      <c r="K117" s="24">
        <v>0</v>
      </c>
      <c r="L117" t="s">
        <v>519</v>
      </c>
      <c r="M117" t="s">
        <v>519</v>
      </c>
      <c r="N117">
        <v>0</v>
      </c>
      <c r="O117" t="s">
        <v>519</v>
      </c>
      <c r="P117" t="s">
        <v>519</v>
      </c>
      <c r="Q117">
        <v>0</v>
      </c>
      <c r="R117" t="s">
        <v>519</v>
      </c>
      <c r="S117" t="s">
        <v>519</v>
      </c>
      <c r="T117">
        <v>4.666666666666667</v>
      </c>
      <c r="U117" t="s">
        <v>519</v>
      </c>
      <c r="V117" t="s">
        <v>519</v>
      </c>
      <c r="W117">
        <v>3.6</v>
      </c>
      <c r="X117" t="s">
        <v>519</v>
      </c>
      <c r="Y117" t="s">
        <v>519</v>
      </c>
      <c r="Z117">
        <v>3.25</v>
      </c>
      <c r="AA117" t="s">
        <v>519</v>
      </c>
      <c r="AB117" t="s">
        <v>519</v>
      </c>
      <c r="AC117">
        <v>6</v>
      </c>
      <c r="AD117" t="s">
        <v>519</v>
      </c>
      <c r="AE117" t="s">
        <v>519</v>
      </c>
    </row>
    <row r="118" spans="1:31" x14ac:dyDescent="0.2">
      <c r="A118">
        <v>373</v>
      </c>
      <c r="B118" s="13">
        <v>3.3333333333333335</v>
      </c>
      <c r="C118" s="13" t="s">
        <v>519</v>
      </c>
      <c r="D118" s="13">
        <v>4.333333333333333</v>
      </c>
      <c r="E118">
        <v>5</v>
      </c>
      <c r="F118" t="s">
        <v>519</v>
      </c>
      <c r="G118">
        <v>5</v>
      </c>
      <c r="H118" t="s">
        <v>518</v>
      </c>
      <c r="I118" t="s">
        <v>519</v>
      </c>
      <c r="J118" t="s">
        <v>518</v>
      </c>
      <c r="K118" s="24" t="s">
        <v>518</v>
      </c>
      <c r="L118" t="s">
        <v>519</v>
      </c>
      <c r="M118" t="s">
        <v>518</v>
      </c>
      <c r="N118" t="s">
        <v>518</v>
      </c>
      <c r="O118" t="s">
        <v>519</v>
      </c>
      <c r="P118" t="s">
        <v>518</v>
      </c>
      <c r="Q118" t="s">
        <v>518</v>
      </c>
      <c r="R118" t="s">
        <v>519</v>
      </c>
      <c r="S118" t="s">
        <v>518</v>
      </c>
      <c r="T118" t="s">
        <v>518</v>
      </c>
      <c r="U118" t="s">
        <v>519</v>
      </c>
      <c r="V118" t="s">
        <v>518</v>
      </c>
      <c r="W118">
        <v>3.4</v>
      </c>
      <c r="X118" t="s">
        <v>519</v>
      </c>
      <c r="Y118">
        <v>3.8</v>
      </c>
      <c r="Z118">
        <v>5</v>
      </c>
      <c r="AA118" t="s">
        <v>519</v>
      </c>
      <c r="AB118" t="s">
        <v>519</v>
      </c>
      <c r="AC118">
        <v>5</v>
      </c>
      <c r="AD118" t="s">
        <v>519</v>
      </c>
      <c r="AE118">
        <v>8</v>
      </c>
    </row>
    <row r="119" spans="1:31" x14ac:dyDescent="0.2">
      <c r="A119">
        <v>377</v>
      </c>
      <c r="B119" s="13">
        <v>4.333333333333333</v>
      </c>
      <c r="C119" s="13" t="s">
        <v>519</v>
      </c>
      <c r="D119" s="13" t="s">
        <v>519</v>
      </c>
      <c r="E119">
        <v>2</v>
      </c>
      <c r="F119" t="s">
        <v>519</v>
      </c>
      <c r="G119" t="s">
        <v>519</v>
      </c>
      <c r="H119">
        <v>-0.66666666666666663</v>
      </c>
      <c r="I119" t="s">
        <v>519</v>
      </c>
      <c r="J119" t="s">
        <v>519</v>
      </c>
      <c r="K119" s="24">
        <v>-1</v>
      </c>
      <c r="L119" t="s">
        <v>519</v>
      </c>
      <c r="M119" t="s">
        <v>519</v>
      </c>
      <c r="N119">
        <v>-1</v>
      </c>
      <c r="O119" t="s">
        <v>519</v>
      </c>
      <c r="P119" t="s">
        <v>519</v>
      </c>
      <c r="Q119">
        <v>0</v>
      </c>
      <c r="R119" t="s">
        <v>519</v>
      </c>
      <c r="S119" t="s">
        <v>519</v>
      </c>
      <c r="T119">
        <v>3.6666666666666665</v>
      </c>
      <c r="U119" t="s">
        <v>519</v>
      </c>
      <c r="V119" t="s">
        <v>519</v>
      </c>
      <c r="W119">
        <v>5.4</v>
      </c>
      <c r="X119" t="s">
        <v>519</v>
      </c>
      <c r="Y119" t="s">
        <v>519</v>
      </c>
      <c r="Z119">
        <v>2.5</v>
      </c>
      <c r="AA119" t="s">
        <v>519</v>
      </c>
      <c r="AB119" t="s">
        <v>519</v>
      </c>
      <c r="AC119">
        <v>4</v>
      </c>
      <c r="AD119" t="s">
        <v>519</v>
      </c>
      <c r="AE119" t="s">
        <v>519</v>
      </c>
    </row>
    <row r="120" spans="1:31" x14ac:dyDescent="0.2">
      <c r="A120">
        <v>381</v>
      </c>
      <c r="B120" s="13">
        <v>5.333333333333333</v>
      </c>
      <c r="C120" s="13" t="s">
        <v>519</v>
      </c>
      <c r="D120" s="13" t="s">
        <v>519</v>
      </c>
      <c r="E120">
        <v>3</v>
      </c>
      <c r="F120" t="s">
        <v>519</v>
      </c>
      <c r="G120" t="s">
        <v>519</v>
      </c>
      <c r="H120" t="s">
        <v>518</v>
      </c>
      <c r="I120" t="s">
        <v>519</v>
      </c>
      <c r="J120" t="s">
        <v>519</v>
      </c>
      <c r="K120" s="24" t="s">
        <v>518</v>
      </c>
      <c r="L120" t="s">
        <v>519</v>
      </c>
      <c r="M120" t="s">
        <v>519</v>
      </c>
      <c r="N120" t="s">
        <v>518</v>
      </c>
      <c r="O120" t="s">
        <v>519</v>
      </c>
      <c r="P120" t="s">
        <v>519</v>
      </c>
      <c r="Q120" t="s">
        <v>518</v>
      </c>
      <c r="R120" t="s">
        <v>519</v>
      </c>
      <c r="S120" t="s">
        <v>519</v>
      </c>
      <c r="T120" t="s">
        <v>518</v>
      </c>
      <c r="U120" t="s">
        <v>519</v>
      </c>
      <c r="V120" t="s">
        <v>519</v>
      </c>
      <c r="W120">
        <v>4</v>
      </c>
      <c r="X120" t="s">
        <v>519</v>
      </c>
      <c r="Y120" t="s">
        <v>519</v>
      </c>
      <c r="Z120">
        <v>3</v>
      </c>
      <c r="AA120" t="s">
        <v>519</v>
      </c>
      <c r="AB120" t="s">
        <v>519</v>
      </c>
      <c r="AC120">
        <v>3</v>
      </c>
      <c r="AD120" t="s">
        <v>519</v>
      </c>
      <c r="AE120" t="s">
        <v>519</v>
      </c>
    </row>
    <row r="121" spans="1:31" x14ac:dyDescent="0.2">
      <c r="A121">
        <v>385</v>
      </c>
      <c r="B121" s="13">
        <v>5</v>
      </c>
      <c r="C121" s="13" t="s">
        <v>519</v>
      </c>
      <c r="D121" s="13">
        <v>5.666666666666667</v>
      </c>
      <c r="E121">
        <v>9</v>
      </c>
      <c r="F121" t="s">
        <v>519</v>
      </c>
      <c r="G121">
        <v>10</v>
      </c>
      <c r="H121">
        <v>-0.66666666666666663</v>
      </c>
      <c r="I121" t="s">
        <v>519</v>
      </c>
      <c r="J121">
        <v>1</v>
      </c>
      <c r="K121" s="24">
        <v>0</v>
      </c>
      <c r="L121" t="s">
        <v>519</v>
      </c>
      <c r="M121">
        <v>1</v>
      </c>
      <c r="N121">
        <v>0</v>
      </c>
      <c r="O121" t="s">
        <v>519</v>
      </c>
      <c r="P121">
        <v>1</v>
      </c>
      <c r="Q121">
        <v>-2</v>
      </c>
      <c r="R121" t="s">
        <v>519</v>
      </c>
      <c r="S121">
        <v>1</v>
      </c>
      <c r="T121">
        <v>4.666666666666667</v>
      </c>
      <c r="U121" t="s">
        <v>519</v>
      </c>
      <c r="V121">
        <v>3.7777777777777777</v>
      </c>
      <c r="W121">
        <v>3.4</v>
      </c>
      <c r="X121" t="s">
        <v>519</v>
      </c>
      <c r="Y121">
        <v>3.4</v>
      </c>
      <c r="Z121">
        <v>2.75</v>
      </c>
      <c r="AA121" t="s">
        <v>519</v>
      </c>
      <c r="AB121">
        <v>3</v>
      </c>
      <c r="AC121">
        <v>10</v>
      </c>
      <c r="AD121" t="s">
        <v>519</v>
      </c>
      <c r="AE121" t="s">
        <v>519</v>
      </c>
    </row>
    <row r="122" spans="1:31" x14ac:dyDescent="0.2">
      <c r="A122">
        <v>405</v>
      </c>
      <c r="B122" s="13">
        <v>5.333333333333333</v>
      </c>
      <c r="C122" s="13" t="s">
        <v>519</v>
      </c>
      <c r="D122" s="13" t="s">
        <v>519</v>
      </c>
      <c r="E122">
        <v>7</v>
      </c>
      <c r="F122" t="s">
        <v>519</v>
      </c>
      <c r="G122" t="s">
        <v>519</v>
      </c>
      <c r="H122">
        <v>0</v>
      </c>
      <c r="I122" t="s">
        <v>519</v>
      </c>
      <c r="J122" t="s">
        <v>519</v>
      </c>
      <c r="K122" s="24">
        <v>0</v>
      </c>
      <c r="L122" t="s">
        <v>519</v>
      </c>
      <c r="M122" t="s">
        <v>519</v>
      </c>
      <c r="N122">
        <v>0</v>
      </c>
      <c r="O122" t="s">
        <v>519</v>
      </c>
      <c r="P122" t="s">
        <v>519</v>
      </c>
      <c r="Q122">
        <v>0</v>
      </c>
      <c r="R122" t="s">
        <v>519</v>
      </c>
      <c r="S122" t="s">
        <v>519</v>
      </c>
      <c r="T122">
        <v>3</v>
      </c>
      <c r="U122" t="s">
        <v>519</v>
      </c>
      <c r="V122" t="s">
        <v>519</v>
      </c>
      <c r="W122">
        <v>4.4000000000000004</v>
      </c>
      <c r="X122" t="s">
        <v>519</v>
      </c>
      <c r="Y122" t="s">
        <v>519</v>
      </c>
      <c r="Z122">
        <v>1.5</v>
      </c>
      <c r="AA122" t="s">
        <v>519</v>
      </c>
      <c r="AB122" t="s">
        <v>519</v>
      </c>
      <c r="AC122">
        <v>6</v>
      </c>
      <c r="AD122" t="s">
        <v>519</v>
      </c>
      <c r="AE122">
        <v>6</v>
      </c>
    </row>
    <row r="123" spans="1:31" x14ac:dyDescent="0.2">
      <c r="A123">
        <v>413</v>
      </c>
      <c r="B123" s="13">
        <v>5.333333333333333</v>
      </c>
      <c r="C123" s="13" t="s">
        <v>519</v>
      </c>
      <c r="D123" s="13">
        <v>5.666666666666667</v>
      </c>
      <c r="E123">
        <v>9</v>
      </c>
      <c r="F123" t="s">
        <v>519</v>
      </c>
      <c r="G123">
        <v>8</v>
      </c>
      <c r="H123">
        <v>0</v>
      </c>
      <c r="I123" t="s">
        <v>519</v>
      </c>
      <c r="J123">
        <v>0</v>
      </c>
      <c r="K123" s="24">
        <v>0</v>
      </c>
      <c r="L123" t="s">
        <v>519</v>
      </c>
      <c r="M123">
        <v>0</v>
      </c>
      <c r="N123">
        <v>0</v>
      </c>
      <c r="O123" t="s">
        <v>519</v>
      </c>
      <c r="P123">
        <v>0</v>
      </c>
      <c r="Q123">
        <v>0</v>
      </c>
      <c r="R123" t="s">
        <v>519</v>
      </c>
      <c r="S123">
        <v>0</v>
      </c>
      <c r="T123">
        <v>4</v>
      </c>
      <c r="U123" t="s">
        <v>519</v>
      </c>
      <c r="V123">
        <v>4.7777777777777777</v>
      </c>
      <c r="W123">
        <v>3.4</v>
      </c>
      <c r="X123" t="s">
        <v>519</v>
      </c>
      <c r="Y123">
        <v>3.6</v>
      </c>
      <c r="Z123">
        <v>3.25</v>
      </c>
      <c r="AA123" t="s">
        <v>519</v>
      </c>
      <c r="AB123" t="s">
        <v>519</v>
      </c>
      <c r="AC123">
        <v>3</v>
      </c>
      <c r="AD123" t="s">
        <v>519</v>
      </c>
      <c r="AE123" t="s">
        <v>519</v>
      </c>
    </row>
    <row r="124" spans="1:31" x14ac:dyDescent="0.2">
      <c r="A124">
        <v>425</v>
      </c>
      <c r="B124" s="13">
        <v>3.6666666666666665</v>
      </c>
      <c r="C124" s="13" t="s">
        <v>519</v>
      </c>
      <c r="D124" s="13" t="s">
        <v>519</v>
      </c>
      <c r="E124">
        <v>3</v>
      </c>
      <c r="F124" t="s">
        <v>519</v>
      </c>
      <c r="G124" t="s">
        <v>519</v>
      </c>
      <c r="H124" t="s">
        <v>518</v>
      </c>
      <c r="I124" t="s">
        <v>519</v>
      </c>
      <c r="J124" t="s">
        <v>519</v>
      </c>
      <c r="K124" s="24" t="s">
        <v>518</v>
      </c>
      <c r="L124" t="s">
        <v>519</v>
      </c>
      <c r="M124" t="s">
        <v>519</v>
      </c>
      <c r="N124" t="s">
        <v>518</v>
      </c>
      <c r="O124" t="s">
        <v>519</v>
      </c>
      <c r="P124" t="s">
        <v>519</v>
      </c>
      <c r="Q124" t="s">
        <v>518</v>
      </c>
      <c r="R124" t="s">
        <v>519</v>
      </c>
      <c r="S124" t="s">
        <v>519</v>
      </c>
      <c r="T124" t="s">
        <v>518</v>
      </c>
      <c r="U124" t="s">
        <v>519</v>
      </c>
      <c r="V124" t="s">
        <v>519</v>
      </c>
      <c r="W124">
        <v>4.5999999999999996</v>
      </c>
      <c r="X124" t="s">
        <v>519</v>
      </c>
      <c r="Y124" t="s">
        <v>519</v>
      </c>
      <c r="Z124" t="s">
        <v>519</v>
      </c>
      <c r="AA124" t="s">
        <v>519</v>
      </c>
      <c r="AB124" t="s">
        <v>519</v>
      </c>
      <c r="AC124">
        <v>0</v>
      </c>
      <c r="AD124" t="s">
        <v>519</v>
      </c>
      <c r="AE124">
        <v>15</v>
      </c>
    </row>
    <row r="125" spans="1:31" x14ac:dyDescent="0.2">
      <c r="A125">
        <v>426</v>
      </c>
      <c r="B125" s="13">
        <v>3</v>
      </c>
      <c r="C125" s="13" t="s">
        <v>519</v>
      </c>
      <c r="D125" s="13">
        <v>3.3333333333333335</v>
      </c>
      <c r="E125">
        <v>0</v>
      </c>
      <c r="F125" t="s">
        <v>519</v>
      </c>
      <c r="G125">
        <v>1</v>
      </c>
      <c r="H125" t="s">
        <v>518</v>
      </c>
      <c r="I125" t="s">
        <v>519</v>
      </c>
      <c r="J125" t="s">
        <v>518</v>
      </c>
      <c r="K125" s="24" t="s">
        <v>518</v>
      </c>
      <c r="L125" t="s">
        <v>519</v>
      </c>
      <c r="M125" t="s">
        <v>518</v>
      </c>
      <c r="N125" t="s">
        <v>518</v>
      </c>
      <c r="O125" t="s">
        <v>519</v>
      </c>
      <c r="P125" t="s">
        <v>518</v>
      </c>
      <c r="Q125" t="s">
        <v>518</v>
      </c>
      <c r="R125" t="s">
        <v>519</v>
      </c>
      <c r="S125" t="s">
        <v>518</v>
      </c>
      <c r="T125" t="s">
        <v>518</v>
      </c>
      <c r="U125" t="s">
        <v>519</v>
      </c>
      <c r="V125" t="s">
        <v>518</v>
      </c>
      <c r="W125">
        <v>3</v>
      </c>
      <c r="X125" t="s">
        <v>519</v>
      </c>
      <c r="Y125">
        <v>3</v>
      </c>
      <c r="Z125">
        <v>3</v>
      </c>
      <c r="AA125" t="s">
        <v>519</v>
      </c>
      <c r="AB125" t="s">
        <v>519</v>
      </c>
      <c r="AC125">
        <v>0</v>
      </c>
      <c r="AD125" t="s">
        <v>519</v>
      </c>
      <c r="AE125">
        <v>9</v>
      </c>
    </row>
    <row r="126" spans="1:31" x14ac:dyDescent="0.2">
      <c r="A126">
        <v>426</v>
      </c>
      <c r="B126" s="13">
        <v>3</v>
      </c>
      <c r="C126" s="13" t="s">
        <v>519</v>
      </c>
      <c r="D126" s="13">
        <v>3.3333333333333335</v>
      </c>
      <c r="E126">
        <v>0</v>
      </c>
      <c r="F126" t="s">
        <v>519</v>
      </c>
      <c r="G126">
        <v>1</v>
      </c>
      <c r="H126" t="s">
        <v>518</v>
      </c>
      <c r="I126" t="s">
        <v>519</v>
      </c>
      <c r="J126" t="s">
        <v>518</v>
      </c>
      <c r="K126" s="24" t="s">
        <v>518</v>
      </c>
      <c r="L126" t="s">
        <v>519</v>
      </c>
      <c r="M126" t="s">
        <v>518</v>
      </c>
      <c r="N126" t="s">
        <v>518</v>
      </c>
      <c r="O126" t="s">
        <v>519</v>
      </c>
      <c r="P126" t="s">
        <v>518</v>
      </c>
      <c r="Q126" t="s">
        <v>518</v>
      </c>
      <c r="R126" t="s">
        <v>519</v>
      </c>
      <c r="S126" t="s">
        <v>518</v>
      </c>
      <c r="T126" t="s">
        <v>518</v>
      </c>
      <c r="U126" t="s">
        <v>519</v>
      </c>
      <c r="V126" t="s">
        <v>518</v>
      </c>
      <c r="W126">
        <v>3</v>
      </c>
      <c r="X126" t="s">
        <v>519</v>
      </c>
      <c r="Y126">
        <v>3</v>
      </c>
      <c r="Z126">
        <v>3</v>
      </c>
      <c r="AA126" t="s">
        <v>519</v>
      </c>
      <c r="AB126" t="s">
        <v>519</v>
      </c>
      <c r="AC126">
        <v>0</v>
      </c>
      <c r="AD126" t="s">
        <v>519</v>
      </c>
      <c r="AE126" t="s">
        <v>519</v>
      </c>
    </row>
    <row r="127" spans="1:31" x14ac:dyDescent="0.2">
      <c r="A127">
        <v>429</v>
      </c>
      <c r="B127" s="13">
        <v>5.333333333333333</v>
      </c>
      <c r="C127" s="13" t="s">
        <v>519</v>
      </c>
      <c r="D127" s="13" t="s">
        <v>519</v>
      </c>
      <c r="E127">
        <v>8</v>
      </c>
      <c r="F127" t="s">
        <v>519</v>
      </c>
      <c r="G127" t="s">
        <v>519</v>
      </c>
      <c r="H127">
        <v>3.3333333333333335</v>
      </c>
      <c r="I127" t="s">
        <v>519</v>
      </c>
      <c r="J127" t="s">
        <v>519</v>
      </c>
      <c r="K127" s="24">
        <v>4</v>
      </c>
      <c r="L127" t="s">
        <v>519</v>
      </c>
      <c r="M127" t="s">
        <v>519</v>
      </c>
      <c r="N127">
        <v>3</v>
      </c>
      <c r="O127" t="s">
        <v>519</v>
      </c>
      <c r="P127" t="s">
        <v>519</v>
      </c>
      <c r="Q127">
        <v>3</v>
      </c>
      <c r="R127" t="s">
        <v>519</v>
      </c>
      <c r="S127" t="s">
        <v>519</v>
      </c>
      <c r="T127">
        <v>1</v>
      </c>
      <c r="U127" t="s">
        <v>519</v>
      </c>
      <c r="V127" t="s">
        <v>519</v>
      </c>
      <c r="W127">
        <v>4.4000000000000004</v>
      </c>
      <c r="X127" t="s">
        <v>519</v>
      </c>
      <c r="Y127" t="s">
        <v>519</v>
      </c>
      <c r="Z127">
        <v>5.5</v>
      </c>
      <c r="AA127" t="s">
        <v>519</v>
      </c>
      <c r="AB127" t="s">
        <v>519</v>
      </c>
      <c r="AC127">
        <v>10</v>
      </c>
      <c r="AD127" t="s">
        <v>519</v>
      </c>
      <c r="AE127">
        <v>0</v>
      </c>
    </row>
    <row r="128" spans="1:31" x14ac:dyDescent="0.2">
      <c r="A128">
        <v>433</v>
      </c>
      <c r="B128" s="13">
        <v>6</v>
      </c>
      <c r="C128" s="13" t="s">
        <v>519</v>
      </c>
      <c r="D128" s="13">
        <v>6</v>
      </c>
      <c r="E128">
        <v>7</v>
      </c>
      <c r="F128" t="s">
        <v>519</v>
      </c>
      <c r="G128">
        <v>7</v>
      </c>
      <c r="H128">
        <v>1</v>
      </c>
      <c r="I128" t="s">
        <v>519</v>
      </c>
      <c r="J128">
        <v>1</v>
      </c>
      <c r="K128" s="24">
        <v>1</v>
      </c>
      <c r="L128" t="s">
        <v>519</v>
      </c>
      <c r="M128">
        <v>1</v>
      </c>
      <c r="N128">
        <v>1</v>
      </c>
      <c r="O128" t="s">
        <v>519</v>
      </c>
      <c r="P128">
        <v>1</v>
      </c>
      <c r="Q128">
        <v>1</v>
      </c>
      <c r="R128" t="s">
        <v>519</v>
      </c>
      <c r="S128">
        <v>1</v>
      </c>
      <c r="T128">
        <v>3</v>
      </c>
      <c r="U128" t="s">
        <v>519</v>
      </c>
      <c r="V128">
        <v>2.3333333333333335</v>
      </c>
      <c r="W128">
        <v>4.2</v>
      </c>
      <c r="X128" t="s">
        <v>519</v>
      </c>
      <c r="Y128">
        <v>3.8</v>
      </c>
      <c r="Z128">
        <v>3</v>
      </c>
      <c r="AA128" t="s">
        <v>519</v>
      </c>
      <c r="AB128">
        <v>2.6666666666666665</v>
      </c>
      <c r="AC128">
        <v>8</v>
      </c>
      <c r="AD128" t="s">
        <v>519</v>
      </c>
      <c r="AE128" t="s">
        <v>519</v>
      </c>
    </row>
    <row r="129" spans="1:31" x14ac:dyDescent="0.2">
      <c r="A129">
        <v>445</v>
      </c>
      <c r="B129" s="13">
        <v>5</v>
      </c>
      <c r="C129" s="13" t="s">
        <v>519</v>
      </c>
      <c r="D129" s="13" t="s">
        <v>519</v>
      </c>
      <c r="E129">
        <v>8</v>
      </c>
      <c r="F129" t="s">
        <v>519</v>
      </c>
      <c r="G129" t="s">
        <v>519</v>
      </c>
      <c r="H129" t="s">
        <v>518</v>
      </c>
      <c r="I129" t="s">
        <v>519</v>
      </c>
      <c r="J129" t="s">
        <v>519</v>
      </c>
      <c r="K129" s="24" t="s">
        <v>518</v>
      </c>
      <c r="L129" t="s">
        <v>519</v>
      </c>
      <c r="M129" t="s">
        <v>519</v>
      </c>
      <c r="N129" t="s">
        <v>518</v>
      </c>
      <c r="O129" t="s">
        <v>519</v>
      </c>
      <c r="P129" t="s">
        <v>519</v>
      </c>
      <c r="Q129" t="s">
        <v>518</v>
      </c>
      <c r="R129" t="s">
        <v>519</v>
      </c>
      <c r="S129" t="s">
        <v>519</v>
      </c>
      <c r="T129" t="s">
        <v>518</v>
      </c>
      <c r="U129" t="s">
        <v>519</v>
      </c>
      <c r="V129" t="s">
        <v>519</v>
      </c>
      <c r="W129">
        <v>2.8</v>
      </c>
      <c r="X129" t="s">
        <v>519</v>
      </c>
      <c r="Y129" t="s">
        <v>519</v>
      </c>
      <c r="Z129">
        <v>3</v>
      </c>
      <c r="AA129" t="s">
        <v>519</v>
      </c>
      <c r="AB129" t="s">
        <v>519</v>
      </c>
      <c r="AC129">
        <v>3</v>
      </c>
      <c r="AD129" t="s">
        <v>519</v>
      </c>
      <c r="AE129">
        <v>7</v>
      </c>
    </row>
    <row r="130" spans="1:31" x14ac:dyDescent="0.2">
      <c r="A130">
        <v>449</v>
      </c>
      <c r="B130" s="13">
        <v>5</v>
      </c>
      <c r="C130" s="13" t="s">
        <v>519</v>
      </c>
      <c r="D130" s="13" t="s">
        <v>519</v>
      </c>
      <c r="E130">
        <v>4</v>
      </c>
      <c r="F130" t="s">
        <v>519</v>
      </c>
      <c r="G130" t="s">
        <v>519</v>
      </c>
      <c r="H130">
        <v>4.666666666666667</v>
      </c>
      <c r="I130" t="s">
        <v>519</v>
      </c>
      <c r="J130" t="s">
        <v>519</v>
      </c>
      <c r="K130" s="24">
        <v>4</v>
      </c>
      <c r="L130" t="s">
        <v>519</v>
      </c>
      <c r="M130" t="s">
        <v>519</v>
      </c>
      <c r="N130">
        <v>5</v>
      </c>
      <c r="O130" t="s">
        <v>519</v>
      </c>
      <c r="P130" t="s">
        <v>519</v>
      </c>
      <c r="Q130">
        <v>5</v>
      </c>
      <c r="R130" t="s">
        <v>519</v>
      </c>
      <c r="S130" t="s">
        <v>519</v>
      </c>
      <c r="T130">
        <v>1</v>
      </c>
      <c r="U130" t="s">
        <v>519</v>
      </c>
      <c r="V130" t="s">
        <v>519</v>
      </c>
      <c r="W130">
        <v>2.4</v>
      </c>
      <c r="X130" t="s">
        <v>519</v>
      </c>
      <c r="Y130" t="s">
        <v>519</v>
      </c>
      <c r="Z130">
        <v>3</v>
      </c>
      <c r="AA130" t="s">
        <v>519</v>
      </c>
      <c r="AB130" t="s">
        <v>519</v>
      </c>
      <c r="AC130">
        <v>14</v>
      </c>
      <c r="AD130" t="s">
        <v>519</v>
      </c>
      <c r="AE130" t="s">
        <v>519</v>
      </c>
    </row>
    <row r="131" spans="1:31" x14ac:dyDescent="0.2">
      <c r="A131">
        <v>461</v>
      </c>
      <c r="B131" s="13">
        <v>5.333333333333333</v>
      </c>
      <c r="C131" s="13" t="s">
        <v>519</v>
      </c>
      <c r="D131" s="13" t="s">
        <v>519</v>
      </c>
      <c r="E131">
        <v>7</v>
      </c>
      <c r="F131" t="s">
        <v>519</v>
      </c>
      <c r="G131" t="s">
        <v>519</v>
      </c>
      <c r="H131">
        <v>0</v>
      </c>
      <c r="I131" t="s">
        <v>519</v>
      </c>
      <c r="J131" t="s">
        <v>519</v>
      </c>
      <c r="K131" s="24">
        <v>0</v>
      </c>
      <c r="L131" t="s">
        <v>519</v>
      </c>
      <c r="M131" t="s">
        <v>519</v>
      </c>
      <c r="N131">
        <v>0</v>
      </c>
      <c r="O131" t="s">
        <v>519</v>
      </c>
      <c r="P131" t="s">
        <v>519</v>
      </c>
      <c r="Q131">
        <v>0</v>
      </c>
      <c r="R131" t="s">
        <v>519</v>
      </c>
      <c r="S131" t="s">
        <v>519</v>
      </c>
      <c r="T131">
        <v>3</v>
      </c>
      <c r="U131" t="s">
        <v>519</v>
      </c>
      <c r="V131" t="s">
        <v>519</v>
      </c>
      <c r="W131">
        <v>3.2</v>
      </c>
      <c r="X131" t="s">
        <v>519</v>
      </c>
      <c r="Y131" t="s">
        <v>519</v>
      </c>
      <c r="Z131">
        <v>2.25</v>
      </c>
      <c r="AA131" t="s">
        <v>519</v>
      </c>
      <c r="AB131" t="s">
        <v>519</v>
      </c>
      <c r="AC131">
        <v>0</v>
      </c>
      <c r="AD131" t="s">
        <v>519</v>
      </c>
      <c r="AE131">
        <v>14</v>
      </c>
    </row>
    <row r="132" spans="1:31" x14ac:dyDescent="0.2">
      <c r="A132">
        <v>469</v>
      </c>
      <c r="B132" s="13">
        <v>7</v>
      </c>
      <c r="C132" s="13" t="s">
        <v>519</v>
      </c>
      <c r="D132" s="13">
        <v>5.666666666666667</v>
      </c>
      <c r="E132">
        <v>5</v>
      </c>
      <c r="F132" t="s">
        <v>519</v>
      </c>
      <c r="G132">
        <v>6</v>
      </c>
      <c r="H132">
        <v>2.3333333333333335</v>
      </c>
      <c r="I132" t="s">
        <v>519</v>
      </c>
      <c r="J132">
        <v>0.66666666666666663</v>
      </c>
      <c r="K132" s="24">
        <v>1</v>
      </c>
      <c r="L132" t="s">
        <v>519</v>
      </c>
      <c r="M132">
        <v>1</v>
      </c>
      <c r="N132">
        <v>2</v>
      </c>
      <c r="O132" t="s">
        <v>519</v>
      </c>
      <c r="P132">
        <v>1</v>
      </c>
      <c r="Q132">
        <v>4</v>
      </c>
      <c r="R132" t="s">
        <v>519</v>
      </c>
      <c r="S132">
        <v>0</v>
      </c>
      <c r="T132">
        <v>3</v>
      </c>
      <c r="U132" t="s">
        <v>519</v>
      </c>
      <c r="V132">
        <v>3</v>
      </c>
      <c r="W132">
        <v>4</v>
      </c>
      <c r="X132" t="s">
        <v>519</v>
      </c>
      <c r="Y132">
        <v>4.4000000000000004</v>
      </c>
      <c r="Z132">
        <v>3.5</v>
      </c>
      <c r="AA132" t="s">
        <v>519</v>
      </c>
      <c r="AB132">
        <v>3.6666666666666665</v>
      </c>
      <c r="AC132">
        <v>13</v>
      </c>
      <c r="AD132" t="s">
        <v>519</v>
      </c>
      <c r="AE132" t="s">
        <v>519</v>
      </c>
    </row>
    <row r="133" spans="1:31" x14ac:dyDescent="0.2">
      <c r="A133">
        <v>493</v>
      </c>
      <c r="B133" s="13">
        <v>5</v>
      </c>
      <c r="C133" s="13" t="s">
        <v>519</v>
      </c>
      <c r="D133" s="13" t="s">
        <v>519</v>
      </c>
      <c r="E133">
        <v>5</v>
      </c>
      <c r="F133" t="s">
        <v>519</v>
      </c>
      <c r="G133" t="s">
        <v>519</v>
      </c>
      <c r="H133">
        <v>2</v>
      </c>
      <c r="I133" t="s">
        <v>519</v>
      </c>
      <c r="J133" t="s">
        <v>519</v>
      </c>
      <c r="K133" s="24">
        <v>2</v>
      </c>
      <c r="L133" t="s">
        <v>519</v>
      </c>
      <c r="M133" t="s">
        <v>519</v>
      </c>
      <c r="N133">
        <v>2</v>
      </c>
      <c r="O133" t="s">
        <v>519</v>
      </c>
      <c r="P133" t="s">
        <v>519</v>
      </c>
      <c r="Q133">
        <v>2</v>
      </c>
      <c r="R133" t="s">
        <v>519</v>
      </c>
      <c r="S133" t="s">
        <v>519</v>
      </c>
      <c r="T133">
        <v>3</v>
      </c>
      <c r="U133" t="s">
        <v>519</v>
      </c>
      <c r="V133" t="s">
        <v>519</v>
      </c>
      <c r="W133">
        <v>4.2</v>
      </c>
      <c r="X133" t="s">
        <v>519</v>
      </c>
      <c r="Y133" t="s">
        <v>519</v>
      </c>
      <c r="Z133">
        <v>3.75</v>
      </c>
      <c r="AA133" t="s">
        <v>519</v>
      </c>
      <c r="AB133" t="s">
        <v>519</v>
      </c>
      <c r="AC133">
        <v>12</v>
      </c>
      <c r="AD133" t="s">
        <v>519</v>
      </c>
      <c r="AE133" t="s">
        <v>519</v>
      </c>
    </row>
    <row r="134" spans="1:31" x14ac:dyDescent="0.2">
      <c r="A134">
        <v>497</v>
      </c>
      <c r="B134" s="13">
        <v>5</v>
      </c>
      <c r="C134" s="13" t="s">
        <v>519</v>
      </c>
      <c r="D134" s="13">
        <v>5.333333333333333</v>
      </c>
      <c r="E134">
        <v>2</v>
      </c>
      <c r="F134" t="s">
        <v>519</v>
      </c>
      <c r="G134">
        <v>3</v>
      </c>
      <c r="H134">
        <v>2.6666666666666665</v>
      </c>
      <c r="I134" t="s">
        <v>519</v>
      </c>
      <c r="J134">
        <v>2</v>
      </c>
      <c r="K134" s="24">
        <v>3</v>
      </c>
      <c r="L134" t="s">
        <v>519</v>
      </c>
      <c r="M134">
        <v>1</v>
      </c>
      <c r="N134">
        <v>3</v>
      </c>
      <c r="O134" t="s">
        <v>519</v>
      </c>
      <c r="P134">
        <v>3</v>
      </c>
      <c r="Q134">
        <v>2</v>
      </c>
      <c r="R134" t="s">
        <v>519</v>
      </c>
      <c r="S134">
        <v>2</v>
      </c>
      <c r="T134">
        <v>2.3333333333333335</v>
      </c>
      <c r="U134" t="s">
        <v>519</v>
      </c>
      <c r="V134">
        <v>4</v>
      </c>
      <c r="W134">
        <v>4.4000000000000004</v>
      </c>
      <c r="X134" t="s">
        <v>519</v>
      </c>
      <c r="Y134">
        <v>4</v>
      </c>
      <c r="Z134">
        <v>4.25</v>
      </c>
      <c r="AA134" t="s">
        <v>519</v>
      </c>
      <c r="AB134">
        <v>5</v>
      </c>
      <c r="AC134">
        <v>8</v>
      </c>
      <c r="AD134" t="s">
        <v>519</v>
      </c>
      <c r="AE134">
        <v>6</v>
      </c>
    </row>
    <row r="135" spans="1:31" x14ac:dyDescent="0.2">
      <c r="A135">
        <v>501</v>
      </c>
      <c r="B135" s="13">
        <v>5.666666666666667</v>
      </c>
      <c r="C135" s="13" t="s">
        <v>519</v>
      </c>
      <c r="D135" s="13">
        <v>6</v>
      </c>
      <c r="E135">
        <v>9</v>
      </c>
      <c r="F135" t="s">
        <v>519</v>
      </c>
      <c r="G135">
        <v>10</v>
      </c>
      <c r="H135">
        <v>0</v>
      </c>
      <c r="I135" t="s">
        <v>519</v>
      </c>
      <c r="J135">
        <v>0</v>
      </c>
      <c r="K135" s="24">
        <v>0</v>
      </c>
      <c r="L135" t="s">
        <v>519</v>
      </c>
      <c r="M135">
        <v>0</v>
      </c>
      <c r="N135">
        <v>1</v>
      </c>
      <c r="O135" t="s">
        <v>519</v>
      </c>
      <c r="P135">
        <v>0</v>
      </c>
      <c r="Q135">
        <v>-1</v>
      </c>
      <c r="R135" t="s">
        <v>519</v>
      </c>
      <c r="S135">
        <v>0</v>
      </c>
      <c r="T135">
        <v>4.333333333333333</v>
      </c>
      <c r="U135" t="s">
        <v>519</v>
      </c>
      <c r="V135">
        <v>4</v>
      </c>
      <c r="W135">
        <v>4.4000000000000004</v>
      </c>
      <c r="X135" t="s">
        <v>519</v>
      </c>
      <c r="Y135">
        <v>5</v>
      </c>
      <c r="Z135">
        <v>3.5</v>
      </c>
      <c r="AA135" t="s">
        <v>519</v>
      </c>
      <c r="AB135">
        <v>3.6666666666666665</v>
      </c>
      <c r="AC135">
        <v>2</v>
      </c>
      <c r="AD135" t="s">
        <v>519</v>
      </c>
      <c r="AE135" t="s">
        <v>519</v>
      </c>
    </row>
    <row r="136" spans="1:31" x14ac:dyDescent="0.2">
      <c r="A136">
        <v>505</v>
      </c>
      <c r="B136" s="13">
        <v>5</v>
      </c>
      <c r="C136" s="13" t="s">
        <v>519</v>
      </c>
      <c r="D136" s="13">
        <v>5</v>
      </c>
      <c r="E136">
        <v>1</v>
      </c>
      <c r="F136" t="s">
        <v>519</v>
      </c>
      <c r="G136">
        <v>-1</v>
      </c>
      <c r="H136">
        <v>0</v>
      </c>
      <c r="I136" t="s">
        <v>519</v>
      </c>
      <c r="J136">
        <v>1</v>
      </c>
      <c r="K136" s="24">
        <v>0</v>
      </c>
      <c r="L136" t="s">
        <v>519</v>
      </c>
      <c r="M136">
        <v>1</v>
      </c>
      <c r="N136">
        <v>0</v>
      </c>
      <c r="O136" t="s">
        <v>519</v>
      </c>
      <c r="P136">
        <v>1</v>
      </c>
      <c r="Q136">
        <v>0</v>
      </c>
      <c r="R136" t="s">
        <v>519</v>
      </c>
      <c r="S136">
        <v>1</v>
      </c>
      <c r="T136">
        <v>5</v>
      </c>
      <c r="U136" t="s">
        <v>519</v>
      </c>
      <c r="V136">
        <v>2.6666666666666665</v>
      </c>
      <c r="W136">
        <v>4</v>
      </c>
      <c r="X136" t="s">
        <v>519</v>
      </c>
      <c r="Y136">
        <v>4.2</v>
      </c>
      <c r="Z136">
        <v>2.75</v>
      </c>
      <c r="AA136" t="s">
        <v>519</v>
      </c>
      <c r="AB136">
        <v>3.3333333333333335</v>
      </c>
      <c r="AC136">
        <v>12</v>
      </c>
      <c r="AD136" t="s">
        <v>519</v>
      </c>
      <c r="AE136">
        <v>0</v>
      </c>
    </row>
    <row r="137" spans="1:31" x14ac:dyDescent="0.2">
      <c r="A137">
        <v>513</v>
      </c>
      <c r="B137" s="13">
        <v>4.666666666666667</v>
      </c>
      <c r="C137" s="13" t="s">
        <v>519</v>
      </c>
      <c r="D137" s="13" t="s">
        <v>519</v>
      </c>
      <c r="E137">
        <v>8</v>
      </c>
      <c r="F137" t="s">
        <v>519</v>
      </c>
      <c r="G137" t="s">
        <v>519</v>
      </c>
      <c r="H137">
        <v>1.6666666666666667</v>
      </c>
      <c r="I137" t="s">
        <v>519</v>
      </c>
      <c r="J137" t="s">
        <v>519</v>
      </c>
      <c r="K137" s="24">
        <v>1</v>
      </c>
      <c r="L137" t="s">
        <v>519</v>
      </c>
      <c r="M137" t="s">
        <v>519</v>
      </c>
      <c r="N137">
        <v>2</v>
      </c>
      <c r="O137" t="s">
        <v>519</v>
      </c>
      <c r="P137" t="s">
        <v>519</v>
      </c>
      <c r="Q137">
        <v>2</v>
      </c>
      <c r="R137" t="s">
        <v>519</v>
      </c>
      <c r="S137" t="s">
        <v>519</v>
      </c>
      <c r="T137">
        <v>2.6666666666666665</v>
      </c>
      <c r="U137" t="s">
        <v>519</v>
      </c>
      <c r="V137" t="s">
        <v>519</v>
      </c>
      <c r="W137">
        <v>3.6</v>
      </c>
      <c r="X137" t="s">
        <v>519</v>
      </c>
      <c r="Y137" t="s">
        <v>519</v>
      </c>
      <c r="Z137">
        <v>2</v>
      </c>
      <c r="AA137" t="s">
        <v>519</v>
      </c>
      <c r="AB137" t="s">
        <v>519</v>
      </c>
      <c r="AC137">
        <v>10</v>
      </c>
      <c r="AD137" t="s">
        <v>519</v>
      </c>
      <c r="AE137">
        <v>6</v>
      </c>
    </row>
    <row r="138" spans="1:31" x14ac:dyDescent="0.2">
      <c r="A138">
        <v>533</v>
      </c>
      <c r="B138" s="13">
        <v>7</v>
      </c>
      <c r="C138" s="13" t="s">
        <v>519</v>
      </c>
      <c r="D138" s="13">
        <v>5.333333333333333</v>
      </c>
      <c r="E138">
        <v>6</v>
      </c>
      <c r="F138" t="s">
        <v>519</v>
      </c>
      <c r="G138">
        <v>6</v>
      </c>
      <c r="H138">
        <v>4</v>
      </c>
      <c r="I138" t="s">
        <v>519</v>
      </c>
      <c r="J138">
        <v>3</v>
      </c>
      <c r="K138" s="24">
        <v>5</v>
      </c>
      <c r="L138" t="s">
        <v>519</v>
      </c>
      <c r="M138">
        <v>3</v>
      </c>
      <c r="N138">
        <v>3</v>
      </c>
      <c r="O138" t="s">
        <v>519</v>
      </c>
      <c r="P138">
        <v>3</v>
      </c>
      <c r="Q138">
        <v>4</v>
      </c>
      <c r="R138" t="s">
        <v>519</v>
      </c>
      <c r="S138">
        <v>3</v>
      </c>
      <c r="T138">
        <v>1</v>
      </c>
      <c r="U138" t="s">
        <v>519</v>
      </c>
      <c r="V138">
        <v>2.8888888888888888</v>
      </c>
      <c r="W138">
        <v>5.6</v>
      </c>
      <c r="X138" t="s">
        <v>519</v>
      </c>
      <c r="Y138">
        <v>4.4000000000000004</v>
      </c>
      <c r="Z138">
        <v>4.75</v>
      </c>
      <c r="AA138" t="s">
        <v>519</v>
      </c>
      <c r="AB138">
        <v>6</v>
      </c>
      <c r="AC138">
        <v>12</v>
      </c>
      <c r="AD138" t="s">
        <v>519</v>
      </c>
      <c r="AE138" t="s">
        <v>519</v>
      </c>
    </row>
    <row r="139" spans="1:31" x14ac:dyDescent="0.2">
      <c r="A139">
        <v>537</v>
      </c>
      <c r="B139" s="13">
        <v>5</v>
      </c>
      <c r="C139" s="13" t="s">
        <v>519</v>
      </c>
      <c r="D139" s="13">
        <v>5.666666666666667</v>
      </c>
      <c r="E139">
        <v>7</v>
      </c>
      <c r="F139" t="s">
        <v>519</v>
      </c>
      <c r="G139">
        <v>8</v>
      </c>
      <c r="H139">
        <v>1.6666666666666667</v>
      </c>
      <c r="I139" t="s">
        <v>519</v>
      </c>
      <c r="J139">
        <v>3</v>
      </c>
      <c r="K139" s="24">
        <v>1</v>
      </c>
      <c r="L139" t="s">
        <v>519</v>
      </c>
      <c r="M139">
        <v>2</v>
      </c>
      <c r="N139">
        <v>3</v>
      </c>
      <c r="O139" t="s">
        <v>519</v>
      </c>
      <c r="P139">
        <v>4</v>
      </c>
      <c r="Q139">
        <v>1</v>
      </c>
      <c r="R139" t="s">
        <v>519</v>
      </c>
      <c r="S139">
        <v>3</v>
      </c>
      <c r="T139">
        <v>3</v>
      </c>
      <c r="U139" t="s">
        <v>519</v>
      </c>
      <c r="V139">
        <v>2.4444444444444446</v>
      </c>
      <c r="W139">
        <v>3.8</v>
      </c>
      <c r="X139" t="s">
        <v>519</v>
      </c>
      <c r="Y139">
        <v>3.8</v>
      </c>
      <c r="Z139">
        <v>3.75</v>
      </c>
      <c r="AA139" t="s">
        <v>519</v>
      </c>
      <c r="AB139">
        <v>4</v>
      </c>
      <c r="AC139">
        <v>11</v>
      </c>
      <c r="AD139" t="s">
        <v>519</v>
      </c>
      <c r="AE139" t="s">
        <v>519</v>
      </c>
    </row>
    <row r="140" spans="1:31" x14ac:dyDescent="0.2">
      <c r="A140">
        <v>545</v>
      </c>
      <c r="B140" s="13">
        <v>5.666666666666667</v>
      </c>
      <c r="C140" s="13" t="s">
        <v>519</v>
      </c>
      <c r="D140" s="13" t="s">
        <v>519</v>
      </c>
      <c r="E140">
        <v>8</v>
      </c>
      <c r="F140" t="s">
        <v>519</v>
      </c>
      <c r="G140" t="s">
        <v>519</v>
      </c>
      <c r="H140">
        <v>2.6666666666666665</v>
      </c>
      <c r="I140" t="s">
        <v>519</v>
      </c>
      <c r="J140" t="s">
        <v>519</v>
      </c>
      <c r="K140" s="24">
        <v>1</v>
      </c>
      <c r="L140" t="s">
        <v>519</v>
      </c>
      <c r="M140" t="s">
        <v>519</v>
      </c>
      <c r="N140">
        <v>3</v>
      </c>
      <c r="O140" t="s">
        <v>519</v>
      </c>
      <c r="P140" t="s">
        <v>519</v>
      </c>
      <c r="Q140">
        <v>4</v>
      </c>
      <c r="R140" t="s">
        <v>519</v>
      </c>
      <c r="S140" t="s">
        <v>519</v>
      </c>
      <c r="T140">
        <v>2.3333333333333335</v>
      </c>
      <c r="U140" t="s">
        <v>519</v>
      </c>
      <c r="V140" t="s">
        <v>519</v>
      </c>
      <c r="W140">
        <v>2.8</v>
      </c>
      <c r="X140" t="s">
        <v>519</v>
      </c>
      <c r="Y140" t="s">
        <v>519</v>
      </c>
      <c r="Z140">
        <v>4.5</v>
      </c>
      <c r="AA140" t="s">
        <v>519</v>
      </c>
      <c r="AB140" t="s">
        <v>519</v>
      </c>
      <c r="AC140">
        <v>8</v>
      </c>
      <c r="AD140" t="s">
        <v>519</v>
      </c>
      <c r="AE140">
        <v>1</v>
      </c>
    </row>
    <row r="141" spans="1:31" x14ac:dyDescent="0.2">
      <c r="A141">
        <v>548</v>
      </c>
      <c r="B141" s="13">
        <v>5.666666666666667</v>
      </c>
      <c r="C141" s="13" t="s">
        <v>519</v>
      </c>
      <c r="D141" s="13" t="s">
        <v>519</v>
      </c>
      <c r="E141">
        <v>6</v>
      </c>
      <c r="F141" t="s">
        <v>519</v>
      </c>
      <c r="G141" t="s">
        <v>519</v>
      </c>
      <c r="H141">
        <v>2</v>
      </c>
      <c r="I141" t="s">
        <v>519</v>
      </c>
      <c r="J141" t="s">
        <v>519</v>
      </c>
      <c r="K141" s="24">
        <v>2</v>
      </c>
      <c r="L141" t="s">
        <v>519</v>
      </c>
      <c r="M141" t="s">
        <v>519</v>
      </c>
      <c r="N141">
        <v>2</v>
      </c>
      <c r="O141" t="s">
        <v>519</v>
      </c>
      <c r="P141" t="s">
        <v>519</v>
      </c>
      <c r="Q141">
        <v>2</v>
      </c>
      <c r="R141" t="s">
        <v>519</v>
      </c>
      <c r="S141" t="s">
        <v>519</v>
      </c>
      <c r="T141">
        <v>4</v>
      </c>
      <c r="U141" t="s">
        <v>519</v>
      </c>
      <c r="V141" t="s">
        <v>519</v>
      </c>
      <c r="W141">
        <v>5</v>
      </c>
      <c r="X141" t="s">
        <v>519</v>
      </c>
      <c r="Y141" t="s">
        <v>519</v>
      </c>
      <c r="Z141">
        <v>4.75</v>
      </c>
      <c r="AA141" t="s">
        <v>519</v>
      </c>
      <c r="AB141" t="s">
        <v>519</v>
      </c>
      <c r="AC141">
        <v>7</v>
      </c>
      <c r="AD141" t="s">
        <v>519</v>
      </c>
      <c r="AE141">
        <v>10</v>
      </c>
    </row>
    <row r="142" spans="1:31" x14ac:dyDescent="0.2">
      <c r="A142">
        <v>553</v>
      </c>
      <c r="B142" s="13">
        <v>6</v>
      </c>
      <c r="C142" s="13" t="s">
        <v>519</v>
      </c>
      <c r="D142" s="13">
        <v>5.333333333333333</v>
      </c>
      <c r="E142">
        <v>4</v>
      </c>
      <c r="F142" t="s">
        <v>519</v>
      </c>
      <c r="G142">
        <v>2</v>
      </c>
      <c r="H142">
        <v>4</v>
      </c>
      <c r="I142" t="s">
        <v>519</v>
      </c>
      <c r="J142">
        <v>1.6666666666666667</v>
      </c>
      <c r="K142" s="24">
        <v>3</v>
      </c>
      <c r="L142" t="s">
        <v>519</v>
      </c>
      <c r="M142">
        <v>-3</v>
      </c>
      <c r="N142">
        <v>5</v>
      </c>
      <c r="O142" t="s">
        <v>519</v>
      </c>
      <c r="P142">
        <v>5</v>
      </c>
      <c r="Q142">
        <v>4</v>
      </c>
      <c r="R142" t="s">
        <v>519</v>
      </c>
      <c r="S142">
        <v>3</v>
      </c>
      <c r="T142">
        <v>1.6666666666666667</v>
      </c>
      <c r="U142" t="s">
        <v>519</v>
      </c>
      <c r="V142">
        <v>2.8888888888888888</v>
      </c>
      <c r="W142">
        <v>4</v>
      </c>
      <c r="X142" t="s">
        <v>519</v>
      </c>
      <c r="Y142">
        <v>3.8</v>
      </c>
      <c r="Z142">
        <v>4.5</v>
      </c>
      <c r="AA142" t="s">
        <v>519</v>
      </c>
      <c r="AB142">
        <v>4</v>
      </c>
      <c r="AC142">
        <v>12</v>
      </c>
      <c r="AD142" t="s">
        <v>519</v>
      </c>
      <c r="AE142">
        <v>7</v>
      </c>
    </row>
    <row r="143" spans="1:31" x14ac:dyDescent="0.2">
      <c r="A143">
        <v>561</v>
      </c>
      <c r="B143" s="13">
        <v>4.666666666666667</v>
      </c>
      <c r="C143" s="13" t="s">
        <v>519</v>
      </c>
      <c r="D143" s="13" t="s">
        <v>519</v>
      </c>
      <c r="E143">
        <v>9</v>
      </c>
      <c r="F143" t="s">
        <v>519</v>
      </c>
      <c r="G143" t="s">
        <v>519</v>
      </c>
      <c r="H143" t="s">
        <v>518</v>
      </c>
      <c r="I143" t="s">
        <v>519</v>
      </c>
      <c r="J143" t="s">
        <v>519</v>
      </c>
      <c r="K143" s="24" t="s">
        <v>518</v>
      </c>
      <c r="L143" t="s">
        <v>519</v>
      </c>
      <c r="M143" t="s">
        <v>519</v>
      </c>
      <c r="N143" t="s">
        <v>518</v>
      </c>
      <c r="O143" t="s">
        <v>519</v>
      </c>
      <c r="P143" t="s">
        <v>519</v>
      </c>
      <c r="Q143" t="s">
        <v>518</v>
      </c>
      <c r="R143" t="s">
        <v>519</v>
      </c>
      <c r="S143" t="s">
        <v>519</v>
      </c>
      <c r="T143" t="s">
        <v>518</v>
      </c>
      <c r="U143" t="s">
        <v>519</v>
      </c>
      <c r="V143" t="s">
        <v>519</v>
      </c>
      <c r="W143">
        <v>4.5999999999999996</v>
      </c>
      <c r="X143" t="s">
        <v>519</v>
      </c>
      <c r="Y143" t="s">
        <v>519</v>
      </c>
      <c r="Z143">
        <v>4</v>
      </c>
      <c r="AA143" t="s">
        <v>519</v>
      </c>
      <c r="AB143" t="s">
        <v>519</v>
      </c>
      <c r="AC143">
        <v>5</v>
      </c>
      <c r="AD143" t="s">
        <v>519</v>
      </c>
      <c r="AE143" t="s">
        <v>519</v>
      </c>
    </row>
    <row r="144" spans="1:31" x14ac:dyDescent="0.2">
      <c r="A144">
        <v>565</v>
      </c>
      <c r="B144" s="13">
        <v>6</v>
      </c>
      <c r="C144" s="13" t="s">
        <v>519</v>
      </c>
      <c r="D144" s="13" t="s">
        <v>519</v>
      </c>
      <c r="E144">
        <v>3</v>
      </c>
      <c r="F144" t="s">
        <v>519</v>
      </c>
      <c r="G144" t="s">
        <v>519</v>
      </c>
      <c r="H144">
        <v>2</v>
      </c>
      <c r="I144" t="s">
        <v>519</v>
      </c>
      <c r="J144" t="s">
        <v>519</v>
      </c>
      <c r="K144" s="24">
        <v>2</v>
      </c>
      <c r="L144" t="s">
        <v>519</v>
      </c>
      <c r="M144" t="s">
        <v>519</v>
      </c>
      <c r="N144">
        <v>2</v>
      </c>
      <c r="O144" t="s">
        <v>519</v>
      </c>
      <c r="P144" t="s">
        <v>519</v>
      </c>
      <c r="Q144">
        <v>2</v>
      </c>
      <c r="R144" t="s">
        <v>519</v>
      </c>
      <c r="S144" t="s">
        <v>519</v>
      </c>
      <c r="T144">
        <v>3</v>
      </c>
      <c r="U144" t="s">
        <v>519</v>
      </c>
      <c r="V144" t="s">
        <v>519</v>
      </c>
      <c r="W144">
        <v>4.4000000000000004</v>
      </c>
      <c r="X144" t="s">
        <v>519</v>
      </c>
      <c r="Y144" t="s">
        <v>519</v>
      </c>
      <c r="Z144">
        <v>3.75</v>
      </c>
      <c r="AA144" t="s">
        <v>519</v>
      </c>
      <c r="AB144" t="s">
        <v>519</v>
      </c>
      <c r="AC144">
        <v>6</v>
      </c>
      <c r="AD144" t="s">
        <v>519</v>
      </c>
      <c r="AE144" t="s">
        <v>519</v>
      </c>
    </row>
    <row r="145" spans="1:31" x14ac:dyDescent="0.2">
      <c r="A145">
        <v>569</v>
      </c>
      <c r="B145" s="13">
        <v>5.666666666666667</v>
      </c>
      <c r="C145" s="13" t="s">
        <v>519</v>
      </c>
      <c r="D145" s="13">
        <v>5.666666666666667</v>
      </c>
      <c r="E145">
        <v>3</v>
      </c>
      <c r="F145" t="s">
        <v>519</v>
      </c>
      <c r="G145">
        <v>3</v>
      </c>
      <c r="H145">
        <v>0</v>
      </c>
      <c r="I145" t="s">
        <v>519</v>
      </c>
      <c r="J145">
        <v>0.66666666666666663</v>
      </c>
      <c r="K145" s="24">
        <v>0</v>
      </c>
      <c r="L145" t="s">
        <v>519</v>
      </c>
      <c r="M145">
        <v>1</v>
      </c>
      <c r="N145">
        <v>0</v>
      </c>
      <c r="O145" t="s">
        <v>519</v>
      </c>
      <c r="P145">
        <v>1</v>
      </c>
      <c r="Q145">
        <v>0</v>
      </c>
      <c r="R145" t="s">
        <v>519</v>
      </c>
      <c r="S145">
        <v>0</v>
      </c>
      <c r="T145">
        <v>4</v>
      </c>
      <c r="U145" t="s">
        <v>519</v>
      </c>
      <c r="V145">
        <v>3.5555555555555554</v>
      </c>
      <c r="W145">
        <v>5</v>
      </c>
      <c r="X145" t="s">
        <v>519</v>
      </c>
      <c r="Y145">
        <v>3.8</v>
      </c>
      <c r="Z145">
        <v>4.25</v>
      </c>
      <c r="AA145" t="s">
        <v>519</v>
      </c>
      <c r="AB145">
        <v>4</v>
      </c>
      <c r="AC145">
        <v>3</v>
      </c>
      <c r="AD145" t="s">
        <v>519</v>
      </c>
      <c r="AE145" t="s">
        <v>519</v>
      </c>
    </row>
    <row r="146" spans="1:31" x14ac:dyDescent="0.2">
      <c r="A146">
        <v>573</v>
      </c>
      <c r="B146" s="13">
        <v>6.666666666666667</v>
      </c>
      <c r="C146" s="13" t="s">
        <v>519</v>
      </c>
      <c r="D146" s="13" t="s">
        <v>519</v>
      </c>
      <c r="E146">
        <v>12</v>
      </c>
      <c r="F146" t="s">
        <v>519</v>
      </c>
      <c r="G146" t="s">
        <v>519</v>
      </c>
      <c r="H146">
        <v>4</v>
      </c>
      <c r="I146" t="s">
        <v>519</v>
      </c>
      <c r="J146" t="s">
        <v>519</v>
      </c>
      <c r="K146" s="24">
        <v>4</v>
      </c>
      <c r="L146" t="s">
        <v>519</v>
      </c>
      <c r="M146" t="s">
        <v>519</v>
      </c>
      <c r="N146">
        <v>4</v>
      </c>
      <c r="O146" t="s">
        <v>519</v>
      </c>
      <c r="P146" t="s">
        <v>519</v>
      </c>
      <c r="Q146">
        <v>4</v>
      </c>
      <c r="R146" t="s">
        <v>519</v>
      </c>
      <c r="S146" t="s">
        <v>519</v>
      </c>
      <c r="T146">
        <v>1</v>
      </c>
      <c r="U146" t="s">
        <v>519</v>
      </c>
      <c r="V146" t="s">
        <v>519</v>
      </c>
      <c r="W146">
        <v>4.5999999999999996</v>
      </c>
      <c r="X146" t="s">
        <v>519</v>
      </c>
      <c r="Y146" t="s">
        <v>519</v>
      </c>
      <c r="Z146">
        <v>3.25</v>
      </c>
      <c r="AA146" t="s">
        <v>519</v>
      </c>
      <c r="AB146" t="s">
        <v>519</v>
      </c>
      <c r="AC146">
        <v>12</v>
      </c>
      <c r="AD146" t="s">
        <v>519</v>
      </c>
      <c r="AE146">
        <v>9</v>
      </c>
    </row>
    <row r="147" spans="1:31" x14ac:dyDescent="0.2">
      <c r="A147">
        <v>593</v>
      </c>
      <c r="B147" s="13">
        <v>4.666666666666667</v>
      </c>
      <c r="C147" s="13" t="s">
        <v>519</v>
      </c>
      <c r="D147" s="13">
        <v>3.6666666666666665</v>
      </c>
      <c r="E147">
        <v>4</v>
      </c>
      <c r="F147" t="s">
        <v>519</v>
      </c>
      <c r="G147">
        <v>6</v>
      </c>
      <c r="H147" t="s">
        <v>518</v>
      </c>
      <c r="I147" t="s">
        <v>519</v>
      </c>
      <c r="J147" t="s">
        <v>518</v>
      </c>
      <c r="K147" s="24" t="s">
        <v>518</v>
      </c>
      <c r="L147" t="s">
        <v>519</v>
      </c>
      <c r="M147" t="s">
        <v>518</v>
      </c>
      <c r="N147" t="s">
        <v>518</v>
      </c>
      <c r="O147" t="s">
        <v>519</v>
      </c>
      <c r="P147" t="s">
        <v>518</v>
      </c>
      <c r="Q147" t="s">
        <v>518</v>
      </c>
      <c r="R147" t="s">
        <v>519</v>
      </c>
      <c r="S147" t="s">
        <v>518</v>
      </c>
      <c r="T147" t="s">
        <v>518</v>
      </c>
      <c r="U147" t="s">
        <v>519</v>
      </c>
      <c r="V147" t="s">
        <v>518</v>
      </c>
      <c r="W147">
        <v>3.4</v>
      </c>
      <c r="X147" t="s">
        <v>519</v>
      </c>
      <c r="Y147">
        <v>2.8</v>
      </c>
      <c r="Z147">
        <v>3</v>
      </c>
      <c r="AA147" t="s">
        <v>519</v>
      </c>
      <c r="AB147" t="s">
        <v>519</v>
      </c>
      <c r="AC147">
        <v>10</v>
      </c>
      <c r="AD147" t="s">
        <v>519</v>
      </c>
      <c r="AE147" t="s">
        <v>519</v>
      </c>
    </row>
    <row r="148" spans="1:31" x14ac:dyDescent="0.2">
      <c r="A148">
        <v>605</v>
      </c>
      <c r="B148" s="13">
        <v>4.666666666666667</v>
      </c>
      <c r="C148" s="13" t="s">
        <v>519</v>
      </c>
      <c r="D148" s="13" t="s">
        <v>519</v>
      </c>
      <c r="E148">
        <v>7</v>
      </c>
      <c r="F148" t="s">
        <v>519</v>
      </c>
      <c r="G148" t="s">
        <v>519</v>
      </c>
      <c r="H148" t="s">
        <v>518</v>
      </c>
      <c r="I148" t="s">
        <v>519</v>
      </c>
      <c r="J148" t="s">
        <v>519</v>
      </c>
      <c r="K148" s="24" t="s">
        <v>518</v>
      </c>
      <c r="L148" t="s">
        <v>519</v>
      </c>
      <c r="M148" t="s">
        <v>519</v>
      </c>
      <c r="N148" t="s">
        <v>518</v>
      </c>
      <c r="O148" t="s">
        <v>519</v>
      </c>
      <c r="P148" t="s">
        <v>519</v>
      </c>
      <c r="Q148" t="s">
        <v>518</v>
      </c>
      <c r="R148" t="s">
        <v>519</v>
      </c>
      <c r="S148" t="s">
        <v>519</v>
      </c>
      <c r="T148" t="s">
        <v>518</v>
      </c>
      <c r="U148" t="s">
        <v>519</v>
      </c>
      <c r="V148" t="s">
        <v>519</v>
      </c>
      <c r="W148">
        <v>3.8</v>
      </c>
      <c r="X148" t="s">
        <v>519</v>
      </c>
      <c r="Y148" t="s">
        <v>519</v>
      </c>
      <c r="Z148">
        <v>4</v>
      </c>
      <c r="AA148" t="s">
        <v>519</v>
      </c>
      <c r="AB148" t="s">
        <v>519</v>
      </c>
      <c r="AC148">
        <v>6</v>
      </c>
      <c r="AD148" t="s">
        <v>519</v>
      </c>
      <c r="AE148">
        <v>5</v>
      </c>
    </row>
    <row r="149" spans="1:31" x14ac:dyDescent="0.2">
      <c r="A149">
        <v>609</v>
      </c>
      <c r="B149" s="13">
        <v>5.333333333333333</v>
      </c>
      <c r="C149" s="13" t="s">
        <v>519</v>
      </c>
      <c r="D149" s="13" t="s">
        <v>519</v>
      </c>
      <c r="E149">
        <v>5</v>
      </c>
      <c r="F149" t="s">
        <v>519</v>
      </c>
      <c r="G149" t="s">
        <v>519</v>
      </c>
      <c r="H149">
        <v>0.66666666666666663</v>
      </c>
      <c r="I149" t="s">
        <v>519</v>
      </c>
      <c r="J149" t="s">
        <v>519</v>
      </c>
      <c r="K149" s="24">
        <v>0</v>
      </c>
      <c r="L149" t="s">
        <v>519</v>
      </c>
      <c r="M149" t="s">
        <v>519</v>
      </c>
      <c r="N149">
        <v>1</v>
      </c>
      <c r="O149" t="s">
        <v>519</v>
      </c>
      <c r="P149" t="s">
        <v>519</v>
      </c>
      <c r="Q149">
        <v>1</v>
      </c>
      <c r="R149" t="s">
        <v>519</v>
      </c>
      <c r="S149" t="s">
        <v>519</v>
      </c>
      <c r="T149">
        <v>2.3333333333333335</v>
      </c>
      <c r="U149" t="s">
        <v>519</v>
      </c>
      <c r="V149" t="s">
        <v>519</v>
      </c>
      <c r="W149">
        <v>4.2</v>
      </c>
      <c r="X149" t="s">
        <v>519</v>
      </c>
      <c r="Y149" t="s">
        <v>519</v>
      </c>
      <c r="Z149">
        <v>3.25</v>
      </c>
      <c r="AA149" t="s">
        <v>519</v>
      </c>
      <c r="AB149" t="s">
        <v>519</v>
      </c>
      <c r="AC149">
        <v>12</v>
      </c>
      <c r="AD149" t="s">
        <v>519</v>
      </c>
      <c r="AE149" t="s">
        <v>519</v>
      </c>
    </row>
    <row r="150" spans="1:31" x14ac:dyDescent="0.2">
      <c r="A150">
        <v>617</v>
      </c>
      <c r="B150" s="13">
        <v>5</v>
      </c>
      <c r="C150" s="13" t="s">
        <v>519</v>
      </c>
      <c r="D150" s="13">
        <v>5.333333333333333</v>
      </c>
      <c r="E150">
        <v>5</v>
      </c>
      <c r="F150" t="s">
        <v>519</v>
      </c>
      <c r="G150">
        <v>9</v>
      </c>
      <c r="H150">
        <v>2</v>
      </c>
      <c r="I150" t="s">
        <v>519</v>
      </c>
      <c r="J150">
        <v>1.3333333333333333</v>
      </c>
      <c r="K150" s="24">
        <v>2</v>
      </c>
      <c r="L150" t="s">
        <v>519</v>
      </c>
      <c r="M150">
        <v>1</v>
      </c>
      <c r="N150">
        <v>3</v>
      </c>
      <c r="O150" t="s">
        <v>519</v>
      </c>
      <c r="P150">
        <v>2</v>
      </c>
      <c r="Q150">
        <v>1</v>
      </c>
      <c r="R150" t="s">
        <v>519</v>
      </c>
      <c r="S150">
        <v>1</v>
      </c>
      <c r="T150">
        <v>2</v>
      </c>
      <c r="U150" t="s">
        <v>519</v>
      </c>
      <c r="V150">
        <v>2.6666666666666665</v>
      </c>
      <c r="W150">
        <v>3.6</v>
      </c>
      <c r="X150" t="s">
        <v>519</v>
      </c>
      <c r="Y150">
        <v>3.8</v>
      </c>
      <c r="Z150">
        <v>3</v>
      </c>
      <c r="AA150" t="s">
        <v>519</v>
      </c>
      <c r="AB150" t="s">
        <v>519</v>
      </c>
      <c r="AC150">
        <v>7</v>
      </c>
      <c r="AD150" t="s">
        <v>519</v>
      </c>
      <c r="AE150" t="s">
        <v>519</v>
      </c>
    </row>
    <row r="151" spans="1:31" x14ac:dyDescent="0.2">
      <c r="A151">
        <v>621</v>
      </c>
      <c r="B151" s="13">
        <v>5.333333333333333</v>
      </c>
      <c r="C151" s="13" t="s">
        <v>519</v>
      </c>
      <c r="D151" s="13" t="s">
        <v>519</v>
      </c>
      <c r="E151">
        <v>-2</v>
      </c>
      <c r="F151" t="s">
        <v>519</v>
      </c>
      <c r="G151" t="s">
        <v>519</v>
      </c>
      <c r="H151">
        <v>1.3333333333333333</v>
      </c>
      <c r="I151" t="s">
        <v>519</v>
      </c>
      <c r="J151" t="s">
        <v>519</v>
      </c>
      <c r="K151" s="24">
        <v>2</v>
      </c>
      <c r="L151" t="s">
        <v>519</v>
      </c>
      <c r="M151" t="s">
        <v>519</v>
      </c>
      <c r="N151">
        <v>2</v>
      </c>
      <c r="O151" t="s">
        <v>519</v>
      </c>
      <c r="P151" t="s">
        <v>519</v>
      </c>
      <c r="Q151">
        <v>0</v>
      </c>
      <c r="R151" t="s">
        <v>519</v>
      </c>
      <c r="S151" t="s">
        <v>519</v>
      </c>
      <c r="T151">
        <v>3</v>
      </c>
      <c r="U151" t="s">
        <v>519</v>
      </c>
      <c r="V151" t="s">
        <v>519</v>
      </c>
      <c r="W151">
        <v>4.4000000000000004</v>
      </c>
      <c r="X151" t="s">
        <v>519</v>
      </c>
      <c r="Y151" t="s">
        <v>519</v>
      </c>
      <c r="Z151">
        <v>4.5</v>
      </c>
      <c r="AA151" t="s">
        <v>519</v>
      </c>
      <c r="AB151" t="s">
        <v>519</v>
      </c>
      <c r="AC151">
        <v>4</v>
      </c>
      <c r="AD151" t="s">
        <v>519</v>
      </c>
      <c r="AE151">
        <v>15</v>
      </c>
    </row>
    <row r="152" spans="1:31" x14ac:dyDescent="0.2">
      <c r="A152">
        <v>641</v>
      </c>
      <c r="B152" s="13">
        <v>6.666666666666667</v>
      </c>
      <c r="C152" s="13" t="s">
        <v>519</v>
      </c>
      <c r="D152" s="13">
        <v>6</v>
      </c>
      <c r="E152">
        <v>2</v>
      </c>
      <c r="F152" t="s">
        <v>519</v>
      </c>
      <c r="G152">
        <v>3</v>
      </c>
      <c r="H152">
        <v>1.3333333333333333</v>
      </c>
      <c r="I152" t="s">
        <v>519</v>
      </c>
      <c r="J152">
        <v>2</v>
      </c>
      <c r="K152" s="24">
        <v>1</v>
      </c>
      <c r="L152" t="s">
        <v>519</v>
      </c>
      <c r="M152">
        <v>2</v>
      </c>
      <c r="N152">
        <v>2</v>
      </c>
      <c r="O152" t="s">
        <v>519</v>
      </c>
      <c r="P152">
        <v>2</v>
      </c>
      <c r="Q152">
        <v>1</v>
      </c>
      <c r="R152" t="s">
        <v>519</v>
      </c>
      <c r="S152">
        <v>2</v>
      </c>
      <c r="T152">
        <v>4.333333333333333</v>
      </c>
      <c r="U152" t="s">
        <v>519</v>
      </c>
      <c r="V152">
        <v>3.1111111111111112</v>
      </c>
      <c r="W152">
        <v>5.2</v>
      </c>
      <c r="X152" t="s">
        <v>519</v>
      </c>
      <c r="Y152">
        <v>4.2</v>
      </c>
      <c r="Z152">
        <v>5</v>
      </c>
      <c r="AA152" t="s">
        <v>519</v>
      </c>
      <c r="AB152">
        <v>4.333333333333333</v>
      </c>
      <c r="AC152">
        <v>5</v>
      </c>
      <c r="AD152" t="s">
        <v>519</v>
      </c>
      <c r="AE152">
        <v>7</v>
      </c>
    </row>
    <row r="153" spans="1:31" x14ac:dyDescent="0.2">
      <c r="A153">
        <v>649</v>
      </c>
      <c r="B153" s="13">
        <v>7</v>
      </c>
      <c r="C153" s="13" t="s">
        <v>519</v>
      </c>
      <c r="D153" s="13">
        <v>7</v>
      </c>
      <c r="E153">
        <v>5</v>
      </c>
      <c r="F153" t="s">
        <v>519</v>
      </c>
      <c r="G153">
        <v>8</v>
      </c>
      <c r="H153">
        <v>4.333333333333333</v>
      </c>
      <c r="I153" t="s">
        <v>519</v>
      </c>
      <c r="J153">
        <v>4.333333333333333</v>
      </c>
      <c r="K153" s="24">
        <v>4</v>
      </c>
      <c r="L153" t="s">
        <v>519</v>
      </c>
      <c r="M153">
        <v>4</v>
      </c>
      <c r="N153">
        <v>5</v>
      </c>
      <c r="O153" t="s">
        <v>519</v>
      </c>
      <c r="P153">
        <v>5</v>
      </c>
      <c r="Q153">
        <v>4</v>
      </c>
      <c r="R153" t="s">
        <v>519</v>
      </c>
      <c r="S153">
        <v>4</v>
      </c>
      <c r="T153">
        <v>1.6666666666666667</v>
      </c>
      <c r="U153" t="s">
        <v>519</v>
      </c>
      <c r="V153">
        <v>2.5555555555555554</v>
      </c>
      <c r="W153">
        <v>3.8</v>
      </c>
      <c r="X153" t="s">
        <v>519</v>
      </c>
      <c r="Y153">
        <v>4.2</v>
      </c>
      <c r="Z153">
        <v>4.5</v>
      </c>
      <c r="AA153" t="s">
        <v>519</v>
      </c>
      <c r="AB153">
        <v>6</v>
      </c>
      <c r="AC153">
        <v>15</v>
      </c>
      <c r="AD153" t="s">
        <v>519</v>
      </c>
      <c r="AE153">
        <v>2</v>
      </c>
    </row>
    <row r="154" spans="1:31" x14ac:dyDescent="0.2">
      <c r="A154">
        <v>653</v>
      </c>
      <c r="B154" s="13">
        <v>6.333333333333333</v>
      </c>
      <c r="C154" s="13" t="s">
        <v>519</v>
      </c>
      <c r="D154" s="13">
        <v>7</v>
      </c>
      <c r="E154">
        <v>4</v>
      </c>
      <c r="F154" t="s">
        <v>519</v>
      </c>
      <c r="G154">
        <v>4</v>
      </c>
      <c r="H154" t="s">
        <v>518</v>
      </c>
      <c r="I154" t="s">
        <v>519</v>
      </c>
      <c r="J154" t="s">
        <v>518</v>
      </c>
      <c r="K154" s="24" t="s">
        <v>518</v>
      </c>
      <c r="L154" t="s">
        <v>519</v>
      </c>
      <c r="M154" t="s">
        <v>518</v>
      </c>
      <c r="N154" t="s">
        <v>518</v>
      </c>
      <c r="O154" t="s">
        <v>519</v>
      </c>
      <c r="P154" t="s">
        <v>518</v>
      </c>
      <c r="Q154" t="s">
        <v>518</v>
      </c>
      <c r="R154" t="s">
        <v>519</v>
      </c>
      <c r="S154" t="s">
        <v>518</v>
      </c>
      <c r="T154" t="s">
        <v>518</v>
      </c>
      <c r="U154" t="s">
        <v>519</v>
      </c>
      <c r="V154" t="s">
        <v>518</v>
      </c>
      <c r="W154">
        <v>3.4</v>
      </c>
      <c r="X154" t="s">
        <v>519</v>
      </c>
      <c r="Y154">
        <v>2.8</v>
      </c>
      <c r="Z154">
        <v>4</v>
      </c>
      <c r="AA154" t="s">
        <v>519</v>
      </c>
      <c r="AB154" t="s">
        <v>519</v>
      </c>
      <c r="AC154">
        <v>9</v>
      </c>
      <c r="AD154" t="s">
        <v>519</v>
      </c>
      <c r="AE154" t="s">
        <v>519</v>
      </c>
    </row>
    <row r="155" spans="1:31" x14ac:dyDescent="0.2">
      <c r="A155">
        <v>657</v>
      </c>
      <c r="B155" s="13">
        <v>5.333333333333333</v>
      </c>
      <c r="C155" s="13" t="s">
        <v>519</v>
      </c>
      <c r="D155" s="13" t="s">
        <v>519</v>
      </c>
      <c r="E155">
        <v>4</v>
      </c>
      <c r="F155" t="s">
        <v>519</v>
      </c>
      <c r="G155" t="s">
        <v>519</v>
      </c>
      <c r="H155" t="s">
        <v>518</v>
      </c>
      <c r="I155" t="s">
        <v>519</v>
      </c>
      <c r="J155" t="s">
        <v>519</v>
      </c>
      <c r="K155" s="24" t="s">
        <v>518</v>
      </c>
      <c r="L155" t="s">
        <v>519</v>
      </c>
      <c r="M155" t="s">
        <v>519</v>
      </c>
      <c r="N155" t="s">
        <v>518</v>
      </c>
      <c r="O155" t="s">
        <v>519</v>
      </c>
      <c r="P155" t="s">
        <v>519</v>
      </c>
      <c r="Q155" t="s">
        <v>518</v>
      </c>
      <c r="R155" t="s">
        <v>519</v>
      </c>
      <c r="S155" t="s">
        <v>519</v>
      </c>
      <c r="T155" t="s">
        <v>518</v>
      </c>
      <c r="U155" t="s">
        <v>519</v>
      </c>
      <c r="V155" t="s">
        <v>519</v>
      </c>
      <c r="W155">
        <v>3.8</v>
      </c>
      <c r="X155" t="s">
        <v>519</v>
      </c>
      <c r="Y155" t="s">
        <v>519</v>
      </c>
      <c r="Z155">
        <v>3</v>
      </c>
      <c r="AA155" t="s">
        <v>519</v>
      </c>
      <c r="AB155" t="s">
        <v>519</v>
      </c>
      <c r="AC155">
        <v>4</v>
      </c>
      <c r="AD155" t="s">
        <v>519</v>
      </c>
      <c r="AE155">
        <v>9</v>
      </c>
    </row>
    <row r="156" spans="1:31" x14ac:dyDescent="0.2">
      <c r="A156">
        <v>661</v>
      </c>
      <c r="B156" s="13">
        <v>6.333333333333333</v>
      </c>
      <c r="C156" s="13" t="s">
        <v>519</v>
      </c>
      <c r="D156" s="13">
        <v>6.333333333333333</v>
      </c>
      <c r="E156">
        <v>10</v>
      </c>
      <c r="F156" t="s">
        <v>519</v>
      </c>
      <c r="G156">
        <v>10</v>
      </c>
      <c r="H156">
        <v>0</v>
      </c>
      <c r="I156" t="s">
        <v>519</v>
      </c>
      <c r="J156">
        <v>0</v>
      </c>
      <c r="K156" s="24">
        <v>0</v>
      </c>
      <c r="L156" t="s">
        <v>519</v>
      </c>
      <c r="M156">
        <v>0</v>
      </c>
      <c r="N156">
        <v>0</v>
      </c>
      <c r="O156" t="s">
        <v>519</v>
      </c>
      <c r="P156">
        <v>0</v>
      </c>
      <c r="Q156">
        <v>0</v>
      </c>
      <c r="R156" t="s">
        <v>519</v>
      </c>
      <c r="S156">
        <v>0</v>
      </c>
      <c r="T156">
        <v>4</v>
      </c>
      <c r="U156" t="s">
        <v>519</v>
      </c>
      <c r="V156">
        <v>3</v>
      </c>
      <c r="W156">
        <v>3.8</v>
      </c>
      <c r="X156" t="s">
        <v>519</v>
      </c>
      <c r="Y156">
        <v>3.8</v>
      </c>
      <c r="Z156">
        <v>2.25</v>
      </c>
      <c r="AA156" t="s">
        <v>519</v>
      </c>
      <c r="AB156">
        <v>4</v>
      </c>
      <c r="AC156">
        <v>0</v>
      </c>
      <c r="AD156" t="s">
        <v>519</v>
      </c>
      <c r="AE156" t="s">
        <v>519</v>
      </c>
    </row>
    <row r="157" spans="1:31" x14ac:dyDescent="0.2">
      <c r="A157">
        <v>665</v>
      </c>
      <c r="B157" s="13">
        <v>6</v>
      </c>
      <c r="C157" s="13" t="s">
        <v>519</v>
      </c>
      <c r="D157" s="13" t="s">
        <v>519</v>
      </c>
      <c r="E157">
        <v>-1</v>
      </c>
      <c r="F157" t="s">
        <v>519</v>
      </c>
      <c r="G157" t="s">
        <v>519</v>
      </c>
      <c r="H157">
        <v>1</v>
      </c>
      <c r="I157" t="s">
        <v>519</v>
      </c>
      <c r="J157" t="s">
        <v>519</v>
      </c>
      <c r="K157" s="24">
        <v>1</v>
      </c>
      <c r="L157" t="s">
        <v>519</v>
      </c>
      <c r="M157" t="s">
        <v>519</v>
      </c>
      <c r="N157">
        <v>1</v>
      </c>
      <c r="O157" t="s">
        <v>519</v>
      </c>
      <c r="P157" t="s">
        <v>519</v>
      </c>
      <c r="Q157">
        <v>1</v>
      </c>
      <c r="R157" t="s">
        <v>519</v>
      </c>
      <c r="S157" t="s">
        <v>519</v>
      </c>
      <c r="T157">
        <v>4.333333333333333</v>
      </c>
      <c r="U157" t="s">
        <v>519</v>
      </c>
      <c r="V157" t="s">
        <v>519</v>
      </c>
      <c r="W157">
        <v>3</v>
      </c>
      <c r="X157" t="s">
        <v>519</v>
      </c>
      <c r="Y157" t="s">
        <v>519</v>
      </c>
      <c r="Z157">
        <v>4</v>
      </c>
      <c r="AA157" t="s">
        <v>519</v>
      </c>
      <c r="AB157" t="s">
        <v>519</v>
      </c>
      <c r="AC157">
        <v>13</v>
      </c>
      <c r="AD157" t="s">
        <v>519</v>
      </c>
      <c r="AE157" t="s">
        <v>519</v>
      </c>
    </row>
    <row r="158" spans="1:31" x14ac:dyDescent="0.2">
      <c r="A158">
        <v>669</v>
      </c>
      <c r="B158" s="13">
        <v>5</v>
      </c>
      <c r="C158" s="13" t="s">
        <v>519</v>
      </c>
      <c r="D158" s="13">
        <v>4.666666666666667</v>
      </c>
      <c r="E158">
        <v>2</v>
      </c>
      <c r="F158" t="s">
        <v>519</v>
      </c>
      <c r="G158">
        <v>5</v>
      </c>
      <c r="H158">
        <v>0</v>
      </c>
      <c r="I158" t="s">
        <v>519</v>
      </c>
      <c r="J158">
        <v>1</v>
      </c>
      <c r="K158" s="24">
        <v>0</v>
      </c>
      <c r="L158" t="s">
        <v>519</v>
      </c>
      <c r="M158">
        <v>0</v>
      </c>
      <c r="N158">
        <v>-1</v>
      </c>
      <c r="O158" t="s">
        <v>519</v>
      </c>
      <c r="P158">
        <v>1</v>
      </c>
      <c r="Q158">
        <v>1</v>
      </c>
      <c r="R158" t="s">
        <v>519</v>
      </c>
      <c r="S158">
        <v>2</v>
      </c>
      <c r="T158">
        <v>2.6666666666666665</v>
      </c>
      <c r="U158" t="s">
        <v>519</v>
      </c>
      <c r="V158">
        <v>2.5555555555555554</v>
      </c>
      <c r="W158">
        <v>4.4000000000000004</v>
      </c>
      <c r="X158" t="s">
        <v>519</v>
      </c>
      <c r="Y158">
        <v>4</v>
      </c>
      <c r="Z158">
        <v>3</v>
      </c>
      <c r="AA158" t="s">
        <v>519</v>
      </c>
      <c r="AB158">
        <v>3.6666666666666665</v>
      </c>
      <c r="AC158">
        <v>1</v>
      </c>
      <c r="AD158" t="s">
        <v>519</v>
      </c>
      <c r="AE158" t="s">
        <v>519</v>
      </c>
    </row>
    <row r="159" spans="1:31" x14ac:dyDescent="0.2">
      <c r="A159">
        <v>677</v>
      </c>
      <c r="B159" s="13">
        <v>6</v>
      </c>
      <c r="C159" s="13" t="s">
        <v>519</v>
      </c>
      <c r="D159" s="13">
        <v>6.333333333333333</v>
      </c>
      <c r="E159">
        <v>10</v>
      </c>
      <c r="F159" t="s">
        <v>519</v>
      </c>
      <c r="G159">
        <v>9</v>
      </c>
      <c r="H159">
        <v>4.333333333333333</v>
      </c>
      <c r="I159" t="s">
        <v>519</v>
      </c>
      <c r="J159">
        <v>4.666666666666667</v>
      </c>
      <c r="K159" s="24">
        <v>4</v>
      </c>
      <c r="L159" t="s">
        <v>519</v>
      </c>
      <c r="M159">
        <v>5</v>
      </c>
      <c r="N159">
        <v>4</v>
      </c>
      <c r="O159" t="s">
        <v>519</v>
      </c>
      <c r="P159">
        <v>4</v>
      </c>
      <c r="Q159">
        <v>5</v>
      </c>
      <c r="R159" t="s">
        <v>519</v>
      </c>
      <c r="S159">
        <v>5</v>
      </c>
      <c r="T159">
        <v>1</v>
      </c>
      <c r="U159" t="s">
        <v>519</v>
      </c>
      <c r="V159">
        <v>2.5555555555555554</v>
      </c>
      <c r="W159">
        <v>4</v>
      </c>
      <c r="X159" t="s">
        <v>519</v>
      </c>
      <c r="Y159">
        <v>4</v>
      </c>
      <c r="Z159">
        <v>3.25</v>
      </c>
      <c r="AA159" t="s">
        <v>519</v>
      </c>
      <c r="AB159">
        <v>4.666666666666667</v>
      </c>
      <c r="AC159">
        <v>13</v>
      </c>
      <c r="AD159" t="s">
        <v>519</v>
      </c>
      <c r="AE159">
        <v>3</v>
      </c>
    </row>
    <row r="160" spans="1:31" x14ac:dyDescent="0.2">
      <c r="A160">
        <v>685</v>
      </c>
      <c r="B160" s="13">
        <v>5</v>
      </c>
      <c r="C160" s="13" t="s">
        <v>519</v>
      </c>
      <c r="D160" s="13" t="s">
        <v>519</v>
      </c>
      <c r="E160">
        <v>12</v>
      </c>
      <c r="F160" t="s">
        <v>519</v>
      </c>
      <c r="G160" t="s">
        <v>519</v>
      </c>
      <c r="H160">
        <v>0</v>
      </c>
      <c r="I160" t="s">
        <v>519</v>
      </c>
      <c r="J160" t="s">
        <v>519</v>
      </c>
      <c r="K160" s="24">
        <v>0</v>
      </c>
      <c r="L160" t="s">
        <v>519</v>
      </c>
      <c r="M160" t="s">
        <v>519</v>
      </c>
      <c r="N160">
        <v>0</v>
      </c>
      <c r="O160" t="s">
        <v>519</v>
      </c>
      <c r="P160" t="s">
        <v>519</v>
      </c>
      <c r="Q160">
        <v>0</v>
      </c>
      <c r="R160" t="s">
        <v>519</v>
      </c>
      <c r="S160" t="s">
        <v>519</v>
      </c>
      <c r="T160">
        <v>3</v>
      </c>
      <c r="U160" t="s">
        <v>519</v>
      </c>
      <c r="V160" t="s">
        <v>519</v>
      </c>
      <c r="W160">
        <v>4.8</v>
      </c>
      <c r="X160" t="s">
        <v>519</v>
      </c>
      <c r="Y160" t="s">
        <v>519</v>
      </c>
      <c r="Z160">
        <v>1.5</v>
      </c>
      <c r="AA160" t="s">
        <v>519</v>
      </c>
      <c r="AB160" t="s">
        <v>519</v>
      </c>
      <c r="AC160">
        <v>0</v>
      </c>
      <c r="AD160" t="s">
        <v>519</v>
      </c>
      <c r="AE160">
        <v>12</v>
      </c>
    </row>
    <row r="161" spans="1:31" x14ac:dyDescent="0.2">
      <c r="A161">
        <v>689</v>
      </c>
      <c r="B161" s="13">
        <v>5.333333333333333</v>
      </c>
      <c r="C161" s="13" t="s">
        <v>519</v>
      </c>
      <c r="D161" s="13" t="s">
        <v>519</v>
      </c>
      <c r="E161">
        <v>2</v>
      </c>
      <c r="F161" t="s">
        <v>519</v>
      </c>
      <c r="G161" t="s">
        <v>519</v>
      </c>
      <c r="H161">
        <v>0.66666666666666663</v>
      </c>
      <c r="I161" t="s">
        <v>519</v>
      </c>
      <c r="J161" t="s">
        <v>519</v>
      </c>
      <c r="K161" s="24">
        <v>2</v>
      </c>
      <c r="L161" t="s">
        <v>519</v>
      </c>
      <c r="M161" t="s">
        <v>519</v>
      </c>
      <c r="N161">
        <v>0</v>
      </c>
      <c r="O161" t="s">
        <v>519</v>
      </c>
      <c r="P161" t="s">
        <v>519</v>
      </c>
      <c r="Q161">
        <v>0</v>
      </c>
      <c r="R161" t="s">
        <v>519</v>
      </c>
      <c r="S161" t="s">
        <v>519</v>
      </c>
      <c r="T161">
        <v>3.6666666666666665</v>
      </c>
      <c r="U161" t="s">
        <v>519</v>
      </c>
      <c r="V161" t="s">
        <v>519</v>
      </c>
      <c r="W161">
        <v>5</v>
      </c>
      <c r="X161" t="s">
        <v>519</v>
      </c>
      <c r="Y161" t="s">
        <v>519</v>
      </c>
      <c r="Z161">
        <v>4.5</v>
      </c>
      <c r="AA161" t="s">
        <v>519</v>
      </c>
      <c r="AB161" t="s">
        <v>519</v>
      </c>
      <c r="AC161">
        <v>4</v>
      </c>
      <c r="AD161" t="s">
        <v>519</v>
      </c>
      <c r="AE161" t="s">
        <v>519</v>
      </c>
    </row>
    <row r="162" spans="1:31" x14ac:dyDescent="0.2">
      <c r="A162">
        <v>693</v>
      </c>
      <c r="B162" s="13">
        <v>6</v>
      </c>
      <c r="C162" s="13" t="s">
        <v>519</v>
      </c>
      <c r="D162" s="13">
        <v>6.333333333333333</v>
      </c>
      <c r="E162">
        <v>11</v>
      </c>
      <c r="F162" t="s">
        <v>519</v>
      </c>
      <c r="G162">
        <v>12</v>
      </c>
      <c r="H162">
        <v>1</v>
      </c>
      <c r="I162" t="s">
        <v>519</v>
      </c>
      <c r="J162">
        <v>0.66666666666666663</v>
      </c>
      <c r="K162" s="24">
        <v>1</v>
      </c>
      <c r="L162" t="s">
        <v>519</v>
      </c>
      <c r="M162">
        <v>1</v>
      </c>
      <c r="N162">
        <v>1</v>
      </c>
      <c r="O162" t="s">
        <v>519</v>
      </c>
      <c r="P162">
        <v>1</v>
      </c>
      <c r="Q162">
        <v>1</v>
      </c>
      <c r="R162" t="s">
        <v>519</v>
      </c>
      <c r="S162">
        <v>0</v>
      </c>
      <c r="T162">
        <v>2.6666666666666665</v>
      </c>
      <c r="U162" t="s">
        <v>519</v>
      </c>
      <c r="V162">
        <v>3.4444444444444446</v>
      </c>
      <c r="W162">
        <v>3.6</v>
      </c>
      <c r="X162" t="s">
        <v>519</v>
      </c>
      <c r="Y162">
        <v>3</v>
      </c>
      <c r="Z162">
        <v>3.5</v>
      </c>
      <c r="AA162" t="s">
        <v>519</v>
      </c>
      <c r="AB162">
        <v>4</v>
      </c>
      <c r="AC162">
        <v>3</v>
      </c>
      <c r="AD162" t="s">
        <v>519</v>
      </c>
      <c r="AE162" t="s">
        <v>519</v>
      </c>
    </row>
    <row r="163" spans="1:31" x14ac:dyDescent="0.2">
      <c r="A163">
        <v>697</v>
      </c>
      <c r="B163" s="13">
        <v>4.333333333333333</v>
      </c>
      <c r="C163" s="13" t="s">
        <v>519</v>
      </c>
      <c r="D163" s="13" t="s">
        <v>519</v>
      </c>
      <c r="E163">
        <v>11</v>
      </c>
      <c r="F163" t="s">
        <v>519</v>
      </c>
      <c r="G163" t="s">
        <v>519</v>
      </c>
      <c r="H163" t="s">
        <v>518</v>
      </c>
      <c r="I163" t="s">
        <v>519</v>
      </c>
      <c r="J163" t="s">
        <v>519</v>
      </c>
      <c r="K163" s="24" t="s">
        <v>518</v>
      </c>
      <c r="L163" t="s">
        <v>519</v>
      </c>
      <c r="M163" t="s">
        <v>519</v>
      </c>
      <c r="N163" t="s">
        <v>518</v>
      </c>
      <c r="O163" t="s">
        <v>519</v>
      </c>
      <c r="P163" t="s">
        <v>519</v>
      </c>
      <c r="Q163" t="s">
        <v>518</v>
      </c>
      <c r="R163" t="s">
        <v>519</v>
      </c>
      <c r="S163" t="s">
        <v>519</v>
      </c>
      <c r="T163" t="s">
        <v>518</v>
      </c>
      <c r="U163" t="s">
        <v>519</v>
      </c>
      <c r="V163" t="s">
        <v>519</v>
      </c>
      <c r="W163">
        <v>4.5999999999999996</v>
      </c>
      <c r="X163" t="s">
        <v>519</v>
      </c>
      <c r="Y163" t="s">
        <v>519</v>
      </c>
      <c r="Z163">
        <v>5</v>
      </c>
      <c r="AA163" t="s">
        <v>519</v>
      </c>
      <c r="AB163" t="s">
        <v>519</v>
      </c>
      <c r="AC163">
        <v>6</v>
      </c>
      <c r="AD163" t="s">
        <v>519</v>
      </c>
      <c r="AE163">
        <v>12</v>
      </c>
    </row>
    <row r="164" spans="1:31" x14ac:dyDescent="0.2">
      <c r="A164">
        <v>701</v>
      </c>
      <c r="B164" s="13">
        <v>4.666666666666667</v>
      </c>
      <c r="C164" s="13" t="s">
        <v>519</v>
      </c>
      <c r="D164" s="13">
        <v>6.333333333333333</v>
      </c>
      <c r="E164">
        <v>3</v>
      </c>
      <c r="F164" t="s">
        <v>519</v>
      </c>
      <c r="G164">
        <v>9</v>
      </c>
      <c r="H164">
        <v>0.66666666666666663</v>
      </c>
      <c r="I164" t="s">
        <v>519</v>
      </c>
      <c r="J164">
        <v>0</v>
      </c>
      <c r="K164" s="24">
        <v>2</v>
      </c>
      <c r="L164" t="s">
        <v>519</v>
      </c>
      <c r="M164">
        <v>0</v>
      </c>
      <c r="N164">
        <v>1</v>
      </c>
      <c r="O164" t="s">
        <v>519</v>
      </c>
      <c r="P164">
        <v>0</v>
      </c>
      <c r="Q164">
        <v>-1</v>
      </c>
      <c r="R164" t="s">
        <v>519</v>
      </c>
      <c r="S164">
        <v>0</v>
      </c>
      <c r="T164">
        <v>4</v>
      </c>
      <c r="U164" t="s">
        <v>519</v>
      </c>
      <c r="V164">
        <v>4</v>
      </c>
      <c r="W164">
        <v>5</v>
      </c>
      <c r="X164" t="s">
        <v>519</v>
      </c>
      <c r="Y164">
        <v>4</v>
      </c>
      <c r="Z164">
        <v>2.75</v>
      </c>
      <c r="AA164" t="s">
        <v>519</v>
      </c>
      <c r="AB164">
        <v>3.6666666666666665</v>
      </c>
      <c r="AC164">
        <v>4</v>
      </c>
      <c r="AD164" t="s">
        <v>519</v>
      </c>
      <c r="AE164">
        <v>8</v>
      </c>
    </row>
    <row r="165" spans="1:31" x14ac:dyDescent="0.2">
      <c r="A165">
        <v>705</v>
      </c>
      <c r="B165" s="13">
        <v>6.333333333333333</v>
      </c>
      <c r="C165" s="13" t="s">
        <v>519</v>
      </c>
      <c r="D165" s="13">
        <v>7</v>
      </c>
      <c r="E165">
        <v>12</v>
      </c>
      <c r="F165" t="s">
        <v>519</v>
      </c>
      <c r="G165">
        <v>6</v>
      </c>
      <c r="H165">
        <v>0</v>
      </c>
      <c r="I165" t="s">
        <v>519</v>
      </c>
      <c r="J165">
        <v>1.3333333333333333</v>
      </c>
      <c r="K165" s="24">
        <v>0</v>
      </c>
      <c r="L165" t="s">
        <v>519</v>
      </c>
      <c r="M165">
        <v>0</v>
      </c>
      <c r="N165">
        <v>0</v>
      </c>
      <c r="O165" t="s">
        <v>519</v>
      </c>
      <c r="P165">
        <v>2</v>
      </c>
      <c r="Q165">
        <v>0</v>
      </c>
      <c r="R165" t="s">
        <v>519</v>
      </c>
      <c r="S165">
        <v>2</v>
      </c>
      <c r="T165">
        <v>3</v>
      </c>
      <c r="U165" t="s">
        <v>519</v>
      </c>
      <c r="V165">
        <v>2.2222222222222223</v>
      </c>
      <c r="W165">
        <v>3.2</v>
      </c>
      <c r="X165" t="s">
        <v>519</v>
      </c>
      <c r="Y165">
        <v>2.2000000000000002</v>
      </c>
      <c r="Z165">
        <v>2</v>
      </c>
      <c r="AA165" t="s">
        <v>519</v>
      </c>
      <c r="AB165">
        <v>3</v>
      </c>
      <c r="AC165">
        <v>6</v>
      </c>
      <c r="AD165" t="s">
        <v>519</v>
      </c>
      <c r="AE165" t="s">
        <v>519</v>
      </c>
    </row>
    <row r="166" spans="1:31" x14ac:dyDescent="0.2">
      <c r="A166">
        <v>721</v>
      </c>
      <c r="B166" s="13">
        <v>6.666666666666667</v>
      </c>
      <c r="C166" s="13" t="s">
        <v>519</v>
      </c>
      <c r="D166" s="13">
        <v>6.333333333333333</v>
      </c>
      <c r="E166">
        <v>9</v>
      </c>
      <c r="F166" t="s">
        <v>519</v>
      </c>
      <c r="G166">
        <v>9</v>
      </c>
      <c r="H166" t="s">
        <v>518</v>
      </c>
      <c r="I166" t="s">
        <v>519</v>
      </c>
      <c r="J166" t="s">
        <v>518</v>
      </c>
      <c r="K166" s="24" t="s">
        <v>518</v>
      </c>
      <c r="L166" t="s">
        <v>519</v>
      </c>
      <c r="M166" t="s">
        <v>518</v>
      </c>
      <c r="N166" t="s">
        <v>518</v>
      </c>
      <c r="O166" t="s">
        <v>519</v>
      </c>
      <c r="P166" t="s">
        <v>518</v>
      </c>
      <c r="Q166" t="s">
        <v>518</v>
      </c>
      <c r="R166" t="s">
        <v>519</v>
      </c>
      <c r="S166" t="s">
        <v>518</v>
      </c>
      <c r="T166" t="s">
        <v>518</v>
      </c>
      <c r="U166" t="s">
        <v>519</v>
      </c>
      <c r="V166" t="s">
        <v>518</v>
      </c>
      <c r="W166">
        <v>4.5999999999999996</v>
      </c>
      <c r="X166" t="s">
        <v>519</v>
      </c>
      <c r="Y166">
        <v>3.6</v>
      </c>
      <c r="Z166">
        <v>4</v>
      </c>
      <c r="AA166" t="s">
        <v>519</v>
      </c>
      <c r="AB166" t="s">
        <v>519</v>
      </c>
      <c r="AC166">
        <v>3</v>
      </c>
      <c r="AD166" t="s">
        <v>519</v>
      </c>
      <c r="AE166">
        <v>10</v>
      </c>
    </row>
    <row r="167" spans="1:31" x14ac:dyDescent="0.2">
      <c r="A167">
        <v>725</v>
      </c>
      <c r="B167" s="13">
        <v>6.666666666666667</v>
      </c>
      <c r="C167" s="13" t="s">
        <v>519</v>
      </c>
      <c r="D167" s="13">
        <v>6.666666666666667</v>
      </c>
      <c r="E167">
        <v>9</v>
      </c>
      <c r="F167" t="s">
        <v>519</v>
      </c>
      <c r="G167">
        <v>8</v>
      </c>
      <c r="H167">
        <v>0.33333333333333331</v>
      </c>
      <c r="I167" t="s">
        <v>519</v>
      </c>
      <c r="J167">
        <v>1</v>
      </c>
      <c r="K167" s="24">
        <v>1</v>
      </c>
      <c r="L167" t="s">
        <v>519</v>
      </c>
      <c r="M167">
        <v>1</v>
      </c>
      <c r="N167">
        <v>0</v>
      </c>
      <c r="O167" t="s">
        <v>519</v>
      </c>
      <c r="P167">
        <v>1</v>
      </c>
      <c r="Q167">
        <v>0</v>
      </c>
      <c r="R167" t="s">
        <v>519</v>
      </c>
      <c r="S167">
        <v>1</v>
      </c>
      <c r="T167">
        <v>4.666666666666667</v>
      </c>
      <c r="U167" t="s">
        <v>519</v>
      </c>
      <c r="V167">
        <v>3</v>
      </c>
      <c r="W167">
        <v>3.8</v>
      </c>
      <c r="X167" t="s">
        <v>519</v>
      </c>
      <c r="Y167">
        <v>3.6</v>
      </c>
      <c r="Z167">
        <v>3</v>
      </c>
      <c r="AA167" t="s">
        <v>519</v>
      </c>
      <c r="AB167">
        <v>3</v>
      </c>
      <c r="AC167">
        <v>12</v>
      </c>
      <c r="AD167" t="s">
        <v>519</v>
      </c>
      <c r="AE167" t="s">
        <v>519</v>
      </c>
    </row>
    <row r="168" spans="1:31" x14ac:dyDescent="0.2">
      <c r="A168">
        <v>733</v>
      </c>
      <c r="B168" s="13">
        <v>6.333333333333333</v>
      </c>
      <c r="C168" s="13" t="s">
        <v>519</v>
      </c>
      <c r="D168" s="13">
        <v>5.666666666666667</v>
      </c>
      <c r="E168">
        <v>8</v>
      </c>
      <c r="F168" t="s">
        <v>519</v>
      </c>
      <c r="G168">
        <v>4</v>
      </c>
      <c r="H168" t="s">
        <v>518</v>
      </c>
      <c r="I168" t="s">
        <v>519</v>
      </c>
      <c r="J168" t="s">
        <v>518</v>
      </c>
      <c r="K168" s="24" t="s">
        <v>518</v>
      </c>
      <c r="L168" t="s">
        <v>519</v>
      </c>
      <c r="M168" t="s">
        <v>518</v>
      </c>
      <c r="N168" t="s">
        <v>518</v>
      </c>
      <c r="O168" t="s">
        <v>519</v>
      </c>
      <c r="P168" t="s">
        <v>518</v>
      </c>
      <c r="Q168" t="s">
        <v>518</v>
      </c>
      <c r="R168" t="s">
        <v>519</v>
      </c>
      <c r="S168" t="s">
        <v>518</v>
      </c>
      <c r="T168" t="s">
        <v>518</v>
      </c>
      <c r="U168" t="s">
        <v>519</v>
      </c>
      <c r="V168" t="s">
        <v>518</v>
      </c>
      <c r="W168">
        <v>3.6</v>
      </c>
      <c r="X168" t="s">
        <v>519</v>
      </c>
      <c r="Y168">
        <v>3.6</v>
      </c>
      <c r="Z168">
        <v>3</v>
      </c>
      <c r="AA168" t="s">
        <v>519</v>
      </c>
      <c r="AB168" t="s">
        <v>519</v>
      </c>
      <c r="AC168">
        <v>5</v>
      </c>
      <c r="AD168" t="s">
        <v>519</v>
      </c>
      <c r="AE168">
        <v>7</v>
      </c>
    </row>
    <row r="169" spans="1:31" x14ac:dyDescent="0.2">
      <c r="A169">
        <v>737</v>
      </c>
      <c r="B169" s="13">
        <v>4.666666666666667</v>
      </c>
      <c r="C169" s="13" t="s">
        <v>519</v>
      </c>
      <c r="D169" s="13" t="s">
        <v>519</v>
      </c>
      <c r="E169">
        <v>4</v>
      </c>
      <c r="F169" t="s">
        <v>519</v>
      </c>
      <c r="G169" t="s">
        <v>519</v>
      </c>
      <c r="H169" t="s">
        <v>518</v>
      </c>
      <c r="I169" t="s">
        <v>519</v>
      </c>
      <c r="J169" t="s">
        <v>519</v>
      </c>
      <c r="K169" s="24" t="s">
        <v>518</v>
      </c>
      <c r="L169" t="s">
        <v>519</v>
      </c>
      <c r="M169" t="s">
        <v>519</v>
      </c>
      <c r="N169" t="s">
        <v>518</v>
      </c>
      <c r="O169" t="s">
        <v>519</v>
      </c>
      <c r="P169" t="s">
        <v>519</v>
      </c>
      <c r="Q169" t="s">
        <v>518</v>
      </c>
      <c r="R169" t="s">
        <v>519</v>
      </c>
      <c r="S169" t="s">
        <v>519</v>
      </c>
      <c r="T169" t="s">
        <v>518</v>
      </c>
      <c r="U169" t="s">
        <v>519</v>
      </c>
      <c r="V169" t="s">
        <v>519</v>
      </c>
      <c r="W169">
        <v>3.6</v>
      </c>
      <c r="X169" t="s">
        <v>519</v>
      </c>
      <c r="Y169" t="s">
        <v>519</v>
      </c>
      <c r="Z169">
        <v>3</v>
      </c>
      <c r="AA169" t="s">
        <v>519</v>
      </c>
      <c r="AB169" t="s">
        <v>519</v>
      </c>
      <c r="AC169">
        <v>4</v>
      </c>
      <c r="AD169" t="s">
        <v>519</v>
      </c>
      <c r="AE169" t="s">
        <v>519</v>
      </c>
    </row>
    <row r="170" spans="1:31" x14ac:dyDescent="0.2">
      <c r="A170">
        <v>749</v>
      </c>
      <c r="B170" s="13">
        <v>7</v>
      </c>
      <c r="C170" s="13" t="s">
        <v>519</v>
      </c>
      <c r="D170" s="13">
        <v>4.666666666666667</v>
      </c>
      <c r="E170">
        <v>6</v>
      </c>
      <c r="F170" t="s">
        <v>519</v>
      </c>
      <c r="G170">
        <v>11</v>
      </c>
      <c r="H170">
        <v>2</v>
      </c>
      <c r="I170" t="s">
        <v>519</v>
      </c>
      <c r="J170">
        <v>1.3333333333333333</v>
      </c>
      <c r="K170" s="24">
        <v>2</v>
      </c>
      <c r="L170" t="s">
        <v>519</v>
      </c>
      <c r="M170">
        <v>1</v>
      </c>
      <c r="N170">
        <v>4</v>
      </c>
      <c r="O170" t="s">
        <v>519</v>
      </c>
      <c r="P170">
        <v>3</v>
      </c>
      <c r="Q170">
        <v>0</v>
      </c>
      <c r="R170" t="s">
        <v>519</v>
      </c>
      <c r="S170">
        <v>0</v>
      </c>
      <c r="T170">
        <v>3.6666666666666665</v>
      </c>
      <c r="U170" t="s">
        <v>519</v>
      </c>
      <c r="V170">
        <v>3.4444444444444446</v>
      </c>
      <c r="W170">
        <v>2.8</v>
      </c>
      <c r="X170" t="s">
        <v>519</v>
      </c>
      <c r="Y170">
        <v>3</v>
      </c>
      <c r="Z170">
        <v>3.75</v>
      </c>
      <c r="AA170" t="s">
        <v>519</v>
      </c>
      <c r="AB170">
        <v>4.666666666666667</v>
      </c>
      <c r="AC170">
        <v>8</v>
      </c>
      <c r="AD170" t="s">
        <v>519</v>
      </c>
      <c r="AE170">
        <v>7</v>
      </c>
    </row>
    <row r="171" spans="1:31" x14ac:dyDescent="0.2">
      <c r="A171">
        <v>757</v>
      </c>
      <c r="B171" s="13">
        <v>5.666666666666667</v>
      </c>
      <c r="C171" s="13" t="s">
        <v>519</v>
      </c>
      <c r="D171" s="13">
        <v>5.666666666666667</v>
      </c>
      <c r="E171">
        <v>4</v>
      </c>
      <c r="F171" t="s">
        <v>519</v>
      </c>
      <c r="G171">
        <v>2</v>
      </c>
      <c r="H171" t="s">
        <v>518</v>
      </c>
      <c r="I171" t="s">
        <v>519</v>
      </c>
      <c r="J171" t="s">
        <v>518</v>
      </c>
      <c r="K171" s="24" t="s">
        <v>518</v>
      </c>
      <c r="L171" t="s">
        <v>519</v>
      </c>
      <c r="M171" t="s">
        <v>518</v>
      </c>
      <c r="N171" t="s">
        <v>518</v>
      </c>
      <c r="O171" t="s">
        <v>519</v>
      </c>
      <c r="P171" t="s">
        <v>518</v>
      </c>
      <c r="Q171" t="s">
        <v>518</v>
      </c>
      <c r="R171" t="s">
        <v>519</v>
      </c>
      <c r="S171" t="s">
        <v>518</v>
      </c>
      <c r="T171" t="s">
        <v>518</v>
      </c>
      <c r="U171" t="s">
        <v>519</v>
      </c>
      <c r="V171" t="s">
        <v>518</v>
      </c>
      <c r="W171">
        <v>3</v>
      </c>
      <c r="X171" t="s">
        <v>519</v>
      </c>
      <c r="Y171">
        <v>2.4</v>
      </c>
      <c r="Z171">
        <v>4</v>
      </c>
      <c r="AA171" t="s">
        <v>519</v>
      </c>
      <c r="AB171" t="s">
        <v>519</v>
      </c>
      <c r="AC171">
        <v>3</v>
      </c>
      <c r="AD171" t="s">
        <v>519</v>
      </c>
      <c r="AE171" t="s">
        <v>519</v>
      </c>
    </row>
    <row r="172" spans="1:31" x14ac:dyDescent="0.2">
      <c r="A172">
        <v>761</v>
      </c>
      <c r="B172" s="13">
        <v>5.333333333333333</v>
      </c>
      <c r="C172" s="13" t="s">
        <v>519</v>
      </c>
      <c r="D172" s="13" t="s">
        <v>519</v>
      </c>
      <c r="E172">
        <v>10</v>
      </c>
      <c r="F172" t="s">
        <v>519</v>
      </c>
      <c r="G172" t="s">
        <v>519</v>
      </c>
      <c r="H172">
        <v>1.6666666666666667</v>
      </c>
      <c r="I172" t="s">
        <v>519</v>
      </c>
      <c r="J172" t="s">
        <v>519</v>
      </c>
      <c r="K172" s="24">
        <v>2</v>
      </c>
      <c r="L172" t="s">
        <v>519</v>
      </c>
      <c r="M172" t="s">
        <v>519</v>
      </c>
      <c r="N172">
        <v>1</v>
      </c>
      <c r="O172" t="s">
        <v>519</v>
      </c>
      <c r="P172" t="s">
        <v>519</v>
      </c>
      <c r="Q172">
        <v>2</v>
      </c>
      <c r="R172" t="s">
        <v>519</v>
      </c>
      <c r="S172" t="s">
        <v>519</v>
      </c>
      <c r="T172">
        <v>3.6666666666666665</v>
      </c>
      <c r="U172" t="s">
        <v>519</v>
      </c>
      <c r="V172" t="s">
        <v>519</v>
      </c>
      <c r="W172">
        <v>4.4000000000000004</v>
      </c>
      <c r="X172" t="s">
        <v>519</v>
      </c>
      <c r="Y172" t="s">
        <v>519</v>
      </c>
      <c r="Z172">
        <v>4.25</v>
      </c>
      <c r="AA172" t="s">
        <v>519</v>
      </c>
      <c r="AB172" t="s">
        <v>519</v>
      </c>
      <c r="AC172">
        <v>5</v>
      </c>
      <c r="AD172" t="s">
        <v>519</v>
      </c>
      <c r="AE172">
        <v>15</v>
      </c>
    </row>
    <row r="173" spans="1:31" x14ac:dyDescent="0.2">
      <c r="A173">
        <v>769</v>
      </c>
      <c r="B173" s="13">
        <v>6</v>
      </c>
      <c r="C173" s="13" t="s">
        <v>519</v>
      </c>
      <c r="D173" s="13">
        <v>6.666666666666667</v>
      </c>
      <c r="E173">
        <v>5</v>
      </c>
      <c r="F173" t="s">
        <v>519</v>
      </c>
      <c r="G173">
        <v>10</v>
      </c>
      <c r="H173">
        <v>5</v>
      </c>
      <c r="I173" t="s">
        <v>519</v>
      </c>
      <c r="J173">
        <v>5</v>
      </c>
      <c r="K173" s="24">
        <v>5</v>
      </c>
      <c r="L173" t="s">
        <v>519</v>
      </c>
      <c r="M173">
        <v>5</v>
      </c>
      <c r="N173">
        <v>5</v>
      </c>
      <c r="O173" t="s">
        <v>519</v>
      </c>
      <c r="P173">
        <v>5</v>
      </c>
      <c r="Q173">
        <v>5</v>
      </c>
      <c r="R173" t="s">
        <v>519</v>
      </c>
      <c r="S173">
        <v>5</v>
      </c>
      <c r="T173">
        <v>1</v>
      </c>
      <c r="U173" t="s">
        <v>519</v>
      </c>
      <c r="V173">
        <v>3.6666666666666665</v>
      </c>
      <c r="W173">
        <v>2.4</v>
      </c>
      <c r="X173" t="s">
        <v>519</v>
      </c>
      <c r="Y173">
        <v>3.2</v>
      </c>
      <c r="Z173">
        <v>4.75</v>
      </c>
      <c r="AA173" t="s">
        <v>519</v>
      </c>
      <c r="AB173">
        <v>5.333333333333333</v>
      </c>
      <c r="AC173">
        <v>15</v>
      </c>
      <c r="AD173" t="s">
        <v>519</v>
      </c>
      <c r="AE173" t="s">
        <v>519</v>
      </c>
    </row>
    <row r="174" spans="1:31" x14ac:dyDescent="0.2">
      <c r="A174">
        <v>773</v>
      </c>
      <c r="B174" s="13">
        <v>5.333333333333333</v>
      </c>
      <c r="C174" s="13" t="s">
        <v>519</v>
      </c>
      <c r="D174" s="13">
        <v>6.333333333333333</v>
      </c>
      <c r="E174">
        <v>8</v>
      </c>
      <c r="F174" t="s">
        <v>519</v>
      </c>
      <c r="G174">
        <v>5</v>
      </c>
      <c r="H174">
        <v>1</v>
      </c>
      <c r="I174" t="s">
        <v>519</v>
      </c>
      <c r="J174">
        <v>2.3333333333333335</v>
      </c>
      <c r="K174" s="24">
        <v>1</v>
      </c>
      <c r="L174" t="s">
        <v>519</v>
      </c>
      <c r="M174">
        <v>2</v>
      </c>
      <c r="N174">
        <v>1</v>
      </c>
      <c r="O174" t="s">
        <v>519</v>
      </c>
      <c r="P174">
        <v>2</v>
      </c>
      <c r="Q174">
        <v>1</v>
      </c>
      <c r="R174" t="s">
        <v>519</v>
      </c>
      <c r="S174">
        <v>3</v>
      </c>
      <c r="T174">
        <v>4.333333333333333</v>
      </c>
      <c r="U174" t="s">
        <v>519</v>
      </c>
      <c r="V174">
        <v>3.6666666666666665</v>
      </c>
      <c r="W174">
        <v>4.4000000000000004</v>
      </c>
      <c r="X174" t="s">
        <v>519</v>
      </c>
      <c r="Y174">
        <v>5.2</v>
      </c>
      <c r="Z174">
        <v>4.5</v>
      </c>
      <c r="AA174" t="s">
        <v>519</v>
      </c>
      <c r="AB174">
        <v>5</v>
      </c>
      <c r="AC174">
        <v>3</v>
      </c>
      <c r="AD174" t="s">
        <v>519</v>
      </c>
      <c r="AE174">
        <v>5</v>
      </c>
    </row>
    <row r="175" spans="1:31" x14ac:dyDescent="0.2">
      <c r="A175">
        <v>781</v>
      </c>
      <c r="B175" s="13">
        <v>5.333333333333333</v>
      </c>
      <c r="C175" s="13" t="s">
        <v>519</v>
      </c>
      <c r="D175" s="13">
        <v>5</v>
      </c>
      <c r="E175">
        <v>12</v>
      </c>
      <c r="F175" t="s">
        <v>519</v>
      </c>
      <c r="G175">
        <v>12</v>
      </c>
      <c r="H175">
        <v>2.3333333333333335</v>
      </c>
      <c r="I175" t="s">
        <v>519</v>
      </c>
      <c r="J175">
        <v>0.33333333333333331</v>
      </c>
      <c r="K175" s="24">
        <v>2</v>
      </c>
      <c r="L175" t="s">
        <v>519</v>
      </c>
      <c r="M175">
        <v>0</v>
      </c>
      <c r="N175">
        <v>4</v>
      </c>
      <c r="O175" t="s">
        <v>519</v>
      </c>
      <c r="P175">
        <v>1</v>
      </c>
      <c r="Q175">
        <v>1</v>
      </c>
      <c r="R175" t="s">
        <v>519</v>
      </c>
      <c r="S175">
        <v>0</v>
      </c>
      <c r="T175">
        <v>3.3333333333333335</v>
      </c>
      <c r="U175" t="s">
        <v>519</v>
      </c>
      <c r="V175">
        <v>3.6666666666666665</v>
      </c>
      <c r="W175">
        <v>4.4000000000000004</v>
      </c>
      <c r="X175" t="s">
        <v>519</v>
      </c>
      <c r="Y175">
        <v>4.4000000000000004</v>
      </c>
      <c r="Z175">
        <v>3</v>
      </c>
      <c r="AA175" t="s">
        <v>519</v>
      </c>
      <c r="AB175">
        <v>2</v>
      </c>
      <c r="AC175">
        <v>7</v>
      </c>
      <c r="AD175" t="s">
        <v>519</v>
      </c>
      <c r="AE175" t="s">
        <v>519</v>
      </c>
    </row>
    <row r="176" spans="1:31" x14ac:dyDescent="0.2">
      <c r="A176">
        <v>785</v>
      </c>
      <c r="B176" s="13">
        <v>6.666666666666667</v>
      </c>
      <c r="C176" s="13" t="s">
        <v>519</v>
      </c>
      <c r="D176" s="13" t="s">
        <v>519</v>
      </c>
      <c r="E176">
        <v>7</v>
      </c>
      <c r="F176" t="s">
        <v>519</v>
      </c>
      <c r="G176" t="s">
        <v>519</v>
      </c>
      <c r="H176">
        <v>1.3333333333333333</v>
      </c>
      <c r="I176" t="s">
        <v>519</v>
      </c>
      <c r="J176" t="s">
        <v>519</v>
      </c>
      <c r="K176" s="24">
        <v>2</v>
      </c>
      <c r="L176" t="s">
        <v>519</v>
      </c>
      <c r="M176" t="s">
        <v>519</v>
      </c>
      <c r="N176">
        <v>2</v>
      </c>
      <c r="O176" t="s">
        <v>519</v>
      </c>
      <c r="P176" t="s">
        <v>519</v>
      </c>
      <c r="Q176">
        <v>0</v>
      </c>
      <c r="R176" t="s">
        <v>519</v>
      </c>
      <c r="S176" t="s">
        <v>519</v>
      </c>
      <c r="T176">
        <v>3.6666666666666665</v>
      </c>
      <c r="U176" t="s">
        <v>519</v>
      </c>
      <c r="V176" t="s">
        <v>519</v>
      </c>
      <c r="W176">
        <v>4</v>
      </c>
      <c r="X176" t="s">
        <v>519</v>
      </c>
      <c r="Y176" t="s">
        <v>519</v>
      </c>
      <c r="Z176">
        <v>4.75</v>
      </c>
      <c r="AA176" t="s">
        <v>519</v>
      </c>
      <c r="AB176" t="s">
        <v>519</v>
      </c>
      <c r="AC176">
        <v>4</v>
      </c>
      <c r="AD176" t="s">
        <v>519</v>
      </c>
      <c r="AE176" t="s">
        <v>519</v>
      </c>
    </row>
    <row r="177" spans="1:31" x14ac:dyDescent="0.2">
      <c r="A177">
        <v>789</v>
      </c>
      <c r="B177" s="13">
        <v>6.333333333333333</v>
      </c>
      <c r="C177" s="13" t="s">
        <v>519</v>
      </c>
      <c r="D177" s="13">
        <v>7</v>
      </c>
      <c r="E177">
        <v>6</v>
      </c>
      <c r="F177" t="s">
        <v>519</v>
      </c>
      <c r="G177">
        <v>8</v>
      </c>
      <c r="H177">
        <v>3</v>
      </c>
      <c r="I177" t="s">
        <v>519</v>
      </c>
      <c r="J177">
        <v>3</v>
      </c>
      <c r="K177" s="24">
        <v>3</v>
      </c>
      <c r="L177" t="s">
        <v>519</v>
      </c>
      <c r="M177">
        <v>3</v>
      </c>
      <c r="N177">
        <v>3</v>
      </c>
      <c r="O177" t="s">
        <v>519</v>
      </c>
      <c r="P177">
        <v>3</v>
      </c>
      <c r="Q177">
        <v>3</v>
      </c>
      <c r="R177" t="s">
        <v>519</v>
      </c>
      <c r="S177">
        <v>3</v>
      </c>
      <c r="T177">
        <v>2</v>
      </c>
      <c r="U177" t="s">
        <v>519</v>
      </c>
      <c r="V177">
        <v>1.4444444444444444</v>
      </c>
      <c r="W177">
        <v>5</v>
      </c>
      <c r="X177" t="s">
        <v>519</v>
      </c>
      <c r="Y177">
        <v>5</v>
      </c>
      <c r="Z177">
        <v>4.5</v>
      </c>
      <c r="AA177" t="s">
        <v>519</v>
      </c>
      <c r="AB177">
        <v>5</v>
      </c>
      <c r="AC177">
        <v>9</v>
      </c>
      <c r="AD177" t="s">
        <v>519</v>
      </c>
      <c r="AE177" t="s">
        <v>519</v>
      </c>
    </row>
    <row r="178" spans="1:31" x14ac:dyDescent="0.2">
      <c r="A178">
        <v>805</v>
      </c>
      <c r="B178" s="13">
        <v>4.333333333333333</v>
      </c>
      <c r="C178" s="13" t="s">
        <v>519</v>
      </c>
      <c r="D178" s="13">
        <v>4</v>
      </c>
      <c r="E178">
        <v>3</v>
      </c>
      <c r="F178" t="s">
        <v>519</v>
      </c>
      <c r="G178">
        <v>7</v>
      </c>
      <c r="H178" t="s">
        <v>518</v>
      </c>
      <c r="I178" t="s">
        <v>519</v>
      </c>
      <c r="J178" t="s">
        <v>518</v>
      </c>
      <c r="K178" s="24" t="s">
        <v>518</v>
      </c>
      <c r="L178" t="s">
        <v>519</v>
      </c>
      <c r="M178" t="s">
        <v>518</v>
      </c>
      <c r="N178" t="s">
        <v>518</v>
      </c>
      <c r="O178" t="s">
        <v>519</v>
      </c>
      <c r="P178" t="s">
        <v>518</v>
      </c>
      <c r="Q178" t="s">
        <v>518</v>
      </c>
      <c r="R178" t="s">
        <v>519</v>
      </c>
      <c r="S178" t="s">
        <v>518</v>
      </c>
      <c r="T178" t="s">
        <v>518</v>
      </c>
      <c r="U178" t="s">
        <v>519</v>
      </c>
      <c r="V178" t="s">
        <v>518</v>
      </c>
      <c r="W178">
        <v>4.4000000000000004</v>
      </c>
      <c r="X178" t="s">
        <v>519</v>
      </c>
      <c r="Y178">
        <v>4.2</v>
      </c>
      <c r="Z178">
        <v>3</v>
      </c>
      <c r="AA178" t="s">
        <v>519</v>
      </c>
      <c r="AB178">
        <v>4</v>
      </c>
      <c r="AC178">
        <v>4</v>
      </c>
      <c r="AD178" t="s">
        <v>519</v>
      </c>
      <c r="AE178">
        <v>7</v>
      </c>
    </row>
    <row r="179" spans="1:31" x14ac:dyDescent="0.2">
      <c r="A179">
        <v>809</v>
      </c>
      <c r="B179" s="13">
        <v>6.333333333333333</v>
      </c>
      <c r="C179" s="13" t="s">
        <v>519</v>
      </c>
      <c r="D179" s="13">
        <v>6.666666666666667</v>
      </c>
      <c r="E179">
        <v>7</v>
      </c>
      <c r="F179" t="s">
        <v>519</v>
      </c>
      <c r="G179">
        <v>10</v>
      </c>
      <c r="H179">
        <v>3</v>
      </c>
      <c r="I179" t="s">
        <v>519</v>
      </c>
      <c r="J179">
        <v>3.6666666666666665</v>
      </c>
      <c r="K179" s="24">
        <v>3</v>
      </c>
      <c r="L179" t="s">
        <v>519</v>
      </c>
      <c r="M179">
        <v>4</v>
      </c>
      <c r="N179">
        <v>3</v>
      </c>
      <c r="O179" t="s">
        <v>519</v>
      </c>
      <c r="P179">
        <v>4</v>
      </c>
      <c r="Q179">
        <v>3</v>
      </c>
      <c r="R179" t="s">
        <v>519</v>
      </c>
      <c r="S179">
        <v>3</v>
      </c>
      <c r="T179">
        <v>2</v>
      </c>
      <c r="U179" t="s">
        <v>519</v>
      </c>
      <c r="V179">
        <v>2.4444444444444446</v>
      </c>
      <c r="W179">
        <v>5.2</v>
      </c>
      <c r="X179" t="s">
        <v>519</v>
      </c>
      <c r="Y179">
        <v>4.5999999999999996</v>
      </c>
      <c r="Z179">
        <v>3.5</v>
      </c>
      <c r="AA179" t="s">
        <v>519</v>
      </c>
      <c r="AB179">
        <v>4</v>
      </c>
      <c r="AC179">
        <v>12</v>
      </c>
      <c r="AD179" t="s">
        <v>519</v>
      </c>
      <c r="AE179">
        <v>9</v>
      </c>
    </row>
    <row r="180" spans="1:31" x14ac:dyDescent="0.2">
      <c r="A180">
        <v>829</v>
      </c>
      <c r="B180" s="13">
        <v>6</v>
      </c>
      <c r="C180" s="13" t="s">
        <v>519</v>
      </c>
      <c r="D180" s="13" t="s">
        <v>519</v>
      </c>
      <c r="E180">
        <v>8</v>
      </c>
      <c r="F180" t="s">
        <v>519</v>
      </c>
      <c r="G180" t="s">
        <v>519</v>
      </c>
      <c r="H180">
        <v>0.66666666666666663</v>
      </c>
      <c r="I180" t="s">
        <v>519</v>
      </c>
      <c r="J180" t="s">
        <v>519</v>
      </c>
      <c r="K180" s="24">
        <v>0</v>
      </c>
      <c r="L180" t="s">
        <v>519</v>
      </c>
      <c r="M180" t="s">
        <v>519</v>
      </c>
      <c r="N180">
        <v>3</v>
      </c>
      <c r="O180" t="s">
        <v>519</v>
      </c>
      <c r="P180" t="s">
        <v>519</v>
      </c>
      <c r="Q180">
        <v>-1</v>
      </c>
      <c r="R180" t="s">
        <v>519</v>
      </c>
      <c r="S180" t="s">
        <v>519</v>
      </c>
      <c r="T180">
        <v>3.3333333333333335</v>
      </c>
      <c r="U180" t="s">
        <v>519</v>
      </c>
      <c r="V180" t="s">
        <v>519</v>
      </c>
      <c r="W180">
        <v>5</v>
      </c>
      <c r="X180" t="s">
        <v>519</v>
      </c>
      <c r="Y180" t="s">
        <v>519</v>
      </c>
      <c r="Z180">
        <v>3.75</v>
      </c>
      <c r="AA180" t="s">
        <v>519</v>
      </c>
      <c r="AB180" t="s">
        <v>519</v>
      </c>
      <c r="AC180">
        <v>8</v>
      </c>
      <c r="AD180" t="s">
        <v>519</v>
      </c>
      <c r="AE180" t="s">
        <v>519</v>
      </c>
    </row>
    <row r="181" spans="1:31" x14ac:dyDescent="0.2">
      <c r="A181">
        <v>837</v>
      </c>
      <c r="B181" s="13">
        <v>7</v>
      </c>
      <c r="C181" s="13" t="s">
        <v>519</v>
      </c>
      <c r="D181" s="13">
        <v>7</v>
      </c>
      <c r="E181">
        <v>-2</v>
      </c>
      <c r="F181" t="s">
        <v>519</v>
      </c>
      <c r="G181">
        <v>4</v>
      </c>
      <c r="H181">
        <v>3.3333333333333335</v>
      </c>
      <c r="I181" t="s">
        <v>519</v>
      </c>
      <c r="J181">
        <v>4</v>
      </c>
      <c r="K181" s="24">
        <v>2</v>
      </c>
      <c r="L181" t="s">
        <v>519</v>
      </c>
      <c r="M181">
        <v>3</v>
      </c>
      <c r="N181">
        <v>4</v>
      </c>
      <c r="O181" t="s">
        <v>519</v>
      </c>
      <c r="P181">
        <v>4</v>
      </c>
      <c r="Q181">
        <v>4</v>
      </c>
      <c r="R181" t="s">
        <v>519</v>
      </c>
      <c r="S181">
        <v>5</v>
      </c>
      <c r="T181">
        <v>1.3333333333333333</v>
      </c>
      <c r="U181" t="s">
        <v>519</v>
      </c>
      <c r="V181">
        <v>2.2222222222222223</v>
      </c>
      <c r="W181">
        <v>3</v>
      </c>
      <c r="X181" t="s">
        <v>519</v>
      </c>
      <c r="Y181">
        <v>3.4</v>
      </c>
      <c r="Z181">
        <v>4</v>
      </c>
      <c r="AA181" t="s">
        <v>519</v>
      </c>
      <c r="AB181">
        <v>5.666666666666667</v>
      </c>
      <c r="AC181">
        <v>13</v>
      </c>
      <c r="AD181" t="s">
        <v>519</v>
      </c>
      <c r="AE181">
        <v>5</v>
      </c>
    </row>
    <row r="182" spans="1:31" x14ac:dyDescent="0.2">
      <c r="A182">
        <v>841</v>
      </c>
      <c r="B182" s="13">
        <v>5</v>
      </c>
      <c r="C182" s="13" t="s">
        <v>519</v>
      </c>
      <c r="D182" s="13">
        <v>6</v>
      </c>
      <c r="E182">
        <v>8</v>
      </c>
      <c r="F182" t="s">
        <v>519</v>
      </c>
      <c r="G182">
        <v>3</v>
      </c>
      <c r="H182">
        <v>1.3333333333333333</v>
      </c>
      <c r="I182" t="s">
        <v>519</v>
      </c>
      <c r="J182">
        <v>2.6666666666666665</v>
      </c>
      <c r="K182" s="24">
        <v>0</v>
      </c>
      <c r="L182" t="s">
        <v>519</v>
      </c>
      <c r="M182">
        <v>2</v>
      </c>
      <c r="N182">
        <v>3</v>
      </c>
      <c r="O182" t="s">
        <v>519</v>
      </c>
      <c r="P182">
        <v>4</v>
      </c>
      <c r="Q182">
        <v>1</v>
      </c>
      <c r="R182" t="s">
        <v>519</v>
      </c>
      <c r="S182">
        <v>2</v>
      </c>
      <c r="T182">
        <v>3</v>
      </c>
      <c r="U182" t="s">
        <v>519</v>
      </c>
      <c r="V182">
        <v>2.6666666666666665</v>
      </c>
      <c r="W182">
        <v>3.2</v>
      </c>
      <c r="X182" t="s">
        <v>519</v>
      </c>
      <c r="Y182">
        <v>3.6</v>
      </c>
      <c r="Z182">
        <v>4.5</v>
      </c>
      <c r="AA182" t="s">
        <v>519</v>
      </c>
      <c r="AB182">
        <v>5</v>
      </c>
      <c r="AC182">
        <v>7</v>
      </c>
      <c r="AD182" t="s">
        <v>519</v>
      </c>
      <c r="AE182" t="s">
        <v>519</v>
      </c>
    </row>
    <row r="183" spans="1:31" x14ac:dyDescent="0.2">
      <c r="A183">
        <v>853</v>
      </c>
      <c r="B183" s="13">
        <v>5.666666666666667</v>
      </c>
      <c r="C183" s="13" t="s">
        <v>519</v>
      </c>
      <c r="D183" s="13" t="s">
        <v>519</v>
      </c>
      <c r="E183">
        <v>6</v>
      </c>
      <c r="F183" t="s">
        <v>519</v>
      </c>
      <c r="G183" t="s">
        <v>519</v>
      </c>
      <c r="H183">
        <v>4.666666666666667</v>
      </c>
      <c r="I183" t="s">
        <v>519</v>
      </c>
      <c r="J183" t="s">
        <v>519</v>
      </c>
      <c r="K183" s="24">
        <v>4</v>
      </c>
      <c r="L183" t="s">
        <v>519</v>
      </c>
      <c r="M183" t="s">
        <v>519</v>
      </c>
      <c r="N183">
        <v>5</v>
      </c>
      <c r="O183" t="s">
        <v>519</v>
      </c>
      <c r="P183" t="s">
        <v>519</v>
      </c>
      <c r="Q183">
        <v>5</v>
      </c>
      <c r="R183" t="s">
        <v>519</v>
      </c>
      <c r="S183" t="s">
        <v>519</v>
      </c>
      <c r="T183">
        <v>1</v>
      </c>
      <c r="U183" t="s">
        <v>519</v>
      </c>
      <c r="V183" t="s">
        <v>519</v>
      </c>
      <c r="W183">
        <v>3.6</v>
      </c>
      <c r="X183" t="s">
        <v>519</v>
      </c>
      <c r="Y183" t="s">
        <v>519</v>
      </c>
      <c r="Z183">
        <v>4</v>
      </c>
      <c r="AA183" t="s">
        <v>519</v>
      </c>
      <c r="AB183" t="s">
        <v>519</v>
      </c>
      <c r="AC183">
        <v>14</v>
      </c>
      <c r="AD183" t="s">
        <v>519</v>
      </c>
      <c r="AE183">
        <v>9</v>
      </c>
    </row>
    <row r="184" spans="1:31" x14ac:dyDescent="0.2">
      <c r="A184">
        <v>857</v>
      </c>
      <c r="B184" s="13">
        <v>4.333333333333333</v>
      </c>
      <c r="C184" s="13" t="s">
        <v>519</v>
      </c>
      <c r="D184" s="13">
        <v>4.666666666666667</v>
      </c>
      <c r="E184">
        <v>10</v>
      </c>
      <c r="F184" t="s">
        <v>519</v>
      </c>
      <c r="G184">
        <v>9</v>
      </c>
      <c r="H184">
        <v>0.66666666666666663</v>
      </c>
      <c r="I184" t="s">
        <v>519</v>
      </c>
      <c r="J184">
        <v>0.66666666666666663</v>
      </c>
      <c r="K184" s="24">
        <v>1</v>
      </c>
      <c r="L184" t="s">
        <v>519</v>
      </c>
      <c r="M184">
        <v>0</v>
      </c>
      <c r="N184">
        <v>1</v>
      </c>
      <c r="O184" t="s">
        <v>519</v>
      </c>
      <c r="P184">
        <v>2</v>
      </c>
      <c r="Q184">
        <v>0</v>
      </c>
      <c r="R184" t="s">
        <v>519</v>
      </c>
      <c r="S184">
        <v>0</v>
      </c>
      <c r="T184">
        <v>5</v>
      </c>
      <c r="U184" t="s">
        <v>519</v>
      </c>
      <c r="V184">
        <v>3.8888888888888888</v>
      </c>
      <c r="W184">
        <v>2.8</v>
      </c>
      <c r="X184" t="s">
        <v>519</v>
      </c>
      <c r="Y184">
        <v>3.4</v>
      </c>
      <c r="Z184">
        <v>3</v>
      </c>
      <c r="AA184" t="s">
        <v>519</v>
      </c>
      <c r="AB184" t="s">
        <v>519</v>
      </c>
      <c r="AC184">
        <v>8</v>
      </c>
      <c r="AD184" t="s">
        <v>519</v>
      </c>
      <c r="AE184">
        <v>13</v>
      </c>
    </row>
    <row r="185" spans="1:31" x14ac:dyDescent="0.2">
      <c r="A185">
        <v>869</v>
      </c>
      <c r="B185" s="13">
        <v>5</v>
      </c>
      <c r="C185" s="13" t="s">
        <v>519</v>
      </c>
      <c r="D185" s="13">
        <v>4</v>
      </c>
      <c r="E185">
        <v>4</v>
      </c>
      <c r="F185" t="s">
        <v>519</v>
      </c>
      <c r="G185">
        <v>4</v>
      </c>
      <c r="H185">
        <v>3</v>
      </c>
      <c r="I185" t="s">
        <v>519</v>
      </c>
      <c r="J185">
        <v>2.3333333333333335</v>
      </c>
      <c r="K185" s="24">
        <v>4</v>
      </c>
      <c r="L185" t="s">
        <v>519</v>
      </c>
      <c r="M185">
        <v>2</v>
      </c>
      <c r="N185">
        <v>3</v>
      </c>
      <c r="O185" t="s">
        <v>519</v>
      </c>
      <c r="P185">
        <v>3</v>
      </c>
      <c r="Q185">
        <v>2</v>
      </c>
      <c r="R185" t="s">
        <v>519</v>
      </c>
      <c r="S185">
        <v>2</v>
      </c>
      <c r="T185">
        <v>1.6666666666666667</v>
      </c>
      <c r="U185" t="s">
        <v>519</v>
      </c>
      <c r="V185">
        <v>2.3333333333333335</v>
      </c>
      <c r="W185">
        <v>3.2</v>
      </c>
      <c r="X185" t="s">
        <v>519</v>
      </c>
      <c r="Y185">
        <v>3</v>
      </c>
      <c r="Z185">
        <v>4</v>
      </c>
      <c r="AA185" t="s">
        <v>519</v>
      </c>
      <c r="AB185">
        <v>4</v>
      </c>
      <c r="AC185">
        <v>9</v>
      </c>
      <c r="AD185" t="s">
        <v>519</v>
      </c>
      <c r="AE185" t="s">
        <v>519</v>
      </c>
    </row>
    <row r="186" spans="1:31" x14ac:dyDescent="0.2">
      <c r="A186">
        <v>877</v>
      </c>
      <c r="B186" s="13">
        <v>5</v>
      </c>
      <c r="C186" s="13" t="s">
        <v>519</v>
      </c>
      <c r="D186" s="13">
        <v>5.666666666666667</v>
      </c>
      <c r="E186">
        <v>5</v>
      </c>
      <c r="F186" t="s">
        <v>519</v>
      </c>
      <c r="G186">
        <v>6</v>
      </c>
      <c r="H186">
        <v>2</v>
      </c>
      <c r="I186" t="s">
        <v>519</v>
      </c>
      <c r="J186">
        <v>2.3333333333333335</v>
      </c>
      <c r="K186" s="24">
        <v>2</v>
      </c>
      <c r="L186" t="s">
        <v>519</v>
      </c>
      <c r="M186">
        <v>2</v>
      </c>
      <c r="N186">
        <v>2</v>
      </c>
      <c r="O186" t="s">
        <v>519</v>
      </c>
      <c r="P186">
        <v>3</v>
      </c>
      <c r="Q186">
        <v>2</v>
      </c>
      <c r="R186" t="s">
        <v>519</v>
      </c>
      <c r="S186">
        <v>2</v>
      </c>
      <c r="T186">
        <v>2</v>
      </c>
      <c r="U186" t="s">
        <v>519</v>
      </c>
      <c r="V186">
        <v>2.5555555555555554</v>
      </c>
      <c r="W186">
        <v>3</v>
      </c>
      <c r="X186" t="s">
        <v>519</v>
      </c>
      <c r="Y186">
        <v>3.4</v>
      </c>
      <c r="Z186">
        <v>3.5</v>
      </c>
      <c r="AA186" t="s">
        <v>519</v>
      </c>
      <c r="AB186">
        <v>4.333333333333333</v>
      </c>
      <c r="AC186">
        <v>6</v>
      </c>
      <c r="AD186" t="s">
        <v>519</v>
      </c>
      <c r="AE186">
        <v>9</v>
      </c>
    </row>
    <row r="187" spans="1:31" x14ac:dyDescent="0.2">
      <c r="A187">
        <v>885</v>
      </c>
      <c r="B187" s="13">
        <v>6</v>
      </c>
      <c r="C187" s="13" t="s">
        <v>519</v>
      </c>
      <c r="D187" s="13">
        <v>6</v>
      </c>
      <c r="E187">
        <v>-3</v>
      </c>
      <c r="F187" t="s">
        <v>519</v>
      </c>
      <c r="G187">
        <v>0</v>
      </c>
      <c r="H187">
        <v>2.3333333333333335</v>
      </c>
      <c r="I187" t="s">
        <v>519</v>
      </c>
      <c r="J187">
        <v>3</v>
      </c>
      <c r="K187" s="24">
        <v>3</v>
      </c>
      <c r="L187" t="s">
        <v>519</v>
      </c>
      <c r="M187">
        <v>3</v>
      </c>
      <c r="N187">
        <v>1</v>
      </c>
      <c r="O187" t="s">
        <v>519</v>
      </c>
      <c r="P187">
        <v>3</v>
      </c>
      <c r="Q187">
        <v>3</v>
      </c>
      <c r="R187" t="s">
        <v>519</v>
      </c>
      <c r="S187">
        <v>3</v>
      </c>
      <c r="T187">
        <v>3.3333333333333335</v>
      </c>
      <c r="U187" t="s">
        <v>519</v>
      </c>
      <c r="V187">
        <v>3.1111111111111112</v>
      </c>
      <c r="W187">
        <v>5.2</v>
      </c>
      <c r="X187" t="s">
        <v>519</v>
      </c>
      <c r="Y187">
        <v>5.2</v>
      </c>
      <c r="Z187">
        <v>5</v>
      </c>
      <c r="AA187" t="s">
        <v>519</v>
      </c>
      <c r="AB187">
        <v>6</v>
      </c>
      <c r="AC187">
        <v>14</v>
      </c>
      <c r="AD187" t="s">
        <v>519</v>
      </c>
      <c r="AE187" t="s">
        <v>519</v>
      </c>
    </row>
    <row r="188" spans="1:31" x14ac:dyDescent="0.2">
      <c r="A188">
        <v>893</v>
      </c>
      <c r="B188" s="13">
        <v>6.666666666666667</v>
      </c>
      <c r="C188" s="13" t="s">
        <v>519</v>
      </c>
      <c r="D188" s="13">
        <v>5.666666666666667</v>
      </c>
      <c r="E188">
        <v>12</v>
      </c>
      <c r="F188" t="s">
        <v>519</v>
      </c>
      <c r="G188">
        <v>12</v>
      </c>
      <c r="H188">
        <v>2</v>
      </c>
      <c r="I188" t="s">
        <v>519</v>
      </c>
      <c r="J188">
        <v>1.6666666666666667</v>
      </c>
      <c r="K188" s="24">
        <v>2</v>
      </c>
      <c r="L188" t="s">
        <v>519</v>
      </c>
      <c r="M188">
        <v>1</v>
      </c>
      <c r="N188">
        <v>1</v>
      </c>
      <c r="O188" t="s">
        <v>519</v>
      </c>
      <c r="P188">
        <v>2</v>
      </c>
      <c r="Q188">
        <v>3</v>
      </c>
      <c r="R188" t="s">
        <v>519</v>
      </c>
      <c r="S188">
        <v>2</v>
      </c>
      <c r="T188">
        <v>2</v>
      </c>
      <c r="U188" t="s">
        <v>519</v>
      </c>
      <c r="V188">
        <v>2.6666666666666665</v>
      </c>
      <c r="W188">
        <v>4.2</v>
      </c>
      <c r="X188" t="s">
        <v>519</v>
      </c>
      <c r="Y188">
        <v>4</v>
      </c>
      <c r="Z188">
        <v>3.25</v>
      </c>
      <c r="AA188" t="s">
        <v>519</v>
      </c>
      <c r="AB188">
        <v>3</v>
      </c>
      <c r="AC188">
        <v>6</v>
      </c>
      <c r="AD188" t="s">
        <v>519</v>
      </c>
      <c r="AE188" t="s">
        <v>519</v>
      </c>
    </row>
    <row r="189" spans="1:31" x14ac:dyDescent="0.2">
      <c r="A189">
        <v>901</v>
      </c>
      <c r="B189" s="13">
        <v>5</v>
      </c>
      <c r="C189" s="13" t="s">
        <v>519</v>
      </c>
      <c r="D189" s="13" t="s">
        <v>519</v>
      </c>
      <c r="E189">
        <v>7</v>
      </c>
      <c r="F189" t="s">
        <v>519</v>
      </c>
      <c r="G189" t="s">
        <v>519</v>
      </c>
      <c r="H189" t="s">
        <v>518</v>
      </c>
      <c r="I189" t="s">
        <v>519</v>
      </c>
      <c r="J189" t="s">
        <v>519</v>
      </c>
      <c r="K189" s="24" t="s">
        <v>518</v>
      </c>
      <c r="L189" t="s">
        <v>519</v>
      </c>
      <c r="M189" t="s">
        <v>519</v>
      </c>
      <c r="N189" t="s">
        <v>518</v>
      </c>
      <c r="O189" t="s">
        <v>519</v>
      </c>
      <c r="P189" t="s">
        <v>519</v>
      </c>
      <c r="Q189" t="s">
        <v>518</v>
      </c>
      <c r="R189" t="s">
        <v>519</v>
      </c>
      <c r="S189" t="s">
        <v>519</v>
      </c>
      <c r="T189" t="s">
        <v>518</v>
      </c>
      <c r="U189" t="s">
        <v>519</v>
      </c>
      <c r="V189" t="s">
        <v>519</v>
      </c>
      <c r="W189">
        <v>4.8</v>
      </c>
      <c r="X189" t="s">
        <v>519</v>
      </c>
      <c r="Y189" t="s">
        <v>519</v>
      </c>
      <c r="Z189">
        <v>4</v>
      </c>
      <c r="AA189" t="s">
        <v>519</v>
      </c>
      <c r="AB189" t="s">
        <v>519</v>
      </c>
      <c r="AC189">
        <v>3</v>
      </c>
      <c r="AD189" t="s">
        <v>519</v>
      </c>
      <c r="AE189" t="s">
        <v>519</v>
      </c>
    </row>
    <row r="190" spans="1:31" x14ac:dyDescent="0.2">
      <c r="A190">
        <v>909</v>
      </c>
      <c r="B190" s="13">
        <v>6.666666666666667</v>
      </c>
      <c r="C190" s="13" t="s">
        <v>519</v>
      </c>
      <c r="D190" s="13" t="s">
        <v>519</v>
      </c>
      <c r="E190">
        <v>4</v>
      </c>
      <c r="F190" t="s">
        <v>519</v>
      </c>
      <c r="G190" t="s">
        <v>519</v>
      </c>
      <c r="H190">
        <v>4</v>
      </c>
      <c r="I190" t="s">
        <v>519</v>
      </c>
      <c r="J190" t="s">
        <v>519</v>
      </c>
      <c r="K190" s="24">
        <v>4</v>
      </c>
      <c r="L190" t="s">
        <v>519</v>
      </c>
      <c r="M190" t="s">
        <v>519</v>
      </c>
      <c r="N190">
        <v>4</v>
      </c>
      <c r="O190" t="s">
        <v>519</v>
      </c>
      <c r="P190" t="s">
        <v>519</v>
      </c>
      <c r="Q190">
        <v>4</v>
      </c>
      <c r="R190" t="s">
        <v>519</v>
      </c>
      <c r="S190" t="s">
        <v>519</v>
      </c>
      <c r="T190">
        <v>2</v>
      </c>
      <c r="U190" t="s">
        <v>519</v>
      </c>
      <c r="V190" t="s">
        <v>519</v>
      </c>
      <c r="W190">
        <v>3.6</v>
      </c>
      <c r="X190" t="s">
        <v>519</v>
      </c>
      <c r="Y190" t="s">
        <v>519</v>
      </c>
      <c r="Z190">
        <v>3.5</v>
      </c>
      <c r="AA190" t="s">
        <v>519</v>
      </c>
      <c r="AB190" t="s">
        <v>519</v>
      </c>
      <c r="AC190">
        <v>15</v>
      </c>
      <c r="AD190" t="s">
        <v>519</v>
      </c>
      <c r="AE190">
        <v>12</v>
      </c>
    </row>
    <row r="191" spans="1:31" x14ac:dyDescent="0.2">
      <c r="A191">
        <v>913</v>
      </c>
      <c r="B191" s="13">
        <v>6</v>
      </c>
      <c r="C191" s="13" t="s">
        <v>519</v>
      </c>
      <c r="D191" s="13">
        <v>5.666666666666667</v>
      </c>
      <c r="E191">
        <v>10</v>
      </c>
      <c r="F191" t="s">
        <v>519</v>
      </c>
      <c r="G191">
        <v>8</v>
      </c>
      <c r="H191">
        <v>0</v>
      </c>
      <c r="I191" t="s">
        <v>519</v>
      </c>
      <c r="J191">
        <v>0</v>
      </c>
      <c r="K191" s="24">
        <v>0</v>
      </c>
      <c r="L191" t="s">
        <v>519</v>
      </c>
      <c r="M191">
        <v>-1</v>
      </c>
      <c r="N191">
        <v>0</v>
      </c>
      <c r="O191" t="s">
        <v>519</v>
      </c>
      <c r="P191">
        <v>1</v>
      </c>
      <c r="Q191">
        <v>0</v>
      </c>
      <c r="R191" t="s">
        <v>519</v>
      </c>
      <c r="S191">
        <v>0</v>
      </c>
      <c r="T191">
        <v>4.333333333333333</v>
      </c>
      <c r="U191" t="s">
        <v>519</v>
      </c>
      <c r="V191">
        <v>3.3333333333333335</v>
      </c>
      <c r="W191">
        <v>4.2</v>
      </c>
      <c r="X191" t="s">
        <v>519</v>
      </c>
      <c r="Y191">
        <v>4.8</v>
      </c>
      <c r="Z191">
        <v>4</v>
      </c>
      <c r="AA191" t="s">
        <v>519</v>
      </c>
      <c r="AB191">
        <v>4</v>
      </c>
      <c r="AC191">
        <v>4</v>
      </c>
      <c r="AD191" t="s">
        <v>519</v>
      </c>
      <c r="AE191">
        <v>15</v>
      </c>
    </row>
    <row r="192" spans="1:31" x14ac:dyDescent="0.2">
      <c r="A192">
        <v>921</v>
      </c>
      <c r="B192" s="13">
        <v>4.666666666666667</v>
      </c>
      <c r="C192" s="13" t="s">
        <v>519</v>
      </c>
      <c r="D192" s="13">
        <v>4.666666666666667</v>
      </c>
      <c r="E192">
        <v>7</v>
      </c>
      <c r="F192" t="s">
        <v>519</v>
      </c>
      <c r="G192">
        <v>8</v>
      </c>
      <c r="H192">
        <v>3</v>
      </c>
      <c r="I192" t="s">
        <v>519</v>
      </c>
      <c r="J192">
        <v>3</v>
      </c>
      <c r="K192" s="24">
        <v>3</v>
      </c>
      <c r="L192" t="s">
        <v>519</v>
      </c>
      <c r="M192">
        <v>3</v>
      </c>
      <c r="N192">
        <v>3</v>
      </c>
      <c r="O192" t="s">
        <v>519</v>
      </c>
      <c r="P192">
        <v>3</v>
      </c>
      <c r="Q192">
        <v>3</v>
      </c>
      <c r="R192" t="s">
        <v>519</v>
      </c>
      <c r="S192">
        <v>3</v>
      </c>
      <c r="T192">
        <v>2</v>
      </c>
      <c r="U192" t="s">
        <v>519</v>
      </c>
      <c r="V192">
        <v>2.6666666666666665</v>
      </c>
      <c r="W192">
        <v>3.8</v>
      </c>
      <c r="X192" t="s">
        <v>519</v>
      </c>
      <c r="Y192">
        <v>4</v>
      </c>
      <c r="Z192">
        <v>4</v>
      </c>
      <c r="AA192" t="s">
        <v>519</v>
      </c>
      <c r="AB192">
        <v>3.6666666666666665</v>
      </c>
      <c r="AC192">
        <v>9</v>
      </c>
      <c r="AD192" t="s">
        <v>519</v>
      </c>
      <c r="AE192">
        <v>3</v>
      </c>
    </row>
    <row r="193" spans="1:31" x14ac:dyDescent="0.2">
      <c r="A193">
        <v>933</v>
      </c>
      <c r="B193" s="13">
        <v>5.333333333333333</v>
      </c>
      <c r="C193" s="13" t="s">
        <v>519</v>
      </c>
      <c r="D193" s="13">
        <v>6</v>
      </c>
      <c r="E193">
        <v>9</v>
      </c>
      <c r="F193" t="s">
        <v>519</v>
      </c>
      <c r="G193">
        <v>1</v>
      </c>
      <c r="H193">
        <v>0</v>
      </c>
      <c r="I193" t="s">
        <v>519</v>
      </c>
      <c r="J193">
        <v>1</v>
      </c>
      <c r="K193" s="24">
        <v>0</v>
      </c>
      <c r="L193" t="s">
        <v>519</v>
      </c>
      <c r="M193">
        <v>2</v>
      </c>
      <c r="N193">
        <v>0</v>
      </c>
      <c r="O193" t="s">
        <v>519</v>
      </c>
      <c r="P193">
        <v>1</v>
      </c>
      <c r="Q193">
        <v>0</v>
      </c>
      <c r="R193" t="s">
        <v>519</v>
      </c>
      <c r="S193">
        <v>0</v>
      </c>
      <c r="T193">
        <v>5.333333333333333</v>
      </c>
      <c r="U193" t="s">
        <v>519</v>
      </c>
      <c r="V193">
        <v>5.1111111111111107</v>
      </c>
      <c r="W193">
        <v>3.8</v>
      </c>
      <c r="X193" t="s">
        <v>519</v>
      </c>
      <c r="Y193">
        <v>4.2</v>
      </c>
      <c r="Z193">
        <v>5.5</v>
      </c>
      <c r="AA193" t="s">
        <v>519</v>
      </c>
      <c r="AB193">
        <v>5.666666666666667</v>
      </c>
      <c r="AC193">
        <v>5</v>
      </c>
      <c r="AD193" t="s">
        <v>519</v>
      </c>
      <c r="AE193" t="s">
        <v>519</v>
      </c>
    </row>
    <row r="194" spans="1:31" x14ac:dyDescent="0.2">
      <c r="A194">
        <v>937</v>
      </c>
      <c r="B194" s="13">
        <v>4.333333333333333</v>
      </c>
      <c r="C194" s="13" t="s">
        <v>519</v>
      </c>
      <c r="D194" s="13" t="s">
        <v>519</v>
      </c>
      <c r="E194">
        <v>2</v>
      </c>
      <c r="F194" t="s">
        <v>519</v>
      </c>
      <c r="G194" t="s">
        <v>519</v>
      </c>
      <c r="H194" t="s">
        <v>518</v>
      </c>
      <c r="I194" t="s">
        <v>519</v>
      </c>
      <c r="J194" t="s">
        <v>519</v>
      </c>
      <c r="K194" s="24" t="s">
        <v>518</v>
      </c>
      <c r="L194" t="s">
        <v>519</v>
      </c>
      <c r="M194" t="s">
        <v>519</v>
      </c>
      <c r="N194" t="s">
        <v>518</v>
      </c>
      <c r="O194" t="s">
        <v>519</v>
      </c>
      <c r="P194" t="s">
        <v>519</v>
      </c>
      <c r="Q194" t="s">
        <v>518</v>
      </c>
      <c r="R194" t="s">
        <v>519</v>
      </c>
      <c r="S194" t="s">
        <v>519</v>
      </c>
      <c r="T194" t="s">
        <v>518</v>
      </c>
      <c r="U194" t="s">
        <v>519</v>
      </c>
      <c r="V194" t="s">
        <v>519</v>
      </c>
      <c r="W194">
        <v>4.4000000000000004</v>
      </c>
      <c r="X194" t="s">
        <v>519</v>
      </c>
      <c r="Y194" t="s">
        <v>519</v>
      </c>
      <c r="Z194">
        <v>3</v>
      </c>
      <c r="AA194" t="s">
        <v>519</v>
      </c>
      <c r="AB194" t="s">
        <v>519</v>
      </c>
      <c r="AC194">
        <v>12</v>
      </c>
      <c r="AD194" t="s">
        <v>519</v>
      </c>
      <c r="AE194" t="s">
        <v>519</v>
      </c>
    </row>
    <row r="195" spans="1:31" x14ac:dyDescent="0.2">
      <c r="A195">
        <v>941</v>
      </c>
      <c r="B195" s="13">
        <v>6</v>
      </c>
      <c r="C195" s="13" t="s">
        <v>519</v>
      </c>
      <c r="D195" s="13">
        <v>6.333333333333333</v>
      </c>
      <c r="E195">
        <v>8</v>
      </c>
      <c r="F195" t="s">
        <v>519</v>
      </c>
      <c r="G195">
        <v>8</v>
      </c>
      <c r="H195" t="s">
        <v>518</v>
      </c>
      <c r="I195" t="s">
        <v>519</v>
      </c>
      <c r="J195" t="s">
        <v>518</v>
      </c>
      <c r="K195" s="24" t="s">
        <v>518</v>
      </c>
      <c r="L195" t="s">
        <v>519</v>
      </c>
      <c r="M195" t="s">
        <v>518</v>
      </c>
      <c r="N195" t="s">
        <v>518</v>
      </c>
      <c r="O195" t="s">
        <v>519</v>
      </c>
      <c r="P195" t="s">
        <v>518</v>
      </c>
      <c r="Q195" t="s">
        <v>518</v>
      </c>
      <c r="R195" t="s">
        <v>519</v>
      </c>
      <c r="S195" t="s">
        <v>518</v>
      </c>
      <c r="T195" t="s">
        <v>518</v>
      </c>
      <c r="U195" t="s">
        <v>519</v>
      </c>
      <c r="V195" t="s">
        <v>518</v>
      </c>
      <c r="W195">
        <v>4.8</v>
      </c>
      <c r="X195" t="s">
        <v>519</v>
      </c>
      <c r="Y195">
        <v>5</v>
      </c>
      <c r="Z195">
        <v>5</v>
      </c>
      <c r="AA195" t="s">
        <v>519</v>
      </c>
      <c r="AB195" t="s">
        <v>519</v>
      </c>
      <c r="AC195">
        <v>6</v>
      </c>
      <c r="AD195" t="s">
        <v>519</v>
      </c>
      <c r="AE195">
        <v>0</v>
      </c>
    </row>
    <row r="196" spans="1:31" x14ac:dyDescent="0.2">
      <c r="A196">
        <v>945</v>
      </c>
      <c r="B196" s="13">
        <v>7</v>
      </c>
      <c r="C196" s="13" t="s">
        <v>519</v>
      </c>
      <c r="D196" s="13">
        <v>7</v>
      </c>
      <c r="E196">
        <v>4</v>
      </c>
      <c r="F196" t="s">
        <v>519</v>
      </c>
      <c r="G196">
        <v>5</v>
      </c>
      <c r="H196">
        <v>1.6666666666666667</v>
      </c>
      <c r="I196" t="s">
        <v>519</v>
      </c>
      <c r="J196">
        <v>3.6666666666666665</v>
      </c>
      <c r="K196" s="24">
        <v>1</v>
      </c>
      <c r="L196" t="s">
        <v>519</v>
      </c>
      <c r="M196">
        <v>4</v>
      </c>
      <c r="N196">
        <v>4</v>
      </c>
      <c r="O196" t="s">
        <v>519</v>
      </c>
      <c r="P196">
        <v>4</v>
      </c>
      <c r="Q196">
        <v>0</v>
      </c>
      <c r="R196" t="s">
        <v>519</v>
      </c>
      <c r="S196">
        <v>3</v>
      </c>
      <c r="T196">
        <v>3</v>
      </c>
      <c r="U196" t="s">
        <v>519</v>
      </c>
      <c r="V196">
        <v>2.6666666666666665</v>
      </c>
      <c r="W196">
        <v>4</v>
      </c>
      <c r="X196" t="s">
        <v>519</v>
      </c>
      <c r="Y196">
        <v>4</v>
      </c>
      <c r="Z196">
        <v>5.5</v>
      </c>
      <c r="AA196" t="s">
        <v>519</v>
      </c>
      <c r="AB196">
        <v>6</v>
      </c>
      <c r="AC196">
        <v>11</v>
      </c>
      <c r="AD196" t="s">
        <v>519</v>
      </c>
      <c r="AE196">
        <v>5</v>
      </c>
    </row>
    <row r="197" spans="1:31" x14ac:dyDescent="0.2">
      <c r="A197">
        <v>961</v>
      </c>
      <c r="B197" s="13">
        <v>6</v>
      </c>
      <c r="C197" s="13" t="s">
        <v>519</v>
      </c>
      <c r="D197" s="13">
        <v>6</v>
      </c>
      <c r="E197">
        <v>1</v>
      </c>
      <c r="F197" t="s">
        <v>519</v>
      </c>
      <c r="G197">
        <v>1</v>
      </c>
      <c r="H197">
        <v>1.3333333333333333</v>
      </c>
      <c r="I197" t="s">
        <v>519</v>
      </c>
      <c r="J197">
        <v>1</v>
      </c>
      <c r="K197" s="24">
        <v>1</v>
      </c>
      <c r="L197" t="s">
        <v>519</v>
      </c>
      <c r="M197">
        <v>1</v>
      </c>
      <c r="N197">
        <v>2</v>
      </c>
      <c r="O197" t="s">
        <v>519</v>
      </c>
      <c r="P197">
        <v>1</v>
      </c>
      <c r="Q197">
        <v>1</v>
      </c>
      <c r="R197" t="s">
        <v>519</v>
      </c>
      <c r="S197">
        <v>1</v>
      </c>
      <c r="T197">
        <v>4</v>
      </c>
      <c r="U197" t="s">
        <v>519</v>
      </c>
      <c r="V197">
        <v>3.5555555555555554</v>
      </c>
      <c r="W197">
        <v>3.6</v>
      </c>
      <c r="X197" t="s">
        <v>519</v>
      </c>
      <c r="Y197">
        <v>3.2</v>
      </c>
      <c r="Z197">
        <v>4.25</v>
      </c>
      <c r="AA197" t="s">
        <v>519</v>
      </c>
      <c r="AB197">
        <v>4</v>
      </c>
      <c r="AC197">
        <v>8</v>
      </c>
      <c r="AD197" t="s">
        <v>519</v>
      </c>
      <c r="AE197" t="s">
        <v>519</v>
      </c>
    </row>
    <row r="198" spans="1:31" x14ac:dyDescent="0.2">
      <c r="A198">
        <v>965</v>
      </c>
      <c r="B198" s="13">
        <v>5.666666666666667</v>
      </c>
      <c r="C198" s="13" t="s">
        <v>519</v>
      </c>
      <c r="D198" s="13" t="s">
        <v>519</v>
      </c>
      <c r="E198">
        <v>7</v>
      </c>
      <c r="F198" t="s">
        <v>519</v>
      </c>
      <c r="G198" t="s">
        <v>519</v>
      </c>
      <c r="H198">
        <v>0</v>
      </c>
      <c r="I198" t="s">
        <v>519</v>
      </c>
      <c r="J198" t="s">
        <v>519</v>
      </c>
      <c r="K198" s="24">
        <v>0</v>
      </c>
      <c r="L198" t="s">
        <v>519</v>
      </c>
      <c r="M198" t="s">
        <v>519</v>
      </c>
      <c r="N198">
        <v>0</v>
      </c>
      <c r="O198" t="s">
        <v>519</v>
      </c>
      <c r="P198" t="s">
        <v>519</v>
      </c>
      <c r="Q198">
        <v>0</v>
      </c>
      <c r="R198" t="s">
        <v>519</v>
      </c>
      <c r="S198" t="s">
        <v>519</v>
      </c>
      <c r="T198">
        <v>5.333333333333333</v>
      </c>
      <c r="U198" t="s">
        <v>519</v>
      </c>
      <c r="V198" t="s">
        <v>519</v>
      </c>
      <c r="W198">
        <v>3.6</v>
      </c>
      <c r="X198" t="s">
        <v>519</v>
      </c>
      <c r="Y198" t="s">
        <v>519</v>
      </c>
      <c r="Z198">
        <v>4</v>
      </c>
      <c r="AA198" t="s">
        <v>519</v>
      </c>
      <c r="AB198" t="s">
        <v>519</v>
      </c>
      <c r="AC198">
        <v>2</v>
      </c>
      <c r="AD198" t="s">
        <v>519</v>
      </c>
      <c r="AE198" t="s">
        <v>519</v>
      </c>
    </row>
    <row r="199" spans="1:31" x14ac:dyDescent="0.2">
      <c r="A199">
        <v>973</v>
      </c>
      <c r="B199" s="13">
        <v>6.333333333333333</v>
      </c>
      <c r="C199" s="13" t="s">
        <v>519</v>
      </c>
      <c r="D199" s="13" t="s">
        <v>519</v>
      </c>
      <c r="E199">
        <v>4</v>
      </c>
      <c r="F199" t="s">
        <v>519</v>
      </c>
      <c r="G199" t="s">
        <v>519</v>
      </c>
      <c r="H199">
        <v>1.3333333333333333</v>
      </c>
      <c r="I199" t="s">
        <v>519</v>
      </c>
      <c r="J199" t="s">
        <v>519</v>
      </c>
      <c r="K199" s="24">
        <v>1</v>
      </c>
      <c r="L199" t="s">
        <v>519</v>
      </c>
      <c r="M199" t="s">
        <v>519</v>
      </c>
      <c r="N199">
        <v>2</v>
      </c>
      <c r="O199" t="s">
        <v>519</v>
      </c>
      <c r="P199" t="s">
        <v>519</v>
      </c>
      <c r="Q199">
        <v>1</v>
      </c>
      <c r="R199" t="s">
        <v>519</v>
      </c>
      <c r="S199" t="s">
        <v>519</v>
      </c>
      <c r="T199">
        <v>2.6666666666666665</v>
      </c>
      <c r="U199" t="s">
        <v>519</v>
      </c>
      <c r="V199" t="s">
        <v>519</v>
      </c>
      <c r="W199">
        <v>4</v>
      </c>
      <c r="X199" t="s">
        <v>519</v>
      </c>
      <c r="Y199" t="s">
        <v>519</v>
      </c>
      <c r="Z199">
        <v>3.75</v>
      </c>
      <c r="AA199" t="s">
        <v>519</v>
      </c>
      <c r="AB199" t="s">
        <v>519</v>
      </c>
      <c r="AC199">
        <v>9</v>
      </c>
      <c r="AD199" t="s">
        <v>519</v>
      </c>
      <c r="AE199">
        <v>5</v>
      </c>
    </row>
    <row r="200" spans="1:31" x14ac:dyDescent="0.2">
      <c r="A200">
        <v>977</v>
      </c>
      <c r="B200" s="13">
        <v>4.333333333333333</v>
      </c>
      <c r="C200" s="13" t="s">
        <v>519</v>
      </c>
      <c r="D200" s="13" t="s">
        <v>519</v>
      </c>
      <c r="E200">
        <v>6</v>
      </c>
      <c r="F200" t="s">
        <v>519</v>
      </c>
      <c r="G200" t="s">
        <v>519</v>
      </c>
      <c r="H200">
        <v>3.6666666666666665</v>
      </c>
      <c r="I200" t="s">
        <v>519</v>
      </c>
      <c r="J200" t="s">
        <v>519</v>
      </c>
      <c r="K200" s="24">
        <v>4</v>
      </c>
      <c r="L200" t="s">
        <v>519</v>
      </c>
      <c r="M200" t="s">
        <v>519</v>
      </c>
      <c r="N200">
        <v>4</v>
      </c>
      <c r="O200" t="s">
        <v>519</v>
      </c>
      <c r="P200" t="s">
        <v>519</v>
      </c>
      <c r="Q200">
        <v>3</v>
      </c>
      <c r="R200" t="s">
        <v>519</v>
      </c>
      <c r="S200" t="s">
        <v>519</v>
      </c>
      <c r="T200">
        <v>1.3333333333333333</v>
      </c>
      <c r="U200" t="s">
        <v>519</v>
      </c>
      <c r="V200" t="s">
        <v>519</v>
      </c>
      <c r="W200">
        <v>3.4</v>
      </c>
      <c r="X200" t="s">
        <v>519</v>
      </c>
      <c r="Y200" t="s">
        <v>519</v>
      </c>
      <c r="Z200">
        <v>4.5</v>
      </c>
      <c r="AA200" t="s">
        <v>519</v>
      </c>
      <c r="AB200" t="s">
        <v>519</v>
      </c>
      <c r="AC200">
        <v>11</v>
      </c>
      <c r="AD200" t="s">
        <v>519</v>
      </c>
      <c r="AE200">
        <v>1</v>
      </c>
    </row>
    <row r="201" spans="1:31" x14ac:dyDescent="0.2">
      <c r="A201">
        <v>981</v>
      </c>
      <c r="B201" s="13">
        <v>6.666666666666667</v>
      </c>
      <c r="C201" s="13" t="s">
        <v>519</v>
      </c>
      <c r="D201" s="13">
        <v>6.333333333333333</v>
      </c>
      <c r="E201">
        <v>11</v>
      </c>
      <c r="F201" t="s">
        <v>519</v>
      </c>
      <c r="G201">
        <v>7</v>
      </c>
      <c r="H201">
        <v>1.3333333333333333</v>
      </c>
      <c r="I201" t="s">
        <v>519</v>
      </c>
      <c r="J201">
        <v>0.66666666666666663</v>
      </c>
      <c r="K201" s="24">
        <v>0</v>
      </c>
      <c r="L201" t="s">
        <v>519</v>
      </c>
      <c r="M201">
        <v>0</v>
      </c>
      <c r="N201">
        <v>2</v>
      </c>
      <c r="O201" t="s">
        <v>519</v>
      </c>
      <c r="P201">
        <v>1</v>
      </c>
      <c r="Q201">
        <v>2</v>
      </c>
      <c r="R201" t="s">
        <v>519</v>
      </c>
      <c r="S201">
        <v>1</v>
      </c>
      <c r="T201">
        <v>4</v>
      </c>
      <c r="U201" t="s">
        <v>519</v>
      </c>
      <c r="V201">
        <v>2.6666666666666665</v>
      </c>
      <c r="W201">
        <v>4.2</v>
      </c>
      <c r="X201" t="s">
        <v>519</v>
      </c>
      <c r="Y201">
        <v>4.5999999999999996</v>
      </c>
      <c r="Z201">
        <v>4</v>
      </c>
      <c r="AA201" t="s">
        <v>519</v>
      </c>
      <c r="AB201">
        <v>4</v>
      </c>
      <c r="AC201">
        <v>13</v>
      </c>
      <c r="AD201" t="s">
        <v>519</v>
      </c>
      <c r="AE201" t="s">
        <v>519</v>
      </c>
    </row>
    <row r="202" spans="1:31" x14ac:dyDescent="0.2">
      <c r="A202">
        <v>985</v>
      </c>
      <c r="B202" s="13">
        <v>7</v>
      </c>
      <c r="C202" s="13" t="s">
        <v>519</v>
      </c>
      <c r="D202" s="13">
        <v>7</v>
      </c>
      <c r="E202">
        <v>7</v>
      </c>
      <c r="F202" t="s">
        <v>519</v>
      </c>
      <c r="G202">
        <v>5</v>
      </c>
      <c r="H202">
        <v>3.6666666666666665</v>
      </c>
      <c r="I202" t="s">
        <v>519</v>
      </c>
      <c r="J202">
        <v>4.333333333333333</v>
      </c>
      <c r="K202" s="24">
        <v>3</v>
      </c>
      <c r="L202" t="s">
        <v>519</v>
      </c>
      <c r="M202">
        <v>4</v>
      </c>
      <c r="N202">
        <v>5</v>
      </c>
      <c r="O202" t="s">
        <v>519</v>
      </c>
      <c r="P202">
        <v>5</v>
      </c>
      <c r="Q202">
        <v>3</v>
      </c>
      <c r="R202" t="s">
        <v>519</v>
      </c>
      <c r="S202">
        <v>4</v>
      </c>
      <c r="T202">
        <v>2.3333333333333335</v>
      </c>
      <c r="U202" t="s">
        <v>519</v>
      </c>
      <c r="V202">
        <v>2.5555555555555554</v>
      </c>
      <c r="W202">
        <v>3.8</v>
      </c>
      <c r="X202" t="s">
        <v>519</v>
      </c>
      <c r="Y202">
        <v>4</v>
      </c>
      <c r="Z202">
        <v>5.25</v>
      </c>
      <c r="AA202" t="s">
        <v>519</v>
      </c>
      <c r="AB202">
        <v>6</v>
      </c>
      <c r="AC202">
        <v>15</v>
      </c>
      <c r="AD202" t="s">
        <v>519</v>
      </c>
      <c r="AE202" t="s">
        <v>519</v>
      </c>
    </row>
    <row r="203" spans="1:31" x14ac:dyDescent="0.2">
      <c r="A203">
        <v>989</v>
      </c>
      <c r="B203" s="13">
        <v>5.666666666666667</v>
      </c>
      <c r="C203" s="13" t="s">
        <v>519</v>
      </c>
      <c r="D203" s="13">
        <v>5.666666666666667</v>
      </c>
      <c r="E203">
        <v>9</v>
      </c>
      <c r="F203" t="s">
        <v>519</v>
      </c>
      <c r="G203">
        <v>5</v>
      </c>
      <c r="H203" t="s">
        <v>518</v>
      </c>
      <c r="I203" t="s">
        <v>519</v>
      </c>
      <c r="J203" t="s">
        <v>518</v>
      </c>
      <c r="K203" s="24" t="s">
        <v>518</v>
      </c>
      <c r="L203" t="s">
        <v>519</v>
      </c>
      <c r="M203" t="s">
        <v>518</v>
      </c>
      <c r="N203" t="s">
        <v>518</v>
      </c>
      <c r="O203" t="s">
        <v>519</v>
      </c>
      <c r="P203" t="s">
        <v>518</v>
      </c>
      <c r="Q203" t="s">
        <v>518</v>
      </c>
      <c r="R203" t="s">
        <v>519</v>
      </c>
      <c r="S203" t="s">
        <v>518</v>
      </c>
      <c r="T203" t="s">
        <v>518</v>
      </c>
      <c r="U203" t="s">
        <v>519</v>
      </c>
      <c r="V203" t="s">
        <v>518</v>
      </c>
      <c r="W203">
        <v>3.6</v>
      </c>
      <c r="X203" t="s">
        <v>519</v>
      </c>
      <c r="Y203">
        <v>3.6</v>
      </c>
      <c r="Z203">
        <v>3</v>
      </c>
      <c r="AA203" t="s">
        <v>519</v>
      </c>
      <c r="AB203" t="s">
        <v>519</v>
      </c>
      <c r="AC203">
        <v>4</v>
      </c>
      <c r="AD203" t="s">
        <v>519</v>
      </c>
      <c r="AE203">
        <v>9</v>
      </c>
    </row>
    <row r="204" spans="1:31" x14ac:dyDescent="0.2">
      <c r="A204">
        <v>993</v>
      </c>
      <c r="B204" s="13">
        <v>6.333333333333333</v>
      </c>
      <c r="C204" s="13" t="s">
        <v>519</v>
      </c>
      <c r="D204" s="13" t="s">
        <v>519</v>
      </c>
      <c r="E204">
        <v>9</v>
      </c>
      <c r="F204" t="s">
        <v>519</v>
      </c>
      <c r="G204" t="s">
        <v>519</v>
      </c>
      <c r="H204">
        <v>3.3333333333333335</v>
      </c>
      <c r="I204" t="s">
        <v>519</v>
      </c>
      <c r="J204" t="s">
        <v>519</v>
      </c>
      <c r="K204" s="24">
        <v>4</v>
      </c>
      <c r="L204" t="s">
        <v>519</v>
      </c>
      <c r="M204" t="s">
        <v>519</v>
      </c>
      <c r="N204">
        <v>1</v>
      </c>
      <c r="O204" t="s">
        <v>519</v>
      </c>
      <c r="P204" t="s">
        <v>519</v>
      </c>
      <c r="Q204">
        <v>5</v>
      </c>
      <c r="R204" t="s">
        <v>519</v>
      </c>
      <c r="S204" t="s">
        <v>519</v>
      </c>
      <c r="T204">
        <v>2.6666666666666665</v>
      </c>
      <c r="U204" t="s">
        <v>519</v>
      </c>
      <c r="V204" t="s">
        <v>519</v>
      </c>
      <c r="W204">
        <v>3.4</v>
      </c>
      <c r="X204" t="s">
        <v>519</v>
      </c>
      <c r="Y204" t="s">
        <v>519</v>
      </c>
      <c r="Z204">
        <v>4.25</v>
      </c>
      <c r="AA204" t="s">
        <v>519</v>
      </c>
      <c r="AB204" t="s">
        <v>519</v>
      </c>
      <c r="AC204">
        <v>14</v>
      </c>
      <c r="AD204" t="s">
        <v>519</v>
      </c>
      <c r="AE204" t="s">
        <v>519</v>
      </c>
    </row>
    <row r="205" spans="1:31" x14ac:dyDescent="0.2">
      <c r="A205">
        <v>997</v>
      </c>
      <c r="B205" s="13">
        <v>4</v>
      </c>
      <c r="C205" s="13" t="s">
        <v>519</v>
      </c>
      <c r="D205" s="13" t="s">
        <v>519</v>
      </c>
      <c r="E205">
        <v>6</v>
      </c>
      <c r="F205" t="s">
        <v>519</v>
      </c>
      <c r="G205" t="s">
        <v>519</v>
      </c>
      <c r="H205">
        <v>1.3333333333333333</v>
      </c>
      <c r="I205" t="s">
        <v>519</v>
      </c>
      <c r="J205" t="s">
        <v>519</v>
      </c>
      <c r="K205" s="24">
        <v>2</v>
      </c>
      <c r="L205" t="s">
        <v>519</v>
      </c>
      <c r="M205" t="s">
        <v>519</v>
      </c>
      <c r="N205">
        <v>2</v>
      </c>
      <c r="O205" t="s">
        <v>519</v>
      </c>
      <c r="P205" t="s">
        <v>519</v>
      </c>
      <c r="Q205">
        <v>0</v>
      </c>
      <c r="R205" t="s">
        <v>519</v>
      </c>
      <c r="S205" t="s">
        <v>519</v>
      </c>
      <c r="T205">
        <v>1.6666666666666667</v>
      </c>
      <c r="U205" t="s">
        <v>519</v>
      </c>
      <c r="V205" t="s">
        <v>519</v>
      </c>
      <c r="W205">
        <v>3.8</v>
      </c>
      <c r="X205" t="s">
        <v>519</v>
      </c>
      <c r="Y205" t="s">
        <v>519</v>
      </c>
      <c r="Z205">
        <v>2.5</v>
      </c>
      <c r="AA205" t="s">
        <v>519</v>
      </c>
      <c r="AB205" t="s">
        <v>519</v>
      </c>
      <c r="AC205">
        <v>4</v>
      </c>
      <c r="AD205" t="s">
        <v>519</v>
      </c>
      <c r="AE205" t="s">
        <v>519</v>
      </c>
    </row>
    <row r="206" spans="1:31" x14ac:dyDescent="0.2">
      <c r="A206">
        <v>1001</v>
      </c>
      <c r="B206" s="13">
        <v>5</v>
      </c>
      <c r="C206" s="13" t="s">
        <v>519</v>
      </c>
      <c r="D206" s="13">
        <v>6.333333333333333</v>
      </c>
      <c r="E206">
        <v>4</v>
      </c>
      <c r="F206" t="s">
        <v>519</v>
      </c>
      <c r="G206">
        <v>4</v>
      </c>
      <c r="H206">
        <v>0</v>
      </c>
      <c r="I206" t="s">
        <v>519</v>
      </c>
      <c r="J206">
        <v>0</v>
      </c>
      <c r="K206" s="24">
        <v>0</v>
      </c>
      <c r="L206" t="s">
        <v>519</v>
      </c>
      <c r="M206">
        <v>0</v>
      </c>
      <c r="N206">
        <v>0</v>
      </c>
      <c r="O206" t="s">
        <v>519</v>
      </c>
      <c r="P206">
        <v>0</v>
      </c>
      <c r="Q206">
        <v>0</v>
      </c>
      <c r="R206" t="s">
        <v>519</v>
      </c>
      <c r="S206">
        <v>0</v>
      </c>
      <c r="T206">
        <v>3</v>
      </c>
      <c r="U206" t="s">
        <v>519</v>
      </c>
      <c r="V206">
        <v>3</v>
      </c>
      <c r="W206">
        <v>3.4</v>
      </c>
      <c r="X206" t="s">
        <v>519</v>
      </c>
      <c r="Y206">
        <v>4</v>
      </c>
      <c r="Z206">
        <v>2.75</v>
      </c>
      <c r="AA206" t="s">
        <v>519</v>
      </c>
      <c r="AB206">
        <v>4</v>
      </c>
      <c r="AC206">
        <v>0</v>
      </c>
      <c r="AD206" t="s">
        <v>519</v>
      </c>
      <c r="AE206">
        <v>9</v>
      </c>
    </row>
    <row r="207" spans="1:31" x14ac:dyDescent="0.2">
      <c r="A207">
        <v>1005</v>
      </c>
      <c r="B207" s="13">
        <v>3.3333333333333335</v>
      </c>
      <c r="C207" s="13" t="s">
        <v>519</v>
      </c>
      <c r="D207" s="13">
        <v>3.6666666666666665</v>
      </c>
      <c r="E207">
        <v>2</v>
      </c>
      <c r="F207" t="s">
        <v>519</v>
      </c>
      <c r="G207">
        <v>5</v>
      </c>
      <c r="H207">
        <v>1</v>
      </c>
      <c r="I207" t="s">
        <v>519</v>
      </c>
      <c r="J207">
        <v>0.33333333333333331</v>
      </c>
      <c r="K207" s="24">
        <v>1</v>
      </c>
      <c r="L207" t="s">
        <v>519</v>
      </c>
      <c r="M207">
        <v>2</v>
      </c>
      <c r="N207">
        <v>2</v>
      </c>
      <c r="O207" t="s">
        <v>519</v>
      </c>
      <c r="P207">
        <v>0</v>
      </c>
      <c r="Q207">
        <v>0</v>
      </c>
      <c r="R207" t="s">
        <v>519</v>
      </c>
      <c r="S207">
        <v>0</v>
      </c>
      <c r="T207">
        <v>3</v>
      </c>
      <c r="U207" t="s">
        <v>519</v>
      </c>
      <c r="V207">
        <v>3.2222222222222223</v>
      </c>
      <c r="W207">
        <v>2.6</v>
      </c>
      <c r="X207" t="s">
        <v>519</v>
      </c>
      <c r="Y207">
        <v>3.6</v>
      </c>
      <c r="Z207">
        <v>4</v>
      </c>
      <c r="AA207" t="s">
        <v>519</v>
      </c>
      <c r="AB207">
        <v>4.666666666666667</v>
      </c>
      <c r="AC207">
        <v>4</v>
      </c>
      <c r="AD207" t="s">
        <v>519</v>
      </c>
      <c r="AE207" t="s">
        <v>519</v>
      </c>
    </row>
    <row r="208" spans="1:31" x14ac:dyDescent="0.2">
      <c r="A208">
        <v>1009</v>
      </c>
      <c r="B208" s="13">
        <v>6.333333333333333</v>
      </c>
      <c r="C208" s="13" t="s">
        <v>519</v>
      </c>
      <c r="D208" s="13" t="s">
        <v>519</v>
      </c>
      <c r="E208">
        <v>10</v>
      </c>
      <c r="F208" t="s">
        <v>519</v>
      </c>
      <c r="G208" t="s">
        <v>519</v>
      </c>
      <c r="H208">
        <v>0</v>
      </c>
      <c r="I208" t="s">
        <v>519</v>
      </c>
      <c r="J208" t="s">
        <v>519</v>
      </c>
      <c r="K208" s="24">
        <v>0</v>
      </c>
      <c r="L208" t="s">
        <v>519</v>
      </c>
      <c r="M208" t="s">
        <v>519</v>
      </c>
      <c r="N208">
        <v>0</v>
      </c>
      <c r="O208" t="s">
        <v>519</v>
      </c>
      <c r="P208" t="s">
        <v>519</v>
      </c>
      <c r="Q208">
        <v>0</v>
      </c>
      <c r="R208" t="s">
        <v>519</v>
      </c>
      <c r="S208" t="s">
        <v>519</v>
      </c>
      <c r="T208">
        <v>4</v>
      </c>
      <c r="U208" t="s">
        <v>519</v>
      </c>
      <c r="V208" t="s">
        <v>519</v>
      </c>
      <c r="W208">
        <v>4</v>
      </c>
      <c r="X208" t="s">
        <v>519</v>
      </c>
      <c r="Y208" t="s">
        <v>519</v>
      </c>
      <c r="Z208">
        <v>3.25</v>
      </c>
      <c r="AA208" t="s">
        <v>519</v>
      </c>
      <c r="AB208" t="s">
        <v>519</v>
      </c>
      <c r="AC208">
        <v>6</v>
      </c>
      <c r="AD208" t="s">
        <v>519</v>
      </c>
      <c r="AE208" t="s">
        <v>519</v>
      </c>
    </row>
    <row r="209" spans="1:31" x14ac:dyDescent="0.2">
      <c r="A209">
        <v>1013</v>
      </c>
      <c r="B209" s="13">
        <v>6</v>
      </c>
      <c r="C209" s="13" t="s">
        <v>519</v>
      </c>
      <c r="D209" s="13" t="s">
        <v>519</v>
      </c>
      <c r="E209">
        <v>3</v>
      </c>
      <c r="F209" t="s">
        <v>519</v>
      </c>
      <c r="G209" t="s">
        <v>519</v>
      </c>
      <c r="H209">
        <v>4</v>
      </c>
      <c r="I209" t="s">
        <v>519</v>
      </c>
      <c r="J209" t="s">
        <v>519</v>
      </c>
      <c r="K209" s="24">
        <v>4</v>
      </c>
      <c r="L209" t="s">
        <v>519</v>
      </c>
      <c r="M209" t="s">
        <v>519</v>
      </c>
      <c r="N209">
        <v>4</v>
      </c>
      <c r="O209" t="s">
        <v>519</v>
      </c>
      <c r="P209" t="s">
        <v>519</v>
      </c>
      <c r="Q209">
        <v>4</v>
      </c>
      <c r="R209" t="s">
        <v>519</v>
      </c>
      <c r="S209" t="s">
        <v>519</v>
      </c>
      <c r="T209">
        <v>1</v>
      </c>
      <c r="U209" t="s">
        <v>519</v>
      </c>
      <c r="V209" t="s">
        <v>519</v>
      </c>
      <c r="W209">
        <v>4</v>
      </c>
      <c r="X209" t="s">
        <v>519</v>
      </c>
      <c r="Y209" t="s">
        <v>519</v>
      </c>
      <c r="Z209">
        <v>5.5</v>
      </c>
      <c r="AA209" t="s">
        <v>519</v>
      </c>
      <c r="AB209" t="s">
        <v>519</v>
      </c>
      <c r="AC209">
        <v>12</v>
      </c>
      <c r="AD209" t="s">
        <v>519</v>
      </c>
      <c r="AE209" t="s">
        <v>519</v>
      </c>
    </row>
    <row r="210" spans="1:31" x14ac:dyDescent="0.2">
      <c r="A210">
        <v>1017</v>
      </c>
      <c r="B210" s="13">
        <v>5</v>
      </c>
      <c r="C210" s="13" t="s">
        <v>519</v>
      </c>
      <c r="D210" s="13">
        <v>4.666666666666667</v>
      </c>
      <c r="E210">
        <v>8</v>
      </c>
      <c r="F210" t="s">
        <v>519</v>
      </c>
      <c r="G210">
        <v>9</v>
      </c>
      <c r="H210">
        <v>2</v>
      </c>
      <c r="I210" t="s">
        <v>519</v>
      </c>
      <c r="J210">
        <v>2</v>
      </c>
      <c r="K210" s="24">
        <v>0</v>
      </c>
      <c r="L210" t="s">
        <v>519</v>
      </c>
      <c r="M210">
        <v>1</v>
      </c>
      <c r="N210">
        <v>4</v>
      </c>
      <c r="O210" t="s">
        <v>519</v>
      </c>
      <c r="P210">
        <v>3</v>
      </c>
      <c r="Q210">
        <v>2</v>
      </c>
      <c r="R210" t="s">
        <v>519</v>
      </c>
      <c r="S210">
        <v>1</v>
      </c>
      <c r="T210">
        <v>3</v>
      </c>
      <c r="U210" t="s">
        <v>519</v>
      </c>
      <c r="V210">
        <v>3.6666666666666665</v>
      </c>
      <c r="W210">
        <v>4</v>
      </c>
      <c r="X210" t="s">
        <v>519</v>
      </c>
      <c r="Y210">
        <v>4</v>
      </c>
      <c r="Z210">
        <v>3.75</v>
      </c>
      <c r="AA210" t="s">
        <v>519</v>
      </c>
      <c r="AB210">
        <v>3.3333333333333335</v>
      </c>
      <c r="AC210">
        <v>6</v>
      </c>
      <c r="AD210" t="s">
        <v>519</v>
      </c>
      <c r="AE210">
        <v>6</v>
      </c>
    </row>
    <row r="211" spans="1:31" x14ac:dyDescent="0.2">
      <c r="A211">
        <v>1021</v>
      </c>
      <c r="B211" s="13">
        <v>6</v>
      </c>
      <c r="C211" s="13" t="s">
        <v>519</v>
      </c>
      <c r="D211" s="13">
        <v>6.333333333333333</v>
      </c>
      <c r="E211">
        <v>7</v>
      </c>
      <c r="F211" t="s">
        <v>519</v>
      </c>
      <c r="G211">
        <v>6</v>
      </c>
      <c r="H211">
        <v>0.33333333333333331</v>
      </c>
      <c r="I211" t="s">
        <v>519</v>
      </c>
      <c r="J211">
        <v>0.33333333333333331</v>
      </c>
      <c r="K211" s="24">
        <v>0</v>
      </c>
      <c r="L211" t="s">
        <v>519</v>
      </c>
      <c r="M211">
        <v>0</v>
      </c>
      <c r="N211">
        <v>1</v>
      </c>
      <c r="O211" t="s">
        <v>519</v>
      </c>
      <c r="P211">
        <v>1</v>
      </c>
      <c r="Q211">
        <v>0</v>
      </c>
      <c r="R211" t="s">
        <v>519</v>
      </c>
      <c r="S211">
        <v>0</v>
      </c>
      <c r="T211">
        <v>4.666666666666667</v>
      </c>
      <c r="U211" t="s">
        <v>519</v>
      </c>
      <c r="V211">
        <v>4.666666666666667</v>
      </c>
      <c r="W211">
        <v>4.4000000000000004</v>
      </c>
      <c r="X211" t="s">
        <v>519</v>
      </c>
      <c r="Y211">
        <v>4.4000000000000004</v>
      </c>
      <c r="Z211">
        <v>4.25</v>
      </c>
      <c r="AA211" t="s">
        <v>519</v>
      </c>
      <c r="AB211">
        <v>3.6666666666666665</v>
      </c>
      <c r="AC211">
        <v>1</v>
      </c>
      <c r="AD211" t="s">
        <v>519</v>
      </c>
      <c r="AE211">
        <v>3</v>
      </c>
    </row>
    <row r="212" spans="1:31" x14ac:dyDescent="0.2">
      <c r="A212">
        <v>1033</v>
      </c>
      <c r="B212" s="13">
        <v>5</v>
      </c>
      <c r="C212" s="13" t="s">
        <v>519</v>
      </c>
      <c r="D212" s="13" t="s">
        <v>519</v>
      </c>
      <c r="E212">
        <v>12</v>
      </c>
      <c r="F212" t="s">
        <v>519</v>
      </c>
      <c r="G212" t="s">
        <v>519</v>
      </c>
      <c r="H212">
        <v>2.3333333333333335</v>
      </c>
      <c r="I212" t="s">
        <v>519</v>
      </c>
      <c r="J212" t="s">
        <v>519</v>
      </c>
      <c r="K212" s="24">
        <v>1</v>
      </c>
      <c r="L212" t="s">
        <v>519</v>
      </c>
      <c r="M212" t="s">
        <v>519</v>
      </c>
      <c r="N212">
        <v>3</v>
      </c>
      <c r="O212" t="s">
        <v>519</v>
      </c>
      <c r="P212" t="s">
        <v>519</v>
      </c>
      <c r="Q212">
        <v>3</v>
      </c>
      <c r="R212" t="s">
        <v>519</v>
      </c>
      <c r="S212" t="s">
        <v>519</v>
      </c>
      <c r="T212">
        <v>1.6666666666666667</v>
      </c>
      <c r="U212" t="s">
        <v>519</v>
      </c>
      <c r="V212" t="s">
        <v>519</v>
      </c>
      <c r="W212">
        <v>3.4</v>
      </c>
      <c r="X212" t="s">
        <v>519</v>
      </c>
      <c r="Y212" t="s">
        <v>519</v>
      </c>
      <c r="Z212">
        <v>4.75</v>
      </c>
      <c r="AA212" t="s">
        <v>519</v>
      </c>
      <c r="AB212" t="s">
        <v>519</v>
      </c>
      <c r="AC212">
        <v>7</v>
      </c>
      <c r="AD212" t="s">
        <v>519</v>
      </c>
      <c r="AE212">
        <v>14</v>
      </c>
    </row>
    <row r="213" spans="1:31" x14ac:dyDescent="0.2">
      <c r="A213">
        <v>1037</v>
      </c>
      <c r="B213" s="13">
        <v>6.333333333333333</v>
      </c>
      <c r="C213" s="13" t="s">
        <v>519</v>
      </c>
      <c r="D213" s="13">
        <v>6.666666666666667</v>
      </c>
      <c r="E213">
        <v>7</v>
      </c>
      <c r="F213" t="s">
        <v>519</v>
      </c>
      <c r="G213">
        <v>7</v>
      </c>
      <c r="H213" t="s">
        <v>518</v>
      </c>
      <c r="I213" t="s">
        <v>519</v>
      </c>
      <c r="J213" t="s">
        <v>518</v>
      </c>
      <c r="K213" s="24" t="s">
        <v>518</v>
      </c>
      <c r="L213" t="s">
        <v>519</v>
      </c>
      <c r="M213" t="s">
        <v>518</v>
      </c>
      <c r="N213" t="s">
        <v>518</v>
      </c>
      <c r="O213" t="s">
        <v>519</v>
      </c>
      <c r="P213" t="s">
        <v>518</v>
      </c>
      <c r="Q213" t="s">
        <v>518</v>
      </c>
      <c r="R213" t="s">
        <v>519</v>
      </c>
      <c r="S213" t="s">
        <v>518</v>
      </c>
      <c r="T213" t="s">
        <v>518</v>
      </c>
      <c r="U213" t="s">
        <v>519</v>
      </c>
      <c r="V213" t="s">
        <v>518</v>
      </c>
      <c r="W213">
        <v>4.2</v>
      </c>
      <c r="X213" t="s">
        <v>519</v>
      </c>
      <c r="Y213">
        <v>4</v>
      </c>
      <c r="Z213">
        <v>2</v>
      </c>
      <c r="AA213" t="s">
        <v>519</v>
      </c>
      <c r="AB213">
        <v>4.666666666666667</v>
      </c>
      <c r="AC213">
        <v>9</v>
      </c>
      <c r="AD213" t="s">
        <v>519</v>
      </c>
      <c r="AE213">
        <v>11</v>
      </c>
    </row>
    <row r="214" spans="1:31" x14ac:dyDescent="0.2">
      <c r="A214">
        <v>1045</v>
      </c>
      <c r="B214" s="13">
        <v>3.6666666666666665</v>
      </c>
      <c r="C214" s="13" t="s">
        <v>519</v>
      </c>
      <c r="D214" s="13" t="s">
        <v>519</v>
      </c>
      <c r="E214">
        <v>3</v>
      </c>
      <c r="F214" t="s">
        <v>519</v>
      </c>
      <c r="G214" t="s">
        <v>519</v>
      </c>
      <c r="H214" t="s">
        <v>518</v>
      </c>
      <c r="I214" t="s">
        <v>519</v>
      </c>
      <c r="J214" t="s">
        <v>519</v>
      </c>
      <c r="K214" s="24" t="s">
        <v>518</v>
      </c>
      <c r="L214" t="s">
        <v>519</v>
      </c>
      <c r="M214" t="s">
        <v>519</v>
      </c>
      <c r="N214" t="s">
        <v>518</v>
      </c>
      <c r="O214" t="s">
        <v>519</v>
      </c>
      <c r="P214" t="s">
        <v>519</v>
      </c>
      <c r="Q214" t="s">
        <v>518</v>
      </c>
      <c r="R214" t="s">
        <v>519</v>
      </c>
      <c r="S214" t="s">
        <v>519</v>
      </c>
      <c r="T214" t="s">
        <v>518</v>
      </c>
      <c r="U214" t="s">
        <v>519</v>
      </c>
      <c r="V214" t="s">
        <v>519</v>
      </c>
      <c r="W214">
        <v>4.2</v>
      </c>
      <c r="X214" t="s">
        <v>519</v>
      </c>
      <c r="Y214" t="s">
        <v>519</v>
      </c>
      <c r="Z214">
        <v>4</v>
      </c>
      <c r="AA214" t="s">
        <v>519</v>
      </c>
      <c r="AB214" t="s">
        <v>519</v>
      </c>
      <c r="AC214">
        <v>9</v>
      </c>
      <c r="AD214" t="s">
        <v>519</v>
      </c>
      <c r="AE214">
        <v>10</v>
      </c>
    </row>
    <row r="215" spans="1:31" x14ac:dyDescent="0.2">
      <c r="A215">
        <v>1053</v>
      </c>
      <c r="B215" s="13">
        <v>7</v>
      </c>
      <c r="C215" s="13" t="s">
        <v>519</v>
      </c>
      <c r="D215" s="13">
        <v>7</v>
      </c>
      <c r="E215">
        <v>1</v>
      </c>
      <c r="F215" t="s">
        <v>519</v>
      </c>
      <c r="G215">
        <v>3</v>
      </c>
      <c r="H215">
        <v>4.333333333333333</v>
      </c>
      <c r="I215" t="s">
        <v>519</v>
      </c>
      <c r="J215">
        <v>0</v>
      </c>
      <c r="K215" s="24">
        <v>5</v>
      </c>
      <c r="L215" t="s">
        <v>519</v>
      </c>
      <c r="M215">
        <v>0</v>
      </c>
      <c r="N215">
        <v>5</v>
      </c>
      <c r="O215" t="s">
        <v>519</v>
      </c>
      <c r="P215">
        <v>0</v>
      </c>
      <c r="Q215">
        <v>3</v>
      </c>
      <c r="R215" t="s">
        <v>519</v>
      </c>
      <c r="S215">
        <v>0</v>
      </c>
      <c r="T215">
        <v>1.6666666666666667</v>
      </c>
      <c r="U215" t="s">
        <v>519</v>
      </c>
      <c r="V215">
        <v>3</v>
      </c>
      <c r="W215">
        <v>3.8</v>
      </c>
      <c r="X215" t="s">
        <v>519</v>
      </c>
      <c r="Y215">
        <v>4.5999999999999996</v>
      </c>
      <c r="Z215">
        <v>3.5</v>
      </c>
      <c r="AA215" t="s">
        <v>519</v>
      </c>
      <c r="AB215">
        <v>5</v>
      </c>
      <c r="AC215">
        <v>15</v>
      </c>
      <c r="AD215" t="s">
        <v>519</v>
      </c>
      <c r="AE215">
        <v>11</v>
      </c>
    </row>
    <row r="216" spans="1:31" x14ac:dyDescent="0.2">
      <c r="A216">
        <v>1057</v>
      </c>
      <c r="B216" s="13">
        <v>6</v>
      </c>
      <c r="C216" s="13" t="s">
        <v>519</v>
      </c>
      <c r="D216" s="13" t="s">
        <v>519</v>
      </c>
      <c r="E216">
        <v>9</v>
      </c>
      <c r="F216" t="s">
        <v>519</v>
      </c>
      <c r="G216" t="s">
        <v>519</v>
      </c>
      <c r="H216">
        <v>0.33333333333333331</v>
      </c>
      <c r="I216" t="s">
        <v>519</v>
      </c>
      <c r="J216" t="s">
        <v>519</v>
      </c>
      <c r="K216" s="24">
        <v>0</v>
      </c>
      <c r="L216" t="s">
        <v>519</v>
      </c>
      <c r="M216" t="s">
        <v>519</v>
      </c>
      <c r="N216">
        <v>0</v>
      </c>
      <c r="O216" t="s">
        <v>519</v>
      </c>
      <c r="P216" t="s">
        <v>519</v>
      </c>
      <c r="Q216">
        <v>1</v>
      </c>
      <c r="R216" t="s">
        <v>519</v>
      </c>
      <c r="S216" t="s">
        <v>519</v>
      </c>
      <c r="T216">
        <v>3.3333333333333335</v>
      </c>
      <c r="U216" t="s">
        <v>519</v>
      </c>
      <c r="V216" t="s">
        <v>519</v>
      </c>
      <c r="W216">
        <v>4.2</v>
      </c>
      <c r="X216" t="s">
        <v>519</v>
      </c>
      <c r="Y216" t="s">
        <v>519</v>
      </c>
      <c r="Z216">
        <v>3.75</v>
      </c>
      <c r="AA216" t="s">
        <v>519</v>
      </c>
      <c r="AB216" t="s">
        <v>519</v>
      </c>
      <c r="AC216">
        <v>8</v>
      </c>
      <c r="AD216" t="s">
        <v>519</v>
      </c>
      <c r="AE216" t="s">
        <v>519</v>
      </c>
    </row>
    <row r="217" spans="1:31" x14ac:dyDescent="0.2">
      <c r="A217">
        <v>1060</v>
      </c>
      <c r="B217" s="13">
        <v>7</v>
      </c>
      <c r="C217" s="13" t="s">
        <v>519</v>
      </c>
      <c r="D217" s="13" t="s">
        <v>519</v>
      </c>
      <c r="E217">
        <v>0</v>
      </c>
      <c r="F217" t="s">
        <v>519</v>
      </c>
      <c r="G217" t="s">
        <v>519</v>
      </c>
      <c r="H217">
        <v>2</v>
      </c>
      <c r="I217" t="s">
        <v>519</v>
      </c>
      <c r="J217" t="s">
        <v>519</v>
      </c>
      <c r="K217" s="24">
        <v>3</v>
      </c>
      <c r="L217" t="s">
        <v>519</v>
      </c>
      <c r="M217" t="s">
        <v>519</v>
      </c>
      <c r="N217">
        <v>-2</v>
      </c>
      <c r="O217" t="s">
        <v>519</v>
      </c>
      <c r="P217" t="s">
        <v>519</v>
      </c>
      <c r="Q217">
        <v>5</v>
      </c>
      <c r="R217" t="s">
        <v>519</v>
      </c>
      <c r="S217" t="s">
        <v>519</v>
      </c>
      <c r="T217">
        <v>2.6666666666666665</v>
      </c>
      <c r="U217" t="s">
        <v>519</v>
      </c>
      <c r="V217" t="s">
        <v>519</v>
      </c>
      <c r="W217">
        <v>5</v>
      </c>
      <c r="X217" t="s">
        <v>519</v>
      </c>
      <c r="Y217" t="s">
        <v>519</v>
      </c>
      <c r="Z217">
        <v>3</v>
      </c>
      <c r="AA217" t="s">
        <v>519</v>
      </c>
      <c r="AB217" t="s">
        <v>519</v>
      </c>
      <c r="AC217">
        <v>11</v>
      </c>
      <c r="AD217" t="s">
        <v>519</v>
      </c>
      <c r="AE217">
        <v>8</v>
      </c>
    </row>
    <row r="218" spans="1:31" x14ac:dyDescent="0.2">
      <c r="A218">
        <v>1063</v>
      </c>
      <c r="B218" s="13">
        <v>2.6666666666666665</v>
      </c>
      <c r="C218" s="13" t="s">
        <v>519</v>
      </c>
      <c r="D218" s="13" t="s">
        <v>519</v>
      </c>
      <c r="E218">
        <v>11</v>
      </c>
      <c r="F218" t="s">
        <v>519</v>
      </c>
      <c r="G218" t="s">
        <v>519</v>
      </c>
      <c r="H218">
        <v>0</v>
      </c>
      <c r="I218" t="s">
        <v>519</v>
      </c>
      <c r="J218" t="s">
        <v>519</v>
      </c>
      <c r="K218" s="24">
        <v>0</v>
      </c>
      <c r="L218" t="s">
        <v>519</v>
      </c>
      <c r="M218" t="s">
        <v>519</v>
      </c>
      <c r="N218">
        <v>0</v>
      </c>
      <c r="O218" t="s">
        <v>519</v>
      </c>
      <c r="P218" t="s">
        <v>519</v>
      </c>
      <c r="Q218">
        <v>0</v>
      </c>
      <c r="R218" t="s">
        <v>519</v>
      </c>
      <c r="S218" t="s">
        <v>519</v>
      </c>
      <c r="T218">
        <v>2.6666666666666665</v>
      </c>
      <c r="U218" t="s">
        <v>519</v>
      </c>
      <c r="V218" t="s">
        <v>519</v>
      </c>
      <c r="W218">
        <v>2.6</v>
      </c>
      <c r="X218" t="s">
        <v>519</v>
      </c>
      <c r="Y218" t="s">
        <v>519</v>
      </c>
      <c r="Z218">
        <v>3</v>
      </c>
      <c r="AA218" t="s">
        <v>519</v>
      </c>
      <c r="AB218" t="s">
        <v>519</v>
      </c>
      <c r="AC218">
        <v>4</v>
      </c>
      <c r="AD218" t="s">
        <v>519</v>
      </c>
      <c r="AE218">
        <v>0</v>
      </c>
    </row>
    <row r="219" spans="1:31" x14ac:dyDescent="0.2">
      <c r="A219">
        <v>1066</v>
      </c>
      <c r="B219" s="13">
        <v>4.666666666666667</v>
      </c>
      <c r="C219" s="13" t="s">
        <v>519</v>
      </c>
      <c r="D219" s="13">
        <v>4.333333333333333</v>
      </c>
      <c r="E219">
        <v>9</v>
      </c>
      <c r="F219" t="s">
        <v>519</v>
      </c>
      <c r="G219">
        <v>11</v>
      </c>
      <c r="H219">
        <v>2.3333333333333335</v>
      </c>
      <c r="I219" t="s">
        <v>519</v>
      </c>
      <c r="J219">
        <v>0.33333333333333331</v>
      </c>
      <c r="K219" s="24">
        <v>3</v>
      </c>
      <c r="L219" t="s">
        <v>519</v>
      </c>
      <c r="M219">
        <v>1</v>
      </c>
      <c r="N219">
        <v>2</v>
      </c>
      <c r="O219" t="s">
        <v>519</v>
      </c>
      <c r="P219">
        <v>0</v>
      </c>
      <c r="Q219">
        <v>2</v>
      </c>
      <c r="R219" t="s">
        <v>519</v>
      </c>
      <c r="S219">
        <v>0</v>
      </c>
      <c r="T219">
        <v>2.6666666666666665</v>
      </c>
      <c r="U219" t="s">
        <v>519</v>
      </c>
      <c r="V219">
        <v>2.5555555555555554</v>
      </c>
      <c r="W219">
        <v>4</v>
      </c>
      <c r="X219" t="s">
        <v>519</v>
      </c>
      <c r="Y219">
        <v>4.2</v>
      </c>
      <c r="Z219">
        <v>3.75</v>
      </c>
      <c r="AA219" t="s">
        <v>519</v>
      </c>
      <c r="AB219">
        <v>4.333333333333333</v>
      </c>
      <c r="AC219">
        <v>10</v>
      </c>
      <c r="AD219" t="s">
        <v>519</v>
      </c>
      <c r="AE219" t="s">
        <v>519</v>
      </c>
    </row>
    <row r="220" spans="1:31" x14ac:dyDescent="0.2">
      <c r="A220">
        <v>1072</v>
      </c>
      <c r="B220" s="13">
        <v>5.666666666666667</v>
      </c>
      <c r="C220" s="13" t="s">
        <v>519</v>
      </c>
      <c r="D220" s="13">
        <v>5.666666666666667</v>
      </c>
      <c r="E220">
        <v>1</v>
      </c>
      <c r="F220" t="s">
        <v>519</v>
      </c>
      <c r="G220">
        <v>2</v>
      </c>
      <c r="H220">
        <v>0</v>
      </c>
      <c r="I220" t="s">
        <v>519</v>
      </c>
      <c r="J220">
        <v>0</v>
      </c>
      <c r="K220" s="24">
        <v>0</v>
      </c>
      <c r="L220" t="s">
        <v>519</v>
      </c>
      <c r="M220">
        <v>0</v>
      </c>
      <c r="N220">
        <v>0</v>
      </c>
      <c r="O220" t="s">
        <v>519</v>
      </c>
      <c r="P220">
        <v>0</v>
      </c>
      <c r="Q220">
        <v>0</v>
      </c>
      <c r="R220" t="s">
        <v>519</v>
      </c>
      <c r="S220">
        <v>0</v>
      </c>
      <c r="T220">
        <v>4</v>
      </c>
      <c r="U220" t="s">
        <v>519</v>
      </c>
      <c r="V220">
        <v>3</v>
      </c>
      <c r="W220">
        <v>4</v>
      </c>
      <c r="X220" t="s">
        <v>519</v>
      </c>
      <c r="Y220">
        <v>4.2</v>
      </c>
      <c r="Z220">
        <v>3.25</v>
      </c>
      <c r="AA220" t="s">
        <v>519</v>
      </c>
      <c r="AB220">
        <v>3</v>
      </c>
      <c r="AC220">
        <v>4</v>
      </c>
      <c r="AD220" t="s">
        <v>519</v>
      </c>
      <c r="AE220">
        <v>0</v>
      </c>
    </row>
    <row r="221" spans="1:31" x14ac:dyDescent="0.2">
      <c r="A221">
        <v>1075</v>
      </c>
      <c r="B221" s="13">
        <v>4.666666666666667</v>
      </c>
      <c r="C221" s="13" t="s">
        <v>519</v>
      </c>
      <c r="D221" s="13">
        <v>6.333333333333333</v>
      </c>
      <c r="E221">
        <v>1</v>
      </c>
      <c r="F221" t="s">
        <v>519</v>
      </c>
      <c r="G221">
        <v>4</v>
      </c>
      <c r="H221">
        <v>4.666666666666667</v>
      </c>
      <c r="I221" t="s">
        <v>519</v>
      </c>
      <c r="J221">
        <v>4.666666666666667</v>
      </c>
      <c r="K221" s="24">
        <v>5</v>
      </c>
      <c r="L221" t="s">
        <v>519</v>
      </c>
      <c r="M221">
        <v>5</v>
      </c>
      <c r="N221">
        <v>5</v>
      </c>
      <c r="O221" t="s">
        <v>519</v>
      </c>
      <c r="P221">
        <v>5</v>
      </c>
      <c r="Q221">
        <v>4</v>
      </c>
      <c r="R221" t="s">
        <v>519</v>
      </c>
      <c r="S221">
        <v>4</v>
      </c>
      <c r="T221">
        <v>1.3333333333333333</v>
      </c>
      <c r="U221" t="s">
        <v>519</v>
      </c>
      <c r="V221">
        <v>3.3333333333333335</v>
      </c>
      <c r="W221">
        <v>4.5999999999999996</v>
      </c>
      <c r="X221" t="s">
        <v>519</v>
      </c>
      <c r="Y221">
        <v>4.2</v>
      </c>
      <c r="Z221">
        <v>5.5</v>
      </c>
      <c r="AA221" t="s">
        <v>519</v>
      </c>
      <c r="AB221">
        <v>4.666666666666667</v>
      </c>
      <c r="AC221">
        <v>14</v>
      </c>
      <c r="AD221" t="s">
        <v>519</v>
      </c>
      <c r="AE221" t="s">
        <v>519</v>
      </c>
    </row>
    <row r="222" spans="1:31" x14ac:dyDescent="0.2">
      <c r="A222">
        <v>1078</v>
      </c>
      <c r="B222" s="13">
        <v>6</v>
      </c>
      <c r="C222" s="13" t="s">
        <v>519</v>
      </c>
      <c r="D222" s="13">
        <v>6</v>
      </c>
      <c r="E222">
        <v>10</v>
      </c>
      <c r="F222" t="s">
        <v>519</v>
      </c>
      <c r="G222">
        <v>6</v>
      </c>
      <c r="H222">
        <v>2.6666666666666665</v>
      </c>
      <c r="I222" t="s">
        <v>519</v>
      </c>
      <c r="J222">
        <v>2</v>
      </c>
      <c r="K222" s="24">
        <v>2</v>
      </c>
      <c r="L222" t="s">
        <v>519</v>
      </c>
      <c r="M222">
        <v>2</v>
      </c>
      <c r="N222">
        <v>3</v>
      </c>
      <c r="O222" t="s">
        <v>519</v>
      </c>
      <c r="P222">
        <v>1</v>
      </c>
      <c r="Q222">
        <v>3</v>
      </c>
      <c r="R222" t="s">
        <v>519</v>
      </c>
      <c r="S222">
        <v>3</v>
      </c>
      <c r="T222">
        <v>2</v>
      </c>
      <c r="U222" t="s">
        <v>519</v>
      </c>
      <c r="V222">
        <v>2.5555555555555554</v>
      </c>
      <c r="W222">
        <v>3.8</v>
      </c>
      <c r="X222" t="s">
        <v>519</v>
      </c>
      <c r="Y222">
        <v>3.8</v>
      </c>
      <c r="Z222">
        <v>4.5</v>
      </c>
      <c r="AA222" t="s">
        <v>519</v>
      </c>
      <c r="AB222">
        <v>4.666666666666667</v>
      </c>
      <c r="AC222">
        <v>12</v>
      </c>
      <c r="AD222" t="s">
        <v>519</v>
      </c>
      <c r="AE222" t="s">
        <v>519</v>
      </c>
    </row>
    <row r="223" spans="1:31" x14ac:dyDescent="0.2">
      <c r="A223">
        <v>1081</v>
      </c>
      <c r="B223" s="13">
        <v>5</v>
      </c>
      <c r="C223" s="13" t="s">
        <v>519</v>
      </c>
      <c r="D223" s="13">
        <v>6</v>
      </c>
      <c r="E223">
        <v>9</v>
      </c>
      <c r="F223" t="s">
        <v>519</v>
      </c>
      <c r="G223">
        <v>12</v>
      </c>
      <c r="H223">
        <v>3.3333333333333335</v>
      </c>
      <c r="I223" t="s">
        <v>519</v>
      </c>
      <c r="J223">
        <v>3.3333333333333335</v>
      </c>
      <c r="K223" s="24">
        <v>3</v>
      </c>
      <c r="L223" t="s">
        <v>519</v>
      </c>
      <c r="M223">
        <v>3</v>
      </c>
      <c r="N223">
        <v>4</v>
      </c>
      <c r="O223" t="s">
        <v>519</v>
      </c>
      <c r="P223">
        <v>4</v>
      </c>
      <c r="Q223">
        <v>3</v>
      </c>
      <c r="R223" t="s">
        <v>519</v>
      </c>
      <c r="S223">
        <v>3</v>
      </c>
      <c r="T223">
        <v>1.6666666666666667</v>
      </c>
      <c r="U223" t="s">
        <v>519</v>
      </c>
      <c r="V223">
        <v>2.7777777777777777</v>
      </c>
      <c r="W223">
        <v>3.4</v>
      </c>
      <c r="X223" t="s">
        <v>519</v>
      </c>
      <c r="Y223">
        <v>4.5999999999999996</v>
      </c>
      <c r="Z223">
        <v>5</v>
      </c>
      <c r="AA223" t="s">
        <v>519</v>
      </c>
      <c r="AB223">
        <v>6</v>
      </c>
      <c r="AC223">
        <v>10</v>
      </c>
      <c r="AD223" t="s">
        <v>519</v>
      </c>
      <c r="AE223" t="s">
        <v>519</v>
      </c>
    </row>
    <row r="224" spans="1:31" x14ac:dyDescent="0.2">
      <c r="A224">
        <v>1087</v>
      </c>
      <c r="B224" s="13">
        <v>7</v>
      </c>
      <c r="C224" s="13" t="s">
        <v>519</v>
      </c>
      <c r="D224" s="13">
        <v>7</v>
      </c>
      <c r="E224">
        <v>7</v>
      </c>
      <c r="F224" t="s">
        <v>519</v>
      </c>
      <c r="G224">
        <v>8</v>
      </c>
      <c r="H224">
        <v>1</v>
      </c>
      <c r="I224" t="s">
        <v>519</v>
      </c>
      <c r="J224">
        <v>2</v>
      </c>
      <c r="K224" s="24">
        <v>-2</v>
      </c>
      <c r="L224" t="s">
        <v>519</v>
      </c>
      <c r="M224">
        <v>2</v>
      </c>
      <c r="N224">
        <v>3</v>
      </c>
      <c r="O224" t="s">
        <v>519</v>
      </c>
      <c r="P224">
        <v>2</v>
      </c>
      <c r="Q224">
        <v>2</v>
      </c>
      <c r="R224" t="s">
        <v>519</v>
      </c>
      <c r="S224">
        <v>2</v>
      </c>
      <c r="T224">
        <v>4</v>
      </c>
      <c r="U224" t="s">
        <v>519</v>
      </c>
      <c r="V224">
        <v>2.2222222222222223</v>
      </c>
      <c r="W224">
        <v>4.2</v>
      </c>
      <c r="X224" t="s">
        <v>519</v>
      </c>
      <c r="Y224">
        <v>4.8</v>
      </c>
      <c r="Z224">
        <v>1.75</v>
      </c>
      <c r="AA224" t="s">
        <v>519</v>
      </c>
      <c r="AB224">
        <v>3.3333333333333335</v>
      </c>
      <c r="AC224">
        <v>9</v>
      </c>
      <c r="AD224" t="s">
        <v>519</v>
      </c>
      <c r="AE224" t="s">
        <v>519</v>
      </c>
    </row>
    <row r="225" spans="1:31" x14ac:dyDescent="0.2">
      <c r="A225">
        <v>1090</v>
      </c>
      <c r="B225" s="13">
        <v>4</v>
      </c>
      <c r="C225" s="13" t="s">
        <v>519</v>
      </c>
      <c r="D225" s="13" t="s">
        <v>519</v>
      </c>
      <c r="E225">
        <v>0</v>
      </c>
      <c r="F225" t="s">
        <v>519</v>
      </c>
      <c r="G225" t="s">
        <v>519</v>
      </c>
      <c r="H225">
        <v>0</v>
      </c>
      <c r="I225" t="s">
        <v>519</v>
      </c>
      <c r="J225" t="s">
        <v>519</v>
      </c>
      <c r="K225" s="24">
        <v>0</v>
      </c>
      <c r="L225" t="s">
        <v>519</v>
      </c>
      <c r="M225" t="s">
        <v>519</v>
      </c>
      <c r="N225">
        <v>0</v>
      </c>
      <c r="O225" t="s">
        <v>519</v>
      </c>
      <c r="P225" t="s">
        <v>519</v>
      </c>
      <c r="Q225">
        <v>0</v>
      </c>
      <c r="R225" t="s">
        <v>519</v>
      </c>
      <c r="S225" t="s">
        <v>519</v>
      </c>
      <c r="T225">
        <v>4</v>
      </c>
      <c r="U225" t="s">
        <v>519</v>
      </c>
      <c r="V225" t="s">
        <v>519</v>
      </c>
      <c r="W225">
        <v>4</v>
      </c>
      <c r="X225" t="s">
        <v>519</v>
      </c>
      <c r="Y225" t="s">
        <v>519</v>
      </c>
      <c r="Z225">
        <v>4</v>
      </c>
      <c r="AA225" t="s">
        <v>519</v>
      </c>
      <c r="AB225" t="s">
        <v>519</v>
      </c>
      <c r="AC225">
        <v>0</v>
      </c>
      <c r="AD225" t="s">
        <v>519</v>
      </c>
      <c r="AE225">
        <v>10</v>
      </c>
    </row>
    <row r="226" spans="1:31" x14ac:dyDescent="0.2">
      <c r="A226">
        <v>1099</v>
      </c>
      <c r="B226" s="13">
        <v>6</v>
      </c>
      <c r="C226" s="13" t="s">
        <v>519</v>
      </c>
      <c r="D226" s="13">
        <v>5</v>
      </c>
      <c r="E226">
        <v>11</v>
      </c>
      <c r="F226" t="s">
        <v>519</v>
      </c>
      <c r="G226">
        <v>9</v>
      </c>
      <c r="H226" t="s">
        <v>518</v>
      </c>
      <c r="I226" t="s">
        <v>519</v>
      </c>
      <c r="J226" t="s">
        <v>518</v>
      </c>
      <c r="K226" s="24" t="s">
        <v>518</v>
      </c>
      <c r="L226" t="s">
        <v>519</v>
      </c>
      <c r="M226" t="s">
        <v>518</v>
      </c>
      <c r="N226" t="s">
        <v>518</v>
      </c>
      <c r="O226" t="s">
        <v>519</v>
      </c>
      <c r="P226" t="s">
        <v>518</v>
      </c>
      <c r="Q226" t="s">
        <v>518</v>
      </c>
      <c r="R226" t="s">
        <v>519</v>
      </c>
      <c r="S226" t="s">
        <v>518</v>
      </c>
      <c r="T226" t="s">
        <v>518</v>
      </c>
      <c r="U226" t="s">
        <v>519</v>
      </c>
      <c r="V226" t="s">
        <v>518</v>
      </c>
      <c r="W226">
        <v>2.2000000000000002</v>
      </c>
      <c r="X226" t="s">
        <v>519</v>
      </c>
      <c r="Y226">
        <v>2.4</v>
      </c>
      <c r="Z226">
        <v>5</v>
      </c>
      <c r="AA226" t="s">
        <v>519</v>
      </c>
      <c r="AB226">
        <v>2.3333333333333335</v>
      </c>
      <c r="AC226">
        <v>10</v>
      </c>
      <c r="AD226" t="s">
        <v>519</v>
      </c>
      <c r="AE226" t="s">
        <v>519</v>
      </c>
    </row>
    <row r="227" spans="1:31" x14ac:dyDescent="0.2">
      <c r="A227">
        <v>1105</v>
      </c>
      <c r="B227" s="13">
        <v>6.666666666666667</v>
      </c>
      <c r="C227" s="13" t="s">
        <v>519</v>
      </c>
      <c r="D227" s="13">
        <v>6.333333333333333</v>
      </c>
      <c r="E227">
        <v>6</v>
      </c>
      <c r="F227" t="s">
        <v>519</v>
      </c>
      <c r="G227">
        <v>8</v>
      </c>
      <c r="H227">
        <v>0</v>
      </c>
      <c r="I227" t="s">
        <v>519</v>
      </c>
      <c r="J227">
        <v>0</v>
      </c>
      <c r="K227" s="24">
        <v>0</v>
      </c>
      <c r="L227" t="s">
        <v>519</v>
      </c>
      <c r="M227">
        <v>0</v>
      </c>
      <c r="N227">
        <v>0</v>
      </c>
      <c r="O227" t="s">
        <v>519</v>
      </c>
      <c r="P227">
        <v>0</v>
      </c>
      <c r="Q227">
        <v>0</v>
      </c>
      <c r="R227" t="s">
        <v>519</v>
      </c>
      <c r="S227">
        <v>0</v>
      </c>
      <c r="T227">
        <v>3</v>
      </c>
      <c r="U227" t="s">
        <v>519</v>
      </c>
      <c r="V227">
        <v>4</v>
      </c>
      <c r="W227">
        <v>1.8</v>
      </c>
      <c r="X227" t="s">
        <v>519</v>
      </c>
      <c r="Y227">
        <v>1.6</v>
      </c>
      <c r="Z227">
        <v>3</v>
      </c>
      <c r="AA227" t="s">
        <v>519</v>
      </c>
      <c r="AB227">
        <v>2.6666666666666665</v>
      </c>
      <c r="AC227">
        <v>0</v>
      </c>
      <c r="AD227" t="s">
        <v>519</v>
      </c>
      <c r="AE227">
        <v>4</v>
      </c>
    </row>
    <row r="228" spans="1:31" x14ac:dyDescent="0.2">
      <c r="A228">
        <v>1108</v>
      </c>
      <c r="B228" s="13">
        <v>5.666666666666667</v>
      </c>
      <c r="C228" s="13" t="s">
        <v>519</v>
      </c>
      <c r="D228" s="13" t="s">
        <v>519</v>
      </c>
      <c r="E228">
        <v>1</v>
      </c>
      <c r="F228" t="s">
        <v>519</v>
      </c>
      <c r="G228" t="s">
        <v>519</v>
      </c>
      <c r="H228">
        <v>1</v>
      </c>
      <c r="I228" t="s">
        <v>519</v>
      </c>
      <c r="J228" t="s">
        <v>519</v>
      </c>
      <c r="K228" s="24">
        <v>1</v>
      </c>
      <c r="L228" t="s">
        <v>519</v>
      </c>
      <c r="M228" t="s">
        <v>519</v>
      </c>
      <c r="N228">
        <v>1</v>
      </c>
      <c r="O228" t="s">
        <v>519</v>
      </c>
      <c r="P228" t="s">
        <v>519</v>
      </c>
      <c r="Q228">
        <v>1</v>
      </c>
      <c r="R228" t="s">
        <v>519</v>
      </c>
      <c r="S228" t="s">
        <v>519</v>
      </c>
      <c r="T228">
        <v>4</v>
      </c>
      <c r="U228" t="s">
        <v>519</v>
      </c>
      <c r="V228" t="s">
        <v>519</v>
      </c>
      <c r="W228">
        <v>5.2</v>
      </c>
      <c r="X228" t="s">
        <v>519</v>
      </c>
      <c r="Y228" t="s">
        <v>519</v>
      </c>
      <c r="Z228">
        <v>5</v>
      </c>
      <c r="AA228" t="s">
        <v>519</v>
      </c>
      <c r="AB228" t="s">
        <v>519</v>
      </c>
      <c r="AC228">
        <v>12</v>
      </c>
      <c r="AD228" t="s">
        <v>519</v>
      </c>
      <c r="AE228" t="s">
        <v>519</v>
      </c>
    </row>
    <row r="229" spans="1:31" x14ac:dyDescent="0.2">
      <c r="A229">
        <v>1114</v>
      </c>
      <c r="B229" s="13">
        <v>6</v>
      </c>
      <c r="C229" s="13" t="s">
        <v>519</v>
      </c>
      <c r="D229" s="13">
        <v>4.666666666666667</v>
      </c>
      <c r="E229">
        <v>11</v>
      </c>
      <c r="F229" t="s">
        <v>519</v>
      </c>
      <c r="G229">
        <v>9</v>
      </c>
      <c r="H229" t="s">
        <v>518</v>
      </c>
      <c r="I229" t="s">
        <v>519</v>
      </c>
      <c r="J229" t="s">
        <v>518</v>
      </c>
      <c r="K229" s="24" t="s">
        <v>518</v>
      </c>
      <c r="L229" t="s">
        <v>519</v>
      </c>
      <c r="M229" t="s">
        <v>518</v>
      </c>
      <c r="N229" t="s">
        <v>518</v>
      </c>
      <c r="O229" t="s">
        <v>519</v>
      </c>
      <c r="P229" t="s">
        <v>518</v>
      </c>
      <c r="Q229" t="s">
        <v>518</v>
      </c>
      <c r="R229" t="s">
        <v>519</v>
      </c>
      <c r="S229" t="s">
        <v>518</v>
      </c>
      <c r="T229" t="s">
        <v>518</v>
      </c>
      <c r="U229" t="s">
        <v>519</v>
      </c>
      <c r="V229" t="s">
        <v>518</v>
      </c>
      <c r="W229">
        <v>3.4</v>
      </c>
      <c r="X229" t="s">
        <v>519</v>
      </c>
      <c r="Y229">
        <v>3.2</v>
      </c>
      <c r="Z229">
        <v>3</v>
      </c>
      <c r="AA229" t="s">
        <v>519</v>
      </c>
      <c r="AB229" t="s">
        <v>519</v>
      </c>
      <c r="AC229">
        <v>0</v>
      </c>
      <c r="AD229" t="s">
        <v>519</v>
      </c>
      <c r="AE229" t="s">
        <v>519</v>
      </c>
    </row>
    <row r="230" spans="1:31" x14ac:dyDescent="0.2">
      <c r="A230">
        <v>1120</v>
      </c>
      <c r="B230" s="13">
        <v>5.666666666666667</v>
      </c>
      <c r="C230" s="13" t="s">
        <v>519</v>
      </c>
      <c r="D230" s="13" t="s">
        <v>519</v>
      </c>
      <c r="E230">
        <v>12</v>
      </c>
      <c r="F230" t="s">
        <v>519</v>
      </c>
      <c r="G230" t="s">
        <v>519</v>
      </c>
      <c r="H230">
        <v>0</v>
      </c>
      <c r="I230" t="s">
        <v>519</v>
      </c>
      <c r="J230" t="s">
        <v>519</v>
      </c>
      <c r="K230" s="24">
        <v>0</v>
      </c>
      <c r="L230" t="s">
        <v>519</v>
      </c>
      <c r="M230" t="s">
        <v>519</v>
      </c>
      <c r="N230">
        <v>0</v>
      </c>
      <c r="O230" t="s">
        <v>519</v>
      </c>
      <c r="P230" t="s">
        <v>519</v>
      </c>
      <c r="Q230">
        <v>0</v>
      </c>
      <c r="R230" t="s">
        <v>519</v>
      </c>
      <c r="S230" t="s">
        <v>519</v>
      </c>
      <c r="T230">
        <v>4</v>
      </c>
      <c r="U230" t="s">
        <v>519</v>
      </c>
      <c r="V230" t="s">
        <v>519</v>
      </c>
      <c r="W230">
        <v>3.6</v>
      </c>
      <c r="X230" t="s">
        <v>519</v>
      </c>
      <c r="Y230" t="s">
        <v>519</v>
      </c>
      <c r="Z230">
        <v>4</v>
      </c>
      <c r="AA230" t="s">
        <v>519</v>
      </c>
      <c r="AB230" t="s">
        <v>519</v>
      </c>
      <c r="AC230">
        <v>0</v>
      </c>
      <c r="AD230" t="s">
        <v>519</v>
      </c>
      <c r="AE230" t="s">
        <v>519</v>
      </c>
    </row>
    <row r="231" spans="1:31" x14ac:dyDescent="0.2">
      <c r="A231">
        <v>1126</v>
      </c>
      <c r="B231" s="13">
        <v>6.666666666666667</v>
      </c>
      <c r="C231" s="13" t="s">
        <v>519</v>
      </c>
      <c r="D231" s="13" t="s">
        <v>519</v>
      </c>
      <c r="E231">
        <v>6</v>
      </c>
      <c r="F231" t="s">
        <v>519</v>
      </c>
      <c r="G231" t="s">
        <v>519</v>
      </c>
      <c r="H231">
        <v>1.6666666666666667</v>
      </c>
      <c r="I231" t="s">
        <v>519</v>
      </c>
      <c r="J231" t="s">
        <v>519</v>
      </c>
      <c r="K231" s="24">
        <v>1</v>
      </c>
      <c r="L231" t="s">
        <v>519</v>
      </c>
      <c r="M231" t="s">
        <v>519</v>
      </c>
      <c r="N231">
        <v>3</v>
      </c>
      <c r="O231" t="s">
        <v>519</v>
      </c>
      <c r="P231" t="s">
        <v>519</v>
      </c>
      <c r="Q231">
        <v>1</v>
      </c>
      <c r="R231" t="s">
        <v>519</v>
      </c>
      <c r="S231" t="s">
        <v>519</v>
      </c>
      <c r="T231">
        <v>2.3333333333333335</v>
      </c>
      <c r="U231" t="s">
        <v>519</v>
      </c>
      <c r="V231" t="s">
        <v>519</v>
      </c>
      <c r="W231">
        <v>3.6</v>
      </c>
      <c r="X231" t="s">
        <v>519</v>
      </c>
      <c r="Y231" t="s">
        <v>519</v>
      </c>
      <c r="Z231">
        <v>4</v>
      </c>
      <c r="AA231" t="s">
        <v>519</v>
      </c>
      <c r="AB231" t="s">
        <v>519</v>
      </c>
      <c r="AC231">
        <v>5</v>
      </c>
      <c r="AD231" t="s">
        <v>519</v>
      </c>
      <c r="AE231" t="s">
        <v>519</v>
      </c>
    </row>
    <row r="232" spans="1:31" x14ac:dyDescent="0.2">
      <c r="A232">
        <v>1132</v>
      </c>
      <c r="B232" s="13">
        <v>6.333333333333333</v>
      </c>
      <c r="C232" s="13" t="s">
        <v>519</v>
      </c>
      <c r="D232" s="13">
        <v>6.333333333333333</v>
      </c>
      <c r="E232">
        <v>10</v>
      </c>
      <c r="F232" t="s">
        <v>519</v>
      </c>
      <c r="G232">
        <v>9</v>
      </c>
      <c r="H232">
        <v>3.6666666666666665</v>
      </c>
      <c r="I232" t="s">
        <v>519</v>
      </c>
      <c r="J232">
        <v>3.3333333333333335</v>
      </c>
      <c r="K232" s="24">
        <v>3</v>
      </c>
      <c r="L232" t="s">
        <v>519</v>
      </c>
      <c r="M232">
        <v>3</v>
      </c>
      <c r="N232">
        <v>4</v>
      </c>
      <c r="O232" t="s">
        <v>519</v>
      </c>
      <c r="P232">
        <v>4</v>
      </c>
      <c r="Q232">
        <v>4</v>
      </c>
      <c r="R232" t="s">
        <v>519</v>
      </c>
      <c r="S232">
        <v>3</v>
      </c>
      <c r="T232">
        <v>1</v>
      </c>
      <c r="U232" t="s">
        <v>519</v>
      </c>
      <c r="V232">
        <v>3.2222222222222223</v>
      </c>
      <c r="W232">
        <v>4.2</v>
      </c>
      <c r="X232" t="s">
        <v>519</v>
      </c>
      <c r="Y232">
        <v>4</v>
      </c>
      <c r="Z232">
        <v>4</v>
      </c>
      <c r="AA232" t="s">
        <v>519</v>
      </c>
      <c r="AB232">
        <v>4.333333333333333</v>
      </c>
      <c r="AC232">
        <v>11</v>
      </c>
      <c r="AD232" t="s">
        <v>519</v>
      </c>
      <c r="AE232" t="s">
        <v>519</v>
      </c>
    </row>
    <row r="233" spans="1:31" x14ac:dyDescent="0.2">
      <c r="A233">
        <v>1141</v>
      </c>
      <c r="B233" s="13">
        <v>5</v>
      </c>
      <c r="C233" s="13" t="s">
        <v>519</v>
      </c>
      <c r="D233" s="13">
        <v>5</v>
      </c>
      <c r="E233">
        <v>12</v>
      </c>
      <c r="F233" t="s">
        <v>519</v>
      </c>
      <c r="G233">
        <v>6</v>
      </c>
      <c r="H233" t="s">
        <v>518</v>
      </c>
      <c r="I233" t="s">
        <v>519</v>
      </c>
      <c r="J233" t="s">
        <v>518</v>
      </c>
      <c r="K233" s="24" t="s">
        <v>518</v>
      </c>
      <c r="L233" t="s">
        <v>519</v>
      </c>
      <c r="M233" t="s">
        <v>518</v>
      </c>
      <c r="N233" t="s">
        <v>518</v>
      </c>
      <c r="O233" t="s">
        <v>519</v>
      </c>
      <c r="P233" t="s">
        <v>518</v>
      </c>
      <c r="Q233" t="s">
        <v>518</v>
      </c>
      <c r="R233" t="s">
        <v>519</v>
      </c>
      <c r="S233" t="s">
        <v>518</v>
      </c>
      <c r="T233" t="s">
        <v>518</v>
      </c>
      <c r="U233" t="s">
        <v>519</v>
      </c>
      <c r="V233" t="s">
        <v>518</v>
      </c>
      <c r="W233">
        <v>2.6</v>
      </c>
      <c r="X233" t="s">
        <v>519</v>
      </c>
      <c r="Y233">
        <v>2.6</v>
      </c>
      <c r="Z233">
        <v>3</v>
      </c>
      <c r="AA233" t="s">
        <v>519</v>
      </c>
      <c r="AB233" t="s">
        <v>519</v>
      </c>
      <c r="AC233">
        <v>1</v>
      </c>
      <c r="AD233" t="s">
        <v>519</v>
      </c>
      <c r="AE233" t="s">
        <v>519</v>
      </c>
    </row>
    <row r="234" spans="1:31" x14ac:dyDescent="0.2">
      <c r="A234">
        <v>1144</v>
      </c>
      <c r="B234" s="13">
        <v>4.333333333333333</v>
      </c>
      <c r="C234" s="13" t="s">
        <v>519</v>
      </c>
      <c r="D234" s="13" t="s">
        <v>519</v>
      </c>
      <c r="E234">
        <v>7</v>
      </c>
      <c r="F234" t="s">
        <v>519</v>
      </c>
      <c r="G234" t="s">
        <v>519</v>
      </c>
      <c r="H234">
        <v>0</v>
      </c>
      <c r="I234" t="s">
        <v>519</v>
      </c>
      <c r="J234" t="s">
        <v>519</v>
      </c>
      <c r="K234" s="24">
        <v>0</v>
      </c>
      <c r="L234" t="s">
        <v>519</v>
      </c>
      <c r="M234" t="s">
        <v>519</v>
      </c>
      <c r="N234">
        <v>0</v>
      </c>
      <c r="O234" t="s">
        <v>519</v>
      </c>
      <c r="P234" t="s">
        <v>519</v>
      </c>
      <c r="Q234">
        <v>0</v>
      </c>
      <c r="R234" t="s">
        <v>519</v>
      </c>
      <c r="S234" t="s">
        <v>519</v>
      </c>
      <c r="T234">
        <v>3</v>
      </c>
      <c r="U234" t="s">
        <v>519</v>
      </c>
      <c r="V234" t="s">
        <v>519</v>
      </c>
      <c r="W234">
        <v>3.2</v>
      </c>
      <c r="X234" t="s">
        <v>519</v>
      </c>
      <c r="Y234" t="s">
        <v>519</v>
      </c>
      <c r="Z234">
        <v>3.75</v>
      </c>
      <c r="AA234" t="s">
        <v>519</v>
      </c>
      <c r="AB234" t="s">
        <v>519</v>
      </c>
      <c r="AC234">
        <v>0</v>
      </c>
      <c r="AD234" t="s">
        <v>519</v>
      </c>
      <c r="AE234">
        <v>9</v>
      </c>
    </row>
    <row r="235" spans="1:31" x14ac:dyDescent="0.2">
      <c r="A235">
        <v>1168</v>
      </c>
      <c r="B235" s="13">
        <v>5.666666666666667</v>
      </c>
      <c r="C235" s="13" t="s">
        <v>519</v>
      </c>
      <c r="D235" s="13" t="s">
        <v>519</v>
      </c>
      <c r="E235">
        <v>4</v>
      </c>
      <c r="F235" t="s">
        <v>519</v>
      </c>
      <c r="G235" t="s">
        <v>519</v>
      </c>
      <c r="H235">
        <v>1</v>
      </c>
      <c r="I235" t="s">
        <v>519</v>
      </c>
      <c r="J235" t="s">
        <v>519</v>
      </c>
      <c r="K235" s="24">
        <v>1</v>
      </c>
      <c r="L235" t="s">
        <v>519</v>
      </c>
      <c r="M235" t="s">
        <v>519</v>
      </c>
      <c r="N235">
        <v>1</v>
      </c>
      <c r="O235" t="s">
        <v>519</v>
      </c>
      <c r="P235" t="s">
        <v>519</v>
      </c>
      <c r="Q235">
        <v>1</v>
      </c>
      <c r="R235" t="s">
        <v>519</v>
      </c>
      <c r="S235" t="s">
        <v>519</v>
      </c>
      <c r="T235">
        <v>3</v>
      </c>
      <c r="U235" t="s">
        <v>519</v>
      </c>
      <c r="V235" t="s">
        <v>519</v>
      </c>
      <c r="W235">
        <v>4</v>
      </c>
      <c r="X235" t="s">
        <v>519</v>
      </c>
      <c r="Y235" t="s">
        <v>519</v>
      </c>
      <c r="Z235">
        <v>4.25</v>
      </c>
      <c r="AA235" t="s">
        <v>519</v>
      </c>
      <c r="AB235" t="s">
        <v>519</v>
      </c>
      <c r="AC235">
        <v>6</v>
      </c>
      <c r="AD235" t="s">
        <v>519</v>
      </c>
      <c r="AE235">
        <v>12</v>
      </c>
    </row>
    <row r="236" spans="1:31" x14ac:dyDescent="0.2">
      <c r="A236">
        <v>1176</v>
      </c>
      <c r="B236" s="13">
        <v>7</v>
      </c>
      <c r="C236" s="13" t="s">
        <v>519</v>
      </c>
      <c r="D236" s="13" t="s">
        <v>519</v>
      </c>
      <c r="E236">
        <v>9</v>
      </c>
      <c r="F236" t="s">
        <v>519</v>
      </c>
      <c r="G236" t="s">
        <v>519</v>
      </c>
      <c r="H236">
        <v>0.33333333333333331</v>
      </c>
      <c r="I236" t="s">
        <v>519</v>
      </c>
      <c r="J236" t="s">
        <v>519</v>
      </c>
      <c r="K236" s="24">
        <v>1</v>
      </c>
      <c r="L236" t="s">
        <v>519</v>
      </c>
      <c r="M236" t="s">
        <v>519</v>
      </c>
      <c r="N236">
        <v>0</v>
      </c>
      <c r="O236" t="s">
        <v>519</v>
      </c>
      <c r="P236" t="s">
        <v>519</v>
      </c>
      <c r="Q236">
        <v>0</v>
      </c>
      <c r="R236" t="s">
        <v>519</v>
      </c>
      <c r="S236" t="s">
        <v>519</v>
      </c>
      <c r="T236">
        <v>3</v>
      </c>
      <c r="U236" t="s">
        <v>519</v>
      </c>
      <c r="V236" t="s">
        <v>519</v>
      </c>
      <c r="W236">
        <v>4.5999999999999996</v>
      </c>
      <c r="X236" t="s">
        <v>519</v>
      </c>
      <c r="Y236" t="s">
        <v>519</v>
      </c>
      <c r="Z236">
        <v>3.75</v>
      </c>
      <c r="AA236" t="s">
        <v>519</v>
      </c>
      <c r="AB236" t="s">
        <v>519</v>
      </c>
      <c r="AC236">
        <v>1</v>
      </c>
      <c r="AD236" t="s">
        <v>519</v>
      </c>
      <c r="AE236" t="s">
        <v>519</v>
      </c>
    </row>
    <row r="237" spans="1:31" x14ac:dyDescent="0.2">
      <c r="A237">
        <v>1188</v>
      </c>
      <c r="B237" s="13">
        <v>5.666666666666667</v>
      </c>
      <c r="C237" s="13" t="s">
        <v>519</v>
      </c>
      <c r="D237" s="13" t="s">
        <v>519</v>
      </c>
      <c r="E237">
        <v>8</v>
      </c>
      <c r="F237" t="s">
        <v>519</v>
      </c>
      <c r="G237" t="s">
        <v>519</v>
      </c>
      <c r="H237">
        <v>0</v>
      </c>
      <c r="I237" t="s">
        <v>519</v>
      </c>
      <c r="J237" t="s">
        <v>519</v>
      </c>
      <c r="K237" s="24">
        <v>0</v>
      </c>
      <c r="L237" t="s">
        <v>519</v>
      </c>
      <c r="M237" t="s">
        <v>519</v>
      </c>
      <c r="N237">
        <v>0</v>
      </c>
      <c r="O237" t="s">
        <v>519</v>
      </c>
      <c r="P237" t="s">
        <v>519</v>
      </c>
      <c r="Q237">
        <v>0</v>
      </c>
      <c r="R237" t="s">
        <v>519</v>
      </c>
      <c r="S237" t="s">
        <v>519</v>
      </c>
      <c r="T237">
        <v>3</v>
      </c>
      <c r="U237" t="s">
        <v>519</v>
      </c>
      <c r="V237" t="s">
        <v>519</v>
      </c>
      <c r="W237">
        <v>5.8</v>
      </c>
      <c r="X237" t="s">
        <v>519</v>
      </c>
      <c r="Y237" t="s">
        <v>519</v>
      </c>
      <c r="Z237">
        <v>2.75</v>
      </c>
      <c r="AA237" t="s">
        <v>519</v>
      </c>
      <c r="AB237" t="s">
        <v>519</v>
      </c>
      <c r="AC237">
        <v>1</v>
      </c>
      <c r="AD237" t="s">
        <v>519</v>
      </c>
      <c r="AE237" t="s">
        <v>519</v>
      </c>
    </row>
    <row r="238" spans="1:31" x14ac:dyDescent="0.2">
      <c r="A238">
        <v>1192</v>
      </c>
      <c r="B238" s="13">
        <v>6</v>
      </c>
      <c r="C238" s="13" t="s">
        <v>519</v>
      </c>
      <c r="D238" s="13">
        <v>4.333333333333333</v>
      </c>
      <c r="E238">
        <v>7</v>
      </c>
      <c r="F238" t="s">
        <v>519</v>
      </c>
      <c r="G238">
        <v>5</v>
      </c>
      <c r="H238">
        <v>1</v>
      </c>
      <c r="I238" t="s">
        <v>519</v>
      </c>
      <c r="J238">
        <v>0</v>
      </c>
      <c r="K238" s="24">
        <v>0</v>
      </c>
      <c r="L238" t="s">
        <v>519</v>
      </c>
      <c r="M238">
        <v>0</v>
      </c>
      <c r="N238">
        <v>3</v>
      </c>
      <c r="O238" t="s">
        <v>519</v>
      </c>
      <c r="P238">
        <v>0</v>
      </c>
      <c r="Q238">
        <v>0</v>
      </c>
      <c r="R238" t="s">
        <v>519</v>
      </c>
      <c r="S238">
        <v>0</v>
      </c>
      <c r="T238">
        <v>3.3333333333333335</v>
      </c>
      <c r="U238" t="s">
        <v>519</v>
      </c>
      <c r="V238">
        <v>2.6666666666666665</v>
      </c>
      <c r="W238">
        <v>6.2</v>
      </c>
      <c r="X238" t="s">
        <v>519</v>
      </c>
      <c r="Y238">
        <v>5.4</v>
      </c>
      <c r="Z238">
        <v>3.5</v>
      </c>
      <c r="AA238" t="s">
        <v>519</v>
      </c>
      <c r="AB238">
        <v>4</v>
      </c>
      <c r="AC238">
        <v>10</v>
      </c>
      <c r="AD238" t="s">
        <v>519</v>
      </c>
      <c r="AE238">
        <v>0</v>
      </c>
    </row>
    <row r="239" spans="1:31" x14ac:dyDescent="0.2">
      <c r="A239">
        <v>1196</v>
      </c>
      <c r="B239" s="13">
        <v>5</v>
      </c>
      <c r="C239" s="13" t="s">
        <v>519</v>
      </c>
      <c r="D239" s="13">
        <v>5.333333333333333</v>
      </c>
      <c r="E239">
        <v>3</v>
      </c>
      <c r="F239" t="s">
        <v>519</v>
      </c>
      <c r="G239">
        <v>4</v>
      </c>
      <c r="H239" t="s">
        <v>518</v>
      </c>
      <c r="I239" t="s">
        <v>519</v>
      </c>
      <c r="J239" t="s">
        <v>518</v>
      </c>
      <c r="K239" s="24" t="s">
        <v>518</v>
      </c>
      <c r="L239" t="s">
        <v>519</v>
      </c>
      <c r="M239" t="s">
        <v>518</v>
      </c>
      <c r="N239" t="s">
        <v>518</v>
      </c>
      <c r="O239" t="s">
        <v>519</v>
      </c>
      <c r="P239" t="s">
        <v>518</v>
      </c>
      <c r="Q239" t="s">
        <v>518</v>
      </c>
      <c r="R239" t="s">
        <v>519</v>
      </c>
      <c r="S239" t="s">
        <v>518</v>
      </c>
      <c r="T239" t="s">
        <v>518</v>
      </c>
      <c r="U239" t="s">
        <v>519</v>
      </c>
      <c r="V239" t="s">
        <v>518</v>
      </c>
      <c r="W239">
        <v>3.2</v>
      </c>
      <c r="X239" t="s">
        <v>519</v>
      </c>
      <c r="Y239">
        <v>4</v>
      </c>
      <c r="Z239">
        <v>5</v>
      </c>
      <c r="AA239" t="s">
        <v>519</v>
      </c>
      <c r="AB239" t="s">
        <v>519</v>
      </c>
      <c r="AC239">
        <v>12</v>
      </c>
      <c r="AD239" t="s">
        <v>519</v>
      </c>
      <c r="AE239" t="s">
        <v>519</v>
      </c>
    </row>
    <row r="240" spans="1:31" x14ac:dyDescent="0.2">
      <c r="A240">
        <v>1208</v>
      </c>
      <c r="B240" s="13">
        <v>6.333333333333333</v>
      </c>
      <c r="C240" s="13" t="s">
        <v>519</v>
      </c>
      <c r="D240" s="13" t="s">
        <v>519</v>
      </c>
      <c r="E240">
        <v>5</v>
      </c>
      <c r="F240" t="s">
        <v>519</v>
      </c>
      <c r="G240" t="s">
        <v>519</v>
      </c>
      <c r="H240">
        <v>2</v>
      </c>
      <c r="I240" t="s">
        <v>519</v>
      </c>
      <c r="J240" t="s">
        <v>519</v>
      </c>
      <c r="K240" s="24">
        <v>1</v>
      </c>
      <c r="L240" t="s">
        <v>519</v>
      </c>
      <c r="M240" t="s">
        <v>519</v>
      </c>
      <c r="N240">
        <v>3</v>
      </c>
      <c r="O240" t="s">
        <v>519</v>
      </c>
      <c r="P240" t="s">
        <v>519</v>
      </c>
      <c r="Q240">
        <v>2</v>
      </c>
      <c r="R240" t="s">
        <v>519</v>
      </c>
      <c r="S240" t="s">
        <v>519</v>
      </c>
      <c r="T240">
        <v>3.3333333333333335</v>
      </c>
      <c r="U240" t="s">
        <v>519</v>
      </c>
      <c r="V240" t="s">
        <v>519</v>
      </c>
      <c r="W240">
        <v>4.5999999999999996</v>
      </c>
      <c r="X240" t="s">
        <v>519</v>
      </c>
      <c r="Y240" t="s">
        <v>519</v>
      </c>
      <c r="Z240">
        <v>3.75</v>
      </c>
      <c r="AA240" t="s">
        <v>519</v>
      </c>
      <c r="AB240" t="s">
        <v>519</v>
      </c>
      <c r="AC240">
        <v>8</v>
      </c>
      <c r="AD240" t="s">
        <v>519</v>
      </c>
      <c r="AE240" t="s">
        <v>519</v>
      </c>
    </row>
    <row r="241" spans="1:31" x14ac:dyDescent="0.2">
      <c r="A241">
        <v>1212</v>
      </c>
      <c r="B241" s="13">
        <v>4.333333333333333</v>
      </c>
      <c r="C241" s="13" t="s">
        <v>519</v>
      </c>
      <c r="D241" s="13">
        <v>5</v>
      </c>
      <c r="E241">
        <v>8</v>
      </c>
      <c r="F241" t="s">
        <v>519</v>
      </c>
      <c r="G241">
        <v>8</v>
      </c>
      <c r="H241" t="s">
        <v>518</v>
      </c>
      <c r="I241" t="s">
        <v>519</v>
      </c>
      <c r="J241" t="s">
        <v>518</v>
      </c>
      <c r="K241" s="24" t="s">
        <v>518</v>
      </c>
      <c r="L241" t="s">
        <v>519</v>
      </c>
      <c r="M241" t="s">
        <v>518</v>
      </c>
      <c r="N241" t="s">
        <v>518</v>
      </c>
      <c r="O241" t="s">
        <v>519</v>
      </c>
      <c r="P241" t="s">
        <v>518</v>
      </c>
      <c r="Q241" t="s">
        <v>518</v>
      </c>
      <c r="R241" t="s">
        <v>519</v>
      </c>
      <c r="S241" t="s">
        <v>518</v>
      </c>
      <c r="T241" t="s">
        <v>518</v>
      </c>
      <c r="U241" t="s">
        <v>519</v>
      </c>
      <c r="V241" t="s">
        <v>518</v>
      </c>
      <c r="W241">
        <v>3.2</v>
      </c>
      <c r="X241" t="s">
        <v>519</v>
      </c>
      <c r="Y241">
        <v>3</v>
      </c>
      <c r="Z241">
        <v>4</v>
      </c>
      <c r="AA241" t="s">
        <v>519</v>
      </c>
      <c r="AB241" t="s">
        <v>519</v>
      </c>
      <c r="AC241">
        <v>0</v>
      </c>
      <c r="AD241" t="s">
        <v>519</v>
      </c>
      <c r="AE241">
        <v>4</v>
      </c>
    </row>
    <row r="242" spans="1:31" x14ac:dyDescent="0.2">
      <c r="A242">
        <v>1219</v>
      </c>
      <c r="B242" s="13">
        <v>4.666666666666667</v>
      </c>
      <c r="C242" s="13" t="s">
        <v>519</v>
      </c>
      <c r="D242" s="13" t="s">
        <v>519</v>
      </c>
      <c r="E242">
        <v>9</v>
      </c>
      <c r="F242" t="s">
        <v>519</v>
      </c>
      <c r="G242" t="s">
        <v>519</v>
      </c>
      <c r="H242">
        <v>4.333333333333333</v>
      </c>
      <c r="I242" t="s">
        <v>519</v>
      </c>
      <c r="J242" t="s">
        <v>519</v>
      </c>
      <c r="K242" s="24">
        <v>5</v>
      </c>
      <c r="L242" t="s">
        <v>519</v>
      </c>
      <c r="M242" t="s">
        <v>519</v>
      </c>
      <c r="N242">
        <v>4</v>
      </c>
      <c r="O242" t="s">
        <v>519</v>
      </c>
      <c r="P242" t="s">
        <v>519</v>
      </c>
      <c r="Q242">
        <v>4</v>
      </c>
      <c r="R242" t="s">
        <v>519</v>
      </c>
      <c r="S242" t="s">
        <v>519</v>
      </c>
      <c r="T242">
        <v>1</v>
      </c>
      <c r="U242" t="s">
        <v>519</v>
      </c>
      <c r="V242" t="s">
        <v>519</v>
      </c>
      <c r="W242">
        <v>4.8</v>
      </c>
      <c r="X242" t="s">
        <v>519</v>
      </c>
      <c r="Y242" t="s">
        <v>519</v>
      </c>
      <c r="Z242">
        <v>5.5</v>
      </c>
      <c r="AA242" t="s">
        <v>519</v>
      </c>
      <c r="AB242" t="s">
        <v>519</v>
      </c>
      <c r="AC242">
        <v>13</v>
      </c>
      <c r="AD242" t="s">
        <v>519</v>
      </c>
      <c r="AE242">
        <v>13</v>
      </c>
    </row>
    <row r="243" spans="1:31" x14ac:dyDescent="0.2">
      <c r="A243">
        <v>1224</v>
      </c>
      <c r="B243" s="13">
        <v>5.666666666666667</v>
      </c>
      <c r="C243" s="13" t="s">
        <v>519</v>
      </c>
      <c r="D243" s="13">
        <v>5.666666666666667</v>
      </c>
      <c r="E243">
        <v>12</v>
      </c>
      <c r="F243" t="s">
        <v>519</v>
      </c>
      <c r="G243">
        <v>12</v>
      </c>
      <c r="H243">
        <v>0.33333333333333331</v>
      </c>
      <c r="I243" t="s">
        <v>519</v>
      </c>
      <c r="J243">
        <v>0.66666666666666663</v>
      </c>
      <c r="K243" s="24">
        <v>0</v>
      </c>
      <c r="L243" t="s">
        <v>519</v>
      </c>
      <c r="M243">
        <v>0</v>
      </c>
      <c r="N243">
        <v>1</v>
      </c>
      <c r="O243" t="s">
        <v>519</v>
      </c>
      <c r="P243">
        <v>2</v>
      </c>
      <c r="Q243">
        <v>0</v>
      </c>
      <c r="R243" t="s">
        <v>519</v>
      </c>
      <c r="S243">
        <v>0</v>
      </c>
      <c r="T243">
        <v>4.666666666666667</v>
      </c>
      <c r="U243" t="s">
        <v>519</v>
      </c>
      <c r="V243">
        <v>3.1111111111111112</v>
      </c>
      <c r="W243">
        <v>4.5999999999999996</v>
      </c>
      <c r="X243" t="s">
        <v>519</v>
      </c>
      <c r="Y243">
        <v>4</v>
      </c>
      <c r="Z243">
        <v>3.75</v>
      </c>
      <c r="AA243" t="s">
        <v>519</v>
      </c>
      <c r="AB243">
        <v>3.6666666666666665</v>
      </c>
      <c r="AC243">
        <v>5</v>
      </c>
      <c r="AD243" t="s">
        <v>519</v>
      </c>
      <c r="AE243" t="s">
        <v>519</v>
      </c>
    </row>
    <row r="244" spans="1:31" x14ac:dyDescent="0.2">
      <c r="A244">
        <v>1228</v>
      </c>
      <c r="B244" s="13">
        <v>6</v>
      </c>
      <c r="C244" s="13" t="s">
        <v>519</v>
      </c>
      <c r="D244" s="13">
        <v>7</v>
      </c>
      <c r="E244">
        <v>5</v>
      </c>
      <c r="F244" t="s">
        <v>519</v>
      </c>
      <c r="G244">
        <v>5</v>
      </c>
      <c r="H244">
        <v>1</v>
      </c>
      <c r="I244" t="s">
        <v>519</v>
      </c>
      <c r="J244">
        <v>3.3333333333333335</v>
      </c>
      <c r="K244" s="24">
        <v>0</v>
      </c>
      <c r="L244" t="s">
        <v>519</v>
      </c>
      <c r="M244">
        <v>3</v>
      </c>
      <c r="N244">
        <v>3</v>
      </c>
      <c r="O244" t="s">
        <v>519</v>
      </c>
      <c r="P244">
        <v>4</v>
      </c>
      <c r="Q244">
        <v>0</v>
      </c>
      <c r="R244" t="s">
        <v>519</v>
      </c>
      <c r="S244">
        <v>3</v>
      </c>
      <c r="T244">
        <v>3.3333333333333335</v>
      </c>
      <c r="U244" t="s">
        <v>519</v>
      </c>
      <c r="V244">
        <v>3.4444444444444446</v>
      </c>
      <c r="W244">
        <v>4.8</v>
      </c>
      <c r="X244" t="s">
        <v>519</v>
      </c>
      <c r="Y244">
        <v>4.4000000000000004</v>
      </c>
      <c r="Z244">
        <v>4.75</v>
      </c>
      <c r="AA244" t="s">
        <v>519</v>
      </c>
      <c r="AB244">
        <v>5</v>
      </c>
      <c r="AC244">
        <v>14</v>
      </c>
      <c r="AD244" t="s">
        <v>519</v>
      </c>
      <c r="AE244">
        <v>5</v>
      </c>
    </row>
    <row r="245" spans="1:31" x14ac:dyDescent="0.2">
      <c r="A245">
        <v>1240</v>
      </c>
      <c r="B245" s="13">
        <v>6</v>
      </c>
      <c r="C245" s="13" t="s">
        <v>519</v>
      </c>
      <c r="D245" s="13">
        <v>6</v>
      </c>
      <c r="E245">
        <v>6</v>
      </c>
      <c r="F245" t="s">
        <v>519</v>
      </c>
      <c r="G245">
        <v>6</v>
      </c>
      <c r="H245">
        <v>2</v>
      </c>
      <c r="I245" t="s">
        <v>519</v>
      </c>
      <c r="J245">
        <v>1.6666666666666667</v>
      </c>
      <c r="K245" s="24">
        <v>2</v>
      </c>
      <c r="L245" t="s">
        <v>519</v>
      </c>
      <c r="M245">
        <v>2</v>
      </c>
      <c r="N245">
        <v>2</v>
      </c>
      <c r="O245" t="s">
        <v>519</v>
      </c>
      <c r="P245">
        <v>1</v>
      </c>
      <c r="Q245">
        <v>2</v>
      </c>
      <c r="R245" t="s">
        <v>519</v>
      </c>
      <c r="S245">
        <v>2</v>
      </c>
      <c r="T245">
        <v>2</v>
      </c>
      <c r="U245" t="s">
        <v>519</v>
      </c>
      <c r="V245">
        <v>3.1111111111111112</v>
      </c>
      <c r="W245">
        <v>4</v>
      </c>
      <c r="X245" t="s">
        <v>519</v>
      </c>
      <c r="Y245">
        <v>3.6</v>
      </c>
      <c r="Z245">
        <v>4.25</v>
      </c>
      <c r="AA245" t="s">
        <v>519</v>
      </c>
      <c r="AB245">
        <v>4.666666666666667</v>
      </c>
      <c r="AC245">
        <v>6</v>
      </c>
      <c r="AD245" t="s">
        <v>519</v>
      </c>
      <c r="AE245" t="s">
        <v>519</v>
      </c>
    </row>
    <row r="246" spans="1:31" x14ac:dyDescent="0.2">
      <c r="A246">
        <v>1260</v>
      </c>
      <c r="B246" s="13">
        <v>6</v>
      </c>
      <c r="C246" s="13" t="s">
        <v>519</v>
      </c>
      <c r="D246" s="13">
        <v>7</v>
      </c>
      <c r="E246">
        <v>9</v>
      </c>
      <c r="F246" t="s">
        <v>519</v>
      </c>
      <c r="G246">
        <v>9</v>
      </c>
      <c r="H246">
        <v>3.6666666666666665</v>
      </c>
      <c r="I246" t="s">
        <v>519</v>
      </c>
      <c r="J246">
        <v>2</v>
      </c>
      <c r="K246" s="24">
        <v>4</v>
      </c>
      <c r="L246" t="s">
        <v>519</v>
      </c>
      <c r="M246">
        <v>3</v>
      </c>
      <c r="N246">
        <v>5</v>
      </c>
      <c r="O246" t="s">
        <v>519</v>
      </c>
      <c r="P246">
        <v>3</v>
      </c>
      <c r="Q246">
        <v>2</v>
      </c>
      <c r="R246" t="s">
        <v>519</v>
      </c>
      <c r="S246">
        <v>0</v>
      </c>
      <c r="T246">
        <v>2.3333333333333335</v>
      </c>
      <c r="U246" t="s">
        <v>519</v>
      </c>
      <c r="V246">
        <v>3.6666666666666665</v>
      </c>
      <c r="W246">
        <v>3.2</v>
      </c>
      <c r="X246" t="s">
        <v>519</v>
      </c>
      <c r="Y246">
        <v>3.2</v>
      </c>
      <c r="Z246">
        <v>4.25</v>
      </c>
      <c r="AA246" t="s">
        <v>519</v>
      </c>
      <c r="AB246">
        <v>3.3333333333333335</v>
      </c>
      <c r="AC246">
        <v>15</v>
      </c>
      <c r="AD246" t="s">
        <v>519</v>
      </c>
      <c r="AE246" t="s">
        <v>519</v>
      </c>
    </row>
    <row r="247" spans="1:31" x14ac:dyDescent="0.2">
      <c r="A247">
        <v>1272</v>
      </c>
      <c r="B247" s="13">
        <v>4.333333333333333</v>
      </c>
      <c r="C247" s="13" t="s">
        <v>519</v>
      </c>
      <c r="D247" s="13">
        <v>5</v>
      </c>
      <c r="E247">
        <v>5</v>
      </c>
      <c r="F247" t="s">
        <v>519</v>
      </c>
      <c r="G247">
        <v>5</v>
      </c>
      <c r="H247">
        <v>2.6666666666666665</v>
      </c>
      <c r="I247" t="s">
        <v>519</v>
      </c>
      <c r="J247">
        <v>3.3333333333333335</v>
      </c>
      <c r="K247" s="24">
        <v>2</v>
      </c>
      <c r="L247" t="s">
        <v>519</v>
      </c>
      <c r="M247">
        <v>3</v>
      </c>
      <c r="N247">
        <v>2</v>
      </c>
      <c r="O247" t="s">
        <v>519</v>
      </c>
      <c r="P247">
        <v>3</v>
      </c>
      <c r="Q247">
        <v>4</v>
      </c>
      <c r="R247" t="s">
        <v>519</v>
      </c>
      <c r="S247">
        <v>4</v>
      </c>
      <c r="T247">
        <v>1</v>
      </c>
      <c r="U247" t="s">
        <v>519</v>
      </c>
      <c r="V247">
        <v>2.7777777777777777</v>
      </c>
      <c r="W247">
        <v>3.2</v>
      </c>
      <c r="X247" t="s">
        <v>519</v>
      </c>
      <c r="Y247">
        <v>3.4</v>
      </c>
      <c r="Z247">
        <v>3.5</v>
      </c>
      <c r="AA247" t="s">
        <v>519</v>
      </c>
      <c r="AB247">
        <v>2.6666666666666665</v>
      </c>
      <c r="AC247">
        <v>11</v>
      </c>
      <c r="AD247" t="s">
        <v>519</v>
      </c>
      <c r="AE247">
        <v>15</v>
      </c>
    </row>
    <row r="248" spans="1:31" x14ac:dyDescent="0.2">
      <c r="A248">
        <v>1288</v>
      </c>
      <c r="B248" s="13">
        <v>7</v>
      </c>
      <c r="C248" s="13" t="s">
        <v>519</v>
      </c>
      <c r="D248" s="13">
        <v>6.333333333333333</v>
      </c>
      <c r="E248">
        <v>7</v>
      </c>
      <c r="F248" t="s">
        <v>519</v>
      </c>
      <c r="G248">
        <v>4</v>
      </c>
      <c r="H248">
        <v>1.6666666666666667</v>
      </c>
      <c r="I248" t="s">
        <v>519</v>
      </c>
      <c r="J248">
        <v>1.6666666666666667</v>
      </c>
      <c r="K248" s="24">
        <v>0</v>
      </c>
      <c r="L248" t="s">
        <v>519</v>
      </c>
      <c r="M248">
        <v>2</v>
      </c>
      <c r="N248">
        <v>2</v>
      </c>
      <c r="O248" t="s">
        <v>519</v>
      </c>
      <c r="P248">
        <v>3</v>
      </c>
      <c r="Q248">
        <v>3</v>
      </c>
      <c r="R248" t="s">
        <v>519</v>
      </c>
      <c r="S248">
        <v>0</v>
      </c>
      <c r="T248">
        <v>3.3333333333333335</v>
      </c>
      <c r="U248" t="s">
        <v>519</v>
      </c>
      <c r="V248">
        <v>3.4444444444444446</v>
      </c>
      <c r="W248">
        <v>3.6</v>
      </c>
      <c r="X248" t="s">
        <v>519</v>
      </c>
      <c r="Y248">
        <v>4.5999999999999996</v>
      </c>
      <c r="Z248">
        <v>4</v>
      </c>
      <c r="AA248" t="s">
        <v>519</v>
      </c>
      <c r="AB248">
        <v>4.666666666666667</v>
      </c>
      <c r="AC248">
        <v>10</v>
      </c>
      <c r="AD248" t="s">
        <v>519</v>
      </c>
      <c r="AE248" t="s">
        <v>519</v>
      </c>
    </row>
    <row r="249" spans="1:31" x14ac:dyDescent="0.2">
      <c r="A249">
        <v>1292</v>
      </c>
      <c r="B249" s="13">
        <v>5</v>
      </c>
      <c r="C249" s="13">
        <v>5.666666666666667</v>
      </c>
      <c r="D249" s="13" t="s">
        <v>519</v>
      </c>
      <c r="E249">
        <v>3</v>
      </c>
      <c r="F249">
        <v>1</v>
      </c>
      <c r="G249" t="s">
        <v>519</v>
      </c>
      <c r="H249">
        <v>0.66666666666666663</v>
      </c>
      <c r="I249" t="s">
        <v>519</v>
      </c>
      <c r="J249" t="s">
        <v>519</v>
      </c>
      <c r="K249" s="24">
        <v>1</v>
      </c>
      <c r="L249" t="s">
        <v>519</v>
      </c>
      <c r="M249" t="s">
        <v>519</v>
      </c>
      <c r="N249">
        <v>1</v>
      </c>
      <c r="O249" t="s">
        <v>519</v>
      </c>
      <c r="P249" t="s">
        <v>519</v>
      </c>
      <c r="Q249">
        <v>0</v>
      </c>
      <c r="R249" t="s">
        <v>519</v>
      </c>
      <c r="S249" t="s">
        <v>519</v>
      </c>
      <c r="T249">
        <v>4.333333333333333</v>
      </c>
      <c r="U249" t="s">
        <v>519</v>
      </c>
      <c r="V249" t="s">
        <v>519</v>
      </c>
      <c r="W249">
        <v>3.8</v>
      </c>
      <c r="X249">
        <v>4.2</v>
      </c>
      <c r="Y249" t="s">
        <v>519</v>
      </c>
      <c r="Z249">
        <v>3</v>
      </c>
      <c r="AA249">
        <v>4.333333333333333</v>
      </c>
      <c r="AB249" t="s">
        <v>519</v>
      </c>
      <c r="AC249">
        <v>6</v>
      </c>
      <c r="AD249">
        <v>5</v>
      </c>
      <c r="AE249" t="s">
        <v>519</v>
      </c>
    </row>
    <row r="250" spans="1:31" x14ac:dyDescent="0.2">
      <c r="A250">
        <v>1296</v>
      </c>
      <c r="B250" s="13">
        <v>6</v>
      </c>
      <c r="C250" s="13" t="s">
        <v>519</v>
      </c>
      <c r="D250" s="13">
        <v>6.666666666666667</v>
      </c>
      <c r="E250">
        <v>9</v>
      </c>
      <c r="F250" t="s">
        <v>519</v>
      </c>
      <c r="G250">
        <v>4</v>
      </c>
      <c r="H250">
        <v>2.3333333333333335</v>
      </c>
      <c r="I250" t="s">
        <v>519</v>
      </c>
      <c r="J250" t="s">
        <v>519</v>
      </c>
      <c r="K250" s="24">
        <v>2</v>
      </c>
      <c r="L250" t="s">
        <v>519</v>
      </c>
      <c r="M250" t="s">
        <v>519</v>
      </c>
      <c r="N250">
        <v>3</v>
      </c>
      <c r="O250" t="s">
        <v>519</v>
      </c>
      <c r="P250" t="s">
        <v>519</v>
      </c>
      <c r="Q250">
        <v>2</v>
      </c>
      <c r="R250" t="s">
        <v>519</v>
      </c>
      <c r="S250" t="s">
        <v>519</v>
      </c>
      <c r="T250">
        <v>1.6666666666666667</v>
      </c>
      <c r="U250" t="s">
        <v>519</v>
      </c>
      <c r="V250" t="s">
        <v>519</v>
      </c>
      <c r="W250">
        <v>3.8</v>
      </c>
      <c r="X250" t="s">
        <v>519</v>
      </c>
      <c r="Y250">
        <v>4.4000000000000004</v>
      </c>
      <c r="Z250">
        <v>3</v>
      </c>
      <c r="AA250" t="s">
        <v>519</v>
      </c>
      <c r="AB250">
        <v>4.666666666666667</v>
      </c>
      <c r="AC250">
        <v>12</v>
      </c>
      <c r="AD250" t="s">
        <v>519</v>
      </c>
      <c r="AE250">
        <v>13</v>
      </c>
    </row>
    <row r="251" spans="1:31" x14ac:dyDescent="0.2">
      <c r="A251">
        <v>1424</v>
      </c>
      <c r="B251" s="13">
        <v>4.333333333333333</v>
      </c>
      <c r="C251" s="13" t="s">
        <v>519</v>
      </c>
      <c r="D251" s="13">
        <v>4.333333333333333</v>
      </c>
      <c r="E251">
        <v>1</v>
      </c>
      <c r="F251" t="s">
        <v>519</v>
      </c>
      <c r="G251">
        <v>1</v>
      </c>
      <c r="H251">
        <v>0</v>
      </c>
      <c r="I251" t="s">
        <v>519</v>
      </c>
      <c r="J251" t="s">
        <v>519</v>
      </c>
      <c r="K251" s="24">
        <v>0</v>
      </c>
      <c r="L251" t="s">
        <v>519</v>
      </c>
      <c r="M251" t="s">
        <v>519</v>
      </c>
      <c r="N251">
        <v>0</v>
      </c>
      <c r="O251" t="s">
        <v>519</v>
      </c>
      <c r="P251" t="s">
        <v>519</v>
      </c>
      <c r="Q251">
        <v>0</v>
      </c>
      <c r="R251" t="s">
        <v>519</v>
      </c>
      <c r="S251" t="s">
        <v>519</v>
      </c>
      <c r="T251">
        <v>4</v>
      </c>
      <c r="U251" t="s">
        <v>519</v>
      </c>
      <c r="V251" t="s">
        <v>519</v>
      </c>
      <c r="W251">
        <v>4.2</v>
      </c>
      <c r="X251" t="s">
        <v>519</v>
      </c>
      <c r="Y251">
        <v>4.2</v>
      </c>
      <c r="Z251">
        <v>4</v>
      </c>
      <c r="AA251" t="s">
        <v>519</v>
      </c>
      <c r="AB251">
        <v>3.6666666666666665</v>
      </c>
      <c r="AC251">
        <v>0</v>
      </c>
      <c r="AD251" t="s">
        <v>519</v>
      </c>
      <c r="AE251" t="s">
        <v>519</v>
      </c>
    </row>
    <row r="252" spans="1:31" x14ac:dyDescent="0.2">
      <c r="A252">
        <v>1428</v>
      </c>
      <c r="B252" s="13">
        <v>4</v>
      </c>
      <c r="C252" s="13">
        <v>5</v>
      </c>
      <c r="D252" s="13" t="s">
        <v>519</v>
      </c>
      <c r="E252">
        <v>12</v>
      </c>
      <c r="F252">
        <v>12</v>
      </c>
      <c r="G252" t="s">
        <v>519</v>
      </c>
      <c r="H252">
        <v>2</v>
      </c>
      <c r="I252" t="s">
        <v>519</v>
      </c>
      <c r="J252" t="s">
        <v>519</v>
      </c>
      <c r="K252" s="24">
        <v>1</v>
      </c>
      <c r="L252" t="s">
        <v>519</v>
      </c>
      <c r="M252" t="s">
        <v>519</v>
      </c>
      <c r="N252">
        <v>3</v>
      </c>
      <c r="O252" t="s">
        <v>519</v>
      </c>
      <c r="P252" t="s">
        <v>519</v>
      </c>
      <c r="Q252">
        <v>2</v>
      </c>
      <c r="R252" t="s">
        <v>519</v>
      </c>
      <c r="S252" t="s">
        <v>519</v>
      </c>
      <c r="T252">
        <v>2.6666666666666665</v>
      </c>
      <c r="U252" t="s">
        <v>519</v>
      </c>
      <c r="V252" t="s">
        <v>519</v>
      </c>
      <c r="W252">
        <v>3.6</v>
      </c>
      <c r="X252">
        <v>3.4</v>
      </c>
      <c r="Y252" t="s">
        <v>519</v>
      </c>
      <c r="Z252">
        <v>4.25</v>
      </c>
      <c r="AA252">
        <v>4.666666666666667</v>
      </c>
      <c r="AB252" t="s">
        <v>519</v>
      </c>
      <c r="AC252">
        <v>9</v>
      </c>
      <c r="AD252">
        <v>10</v>
      </c>
      <c r="AE252" t="s">
        <v>519</v>
      </c>
    </row>
    <row r="253" spans="1:31" x14ac:dyDescent="0.2">
      <c r="A253">
        <v>1432</v>
      </c>
      <c r="B253" s="13">
        <v>6.333333333333333</v>
      </c>
      <c r="C253" s="13" t="s">
        <v>519</v>
      </c>
      <c r="D253" s="13">
        <v>6.333333333333333</v>
      </c>
      <c r="E253">
        <v>12</v>
      </c>
      <c r="F253" t="s">
        <v>519</v>
      </c>
      <c r="G253">
        <v>11</v>
      </c>
      <c r="H253">
        <v>0.66666666666666663</v>
      </c>
      <c r="I253" t="s">
        <v>519</v>
      </c>
      <c r="J253" t="s">
        <v>519</v>
      </c>
      <c r="K253" s="24">
        <v>2</v>
      </c>
      <c r="L253" t="s">
        <v>519</v>
      </c>
      <c r="M253" t="s">
        <v>519</v>
      </c>
      <c r="N253">
        <v>0</v>
      </c>
      <c r="O253" t="s">
        <v>519</v>
      </c>
      <c r="P253" t="s">
        <v>519</v>
      </c>
      <c r="Q253">
        <v>0</v>
      </c>
      <c r="R253" t="s">
        <v>519</v>
      </c>
      <c r="S253" t="s">
        <v>519</v>
      </c>
      <c r="T253">
        <v>5.333333333333333</v>
      </c>
      <c r="U253" t="s">
        <v>519</v>
      </c>
      <c r="V253" t="s">
        <v>519</v>
      </c>
      <c r="W253">
        <v>5.2</v>
      </c>
      <c r="X253" t="s">
        <v>519</v>
      </c>
      <c r="Y253">
        <v>4.4000000000000004</v>
      </c>
      <c r="Z253">
        <v>4.25</v>
      </c>
      <c r="AA253" t="s">
        <v>519</v>
      </c>
      <c r="AB253">
        <v>4.333333333333333</v>
      </c>
      <c r="AC253">
        <v>4</v>
      </c>
      <c r="AD253" t="s">
        <v>519</v>
      </c>
      <c r="AE253" t="s">
        <v>519</v>
      </c>
    </row>
    <row r="254" spans="1:31" x14ac:dyDescent="0.2">
      <c r="A254">
        <v>1436</v>
      </c>
      <c r="B254" s="13">
        <v>7</v>
      </c>
      <c r="C254" s="13">
        <v>7</v>
      </c>
      <c r="D254" s="13" t="s">
        <v>519</v>
      </c>
      <c r="E254">
        <v>12</v>
      </c>
      <c r="F254">
        <v>11</v>
      </c>
      <c r="G254" t="s">
        <v>519</v>
      </c>
      <c r="H254">
        <v>4.666666666666667</v>
      </c>
      <c r="I254" t="s">
        <v>519</v>
      </c>
      <c r="J254" t="s">
        <v>519</v>
      </c>
      <c r="K254" s="24">
        <v>5</v>
      </c>
      <c r="L254" t="s">
        <v>519</v>
      </c>
      <c r="M254" t="s">
        <v>519</v>
      </c>
      <c r="N254">
        <v>5</v>
      </c>
      <c r="O254" t="s">
        <v>519</v>
      </c>
      <c r="P254" t="s">
        <v>519</v>
      </c>
      <c r="Q254">
        <v>4</v>
      </c>
      <c r="R254" t="s">
        <v>519</v>
      </c>
      <c r="S254" t="s">
        <v>519</v>
      </c>
      <c r="T254">
        <v>1.3333333333333333</v>
      </c>
      <c r="U254" t="s">
        <v>519</v>
      </c>
      <c r="V254" t="s">
        <v>519</v>
      </c>
      <c r="W254">
        <v>5</v>
      </c>
      <c r="X254">
        <v>4.2</v>
      </c>
      <c r="Y254" t="s">
        <v>519</v>
      </c>
      <c r="Z254">
        <v>4.75</v>
      </c>
      <c r="AA254">
        <v>6</v>
      </c>
      <c r="AB254" t="s">
        <v>519</v>
      </c>
      <c r="AC254">
        <v>15</v>
      </c>
      <c r="AD254">
        <v>15</v>
      </c>
      <c r="AE254">
        <v>11</v>
      </c>
    </row>
    <row r="255" spans="1:31" x14ac:dyDescent="0.2">
      <c r="A255">
        <v>1444</v>
      </c>
      <c r="B255" s="13">
        <v>6.333333333333333</v>
      </c>
      <c r="C255" s="13" t="s">
        <v>519</v>
      </c>
      <c r="D255" s="13">
        <v>6</v>
      </c>
      <c r="E255">
        <v>4</v>
      </c>
      <c r="F255" t="s">
        <v>519</v>
      </c>
      <c r="G255">
        <v>9</v>
      </c>
      <c r="H255">
        <v>3</v>
      </c>
      <c r="I255" t="s">
        <v>519</v>
      </c>
      <c r="J255" t="s">
        <v>519</v>
      </c>
      <c r="K255" s="24">
        <v>4</v>
      </c>
      <c r="L255" t="s">
        <v>519</v>
      </c>
      <c r="M255" t="s">
        <v>519</v>
      </c>
      <c r="N255">
        <v>2</v>
      </c>
      <c r="O255" t="s">
        <v>519</v>
      </c>
      <c r="P255" t="s">
        <v>519</v>
      </c>
      <c r="Q255">
        <v>3</v>
      </c>
      <c r="R255" t="s">
        <v>519</v>
      </c>
      <c r="S255" t="s">
        <v>519</v>
      </c>
      <c r="T255">
        <v>1</v>
      </c>
      <c r="U255" t="s">
        <v>519</v>
      </c>
      <c r="V255" t="s">
        <v>519</v>
      </c>
      <c r="W255">
        <v>3.2</v>
      </c>
      <c r="X255" t="s">
        <v>519</v>
      </c>
      <c r="Y255">
        <v>3.4</v>
      </c>
      <c r="Z255">
        <v>2.5</v>
      </c>
      <c r="AA255" t="s">
        <v>519</v>
      </c>
      <c r="AB255">
        <v>2</v>
      </c>
      <c r="AC255">
        <v>9</v>
      </c>
      <c r="AD255" t="s">
        <v>519</v>
      </c>
      <c r="AE255" t="s">
        <v>519</v>
      </c>
    </row>
    <row r="256" spans="1:31" x14ac:dyDescent="0.2">
      <c r="A256">
        <v>1452</v>
      </c>
      <c r="B256" s="13">
        <v>6.333333333333333</v>
      </c>
      <c r="C256" s="13" t="s">
        <v>519</v>
      </c>
      <c r="D256" s="13" t="s">
        <v>519</v>
      </c>
      <c r="E256">
        <v>4</v>
      </c>
      <c r="F256" t="s">
        <v>519</v>
      </c>
      <c r="G256" t="s">
        <v>519</v>
      </c>
      <c r="H256">
        <v>2.3333333333333335</v>
      </c>
      <c r="I256" t="s">
        <v>519</v>
      </c>
      <c r="J256" t="s">
        <v>519</v>
      </c>
      <c r="K256" s="24">
        <v>4</v>
      </c>
      <c r="L256" t="s">
        <v>519</v>
      </c>
      <c r="M256" t="s">
        <v>519</v>
      </c>
      <c r="N256">
        <v>3</v>
      </c>
      <c r="O256" t="s">
        <v>519</v>
      </c>
      <c r="P256" t="s">
        <v>519</v>
      </c>
      <c r="Q256">
        <v>0</v>
      </c>
      <c r="R256" t="s">
        <v>519</v>
      </c>
      <c r="S256" t="s">
        <v>519</v>
      </c>
      <c r="T256">
        <v>2</v>
      </c>
      <c r="U256" t="s">
        <v>519</v>
      </c>
      <c r="V256" t="s">
        <v>519</v>
      </c>
      <c r="W256">
        <v>4.4000000000000004</v>
      </c>
      <c r="X256" t="s">
        <v>519</v>
      </c>
      <c r="Y256" t="s">
        <v>519</v>
      </c>
      <c r="Z256">
        <v>5.5</v>
      </c>
      <c r="AA256" t="s">
        <v>519</v>
      </c>
      <c r="AB256" t="s">
        <v>519</v>
      </c>
      <c r="AC256">
        <v>7</v>
      </c>
      <c r="AD256" t="s">
        <v>519</v>
      </c>
      <c r="AE256">
        <v>12</v>
      </c>
    </row>
    <row r="257" spans="1:31" x14ac:dyDescent="0.2">
      <c r="A257">
        <v>1460</v>
      </c>
      <c r="B257" s="13">
        <v>6.666666666666667</v>
      </c>
      <c r="C257" s="13" t="s">
        <v>519</v>
      </c>
      <c r="D257" s="13">
        <v>6.666666666666667</v>
      </c>
      <c r="E257">
        <v>10</v>
      </c>
      <c r="F257" t="s">
        <v>519</v>
      </c>
      <c r="G257">
        <v>8</v>
      </c>
      <c r="H257" t="s">
        <v>518</v>
      </c>
      <c r="I257" t="s">
        <v>519</v>
      </c>
      <c r="J257" t="s">
        <v>519</v>
      </c>
      <c r="K257" s="24" t="s">
        <v>518</v>
      </c>
      <c r="L257" t="s">
        <v>519</v>
      </c>
      <c r="M257" t="s">
        <v>519</v>
      </c>
      <c r="N257" t="s">
        <v>518</v>
      </c>
      <c r="O257" t="s">
        <v>519</v>
      </c>
      <c r="P257" t="s">
        <v>519</v>
      </c>
      <c r="Q257" t="s">
        <v>518</v>
      </c>
      <c r="R257" t="s">
        <v>519</v>
      </c>
      <c r="S257" t="s">
        <v>519</v>
      </c>
      <c r="T257" t="s">
        <v>518</v>
      </c>
      <c r="U257" t="s">
        <v>519</v>
      </c>
      <c r="V257" t="s">
        <v>519</v>
      </c>
      <c r="W257">
        <v>3.2</v>
      </c>
      <c r="X257" t="s">
        <v>519</v>
      </c>
      <c r="Y257">
        <v>4.2</v>
      </c>
      <c r="Z257">
        <v>4</v>
      </c>
      <c r="AA257" t="s">
        <v>519</v>
      </c>
      <c r="AB257" t="s">
        <v>519</v>
      </c>
      <c r="AC257">
        <v>7</v>
      </c>
      <c r="AD257" t="s">
        <v>519</v>
      </c>
      <c r="AE257">
        <v>0</v>
      </c>
    </row>
    <row r="258" spans="1:31" x14ac:dyDescent="0.2">
      <c r="A258">
        <v>1468</v>
      </c>
      <c r="B258" s="13">
        <v>5</v>
      </c>
      <c r="C258" s="13">
        <v>5.666666666666667</v>
      </c>
      <c r="D258" s="13" t="s">
        <v>519</v>
      </c>
      <c r="E258">
        <v>12</v>
      </c>
      <c r="F258">
        <v>12</v>
      </c>
      <c r="G258" t="s">
        <v>519</v>
      </c>
      <c r="H258">
        <v>1.6666666666666667</v>
      </c>
      <c r="I258" t="s">
        <v>519</v>
      </c>
      <c r="J258" t="s">
        <v>519</v>
      </c>
      <c r="K258" s="24">
        <v>0</v>
      </c>
      <c r="L258" t="s">
        <v>519</v>
      </c>
      <c r="M258" t="s">
        <v>519</v>
      </c>
      <c r="N258">
        <v>3</v>
      </c>
      <c r="O258" t="s">
        <v>519</v>
      </c>
      <c r="P258" t="s">
        <v>519</v>
      </c>
      <c r="Q258">
        <v>2</v>
      </c>
      <c r="R258" t="s">
        <v>519</v>
      </c>
      <c r="S258" t="s">
        <v>519</v>
      </c>
      <c r="T258">
        <v>2.6666666666666665</v>
      </c>
      <c r="U258" t="s">
        <v>519</v>
      </c>
      <c r="V258" t="s">
        <v>519</v>
      </c>
      <c r="W258">
        <v>2.8</v>
      </c>
      <c r="X258">
        <v>2</v>
      </c>
      <c r="Y258" t="s">
        <v>519</v>
      </c>
      <c r="Z258">
        <v>3.5</v>
      </c>
      <c r="AA258">
        <v>2.6666666666666665</v>
      </c>
      <c r="AB258" t="s">
        <v>519</v>
      </c>
      <c r="AC258">
        <v>7</v>
      </c>
      <c r="AD258">
        <v>7</v>
      </c>
      <c r="AE258" t="s">
        <v>519</v>
      </c>
    </row>
    <row r="259" spans="1:31" x14ac:dyDescent="0.2">
      <c r="A259">
        <v>1476</v>
      </c>
      <c r="B259" s="13">
        <v>7</v>
      </c>
      <c r="C259" s="13" t="s">
        <v>519</v>
      </c>
      <c r="D259" s="13">
        <v>6.666666666666667</v>
      </c>
      <c r="E259">
        <v>12</v>
      </c>
      <c r="F259" t="s">
        <v>519</v>
      </c>
      <c r="G259">
        <v>11</v>
      </c>
      <c r="H259">
        <v>5</v>
      </c>
      <c r="I259" t="s">
        <v>519</v>
      </c>
      <c r="J259" t="s">
        <v>519</v>
      </c>
      <c r="K259" s="24">
        <v>5</v>
      </c>
      <c r="L259" t="s">
        <v>519</v>
      </c>
      <c r="M259" t="s">
        <v>519</v>
      </c>
      <c r="N259">
        <v>5</v>
      </c>
      <c r="O259" t="s">
        <v>519</v>
      </c>
      <c r="P259" t="s">
        <v>519</v>
      </c>
      <c r="Q259">
        <v>5</v>
      </c>
      <c r="R259" t="s">
        <v>519</v>
      </c>
      <c r="S259" t="s">
        <v>519</v>
      </c>
      <c r="T259">
        <v>1</v>
      </c>
      <c r="U259" t="s">
        <v>519</v>
      </c>
      <c r="V259" t="s">
        <v>519</v>
      </c>
      <c r="W259">
        <v>4.5999999999999996</v>
      </c>
      <c r="X259" t="s">
        <v>519</v>
      </c>
      <c r="Y259">
        <v>5</v>
      </c>
      <c r="Z259">
        <v>5.25</v>
      </c>
      <c r="AA259" t="s">
        <v>519</v>
      </c>
      <c r="AB259">
        <v>6</v>
      </c>
      <c r="AC259">
        <v>15</v>
      </c>
      <c r="AD259" t="s">
        <v>519</v>
      </c>
      <c r="AE259">
        <v>6</v>
      </c>
    </row>
    <row r="260" spans="1:31" x14ac:dyDescent="0.2">
      <c r="A260">
        <v>1480</v>
      </c>
      <c r="B260" s="13">
        <v>6.666666666666667</v>
      </c>
      <c r="C260" s="13" t="s">
        <v>519</v>
      </c>
      <c r="D260" s="13">
        <v>6.333333333333333</v>
      </c>
      <c r="E260">
        <v>6</v>
      </c>
      <c r="F260" t="s">
        <v>519</v>
      </c>
      <c r="G260">
        <v>8</v>
      </c>
      <c r="H260" t="s">
        <v>518</v>
      </c>
      <c r="I260" t="s">
        <v>519</v>
      </c>
      <c r="J260" t="s">
        <v>519</v>
      </c>
      <c r="K260" s="24" t="s">
        <v>518</v>
      </c>
      <c r="L260" t="s">
        <v>519</v>
      </c>
      <c r="M260" t="s">
        <v>519</v>
      </c>
      <c r="N260" t="s">
        <v>518</v>
      </c>
      <c r="O260" t="s">
        <v>519</v>
      </c>
      <c r="P260" t="s">
        <v>519</v>
      </c>
      <c r="Q260" t="s">
        <v>518</v>
      </c>
      <c r="R260" t="s">
        <v>519</v>
      </c>
      <c r="S260" t="s">
        <v>519</v>
      </c>
      <c r="T260" t="s">
        <v>518</v>
      </c>
      <c r="U260" t="s">
        <v>519</v>
      </c>
      <c r="V260" t="s">
        <v>519</v>
      </c>
      <c r="W260">
        <v>3.4</v>
      </c>
      <c r="X260" t="s">
        <v>519</v>
      </c>
      <c r="Y260">
        <v>3.6</v>
      </c>
      <c r="Z260">
        <v>6</v>
      </c>
      <c r="AA260" t="s">
        <v>519</v>
      </c>
      <c r="AB260" t="s">
        <v>519</v>
      </c>
      <c r="AC260">
        <v>1</v>
      </c>
      <c r="AD260" t="s">
        <v>519</v>
      </c>
      <c r="AE260" t="s">
        <v>519</v>
      </c>
    </row>
    <row r="261" spans="1:31" x14ac:dyDescent="0.2">
      <c r="A261">
        <v>1496</v>
      </c>
      <c r="B261" s="13">
        <v>5.666666666666667</v>
      </c>
      <c r="C261" s="13" t="s">
        <v>519</v>
      </c>
      <c r="D261" s="13" t="s">
        <v>519</v>
      </c>
      <c r="E261">
        <v>11</v>
      </c>
      <c r="F261" t="s">
        <v>519</v>
      </c>
      <c r="G261" t="s">
        <v>519</v>
      </c>
      <c r="H261">
        <v>2.6666666666666665</v>
      </c>
      <c r="I261" t="s">
        <v>519</v>
      </c>
      <c r="J261" t="s">
        <v>519</v>
      </c>
      <c r="K261" s="24">
        <v>3</v>
      </c>
      <c r="L261" t="s">
        <v>519</v>
      </c>
      <c r="M261" t="s">
        <v>519</v>
      </c>
      <c r="N261">
        <v>3</v>
      </c>
      <c r="O261" t="s">
        <v>519</v>
      </c>
      <c r="P261" t="s">
        <v>519</v>
      </c>
      <c r="Q261">
        <v>2</v>
      </c>
      <c r="R261" t="s">
        <v>519</v>
      </c>
      <c r="S261" t="s">
        <v>519</v>
      </c>
      <c r="T261">
        <v>2.3333333333333335</v>
      </c>
      <c r="U261" t="s">
        <v>519</v>
      </c>
      <c r="V261" t="s">
        <v>519</v>
      </c>
      <c r="W261">
        <v>3.6</v>
      </c>
      <c r="X261" t="s">
        <v>519</v>
      </c>
      <c r="Y261" t="s">
        <v>519</v>
      </c>
      <c r="Z261">
        <v>4.5</v>
      </c>
      <c r="AA261" t="s">
        <v>519</v>
      </c>
      <c r="AB261" t="s">
        <v>519</v>
      </c>
      <c r="AC261">
        <v>8</v>
      </c>
      <c r="AD261" t="s">
        <v>519</v>
      </c>
      <c r="AE261">
        <v>0</v>
      </c>
    </row>
    <row r="262" spans="1:31" x14ac:dyDescent="0.2">
      <c r="A262">
        <v>1500</v>
      </c>
      <c r="B262" s="13">
        <v>5.333333333333333</v>
      </c>
      <c r="C262" s="13" t="s">
        <v>519</v>
      </c>
      <c r="D262" s="13">
        <v>5.333333333333333</v>
      </c>
      <c r="E262">
        <v>6</v>
      </c>
      <c r="F262" t="s">
        <v>519</v>
      </c>
      <c r="G262">
        <v>4</v>
      </c>
      <c r="H262">
        <v>2</v>
      </c>
      <c r="I262" t="s">
        <v>519</v>
      </c>
      <c r="J262" t="s">
        <v>519</v>
      </c>
      <c r="K262" s="24">
        <v>2</v>
      </c>
      <c r="L262" t="s">
        <v>519</v>
      </c>
      <c r="M262" t="s">
        <v>519</v>
      </c>
      <c r="N262">
        <v>2</v>
      </c>
      <c r="O262" t="s">
        <v>519</v>
      </c>
      <c r="P262" t="s">
        <v>519</v>
      </c>
      <c r="Q262">
        <v>2</v>
      </c>
      <c r="R262" t="s">
        <v>519</v>
      </c>
      <c r="S262" t="s">
        <v>519</v>
      </c>
      <c r="T262">
        <v>1.6666666666666667</v>
      </c>
      <c r="U262" t="s">
        <v>519</v>
      </c>
      <c r="V262" t="s">
        <v>519</v>
      </c>
      <c r="W262">
        <v>3.8</v>
      </c>
      <c r="X262" t="s">
        <v>519</v>
      </c>
      <c r="Y262">
        <v>3.6</v>
      </c>
      <c r="Z262">
        <v>3</v>
      </c>
      <c r="AA262" t="s">
        <v>519</v>
      </c>
      <c r="AB262">
        <v>4.666666666666667</v>
      </c>
      <c r="AC262">
        <v>6</v>
      </c>
      <c r="AD262" t="s">
        <v>519</v>
      </c>
      <c r="AE262" t="s">
        <v>519</v>
      </c>
    </row>
    <row r="263" spans="1:31" x14ac:dyDescent="0.2">
      <c r="A263">
        <v>1504</v>
      </c>
      <c r="B263" s="13">
        <v>5.666666666666667</v>
      </c>
      <c r="C263" s="13" t="s">
        <v>519</v>
      </c>
      <c r="D263" s="13" t="s">
        <v>519</v>
      </c>
      <c r="E263">
        <v>10</v>
      </c>
      <c r="F263" t="s">
        <v>519</v>
      </c>
      <c r="G263" t="s">
        <v>519</v>
      </c>
      <c r="H263">
        <v>3.3333333333333335</v>
      </c>
      <c r="I263" t="s">
        <v>519</v>
      </c>
      <c r="J263" t="s">
        <v>519</v>
      </c>
      <c r="K263" s="24">
        <v>2</v>
      </c>
      <c r="L263" t="s">
        <v>519</v>
      </c>
      <c r="M263" t="s">
        <v>519</v>
      </c>
      <c r="N263">
        <v>4</v>
      </c>
      <c r="O263" t="s">
        <v>519</v>
      </c>
      <c r="P263" t="s">
        <v>519</v>
      </c>
      <c r="Q263">
        <v>4</v>
      </c>
      <c r="R263" t="s">
        <v>519</v>
      </c>
      <c r="S263" t="s">
        <v>519</v>
      </c>
      <c r="T263">
        <v>1</v>
      </c>
      <c r="U263" t="s">
        <v>519</v>
      </c>
      <c r="V263" t="s">
        <v>519</v>
      </c>
      <c r="W263">
        <v>3.6</v>
      </c>
      <c r="X263" t="s">
        <v>519</v>
      </c>
      <c r="Y263" t="s">
        <v>519</v>
      </c>
      <c r="Z263">
        <v>4</v>
      </c>
      <c r="AA263" t="s">
        <v>519</v>
      </c>
      <c r="AB263" t="s">
        <v>519</v>
      </c>
      <c r="AC263">
        <v>10</v>
      </c>
      <c r="AD263" t="s">
        <v>519</v>
      </c>
      <c r="AE263">
        <v>9</v>
      </c>
    </row>
    <row r="264" spans="1:31" x14ac:dyDescent="0.2">
      <c r="A264">
        <v>1508</v>
      </c>
      <c r="B264" s="13">
        <v>6.666666666666667</v>
      </c>
      <c r="C264" s="13" t="s">
        <v>519</v>
      </c>
      <c r="D264" s="13" t="s">
        <v>519</v>
      </c>
      <c r="E264">
        <v>4</v>
      </c>
      <c r="F264" t="s">
        <v>519</v>
      </c>
      <c r="G264" t="s">
        <v>519</v>
      </c>
      <c r="H264">
        <v>2.6666666666666665</v>
      </c>
      <c r="I264" t="s">
        <v>519</v>
      </c>
      <c r="J264" t="s">
        <v>519</v>
      </c>
      <c r="K264" s="24">
        <v>2</v>
      </c>
      <c r="L264" t="s">
        <v>519</v>
      </c>
      <c r="M264" t="s">
        <v>519</v>
      </c>
      <c r="N264">
        <v>3</v>
      </c>
      <c r="O264" t="s">
        <v>519</v>
      </c>
      <c r="P264" t="s">
        <v>519</v>
      </c>
      <c r="Q264">
        <v>3</v>
      </c>
      <c r="R264" t="s">
        <v>519</v>
      </c>
      <c r="S264" t="s">
        <v>519</v>
      </c>
      <c r="T264">
        <v>2.3333333333333335</v>
      </c>
      <c r="U264" t="s">
        <v>519</v>
      </c>
      <c r="V264" t="s">
        <v>519</v>
      </c>
      <c r="W264">
        <v>3.8</v>
      </c>
      <c r="X264" t="s">
        <v>519</v>
      </c>
      <c r="Y264" t="s">
        <v>519</v>
      </c>
      <c r="Z264">
        <v>3.5</v>
      </c>
      <c r="AA264" t="s">
        <v>519</v>
      </c>
      <c r="AB264" t="s">
        <v>519</v>
      </c>
      <c r="AC264">
        <v>9</v>
      </c>
      <c r="AD264" t="s">
        <v>519</v>
      </c>
      <c r="AE264" t="s">
        <v>519</v>
      </c>
    </row>
    <row r="265" spans="1:31" x14ac:dyDescent="0.2">
      <c r="A265">
        <v>1512</v>
      </c>
      <c r="B265" s="13">
        <v>5.333333333333333</v>
      </c>
      <c r="C265" s="13" t="s">
        <v>519</v>
      </c>
      <c r="D265" s="13" t="s">
        <v>519</v>
      </c>
      <c r="E265">
        <v>0</v>
      </c>
      <c r="F265" t="s">
        <v>519</v>
      </c>
      <c r="G265" t="s">
        <v>519</v>
      </c>
      <c r="H265">
        <v>0</v>
      </c>
      <c r="I265" t="s">
        <v>519</v>
      </c>
      <c r="J265" t="s">
        <v>519</v>
      </c>
      <c r="K265" s="24">
        <v>0</v>
      </c>
      <c r="L265" t="s">
        <v>519</v>
      </c>
      <c r="M265" t="s">
        <v>519</v>
      </c>
      <c r="N265">
        <v>0</v>
      </c>
      <c r="O265" t="s">
        <v>519</v>
      </c>
      <c r="P265" t="s">
        <v>519</v>
      </c>
      <c r="Q265">
        <v>0</v>
      </c>
      <c r="R265" t="s">
        <v>519</v>
      </c>
      <c r="S265" t="s">
        <v>519</v>
      </c>
      <c r="T265">
        <v>5</v>
      </c>
      <c r="U265" t="s">
        <v>519</v>
      </c>
      <c r="V265" t="s">
        <v>519</v>
      </c>
      <c r="W265">
        <v>5</v>
      </c>
      <c r="X265" t="s">
        <v>519</v>
      </c>
      <c r="Y265" t="s">
        <v>519</v>
      </c>
      <c r="Z265">
        <v>4.25</v>
      </c>
      <c r="AA265" t="s">
        <v>519</v>
      </c>
      <c r="AB265" t="s">
        <v>519</v>
      </c>
      <c r="AC265">
        <v>1</v>
      </c>
      <c r="AD265" t="s">
        <v>519</v>
      </c>
      <c r="AE265">
        <v>5</v>
      </c>
    </row>
    <row r="266" spans="1:31" x14ac:dyDescent="0.2">
      <c r="A266">
        <v>1532</v>
      </c>
      <c r="B266" s="13">
        <v>7</v>
      </c>
      <c r="C266" s="13" t="s">
        <v>519</v>
      </c>
      <c r="D266" s="13">
        <v>7</v>
      </c>
      <c r="E266">
        <v>2</v>
      </c>
      <c r="F266" t="s">
        <v>519</v>
      </c>
      <c r="G266">
        <v>1</v>
      </c>
      <c r="H266">
        <v>4.333333333333333</v>
      </c>
      <c r="I266" t="s">
        <v>519</v>
      </c>
      <c r="J266" t="s">
        <v>519</v>
      </c>
      <c r="K266" s="24">
        <v>4</v>
      </c>
      <c r="L266" t="s">
        <v>519</v>
      </c>
      <c r="M266" t="s">
        <v>519</v>
      </c>
      <c r="N266">
        <v>5</v>
      </c>
      <c r="O266" t="s">
        <v>519</v>
      </c>
      <c r="P266" t="s">
        <v>519</v>
      </c>
      <c r="Q266">
        <v>4</v>
      </c>
      <c r="R266" t="s">
        <v>519</v>
      </c>
      <c r="S266" t="s">
        <v>519</v>
      </c>
      <c r="T266">
        <v>1.6666666666666667</v>
      </c>
      <c r="U266" t="s">
        <v>519</v>
      </c>
      <c r="V266" t="s">
        <v>519</v>
      </c>
      <c r="W266">
        <v>4</v>
      </c>
      <c r="X266" t="s">
        <v>519</v>
      </c>
      <c r="Y266">
        <v>4</v>
      </c>
      <c r="Z266">
        <v>5</v>
      </c>
      <c r="AA266" t="s">
        <v>519</v>
      </c>
      <c r="AB266">
        <v>6</v>
      </c>
      <c r="AC266">
        <v>15</v>
      </c>
      <c r="AD266" t="s">
        <v>519</v>
      </c>
      <c r="AE266">
        <v>1</v>
      </c>
    </row>
    <row r="267" spans="1:31" x14ac:dyDescent="0.2">
      <c r="A267">
        <v>1556</v>
      </c>
      <c r="B267" s="13">
        <v>5.666666666666667</v>
      </c>
      <c r="C267" s="13" t="s">
        <v>519</v>
      </c>
      <c r="D267" s="13" t="s">
        <v>519</v>
      </c>
      <c r="E267">
        <v>4</v>
      </c>
      <c r="F267" t="s">
        <v>519</v>
      </c>
      <c r="G267" t="s">
        <v>519</v>
      </c>
      <c r="H267">
        <v>2.3333333333333335</v>
      </c>
      <c r="I267" t="s">
        <v>519</v>
      </c>
      <c r="J267" t="s">
        <v>519</v>
      </c>
      <c r="K267" s="24">
        <v>3</v>
      </c>
      <c r="L267" t="s">
        <v>519</v>
      </c>
      <c r="M267" t="s">
        <v>519</v>
      </c>
      <c r="N267">
        <v>2</v>
      </c>
      <c r="O267" t="s">
        <v>519</v>
      </c>
      <c r="P267" t="s">
        <v>519</v>
      </c>
      <c r="Q267">
        <v>2</v>
      </c>
      <c r="R267" t="s">
        <v>519</v>
      </c>
      <c r="S267" t="s">
        <v>519</v>
      </c>
      <c r="T267">
        <v>3</v>
      </c>
      <c r="U267" t="s">
        <v>519</v>
      </c>
      <c r="V267" t="s">
        <v>519</v>
      </c>
      <c r="W267">
        <v>4</v>
      </c>
      <c r="X267" t="s">
        <v>519</v>
      </c>
      <c r="Y267" t="s">
        <v>519</v>
      </c>
      <c r="Z267">
        <v>5</v>
      </c>
      <c r="AA267" t="s">
        <v>519</v>
      </c>
      <c r="AB267" t="s">
        <v>519</v>
      </c>
      <c r="AC267">
        <v>7</v>
      </c>
      <c r="AD267" t="s">
        <v>519</v>
      </c>
      <c r="AE267" t="s">
        <v>519</v>
      </c>
    </row>
    <row r="268" spans="1:31" x14ac:dyDescent="0.2">
      <c r="A268">
        <v>1560</v>
      </c>
      <c r="B268" s="13">
        <v>6.666666666666667</v>
      </c>
      <c r="C268" s="13" t="s">
        <v>519</v>
      </c>
      <c r="D268" s="13" t="s">
        <v>519</v>
      </c>
      <c r="E268">
        <v>3</v>
      </c>
      <c r="F268" t="s">
        <v>519</v>
      </c>
      <c r="G268" t="s">
        <v>519</v>
      </c>
      <c r="H268">
        <v>0</v>
      </c>
      <c r="I268" t="s">
        <v>519</v>
      </c>
      <c r="J268" t="s">
        <v>519</v>
      </c>
      <c r="K268" s="24">
        <v>0</v>
      </c>
      <c r="L268" t="s">
        <v>519</v>
      </c>
      <c r="M268" t="s">
        <v>519</v>
      </c>
      <c r="N268">
        <v>0</v>
      </c>
      <c r="O268" t="s">
        <v>519</v>
      </c>
      <c r="P268" t="s">
        <v>519</v>
      </c>
      <c r="Q268">
        <v>0</v>
      </c>
      <c r="R268" t="s">
        <v>519</v>
      </c>
      <c r="S268" t="s">
        <v>519</v>
      </c>
      <c r="T268">
        <v>5</v>
      </c>
      <c r="U268" t="s">
        <v>519</v>
      </c>
      <c r="V268" t="s">
        <v>519</v>
      </c>
      <c r="W268">
        <v>3.8</v>
      </c>
      <c r="X268" t="s">
        <v>519</v>
      </c>
      <c r="Y268" t="s">
        <v>519</v>
      </c>
      <c r="Z268">
        <v>4.75</v>
      </c>
      <c r="AA268" t="s">
        <v>519</v>
      </c>
      <c r="AB268" t="s">
        <v>519</v>
      </c>
      <c r="AC268">
        <v>0</v>
      </c>
      <c r="AD268" t="s">
        <v>519</v>
      </c>
      <c r="AE268">
        <v>9</v>
      </c>
    </row>
    <row r="269" spans="1:31" x14ac:dyDescent="0.2">
      <c r="A269">
        <v>1580</v>
      </c>
      <c r="B269" s="13">
        <v>6.666666666666667</v>
      </c>
      <c r="C269" s="13" t="s">
        <v>519</v>
      </c>
      <c r="D269" s="13" t="s">
        <v>519</v>
      </c>
      <c r="E269">
        <v>0</v>
      </c>
      <c r="F269" t="s">
        <v>519</v>
      </c>
      <c r="G269" t="s">
        <v>519</v>
      </c>
      <c r="H269">
        <v>0</v>
      </c>
      <c r="I269" t="s">
        <v>519</v>
      </c>
      <c r="J269" t="s">
        <v>519</v>
      </c>
      <c r="K269" s="24">
        <v>0</v>
      </c>
      <c r="L269" t="s">
        <v>519</v>
      </c>
      <c r="M269" t="s">
        <v>519</v>
      </c>
      <c r="N269">
        <v>0</v>
      </c>
      <c r="O269" t="s">
        <v>519</v>
      </c>
      <c r="P269" t="s">
        <v>519</v>
      </c>
      <c r="Q269">
        <v>0</v>
      </c>
      <c r="R269" t="s">
        <v>519</v>
      </c>
      <c r="S269" t="s">
        <v>519</v>
      </c>
      <c r="T269">
        <v>4</v>
      </c>
      <c r="U269" t="s">
        <v>519</v>
      </c>
      <c r="V269" t="s">
        <v>519</v>
      </c>
      <c r="W269">
        <v>5.4</v>
      </c>
      <c r="X269" t="s">
        <v>519</v>
      </c>
      <c r="Y269" t="s">
        <v>519</v>
      </c>
      <c r="Z269">
        <v>4.25</v>
      </c>
      <c r="AA269" t="s">
        <v>519</v>
      </c>
      <c r="AB269" t="s">
        <v>519</v>
      </c>
      <c r="AC269">
        <v>9</v>
      </c>
      <c r="AD269" t="s">
        <v>519</v>
      </c>
      <c r="AE269" t="s">
        <v>519</v>
      </c>
    </row>
    <row r="270" spans="1:31" x14ac:dyDescent="0.2">
      <c r="A270">
        <v>1588</v>
      </c>
      <c r="B270" s="13">
        <v>5.333333333333333</v>
      </c>
      <c r="C270" s="13" t="s">
        <v>519</v>
      </c>
      <c r="D270" s="13" t="s">
        <v>519</v>
      </c>
      <c r="E270">
        <v>0</v>
      </c>
      <c r="F270" t="s">
        <v>519</v>
      </c>
      <c r="G270" t="s">
        <v>519</v>
      </c>
      <c r="H270" t="s">
        <v>518</v>
      </c>
      <c r="I270" t="s">
        <v>519</v>
      </c>
      <c r="J270" t="s">
        <v>519</v>
      </c>
      <c r="K270" s="24" t="s">
        <v>518</v>
      </c>
      <c r="L270" t="s">
        <v>519</v>
      </c>
      <c r="M270" t="s">
        <v>519</v>
      </c>
      <c r="N270" t="s">
        <v>518</v>
      </c>
      <c r="O270" t="s">
        <v>519</v>
      </c>
      <c r="P270" t="s">
        <v>519</v>
      </c>
      <c r="Q270" t="s">
        <v>518</v>
      </c>
      <c r="R270" t="s">
        <v>519</v>
      </c>
      <c r="S270" t="s">
        <v>519</v>
      </c>
      <c r="T270" t="s">
        <v>518</v>
      </c>
      <c r="U270" t="s">
        <v>519</v>
      </c>
      <c r="V270" t="s">
        <v>519</v>
      </c>
      <c r="W270">
        <v>4.2</v>
      </c>
      <c r="X270" t="s">
        <v>519</v>
      </c>
      <c r="Y270" t="s">
        <v>519</v>
      </c>
      <c r="Z270">
        <v>3</v>
      </c>
      <c r="AA270" t="s">
        <v>519</v>
      </c>
      <c r="AB270" t="s">
        <v>519</v>
      </c>
      <c r="AC270">
        <v>7</v>
      </c>
      <c r="AD270" t="s">
        <v>519</v>
      </c>
      <c r="AE270" t="s">
        <v>519</v>
      </c>
    </row>
    <row r="271" spans="1:31" x14ac:dyDescent="0.2">
      <c r="A271">
        <v>1592</v>
      </c>
      <c r="B271" s="13">
        <v>6</v>
      </c>
      <c r="C271" s="13" t="s">
        <v>519</v>
      </c>
      <c r="D271" s="13" t="s">
        <v>519</v>
      </c>
      <c r="E271">
        <v>12</v>
      </c>
      <c r="F271" t="s">
        <v>519</v>
      </c>
      <c r="G271" t="s">
        <v>519</v>
      </c>
      <c r="H271">
        <v>3.3333333333333335</v>
      </c>
      <c r="I271" t="s">
        <v>519</v>
      </c>
      <c r="J271" t="s">
        <v>519</v>
      </c>
      <c r="K271" s="24">
        <v>4</v>
      </c>
      <c r="L271" t="s">
        <v>519</v>
      </c>
      <c r="M271" t="s">
        <v>519</v>
      </c>
      <c r="N271">
        <v>3</v>
      </c>
      <c r="O271" t="s">
        <v>519</v>
      </c>
      <c r="P271" t="s">
        <v>519</v>
      </c>
      <c r="Q271">
        <v>3</v>
      </c>
      <c r="R271" t="s">
        <v>519</v>
      </c>
      <c r="S271" t="s">
        <v>519</v>
      </c>
      <c r="T271">
        <v>1.6666666666666667</v>
      </c>
      <c r="U271" t="s">
        <v>519</v>
      </c>
      <c r="V271" t="s">
        <v>519</v>
      </c>
      <c r="W271">
        <v>2.8</v>
      </c>
      <c r="X271" t="s">
        <v>519</v>
      </c>
      <c r="Y271" t="s">
        <v>519</v>
      </c>
      <c r="Z271">
        <v>3.25</v>
      </c>
      <c r="AA271" t="s">
        <v>519</v>
      </c>
      <c r="AB271" t="s">
        <v>519</v>
      </c>
      <c r="AC271">
        <v>10</v>
      </c>
      <c r="AD271" t="s">
        <v>519</v>
      </c>
      <c r="AE271" t="s">
        <v>519</v>
      </c>
    </row>
    <row r="272" spans="1:31" x14ac:dyDescent="0.2">
      <c r="A272">
        <v>1604</v>
      </c>
      <c r="B272" s="13">
        <v>5</v>
      </c>
      <c r="C272" s="13" t="s">
        <v>519</v>
      </c>
      <c r="D272" s="13" t="s">
        <v>519</v>
      </c>
      <c r="E272">
        <v>2</v>
      </c>
      <c r="F272" t="s">
        <v>519</v>
      </c>
      <c r="G272" t="s">
        <v>519</v>
      </c>
      <c r="H272" t="s">
        <v>518</v>
      </c>
      <c r="I272" t="s">
        <v>519</v>
      </c>
      <c r="J272" t="s">
        <v>519</v>
      </c>
      <c r="K272" s="24" t="s">
        <v>518</v>
      </c>
      <c r="L272" t="s">
        <v>519</v>
      </c>
      <c r="M272" t="s">
        <v>519</v>
      </c>
      <c r="N272" t="s">
        <v>518</v>
      </c>
      <c r="O272" t="s">
        <v>519</v>
      </c>
      <c r="P272" t="s">
        <v>519</v>
      </c>
      <c r="Q272" t="s">
        <v>518</v>
      </c>
      <c r="R272" t="s">
        <v>519</v>
      </c>
      <c r="S272" t="s">
        <v>519</v>
      </c>
      <c r="T272" t="s">
        <v>518</v>
      </c>
      <c r="U272" t="s">
        <v>519</v>
      </c>
      <c r="V272" t="s">
        <v>519</v>
      </c>
      <c r="W272">
        <v>3.2</v>
      </c>
      <c r="X272" t="s">
        <v>519</v>
      </c>
      <c r="Y272" t="s">
        <v>519</v>
      </c>
      <c r="Z272">
        <v>2</v>
      </c>
      <c r="AA272" t="s">
        <v>519</v>
      </c>
      <c r="AB272" t="s">
        <v>519</v>
      </c>
      <c r="AC272">
        <v>11</v>
      </c>
      <c r="AD272" t="s">
        <v>519</v>
      </c>
      <c r="AE272">
        <v>14</v>
      </c>
    </row>
    <row r="273" spans="1:31" x14ac:dyDescent="0.2">
      <c r="A273">
        <v>1608</v>
      </c>
      <c r="B273" s="13">
        <v>7</v>
      </c>
      <c r="C273" s="13" t="s">
        <v>519</v>
      </c>
      <c r="D273" s="13" t="s">
        <v>519</v>
      </c>
      <c r="E273">
        <v>1</v>
      </c>
      <c r="F273" t="s">
        <v>519</v>
      </c>
      <c r="G273" t="s">
        <v>519</v>
      </c>
      <c r="H273">
        <v>4</v>
      </c>
      <c r="I273" t="s">
        <v>519</v>
      </c>
      <c r="J273" t="s">
        <v>519</v>
      </c>
      <c r="K273" s="24">
        <v>3</v>
      </c>
      <c r="L273" t="s">
        <v>519</v>
      </c>
      <c r="M273" t="s">
        <v>519</v>
      </c>
      <c r="N273">
        <v>5</v>
      </c>
      <c r="O273" t="s">
        <v>519</v>
      </c>
      <c r="P273" t="s">
        <v>519</v>
      </c>
      <c r="Q273">
        <v>4</v>
      </c>
      <c r="R273" t="s">
        <v>519</v>
      </c>
      <c r="S273" t="s">
        <v>519</v>
      </c>
      <c r="T273">
        <v>2</v>
      </c>
      <c r="U273" t="s">
        <v>519</v>
      </c>
      <c r="V273" t="s">
        <v>519</v>
      </c>
      <c r="W273">
        <v>4</v>
      </c>
      <c r="X273" t="s">
        <v>519</v>
      </c>
      <c r="Y273" t="s">
        <v>519</v>
      </c>
      <c r="Z273">
        <v>5</v>
      </c>
      <c r="AA273" t="s">
        <v>519</v>
      </c>
      <c r="AB273" t="s">
        <v>519</v>
      </c>
      <c r="AC273">
        <v>15</v>
      </c>
      <c r="AD273" t="s">
        <v>519</v>
      </c>
      <c r="AE273" t="s">
        <v>519</v>
      </c>
    </row>
    <row r="274" spans="1:31" x14ac:dyDescent="0.2">
      <c r="A274">
        <v>1620</v>
      </c>
      <c r="B274" s="13">
        <v>5.333333333333333</v>
      </c>
      <c r="C274" s="13" t="s">
        <v>519</v>
      </c>
      <c r="D274" s="13" t="s">
        <v>519</v>
      </c>
      <c r="E274">
        <v>7</v>
      </c>
      <c r="F274" t="s">
        <v>519</v>
      </c>
      <c r="G274" t="s">
        <v>519</v>
      </c>
      <c r="H274">
        <v>2</v>
      </c>
      <c r="I274" t="s">
        <v>519</v>
      </c>
      <c r="J274" t="s">
        <v>519</v>
      </c>
      <c r="K274" s="24">
        <v>1</v>
      </c>
      <c r="L274" t="s">
        <v>519</v>
      </c>
      <c r="M274" t="s">
        <v>519</v>
      </c>
      <c r="N274">
        <v>3</v>
      </c>
      <c r="O274" t="s">
        <v>519</v>
      </c>
      <c r="P274" t="s">
        <v>519</v>
      </c>
      <c r="Q274">
        <v>2</v>
      </c>
      <c r="R274" t="s">
        <v>519</v>
      </c>
      <c r="S274" t="s">
        <v>519</v>
      </c>
      <c r="T274">
        <v>1.6666666666666667</v>
      </c>
      <c r="U274" t="s">
        <v>519</v>
      </c>
      <c r="V274" t="s">
        <v>519</v>
      </c>
      <c r="W274">
        <v>3.2</v>
      </c>
      <c r="X274" t="s">
        <v>519</v>
      </c>
      <c r="Y274" t="s">
        <v>519</v>
      </c>
      <c r="Z274">
        <v>3.25</v>
      </c>
      <c r="AA274" t="s">
        <v>519</v>
      </c>
      <c r="AB274" t="s">
        <v>519</v>
      </c>
      <c r="AC274">
        <v>6</v>
      </c>
      <c r="AD274" t="s">
        <v>519</v>
      </c>
      <c r="AE274" t="s">
        <v>519</v>
      </c>
    </row>
    <row r="275" spans="1:31" x14ac:dyDescent="0.2">
      <c r="A275">
        <v>145</v>
      </c>
      <c r="B275" s="13">
        <v>5</v>
      </c>
      <c r="C275" s="13">
        <v>5</v>
      </c>
      <c r="D275" s="13" t="s">
        <v>519</v>
      </c>
      <c r="E275">
        <v>3</v>
      </c>
      <c r="F275">
        <v>9</v>
      </c>
      <c r="G275" t="s">
        <v>519</v>
      </c>
      <c r="H275" t="s">
        <v>518</v>
      </c>
      <c r="I275" t="s">
        <v>518</v>
      </c>
      <c r="J275" t="s">
        <v>519</v>
      </c>
      <c r="K275" s="24" t="s">
        <v>518</v>
      </c>
      <c r="L275" t="s">
        <v>518</v>
      </c>
      <c r="M275" t="s">
        <v>519</v>
      </c>
      <c r="N275" t="s">
        <v>518</v>
      </c>
      <c r="O275" t="s">
        <v>518</v>
      </c>
      <c r="P275" t="s">
        <v>519</v>
      </c>
      <c r="Q275" t="s">
        <v>518</v>
      </c>
      <c r="R275" t="s">
        <v>518</v>
      </c>
      <c r="S275" t="s">
        <v>519</v>
      </c>
      <c r="T275" t="s">
        <v>518</v>
      </c>
      <c r="U275" t="s">
        <v>518</v>
      </c>
      <c r="V275" t="s">
        <v>519</v>
      </c>
      <c r="W275">
        <v>4.2</v>
      </c>
      <c r="X275">
        <v>5</v>
      </c>
      <c r="Y275" t="s">
        <v>519</v>
      </c>
      <c r="Z275">
        <v>1</v>
      </c>
      <c r="AA275" t="s">
        <v>519</v>
      </c>
      <c r="AB275" t="s">
        <v>519</v>
      </c>
      <c r="AC275">
        <v>15</v>
      </c>
      <c r="AD275">
        <v>12</v>
      </c>
      <c r="AE275" t="s">
        <v>519</v>
      </c>
    </row>
    <row r="276" spans="1:31" x14ac:dyDescent="0.2">
      <c r="A276">
        <v>209</v>
      </c>
      <c r="B276" s="13">
        <v>5</v>
      </c>
      <c r="C276" s="13">
        <v>4.333333333333333</v>
      </c>
      <c r="D276" s="13" t="s">
        <v>519</v>
      </c>
      <c r="E276">
        <v>6</v>
      </c>
      <c r="F276">
        <v>1</v>
      </c>
      <c r="G276" t="s">
        <v>519</v>
      </c>
      <c r="H276" t="s">
        <v>518</v>
      </c>
      <c r="I276" t="s">
        <v>518</v>
      </c>
      <c r="J276" t="s">
        <v>519</v>
      </c>
      <c r="K276" s="24" t="s">
        <v>518</v>
      </c>
      <c r="L276" t="s">
        <v>518</v>
      </c>
      <c r="M276" t="s">
        <v>519</v>
      </c>
      <c r="N276" t="s">
        <v>518</v>
      </c>
      <c r="O276" t="s">
        <v>518</v>
      </c>
      <c r="P276" t="s">
        <v>519</v>
      </c>
      <c r="Q276" t="s">
        <v>518</v>
      </c>
      <c r="R276" t="s">
        <v>518</v>
      </c>
      <c r="S276" t="s">
        <v>519</v>
      </c>
      <c r="T276" t="s">
        <v>518</v>
      </c>
      <c r="U276" t="s">
        <v>518</v>
      </c>
      <c r="V276" t="s">
        <v>519</v>
      </c>
      <c r="W276">
        <v>1</v>
      </c>
      <c r="X276">
        <v>2.8</v>
      </c>
      <c r="Y276" t="s">
        <v>519</v>
      </c>
      <c r="Z276">
        <v>2</v>
      </c>
      <c r="AA276" t="s">
        <v>519</v>
      </c>
      <c r="AB276" t="s">
        <v>519</v>
      </c>
      <c r="AC276">
        <v>0</v>
      </c>
      <c r="AD276">
        <v>0</v>
      </c>
      <c r="AE276" t="s">
        <v>519</v>
      </c>
    </row>
    <row r="277" spans="1:31" x14ac:dyDescent="0.2">
      <c r="A277">
        <v>309</v>
      </c>
      <c r="B277" s="13">
        <v>2</v>
      </c>
      <c r="C277" s="13">
        <v>3</v>
      </c>
      <c r="D277" s="13" t="s">
        <v>519</v>
      </c>
      <c r="E277">
        <v>7</v>
      </c>
      <c r="F277">
        <v>6</v>
      </c>
      <c r="G277" t="s">
        <v>519</v>
      </c>
      <c r="H277" t="s">
        <v>518</v>
      </c>
      <c r="I277" t="s">
        <v>518</v>
      </c>
      <c r="J277" t="s">
        <v>519</v>
      </c>
      <c r="K277" s="24" t="s">
        <v>518</v>
      </c>
      <c r="L277" t="s">
        <v>518</v>
      </c>
      <c r="M277" t="s">
        <v>519</v>
      </c>
      <c r="N277" t="s">
        <v>518</v>
      </c>
      <c r="O277" t="s">
        <v>518</v>
      </c>
      <c r="P277" t="s">
        <v>519</v>
      </c>
      <c r="Q277" t="s">
        <v>518</v>
      </c>
      <c r="R277" t="s">
        <v>518</v>
      </c>
      <c r="S277" t="s">
        <v>519</v>
      </c>
      <c r="T277" t="s">
        <v>518</v>
      </c>
      <c r="U277" t="s">
        <v>518</v>
      </c>
      <c r="V277" t="s">
        <v>519</v>
      </c>
      <c r="W277">
        <v>3.6</v>
      </c>
      <c r="X277">
        <v>3.6</v>
      </c>
      <c r="Y277" t="s">
        <v>519</v>
      </c>
      <c r="Z277">
        <v>4</v>
      </c>
      <c r="AA277" t="s">
        <v>519</v>
      </c>
      <c r="AB277" t="s">
        <v>519</v>
      </c>
      <c r="AC277">
        <v>6</v>
      </c>
      <c r="AD277">
        <v>2</v>
      </c>
      <c r="AE277" t="s">
        <v>519</v>
      </c>
    </row>
    <row r="278" spans="1:31" x14ac:dyDescent="0.2">
      <c r="A278">
        <v>369</v>
      </c>
      <c r="B278" s="13">
        <v>3.6666666666666665</v>
      </c>
      <c r="C278" s="13">
        <v>4.333333333333333</v>
      </c>
      <c r="D278" s="13" t="s">
        <v>519</v>
      </c>
      <c r="E278">
        <v>9</v>
      </c>
      <c r="F278">
        <v>12</v>
      </c>
      <c r="G278" t="s">
        <v>519</v>
      </c>
      <c r="H278" t="s">
        <v>518</v>
      </c>
      <c r="I278" t="s">
        <v>518</v>
      </c>
      <c r="J278" t="s">
        <v>519</v>
      </c>
      <c r="K278" s="24" t="s">
        <v>518</v>
      </c>
      <c r="L278" t="s">
        <v>518</v>
      </c>
      <c r="M278" t="s">
        <v>519</v>
      </c>
      <c r="N278" t="s">
        <v>518</v>
      </c>
      <c r="O278" t="s">
        <v>518</v>
      </c>
      <c r="P278" t="s">
        <v>519</v>
      </c>
      <c r="Q278" t="s">
        <v>518</v>
      </c>
      <c r="R278" t="s">
        <v>518</v>
      </c>
      <c r="S278" t="s">
        <v>519</v>
      </c>
      <c r="T278" t="s">
        <v>518</v>
      </c>
      <c r="U278" t="s">
        <v>518</v>
      </c>
      <c r="V278" t="s">
        <v>519</v>
      </c>
      <c r="W278">
        <v>3</v>
      </c>
      <c r="X278">
        <v>3.2</v>
      </c>
      <c r="Y278" t="s">
        <v>519</v>
      </c>
      <c r="Z278">
        <v>3</v>
      </c>
      <c r="AA278" t="s">
        <v>519</v>
      </c>
      <c r="AB278" t="s">
        <v>519</v>
      </c>
      <c r="AC278">
        <v>0</v>
      </c>
      <c r="AD278">
        <v>0</v>
      </c>
      <c r="AE278" t="s">
        <v>519</v>
      </c>
    </row>
    <row r="279" spans="1:31" x14ac:dyDescent="0.2">
      <c r="A279">
        <v>409</v>
      </c>
      <c r="B279" s="13">
        <v>6.333333333333333</v>
      </c>
      <c r="C279" s="13">
        <v>6.333333333333333</v>
      </c>
      <c r="D279" s="13" t="s">
        <v>519</v>
      </c>
      <c r="E279">
        <v>8</v>
      </c>
      <c r="F279">
        <v>4</v>
      </c>
      <c r="G279" t="s">
        <v>519</v>
      </c>
      <c r="H279" t="s">
        <v>518</v>
      </c>
      <c r="I279" t="s">
        <v>518</v>
      </c>
      <c r="J279" t="s">
        <v>519</v>
      </c>
      <c r="K279" s="24" t="s">
        <v>518</v>
      </c>
      <c r="L279" t="s">
        <v>518</v>
      </c>
      <c r="M279" t="s">
        <v>519</v>
      </c>
      <c r="N279" t="s">
        <v>518</v>
      </c>
      <c r="O279" t="s">
        <v>518</v>
      </c>
      <c r="P279" t="s">
        <v>519</v>
      </c>
      <c r="Q279" t="s">
        <v>518</v>
      </c>
      <c r="R279" t="s">
        <v>518</v>
      </c>
      <c r="S279" t="s">
        <v>519</v>
      </c>
      <c r="T279" t="s">
        <v>518</v>
      </c>
      <c r="U279" t="s">
        <v>518</v>
      </c>
      <c r="V279" t="s">
        <v>519</v>
      </c>
      <c r="W279">
        <v>3.4</v>
      </c>
      <c r="X279">
        <v>4.4000000000000004</v>
      </c>
      <c r="Y279" t="s">
        <v>519</v>
      </c>
      <c r="Z279">
        <v>4</v>
      </c>
      <c r="AA279">
        <v>2.3333333333333335</v>
      </c>
      <c r="AB279" t="s">
        <v>519</v>
      </c>
      <c r="AC279">
        <v>5</v>
      </c>
      <c r="AD279">
        <v>1</v>
      </c>
      <c r="AE279" t="s">
        <v>519</v>
      </c>
    </row>
    <row r="280" spans="1:31" x14ac:dyDescent="0.2">
      <c r="A280">
        <v>437</v>
      </c>
      <c r="B280" s="13">
        <v>6.333333333333333</v>
      </c>
      <c r="C280" s="13">
        <v>7</v>
      </c>
      <c r="D280" s="13" t="s">
        <v>519</v>
      </c>
      <c r="E280">
        <v>4</v>
      </c>
      <c r="F280">
        <v>0</v>
      </c>
      <c r="G280" t="s">
        <v>519</v>
      </c>
      <c r="H280" t="s">
        <v>518</v>
      </c>
      <c r="I280" t="s">
        <v>518</v>
      </c>
      <c r="J280" t="s">
        <v>519</v>
      </c>
      <c r="K280" s="24" t="s">
        <v>518</v>
      </c>
      <c r="L280" t="s">
        <v>518</v>
      </c>
      <c r="M280" t="s">
        <v>519</v>
      </c>
      <c r="N280" t="s">
        <v>518</v>
      </c>
      <c r="O280" t="s">
        <v>518</v>
      </c>
      <c r="P280" t="s">
        <v>519</v>
      </c>
      <c r="Q280" t="s">
        <v>518</v>
      </c>
      <c r="R280" t="s">
        <v>518</v>
      </c>
      <c r="S280" t="s">
        <v>519</v>
      </c>
      <c r="T280" t="s">
        <v>518</v>
      </c>
      <c r="U280" t="s">
        <v>518</v>
      </c>
      <c r="V280" t="s">
        <v>519</v>
      </c>
      <c r="W280">
        <v>3.2</v>
      </c>
      <c r="X280">
        <v>3</v>
      </c>
      <c r="Y280" t="s">
        <v>519</v>
      </c>
      <c r="Z280">
        <v>4</v>
      </c>
      <c r="AA280" t="s">
        <v>519</v>
      </c>
      <c r="AB280" t="s">
        <v>519</v>
      </c>
      <c r="AC280">
        <v>5</v>
      </c>
      <c r="AD280">
        <v>12</v>
      </c>
      <c r="AE280" t="s">
        <v>519</v>
      </c>
    </row>
    <row r="281" spans="1:31" x14ac:dyDescent="0.2">
      <c r="A281">
        <v>557</v>
      </c>
      <c r="B281" s="13">
        <v>3.6666666666666665</v>
      </c>
      <c r="C281" s="13">
        <v>4.666666666666667</v>
      </c>
      <c r="D281" s="13" t="s">
        <v>519</v>
      </c>
      <c r="E281">
        <v>6</v>
      </c>
      <c r="F281">
        <v>9</v>
      </c>
      <c r="G281" t="s">
        <v>519</v>
      </c>
      <c r="H281" t="s">
        <v>518</v>
      </c>
      <c r="I281" t="s">
        <v>518</v>
      </c>
      <c r="J281" t="s">
        <v>519</v>
      </c>
      <c r="K281" s="24" t="s">
        <v>518</v>
      </c>
      <c r="L281" t="s">
        <v>518</v>
      </c>
      <c r="M281" t="s">
        <v>519</v>
      </c>
      <c r="N281" t="s">
        <v>518</v>
      </c>
      <c r="O281" t="s">
        <v>518</v>
      </c>
      <c r="P281" t="s">
        <v>519</v>
      </c>
      <c r="Q281" t="s">
        <v>518</v>
      </c>
      <c r="R281" t="s">
        <v>518</v>
      </c>
      <c r="S281" t="s">
        <v>519</v>
      </c>
      <c r="T281" t="s">
        <v>518</v>
      </c>
      <c r="U281" t="s">
        <v>518</v>
      </c>
      <c r="V281" t="s">
        <v>519</v>
      </c>
      <c r="W281">
        <v>2.4</v>
      </c>
      <c r="X281">
        <v>1.6</v>
      </c>
      <c r="Y281" t="s">
        <v>519</v>
      </c>
      <c r="Z281">
        <v>3</v>
      </c>
      <c r="AA281" t="s">
        <v>519</v>
      </c>
      <c r="AB281" t="s">
        <v>519</v>
      </c>
      <c r="AC281">
        <v>2</v>
      </c>
      <c r="AD281">
        <v>3</v>
      </c>
      <c r="AE281" t="s">
        <v>519</v>
      </c>
    </row>
    <row r="282" spans="1:31" x14ac:dyDescent="0.2">
      <c r="A282">
        <v>1029</v>
      </c>
      <c r="B282" s="13">
        <v>5.333333333333333</v>
      </c>
      <c r="C282" s="13">
        <v>5.666666666666667</v>
      </c>
      <c r="D282" s="13" t="s">
        <v>519</v>
      </c>
      <c r="E282">
        <v>12</v>
      </c>
      <c r="F282">
        <v>12</v>
      </c>
      <c r="G282" t="s">
        <v>519</v>
      </c>
      <c r="H282" t="s">
        <v>518</v>
      </c>
      <c r="I282" t="s">
        <v>518</v>
      </c>
      <c r="J282" t="s">
        <v>519</v>
      </c>
      <c r="K282" s="24" t="s">
        <v>518</v>
      </c>
      <c r="L282" t="s">
        <v>518</v>
      </c>
      <c r="M282" t="s">
        <v>519</v>
      </c>
      <c r="N282" t="s">
        <v>518</v>
      </c>
      <c r="O282" t="s">
        <v>518</v>
      </c>
      <c r="P282" t="s">
        <v>519</v>
      </c>
      <c r="Q282" t="s">
        <v>518</v>
      </c>
      <c r="R282" t="s">
        <v>518</v>
      </c>
      <c r="S282" t="s">
        <v>519</v>
      </c>
      <c r="T282" t="s">
        <v>518</v>
      </c>
      <c r="U282" t="s">
        <v>518</v>
      </c>
      <c r="V282" t="s">
        <v>519</v>
      </c>
      <c r="W282">
        <v>3</v>
      </c>
      <c r="X282">
        <v>2.8</v>
      </c>
      <c r="Y282" t="s">
        <v>519</v>
      </c>
      <c r="Z282">
        <v>5</v>
      </c>
      <c r="AA282" t="s">
        <v>519</v>
      </c>
      <c r="AB282" t="s">
        <v>519</v>
      </c>
      <c r="AC282">
        <v>12</v>
      </c>
      <c r="AD282">
        <v>15</v>
      </c>
      <c r="AE282" s="27">
        <f t="shared" ref="AE282" si="0">AVERAGE(AE3:AE281)</f>
        <v>7.4059405940594063</v>
      </c>
    </row>
    <row r="283" spans="1:31" x14ac:dyDescent="0.2">
      <c r="B283" s="25">
        <f>AVERAGE(B3:B282)</f>
        <v>5.5761904761904777</v>
      </c>
      <c r="C283" s="25">
        <f t="shared" ref="C283:AE283" si="1">AVERAGE(C3:C282)</f>
        <v>5.7326388888888893</v>
      </c>
      <c r="D283" s="25">
        <f t="shared" si="1"/>
        <v>5.7392739273927402</v>
      </c>
      <c r="E283" s="25">
        <f t="shared" si="1"/>
        <v>6.2392857142857139</v>
      </c>
      <c r="F283" s="25">
        <f t="shared" si="1"/>
        <v>6.65625</v>
      </c>
      <c r="G283" s="25">
        <f t="shared" si="1"/>
        <v>6.5346534653465342</v>
      </c>
      <c r="H283" s="26">
        <f t="shared" si="1"/>
        <v>1.7124463519313302</v>
      </c>
      <c r="I283" s="26">
        <f t="shared" si="1"/>
        <v>1.5198412698412698</v>
      </c>
      <c r="J283" s="26">
        <f t="shared" si="1"/>
        <v>1.7361111111111114</v>
      </c>
      <c r="K283" s="26">
        <f t="shared" si="1"/>
        <v>1.5665236051502145</v>
      </c>
      <c r="L283" s="26">
        <f t="shared" si="1"/>
        <v>1.4404761904761905</v>
      </c>
      <c r="M283" s="26">
        <f t="shared" si="1"/>
        <v>1.5833333333333333</v>
      </c>
      <c r="N283" s="26">
        <f t="shared" si="1"/>
        <v>2.0171673819742488</v>
      </c>
      <c r="O283" s="26">
        <f t="shared" si="1"/>
        <v>1.7857142857142858</v>
      </c>
      <c r="P283" s="26">
        <f t="shared" si="1"/>
        <v>2.0833333333333335</v>
      </c>
      <c r="Q283" s="26">
        <f t="shared" si="1"/>
        <v>1.553648068669528</v>
      </c>
      <c r="R283" s="26">
        <f t="shared" si="1"/>
        <v>1.2857142857142858</v>
      </c>
      <c r="S283" s="26">
        <f t="shared" si="1"/>
        <v>1.5416666666666667</v>
      </c>
      <c r="T283" s="26">
        <f t="shared" si="1"/>
        <v>2.8941344778254647</v>
      </c>
      <c r="U283" s="26">
        <f t="shared" si="1"/>
        <v>3.3558201058201069</v>
      </c>
      <c r="V283" s="26">
        <f t="shared" si="1"/>
        <v>3.1018518518518512</v>
      </c>
      <c r="W283" s="25">
        <f t="shared" si="1"/>
        <v>3.8414285714285734</v>
      </c>
      <c r="X283" s="25">
        <f t="shared" si="1"/>
        <v>3.8312499999999989</v>
      </c>
      <c r="Y283" s="25">
        <f t="shared" si="1"/>
        <v>3.7524752475247514</v>
      </c>
      <c r="Z283" s="25">
        <f t="shared" si="1"/>
        <v>3.747311827956989</v>
      </c>
      <c r="AA283" s="25">
        <f t="shared" si="1"/>
        <v>4.0284552845528454</v>
      </c>
      <c r="AB283" s="25">
        <f t="shared" si="1"/>
        <v>4.1166666666666663</v>
      </c>
      <c r="AC283" s="27">
        <f t="shared" si="1"/>
        <v>7.1749999999999998</v>
      </c>
      <c r="AD283" s="27">
        <f t="shared" si="1"/>
        <v>7.104166666666667</v>
      </c>
      <c r="AE283">
        <f t="shared" si="1"/>
        <v>7.4059405940594063</v>
      </c>
    </row>
  </sheetData>
  <autoFilter ref="A2:AD2" xr:uid="{E569E1B1-F211-154D-8818-5C4E1BE75AF6}">
    <sortState xmlns:xlrd2="http://schemas.microsoft.com/office/spreadsheetml/2017/richdata2" ref="A3:AD283">
      <sortCondition ref="I2:I283"/>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3122-9050-E54E-812C-18228E58FE92}">
  <dimension ref="A1:AD143"/>
  <sheetViews>
    <sheetView topLeftCell="I1" workbookViewId="0">
      <selection activeCell="E4" sqref="E4"/>
    </sheetView>
  </sheetViews>
  <sheetFormatPr baseColWidth="10" defaultRowHeight="15" x14ac:dyDescent="0.2"/>
  <cols>
    <col min="1" max="1" width="6.1640625" customWidth="1"/>
    <col min="2" max="2" width="11.6640625" bestFit="1" customWidth="1"/>
    <col min="4" max="4" width="7.6640625" customWidth="1"/>
    <col min="7" max="7" width="2" customWidth="1"/>
    <col min="10" max="10" width="2" customWidth="1"/>
    <col min="13" max="13" width="2" customWidth="1"/>
    <col min="16" max="16" width="2" customWidth="1"/>
    <col min="19" max="19" width="2" customWidth="1"/>
    <col min="22" max="22" width="2" customWidth="1"/>
    <col min="25" max="25" width="2" customWidth="1"/>
    <col min="28" max="28" width="2" customWidth="1"/>
  </cols>
  <sheetData>
    <row r="1" spans="1:30" x14ac:dyDescent="0.2">
      <c r="B1" t="s">
        <v>428</v>
      </c>
      <c r="C1" t="s">
        <v>429</v>
      </c>
      <c r="E1" t="s">
        <v>428</v>
      </c>
      <c r="F1" t="s">
        <v>429</v>
      </c>
      <c r="H1" t="s">
        <v>428</v>
      </c>
      <c r="I1" t="s">
        <v>429</v>
      </c>
      <c r="K1" t="s">
        <v>428</v>
      </c>
      <c r="L1" t="s">
        <v>429</v>
      </c>
      <c r="N1" t="s">
        <v>428</v>
      </c>
      <c r="O1" t="s">
        <v>429</v>
      </c>
      <c r="Q1" t="s">
        <v>428</v>
      </c>
      <c r="R1" t="s">
        <v>429</v>
      </c>
      <c r="T1" t="s">
        <v>428</v>
      </c>
      <c r="U1" t="s">
        <v>429</v>
      </c>
      <c r="W1" t="s">
        <v>428</v>
      </c>
      <c r="X1" t="s">
        <v>429</v>
      </c>
      <c r="Z1" t="s">
        <v>428</v>
      </c>
      <c r="AA1" t="s">
        <v>429</v>
      </c>
      <c r="AC1" t="s">
        <v>428</v>
      </c>
      <c r="AD1" t="s">
        <v>429</v>
      </c>
    </row>
    <row r="2" spans="1:30"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row>
    <row r="3" spans="1:30" x14ac:dyDescent="0.2">
      <c r="A3">
        <v>101</v>
      </c>
      <c r="B3" s="13">
        <f>VLOOKUP(A3,Pre!$J:$BG,41,0)</f>
        <v>7</v>
      </c>
      <c r="C3" s="13">
        <f>VLOOKUP(A3,'post intervencion'!J:BY,59,0)</f>
        <v>7</v>
      </c>
      <c r="D3" s="13">
        <f>C3-B3</f>
        <v>0</v>
      </c>
      <c r="E3">
        <f>VLOOKUP(A3,Pre!$J:$BG,42,0)</f>
        <v>7</v>
      </c>
      <c r="F3">
        <f>VLOOKUP(A3,'post intervencion'!J:BY,60,0)</f>
        <v>9</v>
      </c>
      <c r="H3">
        <v>1.3333333333333333</v>
      </c>
      <c r="I3">
        <v>-1</v>
      </c>
      <c r="K3">
        <v>0</v>
      </c>
      <c r="L3">
        <v>1</v>
      </c>
      <c r="N3">
        <v>2</v>
      </c>
      <c r="O3">
        <v>-2</v>
      </c>
      <c r="Q3">
        <v>2</v>
      </c>
      <c r="R3">
        <v>-2</v>
      </c>
      <c r="T3">
        <v>1.6666666666666667</v>
      </c>
      <c r="U3">
        <v>3.6666666666666665</v>
      </c>
      <c r="W3">
        <v>3.6</v>
      </c>
      <c r="X3">
        <v>4.2</v>
      </c>
      <c r="Z3">
        <v>3.75</v>
      </c>
      <c r="AA3">
        <v>2.6666666666666665</v>
      </c>
      <c r="AC3">
        <v>4</v>
      </c>
      <c r="AD3">
        <v>8</v>
      </c>
    </row>
    <row r="4" spans="1:30" x14ac:dyDescent="0.2">
      <c r="A4">
        <v>105</v>
      </c>
      <c r="B4" s="13">
        <f>VLOOKUP(A4,Pre!$J:$BG,41,0)</f>
        <v>5.333333333333333</v>
      </c>
      <c r="C4" s="13">
        <f>VLOOKUP(A4,'post intervencion'!J:BY,59,0)</f>
        <v>5.666666666666667</v>
      </c>
      <c r="D4" s="13">
        <f t="shared" ref="D4:D67" si="0">C4-B4</f>
        <v>0.33333333333333393</v>
      </c>
      <c r="E4">
        <f>VLOOKUP(A4,Pre!$J:$BG,42,0)</f>
        <v>5</v>
      </c>
      <c r="F4">
        <f>VLOOKUP(A4,'post intervencion'!J:BY,60,0)</f>
        <v>7</v>
      </c>
      <c r="H4">
        <v>1.6666666666666667</v>
      </c>
      <c r="I4">
        <v>0</v>
      </c>
      <c r="K4">
        <v>0</v>
      </c>
      <c r="L4">
        <v>0</v>
      </c>
      <c r="N4">
        <v>0</v>
      </c>
      <c r="O4">
        <v>0</v>
      </c>
      <c r="Q4">
        <v>5</v>
      </c>
      <c r="R4">
        <v>0</v>
      </c>
      <c r="T4">
        <v>2.3333333333333335</v>
      </c>
      <c r="U4">
        <v>3.8888888888888888</v>
      </c>
      <c r="W4">
        <v>4</v>
      </c>
      <c r="X4">
        <v>4.2</v>
      </c>
      <c r="Z4">
        <v>1.5</v>
      </c>
      <c r="AA4">
        <v>4.333333333333333</v>
      </c>
      <c r="AC4">
        <v>5</v>
      </c>
      <c r="AD4">
        <v>3</v>
      </c>
    </row>
    <row r="5" spans="1:30" x14ac:dyDescent="0.2">
      <c r="A5">
        <v>113</v>
      </c>
      <c r="B5" s="13">
        <f>VLOOKUP(A5,Pre!$J:$BG,41,0)</f>
        <v>5.666666666666667</v>
      </c>
      <c r="C5" s="13">
        <f>VLOOKUP(A5,'post intervencion'!J:BY,59,0)</f>
        <v>6.333333333333333</v>
      </c>
      <c r="D5" s="13">
        <f t="shared" si="0"/>
        <v>0.66666666666666607</v>
      </c>
      <c r="E5">
        <f>VLOOKUP(A5,Pre!$J:$BG,42,0)</f>
        <v>8</v>
      </c>
      <c r="F5">
        <f>VLOOKUP(A5,'post intervencion'!J:BY,60,0)</f>
        <v>8</v>
      </c>
      <c r="H5">
        <v>2.6666666666666665</v>
      </c>
      <c r="I5">
        <v>3</v>
      </c>
      <c r="K5">
        <v>2</v>
      </c>
      <c r="L5">
        <v>2</v>
      </c>
      <c r="N5">
        <v>4</v>
      </c>
      <c r="O5">
        <v>5</v>
      </c>
      <c r="Q5">
        <v>2</v>
      </c>
      <c r="R5">
        <v>2</v>
      </c>
      <c r="T5">
        <v>2</v>
      </c>
      <c r="U5">
        <v>3.5555555555555554</v>
      </c>
      <c r="W5">
        <v>2.4</v>
      </c>
      <c r="X5">
        <v>2.8</v>
      </c>
      <c r="Z5">
        <v>3.5</v>
      </c>
      <c r="AA5">
        <v>3</v>
      </c>
      <c r="AC5">
        <v>8</v>
      </c>
      <c r="AD5">
        <v>9</v>
      </c>
    </row>
    <row r="6" spans="1:30" x14ac:dyDescent="0.2">
      <c r="A6">
        <v>125</v>
      </c>
      <c r="B6" s="13">
        <f>VLOOKUP(A6,Pre!$J:$BG,41,0)</f>
        <v>4</v>
      </c>
      <c r="C6" s="13">
        <f>VLOOKUP(A6,'post intervencion'!J:BY,59,0)</f>
        <v>5</v>
      </c>
      <c r="D6" s="13">
        <f t="shared" si="0"/>
        <v>1</v>
      </c>
      <c r="E6">
        <f>VLOOKUP(A6,Pre!$J:$BG,42,0)</f>
        <v>0</v>
      </c>
      <c r="F6">
        <f>VLOOKUP(A6,'post intervencion'!J:BY,60,0)</f>
        <v>2</v>
      </c>
      <c r="H6">
        <v>4</v>
      </c>
      <c r="I6">
        <v>4</v>
      </c>
      <c r="K6">
        <v>4</v>
      </c>
      <c r="L6">
        <v>4</v>
      </c>
      <c r="N6">
        <v>4</v>
      </c>
      <c r="O6">
        <v>4</v>
      </c>
      <c r="Q6">
        <v>4</v>
      </c>
      <c r="R6">
        <v>4</v>
      </c>
      <c r="T6">
        <v>1</v>
      </c>
      <c r="U6">
        <v>2.3333333333333335</v>
      </c>
      <c r="W6">
        <v>3.6</v>
      </c>
      <c r="X6">
        <v>3.4</v>
      </c>
      <c r="Z6">
        <v>4.5</v>
      </c>
      <c r="AA6">
        <v>4</v>
      </c>
      <c r="AC6">
        <v>12</v>
      </c>
      <c r="AD6">
        <v>12</v>
      </c>
    </row>
    <row r="7" spans="1:30" x14ac:dyDescent="0.2">
      <c r="A7">
        <v>129</v>
      </c>
      <c r="B7" s="13">
        <f>VLOOKUP(A7,Pre!$J:$BG,41,0)</f>
        <v>6.333333333333333</v>
      </c>
      <c r="C7" s="13">
        <f>VLOOKUP(A7,'post intervencion'!J:BY,59,0)</f>
        <v>6.666666666666667</v>
      </c>
      <c r="D7" s="13">
        <f t="shared" si="0"/>
        <v>0.33333333333333393</v>
      </c>
      <c r="E7">
        <f>VLOOKUP(A7,Pre!$J:$BG,42,0)</f>
        <v>11</v>
      </c>
      <c r="F7">
        <f>VLOOKUP(A7,'post intervencion'!J:BY,60,0)</f>
        <v>7</v>
      </c>
      <c r="H7">
        <v>1.6666666666666667</v>
      </c>
      <c r="I7">
        <v>1</v>
      </c>
      <c r="K7">
        <v>3</v>
      </c>
      <c r="L7">
        <v>1</v>
      </c>
      <c r="N7">
        <v>2</v>
      </c>
      <c r="O7">
        <v>1</v>
      </c>
      <c r="Q7">
        <v>0</v>
      </c>
      <c r="R7">
        <v>1</v>
      </c>
      <c r="T7">
        <v>2.3333333333333335</v>
      </c>
      <c r="U7">
        <v>3.2222222222222223</v>
      </c>
      <c r="W7">
        <v>3.2</v>
      </c>
      <c r="X7">
        <v>3.8</v>
      </c>
      <c r="Z7">
        <v>3.5</v>
      </c>
      <c r="AA7">
        <v>5</v>
      </c>
      <c r="AC7">
        <v>9</v>
      </c>
      <c r="AD7">
        <v>12</v>
      </c>
    </row>
    <row r="8" spans="1:30" x14ac:dyDescent="0.2">
      <c r="A8">
        <v>145</v>
      </c>
      <c r="B8" s="13">
        <f>VLOOKUP(A8,Pre!$J:$BG,41,0)</f>
        <v>5</v>
      </c>
      <c r="C8" s="13">
        <f>VLOOKUP(A8,'post intervencion'!J:BY,59,0)</f>
        <v>5</v>
      </c>
      <c r="D8" s="13">
        <f t="shared" si="0"/>
        <v>0</v>
      </c>
      <c r="E8">
        <f>VLOOKUP(A8,Pre!$J:$BG,42,0)</f>
        <v>3</v>
      </c>
      <c r="F8">
        <f>VLOOKUP(A8,'post intervencion'!J:BY,60,0)</f>
        <v>9</v>
      </c>
      <c r="W8">
        <v>4.2</v>
      </c>
      <c r="X8">
        <v>5</v>
      </c>
      <c r="Z8">
        <v>1</v>
      </c>
      <c r="AC8">
        <v>15</v>
      </c>
      <c r="AD8">
        <v>12</v>
      </c>
    </row>
    <row r="9" spans="1:30" x14ac:dyDescent="0.2">
      <c r="A9">
        <v>149</v>
      </c>
      <c r="B9" s="13">
        <f>VLOOKUP(A9,Pre!$J:$BG,41,0)</f>
        <v>5</v>
      </c>
      <c r="C9" s="13">
        <f>VLOOKUP(A9,'post intervencion'!J:BY,59,0)</f>
        <v>4.666666666666667</v>
      </c>
      <c r="D9" s="13">
        <f t="shared" si="0"/>
        <v>-0.33333333333333304</v>
      </c>
      <c r="E9">
        <f>VLOOKUP(A9,Pre!$J:$BG,42,0)</f>
        <v>12</v>
      </c>
      <c r="F9">
        <f>VLOOKUP(A9,'post intervencion'!J:BY,60,0)</f>
        <v>8</v>
      </c>
      <c r="H9">
        <v>1</v>
      </c>
      <c r="I9">
        <v>1</v>
      </c>
      <c r="K9">
        <v>0</v>
      </c>
      <c r="L9">
        <v>0</v>
      </c>
      <c r="N9">
        <v>3</v>
      </c>
      <c r="O9">
        <v>3</v>
      </c>
      <c r="Q9">
        <v>0</v>
      </c>
      <c r="R9">
        <v>0</v>
      </c>
      <c r="T9">
        <v>2.6666666666666665</v>
      </c>
      <c r="U9">
        <v>2.7777777777777777</v>
      </c>
      <c r="W9">
        <v>3.6</v>
      </c>
      <c r="X9">
        <v>3.6</v>
      </c>
      <c r="Z9">
        <v>3</v>
      </c>
      <c r="AA9">
        <v>4.333333333333333</v>
      </c>
      <c r="AC9">
        <v>4</v>
      </c>
      <c r="AD9">
        <v>8</v>
      </c>
    </row>
    <row r="10" spans="1:30" x14ac:dyDescent="0.2">
      <c r="A10">
        <v>153</v>
      </c>
      <c r="B10" s="13">
        <f>VLOOKUP(A10,Pre!$J:$BG,41,0)</f>
        <v>6.666666666666667</v>
      </c>
      <c r="C10" s="13">
        <f>VLOOKUP(A10,'post intervencion'!J:BY,59,0)</f>
        <v>6.333333333333333</v>
      </c>
      <c r="D10" s="13">
        <f t="shared" si="0"/>
        <v>-0.33333333333333393</v>
      </c>
      <c r="E10">
        <f>VLOOKUP(A10,Pre!$J:$BG,42,0)</f>
        <v>9</v>
      </c>
      <c r="F10">
        <f>VLOOKUP(A10,'post intervencion'!J:BY,60,0)</f>
        <v>9</v>
      </c>
      <c r="H10">
        <v>0.33333333333333331</v>
      </c>
      <c r="I10">
        <v>0</v>
      </c>
      <c r="K10">
        <v>1</v>
      </c>
      <c r="L10">
        <v>0</v>
      </c>
      <c r="N10">
        <v>0</v>
      </c>
      <c r="O10">
        <v>0</v>
      </c>
      <c r="Q10">
        <v>0</v>
      </c>
      <c r="R10">
        <v>0</v>
      </c>
      <c r="T10">
        <v>3</v>
      </c>
      <c r="U10">
        <v>3.8888888888888888</v>
      </c>
      <c r="W10">
        <v>4.2</v>
      </c>
      <c r="X10">
        <v>4.4000000000000004</v>
      </c>
      <c r="Z10">
        <v>3</v>
      </c>
      <c r="AA10">
        <v>3.3333333333333335</v>
      </c>
      <c r="AC10">
        <v>1</v>
      </c>
      <c r="AD10">
        <v>1</v>
      </c>
    </row>
    <row r="11" spans="1:30" x14ac:dyDescent="0.2">
      <c r="A11">
        <v>161</v>
      </c>
      <c r="B11" s="13">
        <f>VLOOKUP(A11,Pre!$J:$BG,41,0)</f>
        <v>6</v>
      </c>
      <c r="C11" s="13">
        <f>VLOOKUP(A11,'post intervencion'!J:BY,59,0)</f>
        <v>6.666666666666667</v>
      </c>
      <c r="D11" s="13">
        <f t="shared" si="0"/>
        <v>0.66666666666666696</v>
      </c>
      <c r="E11">
        <f>VLOOKUP(A11,Pre!$J:$BG,42,0)</f>
        <v>3</v>
      </c>
      <c r="F11">
        <f>VLOOKUP(A11,'post intervencion'!J:BY,60,0)</f>
        <v>1</v>
      </c>
      <c r="H11">
        <v>4</v>
      </c>
      <c r="I11">
        <v>3.6666666666666665</v>
      </c>
      <c r="K11">
        <v>3</v>
      </c>
      <c r="L11">
        <v>3</v>
      </c>
      <c r="N11">
        <v>4</v>
      </c>
      <c r="O11">
        <v>3</v>
      </c>
      <c r="Q11">
        <v>5</v>
      </c>
      <c r="R11">
        <v>5</v>
      </c>
      <c r="T11">
        <v>1</v>
      </c>
      <c r="U11">
        <v>2.8888888888888888</v>
      </c>
      <c r="W11">
        <v>3.6</v>
      </c>
      <c r="X11">
        <v>4.2</v>
      </c>
      <c r="Z11">
        <v>4.25</v>
      </c>
      <c r="AA11">
        <v>4.666666666666667</v>
      </c>
      <c r="AC11">
        <v>13</v>
      </c>
      <c r="AD11">
        <v>12</v>
      </c>
    </row>
    <row r="12" spans="1:30" x14ac:dyDescent="0.2">
      <c r="A12">
        <v>189</v>
      </c>
      <c r="B12" s="13">
        <f>VLOOKUP(A12,Pre!$J:$BG,41,0)</f>
        <v>6.333333333333333</v>
      </c>
      <c r="C12" s="13">
        <f>VLOOKUP(A12,'post intervencion'!J:BY,59,0)</f>
        <v>6.666666666666667</v>
      </c>
      <c r="D12" s="13">
        <f t="shared" si="0"/>
        <v>0.33333333333333393</v>
      </c>
      <c r="E12">
        <f>VLOOKUP(A12,Pre!$J:$BG,42,0)</f>
        <v>7</v>
      </c>
      <c r="F12">
        <f>VLOOKUP(A12,'post intervencion'!J:BY,60,0)</f>
        <v>11</v>
      </c>
      <c r="H12">
        <v>1</v>
      </c>
      <c r="I12">
        <v>2.3333333333333335</v>
      </c>
      <c r="K12">
        <v>1</v>
      </c>
      <c r="L12">
        <v>2</v>
      </c>
      <c r="N12">
        <v>1</v>
      </c>
      <c r="O12">
        <v>3</v>
      </c>
      <c r="Q12">
        <v>1</v>
      </c>
      <c r="R12">
        <v>2</v>
      </c>
      <c r="T12">
        <v>3</v>
      </c>
      <c r="U12">
        <v>3.1111111111111112</v>
      </c>
      <c r="W12">
        <v>3.8</v>
      </c>
      <c r="X12">
        <v>4</v>
      </c>
      <c r="Z12">
        <v>3.5</v>
      </c>
      <c r="AA12">
        <v>4.333333333333333</v>
      </c>
      <c r="AC12">
        <v>7</v>
      </c>
      <c r="AD12">
        <v>10</v>
      </c>
    </row>
    <row r="13" spans="1:30" x14ac:dyDescent="0.2">
      <c r="A13">
        <v>205</v>
      </c>
      <c r="B13" s="13">
        <f>VLOOKUP(A13,Pre!$J:$BG,41,0)</f>
        <v>6</v>
      </c>
      <c r="C13" s="13">
        <f>VLOOKUP(A13,'post intervencion'!J:BY,59,0)</f>
        <v>5.666666666666667</v>
      </c>
      <c r="D13" s="13">
        <f t="shared" si="0"/>
        <v>-0.33333333333333304</v>
      </c>
      <c r="E13">
        <f>VLOOKUP(A13,Pre!$J:$BG,42,0)</f>
        <v>9</v>
      </c>
      <c r="F13">
        <f>VLOOKUP(A13,'post intervencion'!J:BY,60,0)</f>
        <v>4</v>
      </c>
      <c r="H13">
        <v>2.6666666666666665</v>
      </c>
      <c r="I13">
        <v>3.3333333333333335</v>
      </c>
      <c r="K13">
        <v>1</v>
      </c>
      <c r="L13">
        <v>3</v>
      </c>
      <c r="N13">
        <v>4</v>
      </c>
      <c r="O13">
        <v>4</v>
      </c>
      <c r="Q13">
        <v>3</v>
      </c>
      <c r="R13">
        <v>3</v>
      </c>
      <c r="T13">
        <v>2.6666666666666665</v>
      </c>
      <c r="U13">
        <v>2.4444444444444446</v>
      </c>
      <c r="W13">
        <v>3.6</v>
      </c>
      <c r="X13">
        <v>3.4</v>
      </c>
      <c r="Z13">
        <v>4</v>
      </c>
      <c r="AA13">
        <v>5</v>
      </c>
      <c r="AC13">
        <v>10</v>
      </c>
      <c r="AD13">
        <v>14</v>
      </c>
    </row>
    <row r="14" spans="1:30" x14ac:dyDescent="0.2">
      <c r="A14">
        <v>209</v>
      </c>
      <c r="B14" s="13">
        <f>VLOOKUP(A14,Pre!$J:$BG,41,0)</f>
        <v>5</v>
      </c>
      <c r="C14" s="13">
        <f>VLOOKUP(A14,'post intervencion'!J:BY,59,0)</f>
        <v>4.333333333333333</v>
      </c>
      <c r="D14" s="13">
        <f t="shared" si="0"/>
        <v>-0.66666666666666696</v>
      </c>
      <c r="E14">
        <f>VLOOKUP(A14,Pre!$J:$BG,42,0)</f>
        <v>6</v>
      </c>
      <c r="F14">
        <f>VLOOKUP(A14,'post intervencion'!J:BY,60,0)</f>
        <v>1</v>
      </c>
      <c r="W14">
        <v>1</v>
      </c>
      <c r="X14">
        <v>2.8</v>
      </c>
      <c r="Z14">
        <v>2</v>
      </c>
      <c r="AC14">
        <v>0</v>
      </c>
      <c r="AD14">
        <v>0</v>
      </c>
    </row>
    <row r="15" spans="1:30" x14ac:dyDescent="0.2">
      <c r="A15">
        <v>221</v>
      </c>
      <c r="B15" s="13">
        <f>VLOOKUP(A15,Pre!$J:$BG,41,0)</f>
        <v>5.333333333333333</v>
      </c>
      <c r="C15" s="13">
        <f>VLOOKUP(A15,'post intervencion'!J:BY,59,0)</f>
        <v>5.333333333333333</v>
      </c>
      <c r="D15" s="13">
        <f t="shared" si="0"/>
        <v>0</v>
      </c>
      <c r="E15">
        <f>VLOOKUP(A15,Pre!$J:$BG,42,0)</f>
        <v>8</v>
      </c>
      <c r="F15">
        <f>VLOOKUP(A15,'post intervencion'!J:BY,60,0)</f>
        <v>9</v>
      </c>
      <c r="H15">
        <v>0</v>
      </c>
      <c r="I15">
        <v>0.33333333333333331</v>
      </c>
      <c r="K15">
        <v>-1</v>
      </c>
      <c r="L15">
        <v>0</v>
      </c>
      <c r="N15">
        <v>0</v>
      </c>
      <c r="O15">
        <v>0</v>
      </c>
      <c r="Q15">
        <v>1</v>
      </c>
      <c r="R15">
        <v>1</v>
      </c>
      <c r="T15">
        <v>3.3333333333333335</v>
      </c>
      <c r="U15">
        <v>2.7777777777777777</v>
      </c>
      <c r="W15">
        <v>5.6</v>
      </c>
      <c r="X15">
        <v>4.5999999999999996</v>
      </c>
      <c r="Z15">
        <v>3.25</v>
      </c>
      <c r="AA15">
        <v>3.3333333333333335</v>
      </c>
      <c r="AC15">
        <v>3</v>
      </c>
      <c r="AD15">
        <v>4</v>
      </c>
    </row>
    <row r="16" spans="1:30" x14ac:dyDescent="0.2">
      <c r="A16">
        <v>225</v>
      </c>
      <c r="B16" s="13">
        <f>VLOOKUP(A16,Pre!$J:$BG,41,0)</f>
        <v>4</v>
      </c>
      <c r="C16" s="13">
        <f>VLOOKUP(A16,'post intervencion'!J:BY,59,0)</f>
        <v>4.333333333333333</v>
      </c>
      <c r="D16" s="13">
        <f t="shared" si="0"/>
        <v>0.33333333333333304</v>
      </c>
      <c r="E16">
        <f>VLOOKUP(A16,Pre!$J:$BG,42,0)</f>
        <v>10</v>
      </c>
      <c r="F16">
        <f>VLOOKUP(A16,'post intervencion'!J:BY,60,0)</f>
        <v>10</v>
      </c>
      <c r="H16">
        <v>2</v>
      </c>
      <c r="I16">
        <v>2</v>
      </c>
      <c r="K16">
        <v>2</v>
      </c>
      <c r="L16">
        <v>3</v>
      </c>
      <c r="N16">
        <v>2</v>
      </c>
      <c r="O16">
        <v>2</v>
      </c>
      <c r="Q16">
        <v>2</v>
      </c>
      <c r="R16">
        <v>1</v>
      </c>
      <c r="T16">
        <v>2.3333333333333335</v>
      </c>
      <c r="U16">
        <v>3.6666666666666665</v>
      </c>
      <c r="W16">
        <v>4</v>
      </c>
      <c r="X16">
        <v>3</v>
      </c>
      <c r="Z16">
        <v>4.75</v>
      </c>
      <c r="AA16">
        <v>4</v>
      </c>
      <c r="AC16">
        <v>7</v>
      </c>
      <c r="AD16">
        <v>6</v>
      </c>
    </row>
    <row r="17" spans="1:30" x14ac:dyDescent="0.2">
      <c r="A17">
        <v>245</v>
      </c>
      <c r="B17" s="13">
        <f>VLOOKUP(A17,Pre!$J:$BG,41,0)</f>
        <v>4</v>
      </c>
      <c r="C17" s="13">
        <f>VLOOKUP(A17,'post intervencion'!J:BY,59,0)</f>
        <v>6</v>
      </c>
      <c r="D17" s="13">
        <f t="shared" si="0"/>
        <v>2</v>
      </c>
      <c r="E17">
        <f>VLOOKUP(A17,Pre!$J:$BG,42,0)</f>
        <v>8</v>
      </c>
      <c r="F17">
        <f>VLOOKUP(A17,'post intervencion'!J:BY,60,0)</f>
        <v>7</v>
      </c>
      <c r="H17">
        <v>0.33333333333333331</v>
      </c>
      <c r="I17">
        <v>0</v>
      </c>
      <c r="K17">
        <v>1</v>
      </c>
      <c r="L17">
        <v>0</v>
      </c>
      <c r="N17">
        <v>0</v>
      </c>
      <c r="O17">
        <v>0</v>
      </c>
      <c r="Q17">
        <v>0</v>
      </c>
      <c r="R17">
        <v>0</v>
      </c>
      <c r="T17">
        <v>2.6666666666666665</v>
      </c>
      <c r="U17">
        <v>4.1111111111111107</v>
      </c>
      <c r="W17">
        <v>3.2</v>
      </c>
      <c r="X17">
        <v>2.8</v>
      </c>
      <c r="Z17">
        <v>2.5</v>
      </c>
      <c r="AC17">
        <v>1</v>
      </c>
      <c r="AD17">
        <v>1</v>
      </c>
    </row>
    <row r="18" spans="1:30" x14ac:dyDescent="0.2">
      <c r="A18">
        <v>257</v>
      </c>
      <c r="B18" s="13">
        <f>VLOOKUP(A18,Pre!$J:$BG,41,0)</f>
        <v>6</v>
      </c>
      <c r="C18" s="13">
        <f>VLOOKUP(A18,'post intervencion'!J:BY,59,0)</f>
        <v>7</v>
      </c>
      <c r="D18" s="13">
        <f t="shared" si="0"/>
        <v>1</v>
      </c>
      <c r="E18">
        <f>VLOOKUP(A18,Pre!$J:$BG,42,0)</f>
        <v>4</v>
      </c>
      <c r="F18">
        <f>VLOOKUP(A18,'post intervencion'!J:BY,60,0)</f>
        <v>7</v>
      </c>
      <c r="H18">
        <v>0</v>
      </c>
      <c r="I18">
        <v>1.3333333333333333</v>
      </c>
      <c r="K18">
        <v>0</v>
      </c>
      <c r="L18">
        <v>-1</v>
      </c>
      <c r="N18">
        <v>0</v>
      </c>
      <c r="O18">
        <v>5</v>
      </c>
      <c r="Q18">
        <v>0</v>
      </c>
      <c r="R18">
        <v>0</v>
      </c>
      <c r="T18">
        <v>4.666666666666667</v>
      </c>
      <c r="U18">
        <v>3.7777777777777777</v>
      </c>
      <c r="W18">
        <v>2.6</v>
      </c>
      <c r="X18">
        <v>3.4</v>
      </c>
      <c r="Z18">
        <v>1.25</v>
      </c>
      <c r="AC18">
        <v>15</v>
      </c>
      <c r="AD18">
        <v>15</v>
      </c>
    </row>
    <row r="19" spans="1:30" x14ac:dyDescent="0.2">
      <c r="A19">
        <v>261</v>
      </c>
      <c r="B19" s="13">
        <f>VLOOKUP(A19,Pre!$J:$BG,41,0)</f>
        <v>6.333333333333333</v>
      </c>
      <c r="C19" s="13">
        <f>VLOOKUP(A19,'post intervencion'!J:BY,59,0)</f>
        <v>7</v>
      </c>
      <c r="D19" s="13">
        <f t="shared" si="0"/>
        <v>0.66666666666666696</v>
      </c>
      <c r="E19">
        <f>VLOOKUP(A19,Pre!$J:$BG,42,0)</f>
        <v>0</v>
      </c>
      <c r="F19">
        <f>VLOOKUP(A19,'post intervencion'!J:BY,60,0)</f>
        <v>-2</v>
      </c>
      <c r="H19">
        <v>4.333333333333333</v>
      </c>
      <c r="I19">
        <v>5</v>
      </c>
      <c r="K19">
        <v>4</v>
      </c>
      <c r="L19">
        <v>5</v>
      </c>
      <c r="N19">
        <v>4</v>
      </c>
      <c r="O19">
        <v>5</v>
      </c>
      <c r="Q19">
        <v>5</v>
      </c>
      <c r="R19">
        <v>5</v>
      </c>
      <c r="T19">
        <v>1.3333333333333333</v>
      </c>
      <c r="U19">
        <v>2.6666666666666665</v>
      </c>
      <c r="W19">
        <v>4.4000000000000004</v>
      </c>
      <c r="X19">
        <v>4.2</v>
      </c>
      <c r="Z19">
        <v>4</v>
      </c>
      <c r="AA19">
        <v>5</v>
      </c>
      <c r="AC19">
        <v>14</v>
      </c>
      <c r="AD19">
        <v>15</v>
      </c>
    </row>
    <row r="20" spans="1:30" x14ac:dyDescent="0.2">
      <c r="A20">
        <v>265</v>
      </c>
      <c r="B20" s="13">
        <f>VLOOKUP(A20,Pre!$J:$BG,41,0)</f>
        <v>4.666666666666667</v>
      </c>
      <c r="C20" s="13">
        <f>VLOOKUP(A20,'post intervencion'!J:BY,59,0)</f>
        <v>5.333333333333333</v>
      </c>
      <c r="D20" s="13">
        <f t="shared" si="0"/>
        <v>0.66666666666666607</v>
      </c>
      <c r="E20">
        <f>VLOOKUP(A20,Pre!$J:$BG,42,0)</f>
        <v>0</v>
      </c>
      <c r="F20">
        <f>VLOOKUP(A20,'post intervencion'!J:BY,60,0)</f>
        <v>2</v>
      </c>
      <c r="H20">
        <v>1.6666666666666667</v>
      </c>
      <c r="I20">
        <v>1.3333333333333333</v>
      </c>
      <c r="K20">
        <v>0</v>
      </c>
      <c r="L20">
        <v>0</v>
      </c>
      <c r="N20">
        <v>3</v>
      </c>
      <c r="O20">
        <v>2</v>
      </c>
      <c r="Q20">
        <v>2</v>
      </c>
      <c r="R20">
        <v>2</v>
      </c>
      <c r="T20">
        <v>3</v>
      </c>
      <c r="U20">
        <v>3.8888888888888888</v>
      </c>
      <c r="W20">
        <v>5</v>
      </c>
      <c r="X20">
        <v>4.2</v>
      </c>
      <c r="Z20">
        <v>3.75</v>
      </c>
      <c r="AA20">
        <v>3</v>
      </c>
      <c r="AC20">
        <v>7</v>
      </c>
      <c r="AD20">
        <v>6</v>
      </c>
    </row>
    <row r="21" spans="1:30" x14ac:dyDescent="0.2">
      <c r="A21">
        <v>297</v>
      </c>
      <c r="B21" s="13">
        <f>VLOOKUP(A21,Pre!$J:$BG,41,0)</f>
        <v>5</v>
      </c>
      <c r="C21" s="13">
        <f>VLOOKUP(A21,'post intervencion'!J:BY,59,0)</f>
        <v>6</v>
      </c>
      <c r="D21" s="13">
        <f t="shared" si="0"/>
        <v>1</v>
      </c>
      <c r="E21">
        <f>VLOOKUP(A21,Pre!$J:$BG,42,0)</f>
        <v>4</v>
      </c>
      <c r="F21">
        <f>VLOOKUP(A21,'post intervencion'!J:BY,60,0)</f>
        <v>6</v>
      </c>
      <c r="H21">
        <v>3</v>
      </c>
      <c r="I21">
        <v>1.6666666666666667</v>
      </c>
      <c r="K21">
        <v>1</v>
      </c>
      <c r="L21">
        <v>2</v>
      </c>
      <c r="N21">
        <v>4</v>
      </c>
      <c r="O21">
        <v>2</v>
      </c>
      <c r="Q21">
        <v>4</v>
      </c>
      <c r="R21">
        <v>1</v>
      </c>
      <c r="T21">
        <v>2</v>
      </c>
      <c r="U21">
        <v>2.8888888888888888</v>
      </c>
      <c r="W21">
        <v>3.2</v>
      </c>
      <c r="X21">
        <v>4</v>
      </c>
      <c r="Z21">
        <v>4</v>
      </c>
      <c r="AA21">
        <v>4.333333333333333</v>
      </c>
      <c r="AC21">
        <v>12</v>
      </c>
      <c r="AD21">
        <v>11</v>
      </c>
    </row>
    <row r="22" spans="1:30" x14ac:dyDescent="0.2">
      <c r="A22">
        <v>301</v>
      </c>
      <c r="B22" s="13">
        <f>VLOOKUP(A22,Pre!$J:$BG,41,0)</f>
        <v>5</v>
      </c>
      <c r="C22" s="13">
        <f>VLOOKUP(A22,'post intervencion'!J:BY,59,0)</f>
        <v>5.666666666666667</v>
      </c>
      <c r="D22" s="13">
        <f t="shared" si="0"/>
        <v>0.66666666666666696</v>
      </c>
      <c r="E22">
        <f>VLOOKUP(A22,Pre!$J:$BG,42,0)</f>
        <v>8</v>
      </c>
      <c r="F22">
        <f>VLOOKUP(A22,'post intervencion'!J:BY,60,0)</f>
        <v>9</v>
      </c>
      <c r="H22">
        <v>4</v>
      </c>
      <c r="I22">
        <v>4.333333333333333</v>
      </c>
      <c r="K22">
        <v>4</v>
      </c>
      <c r="L22">
        <v>5</v>
      </c>
      <c r="N22">
        <v>5</v>
      </c>
      <c r="O22">
        <v>5</v>
      </c>
      <c r="Q22">
        <v>3</v>
      </c>
      <c r="R22">
        <v>3</v>
      </c>
      <c r="T22">
        <v>2</v>
      </c>
      <c r="U22">
        <v>2.8888888888888888</v>
      </c>
      <c r="W22">
        <v>3.4</v>
      </c>
      <c r="X22">
        <v>4.2</v>
      </c>
      <c r="Z22">
        <v>5.5</v>
      </c>
      <c r="AA22">
        <v>6</v>
      </c>
      <c r="AC22">
        <v>14</v>
      </c>
      <c r="AD22">
        <v>14</v>
      </c>
    </row>
    <row r="23" spans="1:30" x14ac:dyDescent="0.2">
      <c r="A23">
        <v>309</v>
      </c>
      <c r="B23" s="13">
        <f>VLOOKUP(A23,Pre!$J:$BG,41,0)</f>
        <v>2</v>
      </c>
      <c r="C23" s="13">
        <f>VLOOKUP(A23,'post intervencion'!J:BY,59,0)</f>
        <v>3</v>
      </c>
      <c r="D23" s="13">
        <f t="shared" si="0"/>
        <v>1</v>
      </c>
      <c r="E23">
        <f>VLOOKUP(A23,Pre!$J:$BG,42,0)</f>
        <v>7</v>
      </c>
      <c r="F23">
        <f>VLOOKUP(A23,'post intervencion'!J:BY,60,0)</f>
        <v>6</v>
      </c>
      <c r="W23">
        <v>3.6</v>
      </c>
      <c r="X23">
        <v>3.6</v>
      </c>
      <c r="Z23">
        <v>4</v>
      </c>
      <c r="AC23">
        <v>6</v>
      </c>
      <c r="AD23">
        <v>2</v>
      </c>
    </row>
    <row r="24" spans="1:30" x14ac:dyDescent="0.2">
      <c r="A24">
        <v>313</v>
      </c>
      <c r="B24" s="13">
        <f>VLOOKUP(A24,Pre!$J:$BG,41,0)</f>
        <v>6.333333333333333</v>
      </c>
      <c r="C24" s="13">
        <f>VLOOKUP(A24,'post intervencion'!J:BY,59,0)</f>
        <v>6.666666666666667</v>
      </c>
      <c r="D24" s="13">
        <f t="shared" si="0"/>
        <v>0.33333333333333393</v>
      </c>
      <c r="E24">
        <f>VLOOKUP(A24,Pre!$J:$BG,42,0)</f>
        <v>10</v>
      </c>
      <c r="F24">
        <f>VLOOKUP(A24,'post intervencion'!J:BY,60,0)</f>
        <v>11</v>
      </c>
      <c r="H24">
        <v>2</v>
      </c>
      <c r="I24">
        <v>1.6666666666666667</v>
      </c>
      <c r="K24">
        <v>1</v>
      </c>
      <c r="L24">
        <v>3</v>
      </c>
      <c r="N24">
        <v>3</v>
      </c>
      <c r="O24">
        <v>2</v>
      </c>
      <c r="Q24">
        <v>2</v>
      </c>
      <c r="R24">
        <v>0</v>
      </c>
      <c r="T24">
        <v>3.3333333333333335</v>
      </c>
      <c r="U24">
        <v>3.3333333333333335</v>
      </c>
      <c r="W24">
        <v>4</v>
      </c>
      <c r="X24">
        <v>3.6</v>
      </c>
      <c r="Z24">
        <v>4.25</v>
      </c>
      <c r="AA24">
        <v>4</v>
      </c>
      <c r="AC24">
        <v>7</v>
      </c>
      <c r="AD24">
        <v>5</v>
      </c>
    </row>
    <row r="25" spans="1:30" x14ac:dyDescent="0.2">
      <c r="A25">
        <v>317</v>
      </c>
      <c r="B25" s="13">
        <f>VLOOKUP(A25,Pre!$J:$BG,41,0)</f>
        <v>4</v>
      </c>
      <c r="C25" s="13">
        <f>VLOOKUP(A25,'post intervencion'!J:BY,59,0)</f>
        <v>5.333333333333333</v>
      </c>
      <c r="D25" s="13">
        <f t="shared" si="0"/>
        <v>1.333333333333333</v>
      </c>
      <c r="E25">
        <f>VLOOKUP(A25,Pre!$J:$BG,42,0)</f>
        <v>2</v>
      </c>
      <c r="F25">
        <f>VLOOKUP(A25,'post intervencion'!J:BY,60,0)</f>
        <v>6</v>
      </c>
      <c r="H25">
        <v>2.6666666666666665</v>
      </c>
      <c r="I25">
        <v>2</v>
      </c>
      <c r="K25">
        <v>3</v>
      </c>
      <c r="L25">
        <v>1</v>
      </c>
      <c r="N25">
        <v>3</v>
      </c>
      <c r="O25">
        <v>2</v>
      </c>
      <c r="Q25">
        <v>2</v>
      </c>
      <c r="R25">
        <v>2</v>
      </c>
      <c r="T25">
        <v>2.3333333333333335</v>
      </c>
      <c r="U25">
        <v>3.5555555555555554</v>
      </c>
      <c r="W25">
        <v>3</v>
      </c>
      <c r="X25">
        <v>4.2</v>
      </c>
      <c r="Z25">
        <v>4.25</v>
      </c>
      <c r="AA25">
        <v>3.3333333333333335</v>
      </c>
      <c r="AC25">
        <v>12</v>
      </c>
      <c r="AD25">
        <v>5</v>
      </c>
    </row>
    <row r="26" spans="1:30" x14ac:dyDescent="0.2">
      <c r="A26">
        <v>337</v>
      </c>
      <c r="B26" s="13">
        <f>VLOOKUP(A26,Pre!$J:$BG,41,0)</f>
        <v>5.333333333333333</v>
      </c>
      <c r="C26" s="13">
        <f>VLOOKUP(A26,'post intervencion'!J:BY,59,0)</f>
        <v>7</v>
      </c>
      <c r="D26" s="13">
        <f t="shared" si="0"/>
        <v>1.666666666666667</v>
      </c>
      <c r="E26">
        <f>VLOOKUP(A26,Pre!$J:$BG,42,0)</f>
        <v>10</v>
      </c>
      <c r="F26">
        <f>VLOOKUP(A26,'post intervencion'!J:BY,60,0)</f>
        <v>8</v>
      </c>
      <c r="H26">
        <v>0</v>
      </c>
      <c r="I26">
        <v>0</v>
      </c>
      <c r="K26">
        <v>0</v>
      </c>
      <c r="L26">
        <v>0</v>
      </c>
      <c r="N26">
        <v>0</v>
      </c>
      <c r="O26">
        <v>0</v>
      </c>
      <c r="Q26">
        <v>0</v>
      </c>
      <c r="R26">
        <v>0</v>
      </c>
      <c r="T26">
        <v>5.666666666666667</v>
      </c>
      <c r="U26">
        <v>3.8888888888888888</v>
      </c>
      <c r="W26">
        <v>2</v>
      </c>
      <c r="X26">
        <v>2.8</v>
      </c>
      <c r="Z26">
        <v>3.75</v>
      </c>
      <c r="AA26">
        <v>3</v>
      </c>
      <c r="AC26">
        <v>6</v>
      </c>
      <c r="AD26">
        <v>3</v>
      </c>
    </row>
    <row r="27" spans="1:30" x14ac:dyDescent="0.2">
      <c r="A27">
        <v>357</v>
      </c>
      <c r="B27" s="13">
        <f>VLOOKUP(A27,Pre!$J:$BG,41,0)</f>
        <v>5.333333333333333</v>
      </c>
      <c r="C27" s="13">
        <f>VLOOKUP(A27,'post intervencion'!J:BY,59,0)</f>
        <v>5</v>
      </c>
      <c r="D27" s="13">
        <f t="shared" si="0"/>
        <v>-0.33333333333333304</v>
      </c>
      <c r="E27">
        <f>VLOOKUP(A27,Pre!$J:$BG,42,0)</f>
        <v>11</v>
      </c>
      <c r="F27">
        <f>VLOOKUP(A27,'post intervencion'!J:BY,60,0)</f>
        <v>10</v>
      </c>
      <c r="H27">
        <v>2</v>
      </c>
      <c r="I27">
        <v>1</v>
      </c>
      <c r="K27">
        <v>2</v>
      </c>
      <c r="L27">
        <v>1</v>
      </c>
      <c r="N27">
        <v>3</v>
      </c>
      <c r="O27">
        <v>2</v>
      </c>
      <c r="Q27">
        <v>1</v>
      </c>
      <c r="R27">
        <v>0</v>
      </c>
      <c r="T27">
        <v>2.6666666666666665</v>
      </c>
      <c r="U27">
        <v>3.3333333333333335</v>
      </c>
      <c r="W27">
        <v>3.2</v>
      </c>
      <c r="X27">
        <v>3.8</v>
      </c>
      <c r="Z27">
        <v>3.5</v>
      </c>
      <c r="AA27">
        <v>4</v>
      </c>
      <c r="AC27">
        <v>6</v>
      </c>
      <c r="AD27">
        <v>3</v>
      </c>
    </row>
    <row r="28" spans="1:30" x14ac:dyDescent="0.2">
      <c r="A28">
        <v>369</v>
      </c>
      <c r="B28" s="13">
        <f>VLOOKUP(A28,Pre!$J:$BG,41,0)</f>
        <v>3.6666666666666665</v>
      </c>
      <c r="C28" s="13">
        <f>VLOOKUP(A28,'post intervencion'!J:BY,59,0)</f>
        <v>4.333333333333333</v>
      </c>
      <c r="D28" s="13">
        <f t="shared" si="0"/>
        <v>0.66666666666666652</v>
      </c>
      <c r="E28">
        <f>VLOOKUP(A28,Pre!$J:$BG,42,0)</f>
        <v>9</v>
      </c>
      <c r="F28">
        <f>VLOOKUP(A28,'post intervencion'!J:BY,60,0)</f>
        <v>12</v>
      </c>
      <c r="W28">
        <v>3</v>
      </c>
      <c r="X28">
        <v>3.2</v>
      </c>
      <c r="Z28">
        <v>3</v>
      </c>
      <c r="AC28">
        <v>0</v>
      </c>
      <c r="AD28">
        <v>0</v>
      </c>
    </row>
    <row r="29" spans="1:30" x14ac:dyDescent="0.2">
      <c r="A29">
        <v>389</v>
      </c>
      <c r="B29" s="13">
        <f>VLOOKUP(A29,Pre!$J:$BG,41,0)</f>
        <v>4</v>
      </c>
      <c r="C29" s="13">
        <f>VLOOKUP(A29,'post intervencion'!J:BY,59,0)</f>
        <v>4.333333333333333</v>
      </c>
      <c r="D29" s="13">
        <f t="shared" si="0"/>
        <v>0.33333333333333304</v>
      </c>
      <c r="E29">
        <f>VLOOKUP(A29,Pre!$J:$BG,42,0)</f>
        <v>2</v>
      </c>
      <c r="F29">
        <f>VLOOKUP(A29,'post intervencion'!J:BY,60,0)</f>
        <v>3</v>
      </c>
      <c r="H29">
        <v>3</v>
      </c>
      <c r="I29">
        <v>3</v>
      </c>
      <c r="K29">
        <v>3</v>
      </c>
      <c r="L29">
        <v>3</v>
      </c>
      <c r="N29">
        <v>3</v>
      </c>
      <c r="O29">
        <v>3</v>
      </c>
      <c r="Q29">
        <v>3</v>
      </c>
      <c r="R29">
        <v>3</v>
      </c>
      <c r="T29">
        <v>1</v>
      </c>
      <c r="U29">
        <v>2</v>
      </c>
      <c r="W29">
        <v>3.4</v>
      </c>
      <c r="X29">
        <v>3.2</v>
      </c>
      <c r="Z29">
        <v>3.5</v>
      </c>
      <c r="AA29">
        <v>4</v>
      </c>
      <c r="AC29">
        <v>9</v>
      </c>
      <c r="AD29">
        <v>9</v>
      </c>
    </row>
    <row r="30" spans="1:30" x14ac:dyDescent="0.2">
      <c r="A30">
        <v>393</v>
      </c>
      <c r="B30" s="13">
        <f>VLOOKUP(A30,Pre!$J:$BG,41,0)</f>
        <v>6.333333333333333</v>
      </c>
      <c r="C30" s="13">
        <f>VLOOKUP(A30,'post intervencion'!J:BY,59,0)</f>
        <v>7</v>
      </c>
      <c r="D30" s="13">
        <f t="shared" si="0"/>
        <v>0.66666666666666696</v>
      </c>
      <c r="E30">
        <f>VLOOKUP(A30,Pre!$J:$BG,42,0)</f>
        <v>10</v>
      </c>
      <c r="F30">
        <f>VLOOKUP(A30,'post intervencion'!J:BY,60,0)</f>
        <v>12</v>
      </c>
      <c r="H30">
        <v>1.6666666666666667</v>
      </c>
      <c r="I30">
        <v>3.6666666666666665</v>
      </c>
      <c r="K30">
        <v>1</v>
      </c>
      <c r="L30">
        <v>3</v>
      </c>
      <c r="N30">
        <v>4</v>
      </c>
      <c r="O30">
        <v>4</v>
      </c>
      <c r="Q30">
        <v>0</v>
      </c>
      <c r="R30">
        <v>4</v>
      </c>
      <c r="T30">
        <v>4.333333333333333</v>
      </c>
      <c r="U30">
        <v>3.8888888888888888</v>
      </c>
      <c r="W30">
        <v>4.5999999999999996</v>
      </c>
      <c r="X30">
        <v>4.2</v>
      </c>
      <c r="Z30">
        <v>4.75</v>
      </c>
      <c r="AA30">
        <v>4.666666666666667</v>
      </c>
      <c r="AC30">
        <v>5</v>
      </c>
      <c r="AD30">
        <v>11</v>
      </c>
    </row>
    <row r="31" spans="1:30" x14ac:dyDescent="0.2">
      <c r="A31">
        <v>401</v>
      </c>
      <c r="B31" s="13"/>
      <c r="C31" s="13">
        <f>VLOOKUP(A31,'post intervencion'!J:BY,59,0)</f>
        <v>6</v>
      </c>
      <c r="D31" s="13">
        <f t="shared" si="0"/>
        <v>6</v>
      </c>
      <c r="E31">
        <f>VLOOKUP(A31,Pre!$J:$BG,42,0)</f>
        <v>7</v>
      </c>
      <c r="F31">
        <f>VLOOKUP(A31,'post intervencion'!J:BY,60,0)</f>
        <v>8</v>
      </c>
      <c r="X31">
        <v>3.6</v>
      </c>
      <c r="AA31">
        <v>3.6666666666666665</v>
      </c>
      <c r="AC31">
        <v>0</v>
      </c>
      <c r="AD31">
        <v>5</v>
      </c>
    </row>
    <row r="32" spans="1:30" x14ac:dyDescent="0.2">
      <c r="A32">
        <v>409</v>
      </c>
      <c r="B32" s="13">
        <f>VLOOKUP(A32,Pre!$J:$BG,41,0)</f>
        <v>6.333333333333333</v>
      </c>
      <c r="C32" s="13">
        <f>VLOOKUP(A32,'post intervencion'!J:BY,59,0)</f>
        <v>6.333333333333333</v>
      </c>
      <c r="D32" s="13">
        <f t="shared" si="0"/>
        <v>0</v>
      </c>
      <c r="E32">
        <f>VLOOKUP(A32,Pre!$J:$BG,42,0)</f>
        <v>8</v>
      </c>
      <c r="F32">
        <f>VLOOKUP(A32,'post intervencion'!J:BY,60,0)</f>
        <v>4</v>
      </c>
      <c r="W32">
        <v>3.4</v>
      </c>
      <c r="X32">
        <v>4.4000000000000004</v>
      </c>
      <c r="Z32">
        <v>4</v>
      </c>
      <c r="AA32">
        <v>2.3333333333333335</v>
      </c>
      <c r="AC32">
        <v>5</v>
      </c>
      <c r="AD32">
        <v>1</v>
      </c>
    </row>
    <row r="33" spans="1:30" x14ac:dyDescent="0.2">
      <c r="A33">
        <v>417</v>
      </c>
      <c r="B33" s="13">
        <f>VLOOKUP(A33,Pre!$J:$BG,41,0)</f>
        <v>6</v>
      </c>
      <c r="C33" s="13">
        <f>VLOOKUP(A33,'post intervencion'!J:BY,59,0)</f>
        <v>5.666666666666667</v>
      </c>
      <c r="D33" s="13">
        <f t="shared" si="0"/>
        <v>-0.33333333333333304</v>
      </c>
      <c r="E33">
        <f>VLOOKUP(A33,Pre!$J:$BG,42,0)</f>
        <v>6</v>
      </c>
      <c r="F33">
        <f>VLOOKUP(A33,'post intervencion'!J:BY,60,0)</f>
        <v>4</v>
      </c>
      <c r="H33">
        <v>0</v>
      </c>
      <c r="I33">
        <v>0</v>
      </c>
      <c r="K33">
        <v>0</v>
      </c>
      <c r="L33">
        <v>0</v>
      </c>
      <c r="N33">
        <v>0</v>
      </c>
      <c r="O33">
        <v>0</v>
      </c>
      <c r="Q33">
        <v>0</v>
      </c>
      <c r="R33">
        <v>0</v>
      </c>
      <c r="T33">
        <v>4</v>
      </c>
      <c r="U33">
        <v>4</v>
      </c>
      <c r="W33">
        <v>4</v>
      </c>
      <c r="X33">
        <v>3.8</v>
      </c>
      <c r="Z33">
        <v>1.75</v>
      </c>
      <c r="AA33">
        <v>1.3333333333333333</v>
      </c>
      <c r="AC33">
        <v>0</v>
      </c>
      <c r="AD33">
        <v>0</v>
      </c>
    </row>
    <row r="34" spans="1:30" x14ac:dyDescent="0.2">
      <c r="A34">
        <v>437</v>
      </c>
      <c r="B34" s="13">
        <f>VLOOKUP(A34,Pre!$J:$BG,41,0)</f>
        <v>6.333333333333333</v>
      </c>
      <c r="C34" s="13">
        <f>VLOOKUP(A34,'post intervencion'!J:BY,59,0)</f>
        <v>7</v>
      </c>
      <c r="D34" s="13">
        <f t="shared" si="0"/>
        <v>0.66666666666666696</v>
      </c>
      <c r="E34">
        <f>VLOOKUP(A34,Pre!$J:$BG,42,0)</f>
        <v>4</v>
      </c>
      <c r="F34">
        <f>VLOOKUP(A34,'post intervencion'!J:BY,60,0)</f>
        <v>0</v>
      </c>
      <c r="W34">
        <v>3.2</v>
      </c>
      <c r="X34">
        <v>3</v>
      </c>
      <c r="Z34">
        <v>4</v>
      </c>
      <c r="AC34">
        <v>5</v>
      </c>
      <c r="AD34">
        <v>12</v>
      </c>
    </row>
    <row r="35" spans="1:30" x14ac:dyDescent="0.2">
      <c r="A35">
        <v>441</v>
      </c>
      <c r="B35" s="13"/>
      <c r="C35" s="13">
        <f>VLOOKUP(A35,'post intervencion'!J:BY,59,0)</f>
        <v>6.333333333333333</v>
      </c>
      <c r="D35" s="13">
        <f t="shared" si="0"/>
        <v>6.333333333333333</v>
      </c>
      <c r="E35">
        <f>VLOOKUP(A35,Pre!$J:$BG,42,0)</f>
        <v>9</v>
      </c>
      <c r="F35">
        <f>VLOOKUP(A35,'post intervencion'!J:BY,60,0)</f>
        <v>11</v>
      </c>
      <c r="X35">
        <v>5</v>
      </c>
      <c r="AA35">
        <v>4</v>
      </c>
      <c r="AC35">
        <v>0</v>
      </c>
      <c r="AD35">
        <v>0</v>
      </c>
    </row>
    <row r="36" spans="1:30" x14ac:dyDescent="0.2">
      <c r="A36">
        <v>457</v>
      </c>
      <c r="B36" s="13">
        <f>VLOOKUP(A36,Pre!$J:$BG,41,0)</f>
        <v>6</v>
      </c>
      <c r="C36" s="13">
        <f>VLOOKUP(A36,'post intervencion'!J:BY,59,0)</f>
        <v>5.666666666666667</v>
      </c>
      <c r="D36" s="13">
        <f t="shared" si="0"/>
        <v>-0.33333333333333304</v>
      </c>
      <c r="E36">
        <f>VLOOKUP(A36,Pre!$J:$BG,42,0)</f>
        <v>10</v>
      </c>
      <c r="F36">
        <f>VLOOKUP(A36,'post intervencion'!J:BY,60,0)</f>
        <v>12</v>
      </c>
      <c r="H36">
        <v>1.6666666666666667</v>
      </c>
      <c r="I36">
        <v>2</v>
      </c>
      <c r="K36">
        <v>3</v>
      </c>
      <c r="L36">
        <v>2</v>
      </c>
      <c r="N36">
        <v>1</v>
      </c>
      <c r="O36">
        <v>1</v>
      </c>
      <c r="Q36">
        <v>1</v>
      </c>
      <c r="R36">
        <v>3</v>
      </c>
      <c r="T36">
        <v>1.3333333333333333</v>
      </c>
      <c r="U36">
        <v>3.3333333333333335</v>
      </c>
      <c r="W36">
        <v>3.6</v>
      </c>
      <c r="X36">
        <v>4</v>
      </c>
      <c r="Z36">
        <v>3.5</v>
      </c>
      <c r="AA36">
        <v>4</v>
      </c>
      <c r="AC36">
        <v>11</v>
      </c>
      <c r="AD36">
        <v>13</v>
      </c>
    </row>
    <row r="37" spans="1:30" x14ac:dyDescent="0.2">
      <c r="A37">
        <v>465</v>
      </c>
      <c r="B37" s="13">
        <f>VLOOKUP(A37,Pre!$J:$BG,41,0)</f>
        <v>4.333333333333333</v>
      </c>
      <c r="C37" s="13">
        <f>VLOOKUP(A37,'post intervencion'!J:BY,59,0)</f>
        <v>4</v>
      </c>
      <c r="D37" s="13">
        <f t="shared" si="0"/>
        <v>-0.33333333333333304</v>
      </c>
      <c r="E37">
        <f>VLOOKUP(A37,Pre!$J:$BG,42,0)</f>
        <v>2</v>
      </c>
      <c r="F37">
        <f>VLOOKUP(A37,'post intervencion'!J:BY,60,0)</f>
        <v>3</v>
      </c>
      <c r="H37">
        <v>3</v>
      </c>
      <c r="I37">
        <v>3</v>
      </c>
      <c r="K37">
        <v>2</v>
      </c>
      <c r="L37">
        <v>3</v>
      </c>
      <c r="N37">
        <v>4</v>
      </c>
      <c r="O37">
        <v>3</v>
      </c>
      <c r="Q37">
        <v>3</v>
      </c>
      <c r="R37">
        <v>3</v>
      </c>
      <c r="T37">
        <v>1.6666666666666667</v>
      </c>
      <c r="U37">
        <v>2.4444444444444446</v>
      </c>
      <c r="W37">
        <v>3.8</v>
      </c>
      <c r="X37">
        <v>4</v>
      </c>
      <c r="Z37">
        <v>4</v>
      </c>
      <c r="AA37">
        <v>3.6666666666666665</v>
      </c>
      <c r="AC37">
        <v>9</v>
      </c>
      <c r="AD37">
        <v>11</v>
      </c>
    </row>
    <row r="38" spans="1:30" x14ac:dyDescent="0.2">
      <c r="A38">
        <v>473</v>
      </c>
      <c r="B38" s="13">
        <f>VLOOKUP(A38,Pre!$J:$BG,41,0)</f>
        <v>6.666666666666667</v>
      </c>
      <c r="C38" s="13">
        <f>VLOOKUP(A38,'post intervencion'!J:BY,59,0)</f>
        <v>7</v>
      </c>
      <c r="D38" s="13">
        <f t="shared" si="0"/>
        <v>0.33333333333333304</v>
      </c>
      <c r="E38">
        <f>VLOOKUP(A38,Pre!$J:$BG,42,0)</f>
        <v>1</v>
      </c>
      <c r="F38">
        <f>VLOOKUP(A38,'post intervencion'!J:BY,60,0)</f>
        <v>2</v>
      </c>
      <c r="H38">
        <v>4.333333333333333</v>
      </c>
      <c r="I38">
        <v>3</v>
      </c>
      <c r="K38">
        <v>5</v>
      </c>
      <c r="L38">
        <v>4</v>
      </c>
      <c r="N38">
        <v>3</v>
      </c>
      <c r="O38">
        <v>2</v>
      </c>
      <c r="Q38">
        <v>5</v>
      </c>
      <c r="R38">
        <v>3</v>
      </c>
      <c r="T38">
        <v>1</v>
      </c>
      <c r="U38">
        <v>2.7777777777777777</v>
      </c>
      <c r="W38">
        <v>3.8</v>
      </c>
      <c r="X38">
        <v>4</v>
      </c>
      <c r="Z38">
        <v>4.25</v>
      </c>
      <c r="AA38">
        <v>5.333333333333333</v>
      </c>
      <c r="AC38">
        <v>13</v>
      </c>
      <c r="AD38">
        <v>11</v>
      </c>
    </row>
    <row r="39" spans="1:30" x14ac:dyDescent="0.2">
      <c r="A39">
        <v>477</v>
      </c>
      <c r="B39" s="13">
        <f>VLOOKUP(A39,Pre!$J:$BG,41,0)</f>
        <v>5.666666666666667</v>
      </c>
      <c r="C39" s="13">
        <f>VLOOKUP(A39,'post intervencion'!J:BY,59,0)</f>
        <v>5.666666666666667</v>
      </c>
      <c r="D39" s="13">
        <f t="shared" si="0"/>
        <v>0</v>
      </c>
      <c r="E39">
        <f>VLOOKUP(A39,Pre!$J:$BG,42,0)</f>
        <v>12</v>
      </c>
      <c r="F39">
        <f>VLOOKUP(A39,'post intervencion'!J:BY,60,0)</f>
        <v>10</v>
      </c>
      <c r="H39">
        <v>2</v>
      </c>
      <c r="I39">
        <v>1</v>
      </c>
      <c r="K39">
        <v>2</v>
      </c>
      <c r="L39">
        <v>2</v>
      </c>
      <c r="N39">
        <v>2</v>
      </c>
      <c r="O39">
        <v>1</v>
      </c>
      <c r="Q39">
        <v>2</v>
      </c>
      <c r="R39">
        <v>0</v>
      </c>
      <c r="T39">
        <v>3</v>
      </c>
      <c r="U39">
        <v>3.8888888888888888</v>
      </c>
      <c r="W39">
        <v>4.8</v>
      </c>
      <c r="X39">
        <v>4.4000000000000004</v>
      </c>
      <c r="Z39">
        <v>3.5</v>
      </c>
      <c r="AA39">
        <v>3.6666666666666665</v>
      </c>
      <c r="AC39">
        <v>6</v>
      </c>
      <c r="AD39">
        <v>5</v>
      </c>
    </row>
    <row r="40" spans="1:30" x14ac:dyDescent="0.2">
      <c r="A40">
        <v>481</v>
      </c>
      <c r="B40" s="13">
        <f>VLOOKUP(A40,Pre!$J:$BG,41,0)</f>
        <v>5.666666666666667</v>
      </c>
      <c r="C40" s="13">
        <f>VLOOKUP(A40,'post intervencion'!J:BY,59,0)</f>
        <v>5.333333333333333</v>
      </c>
      <c r="D40" s="13">
        <f t="shared" si="0"/>
        <v>-0.33333333333333393</v>
      </c>
      <c r="E40">
        <f>VLOOKUP(A40,Pre!$J:$BG,42,0)</f>
        <v>1</v>
      </c>
      <c r="F40">
        <f>VLOOKUP(A40,'post intervencion'!J:BY,60,0)</f>
        <v>2</v>
      </c>
      <c r="H40">
        <v>0.66666666666666663</v>
      </c>
      <c r="I40">
        <v>2</v>
      </c>
      <c r="K40">
        <v>1</v>
      </c>
      <c r="L40">
        <v>1</v>
      </c>
      <c r="N40">
        <v>1</v>
      </c>
      <c r="O40">
        <v>4</v>
      </c>
      <c r="Q40">
        <v>0</v>
      </c>
      <c r="R40">
        <v>1</v>
      </c>
      <c r="T40">
        <v>3.6666666666666665</v>
      </c>
      <c r="U40">
        <v>2.4444444444444446</v>
      </c>
      <c r="W40">
        <v>3</v>
      </c>
      <c r="X40">
        <v>3.8</v>
      </c>
      <c r="Z40">
        <v>3.5</v>
      </c>
      <c r="AA40">
        <v>4</v>
      </c>
      <c r="AC40">
        <v>7</v>
      </c>
      <c r="AD40">
        <v>9</v>
      </c>
    </row>
    <row r="41" spans="1:30" x14ac:dyDescent="0.2">
      <c r="A41">
        <v>485</v>
      </c>
      <c r="B41" s="13">
        <f>VLOOKUP(A41,Pre!$J:$BG,41,0)</f>
        <v>5</v>
      </c>
      <c r="C41" s="13">
        <f>VLOOKUP(A41,'post intervencion'!J:BY,59,0)</f>
        <v>4.333333333333333</v>
      </c>
      <c r="D41" s="13">
        <f t="shared" si="0"/>
        <v>-0.66666666666666696</v>
      </c>
      <c r="E41">
        <f>VLOOKUP(A41,Pre!$J:$BG,42,0)</f>
        <v>10</v>
      </c>
      <c r="F41">
        <f>VLOOKUP(A41,'post intervencion'!J:BY,60,0)</f>
        <v>10</v>
      </c>
      <c r="H41">
        <v>1.6666666666666667</v>
      </c>
      <c r="I41">
        <v>1.6666666666666667</v>
      </c>
      <c r="K41">
        <v>1</v>
      </c>
      <c r="L41">
        <v>2</v>
      </c>
      <c r="N41">
        <v>2</v>
      </c>
      <c r="O41">
        <v>2</v>
      </c>
      <c r="Q41">
        <v>2</v>
      </c>
      <c r="R41">
        <v>1</v>
      </c>
      <c r="T41">
        <v>4.333333333333333</v>
      </c>
      <c r="U41">
        <v>3.6666666666666665</v>
      </c>
      <c r="W41">
        <v>2.8</v>
      </c>
      <c r="X41">
        <v>3.4</v>
      </c>
      <c r="Z41">
        <v>2.75</v>
      </c>
      <c r="AA41">
        <v>3.3333333333333335</v>
      </c>
      <c r="AC41">
        <v>12</v>
      </c>
      <c r="AD41">
        <v>13</v>
      </c>
    </row>
    <row r="42" spans="1:30" x14ac:dyDescent="0.2">
      <c r="A42">
        <v>489</v>
      </c>
      <c r="B42" s="13">
        <f>VLOOKUP(A42,Pre!$J:$BG,41,0)</f>
        <v>5.333333333333333</v>
      </c>
      <c r="C42" s="13">
        <f>VLOOKUP(A42,'post intervencion'!J:BY,59,0)</f>
        <v>5.333333333333333</v>
      </c>
      <c r="D42" s="13">
        <f t="shared" si="0"/>
        <v>0</v>
      </c>
      <c r="E42">
        <f>VLOOKUP(A42,Pre!$J:$BG,42,0)</f>
        <v>6</v>
      </c>
      <c r="F42">
        <f>VLOOKUP(A42,'post intervencion'!J:BY,60,0)</f>
        <v>4</v>
      </c>
      <c r="H42">
        <v>0.33333333333333331</v>
      </c>
      <c r="I42">
        <v>0</v>
      </c>
      <c r="K42">
        <v>1</v>
      </c>
      <c r="L42">
        <v>0</v>
      </c>
      <c r="N42">
        <v>0</v>
      </c>
      <c r="O42">
        <v>0</v>
      </c>
      <c r="Q42">
        <v>0</v>
      </c>
      <c r="R42">
        <v>0</v>
      </c>
      <c r="T42">
        <v>4.666666666666667</v>
      </c>
      <c r="U42">
        <v>5</v>
      </c>
      <c r="W42">
        <v>4.2</v>
      </c>
      <c r="X42">
        <v>5</v>
      </c>
      <c r="Z42">
        <v>4</v>
      </c>
      <c r="AA42">
        <v>4.333333333333333</v>
      </c>
      <c r="AC42">
        <v>1</v>
      </c>
      <c r="AD42">
        <v>0</v>
      </c>
    </row>
    <row r="43" spans="1:30" x14ac:dyDescent="0.2">
      <c r="A43">
        <v>505</v>
      </c>
      <c r="B43" s="13">
        <f>VLOOKUP(A43,Pre!$J:$BG,41,0)</f>
        <v>5</v>
      </c>
      <c r="C43" s="13"/>
      <c r="D43" s="13">
        <f t="shared" si="0"/>
        <v>-5</v>
      </c>
      <c r="E43">
        <f>VLOOKUP(A43,Pre!$J:$BG,42,0)</f>
        <v>1</v>
      </c>
      <c r="F43" t="e">
        <f>VLOOKUP(A43,'post intervencion'!J:BY,60,0)</f>
        <v>#N/A</v>
      </c>
      <c r="H43">
        <v>0</v>
      </c>
      <c r="I43">
        <v>0</v>
      </c>
      <c r="K43">
        <v>0</v>
      </c>
      <c r="L43">
        <v>0</v>
      </c>
      <c r="N43">
        <v>0</v>
      </c>
      <c r="O43">
        <v>0</v>
      </c>
      <c r="Q43">
        <v>0</v>
      </c>
      <c r="R43">
        <v>0</v>
      </c>
      <c r="T43">
        <v>5</v>
      </c>
      <c r="W43">
        <v>4</v>
      </c>
      <c r="Z43">
        <v>2.75</v>
      </c>
      <c r="AC43">
        <v>12</v>
      </c>
      <c r="AD43">
        <v>0</v>
      </c>
    </row>
    <row r="44" spans="1:30" x14ac:dyDescent="0.2">
      <c r="A44">
        <v>509</v>
      </c>
      <c r="B44" s="13">
        <f>VLOOKUP(A44,Pre!$J:$BG,41,0)</f>
        <v>5.333333333333333</v>
      </c>
      <c r="C44" s="13">
        <f>VLOOKUP(A44,'post intervencion'!J:BY,59,0)</f>
        <v>6.333333333333333</v>
      </c>
      <c r="D44" s="13">
        <f t="shared" si="0"/>
        <v>1</v>
      </c>
      <c r="E44">
        <f>VLOOKUP(A44,Pre!$J:$BG,42,0)</f>
        <v>2</v>
      </c>
      <c r="F44">
        <f>VLOOKUP(A44,'post intervencion'!J:BY,60,0)</f>
        <v>2</v>
      </c>
      <c r="H44">
        <v>0.33333333333333331</v>
      </c>
      <c r="I44">
        <v>0</v>
      </c>
      <c r="K44">
        <v>1</v>
      </c>
      <c r="L44">
        <v>0</v>
      </c>
      <c r="N44">
        <v>0</v>
      </c>
      <c r="O44">
        <v>0</v>
      </c>
      <c r="Q44">
        <v>0</v>
      </c>
      <c r="R44">
        <v>0</v>
      </c>
      <c r="T44">
        <v>4.333333333333333</v>
      </c>
      <c r="U44">
        <v>4.5555555555555554</v>
      </c>
      <c r="W44">
        <v>5.2</v>
      </c>
      <c r="X44">
        <v>5</v>
      </c>
      <c r="Z44">
        <v>4</v>
      </c>
      <c r="AA44">
        <v>4.333333333333333</v>
      </c>
      <c r="AC44">
        <v>2</v>
      </c>
      <c r="AD44">
        <v>2</v>
      </c>
    </row>
    <row r="45" spans="1:30" x14ac:dyDescent="0.2">
      <c r="A45">
        <v>517</v>
      </c>
      <c r="B45" s="13">
        <f>VLOOKUP(A45,Pre!$J:$BG,41,0)</f>
        <v>6</v>
      </c>
      <c r="C45" s="13">
        <f>VLOOKUP(A45,'post intervencion'!J:BY,59,0)</f>
        <v>6</v>
      </c>
      <c r="D45" s="13">
        <f t="shared" si="0"/>
        <v>0</v>
      </c>
      <c r="E45">
        <f>VLOOKUP(A45,Pre!$J:$BG,42,0)</f>
        <v>2</v>
      </c>
      <c r="F45">
        <f>VLOOKUP(A45,'post intervencion'!J:BY,60,0)</f>
        <v>5</v>
      </c>
      <c r="H45">
        <v>3.6666666666666665</v>
      </c>
      <c r="I45">
        <v>2.6666666666666665</v>
      </c>
      <c r="K45">
        <v>5</v>
      </c>
      <c r="L45">
        <v>3</v>
      </c>
      <c r="N45">
        <v>3</v>
      </c>
      <c r="O45">
        <v>3</v>
      </c>
      <c r="Q45">
        <v>3</v>
      </c>
      <c r="R45">
        <v>2</v>
      </c>
      <c r="T45">
        <v>2.3333333333333335</v>
      </c>
      <c r="U45">
        <v>2.7777777777777777</v>
      </c>
      <c r="W45">
        <v>4.4000000000000004</v>
      </c>
      <c r="X45">
        <v>3.6</v>
      </c>
      <c r="Z45">
        <v>3.5</v>
      </c>
      <c r="AA45">
        <v>4.666666666666667</v>
      </c>
      <c r="AC45">
        <v>15</v>
      </c>
      <c r="AD45">
        <v>12</v>
      </c>
    </row>
    <row r="46" spans="1:30" x14ac:dyDescent="0.2">
      <c r="A46">
        <v>525</v>
      </c>
      <c r="B46" s="13">
        <f>VLOOKUP(A46,Pre!$J:$BG,41,0)</f>
        <v>5.333333333333333</v>
      </c>
      <c r="C46" s="13">
        <f>VLOOKUP(A46,'post intervencion'!J:BY,59,0)</f>
        <v>6.666666666666667</v>
      </c>
      <c r="D46" s="13">
        <f t="shared" si="0"/>
        <v>1.3333333333333339</v>
      </c>
      <c r="E46">
        <f>VLOOKUP(A46,Pre!$J:$BG,42,0)</f>
        <v>4</v>
      </c>
      <c r="F46">
        <f>VLOOKUP(A46,'post intervencion'!J:BY,60,0)</f>
        <v>6</v>
      </c>
      <c r="H46">
        <v>1.6666666666666667</v>
      </c>
      <c r="I46">
        <v>2.3333333333333335</v>
      </c>
      <c r="K46">
        <v>1</v>
      </c>
      <c r="L46">
        <v>2</v>
      </c>
      <c r="N46">
        <v>2</v>
      </c>
      <c r="O46">
        <v>4</v>
      </c>
      <c r="Q46">
        <v>2</v>
      </c>
      <c r="R46">
        <v>1</v>
      </c>
      <c r="T46">
        <v>3.3333333333333335</v>
      </c>
      <c r="U46">
        <v>3.8888888888888888</v>
      </c>
      <c r="W46">
        <v>4</v>
      </c>
      <c r="X46">
        <v>4.8</v>
      </c>
      <c r="Z46">
        <v>3.5</v>
      </c>
      <c r="AA46">
        <v>2.3333333333333335</v>
      </c>
      <c r="AC46">
        <v>5</v>
      </c>
      <c r="AD46">
        <v>7</v>
      </c>
    </row>
    <row r="47" spans="1:30" x14ac:dyDescent="0.2">
      <c r="A47">
        <v>545</v>
      </c>
      <c r="B47" s="13">
        <f>VLOOKUP(A47,Pre!$J:$BG,41,0)</f>
        <v>5.666666666666667</v>
      </c>
      <c r="C47" s="13"/>
      <c r="D47" s="13">
        <f t="shared" si="0"/>
        <v>-5.666666666666667</v>
      </c>
      <c r="E47">
        <f>VLOOKUP(A47,Pre!$J:$BG,42,0)</f>
        <v>8</v>
      </c>
      <c r="F47" t="e">
        <f>VLOOKUP(A47,'post intervencion'!J:BY,60,0)</f>
        <v>#N/A</v>
      </c>
      <c r="H47">
        <v>2.6666666666666665</v>
      </c>
      <c r="I47">
        <v>0</v>
      </c>
      <c r="K47">
        <v>1</v>
      </c>
      <c r="L47">
        <v>0</v>
      </c>
      <c r="N47">
        <v>3</v>
      </c>
      <c r="O47">
        <v>0</v>
      </c>
      <c r="Q47">
        <v>4</v>
      </c>
      <c r="R47">
        <v>0</v>
      </c>
      <c r="T47">
        <v>2.3333333333333335</v>
      </c>
      <c r="W47">
        <v>2.8</v>
      </c>
      <c r="Z47">
        <v>4.5</v>
      </c>
      <c r="AC47">
        <v>8</v>
      </c>
      <c r="AD47">
        <v>0</v>
      </c>
    </row>
    <row r="48" spans="1:30" x14ac:dyDescent="0.2">
      <c r="A48">
        <v>557</v>
      </c>
      <c r="B48" s="13">
        <f>VLOOKUP(A48,Pre!$J:$BG,41,0)</f>
        <v>3.6666666666666665</v>
      </c>
      <c r="C48" s="13">
        <f>VLOOKUP(A48,'post intervencion'!J:BY,59,0)</f>
        <v>4.666666666666667</v>
      </c>
      <c r="D48" s="13">
        <f t="shared" si="0"/>
        <v>1.0000000000000004</v>
      </c>
      <c r="E48">
        <f>VLOOKUP(A48,Pre!$J:$BG,42,0)</f>
        <v>6</v>
      </c>
      <c r="F48">
        <f>VLOOKUP(A48,'post intervencion'!J:BY,60,0)</f>
        <v>9</v>
      </c>
      <c r="W48">
        <v>2.4</v>
      </c>
      <c r="X48">
        <v>1.6</v>
      </c>
      <c r="Z48">
        <v>3</v>
      </c>
      <c r="AC48">
        <v>2</v>
      </c>
      <c r="AD48">
        <v>3</v>
      </c>
    </row>
    <row r="49" spans="1:30" x14ac:dyDescent="0.2">
      <c r="A49">
        <v>577</v>
      </c>
      <c r="B49" s="13">
        <f>VLOOKUP(A49,Pre!$J:$BG,41,0)</f>
        <v>6.333333333333333</v>
      </c>
      <c r="C49" s="13">
        <f>VLOOKUP(A49,'post intervencion'!J:BY,59,0)</f>
        <v>6.333333333333333</v>
      </c>
      <c r="D49" s="13">
        <f t="shared" si="0"/>
        <v>0</v>
      </c>
      <c r="E49">
        <f>VLOOKUP(A49,Pre!$J:$BG,42,0)</f>
        <v>4</v>
      </c>
      <c r="F49">
        <f>VLOOKUP(A49,'post intervencion'!J:BY,60,0)</f>
        <v>5</v>
      </c>
      <c r="H49">
        <v>1</v>
      </c>
      <c r="I49">
        <v>0.33333333333333331</v>
      </c>
      <c r="K49">
        <v>1</v>
      </c>
      <c r="L49">
        <v>-1</v>
      </c>
      <c r="N49">
        <v>2</v>
      </c>
      <c r="O49">
        <v>2</v>
      </c>
      <c r="Q49">
        <v>0</v>
      </c>
      <c r="R49">
        <v>0</v>
      </c>
      <c r="T49">
        <v>4</v>
      </c>
      <c r="U49">
        <v>4.1111111111111107</v>
      </c>
      <c r="W49">
        <v>4.2</v>
      </c>
      <c r="X49">
        <v>4.4000000000000004</v>
      </c>
      <c r="Z49">
        <v>4.25</v>
      </c>
      <c r="AA49">
        <v>3</v>
      </c>
      <c r="AC49">
        <v>5</v>
      </c>
      <c r="AD49">
        <v>4</v>
      </c>
    </row>
    <row r="50" spans="1:30" x14ac:dyDescent="0.2">
      <c r="A50">
        <v>581</v>
      </c>
      <c r="B50" s="13">
        <f>VLOOKUP(A50,Pre!$J:$BG,41,0)</f>
        <v>6</v>
      </c>
      <c r="C50" s="13">
        <f>VLOOKUP(A50,'post intervencion'!J:BY,59,0)</f>
        <v>5.666666666666667</v>
      </c>
      <c r="D50" s="13">
        <f t="shared" si="0"/>
        <v>-0.33333333333333304</v>
      </c>
      <c r="E50">
        <f>VLOOKUP(A50,Pre!$J:$BG,42,0)</f>
        <v>10</v>
      </c>
      <c r="F50">
        <f>VLOOKUP(A50,'post intervencion'!J:BY,60,0)</f>
        <v>10</v>
      </c>
      <c r="H50">
        <v>1.3333333333333333</v>
      </c>
      <c r="I50">
        <v>1.3333333333333333</v>
      </c>
      <c r="K50">
        <v>1</v>
      </c>
      <c r="L50">
        <v>0</v>
      </c>
      <c r="N50">
        <v>2</v>
      </c>
      <c r="O50">
        <v>2</v>
      </c>
      <c r="Q50">
        <v>1</v>
      </c>
      <c r="R50">
        <v>2</v>
      </c>
      <c r="T50">
        <v>2.6666666666666665</v>
      </c>
      <c r="U50">
        <v>2.4444444444444446</v>
      </c>
      <c r="W50">
        <v>2.8</v>
      </c>
      <c r="X50">
        <v>3.2</v>
      </c>
      <c r="Z50">
        <v>3</v>
      </c>
      <c r="AA50">
        <v>3.3333333333333335</v>
      </c>
      <c r="AC50">
        <v>6</v>
      </c>
      <c r="AD50">
        <v>9</v>
      </c>
    </row>
    <row r="51" spans="1:30" x14ac:dyDescent="0.2">
      <c r="A51">
        <v>585</v>
      </c>
      <c r="B51" s="13">
        <f>VLOOKUP(A51,Pre!$J:$BG,41,0)</f>
        <v>4.666666666666667</v>
      </c>
      <c r="C51" s="13">
        <f>VLOOKUP(A51,'post intervencion'!J:BY,59,0)</f>
        <v>5.333333333333333</v>
      </c>
      <c r="D51" s="13">
        <f t="shared" si="0"/>
        <v>0.66666666666666607</v>
      </c>
      <c r="E51">
        <f>VLOOKUP(A51,Pre!$J:$BG,42,0)</f>
        <v>5</v>
      </c>
      <c r="F51">
        <f>VLOOKUP(A51,'post intervencion'!J:BY,60,0)</f>
        <v>7</v>
      </c>
      <c r="H51">
        <v>1.6666666666666667</v>
      </c>
      <c r="I51">
        <v>0.66666666666666663</v>
      </c>
      <c r="K51">
        <v>2</v>
      </c>
      <c r="L51">
        <v>0</v>
      </c>
      <c r="N51">
        <v>1</v>
      </c>
      <c r="O51">
        <v>1</v>
      </c>
      <c r="Q51">
        <v>2</v>
      </c>
      <c r="R51">
        <v>1</v>
      </c>
      <c r="T51">
        <v>3.3333333333333335</v>
      </c>
      <c r="U51">
        <v>3.4444444444444446</v>
      </c>
      <c r="W51">
        <v>4.8</v>
      </c>
      <c r="X51">
        <v>5</v>
      </c>
      <c r="Z51">
        <v>3.25</v>
      </c>
      <c r="AA51">
        <v>3.3333333333333335</v>
      </c>
      <c r="AC51">
        <v>10</v>
      </c>
      <c r="AD51">
        <v>6</v>
      </c>
    </row>
    <row r="52" spans="1:30" x14ac:dyDescent="0.2">
      <c r="A52">
        <v>597</v>
      </c>
      <c r="B52" s="13">
        <f>VLOOKUP(A52,Pre!$J:$BG,41,0)</f>
        <v>7</v>
      </c>
      <c r="C52" s="13">
        <f>VLOOKUP(A52,'post intervencion'!J:BY,59,0)</f>
        <v>7</v>
      </c>
      <c r="D52" s="13">
        <f t="shared" si="0"/>
        <v>0</v>
      </c>
      <c r="E52">
        <f>VLOOKUP(A52,Pre!$J:$BG,42,0)</f>
        <v>8</v>
      </c>
      <c r="F52">
        <f>VLOOKUP(A52,'post intervencion'!J:BY,60,0)</f>
        <v>5</v>
      </c>
      <c r="H52">
        <v>0</v>
      </c>
      <c r="I52">
        <v>0</v>
      </c>
      <c r="K52">
        <v>0</v>
      </c>
      <c r="L52">
        <v>0</v>
      </c>
      <c r="N52">
        <v>0</v>
      </c>
      <c r="O52">
        <v>0</v>
      </c>
      <c r="Q52">
        <v>0</v>
      </c>
      <c r="R52">
        <v>0</v>
      </c>
      <c r="T52">
        <v>4.666666666666667</v>
      </c>
      <c r="U52">
        <v>3</v>
      </c>
      <c r="W52">
        <v>4.2</v>
      </c>
      <c r="X52">
        <v>3.4</v>
      </c>
      <c r="Z52">
        <v>2.75</v>
      </c>
      <c r="AC52">
        <v>7</v>
      </c>
      <c r="AD52">
        <v>9</v>
      </c>
    </row>
    <row r="53" spans="1:30" x14ac:dyDescent="0.2">
      <c r="A53">
        <v>601</v>
      </c>
      <c r="B53" s="13">
        <f>VLOOKUP(A53,Pre!$J:$BG,41,0)</f>
        <v>6</v>
      </c>
      <c r="C53" s="13">
        <f>VLOOKUP(A53,'post intervencion'!J:BY,59,0)</f>
        <v>6.333333333333333</v>
      </c>
      <c r="D53" s="13">
        <f t="shared" si="0"/>
        <v>0.33333333333333304</v>
      </c>
      <c r="E53">
        <f>VLOOKUP(A53,Pre!$J:$BG,42,0)</f>
        <v>6</v>
      </c>
      <c r="F53">
        <f>VLOOKUP(A53,'post intervencion'!J:BY,60,0)</f>
        <v>7</v>
      </c>
      <c r="H53">
        <v>5</v>
      </c>
      <c r="I53">
        <v>5</v>
      </c>
      <c r="K53">
        <v>5</v>
      </c>
      <c r="L53">
        <v>5</v>
      </c>
      <c r="N53">
        <v>5</v>
      </c>
      <c r="O53">
        <v>5</v>
      </c>
      <c r="Q53">
        <v>5</v>
      </c>
      <c r="R53">
        <v>5</v>
      </c>
      <c r="T53">
        <v>1</v>
      </c>
      <c r="U53">
        <v>2.3333333333333335</v>
      </c>
      <c r="W53">
        <v>5.2</v>
      </c>
      <c r="X53">
        <v>6.2</v>
      </c>
      <c r="Z53">
        <v>5.5</v>
      </c>
      <c r="AA53">
        <v>5</v>
      </c>
      <c r="AC53">
        <v>15</v>
      </c>
      <c r="AD53">
        <v>15</v>
      </c>
    </row>
    <row r="54" spans="1:30" x14ac:dyDescent="0.2">
      <c r="A54">
        <v>613</v>
      </c>
      <c r="B54" s="13">
        <f>VLOOKUP(A54,Pre!$J:$BG,41,0)</f>
        <v>5.666666666666667</v>
      </c>
      <c r="C54" s="13">
        <f>VLOOKUP(A54,'post intervencion'!J:BY,59,0)</f>
        <v>5.666666666666667</v>
      </c>
      <c r="D54" s="13">
        <f t="shared" si="0"/>
        <v>0</v>
      </c>
      <c r="E54">
        <f>VLOOKUP(A54,Pre!$J:$BG,42,0)</f>
        <v>3</v>
      </c>
      <c r="F54">
        <f>VLOOKUP(A54,'post intervencion'!J:BY,60,0)</f>
        <v>6</v>
      </c>
      <c r="H54">
        <v>2.3333333333333335</v>
      </c>
      <c r="I54">
        <v>2.6666666666666665</v>
      </c>
      <c r="K54">
        <v>2</v>
      </c>
      <c r="L54">
        <v>2</v>
      </c>
      <c r="N54">
        <v>3</v>
      </c>
      <c r="O54">
        <v>3</v>
      </c>
      <c r="Q54">
        <v>2</v>
      </c>
      <c r="R54">
        <v>3</v>
      </c>
      <c r="T54">
        <v>2.6666666666666665</v>
      </c>
      <c r="U54">
        <v>3.1111111111111112</v>
      </c>
      <c r="W54">
        <v>4.8</v>
      </c>
      <c r="X54">
        <v>5</v>
      </c>
      <c r="Z54">
        <v>4.25</v>
      </c>
      <c r="AA54">
        <v>4.666666666666667</v>
      </c>
      <c r="AC54">
        <v>7</v>
      </c>
      <c r="AD54">
        <v>8</v>
      </c>
    </row>
    <row r="55" spans="1:30" x14ac:dyDescent="0.2">
      <c r="A55">
        <v>633</v>
      </c>
      <c r="B55" s="13">
        <f>VLOOKUP(A55,Pre!$J:$BG,41,0)</f>
        <v>6</v>
      </c>
      <c r="C55" s="13">
        <f>VLOOKUP(A55,'post intervencion'!J:BY,59,0)</f>
        <v>6</v>
      </c>
      <c r="D55" s="13">
        <f t="shared" si="0"/>
        <v>0</v>
      </c>
      <c r="E55">
        <f>VLOOKUP(A55,Pre!$J:$BG,42,0)</f>
        <v>1</v>
      </c>
      <c r="F55">
        <f>VLOOKUP(A55,'post intervencion'!J:BY,60,0)</f>
        <v>3</v>
      </c>
      <c r="H55">
        <v>2.3333333333333335</v>
      </c>
      <c r="I55">
        <v>1.3333333333333333</v>
      </c>
      <c r="K55">
        <v>2</v>
      </c>
      <c r="L55">
        <v>1</v>
      </c>
      <c r="N55">
        <v>3</v>
      </c>
      <c r="O55">
        <v>3</v>
      </c>
      <c r="Q55">
        <v>2</v>
      </c>
      <c r="R55">
        <v>0</v>
      </c>
      <c r="T55">
        <v>3</v>
      </c>
      <c r="U55">
        <v>3.2222222222222223</v>
      </c>
      <c r="W55">
        <v>5</v>
      </c>
      <c r="X55">
        <v>4.5999999999999996</v>
      </c>
      <c r="Z55">
        <v>4</v>
      </c>
      <c r="AC55">
        <v>7</v>
      </c>
      <c r="AD55">
        <v>4</v>
      </c>
    </row>
    <row r="56" spans="1:30" x14ac:dyDescent="0.2">
      <c r="A56">
        <v>637</v>
      </c>
      <c r="B56" s="13">
        <f>VLOOKUP(A56,Pre!$J:$BG,41,0)</f>
        <v>6.333333333333333</v>
      </c>
      <c r="C56" s="13">
        <f>VLOOKUP(A56,'post intervencion'!J:BY,59,0)</f>
        <v>6</v>
      </c>
      <c r="D56" s="13">
        <f t="shared" si="0"/>
        <v>-0.33333333333333304</v>
      </c>
      <c r="E56">
        <f>VLOOKUP(A56,Pre!$J:$BG,42,0)</f>
        <v>3</v>
      </c>
      <c r="F56">
        <f>VLOOKUP(A56,'post intervencion'!J:BY,60,0)</f>
        <v>5</v>
      </c>
      <c r="H56">
        <v>1.3333333333333333</v>
      </c>
      <c r="I56">
        <v>2.6666666666666665</v>
      </c>
      <c r="K56">
        <v>2</v>
      </c>
      <c r="L56">
        <v>3</v>
      </c>
      <c r="N56">
        <v>1</v>
      </c>
      <c r="O56">
        <v>2</v>
      </c>
      <c r="Q56">
        <v>1</v>
      </c>
      <c r="R56">
        <v>3</v>
      </c>
      <c r="T56">
        <v>2.3333333333333335</v>
      </c>
      <c r="U56">
        <v>2.5555555555555554</v>
      </c>
      <c r="W56">
        <v>4.4000000000000004</v>
      </c>
      <c r="X56">
        <v>4.2</v>
      </c>
      <c r="Z56">
        <v>4.25</v>
      </c>
      <c r="AA56">
        <v>3.6666666666666665</v>
      </c>
      <c r="AC56">
        <v>10</v>
      </c>
      <c r="AD56">
        <v>11</v>
      </c>
    </row>
    <row r="57" spans="1:30" x14ac:dyDescent="0.2">
      <c r="A57">
        <v>645</v>
      </c>
      <c r="B57" s="13">
        <f>VLOOKUP(A57,Pre!$J:$BG,41,0)</f>
        <v>7</v>
      </c>
      <c r="C57" s="13">
        <f>VLOOKUP(A57,'post intervencion'!J:BY,59,0)</f>
        <v>6.333333333333333</v>
      </c>
      <c r="D57" s="13">
        <f t="shared" si="0"/>
        <v>-0.66666666666666696</v>
      </c>
      <c r="E57">
        <f>VLOOKUP(A57,Pre!$J:$BG,42,0)</f>
        <v>6</v>
      </c>
      <c r="F57">
        <f>VLOOKUP(A57,'post intervencion'!J:BY,60,0)</f>
        <v>9</v>
      </c>
      <c r="H57">
        <v>0</v>
      </c>
      <c r="I57">
        <v>0</v>
      </c>
      <c r="K57">
        <v>0</v>
      </c>
      <c r="L57">
        <v>0</v>
      </c>
      <c r="N57">
        <v>0</v>
      </c>
      <c r="O57">
        <v>0</v>
      </c>
      <c r="Q57">
        <v>0</v>
      </c>
      <c r="R57">
        <v>0</v>
      </c>
      <c r="T57">
        <v>4</v>
      </c>
      <c r="U57">
        <v>4</v>
      </c>
      <c r="W57">
        <v>4.5999999999999996</v>
      </c>
      <c r="X57">
        <v>4.5999999999999996</v>
      </c>
      <c r="Z57">
        <v>5.5</v>
      </c>
      <c r="AC57">
        <v>0</v>
      </c>
      <c r="AD57">
        <v>0</v>
      </c>
    </row>
    <row r="58" spans="1:30" x14ac:dyDescent="0.2">
      <c r="A58">
        <v>673</v>
      </c>
      <c r="B58" s="13">
        <f>VLOOKUP(A58,Pre!$J:$BG,41,0)</f>
        <v>5.666666666666667</v>
      </c>
      <c r="C58" s="13">
        <f>VLOOKUP(A58,'post intervencion'!J:BY,59,0)</f>
        <v>7</v>
      </c>
      <c r="D58" s="13">
        <f t="shared" si="0"/>
        <v>1.333333333333333</v>
      </c>
      <c r="E58">
        <f>VLOOKUP(A58,Pre!$J:$BG,42,0)</f>
        <v>8</v>
      </c>
      <c r="F58">
        <f>VLOOKUP(A58,'post intervencion'!J:BY,60,0)</f>
        <v>7</v>
      </c>
      <c r="H58">
        <v>-0.33333333333333331</v>
      </c>
      <c r="I58">
        <v>4</v>
      </c>
      <c r="K58">
        <v>0</v>
      </c>
      <c r="L58">
        <v>2</v>
      </c>
      <c r="N58">
        <v>0</v>
      </c>
      <c r="O58">
        <v>5</v>
      </c>
      <c r="Q58">
        <v>-1</v>
      </c>
      <c r="R58">
        <v>5</v>
      </c>
      <c r="T58">
        <v>1.6666666666666667</v>
      </c>
      <c r="U58">
        <v>2.3333333333333335</v>
      </c>
      <c r="W58">
        <v>4.8</v>
      </c>
      <c r="X58">
        <v>5</v>
      </c>
      <c r="Z58">
        <v>5</v>
      </c>
      <c r="AA58">
        <v>5.666666666666667</v>
      </c>
      <c r="AC58">
        <v>12</v>
      </c>
      <c r="AD58">
        <v>13</v>
      </c>
    </row>
    <row r="59" spans="1:30" x14ac:dyDescent="0.2">
      <c r="A59">
        <v>709</v>
      </c>
      <c r="B59" s="13">
        <f>VLOOKUP(A59,Pre!$J:$BG,41,0)</f>
        <v>5</v>
      </c>
      <c r="C59" s="13">
        <f>VLOOKUP(A59,'post intervencion'!J:BY,59,0)</f>
        <v>4.666666666666667</v>
      </c>
      <c r="D59" s="13">
        <f t="shared" si="0"/>
        <v>-0.33333333333333304</v>
      </c>
      <c r="E59">
        <f>VLOOKUP(A59,Pre!$J:$BG,42,0)</f>
        <v>7</v>
      </c>
      <c r="F59">
        <f>VLOOKUP(A59,'post intervencion'!J:BY,60,0)</f>
        <v>5</v>
      </c>
      <c r="H59">
        <v>1.6666666666666667</v>
      </c>
      <c r="I59">
        <v>0.66666666666666663</v>
      </c>
      <c r="K59">
        <v>2</v>
      </c>
      <c r="L59">
        <v>1</v>
      </c>
      <c r="N59">
        <v>3</v>
      </c>
      <c r="O59">
        <v>1</v>
      </c>
      <c r="Q59">
        <v>0</v>
      </c>
      <c r="R59">
        <v>0</v>
      </c>
      <c r="T59">
        <v>4</v>
      </c>
      <c r="U59">
        <v>4.666666666666667</v>
      </c>
      <c r="W59">
        <v>4.5999999999999996</v>
      </c>
      <c r="X59">
        <v>4.4000000000000004</v>
      </c>
      <c r="Z59">
        <v>3.75</v>
      </c>
      <c r="AA59">
        <v>3.3333333333333335</v>
      </c>
      <c r="AC59">
        <v>5</v>
      </c>
      <c r="AD59">
        <v>2</v>
      </c>
    </row>
    <row r="60" spans="1:30" x14ac:dyDescent="0.2">
      <c r="A60">
        <v>713</v>
      </c>
      <c r="B60" s="13">
        <f>VLOOKUP(A60,Pre!$J:$BG,41,0)</f>
        <v>5.333333333333333</v>
      </c>
      <c r="C60" s="13">
        <f>VLOOKUP(A60,'post intervencion'!J:BY,59,0)</f>
        <v>5.333333333333333</v>
      </c>
      <c r="D60" s="13">
        <f t="shared" si="0"/>
        <v>0</v>
      </c>
      <c r="E60">
        <f>VLOOKUP(A60,Pre!$J:$BG,42,0)</f>
        <v>4</v>
      </c>
      <c r="F60">
        <f>VLOOKUP(A60,'post intervencion'!J:BY,60,0)</f>
        <v>5</v>
      </c>
      <c r="H60">
        <v>0</v>
      </c>
      <c r="I60">
        <v>0.33333333333333331</v>
      </c>
      <c r="K60">
        <v>0</v>
      </c>
      <c r="L60">
        <v>1</v>
      </c>
      <c r="N60">
        <v>0</v>
      </c>
      <c r="O60">
        <v>1</v>
      </c>
      <c r="Q60">
        <v>0</v>
      </c>
      <c r="R60">
        <v>-1</v>
      </c>
      <c r="T60">
        <v>4</v>
      </c>
      <c r="U60">
        <v>4.1111111111111107</v>
      </c>
      <c r="W60">
        <v>4.2</v>
      </c>
      <c r="X60">
        <v>4.4000000000000004</v>
      </c>
      <c r="Z60">
        <v>5</v>
      </c>
      <c r="AA60">
        <v>4.333333333333333</v>
      </c>
      <c r="AC60">
        <v>0</v>
      </c>
      <c r="AD60">
        <v>5</v>
      </c>
    </row>
    <row r="61" spans="1:30" x14ac:dyDescent="0.2">
      <c r="A61">
        <v>741</v>
      </c>
      <c r="B61" s="13">
        <f>VLOOKUP(A61,Pre!$J:$BG,41,0)</f>
        <v>4.666666666666667</v>
      </c>
      <c r="C61" s="13">
        <f>VLOOKUP(A61,'post intervencion'!J:BY,59,0)</f>
        <v>5</v>
      </c>
      <c r="D61" s="13">
        <f t="shared" si="0"/>
        <v>0.33333333333333304</v>
      </c>
      <c r="E61">
        <f>VLOOKUP(A61,Pre!$J:$BG,42,0)</f>
        <v>10</v>
      </c>
      <c r="F61">
        <f>VLOOKUP(A61,'post intervencion'!J:BY,60,0)</f>
        <v>11</v>
      </c>
      <c r="H61">
        <v>1</v>
      </c>
      <c r="I61">
        <v>0.33333333333333331</v>
      </c>
      <c r="K61">
        <v>0</v>
      </c>
      <c r="L61">
        <v>0</v>
      </c>
      <c r="N61">
        <v>2</v>
      </c>
      <c r="O61">
        <v>0</v>
      </c>
      <c r="Q61">
        <v>1</v>
      </c>
      <c r="R61">
        <v>1</v>
      </c>
      <c r="T61">
        <v>2.6666666666666665</v>
      </c>
      <c r="U61">
        <v>3.8888888888888888</v>
      </c>
      <c r="W61">
        <v>3.6</v>
      </c>
      <c r="X61">
        <v>2.8</v>
      </c>
      <c r="Z61">
        <v>2.25</v>
      </c>
      <c r="AC61">
        <v>5</v>
      </c>
      <c r="AD61">
        <v>1</v>
      </c>
    </row>
    <row r="62" spans="1:30" x14ac:dyDescent="0.2">
      <c r="A62">
        <v>745</v>
      </c>
      <c r="B62" s="13">
        <f>VLOOKUP(A62,Pre!$J:$BG,41,0)</f>
        <v>5</v>
      </c>
      <c r="C62" s="13">
        <f>VLOOKUP(A62,'post intervencion'!J:BY,59,0)</f>
        <v>4.666666666666667</v>
      </c>
      <c r="D62" s="13">
        <f t="shared" si="0"/>
        <v>-0.33333333333333304</v>
      </c>
      <c r="E62">
        <f>VLOOKUP(A62,Pre!$J:$BG,42,0)</f>
        <v>6</v>
      </c>
      <c r="F62">
        <f>VLOOKUP(A62,'post intervencion'!J:BY,60,0)</f>
        <v>7</v>
      </c>
      <c r="H62">
        <v>2.6666666666666665</v>
      </c>
      <c r="I62">
        <v>2.6666666666666665</v>
      </c>
      <c r="K62">
        <v>3</v>
      </c>
      <c r="L62">
        <v>3</v>
      </c>
      <c r="N62">
        <v>3</v>
      </c>
      <c r="O62">
        <v>3</v>
      </c>
      <c r="Q62">
        <v>2</v>
      </c>
      <c r="R62">
        <v>2</v>
      </c>
      <c r="T62">
        <v>2.3333333333333335</v>
      </c>
      <c r="U62">
        <v>2.3333333333333335</v>
      </c>
      <c r="W62">
        <v>4.2</v>
      </c>
      <c r="X62">
        <v>4.2</v>
      </c>
      <c r="Z62">
        <v>4.25</v>
      </c>
      <c r="AA62">
        <v>4</v>
      </c>
      <c r="AC62">
        <v>8</v>
      </c>
      <c r="AD62">
        <v>9</v>
      </c>
    </row>
    <row r="63" spans="1:30" x14ac:dyDescent="0.2">
      <c r="A63">
        <v>753</v>
      </c>
      <c r="B63" s="13">
        <f>VLOOKUP(A63,Pre!$J:$BG,41,0)</f>
        <v>6.333333333333333</v>
      </c>
      <c r="C63" s="13">
        <f>VLOOKUP(A63,'post intervencion'!J:BY,59,0)</f>
        <v>6</v>
      </c>
      <c r="D63" s="13">
        <f t="shared" si="0"/>
        <v>-0.33333333333333304</v>
      </c>
      <c r="E63">
        <f>VLOOKUP(A63,Pre!$J:$BG,42,0)</f>
        <v>2</v>
      </c>
      <c r="F63">
        <f>VLOOKUP(A63,'post intervencion'!J:BY,60,0)</f>
        <v>5</v>
      </c>
      <c r="H63">
        <v>0.33333333333333331</v>
      </c>
      <c r="I63">
        <v>-1</v>
      </c>
      <c r="K63">
        <v>0</v>
      </c>
      <c r="L63">
        <v>-1</v>
      </c>
      <c r="N63">
        <v>0</v>
      </c>
      <c r="O63">
        <v>0</v>
      </c>
      <c r="Q63">
        <v>1</v>
      </c>
      <c r="R63">
        <v>-2</v>
      </c>
      <c r="T63">
        <v>3.6666666666666665</v>
      </c>
      <c r="U63">
        <v>3.7777777777777777</v>
      </c>
      <c r="W63">
        <v>4.2</v>
      </c>
      <c r="X63">
        <v>4.2</v>
      </c>
      <c r="Z63">
        <v>4.5</v>
      </c>
      <c r="AA63">
        <v>5.333333333333333</v>
      </c>
      <c r="AC63">
        <v>6</v>
      </c>
      <c r="AD63">
        <v>3</v>
      </c>
    </row>
    <row r="64" spans="1:30" x14ac:dyDescent="0.2">
      <c r="A64">
        <v>765</v>
      </c>
      <c r="B64" s="13">
        <f>VLOOKUP(A64,Pre!$J:$BG,41,0)</f>
        <v>7</v>
      </c>
      <c r="C64" s="13">
        <f>VLOOKUP(A64,'post intervencion'!J:BY,59,0)</f>
        <v>7</v>
      </c>
      <c r="D64" s="13">
        <f t="shared" si="0"/>
        <v>0</v>
      </c>
      <c r="E64">
        <f>VLOOKUP(A64,Pre!$J:$BG,42,0)</f>
        <v>8</v>
      </c>
      <c r="F64">
        <f>VLOOKUP(A64,'post intervencion'!J:BY,60,0)</f>
        <v>9</v>
      </c>
      <c r="H64">
        <v>1.6666666666666667</v>
      </c>
      <c r="I64">
        <v>2</v>
      </c>
      <c r="K64">
        <v>2</v>
      </c>
      <c r="L64">
        <v>1</v>
      </c>
      <c r="N64">
        <v>2</v>
      </c>
      <c r="O64">
        <v>4</v>
      </c>
      <c r="Q64">
        <v>1</v>
      </c>
      <c r="R64">
        <v>1</v>
      </c>
      <c r="T64">
        <v>2.6666666666666665</v>
      </c>
      <c r="U64">
        <v>3.4444444444444446</v>
      </c>
      <c r="W64">
        <v>3.4</v>
      </c>
      <c r="X64">
        <v>3.4</v>
      </c>
      <c r="Z64">
        <v>3.5</v>
      </c>
      <c r="AA64">
        <v>4.666666666666667</v>
      </c>
      <c r="AC64">
        <v>10</v>
      </c>
      <c r="AD64">
        <v>6</v>
      </c>
    </row>
    <row r="65" spans="1:30" x14ac:dyDescent="0.2">
      <c r="A65">
        <v>793</v>
      </c>
      <c r="B65" s="13">
        <f>VLOOKUP(A65,Pre!$J:$BG,41,0)</f>
        <v>5</v>
      </c>
      <c r="C65" s="13">
        <f>VLOOKUP(A65,'post intervencion'!J:BY,59,0)</f>
        <v>5.666666666666667</v>
      </c>
      <c r="D65" s="13">
        <f t="shared" si="0"/>
        <v>0.66666666666666696</v>
      </c>
      <c r="E65">
        <f>VLOOKUP(A65,Pre!$J:$BG,42,0)</f>
        <v>5</v>
      </c>
      <c r="F65">
        <f>VLOOKUP(A65,'post intervencion'!J:BY,60,0)</f>
        <v>5</v>
      </c>
      <c r="H65">
        <v>2</v>
      </c>
      <c r="I65">
        <v>0</v>
      </c>
      <c r="K65">
        <v>1</v>
      </c>
      <c r="L65">
        <v>1</v>
      </c>
      <c r="N65">
        <v>5</v>
      </c>
      <c r="O65">
        <v>-2</v>
      </c>
      <c r="Q65">
        <v>0</v>
      </c>
      <c r="R65">
        <v>1</v>
      </c>
      <c r="T65">
        <v>3</v>
      </c>
      <c r="U65">
        <v>4.8888888888888893</v>
      </c>
      <c r="W65">
        <v>3.6</v>
      </c>
      <c r="X65">
        <v>4</v>
      </c>
      <c r="Z65">
        <v>2.5</v>
      </c>
      <c r="AA65">
        <v>3</v>
      </c>
      <c r="AC65">
        <v>6</v>
      </c>
      <c r="AD65">
        <v>3</v>
      </c>
    </row>
    <row r="66" spans="1:30" x14ac:dyDescent="0.2">
      <c r="A66">
        <v>797</v>
      </c>
      <c r="B66" s="13">
        <f>VLOOKUP(A66,Pre!$J:$BG,41,0)</f>
        <v>6.666666666666667</v>
      </c>
      <c r="C66" s="13">
        <f>VLOOKUP(A66,'post intervencion'!J:BY,59,0)</f>
        <v>7</v>
      </c>
      <c r="D66" s="13">
        <f t="shared" si="0"/>
        <v>0.33333333333333304</v>
      </c>
      <c r="E66">
        <f>VLOOKUP(A66,Pre!$J:$BG,42,0)</f>
        <v>5</v>
      </c>
      <c r="F66">
        <f>VLOOKUP(A66,'post intervencion'!J:BY,60,0)</f>
        <v>9</v>
      </c>
      <c r="H66">
        <v>1</v>
      </c>
      <c r="I66">
        <v>-2</v>
      </c>
      <c r="K66">
        <v>2</v>
      </c>
      <c r="L66">
        <v>-1</v>
      </c>
      <c r="N66">
        <v>1</v>
      </c>
      <c r="O66">
        <v>-5</v>
      </c>
      <c r="Q66">
        <v>0</v>
      </c>
      <c r="R66">
        <v>0</v>
      </c>
      <c r="T66">
        <v>5</v>
      </c>
      <c r="U66">
        <v>4.666666666666667</v>
      </c>
      <c r="W66">
        <v>4</v>
      </c>
      <c r="X66">
        <v>2.8</v>
      </c>
      <c r="Z66">
        <v>4.5</v>
      </c>
      <c r="AA66">
        <v>4</v>
      </c>
      <c r="AC66">
        <v>5</v>
      </c>
      <c r="AD66">
        <v>7</v>
      </c>
    </row>
    <row r="67" spans="1:30" x14ac:dyDescent="0.2">
      <c r="A67">
        <v>801</v>
      </c>
      <c r="B67" s="13">
        <f>VLOOKUP(A67,Pre!$J:$BG,41,0)</f>
        <v>6.333333333333333</v>
      </c>
      <c r="C67" s="13">
        <f>VLOOKUP(A67,'post intervencion'!J:BY,59,0)</f>
        <v>6.666666666666667</v>
      </c>
      <c r="D67" s="13">
        <f t="shared" si="0"/>
        <v>0.33333333333333393</v>
      </c>
      <c r="E67">
        <f>VLOOKUP(A67,Pre!$J:$BG,42,0)</f>
        <v>8</v>
      </c>
      <c r="F67">
        <f>VLOOKUP(A67,'post intervencion'!J:BY,60,0)</f>
        <v>7</v>
      </c>
      <c r="H67">
        <v>-0.33333333333333331</v>
      </c>
      <c r="I67">
        <v>0</v>
      </c>
      <c r="K67">
        <v>0</v>
      </c>
      <c r="L67">
        <v>0</v>
      </c>
      <c r="N67">
        <v>1</v>
      </c>
      <c r="O67">
        <v>0</v>
      </c>
      <c r="Q67">
        <v>-2</v>
      </c>
      <c r="R67">
        <v>0</v>
      </c>
      <c r="T67">
        <v>4</v>
      </c>
      <c r="U67">
        <v>2.3333333333333335</v>
      </c>
      <c r="W67">
        <v>3.4</v>
      </c>
      <c r="X67">
        <v>3.4</v>
      </c>
      <c r="Z67">
        <v>2.25</v>
      </c>
      <c r="AA67">
        <v>3.6666666666666665</v>
      </c>
      <c r="AC67">
        <v>6</v>
      </c>
      <c r="AD67">
        <v>3</v>
      </c>
    </row>
    <row r="68" spans="1:30" x14ac:dyDescent="0.2">
      <c r="A68">
        <v>821</v>
      </c>
      <c r="B68" s="13">
        <f>VLOOKUP(A68,Pre!$J:$BG,41,0)</f>
        <v>6</v>
      </c>
      <c r="C68" s="13">
        <f>VLOOKUP(A68,'post intervencion'!J:BY,59,0)</f>
        <v>5.666666666666667</v>
      </c>
      <c r="D68" s="13">
        <f t="shared" ref="D68:D89" si="1">C68-B68</f>
        <v>-0.33333333333333304</v>
      </c>
      <c r="E68">
        <f>VLOOKUP(A68,Pre!$J:$BG,42,0)</f>
        <v>12</v>
      </c>
      <c r="F68">
        <f>VLOOKUP(A68,'post intervencion'!J:BY,60,0)</f>
        <v>12</v>
      </c>
      <c r="H68">
        <v>0</v>
      </c>
      <c r="I68">
        <v>0</v>
      </c>
      <c r="K68">
        <v>0</v>
      </c>
      <c r="L68">
        <v>0</v>
      </c>
      <c r="N68">
        <v>0</v>
      </c>
      <c r="O68">
        <v>0</v>
      </c>
      <c r="Q68">
        <v>0</v>
      </c>
      <c r="R68">
        <v>0</v>
      </c>
      <c r="T68">
        <v>3.6666666666666665</v>
      </c>
      <c r="U68">
        <v>3</v>
      </c>
      <c r="W68">
        <v>3</v>
      </c>
      <c r="X68">
        <v>2.8</v>
      </c>
      <c r="Z68">
        <v>4.75</v>
      </c>
      <c r="AA68">
        <v>3.3333333333333335</v>
      </c>
      <c r="AC68">
        <v>1</v>
      </c>
      <c r="AD68">
        <v>0</v>
      </c>
    </row>
    <row r="69" spans="1:30" x14ac:dyDescent="0.2">
      <c r="A69">
        <v>861</v>
      </c>
      <c r="B69" s="13">
        <f>VLOOKUP(A69,Pre!$J:$BG,41,0)</f>
        <v>5.666666666666667</v>
      </c>
      <c r="C69" s="13">
        <f>VLOOKUP(A69,'post intervencion'!J:BY,59,0)</f>
        <v>6.666666666666667</v>
      </c>
      <c r="D69" s="13">
        <f t="shared" si="1"/>
        <v>1</v>
      </c>
      <c r="E69">
        <f>VLOOKUP(A69,Pre!$J:$BG,42,0)</f>
        <v>9</v>
      </c>
      <c r="F69">
        <f>VLOOKUP(A69,'post intervencion'!J:BY,60,0)</f>
        <v>11</v>
      </c>
      <c r="H69">
        <v>2.6666666666666665</v>
      </c>
      <c r="I69">
        <v>2.3333333333333335</v>
      </c>
      <c r="K69">
        <v>3</v>
      </c>
      <c r="L69">
        <v>2</v>
      </c>
      <c r="N69">
        <v>3</v>
      </c>
      <c r="O69">
        <v>3</v>
      </c>
      <c r="Q69">
        <v>2</v>
      </c>
      <c r="R69">
        <v>2</v>
      </c>
      <c r="T69">
        <v>3.3333333333333335</v>
      </c>
      <c r="U69">
        <v>2.3333333333333335</v>
      </c>
      <c r="W69">
        <v>5</v>
      </c>
      <c r="X69">
        <v>5.4</v>
      </c>
      <c r="Z69">
        <v>4.5</v>
      </c>
      <c r="AA69">
        <v>5</v>
      </c>
      <c r="AC69">
        <v>13</v>
      </c>
      <c r="AD69">
        <v>12</v>
      </c>
    </row>
    <row r="70" spans="1:30" x14ac:dyDescent="0.2">
      <c r="A70">
        <v>873</v>
      </c>
      <c r="B70" s="13">
        <f>VLOOKUP(A70,Pre!$J:$BG,41,0)</f>
        <v>5.666666666666667</v>
      </c>
      <c r="C70" s="13">
        <f>VLOOKUP(A70,'post intervencion'!J:BY,59,0)</f>
        <v>6</v>
      </c>
      <c r="D70" s="13">
        <f t="shared" si="1"/>
        <v>0.33333333333333304</v>
      </c>
      <c r="E70">
        <f>VLOOKUP(A70,Pre!$J:$BG,42,0)</f>
        <v>3</v>
      </c>
      <c r="F70">
        <f>VLOOKUP(A70,'post intervencion'!J:BY,60,0)</f>
        <v>7</v>
      </c>
      <c r="H70">
        <v>2</v>
      </c>
      <c r="I70">
        <v>2</v>
      </c>
      <c r="K70">
        <v>2</v>
      </c>
      <c r="L70">
        <v>2</v>
      </c>
      <c r="N70">
        <v>2</v>
      </c>
      <c r="O70">
        <v>2</v>
      </c>
      <c r="Q70">
        <v>2</v>
      </c>
      <c r="R70">
        <v>2</v>
      </c>
      <c r="T70">
        <v>1.6666666666666667</v>
      </c>
      <c r="U70">
        <v>3</v>
      </c>
      <c r="W70">
        <v>3</v>
      </c>
      <c r="X70">
        <v>3</v>
      </c>
      <c r="Z70">
        <v>3.25</v>
      </c>
      <c r="AA70">
        <v>4.666666666666667</v>
      </c>
      <c r="AC70">
        <v>7</v>
      </c>
      <c r="AD70">
        <v>7</v>
      </c>
    </row>
    <row r="71" spans="1:30" x14ac:dyDescent="0.2">
      <c r="A71">
        <v>889</v>
      </c>
      <c r="B71" s="13">
        <f>VLOOKUP(A71,Pre!$J:$BG,41,0)</f>
        <v>6</v>
      </c>
      <c r="C71" s="13">
        <f>VLOOKUP(A71,'post intervencion'!J:BY,59,0)</f>
        <v>6</v>
      </c>
      <c r="D71" s="13">
        <f t="shared" si="1"/>
        <v>0</v>
      </c>
      <c r="E71">
        <f>VLOOKUP(A71,Pre!$J:$BG,42,0)</f>
        <v>11</v>
      </c>
      <c r="F71">
        <f>VLOOKUP(A71,'post intervencion'!J:BY,60,0)</f>
        <v>11</v>
      </c>
      <c r="H71">
        <v>4</v>
      </c>
      <c r="I71">
        <v>3</v>
      </c>
      <c r="K71">
        <v>4</v>
      </c>
      <c r="L71">
        <v>3</v>
      </c>
      <c r="N71">
        <v>4</v>
      </c>
      <c r="O71">
        <v>3</v>
      </c>
      <c r="Q71">
        <v>4</v>
      </c>
      <c r="R71">
        <v>3</v>
      </c>
      <c r="T71">
        <v>1</v>
      </c>
      <c r="U71">
        <v>2.3333333333333335</v>
      </c>
      <c r="W71">
        <v>4</v>
      </c>
      <c r="X71">
        <v>3.6</v>
      </c>
      <c r="Z71">
        <v>4.5</v>
      </c>
      <c r="AA71">
        <v>4.666666666666667</v>
      </c>
      <c r="AC71">
        <v>12</v>
      </c>
      <c r="AD71">
        <v>9</v>
      </c>
    </row>
    <row r="72" spans="1:30" x14ac:dyDescent="0.2">
      <c r="A72">
        <v>897</v>
      </c>
      <c r="B72" s="13">
        <f>VLOOKUP(A72,Pre!$J:$BG,41,0)</f>
        <v>4.333333333333333</v>
      </c>
      <c r="C72" s="13">
        <f>VLOOKUP(A72,'post intervencion'!J:BY,59,0)</f>
        <v>4.333333333333333</v>
      </c>
      <c r="D72" s="13">
        <f t="shared" si="1"/>
        <v>0</v>
      </c>
      <c r="E72">
        <f>VLOOKUP(A72,Pre!$J:$BG,42,0)</f>
        <v>4</v>
      </c>
      <c r="F72">
        <f>VLOOKUP(A72,'post intervencion'!J:BY,60,0)</f>
        <v>3</v>
      </c>
      <c r="H72">
        <v>3.6666666666666665</v>
      </c>
      <c r="I72">
        <v>2</v>
      </c>
      <c r="K72">
        <v>4</v>
      </c>
      <c r="L72">
        <v>2</v>
      </c>
      <c r="N72">
        <v>3</v>
      </c>
      <c r="O72">
        <v>2</v>
      </c>
      <c r="Q72">
        <v>4</v>
      </c>
      <c r="R72">
        <v>2</v>
      </c>
      <c r="T72">
        <v>1</v>
      </c>
      <c r="U72">
        <v>3.6666666666666665</v>
      </c>
      <c r="W72">
        <v>3.4</v>
      </c>
      <c r="X72">
        <v>3.4</v>
      </c>
      <c r="Z72">
        <v>4</v>
      </c>
      <c r="AA72">
        <v>4.333333333333333</v>
      </c>
      <c r="AC72">
        <v>11</v>
      </c>
      <c r="AD72">
        <v>6</v>
      </c>
    </row>
    <row r="73" spans="1:30" x14ac:dyDescent="0.2">
      <c r="A73">
        <v>925</v>
      </c>
      <c r="B73" s="13">
        <f>VLOOKUP(A73,Pre!$J:$BG,41,0)</f>
        <v>6.666666666666667</v>
      </c>
      <c r="C73" s="13">
        <f>VLOOKUP(A73,'post intervencion'!J:BY,59,0)</f>
        <v>7</v>
      </c>
      <c r="D73" s="13">
        <f t="shared" si="1"/>
        <v>0.33333333333333304</v>
      </c>
      <c r="E73">
        <f>VLOOKUP(A73,Pre!$J:$BG,42,0)</f>
        <v>7</v>
      </c>
      <c r="F73">
        <f>VLOOKUP(A73,'post intervencion'!J:BY,60,0)</f>
        <v>7</v>
      </c>
      <c r="H73">
        <v>4.333333333333333</v>
      </c>
      <c r="I73">
        <v>3</v>
      </c>
      <c r="K73">
        <v>4</v>
      </c>
      <c r="L73">
        <v>3</v>
      </c>
      <c r="N73">
        <v>4</v>
      </c>
      <c r="O73">
        <v>3</v>
      </c>
      <c r="Q73">
        <v>5</v>
      </c>
      <c r="R73">
        <v>3</v>
      </c>
      <c r="T73">
        <v>1</v>
      </c>
      <c r="U73">
        <v>3.3333333333333335</v>
      </c>
      <c r="W73">
        <v>2.8</v>
      </c>
      <c r="X73">
        <v>3</v>
      </c>
      <c r="Z73">
        <v>4.25</v>
      </c>
      <c r="AA73">
        <v>6</v>
      </c>
      <c r="AC73">
        <v>13</v>
      </c>
      <c r="AD73">
        <v>9</v>
      </c>
    </row>
    <row r="74" spans="1:30" x14ac:dyDescent="0.2">
      <c r="A74">
        <v>953</v>
      </c>
      <c r="B74" s="13">
        <f>VLOOKUP(A74,Pre!$J:$BG,41,0)</f>
        <v>4.333333333333333</v>
      </c>
      <c r="C74" s="13">
        <f>VLOOKUP(A74,'post intervencion'!J:BY,59,0)</f>
        <v>5</v>
      </c>
      <c r="D74" s="13">
        <f t="shared" si="1"/>
        <v>0.66666666666666696</v>
      </c>
      <c r="E74">
        <f>VLOOKUP(A74,Pre!$J:$BG,42,0)</f>
        <v>11</v>
      </c>
      <c r="F74">
        <f>VLOOKUP(A74,'post intervencion'!J:BY,60,0)</f>
        <v>9</v>
      </c>
      <c r="H74">
        <v>-0.33333333333333331</v>
      </c>
      <c r="I74">
        <v>0.33333333333333331</v>
      </c>
      <c r="K74">
        <v>-1</v>
      </c>
      <c r="L74">
        <v>-2</v>
      </c>
      <c r="N74">
        <v>0</v>
      </c>
      <c r="O74">
        <v>0</v>
      </c>
      <c r="Q74">
        <v>0</v>
      </c>
      <c r="R74">
        <v>0</v>
      </c>
      <c r="T74">
        <v>5.666666666666667</v>
      </c>
      <c r="U74">
        <v>5.2222222222222223</v>
      </c>
      <c r="W74">
        <v>3</v>
      </c>
      <c r="X74">
        <v>3.2</v>
      </c>
      <c r="Z74">
        <v>3.25</v>
      </c>
      <c r="AA74">
        <v>3.6666666666666665</v>
      </c>
      <c r="AC74">
        <v>2</v>
      </c>
      <c r="AD74">
        <v>2</v>
      </c>
    </row>
    <row r="75" spans="1:30" x14ac:dyDescent="0.2">
      <c r="A75">
        <v>1029</v>
      </c>
      <c r="B75" s="13">
        <f>VLOOKUP(A75,Pre!$J:$BG,41,0)</f>
        <v>5.333333333333333</v>
      </c>
      <c r="C75" s="13">
        <f>VLOOKUP(A75,'post intervencion'!J:BY,59,0)</f>
        <v>5.666666666666667</v>
      </c>
      <c r="D75" s="13">
        <f t="shared" si="1"/>
        <v>0.33333333333333393</v>
      </c>
      <c r="E75">
        <f>VLOOKUP(A75,Pre!$J:$BG,42,0)</f>
        <v>12</v>
      </c>
      <c r="F75">
        <f>VLOOKUP(A75,'post intervencion'!J:BY,60,0)</f>
        <v>12</v>
      </c>
      <c r="W75">
        <v>3</v>
      </c>
      <c r="X75">
        <v>2.8</v>
      </c>
      <c r="Z75">
        <v>5</v>
      </c>
      <c r="AC75">
        <v>12</v>
      </c>
      <c r="AD75">
        <v>15</v>
      </c>
    </row>
    <row r="76" spans="1:30" x14ac:dyDescent="0.2">
      <c r="A76">
        <v>1049</v>
      </c>
      <c r="B76" s="13">
        <f>VLOOKUP(A76,Pre!$J:$BG,41,0)</f>
        <v>6.666666666666667</v>
      </c>
      <c r="C76" s="13">
        <f>VLOOKUP(A76,'post intervencion'!J:BY,59,0)</f>
        <v>6.333333333333333</v>
      </c>
      <c r="D76" s="13">
        <f t="shared" si="1"/>
        <v>-0.33333333333333393</v>
      </c>
      <c r="E76">
        <f>VLOOKUP(A76,Pre!$J:$BG,42,0)</f>
        <v>6</v>
      </c>
      <c r="F76">
        <f>VLOOKUP(A76,'post intervencion'!J:BY,60,0)</f>
        <v>8</v>
      </c>
      <c r="H76">
        <v>3.6666666666666665</v>
      </c>
      <c r="I76">
        <v>3.3333333333333335</v>
      </c>
      <c r="K76">
        <v>4</v>
      </c>
      <c r="L76">
        <v>3</v>
      </c>
      <c r="N76">
        <v>4</v>
      </c>
      <c r="O76">
        <v>4</v>
      </c>
      <c r="Q76">
        <v>3</v>
      </c>
      <c r="R76">
        <v>3</v>
      </c>
      <c r="T76">
        <v>2.3333333333333335</v>
      </c>
      <c r="U76">
        <v>2.7777777777777777</v>
      </c>
      <c r="W76">
        <v>3.6</v>
      </c>
      <c r="X76">
        <v>4</v>
      </c>
      <c r="Z76">
        <v>5</v>
      </c>
      <c r="AA76">
        <v>6</v>
      </c>
      <c r="AC76">
        <v>15</v>
      </c>
      <c r="AD76">
        <v>15</v>
      </c>
    </row>
    <row r="77" spans="1:30" x14ac:dyDescent="0.2">
      <c r="A77">
        <v>1120</v>
      </c>
      <c r="B77" s="13">
        <f>VLOOKUP(A77,Pre!$J:$BG,41,0)</f>
        <v>5.666666666666667</v>
      </c>
      <c r="C77" s="13" t="e">
        <f>VLOOKUP(A77,'post intervencion'!J:BY,59,0)</f>
        <v>#N/A</v>
      </c>
      <c r="D77" s="13" t="e">
        <f t="shared" si="1"/>
        <v>#N/A</v>
      </c>
      <c r="E77">
        <f>VLOOKUP(A77,Pre!$J:$BG,42,0)</f>
        <v>12</v>
      </c>
      <c r="F77" t="e">
        <f>VLOOKUP(A77,'post intervencion'!J:BY,60,0)</f>
        <v>#N/A</v>
      </c>
      <c r="H77">
        <v>0</v>
      </c>
      <c r="I77">
        <v>0</v>
      </c>
      <c r="K77">
        <v>0</v>
      </c>
      <c r="L77">
        <v>0</v>
      </c>
      <c r="N77">
        <v>0</v>
      </c>
      <c r="O77">
        <v>0</v>
      </c>
      <c r="Q77">
        <v>0</v>
      </c>
      <c r="R77">
        <v>0</v>
      </c>
      <c r="T77">
        <v>4</v>
      </c>
      <c r="U77">
        <v>0</v>
      </c>
      <c r="W77">
        <v>3.6</v>
      </c>
      <c r="X77">
        <v>0</v>
      </c>
      <c r="Z77">
        <v>4</v>
      </c>
      <c r="AA77">
        <v>0</v>
      </c>
      <c r="AC77">
        <v>0</v>
      </c>
      <c r="AD77">
        <v>0</v>
      </c>
    </row>
    <row r="78" spans="1:30" x14ac:dyDescent="0.2">
      <c r="A78">
        <v>1123</v>
      </c>
      <c r="B78" s="13">
        <f>VLOOKUP(A78,Pre!$J:$BG,41,0)</f>
        <v>5.666666666666667</v>
      </c>
      <c r="C78" s="13">
        <f>VLOOKUP(A78,'post intervencion'!J:BY,59,0)</f>
        <v>5.666666666666667</v>
      </c>
      <c r="D78" s="13">
        <f t="shared" si="1"/>
        <v>0</v>
      </c>
      <c r="E78">
        <f>VLOOKUP(A78,Pre!$J:$BG,42,0)</f>
        <v>6</v>
      </c>
      <c r="F78">
        <f>VLOOKUP(A78,'post intervencion'!J:BY,60,0)</f>
        <v>6</v>
      </c>
      <c r="H78">
        <v>0.33333333333333331</v>
      </c>
      <c r="I78">
        <v>0.66666666666666663</v>
      </c>
      <c r="K78">
        <v>0</v>
      </c>
      <c r="L78">
        <v>0</v>
      </c>
      <c r="N78">
        <v>2</v>
      </c>
      <c r="O78">
        <v>2</v>
      </c>
      <c r="Q78">
        <v>-1</v>
      </c>
      <c r="R78">
        <v>0</v>
      </c>
      <c r="T78">
        <v>3</v>
      </c>
      <c r="U78">
        <v>2.1111111111111112</v>
      </c>
      <c r="W78">
        <v>4.4000000000000004</v>
      </c>
      <c r="X78">
        <v>3.8</v>
      </c>
      <c r="Z78">
        <v>2.5</v>
      </c>
      <c r="AA78">
        <v>3.3333333333333335</v>
      </c>
      <c r="AC78">
        <v>6</v>
      </c>
      <c r="AD78">
        <v>8</v>
      </c>
    </row>
    <row r="79" spans="1:30" x14ac:dyDescent="0.2">
      <c r="A79">
        <v>1129</v>
      </c>
      <c r="B79" s="13">
        <f>VLOOKUP(A79,Pre!$J:$BG,41,0)</f>
        <v>4.666666666666667</v>
      </c>
      <c r="C79" s="13">
        <f>VLOOKUP(A79,'post intervencion'!J:BY,59,0)</f>
        <v>4.333333333333333</v>
      </c>
      <c r="D79" s="13">
        <f t="shared" si="1"/>
        <v>-0.33333333333333393</v>
      </c>
      <c r="E79">
        <f>VLOOKUP(A79,Pre!$J:$BG,42,0)</f>
        <v>4</v>
      </c>
      <c r="F79">
        <f>VLOOKUP(A79,'post intervencion'!J:BY,60,0)</f>
        <v>4</v>
      </c>
      <c r="H79">
        <v>3.6666666666666665</v>
      </c>
      <c r="I79">
        <v>5</v>
      </c>
      <c r="K79">
        <v>5</v>
      </c>
      <c r="L79">
        <v>5</v>
      </c>
      <c r="N79">
        <v>3</v>
      </c>
      <c r="O79">
        <v>5</v>
      </c>
      <c r="Q79">
        <v>3</v>
      </c>
      <c r="R79">
        <v>5</v>
      </c>
      <c r="T79">
        <v>1</v>
      </c>
      <c r="U79">
        <v>2.6666666666666665</v>
      </c>
      <c r="W79">
        <v>3.6</v>
      </c>
      <c r="X79">
        <v>3.2</v>
      </c>
      <c r="Z79">
        <v>4.75</v>
      </c>
      <c r="AA79">
        <v>5.333333333333333</v>
      </c>
      <c r="AC79">
        <v>11</v>
      </c>
      <c r="AD79">
        <v>15</v>
      </c>
    </row>
    <row r="80" spans="1:30" x14ac:dyDescent="0.2">
      <c r="A80">
        <v>1135</v>
      </c>
      <c r="B80" s="13">
        <f>VLOOKUP(A80,Pre!$J:$BG,41,0)</f>
        <v>4.666666666666667</v>
      </c>
      <c r="C80" s="13">
        <f>VLOOKUP(A80,'post intervencion'!J:BY,59,0)</f>
        <v>5.333333333333333</v>
      </c>
      <c r="D80" s="13">
        <f t="shared" si="1"/>
        <v>0.66666666666666607</v>
      </c>
      <c r="E80">
        <f>VLOOKUP(A80,Pre!$J:$BG,42,0)</f>
        <v>4</v>
      </c>
      <c r="F80">
        <f>VLOOKUP(A80,'post intervencion'!J:BY,60,0)</f>
        <v>10</v>
      </c>
      <c r="H80">
        <v>4</v>
      </c>
      <c r="I80">
        <v>3.3333333333333335</v>
      </c>
      <c r="K80">
        <v>4</v>
      </c>
      <c r="L80">
        <v>4</v>
      </c>
      <c r="N80">
        <v>4</v>
      </c>
      <c r="O80">
        <v>4</v>
      </c>
      <c r="Q80">
        <v>4</v>
      </c>
      <c r="R80">
        <v>2</v>
      </c>
      <c r="T80">
        <v>1</v>
      </c>
      <c r="U80">
        <v>2.8888888888888888</v>
      </c>
      <c r="W80">
        <v>4</v>
      </c>
      <c r="X80">
        <v>3.8</v>
      </c>
      <c r="Z80">
        <v>5.5</v>
      </c>
      <c r="AA80">
        <v>5.333333333333333</v>
      </c>
      <c r="AC80">
        <v>14</v>
      </c>
      <c r="AD80">
        <v>13</v>
      </c>
    </row>
    <row r="81" spans="1:30" x14ac:dyDescent="0.2">
      <c r="A81">
        <v>1160</v>
      </c>
      <c r="B81" s="13">
        <f>VLOOKUP(A81,Pre!$J:$BG,41,0)</f>
        <v>6</v>
      </c>
      <c r="C81" s="13">
        <f>VLOOKUP(A81,'post intervencion'!J:BY,59,0)</f>
        <v>5.333333333333333</v>
      </c>
      <c r="D81" s="13">
        <f t="shared" si="1"/>
        <v>-0.66666666666666696</v>
      </c>
      <c r="E81">
        <f>VLOOKUP(A81,Pre!$J:$BG,42,0)</f>
        <v>4</v>
      </c>
      <c r="F81">
        <f>VLOOKUP(A81,'post intervencion'!J:BY,60,0)</f>
        <v>5</v>
      </c>
      <c r="H81">
        <v>1</v>
      </c>
      <c r="I81">
        <v>0</v>
      </c>
      <c r="K81">
        <v>1</v>
      </c>
      <c r="L81">
        <v>0</v>
      </c>
      <c r="N81">
        <v>1</v>
      </c>
      <c r="O81">
        <v>0</v>
      </c>
      <c r="Q81">
        <v>1</v>
      </c>
      <c r="R81">
        <v>0</v>
      </c>
      <c r="T81">
        <v>5</v>
      </c>
      <c r="U81">
        <v>5</v>
      </c>
      <c r="W81">
        <v>3.6</v>
      </c>
      <c r="X81">
        <v>4</v>
      </c>
      <c r="Z81">
        <v>4.5</v>
      </c>
      <c r="AA81">
        <v>4</v>
      </c>
      <c r="AC81">
        <v>3</v>
      </c>
      <c r="AD81">
        <v>0</v>
      </c>
    </row>
    <row r="82" spans="1:30" x14ac:dyDescent="0.2">
      <c r="A82">
        <v>1232</v>
      </c>
      <c r="B82" s="13">
        <f>VLOOKUP(A82,Pre!$J:$BG,41,0)</f>
        <v>5.333333333333333</v>
      </c>
      <c r="C82" s="13">
        <f>VLOOKUP(A82,'post intervencion'!J:BY,59,0)</f>
        <v>6.666666666666667</v>
      </c>
      <c r="D82" s="13">
        <f t="shared" si="1"/>
        <v>1.3333333333333339</v>
      </c>
      <c r="E82">
        <f>VLOOKUP(A82,Pre!$J:$BG,42,0)</f>
        <v>7</v>
      </c>
      <c r="F82">
        <f>VLOOKUP(A82,'post intervencion'!J:BY,60,0)</f>
        <v>5</v>
      </c>
      <c r="H82">
        <v>0</v>
      </c>
      <c r="I82">
        <v>-0.33333333333333331</v>
      </c>
      <c r="K82">
        <v>0</v>
      </c>
      <c r="L82">
        <v>0</v>
      </c>
      <c r="N82">
        <v>1</v>
      </c>
      <c r="O82">
        <v>0</v>
      </c>
      <c r="Q82">
        <v>-1</v>
      </c>
      <c r="R82">
        <v>-1</v>
      </c>
      <c r="T82">
        <v>4</v>
      </c>
      <c r="U82">
        <v>4.2222222222222223</v>
      </c>
      <c r="W82">
        <v>4.5999999999999996</v>
      </c>
      <c r="X82">
        <v>4.2</v>
      </c>
      <c r="Z82">
        <v>2.5</v>
      </c>
      <c r="AA82">
        <v>2.3333333333333335</v>
      </c>
      <c r="AC82">
        <v>6</v>
      </c>
      <c r="AD82">
        <v>7</v>
      </c>
    </row>
    <row r="83" spans="1:30" x14ac:dyDescent="0.2">
      <c r="A83">
        <v>1244</v>
      </c>
      <c r="B83" s="13">
        <f>VLOOKUP(A83,Pre!$J:$BG,41,0)</f>
        <v>7</v>
      </c>
      <c r="C83" s="13">
        <f>VLOOKUP(A83,'post intervencion'!J:BY,59,0)</f>
        <v>7</v>
      </c>
      <c r="D83" s="13">
        <f t="shared" si="1"/>
        <v>0</v>
      </c>
      <c r="E83">
        <f>VLOOKUP(A83,Pre!$J:$BG,42,0)</f>
        <v>12</v>
      </c>
      <c r="F83">
        <f>VLOOKUP(A83,'post intervencion'!J:BY,60,0)</f>
        <v>11</v>
      </c>
      <c r="H83">
        <v>1.3333333333333333</v>
      </c>
      <c r="I83">
        <v>1.3333333333333333</v>
      </c>
      <c r="K83">
        <v>1</v>
      </c>
      <c r="L83">
        <v>1</v>
      </c>
      <c r="N83">
        <v>2</v>
      </c>
      <c r="O83">
        <v>2</v>
      </c>
      <c r="Q83">
        <v>1</v>
      </c>
      <c r="R83">
        <v>1</v>
      </c>
      <c r="T83">
        <v>1.6666666666666667</v>
      </c>
      <c r="U83">
        <v>2.5555555555555554</v>
      </c>
      <c r="W83">
        <v>3.2</v>
      </c>
      <c r="X83">
        <v>3.2</v>
      </c>
      <c r="Z83">
        <v>4.25</v>
      </c>
      <c r="AA83">
        <v>5</v>
      </c>
      <c r="AC83">
        <v>4</v>
      </c>
      <c r="AD83">
        <v>4</v>
      </c>
    </row>
    <row r="84" spans="1:30" x14ac:dyDescent="0.2">
      <c r="A84">
        <v>1256</v>
      </c>
      <c r="B84" s="13">
        <f>VLOOKUP(A84,Pre!$J:$BG,41,0)</f>
        <v>6.333333333333333</v>
      </c>
      <c r="C84" s="13">
        <f>VLOOKUP(A84,'post intervencion'!J:BY,59,0)</f>
        <v>5.333333333333333</v>
      </c>
      <c r="D84" s="13">
        <f t="shared" si="1"/>
        <v>-1</v>
      </c>
      <c r="E84">
        <f>VLOOKUP(A84,Pre!$J:$BG,42,0)</f>
        <v>9</v>
      </c>
      <c r="F84">
        <f>VLOOKUP(A84,'post intervencion'!J:BY,60,0)</f>
        <v>9</v>
      </c>
      <c r="H84">
        <v>0</v>
      </c>
      <c r="I84">
        <v>0</v>
      </c>
      <c r="K84">
        <v>0</v>
      </c>
      <c r="L84">
        <v>0</v>
      </c>
      <c r="N84">
        <v>0</v>
      </c>
      <c r="O84">
        <v>0</v>
      </c>
      <c r="Q84">
        <v>0</v>
      </c>
      <c r="R84">
        <v>0</v>
      </c>
      <c r="T84">
        <v>3.6666666666666665</v>
      </c>
      <c r="U84">
        <v>5</v>
      </c>
      <c r="W84">
        <v>2.2000000000000002</v>
      </c>
      <c r="X84">
        <v>3</v>
      </c>
      <c r="Z84">
        <v>3.25</v>
      </c>
      <c r="AA84">
        <v>4</v>
      </c>
      <c r="AC84">
        <v>0</v>
      </c>
      <c r="AD84">
        <v>0</v>
      </c>
    </row>
    <row r="85" spans="1:30" x14ac:dyDescent="0.2">
      <c r="A85">
        <v>1268</v>
      </c>
      <c r="B85" s="13">
        <f>VLOOKUP(A85,Pre!$J:$BG,41,0)</f>
        <v>6.666666666666667</v>
      </c>
      <c r="C85" s="13">
        <f>VLOOKUP(A85,'post intervencion'!J:BY,59,0)</f>
        <v>6.333333333333333</v>
      </c>
      <c r="D85" s="13">
        <f t="shared" si="1"/>
        <v>-0.33333333333333393</v>
      </c>
      <c r="E85">
        <f>VLOOKUP(A85,Pre!$J:$BG,42,0)</f>
        <v>12</v>
      </c>
      <c r="F85">
        <f>VLOOKUP(A85,'post intervencion'!J:BY,60,0)</f>
        <v>11</v>
      </c>
      <c r="H85">
        <v>0</v>
      </c>
      <c r="I85">
        <v>0</v>
      </c>
      <c r="K85">
        <v>0</v>
      </c>
      <c r="L85">
        <v>0</v>
      </c>
      <c r="N85">
        <v>0</v>
      </c>
      <c r="O85">
        <v>0</v>
      </c>
      <c r="Q85">
        <v>0</v>
      </c>
      <c r="R85">
        <v>0</v>
      </c>
      <c r="T85">
        <v>4</v>
      </c>
      <c r="U85">
        <v>6</v>
      </c>
      <c r="W85">
        <v>4.4000000000000004</v>
      </c>
      <c r="X85">
        <v>3.6</v>
      </c>
      <c r="Z85">
        <v>3.5</v>
      </c>
      <c r="AA85">
        <v>4.666666666666667</v>
      </c>
      <c r="AC85">
        <v>0</v>
      </c>
      <c r="AD85">
        <v>0</v>
      </c>
    </row>
    <row r="86" spans="1:30" x14ac:dyDescent="0.2">
      <c r="A86">
        <v>1276</v>
      </c>
      <c r="B86" s="13">
        <f>VLOOKUP(A86,Pre!$J:$BG,41,0)</f>
        <v>6</v>
      </c>
      <c r="C86" s="13">
        <f>VLOOKUP(A86,'post intervencion'!J:BY,59,0)</f>
        <v>6</v>
      </c>
      <c r="D86" s="13">
        <f t="shared" si="1"/>
        <v>0</v>
      </c>
      <c r="E86">
        <f>VLOOKUP(A86,Pre!$J:$BG,42,0)</f>
        <v>6</v>
      </c>
      <c r="F86">
        <f>VLOOKUP(A86,'post intervencion'!J:BY,60,0)</f>
        <v>11</v>
      </c>
      <c r="H86">
        <v>0.66666666666666663</v>
      </c>
      <c r="I86">
        <v>1</v>
      </c>
      <c r="K86">
        <v>0</v>
      </c>
      <c r="L86">
        <v>1</v>
      </c>
      <c r="N86">
        <v>2</v>
      </c>
      <c r="O86">
        <v>1</v>
      </c>
      <c r="Q86">
        <v>0</v>
      </c>
      <c r="R86">
        <v>1</v>
      </c>
      <c r="T86">
        <v>4</v>
      </c>
      <c r="U86">
        <v>2</v>
      </c>
      <c r="W86">
        <v>3.8</v>
      </c>
      <c r="X86">
        <v>3.8</v>
      </c>
      <c r="Z86">
        <v>4.25</v>
      </c>
      <c r="AA86">
        <v>3.6666666666666665</v>
      </c>
      <c r="AC86">
        <v>11</v>
      </c>
      <c r="AD86">
        <v>9</v>
      </c>
    </row>
    <row r="87" spans="1:30" x14ac:dyDescent="0.2">
      <c r="A87">
        <v>1280</v>
      </c>
      <c r="B87" s="13">
        <f>VLOOKUP(A87,Pre!$J:$BG,41,0)</f>
        <v>7</v>
      </c>
      <c r="C87" s="13">
        <f>VLOOKUP(A87,'post intervencion'!J:BY,59,0)</f>
        <v>7</v>
      </c>
      <c r="D87" s="13">
        <f t="shared" si="1"/>
        <v>0</v>
      </c>
      <c r="E87">
        <f>VLOOKUP(A87,Pre!$J:$BG,42,0)</f>
        <v>7</v>
      </c>
      <c r="F87">
        <f>VLOOKUP(A87,'post intervencion'!J:BY,60,0)</f>
        <v>9</v>
      </c>
      <c r="H87">
        <v>2.6666666666666665</v>
      </c>
      <c r="I87">
        <v>3.3333333333333335</v>
      </c>
      <c r="K87">
        <v>1</v>
      </c>
      <c r="L87">
        <v>2</v>
      </c>
      <c r="N87">
        <v>4</v>
      </c>
      <c r="O87">
        <v>4</v>
      </c>
      <c r="Q87">
        <v>3</v>
      </c>
      <c r="R87">
        <v>4</v>
      </c>
      <c r="T87">
        <v>2.6666666666666665</v>
      </c>
      <c r="U87">
        <v>3.1111111111111112</v>
      </c>
      <c r="W87">
        <v>4</v>
      </c>
      <c r="X87">
        <v>4.2</v>
      </c>
      <c r="Z87">
        <v>3.25</v>
      </c>
      <c r="AA87">
        <v>4.333333333333333</v>
      </c>
      <c r="AC87">
        <v>13</v>
      </c>
      <c r="AD87">
        <v>13</v>
      </c>
    </row>
    <row r="88" spans="1:30" x14ac:dyDescent="0.2">
      <c r="A88">
        <v>1292</v>
      </c>
      <c r="B88" s="13">
        <f>VLOOKUP(A88,Pre!$J:$BG,41,0)</f>
        <v>5</v>
      </c>
      <c r="C88" s="13">
        <f>VLOOKUP(A88,'post intervencion'!J:BY,59,0)</f>
        <v>5.666666666666667</v>
      </c>
      <c r="D88" s="13">
        <f t="shared" si="1"/>
        <v>0.66666666666666696</v>
      </c>
      <c r="E88">
        <f>VLOOKUP(A88,Pre!$J:$BG,42,0)</f>
        <v>3</v>
      </c>
      <c r="F88">
        <f>VLOOKUP(A88,'post intervencion'!J:BY,60,0)</f>
        <v>1</v>
      </c>
      <c r="H88">
        <v>0.66666666666666663</v>
      </c>
      <c r="I88">
        <v>1.3333333333333333</v>
      </c>
      <c r="K88">
        <v>1</v>
      </c>
      <c r="L88">
        <v>2</v>
      </c>
      <c r="N88">
        <v>1</v>
      </c>
      <c r="O88">
        <v>2</v>
      </c>
      <c r="Q88">
        <v>0</v>
      </c>
      <c r="R88">
        <v>0</v>
      </c>
      <c r="T88">
        <v>4.333333333333333</v>
      </c>
      <c r="U88">
        <v>4</v>
      </c>
      <c r="W88">
        <v>3.8</v>
      </c>
      <c r="X88">
        <v>4.2</v>
      </c>
      <c r="Z88">
        <v>3</v>
      </c>
      <c r="AA88">
        <v>4.333333333333333</v>
      </c>
      <c r="AC88">
        <v>6</v>
      </c>
      <c r="AD88">
        <v>5</v>
      </c>
    </row>
    <row r="89" spans="1:30" x14ac:dyDescent="0.2">
      <c r="A89">
        <v>1468</v>
      </c>
      <c r="B89" s="13">
        <f>VLOOKUP(A89,Pre!$J:$BG,41,0)</f>
        <v>5</v>
      </c>
      <c r="C89" s="13">
        <f>VLOOKUP(A89,'post intervencion'!J:BY,59,0)</f>
        <v>5.666666666666667</v>
      </c>
      <c r="D89" s="13">
        <f t="shared" si="1"/>
        <v>0.66666666666666696</v>
      </c>
      <c r="E89">
        <f>VLOOKUP(A89,Pre!$J:$BG,42,0)</f>
        <v>12</v>
      </c>
      <c r="F89">
        <f>VLOOKUP(A89,'post intervencion'!J:BY,60,0)</f>
        <v>12</v>
      </c>
      <c r="H89">
        <v>1.6666666666666667</v>
      </c>
      <c r="I89">
        <v>1.6666666666666667</v>
      </c>
      <c r="K89">
        <v>0</v>
      </c>
      <c r="L89">
        <v>1</v>
      </c>
      <c r="N89">
        <v>3</v>
      </c>
      <c r="O89">
        <v>3</v>
      </c>
      <c r="Q89">
        <v>2</v>
      </c>
      <c r="R89">
        <v>1</v>
      </c>
      <c r="T89">
        <v>2.6666666666666665</v>
      </c>
      <c r="U89">
        <v>2.4444444444444446</v>
      </c>
      <c r="W89">
        <v>2.8</v>
      </c>
      <c r="X89">
        <v>2</v>
      </c>
      <c r="Z89">
        <v>3.5</v>
      </c>
      <c r="AA89">
        <v>2.6666666666666665</v>
      </c>
      <c r="AC89">
        <v>7</v>
      </c>
      <c r="AD89">
        <v>7</v>
      </c>
    </row>
    <row r="91" spans="1:30" x14ac:dyDescent="0.2">
      <c r="B91" s="13">
        <f>AVERAGE(B3:B89)</f>
        <v>5.549019607843138</v>
      </c>
      <c r="C91" s="13" t="e">
        <f>AVERAGE(C3:C89)</f>
        <v>#N/A</v>
      </c>
      <c r="D91" s="13" t="e">
        <f>SUM(D3:D89)</f>
        <v>#N/A</v>
      </c>
      <c r="E91" s="13">
        <f>AVERAGE(E3:E89)</f>
        <v>6.4827586206896548</v>
      </c>
      <c r="F91" s="13" t="e">
        <f>AVERAGE(F3:F89)</f>
        <v>#N/A</v>
      </c>
      <c r="G91" s="13"/>
      <c r="H91" s="13">
        <f>AVERAGE(H3:H89)</f>
        <v>1.6839826839826841</v>
      </c>
      <c r="I91" s="13">
        <f>AVERAGE(I3:I89)</f>
        <v>1.5151515151515149</v>
      </c>
      <c r="K91" s="13">
        <f>AVERAGE(K3:K89)</f>
        <v>1.5194805194805194</v>
      </c>
      <c r="L91" s="13">
        <f>AVERAGE(L3:L89)</f>
        <v>1.3766233766233766</v>
      </c>
      <c r="N91" s="13">
        <f>AVERAGE(N3:N89)</f>
        <v>2.0259740259740258</v>
      </c>
      <c r="O91" s="13">
        <f>AVERAGE(O3:O89)</f>
        <v>1.8181818181818181</v>
      </c>
      <c r="Q91" s="13">
        <f>AVERAGE(Q3:Q89)</f>
        <v>1.5064935064935066</v>
      </c>
      <c r="R91" s="13">
        <f>AVERAGE(R3:R89)</f>
        <v>1.2987012987012987</v>
      </c>
      <c r="T91" s="13">
        <f>AVERAGE(T3:T89)</f>
        <v>2.9177489177489169</v>
      </c>
      <c r="U91" s="13">
        <f>AVERAGE(U3:U89)</f>
        <v>3.3274074074074074</v>
      </c>
      <c r="W91" s="13">
        <f>AVERAGE(W3:W89)</f>
        <v>3.7317647058823535</v>
      </c>
      <c r="X91" s="13">
        <f>AVERAGE(X3:X89)</f>
        <v>3.783529411764706</v>
      </c>
      <c r="Z91" s="13">
        <f>AVERAGE(Z3:Z89)</f>
        <v>3.7117647058823531</v>
      </c>
      <c r="AA91" s="13">
        <f>AVERAGE(AA3:AA89)</f>
        <v>4</v>
      </c>
      <c r="AC91" s="13">
        <f>AVERAGE(AC3:AC89)</f>
        <v>7.1494252873563218</v>
      </c>
      <c r="AD91" s="13">
        <f>AVERAGE(AD3:AD89)</f>
        <v>6.7701149425287355</v>
      </c>
    </row>
    <row r="95" spans="1:30" x14ac:dyDescent="0.2">
      <c r="A95" s="16" t="s">
        <v>417</v>
      </c>
      <c r="H95" s="16" t="s">
        <v>418</v>
      </c>
    </row>
    <row r="96" spans="1:30" x14ac:dyDescent="0.2">
      <c r="A96" t="s">
        <v>430</v>
      </c>
      <c r="H96" t="s">
        <v>430</v>
      </c>
    </row>
    <row r="97" spans="1:10" ht="16" thickBot="1" x14ac:dyDescent="0.25"/>
    <row r="98" spans="1:10" x14ac:dyDescent="0.2">
      <c r="A98" s="15"/>
      <c r="B98" s="15" t="s">
        <v>431</v>
      </c>
      <c r="C98" s="15" t="s">
        <v>432</v>
      </c>
      <c r="H98" s="15"/>
      <c r="I98" s="15" t="s">
        <v>431</v>
      </c>
      <c r="J98" s="15" t="s">
        <v>432</v>
      </c>
    </row>
    <row r="99" spans="1:10" x14ac:dyDescent="0.2">
      <c r="A99" t="s">
        <v>433</v>
      </c>
      <c r="B99">
        <v>5.5411764705882369</v>
      </c>
      <c r="C99">
        <v>5.7372549019607852</v>
      </c>
      <c r="H99" t="s">
        <v>433</v>
      </c>
      <c r="I99">
        <v>6.3218390804597702</v>
      </c>
      <c r="J99">
        <v>6.6206896551724137</v>
      </c>
    </row>
    <row r="100" spans="1:10" x14ac:dyDescent="0.2">
      <c r="A100" t="s">
        <v>434</v>
      </c>
      <c r="B100">
        <v>0.87559912854028643</v>
      </c>
      <c r="C100">
        <v>1.1695611577964493</v>
      </c>
      <c r="H100" t="s">
        <v>434</v>
      </c>
      <c r="I100">
        <v>12.337075648222401</v>
      </c>
      <c r="J100">
        <v>12.703287890938253</v>
      </c>
    </row>
    <row r="101" spans="1:10" x14ac:dyDescent="0.2">
      <c r="A101" t="s">
        <v>435</v>
      </c>
      <c r="B101">
        <v>85</v>
      </c>
      <c r="C101">
        <v>85</v>
      </c>
      <c r="H101" t="s">
        <v>435</v>
      </c>
      <c r="I101">
        <v>87</v>
      </c>
      <c r="J101">
        <v>87</v>
      </c>
    </row>
    <row r="102" spans="1:10" x14ac:dyDescent="0.2">
      <c r="A102" t="s">
        <v>436</v>
      </c>
      <c r="B102">
        <v>0.63331508911419498</v>
      </c>
      <c r="H102" t="s">
        <v>436</v>
      </c>
      <c r="I102">
        <v>0.58945626961886655</v>
      </c>
    </row>
    <row r="103" spans="1:10" x14ac:dyDescent="0.2">
      <c r="A103" t="s">
        <v>437</v>
      </c>
      <c r="B103">
        <v>0</v>
      </c>
      <c r="H103" t="s">
        <v>437</v>
      </c>
      <c r="I103">
        <v>0</v>
      </c>
    </row>
    <row r="104" spans="1:10" x14ac:dyDescent="0.2">
      <c r="A104" t="s">
        <v>438</v>
      </c>
      <c r="B104">
        <v>84</v>
      </c>
      <c r="H104" t="s">
        <v>438</v>
      </c>
      <c r="I104">
        <v>86</v>
      </c>
    </row>
    <row r="105" spans="1:10" x14ac:dyDescent="0.2">
      <c r="A105" t="s">
        <v>439</v>
      </c>
      <c r="B105" t="e">
        <v>#DIV/0!</v>
      </c>
      <c r="H105" t="s">
        <v>439</v>
      </c>
      <c r="I105">
        <v>-0.86932136402105509</v>
      </c>
    </row>
    <row r="106" spans="1:10" x14ac:dyDescent="0.2">
      <c r="A106" t="s">
        <v>440</v>
      </c>
      <c r="B106" t="e">
        <v>#DIV/0!</v>
      </c>
      <c r="H106" t="s">
        <v>440</v>
      </c>
      <c r="I106">
        <v>0.19354557237109576</v>
      </c>
    </row>
    <row r="107" spans="1:10" x14ac:dyDescent="0.2">
      <c r="A107" t="s">
        <v>441</v>
      </c>
      <c r="B107" t="e">
        <v>#DIV/0!</v>
      </c>
      <c r="H107" t="s">
        <v>441</v>
      </c>
      <c r="I107">
        <v>1.662765449409072</v>
      </c>
    </row>
    <row r="108" spans="1:10" x14ac:dyDescent="0.2">
      <c r="A108" t="s">
        <v>442</v>
      </c>
      <c r="B108" t="e">
        <v>#DIV/0!</v>
      </c>
      <c r="H108" t="s">
        <v>442</v>
      </c>
      <c r="I108">
        <v>0.38709114474219153</v>
      </c>
    </row>
    <row r="109" spans="1:10" ht="16" thickBot="1" x14ac:dyDescent="0.25">
      <c r="A109" s="14" t="s">
        <v>443</v>
      </c>
      <c r="B109" s="14" t="e">
        <v>#DIV/0!</v>
      </c>
      <c r="C109" s="14"/>
      <c r="H109" s="14" t="s">
        <v>443</v>
      </c>
      <c r="I109" s="14">
        <v>1.987934206239018</v>
      </c>
      <c r="J109" s="14"/>
    </row>
    <row r="113" spans="1:7" x14ac:dyDescent="0.2">
      <c r="A113" t="s">
        <v>444</v>
      </c>
    </row>
    <row r="115" spans="1:7" ht="16" thickBot="1" x14ac:dyDescent="0.25">
      <c r="A115" t="s">
        <v>445</v>
      </c>
    </row>
    <row r="116" spans="1:7" x14ac:dyDescent="0.2">
      <c r="A116" s="15" t="s">
        <v>446</v>
      </c>
      <c r="B116" s="15" t="s">
        <v>447</v>
      </c>
      <c r="C116" s="15" t="s">
        <v>448</v>
      </c>
      <c r="D116" s="15" t="s">
        <v>449</v>
      </c>
      <c r="E116" s="15" t="s">
        <v>434</v>
      </c>
    </row>
    <row r="117" spans="1:7" x14ac:dyDescent="0.2">
      <c r="A117" t="s">
        <v>450</v>
      </c>
      <c r="B117">
        <v>85</v>
      </c>
      <c r="C117">
        <v>471.00000000000011</v>
      </c>
      <c r="D117">
        <v>5.5411764705882369</v>
      </c>
      <c r="E117">
        <v>0.87559912854028643</v>
      </c>
    </row>
    <row r="118" spans="1:7" ht="16" thickBot="1" x14ac:dyDescent="0.25">
      <c r="A118" s="14" t="s">
        <v>451</v>
      </c>
      <c r="B118" s="14">
        <v>85</v>
      </c>
      <c r="C118" s="14">
        <v>487.66666666666674</v>
      </c>
      <c r="D118" s="14">
        <v>5.7372549019607852</v>
      </c>
      <c r="E118" s="14">
        <v>1.1695611577964493</v>
      </c>
    </row>
    <row r="121" spans="1:7" ht="16" thickBot="1" x14ac:dyDescent="0.25">
      <c r="A121" t="s">
        <v>452</v>
      </c>
    </row>
    <row r="122" spans="1:7" x14ac:dyDescent="0.2">
      <c r="A122" s="15" t="s">
        <v>453</v>
      </c>
      <c r="B122" s="15" t="s">
        <v>454</v>
      </c>
      <c r="C122" s="15" t="s">
        <v>438</v>
      </c>
      <c r="D122" s="15" t="s">
        <v>455</v>
      </c>
      <c r="E122" s="15" t="s">
        <v>456</v>
      </c>
      <c r="F122" s="15" t="s">
        <v>457</v>
      </c>
      <c r="G122" s="15" t="s">
        <v>458</v>
      </c>
    </row>
    <row r="123" spans="1:7" x14ac:dyDescent="0.2">
      <c r="A123" t="s">
        <v>459</v>
      </c>
      <c r="B123">
        <v>1.6339869281048323</v>
      </c>
      <c r="C123">
        <v>1</v>
      </c>
      <c r="D123">
        <v>1.6339869281048323</v>
      </c>
      <c r="E123">
        <v>1.5979059822558859</v>
      </c>
      <c r="F123">
        <v>0.20795126669015054</v>
      </c>
      <c r="G123">
        <v>3.8974071689296022</v>
      </c>
    </row>
    <row r="124" spans="1:7" x14ac:dyDescent="0.2">
      <c r="A124" t="s">
        <v>460</v>
      </c>
      <c r="B124">
        <v>171.79346405228759</v>
      </c>
      <c r="C124">
        <v>168</v>
      </c>
      <c r="D124">
        <v>1.0225801431683785</v>
      </c>
    </row>
    <row r="126" spans="1:7" ht="16" thickBot="1" x14ac:dyDescent="0.25">
      <c r="A126" s="14" t="s">
        <v>461</v>
      </c>
      <c r="B126" s="14">
        <v>173.42745098039242</v>
      </c>
      <c r="C126" s="14">
        <v>169</v>
      </c>
      <c r="D126" s="14"/>
      <c r="E126" s="14"/>
      <c r="F126" s="14"/>
      <c r="G126" s="14"/>
    </row>
    <row r="129" spans="1:3" x14ac:dyDescent="0.2">
      <c r="A129" t="s">
        <v>419</v>
      </c>
    </row>
    <row r="130" spans="1:3" x14ac:dyDescent="0.2">
      <c r="A130" t="s">
        <v>430</v>
      </c>
    </row>
    <row r="131" spans="1:3" ht="16" thickBot="1" x14ac:dyDescent="0.25"/>
    <row r="132" spans="1:3" x14ac:dyDescent="0.2">
      <c r="A132" s="15"/>
      <c r="B132" s="15" t="s">
        <v>431</v>
      </c>
      <c r="C132" s="15" t="s">
        <v>432</v>
      </c>
    </row>
    <row r="133" spans="1:3" x14ac:dyDescent="0.2">
      <c r="A133" t="s">
        <v>433</v>
      </c>
      <c r="B133">
        <v>1.6839826839826841</v>
      </c>
      <c r="C133">
        <v>1.5151515151515149</v>
      </c>
    </row>
    <row r="134" spans="1:3" x14ac:dyDescent="0.2">
      <c r="A134" t="s">
        <v>434</v>
      </c>
      <c r="B134">
        <v>2.0318599529125829</v>
      </c>
      <c r="C134">
        <v>2.3934077618288141</v>
      </c>
    </row>
    <row r="135" spans="1:3" x14ac:dyDescent="0.2">
      <c r="A135" t="s">
        <v>435</v>
      </c>
      <c r="B135">
        <v>77</v>
      </c>
      <c r="C135">
        <v>77</v>
      </c>
    </row>
    <row r="136" spans="1:3" x14ac:dyDescent="0.2">
      <c r="A136" t="s">
        <v>436</v>
      </c>
      <c r="B136">
        <v>0.75631915464542165</v>
      </c>
    </row>
    <row r="137" spans="1:3" x14ac:dyDescent="0.2">
      <c r="A137" t="s">
        <v>437</v>
      </c>
      <c r="B137">
        <v>0</v>
      </c>
    </row>
    <row r="138" spans="1:3" x14ac:dyDescent="0.2">
      <c r="A138" t="s">
        <v>438</v>
      </c>
      <c r="B138">
        <v>76</v>
      </c>
    </row>
    <row r="139" spans="1:3" x14ac:dyDescent="0.2">
      <c r="A139" t="s">
        <v>439</v>
      </c>
      <c r="B139" t="e">
        <v>#DIV/0!</v>
      </c>
    </row>
    <row r="140" spans="1:3" x14ac:dyDescent="0.2">
      <c r="A140" t="s">
        <v>440</v>
      </c>
      <c r="B140" t="e">
        <v>#DIV/0!</v>
      </c>
    </row>
    <row r="141" spans="1:3" x14ac:dyDescent="0.2">
      <c r="A141" t="s">
        <v>441</v>
      </c>
      <c r="B141" t="e">
        <v>#DIV/0!</v>
      </c>
    </row>
    <row r="142" spans="1:3" x14ac:dyDescent="0.2">
      <c r="A142" t="s">
        <v>442</v>
      </c>
      <c r="B142" t="e">
        <v>#DIV/0!</v>
      </c>
    </row>
    <row r="143" spans="1:3" ht="16" thickBot="1" x14ac:dyDescent="0.25">
      <c r="A143" s="14" t="s">
        <v>443</v>
      </c>
      <c r="B143" s="14" t="e">
        <v>#DIV/0!</v>
      </c>
      <c r="C143" s="14"/>
    </row>
  </sheetData>
  <autoFilter ref="A2:AD2" xr:uid="{E569E1B1-F211-154D-8818-5C4E1BE75AF6}">
    <sortState xmlns:xlrd2="http://schemas.microsoft.com/office/spreadsheetml/2017/richdata2" ref="A3:AD93">
      <sortCondition ref="A2:A93"/>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E1B1-F211-154D-8818-5C4E1BE75AF6}">
  <dimension ref="A1:AD126"/>
  <sheetViews>
    <sheetView topLeftCell="A48" workbookViewId="0">
      <selection activeCell="C3" sqref="C3"/>
    </sheetView>
  </sheetViews>
  <sheetFormatPr baseColWidth="10" defaultRowHeight="15" x14ac:dyDescent="0.2"/>
  <cols>
    <col min="1" max="1" width="6.1640625" customWidth="1"/>
    <col min="2" max="2" width="11.6640625" bestFit="1" customWidth="1"/>
    <col min="4" max="4" width="7.6640625" customWidth="1"/>
    <col min="7" max="7" width="2" customWidth="1"/>
    <col min="10" max="10" width="2" customWidth="1"/>
    <col min="13" max="13" width="2" customWidth="1"/>
    <col min="16" max="16" width="2" customWidth="1"/>
    <col min="19" max="19" width="2" customWidth="1"/>
    <col min="22" max="22" width="2" customWidth="1"/>
    <col min="25" max="25" width="2" customWidth="1"/>
    <col min="28" max="28" width="2" customWidth="1"/>
  </cols>
  <sheetData>
    <row r="1" spans="1:30" x14ac:dyDescent="0.2">
      <c r="B1" t="s">
        <v>428</v>
      </c>
      <c r="C1" t="s">
        <v>429</v>
      </c>
      <c r="E1" t="s">
        <v>428</v>
      </c>
      <c r="F1" t="s">
        <v>429</v>
      </c>
      <c r="H1" t="s">
        <v>428</v>
      </c>
      <c r="I1" t="s">
        <v>429</v>
      </c>
      <c r="K1" t="s">
        <v>428</v>
      </c>
      <c r="L1" t="s">
        <v>429</v>
      </c>
      <c r="N1" t="s">
        <v>428</v>
      </c>
      <c r="O1" t="s">
        <v>429</v>
      </c>
      <c r="Q1" t="s">
        <v>428</v>
      </c>
      <c r="R1" t="s">
        <v>429</v>
      </c>
      <c r="T1" t="s">
        <v>428</v>
      </c>
      <c r="U1" t="s">
        <v>429</v>
      </c>
      <c r="W1" t="s">
        <v>428</v>
      </c>
      <c r="X1" t="s">
        <v>429</v>
      </c>
      <c r="Z1" t="s">
        <v>428</v>
      </c>
      <c r="AA1" t="s">
        <v>429</v>
      </c>
      <c r="AC1" t="s">
        <v>428</v>
      </c>
      <c r="AD1" t="s">
        <v>429</v>
      </c>
    </row>
    <row r="2" spans="1:30"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1" t="s">
        <v>423</v>
      </c>
      <c r="U2" s="11" t="s">
        <v>423</v>
      </c>
      <c r="W2" s="11" t="s">
        <v>424</v>
      </c>
      <c r="X2" s="11" t="s">
        <v>424</v>
      </c>
      <c r="Z2" s="11" t="s">
        <v>425</v>
      </c>
      <c r="AA2" s="11" t="s">
        <v>425</v>
      </c>
      <c r="AC2" s="12" t="s">
        <v>426</v>
      </c>
      <c r="AD2" s="12" t="s">
        <v>426</v>
      </c>
    </row>
    <row r="3" spans="1:30" x14ac:dyDescent="0.2">
      <c r="A3">
        <v>101</v>
      </c>
      <c r="B3" s="13">
        <f>VLOOKUP(A3,Pre!$J:$BG,41,0)</f>
        <v>7</v>
      </c>
      <c r="C3" s="13">
        <f>VLOOKUP(A3,'post intervencion'!J:BY,59,0)</f>
        <v>7</v>
      </c>
      <c r="D3" s="13">
        <f>C3-B3</f>
        <v>0</v>
      </c>
      <c r="E3">
        <f>VLOOKUP(A3,Pre!$J:$BG,42,0)</f>
        <v>7</v>
      </c>
      <c r="F3">
        <f>VLOOKUP(A3,'post intervencion'!J:BY,60,0)</f>
        <v>9</v>
      </c>
      <c r="H3">
        <f>VLOOKUP(A3,Pre!$J:$BG,43,0)</f>
        <v>1.3333333333333333</v>
      </c>
      <c r="I3">
        <f>VLOOKUP(A3,'post intervencion'!J:BY,61,0)</f>
        <v>0</v>
      </c>
      <c r="K3">
        <f>VLOOKUP(A3,Pre!$J:$BG,44,0)</f>
        <v>0</v>
      </c>
      <c r="L3">
        <f>VLOOKUP(A3,'post intervencion'!J:BY,62,0)</f>
        <v>0</v>
      </c>
      <c r="N3">
        <f>VLOOKUP(A3,Pre!$J:$BG,45,0)</f>
        <v>2</v>
      </c>
      <c r="O3">
        <f>VLOOKUP(A3,'post intervencion'!J:BY,63,0)</f>
        <v>0</v>
      </c>
      <c r="Q3">
        <f>VLOOKUP(A3,Pre!$J:$BG,46,0)</f>
        <v>2</v>
      </c>
      <c r="R3">
        <f>VLOOKUP(A3,'post intervencion'!J:BY,64,0)</f>
        <v>0</v>
      </c>
      <c r="T3">
        <f>VLOOKUP(A3,Pre!$J:$BG,47,0)</f>
        <v>1.6666666666666667</v>
      </c>
      <c r="U3">
        <f>VLOOKUP(A3,'post intervencion'!J:BY,65,0)</f>
        <v>3</v>
      </c>
      <c r="W3">
        <f>VLOOKUP(A3,Pre!$J:$BG,48,0)</f>
        <v>3.6</v>
      </c>
      <c r="X3">
        <f>VLOOKUP(A3,'post intervencion'!J:BY,66,0)</f>
        <v>3.8</v>
      </c>
      <c r="Z3">
        <f>VLOOKUP(A3,Pre!$J:$BG,49,0)</f>
        <v>3.75</v>
      </c>
      <c r="AA3">
        <f>VLOOKUP(A3,'post intervencion'!J:BY,67,0)</f>
        <v>3</v>
      </c>
      <c r="AC3">
        <f>VLOOKUP(A3,Pre!$J:$BG,50,0)</f>
        <v>4</v>
      </c>
      <c r="AD3">
        <f>VLOOKUP(A3,'post intervencion'!J:BY,68,0)</f>
        <v>0</v>
      </c>
    </row>
    <row r="4" spans="1:30" x14ac:dyDescent="0.2">
      <c r="A4">
        <v>105</v>
      </c>
      <c r="B4" s="13">
        <f>VLOOKUP(A4,Pre!$J:$BG,41,0)</f>
        <v>5.333333333333333</v>
      </c>
      <c r="C4" s="13">
        <f>VLOOKUP(A4,'post intervencion'!J:BY,59,0)</f>
        <v>5.666666666666667</v>
      </c>
      <c r="D4" s="13">
        <f t="shared" ref="D4:D67" si="0">C4-B4</f>
        <v>0.33333333333333393</v>
      </c>
      <c r="E4">
        <f>VLOOKUP(A4,Pre!$J:$BG,42,0)</f>
        <v>5</v>
      </c>
      <c r="F4">
        <f>VLOOKUP(A4,'post intervencion'!J:BY,60,0)</f>
        <v>7</v>
      </c>
      <c r="H4">
        <f>VLOOKUP(A4,Pre!$J:$BG,43,0)</f>
        <v>1.6666666666666667</v>
      </c>
      <c r="I4">
        <f>VLOOKUP(A4,'post intervencion'!J:BY,61,0)</f>
        <v>0</v>
      </c>
      <c r="K4">
        <f>VLOOKUP(A4,Pre!$J:$BG,44,0)</f>
        <v>0</v>
      </c>
      <c r="L4">
        <f>VLOOKUP(A4,'post intervencion'!J:BY,62,0)</f>
        <v>0</v>
      </c>
      <c r="N4">
        <f>VLOOKUP(A4,Pre!$J:$BG,45,0)</f>
        <v>0</v>
      </c>
      <c r="O4">
        <f>VLOOKUP(A4,'post intervencion'!J:BY,63,0)</f>
        <v>0</v>
      </c>
      <c r="Q4">
        <f>VLOOKUP(A4,Pre!$J:$BG,46,0)</f>
        <v>5</v>
      </c>
      <c r="R4">
        <f>VLOOKUP(A4,'post intervencion'!J:BY,64,0)</f>
        <v>0</v>
      </c>
      <c r="T4">
        <f>VLOOKUP(A4,Pre!$J:$BG,47,0)</f>
        <v>2.3333333333333335</v>
      </c>
      <c r="U4">
        <f>VLOOKUP(A4,'post intervencion'!J:BY,65,0)</f>
        <v>3.8888888888888888</v>
      </c>
      <c r="W4">
        <f>VLOOKUP(A4,Pre!$J:$BG,48,0)</f>
        <v>4</v>
      </c>
      <c r="X4">
        <f>VLOOKUP(A4,'post intervencion'!J:BY,66,0)</f>
        <v>4.2</v>
      </c>
      <c r="Z4">
        <f>VLOOKUP(A4,Pre!$J:$BG,49,0)</f>
        <v>1.5</v>
      </c>
      <c r="AA4">
        <f>VLOOKUP(A4,'post intervencion'!J:BY,67,0)</f>
        <v>4.333333333333333</v>
      </c>
      <c r="AC4">
        <f>VLOOKUP(A4,Pre!$J:$BG,50,0)</f>
        <v>5</v>
      </c>
      <c r="AD4">
        <f>VLOOKUP(A4,'post intervencion'!J:BY,68,0)</f>
        <v>3</v>
      </c>
    </row>
    <row r="5" spans="1:30" x14ac:dyDescent="0.2">
      <c r="A5">
        <v>113</v>
      </c>
      <c r="B5" s="13">
        <f>VLOOKUP(A5,Pre!$J:$BG,41,0)</f>
        <v>5.666666666666667</v>
      </c>
      <c r="C5" s="13">
        <f>VLOOKUP(A5,'post intervencion'!J:BY,59,0)</f>
        <v>6.333333333333333</v>
      </c>
      <c r="D5" s="13">
        <f t="shared" si="0"/>
        <v>0.66666666666666607</v>
      </c>
      <c r="E5">
        <f>VLOOKUP(A5,Pre!$J:$BG,42,0)</f>
        <v>8</v>
      </c>
      <c r="F5">
        <f>VLOOKUP(A5,'post intervencion'!J:BY,60,0)</f>
        <v>8</v>
      </c>
      <c r="H5">
        <f>VLOOKUP(A5,Pre!$J:$BG,43,0)</f>
        <v>2.6666666666666665</v>
      </c>
      <c r="I5">
        <f>VLOOKUP(A5,'post intervencion'!J:BY,61,0)</f>
        <v>3</v>
      </c>
      <c r="K5">
        <f>VLOOKUP(A5,Pre!$J:$BG,44,0)</f>
        <v>2</v>
      </c>
      <c r="L5">
        <f>VLOOKUP(A5,'post intervencion'!J:BY,62,0)</f>
        <v>2</v>
      </c>
      <c r="N5">
        <f>VLOOKUP(A5,Pre!$J:$BG,45,0)</f>
        <v>4</v>
      </c>
      <c r="O5">
        <f>VLOOKUP(A5,'post intervencion'!J:BY,63,0)</f>
        <v>5</v>
      </c>
      <c r="Q5">
        <f>VLOOKUP(A5,Pre!$J:$BG,46,0)</f>
        <v>2</v>
      </c>
      <c r="R5">
        <f>VLOOKUP(A5,'post intervencion'!J:BY,64,0)</f>
        <v>2</v>
      </c>
      <c r="T5">
        <f>VLOOKUP(A5,Pre!$J:$BG,47,0)</f>
        <v>2</v>
      </c>
      <c r="U5">
        <f>VLOOKUP(A5,'post intervencion'!J:BY,65,0)</f>
        <v>3.5555555555555554</v>
      </c>
      <c r="W5">
        <f>VLOOKUP(A5,Pre!$J:$BG,48,0)</f>
        <v>2.4</v>
      </c>
      <c r="X5">
        <f>VLOOKUP(A5,'post intervencion'!J:BY,66,0)</f>
        <v>2.8</v>
      </c>
      <c r="Z5">
        <f>VLOOKUP(A5,Pre!$J:$BG,49,0)</f>
        <v>3.5</v>
      </c>
      <c r="AA5">
        <f>VLOOKUP(A5,'post intervencion'!J:BY,67,0)</f>
        <v>3</v>
      </c>
      <c r="AC5">
        <f>VLOOKUP(A5,Pre!$J:$BG,50,0)</f>
        <v>8</v>
      </c>
      <c r="AD5">
        <f>VLOOKUP(A5,'post intervencion'!J:BY,68,0)</f>
        <v>9</v>
      </c>
    </row>
    <row r="6" spans="1:30" x14ac:dyDescent="0.2">
      <c r="A6">
        <v>125</v>
      </c>
      <c r="B6" s="13">
        <f>VLOOKUP(A6,Pre!$J:$BG,41,0)</f>
        <v>4</v>
      </c>
      <c r="C6" s="13">
        <f>VLOOKUP(A6,'post intervencion'!J:BY,59,0)</f>
        <v>5</v>
      </c>
      <c r="D6" s="13">
        <f t="shared" si="0"/>
        <v>1</v>
      </c>
      <c r="E6">
        <f>VLOOKUP(A6,Pre!$J:$BG,42,0)</f>
        <v>0</v>
      </c>
      <c r="F6">
        <f>VLOOKUP(A6,'post intervencion'!J:BY,60,0)</f>
        <v>2</v>
      </c>
      <c r="H6">
        <f>VLOOKUP(A6,Pre!$J:$BG,43,0)</f>
        <v>4</v>
      </c>
      <c r="I6">
        <f>VLOOKUP(A6,'post intervencion'!J:BY,61,0)</f>
        <v>4</v>
      </c>
      <c r="K6">
        <f>VLOOKUP(A6,Pre!$J:$BG,44,0)</f>
        <v>4</v>
      </c>
      <c r="L6">
        <f>VLOOKUP(A6,'post intervencion'!J:BY,62,0)</f>
        <v>4</v>
      </c>
      <c r="N6">
        <f>VLOOKUP(A6,Pre!$J:$BG,45,0)</f>
        <v>4</v>
      </c>
      <c r="O6">
        <f>VLOOKUP(A6,'post intervencion'!J:BY,63,0)</f>
        <v>4</v>
      </c>
      <c r="Q6">
        <f>VLOOKUP(A6,Pre!$J:$BG,46,0)</f>
        <v>4</v>
      </c>
      <c r="R6">
        <f>VLOOKUP(A6,'post intervencion'!J:BY,64,0)</f>
        <v>4</v>
      </c>
      <c r="T6">
        <f>VLOOKUP(A6,Pre!$J:$BG,47,0)</f>
        <v>1</v>
      </c>
      <c r="U6">
        <f>VLOOKUP(A6,'post intervencion'!J:BY,65,0)</f>
        <v>2.3333333333333335</v>
      </c>
      <c r="W6">
        <f>VLOOKUP(A6,Pre!$J:$BG,48,0)</f>
        <v>3.6</v>
      </c>
      <c r="X6">
        <f>VLOOKUP(A6,'post intervencion'!J:BY,66,0)</f>
        <v>3.4</v>
      </c>
      <c r="Z6">
        <f>VLOOKUP(A6,Pre!$J:$BG,49,0)</f>
        <v>4.5</v>
      </c>
      <c r="AA6">
        <f>VLOOKUP(A6,'post intervencion'!J:BY,67,0)</f>
        <v>4</v>
      </c>
      <c r="AC6">
        <f>VLOOKUP(A6,Pre!$J:$BG,50,0)</f>
        <v>12</v>
      </c>
      <c r="AD6">
        <f>VLOOKUP(A6,'post intervencion'!J:BY,68,0)</f>
        <v>12</v>
      </c>
    </row>
    <row r="7" spans="1:30" x14ac:dyDescent="0.2">
      <c r="A7">
        <v>129</v>
      </c>
      <c r="B7" s="13">
        <f>VLOOKUP(A7,Pre!$J:$BG,41,0)</f>
        <v>6.333333333333333</v>
      </c>
      <c r="C7" s="13">
        <f>VLOOKUP(A7,'post intervencion'!J:BY,59,0)</f>
        <v>6.666666666666667</v>
      </c>
      <c r="D7" s="13">
        <f t="shared" si="0"/>
        <v>0.33333333333333393</v>
      </c>
      <c r="E7">
        <f>VLOOKUP(A7,Pre!$J:$BG,42,0)</f>
        <v>11</v>
      </c>
      <c r="F7">
        <f>VLOOKUP(A7,'post intervencion'!J:BY,60,0)</f>
        <v>7</v>
      </c>
      <c r="H7">
        <f>VLOOKUP(A7,Pre!$J:$BG,43,0)</f>
        <v>1.6666666666666667</v>
      </c>
      <c r="I7">
        <f>VLOOKUP(A7,'post intervencion'!J:BY,61,0)</f>
        <v>1</v>
      </c>
      <c r="K7">
        <f>VLOOKUP(A7,Pre!$J:$BG,44,0)</f>
        <v>3</v>
      </c>
      <c r="L7">
        <f>VLOOKUP(A7,'post intervencion'!J:BY,62,0)</f>
        <v>1</v>
      </c>
      <c r="N7">
        <f>VLOOKUP(A7,Pre!$J:$BG,45,0)</f>
        <v>2</v>
      </c>
      <c r="O7">
        <f>VLOOKUP(A7,'post intervencion'!J:BY,63,0)</f>
        <v>1</v>
      </c>
      <c r="Q7">
        <f>VLOOKUP(A7,Pre!$J:$BG,46,0)</f>
        <v>0</v>
      </c>
      <c r="R7">
        <f>VLOOKUP(A7,'post intervencion'!J:BY,64,0)</f>
        <v>1</v>
      </c>
      <c r="T7">
        <f>VLOOKUP(A7,Pre!$J:$BG,47,0)</f>
        <v>2.3333333333333335</v>
      </c>
      <c r="U7">
        <f>VLOOKUP(A7,'post intervencion'!J:BY,65,0)</f>
        <v>3.2222222222222223</v>
      </c>
      <c r="W7">
        <f>VLOOKUP(A7,Pre!$J:$BG,48,0)</f>
        <v>3.2</v>
      </c>
      <c r="X7">
        <f>VLOOKUP(A7,'post intervencion'!J:BY,66,0)</f>
        <v>3.8</v>
      </c>
      <c r="Z7">
        <f>VLOOKUP(A7,Pre!$J:$BG,49,0)</f>
        <v>3.5</v>
      </c>
      <c r="AA7">
        <f>VLOOKUP(A7,'post intervencion'!J:BY,67,0)</f>
        <v>5</v>
      </c>
      <c r="AC7">
        <f>VLOOKUP(A7,Pre!$J:$BG,50,0)</f>
        <v>9</v>
      </c>
      <c r="AD7">
        <f>VLOOKUP(A7,'post intervencion'!J:BY,68,0)</f>
        <v>12</v>
      </c>
    </row>
    <row r="8" spans="1:30" x14ac:dyDescent="0.2">
      <c r="A8">
        <v>145</v>
      </c>
      <c r="B8" s="13">
        <f>VLOOKUP(A8,Pre!$J:$BG,41,0)</f>
        <v>5</v>
      </c>
      <c r="C8" s="13">
        <f>VLOOKUP(A8,'post intervencion'!J:BY,59,0)</f>
        <v>5</v>
      </c>
      <c r="D8" s="13">
        <f t="shared" si="0"/>
        <v>0</v>
      </c>
      <c r="E8">
        <f>VLOOKUP(A8,Pre!$J:$BG,42,0)</f>
        <v>3</v>
      </c>
      <c r="F8">
        <f>VLOOKUP(A8,'post intervencion'!J:BY,60,0)</f>
        <v>9</v>
      </c>
      <c r="H8" t="str">
        <f>VLOOKUP(A8,Pre!$J:$BG,43,0)</f>
        <v>N/A</v>
      </c>
      <c r="I8" t="str">
        <f>VLOOKUP(A8,'post intervencion'!J:BY,61,0)</f>
        <v>N/A</v>
      </c>
      <c r="K8" t="str">
        <f>VLOOKUP(A8,Pre!$J:$BG,44,0)</f>
        <v>N/A</v>
      </c>
      <c r="L8" t="str">
        <f>VLOOKUP(A8,'post intervencion'!J:BY,62,0)</f>
        <v>N/A</v>
      </c>
      <c r="N8" t="str">
        <f>VLOOKUP(A8,Pre!$J:$BG,45,0)</f>
        <v>N/A</v>
      </c>
      <c r="O8" t="str">
        <f>VLOOKUP(A8,'post intervencion'!J:BY,63,0)</f>
        <v>N/A</v>
      </c>
      <c r="Q8" t="str">
        <f>VLOOKUP(A8,Pre!$J:$BG,46,0)</f>
        <v>N/A</v>
      </c>
      <c r="R8" t="str">
        <f>VLOOKUP(A8,'post intervencion'!J:BY,64,0)</f>
        <v>N/A</v>
      </c>
      <c r="T8" t="str">
        <f>VLOOKUP(A8,Pre!$J:$BG,47,0)</f>
        <v>N/A</v>
      </c>
      <c r="U8" t="str">
        <f>VLOOKUP(A8,'post intervencion'!J:BY,65,0)</f>
        <v>N/A</v>
      </c>
      <c r="W8">
        <f>VLOOKUP(A8,Pre!$J:$BG,48,0)</f>
        <v>4.2</v>
      </c>
      <c r="X8">
        <f>VLOOKUP(A8,'post intervencion'!J:BY,66,0)</f>
        <v>5</v>
      </c>
      <c r="Z8">
        <f>VLOOKUP(A8,Pre!$J:$BG,49,0)</f>
        <v>1</v>
      </c>
      <c r="AC8">
        <f>VLOOKUP(A8,Pre!$J:$BG,50,0)</f>
        <v>15</v>
      </c>
      <c r="AD8">
        <f>VLOOKUP(A8,'post intervencion'!J:BY,68,0)</f>
        <v>12</v>
      </c>
    </row>
    <row r="9" spans="1:30" x14ac:dyDescent="0.2">
      <c r="A9">
        <v>149</v>
      </c>
      <c r="B9" s="13">
        <f>VLOOKUP(A9,Pre!$J:$BG,41,0)</f>
        <v>5</v>
      </c>
      <c r="C9" s="13">
        <f>VLOOKUP(A9,'post intervencion'!J:BY,59,0)</f>
        <v>4.666666666666667</v>
      </c>
      <c r="D9" s="13">
        <f t="shared" si="0"/>
        <v>-0.33333333333333304</v>
      </c>
      <c r="E9">
        <f>VLOOKUP(A9,Pre!$J:$BG,42,0)</f>
        <v>12</v>
      </c>
      <c r="F9">
        <f>VLOOKUP(A9,'post intervencion'!J:BY,60,0)</f>
        <v>8</v>
      </c>
      <c r="H9">
        <f>VLOOKUP(A9,Pre!$J:$BG,43,0)</f>
        <v>1</v>
      </c>
      <c r="I9">
        <f>VLOOKUP(A9,'post intervencion'!J:BY,61,0)</f>
        <v>1</v>
      </c>
      <c r="K9">
        <f>VLOOKUP(A9,Pre!$J:$BG,44,0)</f>
        <v>0</v>
      </c>
      <c r="L9">
        <f>VLOOKUP(A9,'post intervencion'!J:BY,62,0)</f>
        <v>0</v>
      </c>
      <c r="N9">
        <f>VLOOKUP(A9,Pre!$J:$BG,45,0)</f>
        <v>3</v>
      </c>
      <c r="O9">
        <f>VLOOKUP(A9,'post intervencion'!J:BY,63,0)</f>
        <v>3</v>
      </c>
      <c r="Q9">
        <f>VLOOKUP(A9,Pre!$J:$BG,46,0)</f>
        <v>0</v>
      </c>
      <c r="R9">
        <f>VLOOKUP(A9,'post intervencion'!J:BY,64,0)</f>
        <v>0</v>
      </c>
      <c r="T9">
        <f>VLOOKUP(A9,Pre!$J:$BG,47,0)</f>
        <v>2.6666666666666665</v>
      </c>
      <c r="U9">
        <f>VLOOKUP(A9,'post intervencion'!J:BY,65,0)</f>
        <v>2.7777777777777777</v>
      </c>
      <c r="W9">
        <f>VLOOKUP(A9,Pre!$J:$BG,48,0)</f>
        <v>3.6</v>
      </c>
      <c r="X9">
        <f>VLOOKUP(A9,'post intervencion'!J:BY,66,0)</f>
        <v>3.6</v>
      </c>
      <c r="Z9">
        <f>VLOOKUP(A9,Pre!$J:$BG,49,0)</f>
        <v>3</v>
      </c>
      <c r="AA9">
        <f>VLOOKUP(A9,'post intervencion'!J:BY,67,0)</f>
        <v>4.333333333333333</v>
      </c>
      <c r="AC9">
        <f>VLOOKUP(A9,Pre!$J:$BG,50,0)</f>
        <v>4</v>
      </c>
      <c r="AD9">
        <f>VLOOKUP(A9,'post intervencion'!J:BY,68,0)</f>
        <v>8</v>
      </c>
    </row>
    <row r="10" spans="1:30" x14ac:dyDescent="0.2">
      <c r="A10">
        <v>153</v>
      </c>
      <c r="B10" s="13">
        <f>VLOOKUP(A10,Pre!$J:$BG,41,0)</f>
        <v>6.666666666666667</v>
      </c>
      <c r="C10" s="13">
        <f>VLOOKUP(A10,'post intervencion'!J:BY,59,0)</f>
        <v>6.333333333333333</v>
      </c>
      <c r="D10" s="13">
        <f t="shared" si="0"/>
        <v>-0.33333333333333393</v>
      </c>
      <c r="E10">
        <f>VLOOKUP(A10,Pre!$J:$BG,42,0)</f>
        <v>9</v>
      </c>
      <c r="F10">
        <f>VLOOKUP(A10,'post intervencion'!J:BY,60,0)</f>
        <v>9</v>
      </c>
      <c r="H10">
        <f>VLOOKUP(A10,Pre!$J:$BG,43,0)</f>
        <v>0.33333333333333331</v>
      </c>
      <c r="I10">
        <f>VLOOKUP(A10,'post intervencion'!J:BY,61,0)</f>
        <v>0</v>
      </c>
      <c r="K10">
        <f>VLOOKUP(A10,Pre!$J:$BG,44,0)</f>
        <v>1</v>
      </c>
      <c r="L10">
        <f>VLOOKUP(A10,'post intervencion'!J:BY,62,0)</f>
        <v>0</v>
      </c>
      <c r="N10">
        <f>VLOOKUP(A10,Pre!$J:$BG,45,0)</f>
        <v>0</v>
      </c>
      <c r="O10">
        <f>VLOOKUP(A10,'post intervencion'!J:BY,63,0)</f>
        <v>0</v>
      </c>
      <c r="Q10">
        <f>VLOOKUP(A10,Pre!$J:$BG,46,0)</f>
        <v>0</v>
      </c>
      <c r="R10">
        <f>VLOOKUP(A10,'post intervencion'!J:BY,64,0)</f>
        <v>0</v>
      </c>
      <c r="T10">
        <f>VLOOKUP(A10,Pre!$J:$BG,47,0)</f>
        <v>3</v>
      </c>
      <c r="U10">
        <f>VLOOKUP(A10,'post intervencion'!J:BY,65,0)</f>
        <v>3.8888888888888888</v>
      </c>
      <c r="W10">
        <f>VLOOKUP(A10,Pre!$J:$BG,48,0)</f>
        <v>4.2</v>
      </c>
      <c r="X10">
        <f>VLOOKUP(A10,'post intervencion'!J:BY,66,0)</f>
        <v>4.4000000000000004</v>
      </c>
      <c r="Z10">
        <f>VLOOKUP(A10,Pre!$J:$BG,49,0)</f>
        <v>3</v>
      </c>
      <c r="AA10">
        <f>VLOOKUP(A10,'post intervencion'!J:BY,67,0)</f>
        <v>3.3333333333333335</v>
      </c>
      <c r="AC10">
        <f>VLOOKUP(A10,Pre!$J:$BG,50,0)</f>
        <v>1</v>
      </c>
      <c r="AD10">
        <f>VLOOKUP(A10,'post intervencion'!J:BY,68,0)</f>
        <v>1</v>
      </c>
    </row>
    <row r="11" spans="1:30" x14ac:dyDescent="0.2">
      <c r="A11">
        <v>161</v>
      </c>
      <c r="B11" s="13">
        <f>VLOOKUP(A11,Pre!$J:$BG,41,0)</f>
        <v>6</v>
      </c>
      <c r="C11" s="13">
        <f>VLOOKUP(A11,'post intervencion'!J:BY,59,0)</f>
        <v>6.666666666666667</v>
      </c>
      <c r="D11" s="13">
        <f t="shared" si="0"/>
        <v>0.66666666666666696</v>
      </c>
      <c r="E11">
        <f>VLOOKUP(A11,Pre!$J:$BG,42,0)</f>
        <v>3</v>
      </c>
      <c r="F11">
        <f>VLOOKUP(A11,'post intervencion'!J:BY,60,0)</f>
        <v>1</v>
      </c>
      <c r="H11">
        <f>VLOOKUP(A11,Pre!$J:$BG,43,0)</f>
        <v>4</v>
      </c>
      <c r="I11">
        <f>VLOOKUP(A11,'post intervencion'!J:BY,61,0)</f>
        <v>3.6666666666666665</v>
      </c>
      <c r="K11">
        <f>VLOOKUP(A11,Pre!$J:$BG,44,0)</f>
        <v>3</v>
      </c>
      <c r="L11">
        <f>VLOOKUP(A11,'post intervencion'!J:BY,62,0)</f>
        <v>3</v>
      </c>
      <c r="N11">
        <f>VLOOKUP(A11,Pre!$J:$BG,45,0)</f>
        <v>4</v>
      </c>
      <c r="O11">
        <f>VLOOKUP(A11,'post intervencion'!J:BY,63,0)</f>
        <v>3</v>
      </c>
      <c r="Q11">
        <f>VLOOKUP(A11,Pre!$J:$BG,46,0)</f>
        <v>5</v>
      </c>
      <c r="R11">
        <f>VLOOKUP(A11,'post intervencion'!J:BY,64,0)</f>
        <v>5</v>
      </c>
      <c r="T11">
        <f>VLOOKUP(A11,Pre!$J:$BG,47,0)</f>
        <v>1</v>
      </c>
      <c r="U11">
        <f>VLOOKUP(A11,'post intervencion'!J:BY,65,0)</f>
        <v>2.8888888888888888</v>
      </c>
      <c r="W11">
        <f>VLOOKUP(A11,Pre!$J:$BG,48,0)</f>
        <v>3.6</v>
      </c>
      <c r="X11">
        <f>VLOOKUP(A11,'post intervencion'!J:BY,66,0)</f>
        <v>4.2</v>
      </c>
      <c r="Z11">
        <f>VLOOKUP(A11,Pre!$J:$BG,49,0)</f>
        <v>4.25</v>
      </c>
      <c r="AA11">
        <f>VLOOKUP(A11,'post intervencion'!J:BY,67,0)</f>
        <v>4.666666666666667</v>
      </c>
      <c r="AC11">
        <f>VLOOKUP(A11,Pre!$J:$BG,50,0)</f>
        <v>13</v>
      </c>
      <c r="AD11">
        <f>VLOOKUP(A11,'post intervencion'!J:BY,68,0)</f>
        <v>12</v>
      </c>
    </row>
    <row r="12" spans="1:30" x14ac:dyDescent="0.2">
      <c r="A12">
        <v>189</v>
      </c>
      <c r="B12" s="13">
        <f>VLOOKUP(A12,Pre!$J:$BG,41,0)</f>
        <v>6.333333333333333</v>
      </c>
      <c r="C12" s="13">
        <f>VLOOKUP(A12,'post intervencion'!J:BY,59,0)</f>
        <v>6.666666666666667</v>
      </c>
      <c r="D12" s="13">
        <f t="shared" si="0"/>
        <v>0.33333333333333393</v>
      </c>
      <c r="E12">
        <f>VLOOKUP(A12,Pre!$J:$BG,42,0)</f>
        <v>7</v>
      </c>
      <c r="F12">
        <f>VLOOKUP(A12,'post intervencion'!J:BY,60,0)</f>
        <v>11</v>
      </c>
      <c r="H12">
        <f>VLOOKUP(A12,Pre!$J:$BG,43,0)</f>
        <v>1</v>
      </c>
      <c r="I12">
        <f>VLOOKUP(A12,'post intervencion'!J:BY,61,0)</f>
        <v>2.3333333333333335</v>
      </c>
      <c r="K12">
        <f>VLOOKUP(A12,Pre!$J:$BG,44,0)</f>
        <v>1</v>
      </c>
      <c r="L12">
        <f>VLOOKUP(A12,'post intervencion'!J:BY,62,0)</f>
        <v>2</v>
      </c>
      <c r="N12">
        <f>VLOOKUP(A12,Pre!$J:$BG,45,0)</f>
        <v>1</v>
      </c>
      <c r="O12">
        <f>VLOOKUP(A12,'post intervencion'!J:BY,63,0)</f>
        <v>3</v>
      </c>
      <c r="Q12">
        <f>VLOOKUP(A12,Pre!$J:$BG,46,0)</f>
        <v>1</v>
      </c>
      <c r="R12">
        <f>VLOOKUP(A12,'post intervencion'!J:BY,64,0)</f>
        <v>2</v>
      </c>
      <c r="T12">
        <f>VLOOKUP(A12,Pre!$J:$BG,47,0)</f>
        <v>3</v>
      </c>
      <c r="U12">
        <f>VLOOKUP(A12,'post intervencion'!J:BY,65,0)</f>
        <v>3.1111111111111112</v>
      </c>
      <c r="W12">
        <f>VLOOKUP(A12,Pre!$J:$BG,48,0)</f>
        <v>3.8</v>
      </c>
      <c r="X12">
        <f>VLOOKUP(A12,'post intervencion'!J:BY,66,0)</f>
        <v>4</v>
      </c>
      <c r="Z12">
        <f>VLOOKUP(A12,Pre!$J:$BG,49,0)</f>
        <v>3.5</v>
      </c>
      <c r="AA12">
        <f>VLOOKUP(A12,'post intervencion'!J:BY,67,0)</f>
        <v>4.333333333333333</v>
      </c>
      <c r="AC12">
        <f>VLOOKUP(A12,Pre!$J:$BG,50,0)</f>
        <v>7</v>
      </c>
      <c r="AD12">
        <f>VLOOKUP(A12,'post intervencion'!J:BY,68,0)</f>
        <v>10</v>
      </c>
    </row>
    <row r="13" spans="1:30" x14ac:dyDescent="0.2">
      <c r="A13">
        <v>205</v>
      </c>
      <c r="B13" s="13">
        <f>VLOOKUP(A13,Pre!$J:$BG,41,0)</f>
        <v>6</v>
      </c>
      <c r="C13" s="13">
        <f>VLOOKUP(A13,'post intervencion'!J:BY,59,0)</f>
        <v>5.666666666666667</v>
      </c>
      <c r="D13" s="13">
        <f t="shared" si="0"/>
        <v>-0.33333333333333304</v>
      </c>
      <c r="E13">
        <f>VLOOKUP(A13,Pre!$J:$BG,42,0)</f>
        <v>9</v>
      </c>
      <c r="F13">
        <f>VLOOKUP(A13,'post intervencion'!J:BY,60,0)</f>
        <v>4</v>
      </c>
      <c r="H13">
        <f>VLOOKUP(A13,Pre!$J:$BG,43,0)</f>
        <v>2.6666666666666665</v>
      </c>
      <c r="I13">
        <f>VLOOKUP(A13,'post intervencion'!J:BY,61,0)</f>
        <v>3.3333333333333335</v>
      </c>
      <c r="K13">
        <f>VLOOKUP(A13,Pre!$J:$BG,44,0)</f>
        <v>1</v>
      </c>
      <c r="L13">
        <f>VLOOKUP(A13,'post intervencion'!J:BY,62,0)</f>
        <v>3</v>
      </c>
      <c r="N13">
        <f>VLOOKUP(A13,Pre!$J:$BG,45,0)</f>
        <v>4</v>
      </c>
      <c r="O13">
        <f>VLOOKUP(A13,'post intervencion'!J:BY,63,0)</f>
        <v>4</v>
      </c>
      <c r="Q13">
        <f>VLOOKUP(A13,Pre!$J:$BG,46,0)</f>
        <v>3</v>
      </c>
      <c r="R13">
        <f>VLOOKUP(A13,'post intervencion'!J:BY,64,0)</f>
        <v>3</v>
      </c>
      <c r="T13">
        <f>VLOOKUP(A13,Pre!$J:$BG,47,0)</f>
        <v>2.6666666666666665</v>
      </c>
      <c r="U13">
        <f>VLOOKUP(A13,'post intervencion'!J:BY,65,0)</f>
        <v>2.4444444444444446</v>
      </c>
      <c r="W13">
        <f>VLOOKUP(A13,Pre!$J:$BG,48,0)</f>
        <v>3.6</v>
      </c>
      <c r="X13">
        <f>VLOOKUP(A13,'post intervencion'!J:BY,66,0)</f>
        <v>3.4</v>
      </c>
      <c r="Z13">
        <f>VLOOKUP(A13,Pre!$J:$BG,49,0)</f>
        <v>4</v>
      </c>
      <c r="AA13">
        <f>VLOOKUP(A13,'post intervencion'!J:BY,67,0)</f>
        <v>5</v>
      </c>
      <c r="AC13">
        <f>VLOOKUP(A13,Pre!$J:$BG,50,0)</f>
        <v>10</v>
      </c>
      <c r="AD13">
        <f>VLOOKUP(A13,'post intervencion'!J:BY,68,0)</f>
        <v>14</v>
      </c>
    </row>
    <row r="14" spans="1:30" x14ac:dyDescent="0.2">
      <c r="A14">
        <v>209</v>
      </c>
      <c r="B14" s="13">
        <f>VLOOKUP(A14,Pre!$J:$BG,41,0)</f>
        <v>5</v>
      </c>
      <c r="C14" s="13">
        <f>VLOOKUP(A14,'post intervencion'!J:BY,59,0)</f>
        <v>4.333333333333333</v>
      </c>
      <c r="D14" s="13">
        <f t="shared" si="0"/>
        <v>-0.66666666666666696</v>
      </c>
      <c r="E14">
        <f>VLOOKUP(A14,Pre!$J:$BG,42,0)</f>
        <v>6</v>
      </c>
      <c r="F14">
        <f>VLOOKUP(A14,'post intervencion'!J:BY,60,0)</f>
        <v>1</v>
      </c>
      <c r="H14" t="str">
        <f>VLOOKUP(A14,Pre!$J:$BG,43,0)</f>
        <v>N/A</v>
      </c>
      <c r="I14" t="str">
        <f>VLOOKUP(A14,'post intervencion'!J:BY,61,0)</f>
        <v>N/A</v>
      </c>
      <c r="K14" t="str">
        <f>VLOOKUP(A14,Pre!$J:$BG,44,0)</f>
        <v>N/A</v>
      </c>
      <c r="L14" t="str">
        <f>VLOOKUP(A14,'post intervencion'!J:BY,62,0)</f>
        <v>N/A</v>
      </c>
      <c r="N14" t="str">
        <f>VLOOKUP(A14,Pre!$J:$BG,45,0)</f>
        <v>N/A</v>
      </c>
      <c r="O14" t="str">
        <f>VLOOKUP(A14,'post intervencion'!J:BY,63,0)</f>
        <v>N/A</v>
      </c>
      <c r="Q14" t="str">
        <f>VLOOKUP(A14,Pre!$J:$BG,46,0)</f>
        <v>N/A</v>
      </c>
      <c r="R14" t="str">
        <f>VLOOKUP(A14,'post intervencion'!J:BY,64,0)</f>
        <v>N/A</v>
      </c>
      <c r="T14" t="str">
        <f>VLOOKUP(A14,Pre!$J:$BG,47,0)</f>
        <v>N/A</v>
      </c>
      <c r="U14" t="str">
        <f>VLOOKUP(A14,'post intervencion'!J:BY,65,0)</f>
        <v>N/A</v>
      </c>
      <c r="W14">
        <f>VLOOKUP(A14,Pre!$J:$BG,48,0)</f>
        <v>1</v>
      </c>
      <c r="X14">
        <f>VLOOKUP(A14,'post intervencion'!J:BY,66,0)</f>
        <v>2.8</v>
      </c>
      <c r="Z14">
        <f>VLOOKUP(A14,Pre!$J:$BG,49,0)</f>
        <v>2</v>
      </c>
      <c r="AC14">
        <f>VLOOKUP(A14,Pre!$J:$BG,50,0)</f>
        <v>0</v>
      </c>
      <c r="AD14">
        <f>VLOOKUP(A14,'post intervencion'!J:BY,68,0)</f>
        <v>0</v>
      </c>
    </row>
    <row r="15" spans="1:30" x14ac:dyDescent="0.2">
      <c r="A15">
        <v>221</v>
      </c>
      <c r="B15" s="13">
        <f>VLOOKUP(A15,Pre!$J:$BG,41,0)</f>
        <v>5.333333333333333</v>
      </c>
      <c r="C15" s="13">
        <f>VLOOKUP(A15,'post intervencion'!J:BY,59,0)</f>
        <v>5.333333333333333</v>
      </c>
      <c r="D15" s="13">
        <f t="shared" si="0"/>
        <v>0</v>
      </c>
      <c r="E15">
        <f>VLOOKUP(A15,Pre!$J:$BG,42,0)</f>
        <v>8</v>
      </c>
      <c r="F15">
        <f>VLOOKUP(A15,'post intervencion'!J:BY,60,0)</f>
        <v>9</v>
      </c>
      <c r="H15">
        <f>VLOOKUP(A15,Pre!$J:$BG,43,0)</f>
        <v>0</v>
      </c>
      <c r="I15">
        <f>VLOOKUP(A15,'post intervencion'!J:BY,61,0)</f>
        <v>0.33333333333333331</v>
      </c>
      <c r="K15">
        <f>VLOOKUP(A15,Pre!$J:$BG,44,0)</f>
        <v>-1</v>
      </c>
      <c r="L15">
        <f>VLOOKUP(A15,'post intervencion'!J:BY,62,0)</f>
        <v>0</v>
      </c>
      <c r="N15">
        <f>VLOOKUP(A15,Pre!$J:$BG,45,0)</f>
        <v>0</v>
      </c>
      <c r="O15">
        <f>VLOOKUP(A15,'post intervencion'!J:BY,63,0)</f>
        <v>0</v>
      </c>
      <c r="Q15">
        <f>VLOOKUP(A15,Pre!$J:$BG,46,0)</f>
        <v>1</v>
      </c>
      <c r="R15">
        <f>VLOOKUP(A15,'post intervencion'!J:BY,64,0)</f>
        <v>1</v>
      </c>
      <c r="T15">
        <f>VLOOKUP(A15,Pre!$J:$BG,47,0)</f>
        <v>3.3333333333333335</v>
      </c>
      <c r="U15">
        <f>VLOOKUP(A15,'post intervencion'!J:BY,65,0)</f>
        <v>2.7777777777777777</v>
      </c>
      <c r="W15">
        <f>VLOOKUP(A15,Pre!$J:$BG,48,0)</f>
        <v>5.6</v>
      </c>
      <c r="X15">
        <f>VLOOKUP(A15,'post intervencion'!J:BY,66,0)</f>
        <v>4.5999999999999996</v>
      </c>
      <c r="Z15">
        <f>VLOOKUP(A15,Pre!$J:$BG,49,0)</f>
        <v>3.25</v>
      </c>
      <c r="AA15">
        <f>VLOOKUP(A15,'post intervencion'!J:BY,67,0)</f>
        <v>3.3333333333333335</v>
      </c>
      <c r="AC15">
        <f>VLOOKUP(A15,Pre!$J:$BG,50,0)</f>
        <v>3</v>
      </c>
      <c r="AD15">
        <f>VLOOKUP(A15,'post intervencion'!J:BY,68,0)</f>
        <v>4</v>
      </c>
    </row>
    <row r="16" spans="1:30" x14ac:dyDescent="0.2">
      <c r="A16">
        <v>225</v>
      </c>
      <c r="B16" s="13">
        <f>VLOOKUP(A16,Pre!$J:$BG,41,0)</f>
        <v>4</v>
      </c>
      <c r="C16" s="13">
        <f>VLOOKUP(A16,'post intervencion'!J:BY,59,0)</f>
        <v>4.333333333333333</v>
      </c>
      <c r="D16" s="13">
        <f t="shared" si="0"/>
        <v>0.33333333333333304</v>
      </c>
      <c r="E16">
        <f>VLOOKUP(A16,Pre!$J:$BG,42,0)</f>
        <v>10</v>
      </c>
      <c r="F16">
        <f>VLOOKUP(A16,'post intervencion'!J:BY,60,0)</f>
        <v>10</v>
      </c>
      <c r="H16">
        <f>VLOOKUP(A16,Pre!$J:$BG,43,0)</f>
        <v>2</v>
      </c>
      <c r="I16">
        <f>VLOOKUP(A16,'post intervencion'!J:BY,61,0)</f>
        <v>2</v>
      </c>
      <c r="K16">
        <f>VLOOKUP(A16,Pre!$J:$BG,44,0)</f>
        <v>2</v>
      </c>
      <c r="L16">
        <f>VLOOKUP(A16,'post intervencion'!J:BY,62,0)</f>
        <v>3</v>
      </c>
      <c r="N16">
        <f>VLOOKUP(A16,Pre!$J:$BG,45,0)</f>
        <v>2</v>
      </c>
      <c r="O16">
        <f>VLOOKUP(A16,'post intervencion'!J:BY,63,0)</f>
        <v>2</v>
      </c>
      <c r="Q16">
        <f>VLOOKUP(A16,Pre!$J:$BG,46,0)</f>
        <v>2</v>
      </c>
      <c r="R16">
        <f>VLOOKUP(A16,'post intervencion'!J:BY,64,0)</f>
        <v>1</v>
      </c>
      <c r="T16">
        <f>VLOOKUP(A16,Pre!$J:$BG,47,0)</f>
        <v>2.3333333333333335</v>
      </c>
      <c r="U16">
        <f>VLOOKUP(A16,'post intervencion'!J:BY,65,0)</f>
        <v>3.6666666666666665</v>
      </c>
      <c r="W16">
        <f>VLOOKUP(A16,Pre!$J:$BG,48,0)</f>
        <v>4</v>
      </c>
      <c r="X16">
        <f>VLOOKUP(A16,'post intervencion'!J:BY,66,0)</f>
        <v>3</v>
      </c>
      <c r="Z16">
        <f>VLOOKUP(A16,Pre!$J:$BG,49,0)</f>
        <v>4.75</v>
      </c>
      <c r="AA16">
        <f>VLOOKUP(A16,'post intervencion'!J:BY,67,0)</f>
        <v>4</v>
      </c>
      <c r="AC16">
        <f>VLOOKUP(A16,Pre!$J:$BG,50,0)</f>
        <v>7</v>
      </c>
      <c r="AD16">
        <f>VLOOKUP(A16,'post intervencion'!J:BY,68,0)</f>
        <v>6</v>
      </c>
    </row>
    <row r="17" spans="1:30" x14ac:dyDescent="0.2">
      <c r="A17">
        <v>245</v>
      </c>
      <c r="B17" s="13">
        <f>VLOOKUP(A17,Pre!$J:$BG,41,0)</f>
        <v>4</v>
      </c>
      <c r="C17" s="13">
        <f>VLOOKUP(A17,'post intervencion'!J:BY,59,0)</f>
        <v>6</v>
      </c>
      <c r="D17" s="13">
        <f t="shared" si="0"/>
        <v>2</v>
      </c>
      <c r="E17">
        <f>VLOOKUP(A17,Pre!$J:$BG,42,0)</f>
        <v>8</v>
      </c>
      <c r="F17">
        <f>VLOOKUP(A17,'post intervencion'!J:BY,60,0)</f>
        <v>7</v>
      </c>
      <c r="H17">
        <f>VLOOKUP(A17,Pre!$J:$BG,43,0)</f>
        <v>0.33333333333333331</v>
      </c>
      <c r="I17">
        <f>VLOOKUP(A17,'post intervencion'!J:BY,61,0)</f>
        <v>0</v>
      </c>
      <c r="K17">
        <f>VLOOKUP(A17,Pre!$J:$BG,44,0)</f>
        <v>1</v>
      </c>
      <c r="L17">
        <f>VLOOKUP(A17,'post intervencion'!J:BY,62,0)</f>
        <v>0</v>
      </c>
      <c r="N17">
        <f>VLOOKUP(A17,Pre!$J:$BG,45,0)</f>
        <v>0</v>
      </c>
      <c r="O17">
        <f>VLOOKUP(A17,'post intervencion'!J:BY,63,0)</f>
        <v>0</v>
      </c>
      <c r="Q17">
        <f>VLOOKUP(A17,Pre!$J:$BG,46,0)</f>
        <v>0</v>
      </c>
      <c r="R17">
        <f>VLOOKUP(A17,'post intervencion'!J:BY,64,0)</f>
        <v>0</v>
      </c>
      <c r="T17">
        <f>VLOOKUP(A17,Pre!$J:$BG,47,0)</f>
        <v>2.6666666666666665</v>
      </c>
      <c r="U17">
        <f>VLOOKUP(A17,'post intervencion'!J:BY,65,0)</f>
        <v>4.1111111111111107</v>
      </c>
      <c r="W17">
        <f>VLOOKUP(A17,Pre!$J:$BG,48,0)</f>
        <v>3.2</v>
      </c>
      <c r="X17">
        <f>VLOOKUP(A17,'post intervencion'!J:BY,66,0)</f>
        <v>2.8</v>
      </c>
      <c r="Z17">
        <f>VLOOKUP(A17,Pre!$J:$BG,49,0)</f>
        <v>2.5</v>
      </c>
      <c r="AC17">
        <f>VLOOKUP(A17,Pre!$J:$BG,50,0)</f>
        <v>1</v>
      </c>
      <c r="AD17">
        <f>VLOOKUP(A17,'post intervencion'!J:BY,68,0)</f>
        <v>1</v>
      </c>
    </row>
    <row r="18" spans="1:30" x14ac:dyDescent="0.2">
      <c r="A18">
        <v>257</v>
      </c>
      <c r="B18" s="13">
        <f>VLOOKUP(A18,Pre!$J:$BG,41,0)</f>
        <v>6</v>
      </c>
      <c r="C18" s="13">
        <f>VLOOKUP(A18,'post intervencion'!J:BY,59,0)</f>
        <v>7</v>
      </c>
      <c r="D18" s="13">
        <f t="shared" si="0"/>
        <v>1</v>
      </c>
      <c r="E18">
        <f>VLOOKUP(A18,Pre!$J:$BG,42,0)</f>
        <v>4</v>
      </c>
      <c r="F18">
        <f>VLOOKUP(A18,'post intervencion'!J:BY,60,0)</f>
        <v>7</v>
      </c>
      <c r="H18">
        <f>VLOOKUP(A18,Pre!$J:$BG,43,0)</f>
        <v>0</v>
      </c>
      <c r="I18">
        <f>VLOOKUP(A18,'post intervencion'!J:BY,61,0)</f>
        <v>1.3333333333333333</v>
      </c>
      <c r="K18">
        <f>VLOOKUP(A18,Pre!$J:$BG,44,0)</f>
        <v>0</v>
      </c>
      <c r="L18">
        <f>VLOOKUP(A18,'post intervencion'!J:BY,62,0)</f>
        <v>-1</v>
      </c>
      <c r="N18">
        <f>VLOOKUP(A18,Pre!$J:$BG,45,0)</f>
        <v>0</v>
      </c>
      <c r="O18">
        <f>VLOOKUP(A18,'post intervencion'!J:BY,63,0)</f>
        <v>5</v>
      </c>
      <c r="Q18">
        <f>VLOOKUP(A18,Pre!$J:$BG,46,0)</f>
        <v>0</v>
      </c>
      <c r="R18">
        <f>VLOOKUP(A18,'post intervencion'!J:BY,64,0)</f>
        <v>0</v>
      </c>
      <c r="T18">
        <f>VLOOKUP(A18,Pre!$J:$BG,47,0)</f>
        <v>4.666666666666667</v>
      </c>
      <c r="U18">
        <f>VLOOKUP(A18,'post intervencion'!J:BY,65,0)</f>
        <v>3.7777777777777777</v>
      </c>
      <c r="W18">
        <f>VLOOKUP(A18,Pre!$J:$BG,48,0)</f>
        <v>2.6</v>
      </c>
      <c r="X18">
        <f>VLOOKUP(A18,'post intervencion'!J:BY,66,0)</f>
        <v>3.4</v>
      </c>
      <c r="Z18">
        <f>VLOOKUP(A18,Pre!$J:$BG,49,0)</f>
        <v>1.25</v>
      </c>
      <c r="AC18">
        <f>VLOOKUP(A18,Pre!$J:$BG,50,0)</f>
        <v>15</v>
      </c>
      <c r="AD18">
        <f>VLOOKUP(A18,'post intervencion'!J:BY,68,0)</f>
        <v>15</v>
      </c>
    </row>
    <row r="19" spans="1:30" x14ac:dyDescent="0.2">
      <c r="A19">
        <v>261</v>
      </c>
      <c r="B19" s="13">
        <f>VLOOKUP(A19,Pre!$J:$BG,41,0)</f>
        <v>6.333333333333333</v>
      </c>
      <c r="C19" s="13">
        <f>VLOOKUP(A19,'post intervencion'!J:BY,59,0)</f>
        <v>7</v>
      </c>
      <c r="D19" s="13">
        <f t="shared" si="0"/>
        <v>0.66666666666666696</v>
      </c>
      <c r="E19">
        <f>VLOOKUP(A19,Pre!$J:$BG,42,0)</f>
        <v>0</v>
      </c>
      <c r="F19">
        <f>VLOOKUP(A19,'post intervencion'!J:BY,60,0)</f>
        <v>-2</v>
      </c>
      <c r="H19">
        <f>VLOOKUP(A19,Pre!$J:$BG,43,0)</f>
        <v>4.333333333333333</v>
      </c>
      <c r="I19">
        <f>VLOOKUP(A19,'post intervencion'!J:BY,61,0)</f>
        <v>5</v>
      </c>
      <c r="K19">
        <f>VLOOKUP(A19,Pre!$J:$BG,44,0)</f>
        <v>4</v>
      </c>
      <c r="L19">
        <f>VLOOKUP(A19,'post intervencion'!J:BY,62,0)</f>
        <v>5</v>
      </c>
      <c r="N19">
        <f>VLOOKUP(A19,Pre!$J:$BG,45,0)</f>
        <v>4</v>
      </c>
      <c r="O19">
        <f>VLOOKUP(A19,'post intervencion'!J:BY,63,0)</f>
        <v>5</v>
      </c>
      <c r="Q19">
        <f>VLOOKUP(A19,Pre!$J:$BG,46,0)</f>
        <v>5</v>
      </c>
      <c r="R19">
        <f>VLOOKUP(A19,'post intervencion'!J:BY,64,0)</f>
        <v>5</v>
      </c>
      <c r="T19">
        <f>VLOOKUP(A19,Pre!$J:$BG,47,0)</f>
        <v>1.3333333333333333</v>
      </c>
      <c r="U19">
        <f>VLOOKUP(A19,'post intervencion'!J:BY,65,0)</f>
        <v>2.6666666666666665</v>
      </c>
      <c r="W19">
        <f>VLOOKUP(A19,Pre!$J:$BG,48,0)</f>
        <v>4.4000000000000004</v>
      </c>
      <c r="X19">
        <f>VLOOKUP(A19,'post intervencion'!J:BY,66,0)</f>
        <v>4.2</v>
      </c>
      <c r="Z19">
        <f>VLOOKUP(A19,Pre!$J:$BG,49,0)</f>
        <v>4</v>
      </c>
      <c r="AA19">
        <f>VLOOKUP(A19,'post intervencion'!J:BY,67,0)</f>
        <v>5</v>
      </c>
      <c r="AC19">
        <f>VLOOKUP(A19,Pre!$J:$BG,50,0)</f>
        <v>14</v>
      </c>
      <c r="AD19">
        <f>VLOOKUP(A19,'post intervencion'!J:BY,68,0)</f>
        <v>15</v>
      </c>
    </row>
    <row r="20" spans="1:30" x14ac:dyDescent="0.2">
      <c r="A20">
        <v>265</v>
      </c>
      <c r="B20" s="13">
        <f>VLOOKUP(A20,Pre!$J:$BG,41,0)</f>
        <v>4.666666666666667</v>
      </c>
      <c r="C20" s="13">
        <f>VLOOKUP(A20,'post intervencion'!J:BY,59,0)</f>
        <v>5.333333333333333</v>
      </c>
      <c r="D20" s="13">
        <f t="shared" si="0"/>
        <v>0.66666666666666607</v>
      </c>
      <c r="E20">
        <f>VLOOKUP(A20,Pre!$J:$BG,42,0)</f>
        <v>0</v>
      </c>
      <c r="F20">
        <f>VLOOKUP(A20,'post intervencion'!J:BY,60,0)</f>
        <v>2</v>
      </c>
      <c r="H20">
        <f>VLOOKUP(A20,Pre!$J:$BG,43,0)</f>
        <v>1.6666666666666667</v>
      </c>
      <c r="I20">
        <f>VLOOKUP(A20,'post intervencion'!J:BY,61,0)</f>
        <v>1.3333333333333333</v>
      </c>
      <c r="K20">
        <f>VLOOKUP(A20,Pre!$J:$BG,44,0)</f>
        <v>0</v>
      </c>
      <c r="L20">
        <f>VLOOKUP(A20,'post intervencion'!J:BY,62,0)</f>
        <v>0</v>
      </c>
      <c r="N20">
        <f>VLOOKUP(A20,Pre!$J:$BG,45,0)</f>
        <v>3</v>
      </c>
      <c r="O20">
        <f>VLOOKUP(A20,'post intervencion'!J:BY,63,0)</f>
        <v>2</v>
      </c>
      <c r="Q20">
        <f>VLOOKUP(A20,Pre!$J:$BG,46,0)</f>
        <v>2</v>
      </c>
      <c r="R20">
        <f>VLOOKUP(A20,'post intervencion'!J:BY,64,0)</f>
        <v>2</v>
      </c>
      <c r="T20">
        <f>VLOOKUP(A20,Pre!$J:$BG,47,0)</f>
        <v>3</v>
      </c>
      <c r="U20">
        <f>VLOOKUP(A20,'post intervencion'!J:BY,65,0)</f>
        <v>3.8888888888888888</v>
      </c>
      <c r="W20">
        <f>VLOOKUP(A20,Pre!$J:$BG,48,0)</f>
        <v>5</v>
      </c>
      <c r="X20">
        <f>VLOOKUP(A20,'post intervencion'!J:BY,66,0)</f>
        <v>4.2</v>
      </c>
      <c r="Z20">
        <f>VLOOKUP(A20,Pre!$J:$BG,49,0)</f>
        <v>3.75</v>
      </c>
      <c r="AA20">
        <f>VLOOKUP(A20,'post intervencion'!J:BY,67,0)</f>
        <v>3</v>
      </c>
      <c r="AC20">
        <f>VLOOKUP(A20,Pre!$J:$BG,50,0)</f>
        <v>7</v>
      </c>
      <c r="AD20">
        <f>VLOOKUP(A20,'post intervencion'!J:BY,68,0)</f>
        <v>6</v>
      </c>
    </row>
    <row r="21" spans="1:30" x14ac:dyDescent="0.2">
      <c r="A21">
        <v>297</v>
      </c>
      <c r="B21" s="13">
        <f>VLOOKUP(A21,Pre!$J:$BG,41,0)</f>
        <v>5</v>
      </c>
      <c r="C21" s="13">
        <f>VLOOKUP(A21,'post intervencion'!J:BY,59,0)</f>
        <v>6</v>
      </c>
      <c r="D21" s="13">
        <f t="shared" si="0"/>
        <v>1</v>
      </c>
      <c r="E21">
        <f>VLOOKUP(A21,Pre!$J:$BG,42,0)</f>
        <v>4</v>
      </c>
      <c r="F21">
        <f>VLOOKUP(A21,'post intervencion'!J:BY,60,0)</f>
        <v>6</v>
      </c>
      <c r="H21">
        <f>VLOOKUP(A21,Pre!$J:$BG,43,0)</f>
        <v>3</v>
      </c>
      <c r="I21">
        <f>VLOOKUP(A21,'post intervencion'!J:BY,61,0)</f>
        <v>1.6666666666666667</v>
      </c>
      <c r="K21">
        <f>VLOOKUP(A21,Pre!$J:$BG,44,0)</f>
        <v>1</v>
      </c>
      <c r="L21">
        <f>VLOOKUP(A21,'post intervencion'!J:BY,62,0)</f>
        <v>2</v>
      </c>
      <c r="N21">
        <f>VLOOKUP(A21,Pre!$J:$BG,45,0)</f>
        <v>4</v>
      </c>
      <c r="O21">
        <f>VLOOKUP(A21,'post intervencion'!J:BY,63,0)</f>
        <v>2</v>
      </c>
      <c r="Q21">
        <f>VLOOKUP(A21,Pre!$J:$BG,46,0)</f>
        <v>4</v>
      </c>
      <c r="R21">
        <f>VLOOKUP(A21,'post intervencion'!J:BY,64,0)</f>
        <v>1</v>
      </c>
      <c r="T21">
        <f>VLOOKUP(A21,Pre!$J:$BG,47,0)</f>
        <v>2</v>
      </c>
      <c r="U21">
        <f>VLOOKUP(A21,'post intervencion'!J:BY,65,0)</f>
        <v>2.8888888888888888</v>
      </c>
      <c r="W21">
        <f>VLOOKUP(A21,Pre!$J:$BG,48,0)</f>
        <v>3.2</v>
      </c>
      <c r="X21">
        <f>VLOOKUP(A21,'post intervencion'!J:BY,66,0)</f>
        <v>4</v>
      </c>
      <c r="Z21">
        <f>VLOOKUP(A21,Pre!$J:$BG,49,0)</f>
        <v>4</v>
      </c>
      <c r="AA21">
        <f>VLOOKUP(A21,'post intervencion'!J:BY,67,0)</f>
        <v>4.333333333333333</v>
      </c>
      <c r="AC21">
        <f>VLOOKUP(A21,Pre!$J:$BG,50,0)</f>
        <v>12</v>
      </c>
      <c r="AD21">
        <f>VLOOKUP(A21,'post intervencion'!J:BY,68,0)</f>
        <v>11</v>
      </c>
    </row>
    <row r="22" spans="1:30" x14ac:dyDescent="0.2">
      <c r="A22">
        <v>301</v>
      </c>
      <c r="B22" s="13">
        <f>VLOOKUP(A22,Pre!$J:$BG,41,0)</f>
        <v>5</v>
      </c>
      <c r="C22" s="13">
        <f>VLOOKUP(A22,'post intervencion'!J:BY,59,0)</f>
        <v>5.666666666666667</v>
      </c>
      <c r="D22" s="13">
        <f t="shared" si="0"/>
        <v>0.66666666666666696</v>
      </c>
      <c r="E22">
        <f>VLOOKUP(A22,Pre!$J:$BG,42,0)</f>
        <v>8</v>
      </c>
      <c r="F22">
        <f>VLOOKUP(A22,'post intervencion'!J:BY,60,0)</f>
        <v>9</v>
      </c>
      <c r="H22">
        <f>VLOOKUP(A22,Pre!$J:$BG,43,0)</f>
        <v>4</v>
      </c>
      <c r="I22">
        <f>VLOOKUP(A22,'post intervencion'!J:BY,61,0)</f>
        <v>4.333333333333333</v>
      </c>
      <c r="K22">
        <f>VLOOKUP(A22,Pre!$J:$BG,44,0)</f>
        <v>4</v>
      </c>
      <c r="L22">
        <f>VLOOKUP(A22,'post intervencion'!J:BY,62,0)</f>
        <v>5</v>
      </c>
      <c r="N22">
        <f>VLOOKUP(A22,Pre!$J:$BG,45,0)</f>
        <v>5</v>
      </c>
      <c r="O22">
        <f>VLOOKUP(A22,'post intervencion'!J:BY,63,0)</f>
        <v>5</v>
      </c>
      <c r="Q22">
        <f>VLOOKUP(A22,Pre!$J:$BG,46,0)</f>
        <v>3</v>
      </c>
      <c r="R22">
        <f>VLOOKUP(A22,'post intervencion'!J:BY,64,0)</f>
        <v>3</v>
      </c>
      <c r="T22">
        <f>VLOOKUP(A22,Pre!$J:$BG,47,0)</f>
        <v>2</v>
      </c>
      <c r="U22">
        <f>VLOOKUP(A22,'post intervencion'!J:BY,65,0)</f>
        <v>2.8888888888888888</v>
      </c>
      <c r="W22">
        <f>VLOOKUP(A22,Pre!$J:$BG,48,0)</f>
        <v>3.4</v>
      </c>
      <c r="X22">
        <f>VLOOKUP(A22,'post intervencion'!J:BY,66,0)</f>
        <v>4.2</v>
      </c>
      <c r="Z22">
        <f>VLOOKUP(A22,Pre!$J:$BG,49,0)</f>
        <v>5.5</v>
      </c>
      <c r="AA22">
        <f>VLOOKUP(A22,'post intervencion'!J:BY,67,0)</f>
        <v>6</v>
      </c>
      <c r="AC22">
        <f>VLOOKUP(A22,Pre!$J:$BG,50,0)</f>
        <v>14</v>
      </c>
      <c r="AD22">
        <f>VLOOKUP(A22,'post intervencion'!J:BY,68,0)</f>
        <v>14</v>
      </c>
    </row>
    <row r="23" spans="1:30" x14ac:dyDescent="0.2">
      <c r="A23">
        <v>309</v>
      </c>
      <c r="B23" s="13">
        <f>VLOOKUP(A23,Pre!$J:$BG,41,0)</f>
        <v>2</v>
      </c>
      <c r="C23" s="13">
        <f>VLOOKUP(A23,'post intervencion'!J:BY,59,0)</f>
        <v>3</v>
      </c>
      <c r="D23" s="13">
        <f t="shared" si="0"/>
        <v>1</v>
      </c>
      <c r="E23">
        <f>VLOOKUP(A23,Pre!$J:$BG,42,0)</f>
        <v>7</v>
      </c>
      <c r="F23">
        <f>VLOOKUP(A23,'post intervencion'!J:BY,60,0)</f>
        <v>6</v>
      </c>
      <c r="H23" t="str">
        <f>VLOOKUP(A23,Pre!$J:$BG,43,0)</f>
        <v>N/A</v>
      </c>
      <c r="I23" t="str">
        <f>VLOOKUP(A23,'post intervencion'!J:BY,61,0)</f>
        <v>N/A</v>
      </c>
      <c r="K23" t="str">
        <f>VLOOKUP(A23,Pre!$J:$BG,44,0)</f>
        <v>N/A</v>
      </c>
      <c r="L23" t="str">
        <f>VLOOKUP(A23,'post intervencion'!J:BY,62,0)</f>
        <v>N/A</v>
      </c>
      <c r="N23" t="str">
        <f>VLOOKUP(A23,Pre!$J:$BG,45,0)</f>
        <v>N/A</v>
      </c>
      <c r="O23" t="str">
        <f>VLOOKUP(A23,'post intervencion'!J:BY,63,0)</f>
        <v>N/A</v>
      </c>
      <c r="Q23" t="str">
        <f>VLOOKUP(A23,Pre!$J:$BG,46,0)</f>
        <v>N/A</v>
      </c>
      <c r="R23" t="str">
        <f>VLOOKUP(A23,'post intervencion'!J:BY,64,0)</f>
        <v>N/A</v>
      </c>
      <c r="T23" t="str">
        <f>VLOOKUP(A23,Pre!$J:$BG,47,0)</f>
        <v>N/A</v>
      </c>
      <c r="U23" t="str">
        <f>VLOOKUP(A23,'post intervencion'!J:BY,65,0)</f>
        <v>N/A</v>
      </c>
      <c r="W23">
        <f>VLOOKUP(A23,Pre!$J:$BG,48,0)</f>
        <v>3.6</v>
      </c>
      <c r="X23">
        <f>VLOOKUP(A23,'post intervencion'!J:BY,66,0)</f>
        <v>3.6</v>
      </c>
      <c r="Z23">
        <f>VLOOKUP(A23,Pre!$J:$BG,49,0)</f>
        <v>4</v>
      </c>
      <c r="AC23">
        <f>VLOOKUP(A23,Pre!$J:$BG,50,0)</f>
        <v>6</v>
      </c>
      <c r="AD23">
        <f>VLOOKUP(A23,'post intervencion'!J:BY,68,0)</f>
        <v>2</v>
      </c>
    </row>
    <row r="24" spans="1:30" x14ac:dyDescent="0.2">
      <c r="A24">
        <v>313</v>
      </c>
      <c r="B24" s="13">
        <f>VLOOKUP(A24,Pre!$J:$BG,41,0)</f>
        <v>6.333333333333333</v>
      </c>
      <c r="C24" s="13">
        <f>VLOOKUP(A24,'post intervencion'!J:BY,59,0)</f>
        <v>6.666666666666667</v>
      </c>
      <c r="D24" s="13">
        <f t="shared" si="0"/>
        <v>0.33333333333333393</v>
      </c>
      <c r="E24">
        <f>VLOOKUP(A24,Pre!$J:$BG,42,0)</f>
        <v>10</v>
      </c>
      <c r="F24">
        <f>VLOOKUP(A24,'post intervencion'!J:BY,60,0)</f>
        <v>11</v>
      </c>
      <c r="H24">
        <f>VLOOKUP(A24,Pre!$J:$BG,43,0)</f>
        <v>2</v>
      </c>
      <c r="I24">
        <f>VLOOKUP(A24,'post intervencion'!J:BY,61,0)</f>
        <v>1.6666666666666667</v>
      </c>
      <c r="K24">
        <f>VLOOKUP(A24,Pre!$J:$BG,44,0)</f>
        <v>1</v>
      </c>
      <c r="L24">
        <f>VLOOKUP(A24,'post intervencion'!J:BY,62,0)</f>
        <v>3</v>
      </c>
      <c r="N24">
        <f>VLOOKUP(A24,Pre!$J:$BG,45,0)</f>
        <v>3</v>
      </c>
      <c r="O24">
        <f>VLOOKUP(A24,'post intervencion'!J:BY,63,0)</f>
        <v>2</v>
      </c>
      <c r="Q24">
        <f>VLOOKUP(A24,Pre!$J:$BG,46,0)</f>
        <v>2</v>
      </c>
      <c r="R24">
        <f>VLOOKUP(A24,'post intervencion'!J:BY,64,0)</f>
        <v>0</v>
      </c>
      <c r="T24">
        <f>VLOOKUP(A24,Pre!$J:$BG,47,0)</f>
        <v>3.3333333333333335</v>
      </c>
      <c r="U24">
        <f>VLOOKUP(A24,'post intervencion'!J:BY,65,0)</f>
        <v>3.3333333333333335</v>
      </c>
      <c r="W24">
        <f>VLOOKUP(A24,Pre!$J:$BG,48,0)</f>
        <v>4</v>
      </c>
      <c r="X24">
        <f>VLOOKUP(A24,'post intervencion'!J:BY,66,0)</f>
        <v>3.6</v>
      </c>
      <c r="Z24">
        <f>VLOOKUP(A24,Pre!$J:$BG,49,0)</f>
        <v>4.25</v>
      </c>
      <c r="AA24">
        <f>VLOOKUP(A24,'post intervencion'!J:BY,67,0)</f>
        <v>4</v>
      </c>
      <c r="AC24">
        <f>VLOOKUP(A24,Pre!$J:$BG,50,0)</f>
        <v>7</v>
      </c>
      <c r="AD24">
        <f>VLOOKUP(A24,'post intervencion'!J:BY,68,0)</f>
        <v>5</v>
      </c>
    </row>
    <row r="25" spans="1:30" x14ac:dyDescent="0.2">
      <c r="A25">
        <v>317</v>
      </c>
      <c r="B25" s="13">
        <f>VLOOKUP(A25,Pre!$J:$BG,41,0)</f>
        <v>4</v>
      </c>
      <c r="C25" s="13">
        <f>VLOOKUP(A25,'post intervencion'!J:BY,59,0)</f>
        <v>5.333333333333333</v>
      </c>
      <c r="D25" s="13">
        <f t="shared" si="0"/>
        <v>1.333333333333333</v>
      </c>
      <c r="E25">
        <f>VLOOKUP(A25,Pre!$J:$BG,42,0)</f>
        <v>2</v>
      </c>
      <c r="F25">
        <f>VLOOKUP(A25,'post intervencion'!J:BY,60,0)</f>
        <v>6</v>
      </c>
      <c r="H25">
        <f>VLOOKUP(A25,Pre!$J:$BG,43,0)</f>
        <v>2.6666666666666665</v>
      </c>
      <c r="I25">
        <f>VLOOKUP(A25,'post intervencion'!J:BY,61,0)</f>
        <v>2</v>
      </c>
      <c r="K25">
        <f>VLOOKUP(A25,Pre!$J:$BG,44,0)</f>
        <v>3</v>
      </c>
      <c r="L25">
        <f>VLOOKUP(A25,'post intervencion'!J:BY,62,0)</f>
        <v>1</v>
      </c>
      <c r="N25">
        <f>VLOOKUP(A25,Pre!$J:$BG,45,0)</f>
        <v>3</v>
      </c>
      <c r="O25">
        <f>VLOOKUP(A25,'post intervencion'!J:BY,63,0)</f>
        <v>2</v>
      </c>
      <c r="Q25">
        <f>VLOOKUP(A25,Pre!$J:$BG,46,0)</f>
        <v>2</v>
      </c>
      <c r="R25">
        <f>VLOOKUP(A25,'post intervencion'!J:BY,64,0)</f>
        <v>2</v>
      </c>
      <c r="T25">
        <f>VLOOKUP(A25,Pre!$J:$BG,47,0)</f>
        <v>2.3333333333333335</v>
      </c>
      <c r="U25">
        <f>VLOOKUP(A25,'post intervencion'!J:BY,65,0)</f>
        <v>3.5555555555555554</v>
      </c>
      <c r="W25">
        <f>VLOOKUP(A25,Pre!$J:$BG,48,0)</f>
        <v>3</v>
      </c>
      <c r="X25">
        <f>VLOOKUP(A25,'post intervencion'!J:BY,66,0)</f>
        <v>4.2</v>
      </c>
      <c r="Z25">
        <f>VLOOKUP(A25,Pre!$J:$BG,49,0)</f>
        <v>4.25</v>
      </c>
      <c r="AA25">
        <f>VLOOKUP(A25,'post intervencion'!J:BY,67,0)</f>
        <v>3.3333333333333335</v>
      </c>
      <c r="AC25">
        <f>VLOOKUP(A25,Pre!$J:$BG,50,0)</f>
        <v>12</v>
      </c>
      <c r="AD25">
        <f>VLOOKUP(A25,'post intervencion'!J:BY,68,0)</f>
        <v>5</v>
      </c>
    </row>
    <row r="26" spans="1:30" x14ac:dyDescent="0.2">
      <c r="A26">
        <v>337</v>
      </c>
      <c r="B26" s="13">
        <f>VLOOKUP(A26,Pre!$J:$BG,41,0)</f>
        <v>5.333333333333333</v>
      </c>
      <c r="C26" s="13">
        <f>VLOOKUP(A26,'post intervencion'!J:BY,59,0)</f>
        <v>7</v>
      </c>
      <c r="D26" s="13">
        <f t="shared" si="0"/>
        <v>1.666666666666667</v>
      </c>
      <c r="E26">
        <f>VLOOKUP(A26,Pre!$J:$BG,42,0)</f>
        <v>10</v>
      </c>
      <c r="F26">
        <f>VLOOKUP(A26,'post intervencion'!J:BY,60,0)</f>
        <v>8</v>
      </c>
      <c r="H26">
        <f>VLOOKUP(A26,Pre!$J:$BG,43,0)</f>
        <v>0</v>
      </c>
      <c r="I26">
        <f>VLOOKUP(A26,'post intervencion'!J:BY,61,0)</f>
        <v>0</v>
      </c>
      <c r="K26">
        <f>VLOOKUP(A26,Pre!$J:$BG,44,0)</f>
        <v>0</v>
      </c>
      <c r="L26">
        <f>VLOOKUP(A26,'post intervencion'!J:BY,62,0)</f>
        <v>0</v>
      </c>
      <c r="N26">
        <f>VLOOKUP(A26,Pre!$J:$BG,45,0)</f>
        <v>0</v>
      </c>
      <c r="O26">
        <f>VLOOKUP(A26,'post intervencion'!J:BY,63,0)</f>
        <v>0</v>
      </c>
      <c r="Q26">
        <f>VLOOKUP(A26,Pre!$J:$BG,46,0)</f>
        <v>0</v>
      </c>
      <c r="R26">
        <f>VLOOKUP(A26,'post intervencion'!J:BY,64,0)</f>
        <v>0</v>
      </c>
      <c r="T26">
        <f>VLOOKUP(A26,Pre!$J:$BG,47,0)</f>
        <v>5.666666666666667</v>
      </c>
      <c r="U26">
        <f>VLOOKUP(A26,'post intervencion'!J:BY,65,0)</f>
        <v>3.8888888888888888</v>
      </c>
      <c r="W26">
        <f>VLOOKUP(A26,Pre!$J:$BG,48,0)</f>
        <v>2</v>
      </c>
      <c r="X26">
        <f>VLOOKUP(A26,'post intervencion'!J:BY,66,0)</f>
        <v>2.8</v>
      </c>
      <c r="Z26">
        <f>VLOOKUP(A26,Pre!$J:$BG,49,0)</f>
        <v>3.75</v>
      </c>
      <c r="AA26">
        <f>VLOOKUP(A26,'post intervencion'!J:BY,67,0)</f>
        <v>3</v>
      </c>
      <c r="AC26">
        <f>VLOOKUP(A26,Pre!$J:$BG,50,0)</f>
        <v>6</v>
      </c>
      <c r="AD26">
        <f>VLOOKUP(A26,'post intervencion'!J:BY,68,0)</f>
        <v>3</v>
      </c>
    </row>
    <row r="27" spans="1:30" x14ac:dyDescent="0.2">
      <c r="A27">
        <v>357</v>
      </c>
      <c r="B27" s="13">
        <f>VLOOKUP(A27,Pre!$J:$BG,41,0)</f>
        <v>5.333333333333333</v>
      </c>
      <c r="C27" s="13">
        <f>VLOOKUP(A27,'post intervencion'!J:BY,59,0)</f>
        <v>5</v>
      </c>
      <c r="D27" s="13">
        <f t="shared" si="0"/>
        <v>-0.33333333333333304</v>
      </c>
      <c r="E27">
        <f>VLOOKUP(A27,Pre!$J:$BG,42,0)</f>
        <v>11</v>
      </c>
      <c r="F27">
        <f>VLOOKUP(A27,'post intervencion'!J:BY,60,0)</f>
        <v>10</v>
      </c>
      <c r="H27">
        <f>VLOOKUP(A27,Pre!$J:$BG,43,0)</f>
        <v>2</v>
      </c>
      <c r="I27">
        <f>VLOOKUP(A27,'post intervencion'!J:BY,61,0)</f>
        <v>1</v>
      </c>
      <c r="K27">
        <f>VLOOKUP(A27,Pre!$J:$BG,44,0)</f>
        <v>2</v>
      </c>
      <c r="L27">
        <f>VLOOKUP(A27,'post intervencion'!J:BY,62,0)</f>
        <v>1</v>
      </c>
      <c r="N27">
        <f>VLOOKUP(A27,Pre!$J:$BG,45,0)</f>
        <v>3</v>
      </c>
      <c r="O27">
        <f>VLOOKUP(A27,'post intervencion'!J:BY,63,0)</f>
        <v>2</v>
      </c>
      <c r="Q27">
        <f>VLOOKUP(A27,Pre!$J:$BG,46,0)</f>
        <v>1</v>
      </c>
      <c r="R27">
        <f>VLOOKUP(A27,'post intervencion'!J:BY,64,0)</f>
        <v>0</v>
      </c>
      <c r="T27">
        <f>VLOOKUP(A27,Pre!$J:$BG,47,0)</f>
        <v>2.6666666666666665</v>
      </c>
      <c r="U27">
        <f>VLOOKUP(A27,'post intervencion'!J:BY,65,0)</f>
        <v>3.3333333333333335</v>
      </c>
      <c r="W27">
        <f>VLOOKUP(A27,Pre!$J:$BG,48,0)</f>
        <v>3.2</v>
      </c>
      <c r="X27">
        <f>VLOOKUP(A27,'post intervencion'!J:BY,66,0)</f>
        <v>3.8</v>
      </c>
      <c r="Z27">
        <f>VLOOKUP(A27,Pre!$J:$BG,49,0)</f>
        <v>3.5</v>
      </c>
      <c r="AA27">
        <f>VLOOKUP(A27,'post intervencion'!J:BY,67,0)</f>
        <v>4</v>
      </c>
      <c r="AC27">
        <f>VLOOKUP(A27,Pre!$J:$BG,50,0)</f>
        <v>6</v>
      </c>
      <c r="AD27">
        <f>VLOOKUP(A27,'post intervencion'!J:BY,68,0)</f>
        <v>3</v>
      </c>
    </row>
    <row r="28" spans="1:30" x14ac:dyDescent="0.2">
      <c r="A28">
        <v>369</v>
      </c>
      <c r="B28" s="13">
        <f>VLOOKUP(A28,Pre!$J:$BG,41,0)</f>
        <v>3.6666666666666665</v>
      </c>
      <c r="C28" s="13">
        <f>VLOOKUP(A28,'post intervencion'!J:BY,59,0)</f>
        <v>4.333333333333333</v>
      </c>
      <c r="D28" s="13">
        <f t="shared" si="0"/>
        <v>0.66666666666666652</v>
      </c>
      <c r="E28">
        <f>VLOOKUP(A28,Pre!$J:$BG,42,0)</f>
        <v>9</v>
      </c>
      <c r="F28">
        <f>VLOOKUP(A28,'post intervencion'!J:BY,60,0)</f>
        <v>12</v>
      </c>
      <c r="H28" t="str">
        <f>VLOOKUP(A28,Pre!$J:$BG,43,0)</f>
        <v>N/A</v>
      </c>
      <c r="I28" t="str">
        <f>VLOOKUP(A28,'post intervencion'!J:BY,61,0)</f>
        <v>N/A</v>
      </c>
      <c r="K28" t="str">
        <f>VLOOKUP(A28,Pre!$J:$BG,44,0)</f>
        <v>N/A</v>
      </c>
      <c r="L28" t="str">
        <f>VLOOKUP(A28,'post intervencion'!J:BY,62,0)</f>
        <v>N/A</v>
      </c>
      <c r="N28" t="str">
        <f>VLOOKUP(A28,Pre!$J:$BG,45,0)</f>
        <v>N/A</v>
      </c>
      <c r="O28" t="str">
        <f>VLOOKUP(A28,'post intervencion'!J:BY,63,0)</f>
        <v>N/A</v>
      </c>
      <c r="Q28" t="str">
        <f>VLOOKUP(A28,Pre!$J:$BG,46,0)</f>
        <v>N/A</v>
      </c>
      <c r="R28" t="str">
        <f>VLOOKUP(A28,'post intervencion'!J:BY,64,0)</f>
        <v>N/A</v>
      </c>
      <c r="T28" t="str">
        <f>VLOOKUP(A28,Pre!$J:$BG,47,0)</f>
        <v>N/A</v>
      </c>
      <c r="U28" t="str">
        <f>VLOOKUP(A28,'post intervencion'!J:BY,65,0)</f>
        <v>N/A</v>
      </c>
      <c r="W28">
        <f>VLOOKUP(A28,Pre!$J:$BG,48,0)</f>
        <v>3</v>
      </c>
      <c r="X28">
        <f>VLOOKUP(A28,'post intervencion'!J:BY,66,0)</f>
        <v>3.2</v>
      </c>
      <c r="Z28">
        <f>VLOOKUP(A28,Pre!$J:$BG,49,0)</f>
        <v>3</v>
      </c>
      <c r="AC28">
        <f>VLOOKUP(A28,Pre!$J:$BG,50,0)</f>
        <v>0</v>
      </c>
      <c r="AD28">
        <f>VLOOKUP(A28,'post intervencion'!J:BY,68,0)</f>
        <v>0</v>
      </c>
    </row>
    <row r="29" spans="1:30" x14ac:dyDescent="0.2">
      <c r="A29">
        <v>389</v>
      </c>
      <c r="B29" s="13">
        <f>VLOOKUP(A29,Pre!$J:$BG,41,0)</f>
        <v>4</v>
      </c>
      <c r="C29" s="13">
        <f>VLOOKUP(A29,'post intervencion'!J:BY,59,0)</f>
        <v>4.333333333333333</v>
      </c>
      <c r="D29" s="13">
        <f t="shared" si="0"/>
        <v>0.33333333333333304</v>
      </c>
      <c r="E29">
        <f>VLOOKUP(A29,Pre!$J:$BG,42,0)</f>
        <v>2</v>
      </c>
      <c r="F29">
        <f>VLOOKUP(A29,'post intervencion'!J:BY,60,0)</f>
        <v>3</v>
      </c>
      <c r="H29">
        <f>VLOOKUP(A29,Pre!$J:$BG,43,0)</f>
        <v>3</v>
      </c>
      <c r="I29">
        <f>VLOOKUP(A29,'post intervencion'!J:BY,61,0)</f>
        <v>3</v>
      </c>
      <c r="K29">
        <f>VLOOKUP(A29,Pre!$J:$BG,44,0)</f>
        <v>3</v>
      </c>
      <c r="L29">
        <f>VLOOKUP(A29,'post intervencion'!J:BY,62,0)</f>
        <v>3</v>
      </c>
      <c r="N29">
        <f>VLOOKUP(A29,Pre!$J:$BG,45,0)</f>
        <v>3</v>
      </c>
      <c r="O29">
        <f>VLOOKUP(A29,'post intervencion'!J:BY,63,0)</f>
        <v>3</v>
      </c>
      <c r="Q29">
        <f>VLOOKUP(A29,Pre!$J:$BG,46,0)</f>
        <v>3</v>
      </c>
      <c r="R29">
        <f>VLOOKUP(A29,'post intervencion'!J:BY,64,0)</f>
        <v>3</v>
      </c>
      <c r="T29">
        <f>VLOOKUP(A29,Pre!$J:$BG,47,0)</f>
        <v>1</v>
      </c>
      <c r="U29">
        <f>VLOOKUP(A29,'post intervencion'!J:BY,65,0)</f>
        <v>2</v>
      </c>
      <c r="W29">
        <f>VLOOKUP(A29,Pre!$J:$BG,48,0)</f>
        <v>3</v>
      </c>
      <c r="X29">
        <f>VLOOKUP(A29,'post intervencion'!J:BY,66,0)</f>
        <v>3.2</v>
      </c>
      <c r="Z29">
        <f>VLOOKUP(A29,Pre!$J:$BG,49,0)</f>
        <v>3.5</v>
      </c>
      <c r="AA29">
        <f>VLOOKUP(A29,'post intervencion'!J:BY,67,0)</f>
        <v>4</v>
      </c>
      <c r="AC29">
        <f>VLOOKUP(A29,Pre!$J:$BG,50,0)</f>
        <v>9</v>
      </c>
      <c r="AD29">
        <f>VLOOKUP(A29,'post intervencion'!J:BY,68,0)</f>
        <v>9</v>
      </c>
    </row>
    <row r="30" spans="1:30" x14ac:dyDescent="0.2">
      <c r="A30">
        <v>393</v>
      </c>
      <c r="B30" s="13">
        <f>VLOOKUP(A30,Pre!$J:$BG,41,0)</f>
        <v>6.333333333333333</v>
      </c>
      <c r="C30" s="13">
        <f>VLOOKUP(A30,'post intervencion'!J:BY,59,0)</f>
        <v>7</v>
      </c>
      <c r="D30" s="13">
        <f t="shared" si="0"/>
        <v>0.66666666666666696</v>
      </c>
      <c r="E30">
        <f>VLOOKUP(A30,Pre!$J:$BG,42,0)</f>
        <v>10</v>
      </c>
      <c r="F30">
        <f>VLOOKUP(A30,'post intervencion'!J:BY,60,0)</f>
        <v>12</v>
      </c>
      <c r="H30">
        <f>VLOOKUP(A30,Pre!$J:$BG,43,0)</f>
        <v>1.6666666666666667</v>
      </c>
      <c r="I30">
        <f>VLOOKUP(A30,'post intervencion'!J:BY,61,0)</f>
        <v>3.6666666666666665</v>
      </c>
      <c r="K30">
        <f>VLOOKUP(A30,Pre!$J:$BG,44,0)</f>
        <v>1</v>
      </c>
      <c r="L30">
        <f>VLOOKUP(A30,'post intervencion'!J:BY,62,0)</f>
        <v>3</v>
      </c>
      <c r="N30">
        <f>VLOOKUP(A30,Pre!$J:$BG,45,0)</f>
        <v>4</v>
      </c>
      <c r="O30">
        <f>VLOOKUP(A30,'post intervencion'!J:BY,63,0)</f>
        <v>4</v>
      </c>
      <c r="Q30">
        <f>VLOOKUP(A30,Pre!$J:$BG,46,0)</f>
        <v>0</v>
      </c>
      <c r="R30">
        <f>VLOOKUP(A30,'post intervencion'!J:BY,64,0)</f>
        <v>4</v>
      </c>
      <c r="T30">
        <f>VLOOKUP(A30,Pre!$J:$BG,47,0)</f>
        <v>4.333333333333333</v>
      </c>
      <c r="U30">
        <f>VLOOKUP(A30,'post intervencion'!J:BY,65,0)</f>
        <v>3.8888888888888888</v>
      </c>
      <c r="W30">
        <f>VLOOKUP(A30,Pre!$J:$BG,48,0)</f>
        <v>4.5999999999999996</v>
      </c>
      <c r="X30">
        <f>VLOOKUP(A30,'post intervencion'!J:BY,66,0)</f>
        <v>4.2</v>
      </c>
      <c r="Z30">
        <f>VLOOKUP(A30,Pre!$J:$BG,49,0)</f>
        <v>4.75</v>
      </c>
      <c r="AA30">
        <f>VLOOKUP(A30,'post intervencion'!J:BY,67,0)</f>
        <v>4.666666666666667</v>
      </c>
      <c r="AC30">
        <f>VLOOKUP(A30,Pre!$J:$BG,50,0)</f>
        <v>5</v>
      </c>
      <c r="AD30">
        <f>VLOOKUP(A30,'post intervencion'!J:BY,68,0)</f>
        <v>11</v>
      </c>
    </row>
    <row r="31" spans="1:30" x14ac:dyDescent="0.2">
      <c r="A31">
        <v>401</v>
      </c>
      <c r="B31" s="13"/>
      <c r="C31" s="13">
        <f>VLOOKUP(A31,'post intervencion'!J:BY,59,0)</f>
        <v>6</v>
      </c>
      <c r="D31" s="13">
        <f t="shared" si="0"/>
        <v>6</v>
      </c>
      <c r="E31">
        <f>VLOOKUP(A31,Pre!$J:$BG,42,0)</f>
        <v>7</v>
      </c>
      <c r="F31">
        <f>VLOOKUP(A31,'post intervencion'!J:BY,60,0)</f>
        <v>8</v>
      </c>
      <c r="H31">
        <f>VLOOKUP(A31,Pre!$J:$BG,43,0)</f>
        <v>0.66666666666666663</v>
      </c>
      <c r="I31">
        <f>VLOOKUP(A31,'post intervencion'!J:BY,61,0)</f>
        <v>0.66666666666666663</v>
      </c>
      <c r="K31">
        <f>VLOOKUP(A31,Pre!$J:$BG,44,0)</f>
        <v>1</v>
      </c>
      <c r="L31">
        <f>VLOOKUP(A31,'post intervencion'!J:BY,62,0)</f>
        <v>0</v>
      </c>
      <c r="N31">
        <f>VLOOKUP(A31,Pre!$J:$BG,45,0)</f>
        <v>1</v>
      </c>
      <c r="O31">
        <f>VLOOKUP(A31,'post intervencion'!J:BY,63,0)</f>
        <v>2</v>
      </c>
      <c r="Q31">
        <f>VLOOKUP(A31,Pre!$J:$BG,46,0)</f>
        <v>0</v>
      </c>
      <c r="R31">
        <f>VLOOKUP(A31,'post intervencion'!J:BY,64,0)</f>
        <v>0</v>
      </c>
      <c r="T31">
        <f>VLOOKUP(A31,Pre!$J:$BG,47,0)</f>
        <v>3.3333333333333335</v>
      </c>
      <c r="U31">
        <f>VLOOKUP(A31,'post intervencion'!J:BY,65,0)</f>
        <v>2.6666666666666665</v>
      </c>
      <c r="X31">
        <f>VLOOKUP(A31,'post intervencion'!J:BY,66,0)</f>
        <v>3.6</v>
      </c>
      <c r="AA31">
        <f>VLOOKUP(A31,'post intervencion'!J:BY,67,0)</f>
        <v>3.6666666666666665</v>
      </c>
      <c r="AC31">
        <f>VLOOKUP(A31,Pre!$J:$BG,50,0)</f>
        <v>4</v>
      </c>
      <c r="AD31">
        <f>VLOOKUP(A31,'post intervencion'!J:BY,68,0)</f>
        <v>5</v>
      </c>
    </row>
    <row r="32" spans="1:30" x14ac:dyDescent="0.2">
      <c r="A32">
        <v>409</v>
      </c>
      <c r="B32" s="13">
        <f>VLOOKUP(A32,Pre!$J:$BG,41,0)</f>
        <v>6.333333333333333</v>
      </c>
      <c r="C32" s="13">
        <f>VLOOKUP(A32,'post intervencion'!J:BY,59,0)</f>
        <v>6.333333333333333</v>
      </c>
      <c r="D32" s="13">
        <f t="shared" si="0"/>
        <v>0</v>
      </c>
      <c r="E32">
        <f>VLOOKUP(A32,Pre!$J:$BG,42,0)</f>
        <v>8</v>
      </c>
      <c r="F32">
        <f>VLOOKUP(A32,'post intervencion'!J:BY,60,0)</f>
        <v>4</v>
      </c>
      <c r="H32" t="str">
        <f>VLOOKUP(A32,Pre!$J:$BG,43,0)</f>
        <v>N/A</v>
      </c>
      <c r="I32" t="str">
        <f>VLOOKUP(A32,'post intervencion'!J:BY,61,0)</f>
        <v>N/A</v>
      </c>
      <c r="K32" t="str">
        <f>VLOOKUP(A32,Pre!$J:$BG,44,0)</f>
        <v>N/A</v>
      </c>
      <c r="L32" t="str">
        <f>VLOOKUP(A32,'post intervencion'!J:BY,62,0)</f>
        <v>N/A</v>
      </c>
      <c r="N32" t="str">
        <f>VLOOKUP(A32,Pre!$J:$BG,45,0)</f>
        <v>N/A</v>
      </c>
      <c r="O32" t="str">
        <f>VLOOKUP(A32,'post intervencion'!J:BY,63,0)</f>
        <v>N/A</v>
      </c>
      <c r="Q32" t="str">
        <f>VLOOKUP(A32,Pre!$J:$BG,46,0)</f>
        <v>N/A</v>
      </c>
      <c r="R32" t="str">
        <f>VLOOKUP(A32,'post intervencion'!J:BY,64,0)</f>
        <v>N/A</v>
      </c>
      <c r="T32" t="str">
        <f>VLOOKUP(A32,Pre!$J:$BG,47,0)</f>
        <v>N/A</v>
      </c>
      <c r="U32" t="str">
        <f>VLOOKUP(A32,'post intervencion'!J:BY,65,0)</f>
        <v>N/A</v>
      </c>
      <c r="W32">
        <f>VLOOKUP(A32,Pre!$J:$BG,48,0)</f>
        <v>3.4</v>
      </c>
      <c r="X32">
        <f>VLOOKUP(A32,'post intervencion'!J:BY,66,0)</f>
        <v>4.4000000000000004</v>
      </c>
      <c r="Z32">
        <f>VLOOKUP(A32,Pre!$J:$BG,49,0)</f>
        <v>4</v>
      </c>
      <c r="AA32">
        <f>VLOOKUP(A32,'post intervencion'!J:BY,67,0)</f>
        <v>2.3333333333333335</v>
      </c>
      <c r="AC32">
        <f>VLOOKUP(A32,Pre!$J:$BG,50,0)</f>
        <v>5</v>
      </c>
      <c r="AD32">
        <f>VLOOKUP(A32,'post intervencion'!J:BY,68,0)</f>
        <v>1</v>
      </c>
    </row>
    <row r="33" spans="1:30" x14ac:dyDescent="0.2">
      <c r="A33">
        <v>417</v>
      </c>
      <c r="B33" s="13">
        <f>VLOOKUP(A33,Pre!$J:$BG,41,0)</f>
        <v>6</v>
      </c>
      <c r="C33" s="13">
        <f>VLOOKUP(A33,'post intervencion'!J:BY,59,0)</f>
        <v>5.666666666666667</v>
      </c>
      <c r="D33" s="13">
        <f t="shared" si="0"/>
        <v>-0.33333333333333304</v>
      </c>
      <c r="E33">
        <f>VLOOKUP(A33,Pre!$J:$BG,42,0)</f>
        <v>6</v>
      </c>
      <c r="F33">
        <f>VLOOKUP(A33,'post intervencion'!J:BY,60,0)</f>
        <v>4</v>
      </c>
      <c r="H33">
        <f>VLOOKUP(A33,Pre!$J:$BG,43,0)</f>
        <v>0</v>
      </c>
      <c r="I33">
        <f>VLOOKUP(A33,'post intervencion'!J:BY,61,0)</f>
        <v>1.3333333333333333</v>
      </c>
      <c r="K33">
        <f>VLOOKUP(A33,Pre!$J:$BG,44,0)</f>
        <v>0</v>
      </c>
      <c r="L33">
        <f>VLOOKUP(A33,'post intervencion'!J:BY,62,0)</f>
        <v>0</v>
      </c>
      <c r="N33">
        <f>VLOOKUP(A33,Pre!$J:$BG,45,0)</f>
        <v>0</v>
      </c>
      <c r="O33">
        <f>VLOOKUP(A33,'post intervencion'!J:BY,63,0)</f>
        <v>2</v>
      </c>
      <c r="Q33">
        <f>VLOOKUP(A33,Pre!$J:$BG,46,0)</f>
        <v>0</v>
      </c>
      <c r="R33">
        <f>VLOOKUP(A33,'post intervencion'!J:BY,64,0)</f>
        <v>2</v>
      </c>
      <c r="T33">
        <f>VLOOKUP(A33,Pre!$J:$BG,47,0)</f>
        <v>4</v>
      </c>
      <c r="U33">
        <f>VLOOKUP(A33,'post intervencion'!J:BY,65,0)</f>
        <v>2.5555555555555554</v>
      </c>
      <c r="W33">
        <f>VLOOKUP(A33,Pre!$J:$BG,48,0)</f>
        <v>4</v>
      </c>
      <c r="X33">
        <f>VLOOKUP(A33,'post intervencion'!J:BY,66,0)</f>
        <v>3.2</v>
      </c>
      <c r="Z33">
        <f>VLOOKUP(A33,Pre!$J:$BG,49,0)</f>
        <v>1.75</v>
      </c>
      <c r="AA33">
        <f>VLOOKUP(A33,'post intervencion'!J:BY,67,0)</f>
        <v>4.333333333333333</v>
      </c>
      <c r="AC33">
        <f>VLOOKUP(A33,Pre!$J:$BG,50,0)</f>
        <v>0</v>
      </c>
      <c r="AD33">
        <f>VLOOKUP(A33,'post intervencion'!J:BY,68,0)</f>
        <v>12</v>
      </c>
    </row>
    <row r="34" spans="1:30" x14ac:dyDescent="0.2">
      <c r="A34">
        <v>437</v>
      </c>
      <c r="B34" s="13">
        <f>VLOOKUP(A34,Pre!$J:$BG,41,0)</f>
        <v>6.333333333333333</v>
      </c>
      <c r="C34" s="13">
        <f>VLOOKUP(A34,'post intervencion'!J:BY,59,0)</f>
        <v>7</v>
      </c>
      <c r="D34" s="13">
        <f t="shared" si="0"/>
        <v>0.66666666666666696</v>
      </c>
      <c r="E34">
        <f>VLOOKUP(A34,Pre!$J:$BG,42,0)</f>
        <v>4</v>
      </c>
      <c r="F34">
        <f>VLOOKUP(A34,'post intervencion'!J:BY,60,0)</f>
        <v>0</v>
      </c>
      <c r="H34" t="str">
        <f>VLOOKUP(A34,Pre!$J:$BG,43,0)</f>
        <v>N/A</v>
      </c>
      <c r="I34" t="str">
        <f>VLOOKUP(A34,'post intervencion'!J:BY,61,0)</f>
        <v>N/A</v>
      </c>
      <c r="K34" t="str">
        <f>VLOOKUP(A34,Pre!$J:$BG,44,0)</f>
        <v>N/A</v>
      </c>
      <c r="L34" t="str">
        <f>VLOOKUP(A34,'post intervencion'!J:BY,62,0)</f>
        <v>N/A</v>
      </c>
      <c r="N34" t="str">
        <f>VLOOKUP(A34,Pre!$J:$BG,45,0)</f>
        <v>N/A</v>
      </c>
      <c r="O34" t="str">
        <f>VLOOKUP(A34,'post intervencion'!J:BY,63,0)</f>
        <v>N/A</v>
      </c>
      <c r="Q34" t="str">
        <f>VLOOKUP(A34,Pre!$J:$BG,46,0)</f>
        <v>N/A</v>
      </c>
      <c r="R34" t="str">
        <f>VLOOKUP(A34,'post intervencion'!J:BY,64,0)</f>
        <v>N/A</v>
      </c>
      <c r="T34" t="str">
        <f>VLOOKUP(A34,Pre!$J:$BG,47,0)</f>
        <v>N/A</v>
      </c>
      <c r="U34" t="str">
        <f>VLOOKUP(A34,'post intervencion'!J:BY,65,0)</f>
        <v>N/A</v>
      </c>
      <c r="W34">
        <f>VLOOKUP(A34,Pre!$J:$BG,48,0)</f>
        <v>3.2</v>
      </c>
      <c r="X34">
        <f>VLOOKUP(A34,'post intervencion'!J:BY,66,0)</f>
        <v>3</v>
      </c>
      <c r="Z34">
        <f>VLOOKUP(A34,Pre!$J:$BG,49,0)</f>
        <v>4</v>
      </c>
      <c r="AC34">
        <f>VLOOKUP(A34,Pre!$J:$BG,50,0)</f>
        <v>5</v>
      </c>
      <c r="AD34">
        <f>VLOOKUP(A34,'post intervencion'!J:BY,68,0)</f>
        <v>12</v>
      </c>
    </row>
    <row r="35" spans="1:30" x14ac:dyDescent="0.2">
      <c r="A35">
        <v>441</v>
      </c>
      <c r="B35" s="13"/>
      <c r="C35" s="13">
        <f>VLOOKUP(A35,'post intervencion'!J:BY,59,0)</f>
        <v>6.333333333333333</v>
      </c>
      <c r="D35" s="13">
        <f t="shared" si="0"/>
        <v>6.333333333333333</v>
      </c>
      <c r="E35">
        <f>VLOOKUP(A35,Pre!$J:$BG,42,0)</f>
        <v>9</v>
      </c>
      <c r="F35">
        <f>VLOOKUP(A35,'post intervencion'!J:BY,60,0)</f>
        <v>11</v>
      </c>
      <c r="H35">
        <f>VLOOKUP(A35,Pre!$J:$BG,43,0)</f>
        <v>1</v>
      </c>
      <c r="I35">
        <f>VLOOKUP(A35,'post intervencion'!J:BY,61,0)</f>
        <v>0</v>
      </c>
      <c r="K35">
        <f>VLOOKUP(A35,Pre!$J:$BG,44,0)</f>
        <v>2</v>
      </c>
      <c r="L35">
        <f>VLOOKUP(A35,'post intervencion'!J:BY,62,0)</f>
        <v>0</v>
      </c>
      <c r="N35">
        <f>VLOOKUP(A35,Pre!$J:$BG,45,0)</f>
        <v>0</v>
      </c>
      <c r="O35">
        <f>VLOOKUP(A35,'post intervencion'!J:BY,63,0)</f>
        <v>0</v>
      </c>
      <c r="Q35">
        <f>VLOOKUP(A35,Pre!$J:$BG,46,0)</f>
        <v>1</v>
      </c>
      <c r="R35">
        <f>VLOOKUP(A35,'post intervencion'!J:BY,64,0)</f>
        <v>0</v>
      </c>
      <c r="T35">
        <f>VLOOKUP(A35,Pre!$J:$BG,47,0)</f>
        <v>4.666666666666667</v>
      </c>
      <c r="U35">
        <f>VLOOKUP(A35,'post intervencion'!J:BY,65,0)</f>
        <v>5.666666666666667</v>
      </c>
      <c r="X35">
        <f>VLOOKUP(A35,'post intervencion'!J:BY,66,0)</f>
        <v>5</v>
      </c>
      <c r="AA35">
        <f>VLOOKUP(A35,'post intervencion'!J:BY,67,0)</f>
        <v>4</v>
      </c>
      <c r="AC35">
        <f>VLOOKUP(A35,Pre!$J:$BG,50,0)</f>
        <v>6</v>
      </c>
      <c r="AD35">
        <f>VLOOKUP(A35,'post intervencion'!J:BY,68,0)</f>
        <v>0</v>
      </c>
    </row>
    <row r="36" spans="1:30" x14ac:dyDescent="0.2">
      <c r="A36">
        <v>457</v>
      </c>
      <c r="B36" s="13">
        <f>VLOOKUP(A36,Pre!$J:$BG,41,0)</f>
        <v>6</v>
      </c>
      <c r="C36" s="13">
        <f>VLOOKUP(A36,'post intervencion'!J:BY,59,0)</f>
        <v>5.666666666666667</v>
      </c>
      <c r="D36" s="13">
        <f t="shared" si="0"/>
        <v>-0.33333333333333304</v>
      </c>
      <c r="E36">
        <f>VLOOKUP(A36,Pre!$J:$BG,42,0)</f>
        <v>10</v>
      </c>
      <c r="F36">
        <f>VLOOKUP(A36,'post intervencion'!J:BY,60,0)</f>
        <v>12</v>
      </c>
      <c r="H36">
        <f>VLOOKUP(A36,Pre!$J:$BG,43,0)</f>
        <v>1.6666666666666667</v>
      </c>
      <c r="I36">
        <f>VLOOKUP(A36,'post intervencion'!J:BY,61,0)</f>
        <v>2</v>
      </c>
      <c r="K36">
        <f>VLOOKUP(A36,Pre!$J:$BG,44,0)</f>
        <v>1</v>
      </c>
      <c r="L36">
        <f>VLOOKUP(A36,'post intervencion'!J:BY,62,0)</f>
        <v>2</v>
      </c>
      <c r="N36">
        <f>VLOOKUP(A36,Pre!$J:$BG,45,0)</f>
        <v>1</v>
      </c>
      <c r="O36">
        <f>VLOOKUP(A36,'post intervencion'!J:BY,63,0)</f>
        <v>1</v>
      </c>
      <c r="Q36">
        <f>VLOOKUP(A36,Pre!$J:$BG,46,0)</f>
        <v>3</v>
      </c>
      <c r="R36">
        <f>VLOOKUP(A36,'post intervencion'!J:BY,64,0)</f>
        <v>3</v>
      </c>
      <c r="T36">
        <f>VLOOKUP(A36,Pre!$J:$BG,47,0)</f>
        <v>1.6666666666666667</v>
      </c>
      <c r="U36">
        <f>VLOOKUP(A36,'post intervencion'!J:BY,65,0)</f>
        <v>3.3333333333333335</v>
      </c>
      <c r="W36">
        <f>VLOOKUP(A36,Pre!$J:$BG,48,0)</f>
        <v>3.8</v>
      </c>
      <c r="X36">
        <f>VLOOKUP(A36,'post intervencion'!J:BY,66,0)</f>
        <v>4</v>
      </c>
      <c r="Z36">
        <f>VLOOKUP(A36,Pre!$J:$BG,49,0)</f>
        <v>3.75</v>
      </c>
      <c r="AA36">
        <f>VLOOKUP(A36,'post intervencion'!J:BY,67,0)</f>
        <v>4</v>
      </c>
      <c r="AC36">
        <f>VLOOKUP(A36,Pre!$J:$BG,50,0)</f>
        <v>10</v>
      </c>
      <c r="AD36">
        <f>VLOOKUP(A36,'post intervencion'!J:BY,68,0)</f>
        <v>13</v>
      </c>
    </row>
    <row r="37" spans="1:30" x14ac:dyDescent="0.2">
      <c r="A37">
        <v>465</v>
      </c>
      <c r="B37" s="13">
        <f>VLOOKUP(A37,Pre!$J:$BG,41,0)</f>
        <v>4.333333333333333</v>
      </c>
      <c r="C37" s="13">
        <f>VLOOKUP(A37,'post intervencion'!J:BY,59,0)</f>
        <v>4</v>
      </c>
      <c r="D37" s="13">
        <f t="shared" si="0"/>
        <v>-0.33333333333333304</v>
      </c>
      <c r="E37">
        <f>VLOOKUP(A37,Pre!$J:$BG,42,0)</f>
        <v>2</v>
      </c>
      <c r="F37">
        <f>VLOOKUP(A37,'post intervencion'!J:BY,60,0)</f>
        <v>3</v>
      </c>
      <c r="H37">
        <f>VLOOKUP(A37,Pre!$J:$BG,43,0)</f>
        <v>3</v>
      </c>
      <c r="I37">
        <f>VLOOKUP(A37,'post intervencion'!J:BY,61,0)</f>
        <v>3</v>
      </c>
      <c r="K37">
        <f>VLOOKUP(A37,Pre!$J:$BG,44,0)</f>
        <v>2</v>
      </c>
      <c r="L37">
        <f>VLOOKUP(A37,'post intervencion'!J:BY,62,0)</f>
        <v>3</v>
      </c>
      <c r="N37">
        <f>VLOOKUP(A37,Pre!$J:$BG,45,0)</f>
        <v>4</v>
      </c>
      <c r="O37">
        <f>VLOOKUP(A37,'post intervencion'!J:BY,63,0)</f>
        <v>3</v>
      </c>
      <c r="Q37">
        <f>VLOOKUP(A37,Pre!$J:$BG,46,0)</f>
        <v>3</v>
      </c>
      <c r="R37">
        <f>VLOOKUP(A37,'post intervencion'!J:BY,64,0)</f>
        <v>3</v>
      </c>
      <c r="T37">
        <f>VLOOKUP(A37,Pre!$J:$BG,47,0)</f>
        <v>1.6666666666666667</v>
      </c>
      <c r="U37">
        <f>VLOOKUP(A37,'post intervencion'!J:BY,65,0)</f>
        <v>2.4444444444444446</v>
      </c>
      <c r="W37">
        <f>VLOOKUP(A37,Pre!$J:$BG,48,0)</f>
        <v>3.8</v>
      </c>
      <c r="X37">
        <f>VLOOKUP(A37,'post intervencion'!J:BY,66,0)</f>
        <v>4</v>
      </c>
      <c r="Z37">
        <f>VLOOKUP(A37,Pre!$J:$BG,49,0)</f>
        <v>4</v>
      </c>
      <c r="AA37">
        <f>VLOOKUP(A37,'post intervencion'!J:BY,67,0)</f>
        <v>3.6666666666666665</v>
      </c>
      <c r="AC37">
        <f>VLOOKUP(A37,Pre!$J:$BG,50,0)</f>
        <v>9</v>
      </c>
      <c r="AD37">
        <f>VLOOKUP(A37,'post intervencion'!J:BY,68,0)</f>
        <v>11</v>
      </c>
    </row>
    <row r="38" spans="1:30" x14ac:dyDescent="0.2">
      <c r="A38">
        <v>473</v>
      </c>
      <c r="B38" s="13">
        <f>VLOOKUP(A38,Pre!$J:$BG,41,0)</f>
        <v>6.666666666666667</v>
      </c>
      <c r="C38" s="13">
        <f>VLOOKUP(A38,'post intervencion'!J:BY,59,0)</f>
        <v>7</v>
      </c>
      <c r="D38" s="13">
        <f t="shared" si="0"/>
        <v>0.33333333333333304</v>
      </c>
      <c r="E38">
        <f>VLOOKUP(A38,Pre!$J:$BG,42,0)</f>
        <v>1</v>
      </c>
      <c r="F38">
        <f>VLOOKUP(A38,'post intervencion'!J:BY,60,0)</f>
        <v>2</v>
      </c>
      <c r="H38">
        <f>VLOOKUP(A38,Pre!$J:$BG,43,0)</f>
        <v>4.333333333333333</v>
      </c>
      <c r="I38">
        <f>VLOOKUP(A38,'post intervencion'!J:BY,61,0)</f>
        <v>3</v>
      </c>
      <c r="K38">
        <f>VLOOKUP(A38,Pre!$J:$BG,44,0)</f>
        <v>5</v>
      </c>
      <c r="L38">
        <f>VLOOKUP(A38,'post intervencion'!J:BY,62,0)</f>
        <v>4</v>
      </c>
      <c r="N38">
        <f>VLOOKUP(A38,Pre!$J:$BG,45,0)</f>
        <v>3</v>
      </c>
      <c r="O38">
        <f>VLOOKUP(A38,'post intervencion'!J:BY,63,0)</f>
        <v>2</v>
      </c>
      <c r="Q38">
        <f>VLOOKUP(A38,Pre!$J:$BG,46,0)</f>
        <v>5</v>
      </c>
      <c r="R38">
        <f>VLOOKUP(A38,'post intervencion'!J:BY,64,0)</f>
        <v>3</v>
      </c>
      <c r="T38">
        <f>VLOOKUP(A38,Pre!$J:$BG,47,0)</f>
        <v>1</v>
      </c>
      <c r="U38">
        <f>VLOOKUP(A38,'post intervencion'!J:BY,65,0)</f>
        <v>2.7777777777777777</v>
      </c>
      <c r="W38">
        <f>VLOOKUP(A38,Pre!$J:$BG,48,0)</f>
        <v>3.8</v>
      </c>
      <c r="X38">
        <f>VLOOKUP(A38,'post intervencion'!J:BY,66,0)</f>
        <v>4</v>
      </c>
      <c r="Z38">
        <f>VLOOKUP(A38,Pre!$J:$BG,49,0)</f>
        <v>4.25</v>
      </c>
      <c r="AA38">
        <f>VLOOKUP(A38,'post intervencion'!J:BY,67,0)</f>
        <v>5.333333333333333</v>
      </c>
      <c r="AC38">
        <f>VLOOKUP(A38,Pre!$J:$BG,50,0)</f>
        <v>13</v>
      </c>
      <c r="AD38">
        <f>VLOOKUP(A38,'post intervencion'!J:BY,68,0)</f>
        <v>11</v>
      </c>
    </row>
    <row r="39" spans="1:30" x14ac:dyDescent="0.2">
      <c r="A39">
        <v>477</v>
      </c>
      <c r="B39" s="13">
        <f>VLOOKUP(A39,Pre!$J:$BG,41,0)</f>
        <v>5.666666666666667</v>
      </c>
      <c r="C39" s="13">
        <f>VLOOKUP(A39,'post intervencion'!J:BY,59,0)</f>
        <v>5.666666666666667</v>
      </c>
      <c r="D39" s="13">
        <f t="shared" si="0"/>
        <v>0</v>
      </c>
      <c r="E39">
        <f>VLOOKUP(A39,Pre!$J:$BG,42,0)</f>
        <v>12</v>
      </c>
      <c r="F39">
        <f>VLOOKUP(A39,'post intervencion'!J:BY,60,0)</f>
        <v>10</v>
      </c>
      <c r="H39">
        <f>VLOOKUP(A39,Pre!$J:$BG,43,0)</f>
        <v>2</v>
      </c>
      <c r="I39">
        <f>VLOOKUP(A39,'post intervencion'!J:BY,61,0)</f>
        <v>1</v>
      </c>
      <c r="K39">
        <f>VLOOKUP(A39,Pre!$J:$BG,44,0)</f>
        <v>2</v>
      </c>
      <c r="L39">
        <f>VLOOKUP(A39,'post intervencion'!J:BY,62,0)</f>
        <v>2</v>
      </c>
      <c r="N39">
        <f>VLOOKUP(A39,Pre!$J:$BG,45,0)</f>
        <v>2</v>
      </c>
      <c r="O39">
        <f>VLOOKUP(A39,'post intervencion'!J:BY,63,0)</f>
        <v>1</v>
      </c>
      <c r="Q39">
        <f>VLOOKUP(A39,Pre!$J:$BG,46,0)</f>
        <v>2</v>
      </c>
      <c r="R39">
        <f>VLOOKUP(A39,'post intervencion'!J:BY,64,0)</f>
        <v>0</v>
      </c>
      <c r="T39">
        <f>VLOOKUP(A39,Pre!$J:$BG,47,0)</f>
        <v>3</v>
      </c>
      <c r="U39">
        <f>VLOOKUP(A39,'post intervencion'!J:BY,65,0)</f>
        <v>3.8888888888888888</v>
      </c>
      <c r="W39">
        <f>VLOOKUP(A39,Pre!$J:$BG,48,0)</f>
        <v>4.8</v>
      </c>
      <c r="X39">
        <f>VLOOKUP(A39,'post intervencion'!J:BY,66,0)</f>
        <v>4.4000000000000004</v>
      </c>
      <c r="Z39">
        <f>VLOOKUP(A39,Pre!$J:$BG,49,0)</f>
        <v>3.5</v>
      </c>
      <c r="AA39">
        <f>VLOOKUP(A39,'post intervencion'!J:BY,67,0)</f>
        <v>3.6666666666666665</v>
      </c>
      <c r="AC39">
        <f>VLOOKUP(A39,Pre!$J:$BG,50,0)</f>
        <v>6</v>
      </c>
      <c r="AD39">
        <f>VLOOKUP(A39,'post intervencion'!J:BY,68,0)</f>
        <v>5</v>
      </c>
    </row>
    <row r="40" spans="1:30" x14ac:dyDescent="0.2">
      <c r="A40">
        <v>481</v>
      </c>
      <c r="B40" s="13">
        <f>VLOOKUP(A40,Pre!$J:$BG,41,0)</f>
        <v>5.666666666666667</v>
      </c>
      <c r="C40" s="13">
        <f>VLOOKUP(A40,'post intervencion'!J:BY,59,0)</f>
        <v>5.333333333333333</v>
      </c>
      <c r="D40" s="13">
        <f t="shared" si="0"/>
        <v>-0.33333333333333393</v>
      </c>
      <c r="E40">
        <f>VLOOKUP(A40,Pre!$J:$BG,42,0)</f>
        <v>1</v>
      </c>
      <c r="F40">
        <f>VLOOKUP(A40,'post intervencion'!J:BY,60,0)</f>
        <v>2</v>
      </c>
      <c r="H40">
        <f>VLOOKUP(A40,Pre!$J:$BG,43,0)</f>
        <v>0.66666666666666663</v>
      </c>
      <c r="I40">
        <f>VLOOKUP(A40,'post intervencion'!J:BY,61,0)</f>
        <v>2</v>
      </c>
      <c r="K40">
        <f>VLOOKUP(A40,Pre!$J:$BG,44,0)</f>
        <v>1</v>
      </c>
      <c r="L40">
        <f>VLOOKUP(A40,'post intervencion'!J:BY,62,0)</f>
        <v>1</v>
      </c>
      <c r="N40">
        <f>VLOOKUP(A40,Pre!$J:$BG,45,0)</f>
        <v>1</v>
      </c>
      <c r="O40">
        <f>VLOOKUP(A40,'post intervencion'!J:BY,63,0)</f>
        <v>4</v>
      </c>
      <c r="Q40">
        <f>VLOOKUP(A40,Pre!$J:$BG,46,0)</f>
        <v>0</v>
      </c>
      <c r="R40">
        <f>VLOOKUP(A40,'post intervencion'!J:BY,64,0)</f>
        <v>1</v>
      </c>
      <c r="T40">
        <f>VLOOKUP(A40,Pre!$J:$BG,47,0)</f>
        <v>3.6666666666666665</v>
      </c>
      <c r="U40">
        <f>VLOOKUP(A40,'post intervencion'!J:BY,65,0)</f>
        <v>2.4444444444444446</v>
      </c>
      <c r="W40">
        <f>VLOOKUP(A40,Pre!$J:$BG,48,0)</f>
        <v>3</v>
      </c>
      <c r="X40">
        <f>VLOOKUP(A40,'post intervencion'!J:BY,66,0)</f>
        <v>3.8</v>
      </c>
      <c r="Z40">
        <f>VLOOKUP(A40,Pre!$J:$BG,49,0)</f>
        <v>3.5</v>
      </c>
      <c r="AA40">
        <f>VLOOKUP(A40,'post intervencion'!J:BY,67,0)</f>
        <v>4</v>
      </c>
      <c r="AC40">
        <f>VLOOKUP(A40,Pre!$J:$BG,50,0)</f>
        <v>7</v>
      </c>
      <c r="AD40">
        <f>VLOOKUP(A40,'post intervencion'!J:BY,68,0)</f>
        <v>9</v>
      </c>
    </row>
    <row r="41" spans="1:30" x14ac:dyDescent="0.2">
      <c r="A41">
        <v>485</v>
      </c>
      <c r="B41" s="13">
        <f>VLOOKUP(A41,Pre!$J:$BG,41,0)</f>
        <v>5</v>
      </c>
      <c r="C41" s="13">
        <f>VLOOKUP(A41,'post intervencion'!J:BY,59,0)</f>
        <v>4.333333333333333</v>
      </c>
      <c r="D41" s="13">
        <f t="shared" si="0"/>
        <v>-0.66666666666666696</v>
      </c>
      <c r="E41">
        <f>VLOOKUP(A41,Pre!$J:$BG,42,0)</f>
        <v>10</v>
      </c>
      <c r="F41">
        <f>VLOOKUP(A41,'post intervencion'!J:BY,60,0)</f>
        <v>10</v>
      </c>
      <c r="H41">
        <f>VLOOKUP(A41,Pre!$J:$BG,43,0)</f>
        <v>1.6666666666666667</v>
      </c>
      <c r="I41">
        <f>VLOOKUP(A41,'post intervencion'!J:BY,61,0)</f>
        <v>1.6666666666666667</v>
      </c>
      <c r="K41">
        <f>VLOOKUP(A41,Pre!$J:$BG,44,0)</f>
        <v>1</v>
      </c>
      <c r="L41">
        <f>VLOOKUP(A41,'post intervencion'!J:BY,62,0)</f>
        <v>2</v>
      </c>
      <c r="N41">
        <f>VLOOKUP(A41,Pre!$J:$BG,45,0)</f>
        <v>2</v>
      </c>
      <c r="O41">
        <f>VLOOKUP(A41,'post intervencion'!J:BY,63,0)</f>
        <v>2</v>
      </c>
      <c r="Q41">
        <f>VLOOKUP(A41,Pre!$J:$BG,46,0)</f>
        <v>2</v>
      </c>
      <c r="R41">
        <f>VLOOKUP(A41,'post intervencion'!J:BY,64,0)</f>
        <v>1</v>
      </c>
      <c r="T41">
        <f>VLOOKUP(A41,Pre!$J:$BG,47,0)</f>
        <v>4.333333333333333</v>
      </c>
      <c r="U41">
        <f>VLOOKUP(A41,'post intervencion'!J:BY,65,0)</f>
        <v>3.6666666666666665</v>
      </c>
      <c r="W41">
        <f>VLOOKUP(A41,Pre!$J:$BG,48,0)</f>
        <v>2.8</v>
      </c>
      <c r="X41">
        <f>VLOOKUP(A41,'post intervencion'!J:BY,66,0)</f>
        <v>3.4</v>
      </c>
      <c r="Z41">
        <f>VLOOKUP(A41,Pre!$J:$BG,49,0)</f>
        <v>2.75</v>
      </c>
      <c r="AA41">
        <f>VLOOKUP(A41,'post intervencion'!J:BY,67,0)</f>
        <v>3.3333333333333335</v>
      </c>
      <c r="AC41">
        <f>VLOOKUP(A41,Pre!$J:$BG,50,0)</f>
        <v>12</v>
      </c>
      <c r="AD41">
        <f>VLOOKUP(A41,'post intervencion'!J:BY,68,0)</f>
        <v>13</v>
      </c>
    </row>
    <row r="42" spans="1:30" x14ac:dyDescent="0.2">
      <c r="A42">
        <v>489</v>
      </c>
      <c r="B42" s="13">
        <f>VLOOKUP(A42,Pre!$J:$BG,41,0)</f>
        <v>5.333333333333333</v>
      </c>
      <c r="C42" s="13">
        <f>VLOOKUP(A42,'post intervencion'!J:BY,59,0)</f>
        <v>5.333333333333333</v>
      </c>
      <c r="D42" s="13">
        <f t="shared" si="0"/>
        <v>0</v>
      </c>
      <c r="E42">
        <f>VLOOKUP(A42,Pre!$J:$BG,42,0)</f>
        <v>6</v>
      </c>
      <c r="F42">
        <f>VLOOKUP(A42,'post intervencion'!J:BY,60,0)</f>
        <v>4</v>
      </c>
      <c r="H42">
        <f>VLOOKUP(A42,Pre!$J:$BG,43,0)</f>
        <v>0.33333333333333331</v>
      </c>
      <c r="I42">
        <f>VLOOKUP(A42,'post intervencion'!J:BY,61,0)</f>
        <v>0</v>
      </c>
      <c r="K42">
        <f>VLOOKUP(A42,Pre!$J:$BG,44,0)</f>
        <v>1</v>
      </c>
      <c r="L42">
        <f>VLOOKUP(A42,'post intervencion'!J:BY,62,0)</f>
        <v>0</v>
      </c>
      <c r="N42">
        <f>VLOOKUP(A42,Pre!$J:$BG,45,0)</f>
        <v>0</v>
      </c>
      <c r="O42">
        <f>VLOOKUP(A42,'post intervencion'!J:BY,63,0)</f>
        <v>0</v>
      </c>
      <c r="Q42">
        <f>VLOOKUP(A42,Pre!$J:$BG,46,0)</f>
        <v>0</v>
      </c>
      <c r="R42">
        <f>VLOOKUP(A42,'post intervencion'!J:BY,64,0)</f>
        <v>0</v>
      </c>
      <c r="T42">
        <f>VLOOKUP(A42,Pre!$J:$BG,47,0)</f>
        <v>4.666666666666667</v>
      </c>
      <c r="U42">
        <f>VLOOKUP(A42,'post intervencion'!J:BY,65,0)</f>
        <v>5</v>
      </c>
      <c r="W42">
        <f>VLOOKUP(A42,Pre!$J:$BG,48,0)</f>
        <v>4.2</v>
      </c>
      <c r="X42">
        <f>VLOOKUP(A42,'post intervencion'!J:BY,66,0)</f>
        <v>5</v>
      </c>
      <c r="Z42">
        <f>VLOOKUP(A42,Pre!$J:$BG,49,0)</f>
        <v>4</v>
      </c>
      <c r="AA42">
        <f>VLOOKUP(A42,'post intervencion'!J:BY,67,0)</f>
        <v>4.333333333333333</v>
      </c>
      <c r="AC42">
        <f>VLOOKUP(A42,Pre!$J:$BG,50,0)</f>
        <v>1</v>
      </c>
      <c r="AD42">
        <f>VLOOKUP(A42,'post intervencion'!J:BY,68,0)</f>
        <v>0</v>
      </c>
    </row>
    <row r="43" spans="1:30" x14ac:dyDescent="0.2">
      <c r="A43">
        <v>505</v>
      </c>
      <c r="B43" s="13">
        <f>VLOOKUP(A43,Pre!$J:$BG,41,0)</f>
        <v>5</v>
      </c>
      <c r="C43" s="13"/>
      <c r="D43" s="13">
        <f t="shared" si="0"/>
        <v>-5</v>
      </c>
      <c r="E43">
        <f>VLOOKUP(A43,Pre!$J:$BG,42,0)</f>
        <v>1</v>
      </c>
      <c r="F43" t="e">
        <f>VLOOKUP(A43,'post intervencion'!J:BY,60,0)</f>
        <v>#N/A</v>
      </c>
      <c r="H43">
        <f>VLOOKUP(A43,Pre!$J:$BG,43,0)</f>
        <v>0</v>
      </c>
      <c r="I43" t="e">
        <f>VLOOKUP(A43,'post intervencion'!J:BY,61,0)</f>
        <v>#N/A</v>
      </c>
      <c r="K43">
        <f>VLOOKUP(A43,Pre!$J:$BG,44,0)</f>
        <v>0</v>
      </c>
      <c r="L43" t="e">
        <f>VLOOKUP(A43,'post intervencion'!J:BY,62,0)</f>
        <v>#N/A</v>
      </c>
      <c r="N43">
        <f>VLOOKUP(A43,Pre!$J:$BG,45,0)</f>
        <v>0</v>
      </c>
      <c r="O43" t="e">
        <f>VLOOKUP(A43,'post intervencion'!J:BY,63,0)</f>
        <v>#N/A</v>
      </c>
      <c r="Q43">
        <f>VLOOKUP(A43,Pre!$J:$BG,46,0)</f>
        <v>0</v>
      </c>
      <c r="R43" t="e">
        <f>VLOOKUP(A43,'post intervencion'!J:BY,64,0)</f>
        <v>#N/A</v>
      </c>
      <c r="T43">
        <f>VLOOKUP(A43,Pre!$J:$BG,47,0)</f>
        <v>5</v>
      </c>
      <c r="W43">
        <f>VLOOKUP(A43,Pre!$J:$BG,48,0)</f>
        <v>4</v>
      </c>
      <c r="Z43">
        <f>VLOOKUP(A43,Pre!$J:$BG,49,0)</f>
        <v>2.75</v>
      </c>
      <c r="AC43">
        <f>VLOOKUP(A43,Pre!$J:$BG,50,0)</f>
        <v>12</v>
      </c>
      <c r="AD43" t="e">
        <f>VLOOKUP(A43,'post intervencion'!J:BY,68,0)</f>
        <v>#N/A</v>
      </c>
    </row>
    <row r="44" spans="1:30" x14ac:dyDescent="0.2">
      <c r="A44">
        <v>509</v>
      </c>
      <c r="B44" s="13">
        <f>VLOOKUP(A44,Pre!$J:$BG,41,0)</f>
        <v>5.333333333333333</v>
      </c>
      <c r="C44" s="13">
        <f>VLOOKUP(A44,'post intervencion'!J:BY,59,0)</f>
        <v>6.333333333333333</v>
      </c>
      <c r="D44" s="13">
        <f t="shared" si="0"/>
        <v>1</v>
      </c>
      <c r="E44">
        <f>VLOOKUP(A44,Pre!$J:$BG,42,0)</f>
        <v>2</v>
      </c>
      <c r="F44">
        <f>VLOOKUP(A44,'post intervencion'!J:BY,60,0)</f>
        <v>2</v>
      </c>
      <c r="H44">
        <f>VLOOKUP(A44,Pre!$J:$BG,43,0)</f>
        <v>0.33333333333333331</v>
      </c>
      <c r="I44">
        <f>VLOOKUP(A44,'post intervencion'!J:BY,61,0)</f>
        <v>0</v>
      </c>
      <c r="K44">
        <f>VLOOKUP(A44,Pre!$J:$BG,44,0)</f>
        <v>1</v>
      </c>
      <c r="L44">
        <f>VLOOKUP(A44,'post intervencion'!J:BY,62,0)</f>
        <v>0</v>
      </c>
      <c r="N44">
        <f>VLOOKUP(A44,Pre!$J:$BG,45,0)</f>
        <v>0</v>
      </c>
      <c r="O44">
        <f>VLOOKUP(A44,'post intervencion'!J:BY,63,0)</f>
        <v>0</v>
      </c>
      <c r="Q44">
        <f>VLOOKUP(A44,Pre!$J:$BG,46,0)</f>
        <v>0</v>
      </c>
      <c r="R44">
        <f>VLOOKUP(A44,'post intervencion'!J:BY,64,0)</f>
        <v>0</v>
      </c>
      <c r="T44">
        <f>VLOOKUP(A44,Pre!$J:$BG,47,0)</f>
        <v>4.333333333333333</v>
      </c>
      <c r="U44">
        <f>VLOOKUP(A44,'post intervencion'!J:BY,65,0)</f>
        <v>4.5555555555555554</v>
      </c>
      <c r="W44">
        <f>VLOOKUP(A44,Pre!$J:$BG,48,0)</f>
        <v>5.2</v>
      </c>
      <c r="X44">
        <f>VLOOKUP(A44,'post intervencion'!J:BY,66,0)</f>
        <v>5</v>
      </c>
      <c r="Z44">
        <f>VLOOKUP(A44,Pre!$J:$BG,49,0)</f>
        <v>4</v>
      </c>
      <c r="AA44">
        <f>VLOOKUP(A44,'post intervencion'!J:BY,67,0)</f>
        <v>4.333333333333333</v>
      </c>
      <c r="AC44">
        <f>VLOOKUP(A44,Pre!$J:$BG,50,0)</f>
        <v>2</v>
      </c>
      <c r="AD44">
        <f>VLOOKUP(A44,'post intervencion'!J:BY,68,0)</f>
        <v>2</v>
      </c>
    </row>
    <row r="45" spans="1:30" x14ac:dyDescent="0.2">
      <c r="A45">
        <v>517</v>
      </c>
      <c r="B45" s="13">
        <f>VLOOKUP(A45,Pre!$J:$BG,41,0)</f>
        <v>6</v>
      </c>
      <c r="C45" s="13">
        <f>VLOOKUP(A45,'post intervencion'!J:BY,59,0)</f>
        <v>6</v>
      </c>
      <c r="D45" s="13">
        <f t="shared" si="0"/>
        <v>0</v>
      </c>
      <c r="E45">
        <f>VLOOKUP(A45,Pre!$J:$BG,42,0)</f>
        <v>2</v>
      </c>
      <c r="F45">
        <f>VLOOKUP(A45,'post intervencion'!J:BY,60,0)</f>
        <v>5</v>
      </c>
      <c r="H45">
        <f>VLOOKUP(A45,Pre!$J:$BG,43,0)</f>
        <v>3.6666666666666665</v>
      </c>
      <c r="I45">
        <f>VLOOKUP(A45,'post intervencion'!J:BY,61,0)</f>
        <v>2.6666666666666665</v>
      </c>
      <c r="K45">
        <f>VLOOKUP(A45,Pre!$J:$BG,44,0)</f>
        <v>5</v>
      </c>
      <c r="L45">
        <f>VLOOKUP(A45,'post intervencion'!J:BY,62,0)</f>
        <v>3</v>
      </c>
      <c r="N45">
        <f>VLOOKUP(A45,Pre!$J:$BG,45,0)</f>
        <v>3</v>
      </c>
      <c r="O45">
        <f>VLOOKUP(A45,'post intervencion'!J:BY,63,0)</f>
        <v>3</v>
      </c>
      <c r="Q45">
        <f>VLOOKUP(A45,Pre!$J:$BG,46,0)</f>
        <v>3</v>
      </c>
      <c r="R45">
        <f>VLOOKUP(A45,'post intervencion'!J:BY,64,0)</f>
        <v>2</v>
      </c>
      <c r="T45">
        <f>VLOOKUP(A45,Pre!$J:$BG,47,0)</f>
        <v>2.3333333333333335</v>
      </c>
      <c r="U45">
        <f>VLOOKUP(A45,'post intervencion'!J:BY,65,0)</f>
        <v>2.7777777777777777</v>
      </c>
      <c r="W45">
        <f>VLOOKUP(A45,Pre!$J:$BG,48,0)</f>
        <v>4.4000000000000004</v>
      </c>
      <c r="X45">
        <f>VLOOKUP(A45,'post intervencion'!J:BY,66,0)</f>
        <v>3.6</v>
      </c>
      <c r="Z45">
        <f>VLOOKUP(A45,Pre!$J:$BG,49,0)</f>
        <v>3.5</v>
      </c>
      <c r="AA45">
        <f>VLOOKUP(A45,'post intervencion'!J:BY,67,0)</f>
        <v>4.666666666666667</v>
      </c>
      <c r="AC45">
        <f>VLOOKUP(A45,Pre!$J:$BG,50,0)</f>
        <v>15</v>
      </c>
      <c r="AD45">
        <f>VLOOKUP(A45,'post intervencion'!J:BY,68,0)</f>
        <v>12</v>
      </c>
    </row>
    <row r="46" spans="1:30" x14ac:dyDescent="0.2">
      <c r="A46">
        <v>525</v>
      </c>
      <c r="B46" s="13">
        <f>VLOOKUP(A46,Pre!$J:$BG,41,0)</f>
        <v>5.333333333333333</v>
      </c>
      <c r="C46" s="13">
        <f>VLOOKUP(A46,'post intervencion'!J:BY,59,0)</f>
        <v>6.666666666666667</v>
      </c>
      <c r="D46" s="13">
        <f t="shared" si="0"/>
        <v>1.3333333333333339</v>
      </c>
      <c r="E46">
        <f>VLOOKUP(A46,Pre!$J:$BG,42,0)</f>
        <v>4</v>
      </c>
      <c r="F46">
        <f>VLOOKUP(A46,'post intervencion'!J:BY,60,0)</f>
        <v>6</v>
      </c>
      <c r="H46">
        <f>VLOOKUP(A46,Pre!$J:$BG,43,0)</f>
        <v>1.6666666666666667</v>
      </c>
      <c r="I46">
        <f>VLOOKUP(A46,'post intervencion'!J:BY,61,0)</f>
        <v>2.3333333333333335</v>
      </c>
      <c r="K46">
        <f>VLOOKUP(A46,Pre!$J:$BG,44,0)</f>
        <v>1</v>
      </c>
      <c r="L46">
        <f>VLOOKUP(A46,'post intervencion'!J:BY,62,0)</f>
        <v>2</v>
      </c>
      <c r="N46">
        <f>VLOOKUP(A46,Pre!$J:$BG,45,0)</f>
        <v>2</v>
      </c>
      <c r="O46">
        <f>VLOOKUP(A46,'post intervencion'!J:BY,63,0)</f>
        <v>4</v>
      </c>
      <c r="Q46">
        <f>VLOOKUP(A46,Pre!$J:$BG,46,0)</f>
        <v>2</v>
      </c>
      <c r="R46">
        <f>VLOOKUP(A46,'post intervencion'!J:BY,64,0)</f>
        <v>1</v>
      </c>
      <c r="T46">
        <f>VLOOKUP(A46,Pre!$J:$BG,47,0)</f>
        <v>3.3333333333333335</v>
      </c>
      <c r="U46">
        <f>VLOOKUP(A46,'post intervencion'!J:BY,65,0)</f>
        <v>3.8888888888888888</v>
      </c>
      <c r="W46">
        <f>VLOOKUP(A46,Pre!$J:$BG,48,0)</f>
        <v>4</v>
      </c>
      <c r="X46">
        <f>VLOOKUP(A46,'post intervencion'!J:BY,66,0)</f>
        <v>4.8</v>
      </c>
      <c r="Z46">
        <f>VLOOKUP(A46,Pre!$J:$BG,49,0)</f>
        <v>3.5</v>
      </c>
      <c r="AA46">
        <f>VLOOKUP(A46,'post intervencion'!J:BY,67,0)</f>
        <v>2.3333333333333335</v>
      </c>
      <c r="AC46">
        <f>VLOOKUP(A46,Pre!$J:$BG,50,0)</f>
        <v>5</v>
      </c>
      <c r="AD46">
        <f>VLOOKUP(A46,'post intervencion'!J:BY,68,0)</f>
        <v>7</v>
      </c>
    </row>
    <row r="47" spans="1:30" x14ac:dyDescent="0.2">
      <c r="A47">
        <v>545</v>
      </c>
      <c r="B47" s="13">
        <f>VLOOKUP(A47,Pre!$J:$BG,41,0)</f>
        <v>5.666666666666667</v>
      </c>
      <c r="C47" s="13"/>
      <c r="D47" s="13">
        <f t="shared" si="0"/>
        <v>-5.666666666666667</v>
      </c>
      <c r="E47">
        <f>VLOOKUP(A47,Pre!$J:$BG,42,0)</f>
        <v>8</v>
      </c>
      <c r="F47" t="e">
        <f>VLOOKUP(A47,'post intervencion'!J:BY,60,0)</f>
        <v>#N/A</v>
      </c>
      <c r="H47">
        <f>VLOOKUP(A47,Pre!$J:$BG,43,0)</f>
        <v>2.6666666666666665</v>
      </c>
      <c r="I47" t="e">
        <f>VLOOKUP(A47,'post intervencion'!J:BY,61,0)</f>
        <v>#N/A</v>
      </c>
      <c r="K47">
        <f>VLOOKUP(A47,Pre!$J:$BG,44,0)</f>
        <v>1</v>
      </c>
      <c r="L47" t="e">
        <f>VLOOKUP(A47,'post intervencion'!J:BY,62,0)</f>
        <v>#N/A</v>
      </c>
      <c r="N47">
        <f>VLOOKUP(A47,Pre!$J:$BG,45,0)</f>
        <v>3</v>
      </c>
      <c r="O47" t="e">
        <f>VLOOKUP(A47,'post intervencion'!J:BY,63,0)</f>
        <v>#N/A</v>
      </c>
      <c r="Q47">
        <f>VLOOKUP(A47,Pre!$J:$BG,46,0)</f>
        <v>4</v>
      </c>
      <c r="R47" t="e">
        <f>VLOOKUP(A47,'post intervencion'!J:BY,64,0)</f>
        <v>#N/A</v>
      </c>
      <c r="T47">
        <f>VLOOKUP(A47,Pre!$J:$BG,47,0)</f>
        <v>2.3333333333333335</v>
      </c>
      <c r="W47">
        <f>VLOOKUP(A47,Pre!$J:$BG,48,0)</f>
        <v>2.8</v>
      </c>
      <c r="Z47">
        <f>VLOOKUP(A47,Pre!$J:$BG,49,0)</f>
        <v>4.5</v>
      </c>
      <c r="AC47">
        <f>VLOOKUP(A47,Pre!$J:$BG,50,0)</f>
        <v>8</v>
      </c>
      <c r="AD47" t="e">
        <f>VLOOKUP(A47,'post intervencion'!J:BY,68,0)</f>
        <v>#N/A</v>
      </c>
    </row>
    <row r="48" spans="1:30" x14ac:dyDescent="0.2">
      <c r="A48">
        <v>557</v>
      </c>
      <c r="B48" s="13">
        <f>VLOOKUP(A48,Pre!$J:$BG,41,0)</f>
        <v>3.6666666666666665</v>
      </c>
      <c r="C48" s="13">
        <f>VLOOKUP(A48,'post intervencion'!J:BY,59,0)</f>
        <v>4.666666666666667</v>
      </c>
      <c r="D48" s="13">
        <f t="shared" si="0"/>
        <v>1.0000000000000004</v>
      </c>
      <c r="E48">
        <f>VLOOKUP(A48,Pre!$J:$BG,42,0)</f>
        <v>6</v>
      </c>
      <c r="F48">
        <f>VLOOKUP(A48,'post intervencion'!J:BY,60,0)</f>
        <v>9</v>
      </c>
      <c r="H48" t="str">
        <f>VLOOKUP(A48,Pre!$J:$BG,43,0)</f>
        <v>N/A</v>
      </c>
      <c r="I48" t="str">
        <f>VLOOKUP(A48,'post intervencion'!J:BY,61,0)</f>
        <v>N/A</v>
      </c>
      <c r="K48" t="str">
        <f>VLOOKUP(A48,Pre!$J:$BG,44,0)</f>
        <v>N/A</v>
      </c>
      <c r="L48" t="str">
        <f>VLOOKUP(A48,'post intervencion'!J:BY,62,0)</f>
        <v>N/A</v>
      </c>
      <c r="N48" t="str">
        <f>VLOOKUP(A48,Pre!$J:$BG,45,0)</f>
        <v>N/A</v>
      </c>
      <c r="O48" t="str">
        <f>VLOOKUP(A48,'post intervencion'!J:BY,63,0)</f>
        <v>N/A</v>
      </c>
      <c r="Q48" t="str">
        <f>VLOOKUP(A48,Pre!$J:$BG,46,0)</f>
        <v>N/A</v>
      </c>
      <c r="R48" t="str">
        <f>VLOOKUP(A48,'post intervencion'!J:BY,64,0)</f>
        <v>N/A</v>
      </c>
      <c r="T48" t="str">
        <f>VLOOKUP(A48,Pre!$J:$BG,47,0)</f>
        <v>N/A</v>
      </c>
      <c r="U48" t="str">
        <f>VLOOKUP(A48,'post intervencion'!J:BY,65,0)</f>
        <v>N/A</v>
      </c>
      <c r="W48">
        <f>VLOOKUP(A48,Pre!$J:$BG,48,0)</f>
        <v>2.4</v>
      </c>
      <c r="X48">
        <f>VLOOKUP(A48,'post intervencion'!J:BY,66,0)</f>
        <v>1.6</v>
      </c>
      <c r="Z48">
        <f>VLOOKUP(A48,Pre!$J:$BG,49,0)</f>
        <v>3</v>
      </c>
      <c r="AC48">
        <f>VLOOKUP(A48,Pre!$J:$BG,50,0)</f>
        <v>2</v>
      </c>
      <c r="AD48">
        <f>VLOOKUP(A48,'post intervencion'!J:BY,68,0)</f>
        <v>3</v>
      </c>
    </row>
    <row r="49" spans="1:30" x14ac:dyDescent="0.2">
      <c r="A49">
        <v>577</v>
      </c>
      <c r="B49" s="13">
        <f>VLOOKUP(A49,Pre!$J:$BG,41,0)</f>
        <v>6.333333333333333</v>
      </c>
      <c r="C49" s="13">
        <f>VLOOKUP(A49,'post intervencion'!J:BY,59,0)</f>
        <v>6.333333333333333</v>
      </c>
      <c r="D49" s="13">
        <f t="shared" si="0"/>
        <v>0</v>
      </c>
      <c r="E49">
        <f>VLOOKUP(A49,Pre!$J:$BG,42,0)</f>
        <v>4</v>
      </c>
      <c r="F49">
        <f>VLOOKUP(A49,'post intervencion'!J:BY,60,0)</f>
        <v>5</v>
      </c>
      <c r="H49">
        <f>VLOOKUP(A49,Pre!$J:$BG,43,0)</f>
        <v>1</v>
      </c>
      <c r="I49">
        <f>VLOOKUP(A49,'post intervencion'!J:BY,61,0)</f>
        <v>0.33333333333333331</v>
      </c>
      <c r="K49">
        <f>VLOOKUP(A49,Pre!$J:$BG,44,0)</f>
        <v>1</v>
      </c>
      <c r="L49">
        <f>VLOOKUP(A49,'post intervencion'!J:BY,62,0)</f>
        <v>-1</v>
      </c>
      <c r="N49">
        <f>VLOOKUP(A49,Pre!$J:$BG,45,0)</f>
        <v>2</v>
      </c>
      <c r="O49">
        <f>VLOOKUP(A49,'post intervencion'!J:BY,63,0)</f>
        <v>2</v>
      </c>
      <c r="Q49">
        <f>VLOOKUP(A49,Pre!$J:$BG,46,0)</f>
        <v>0</v>
      </c>
      <c r="R49">
        <f>VLOOKUP(A49,'post intervencion'!J:BY,64,0)</f>
        <v>0</v>
      </c>
      <c r="T49">
        <f>VLOOKUP(A49,Pre!$J:$BG,47,0)</f>
        <v>4</v>
      </c>
      <c r="U49">
        <f>VLOOKUP(A49,'post intervencion'!J:BY,65,0)</f>
        <v>4.1111111111111107</v>
      </c>
      <c r="W49">
        <f>VLOOKUP(A49,Pre!$J:$BG,48,0)</f>
        <v>4.2</v>
      </c>
      <c r="X49">
        <f>VLOOKUP(A49,'post intervencion'!J:BY,66,0)</f>
        <v>4.4000000000000004</v>
      </c>
      <c r="Z49">
        <f>VLOOKUP(A49,Pre!$J:$BG,49,0)</f>
        <v>4.25</v>
      </c>
      <c r="AA49">
        <f>VLOOKUP(A49,'post intervencion'!J:BY,67,0)</f>
        <v>3</v>
      </c>
      <c r="AC49">
        <f>VLOOKUP(A49,Pre!$J:$BG,50,0)</f>
        <v>5</v>
      </c>
      <c r="AD49">
        <f>VLOOKUP(A49,'post intervencion'!J:BY,68,0)</f>
        <v>4</v>
      </c>
    </row>
    <row r="50" spans="1:30" x14ac:dyDescent="0.2">
      <c r="A50">
        <v>581</v>
      </c>
      <c r="B50" s="13">
        <f>VLOOKUP(A50,Pre!$J:$BG,41,0)</f>
        <v>6</v>
      </c>
      <c r="C50" s="13">
        <f>VLOOKUP(A50,'post intervencion'!J:BY,59,0)</f>
        <v>5.666666666666667</v>
      </c>
      <c r="D50" s="13">
        <f t="shared" si="0"/>
        <v>-0.33333333333333304</v>
      </c>
      <c r="E50">
        <f>VLOOKUP(A50,Pre!$J:$BG,42,0)</f>
        <v>10</v>
      </c>
      <c r="F50">
        <f>VLOOKUP(A50,'post intervencion'!J:BY,60,0)</f>
        <v>10</v>
      </c>
      <c r="H50">
        <f>VLOOKUP(A50,Pre!$J:$BG,43,0)</f>
        <v>1.3333333333333333</v>
      </c>
      <c r="I50">
        <f>VLOOKUP(A50,'post intervencion'!J:BY,61,0)</f>
        <v>1.3333333333333333</v>
      </c>
      <c r="K50">
        <f>VLOOKUP(A50,Pre!$J:$BG,44,0)</f>
        <v>1</v>
      </c>
      <c r="L50">
        <f>VLOOKUP(A50,'post intervencion'!J:BY,62,0)</f>
        <v>0</v>
      </c>
      <c r="N50">
        <f>VLOOKUP(A50,Pre!$J:$BG,45,0)</f>
        <v>2</v>
      </c>
      <c r="O50">
        <f>VLOOKUP(A50,'post intervencion'!J:BY,63,0)</f>
        <v>2</v>
      </c>
      <c r="Q50">
        <f>VLOOKUP(A50,Pre!$J:$BG,46,0)</f>
        <v>1</v>
      </c>
      <c r="R50">
        <f>VLOOKUP(A50,'post intervencion'!J:BY,64,0)</f>
        <v>2</v>
      </c>
      <c r="T50">
        <f>VLOOKUP(A50,Pre!$J:$BG,47,0)</f>
        <v>2.6666666666666665</v>
      </c>
      <c r="U50">
        <f>VLOOKUP(A50,'post intervencion'!J:BY,65,0)</f>
        <v>2.4444444444444446</v>
      </c>
      <c r="W50">
        <f>VLOOKUP(A50,Pre!$J:$BG,48,0)</f>
        <v>2.8</v>
      </c>
      <c r="X50">
        <f>VLOOKUP(A50,'post intervencion'!J:BY,66,0)</f>
        <v>3.2</v>
      </c>
      <c r="Z50">
        <f>VLOOKUP(A50,Pre!$J:$BG,49,0)</f>
        <v>3</v>
      </c>
      <c r="AA50">
        <f>VLOOKUP(A50,'post intervencion'!J:BY,67,0)</f>
        <v>3.3333333333333335</v>
      </c>
      <c r="AC50">
        <f>VLOOKUP(A50,Pre!$J:$BG,50,0)</f>
        <v>6</v>
      </c>
      <c r="AD50">
        <f>VLOOKUP(A50,'post intervencion'!J:BY,68,0)</f>
        <v>9</v>
      </c>
    </row>
    <row r="51" spans="1:30" x14ac:dyDescent="0.2">
      <c r="A51">
        <v>585</v>
      </c>
      <c r="B51" s="13">
        <f>VLOOKUP(A51,Pre!$J:$BG,41,0)</f>
        <v>4.666666666666667</v>
      </c>
      <c r="C51" s="13">
        <f>VLOOKUP(A51,'post intervencion'!J:BY,59,0)</f>
        <v>5.333333333333333</v>
      </c>
      <c r="D51" s="13">
        <f t="shared" si="0"/>
        <v>0.66666666666666607</v>
      </c>
      <c r="E51">
        <f>VLOOKUP(A51,Pre!$J:$BG,42,0)</f>
        <v>5</v>
      </c>
      <c r="F51">
        <f>VLOOKUP(A51,'post intervencion'!J:BY,60,0)</f>
        <v>7</v>
      </c>
      <c r="H51">
        <f>VLOOKUP(A51,Pre!$J:$BG,43,0)</f>
        <v>1.6666666666666667</v>
      </c>
      <c r="I51">
        <f>VLOOKUP(A51,'post intervencion'!J:BY,61,0)</f>
        <v>0.66666666666666663</v>
      </c>
      <c r="K51">
        <f>VLOOKUP(A51,Pre!$J:$BG,44,0)</f>
        <v>2</v>
      </c>
      <c r="L51">
        <f>VLOOKUP(A51,'post intervencion'!J:BY,62,0)</f>
        <v>0</v>
      </c>
      <c r="N51">
        <f>VLOOKUP(A51,Pre!$J:$BG,45,0)</f>
        <v>1</v>
      </c>
      <c r="O51">
        <f>VLOOKUP(A51,'post intervencion'!J:BY,63,0)</f>
        <v>1</v>
      </c>
      <c r="Q51">
        <f>VLOOKUP(A51,Pre!$J:$BG,46,0)</f>
        <v>2</v>
      </c>
      <c r="R51">
        <f>VLOOKUP(A51,'post intervencion'!J:BY,64,0)</f>
        <v>1</v>
      </c>
      <c r="T51">
        <f>VLOOKUP(A51,Pre!$J:$BG,47,0)</f>
        <v>3.3333333333333335</v>
      </c>
      <c r="U51">
        <f>VLOOKUP(A51,'post intervencion'!J:BY,65,0)</f>
        <v>3.4444444444444446</v>
      </c>
      <c r="W51">
        <f>VLOOKUP(A51,Pre!$J:$BG,48,0)</f>
        <v>4.8</v>
      </c>
      <c r="X51">
        <f>VLOOKUP(A51,'post intervencion'!J:BY,66,0)</f>
        <v>5</v>
      </c>
      <c r="Z51">
        <f>VLOOKUP(A51,Pre!$J:$BG,49,0)</f>
        <v>3.25</v>
      </c>
      <c r="AA51">
        <f>VLOOKUP(A51,'post intervencion'!J:BY,67,0)</f>
        <v>3.3333333333333335</v>
      </c>
      <c r="AC51">
        <f>VLOOKUP(A51,Pre!$J:$BG,50,0)</f>
        <v>10</v>
      </c>
      <c r="AD51">
        <f>VLOOKUP(A51,'post intervencion'!J:BY,68,0)</f>
        <v>6</v>
      </c>
    </row>
    <row r="52" spans="1:30" x14ac:dyDescent="0.2">
      <c r="A52">
        <v>597</v>
      </c>
      <c r="B52" s="13">
        <f>VLOOKUP(A52,Pre!$J:$BG,41,0)</f>
        <v>7</v>
      </c>
      <c r="C52" s="13">
        <f>VLOOKUP(A52,'post intervencion'!J:BY,59,0)</f>
        <v>7</v>
      </c>
      <c r="D52" s="13">
        <f t="shared" si="0"/>
        <v>0</v>
      </c>
      <c r="E52">
        <f>VLOOKUP(A52,Pre!$J:$BG,42,0)</f>
        <v>8</v>
      </c>
      <c r="F52">
        <f>VLOOKUP(A52,'post intervencion'!J:BY,60,0)</f>
        <v>5</v>
      </c>
      <c r="H52">
        <f>VLOOKUP(A52,Pre!$J:$BG,43,0)</f>
        <v>0</v>
      </c>
      <c r="I52">
        <f>VLOOKUP(A52,'post intervencion'!J:BY,61,0)</f>
        <v>0</v>
      </c>
      <c r="K52">
        <f>VLOOKUP(A52,Pre!$J:$BG,44,0)</f>
        <v>0</v>
      </c>
      <c r="L52">
        <f>VLOOKUP(A52,'post intervencion'!J:BY,62,0)</f>
        <v>0</v>
      </c>
      <c r="N52">
        <f>VLOOKUP(A52,Pre!$J:$BG,45,0)</f>
        <v>0</v>
      </c>
      <c r="O52">
        <f>VLOOKUP(A52,'post intervencion'!J:BY,63,0)</f>
        <v>0</v>
      </c>
      <c r="Q52">
        <f>VLOOKUP(A52,Pre!$J:$BG,46,0)</f>
        <v>0</v>
      </c>
      <c r="R52">
        <f>VLOOKUP(A52,'post intervencion'!J:BY,64,0)</f>
        <v>0</v>
      </c>
      <c r="T52">
        <f>VLOOKUP(A52,Pre!$J:$BG,47,0)</f>
        <v>4.666666666666667</v>
      </c>
      <c r="U52">
        <f>VLOOKUP(A52,'post intervencion'!J:BY,65,0)</f>
        <v>3</v>
      </c>
      <c r="W52">
        <f>VLOOKUP(A52,Pre!$J:$BG,48,0)</f>
        <v>4.2</v>
      </c>
      <c r="X52">
        <f>VLOOKUP(A52,'post intervencion'!J:BY,66,0)</f>
        <v>3.4</v>
      </c>
      <c r="Z52">
        <f>VLOOKUP(A52,Pre!$J:$BG,49,0)</f>
        <v>2.75</v>
      </c>
      <c r="AC52">
        <f>VLOOKUP(A52,Pre!$J:$BG,50,0)</f>
        <v>7</v>
      </c>
      <c r="AD52">
        <f>VLOOKUP(A52,'post intervencion'!J:BY,68,0)</f>
        <v>9</v>
      </c>
    </row>
    <row r="53" spans="1:30" x14ac:dyDescent="0.2">
      <c r="A53">
        <v>601</v>
      </c>
      <c r="B53" s="13">
        <f>VLOOKUP(A53,Pre!$J:$BG,41,0)</f>
        <v>6</v>
      </c>
      <c r="C53" s="13">
        <f>VLOOKUP(A53,'post intervencion'!J:BY,59,0)</f>
        <v>6.333333333333333</v>
      </c>
      <c r="D53" s="13">
        <f t="shared" si="0"/>
        <v>0.33333333333333304</v>
      </c>
      <c r="E53">
        <f>VLOOKUP(A53,Pre!$J:$BG,42,0)</f>
        <v>6</v>
      </c>
      <c r="F53">
        <f>VLOOKUP(A53,'post intervencion'!J:BY,60,0)</f>
        <v>7</v>
      </c>
      <c r="H53">
        <f>VLOOKUP(A53,Pre!$J:$BG,43,0)</f>
        <v>5</v>
      </c>
      <c r="I53">
        <f>VLOOKUP(A53,'post intervencion'!J:BY,61,0)</f>
        <v>5</v>
      </c>
      <c r="K53">
        <f>VLOOKUP(A53,Pre!$J:$BG,44,0)</f>
        <v>5</v>
      </c>
      <c r="L53">
        <f>VLOOKUP(A53,'post intervencion'!J:BY,62,0)</f>
        <v>5</v>
      </c>
      <c r="N53">
        <f>VLOOKUP(A53,Pre!$J:$BG,45,0)</f>
        <v>5</v>
      </c>
      <c r="O53">
        <f>VLOOKUP(A53,'post intervencion'!J:BY,63,0)</f>
        <v>5</v>
      </c>
      <c r="Q53">
        <f>VLOOKUP(A53,Pre!$J:$BG,46,0)</f>
        <v>5</v>
      </c>
      <c r="R53">
        <f>VLOOKUP(A53,'post intervencion'!J:BY,64,0)</f>
        <v>5</v>
      </c>
      <c r="T53">
        <f>VLOOKUP(A53,Pre!$J:$BG,47,0)</f>
        <v>1</v>
      </c>
      <c r="U53">
        <f>VLOOKUP(A53,'post intervencion'!J:BY,65,0)</f>
        <v>2.3333333333333335</v>
      </c>
      <c r="W53">
        <f>VLOOKUP(A53,Pre!$J:$BG,48,0)</f>
        <v>5.2</v>
      </c>
      <c r="X53">
        <f>VLOOKUP(A53,'post intervencion'!J:BY,66,0)</f>
        <v>6.2</v>
      </c>
      <c r="Z53">
        <f>VLOOKUP(A53,Pre!$J:$BG,49,0)</f>
        <v>5.5</v>
      </c>
      <c r="AA53">
        <f>VLOOKUP(A53,'post intervencion'!J:BY,67,0)</f>
        <v>5</v>
      </c>
      <c r="AC53">
        <f>VLOOKUP(A53,Pre!$J:$BG,50,0)</f>
        <v>15</v>
      </c>
      <c r="AD53">
        <f>VLOOKUP(A53,'post intervencion'!J:BY,68,0)</f>
        <v>15</v>
      </c>
    </row>
    <row r="54" spans="1:30" x14ac:dyDescent="0.2">
      <c r="A54">
        <v>613</v>
      </c>
      <c r="B54" s="13">
        <f>VLOOKUP(A54,Pre!$J:$BG,41,0)</f>
        <v>5.666666666666667</v>
      </c>
      <c r="C54" s="13">
        <f>VLOOKUP(A54,'post intervencion'!J:BY,59,0)</f>
        <v>5.666666666666667</v>
      </c>
      <c r="D54" s="13">
        <f t="shared" si="0"/>
        <v>0</v>
      </c>
      <c r="E54">
        <f>VLOOKUP(A54,Pre!$J:$BG,42,0)</f>
        <v>3</v>
      </c>
      <c r="F54">
        <f>VLOOKUP(A54,'post intervencion'!J:BY,60,0)</f>
        <v>6</v>
      </c>
      <c r="H54">
        <f>VLOOKUP(A54,Pre!$J:$BG,43,0)</f>
        <v>2.3333333333333335</v>
      </c>
      <c r="I54">
        <f>VLOOKUP(A54,'post intervencion'!J:BY,61,0)</f>
        <v>2.6666666666666665</v>
      </c>
      <c r="K54">
        <f>VLOOKUP(A54,Pre!$J:$BG,44,0)</f>
        <v>2</v>
      </c>
      <c r="L54">
        <f>VLOOKUP(A54,'post intervencion'!J:BY,62,0)</f>
        <v>2</v>
      </c>
      <c r="N54">
        <f>VLOOKUP(A54,Pre!$J:$BG,45,0)</f>
        <v>3</v>
      </c>
      <c r="O54">
        <f>VLOOKUP(A54,'post intervencion'!J:BY,63,0)</f>
        <v>3</v>
      </c>
      <c r="Q54">
        <f>VLOOKUP(A54,Pre!$J:$BG,46,0)</f>
        <v>2</v>
      </c>
      <c r="R54">
        <f>VLOOKUP(A54,'post intervencion'!J:BY,64,0)</f>
        <v>3</v>
      </c>
      <c r="T54">
        <f>VLOOKUP(A54,Pre!$J:$BG,47,0)</f>
        <v>2.6666666666666665</v>
      </c>
      <c r="U54">
        <f>VLOOKUP(A54,'post intervencion'!J:BY,65,0)</f>
        <v>3.1111111111111112</v>
      </c>
      <c r="W54">
        <f>VLOOKUP(A54,Pre!$J:$BG,48,0)</f>
        <v>4.8</v>
      </c>
      <c r="X54">
        <f>VLOOKUP(A54,'post intervencion'!J:BY,66,0)</f>
        <v>5</v>
      </c>
      <c r="Z54">
        <f>VLOOKUP(A54,Pre!$J:$BG,49,0)</f>
        <v>4.25</v>
      </c>
      <c r="AA54">
        <f>VLOOKUP(A54,'post intervencion'!J:BY,67,0)</f>
        <v>4.666666666666667</v>
      </c>
      <c r="AC54">
        <f>VLOOKUP(A54,Pre!$J:$BG,50,0)</f>
        <v>7</v>
      </c>
      <c r="AD54">
        <f>VLOOKUP(A54,'post intervencion'!J:BY,68,0)</f>
        <v>8</v>
      </c>
    </row>
    <row r="55" spans="1:30" x14ac:dyDescent="0.2">
      <c r="A55">
        <v>633</v>
      </c>
      <c r="B55" s="13">
        <f>VLOOKUP(A55,Pre!$J:$BG,41,0)</f>
        <v>6</v>
      </c>
      <c r="C55" s="13">
        <f>VLOOKUP(A55,'post intervencion'!J:BY,59,0)</f>
        <v>6</v>
      </c>
      <c r="D55" s="13">
        <f t="shared" si="0"/>
        <v>0</v>
      </c>
      <c r="E55">
        <f>VLOOKUP(A55,Pre!$J:$BG,42,0)</f>
        <v>1</v>
      </c>
      <c r="F55">
        <f>VLOOKUP(A55,'post intervencion'!J:BY,60,0)</f>
        <v>3</v>
      </c>
      <c r="H55">
        <f>VLOOKUP(A55,Pre!$J:$BG,43,0)</f>
        <v>2.3333333333333335</v>
      </c>
      <c r="I55">
        <f>VLOOKUP(A55,'post intervencion'!J:BY,61,0)</f>
        <v>1.3333333333333333</v>
      </c>
      <c r="K55">
        <f>VLOOKUP(A55,Pre!$J:$BG,44,0)</f>
        <v>2</v>
      </c>
      <c r="L55">
        <f>VLOOKUP(A55,'post intervencion'!J:BY,62,0)</f>
        <v>1</v>
      </c>
      <c r="N55">
        <f>VLOOKUP(A55,Pre!$J:$BG,45,0)</f>
        <v>3</v>
      </c>
      <c r="O55">
        <f>VLOOKUP(A55,'post intervencion'!J:BY,63,0)</f>
        <v>3</v>
      </c>
      <c r="Q55">
        <f>VLOOKUP(A55,Pre!$J:$BG,46,0)</f>
        <v>2</v>
      </c>
      <c r="R55">
        <f>VLOOKUP(A55,'post intervencion'!J:BY,64,0)</f>
        <v>0</v>
      </c>
      <c r="T55">
        <f>VLOOKUP(A55,Pre!$J:$BG,47,0)</f>
        <v>3</v>
      </c>
      <c r="U55">
        <f>VLOOKUP(A55,'post intervencion'!J:BY,65,0)</f>
        <v>3.2222222222222223</v>
      </c>
      <c r="W55">
        <f>VLOOKUP(A55,Pre!$J:$BG,48,0)</f>
        <v>5</v>
      </c>
      <c r="X55">
        <f>VLOOKUP(A55,'post intervencion'!J:BY,66,0)</f>
        <v>4.5999999999999996</v>
      </c>
      <c r="Z55">
        <f>VLOOKUP(A55,Pre!$J:$BG,49,0)</f>
        <v>4</v>
      </c>
      <c r="AC55">
        <f>VLOOKUP(A55,Pre!$J:$BG,50,0)</f>
        <v>7</v>
      </c>
      <c r="AD55">
        <f>VLOOKUP(A55,'post intervencion'!J:BY,68,0)</f>
        <v>4</v>
      </c>
    </row>
    <row r="56" spans="1:30" x14ac:dyDescent="0.2">
      <c r="A56">
        <v>637</v>
      </c>
      <c r="B56" s="13">
        <f>VLOOKUP(A56,Pre!$J:$BG,41,0)</f>
        <v>6.333333333333333</v>
      </c>
      <c r="C56" s="13">
        <f>VLOOKUP(A56,'post intervencion'!J:BY,59,0)</f>
        <v>6</v>
      </c>
      <c r="D56" s="13">
        <f t="shared" si="0"/>
        <v>-0.33333333333333304</v>
      </c>
      <c r="E56">
        <f>VLOOKUP(A56,Pre!$J:$BG,42,0)</f>
        <v>3</v>
      </c>
      <c r="F56">
        <f>VLOOKUP(A56,'post intervencion'!J:BY,60,0)</f>
        <v>5</v>
      </c>
      <c r="H56">
        <f>VLOOKUP(A56,Pre!$J:$BG,43,0)</f>
        <v>1.3333333333333333</v>
      </c>
      <c r="I56">
        <f>VLOOKUP(A56,'post intervencion'!J:BY,61,0)</f>
        <v>2.6666666666666665</v>
      </c>
      <c r="K56">
        <f>VLOOKUP(A56,Pre!$J:$BG,44,0)</f>
        <v>2</v>
      </c>
      <c r="L56">
        <f>VLOOKUP(A56,'post intervencion'!J:BY,62,0)</f>
        <v>3</v>
      </c>
      <c r="N56">
        <f>VLOOKUP(A56,Pre!$J:$BG,45,0)</f>
        <v>1</v>
      </c>
      <c r="O56">
        <f>VLOOKUP(A56,'post intervencion'!J:BY,63,0)</f>
        <v>2</v>
      </c>
      <c r="Q56">
        <f>VLOOKUP(A56,Pre!$J:$BG,46,0)</f>
        <v>1</v>
      </c>
      <c r="R56">
        <f>VLOOKUP(A56,'post intervencion'!J:BY,64,0)</f>
        <v>3</v>
      </c>
      <c r="T56">
        <f>VLOOKUP(A56,Pre!$J:$BG,47,0)</f>
        <v>2.3333333333333335</v>
      </c>
      <c r="U56">
        <f>VLOOKUP(A56,'post intervencion'!J:BY,65,0)</f>
        <v>2.5555555555555554</v>
      </c>
      <c r="W56">
        <f>VLOOKUP(A56,Pre!$J:$BG,48,0)</f>
        <v>4.4000000000000004</v>
      </c>
      <c r="X56">
        <f>VLOOKUP(A56,'post intervencion'!J:BY,66,0)</f>
        <v>4.2</v>
      </c>
      <c r="Z56">
        <f>VLOOKUP(A56,Pre!$J:$BG,49,0)</f>
        <v>4.25</v>
      </c>
      <c r="AA56">
        <f>VLOOKUP(A56,'post intervencion'!J:BY,67,0)</f>
        <v>3.6666666666666665</v>
      </c>
      <c r="AC56">
        <f>VLOOKUP(A56,Pre!$J:$BG,50,0)</f>
        <v>10</v>
      </c>
      <c r="AD56">
        <f>VLOOKUP(A56,'post intervencion'!J:BY,68,0)</f>
        <v>11</v>
      </c>
    </row>
    <row r="57" spans="1:30" x14ac:dyDescent="0.2">
      <c r="A57">
        <v>645</v>
      </c>
      <c r="B57" s="13">
        <f>VLOOKUP(A57,Pre!$J:$BG,41,0)</f>
        <v>7</v>
      </c>
      <c r="C57" s="13">
        <f>VLOOKUP(A57,'post intervencion'!J:BY,59,0)</f>
        <v>6.333333333333333</v>
      </c>
      <c r="D57" s="13">
        <f t="shared" si="0"/>
        <v>-0.66666666666666696</v>
      </c>
      <c r="E57">
        <f>VLOOKUP(A57,Pre!$J:$BG,42,0)</f>
        <v>6</v>
      </c>
      <c r="F57">
        <f>VLOOKUP(A57,'post intervencion'!J:BY,60,0)</f>
        <v>9</v>
      </c>
      <c r="H57">
        <f>VLOOKUP(A57,Pre!$J:$BG,43,0)</f>
        <v>0</v>
      </c>
      <c r="I57">
        <f>VLOOKUP(A57,'post intervencion'!J:BY,61,0)</f>
        <v>0</v>
      </c>
      <c r="K57">
        <f>VLOOKUP(A57,Pre!$J:$BG,44,0)</f>
        <v>0</v>
      </c>
      <c r="L57">
        <f>VLOOKUP(A57,'post intervencion'!J:BY,62,0)</f>
        <v>0</v>
      </c>
      <c r="N57">
        <f>VLOOKUP(A57,Pre!$J:$BG,45,0)</f>
        <v>0</v>
      </c>
      <c r="O57">
        <f>VLOOKUP(A57,'post intervencion'!J:BY,63,0)</f>
        <v>0</v>
      </c>
      <c r="Q57">
        <f>VLOOKUP(A57,Pre!$J:$BG,46,0)</f>
        <v>0</v>
      </c>
      <c r="R57">
        <f>VLOOKUP(A57,'post intervencion'!J:BY,64,0)</f>
        <v>0</v>
      </c>
      <c r="T57">
        <f>VLOOKUP(A57,Pre!$J:$BG,47,0)</f>
        <v>4</v>
      </c>
      <c r="U57">
        <f>VLOOKUP(A57,'post intervencion'!J:BY,65,0)</f>
        <v>4</v>
      </c>
      <c r="W57">
        <f>VLOOKUP(A57,Pre!$J:$BG,48,0)</f>
        <v>4.5999999999999996</v>
      </c>
      <c r="X57">
        <f>VLOOKUP(A57,'post intervencion'!J:BY,66,0)</f>
        <v>4.5999999999999996</v>
      </c>
      <c r="Z57">
        <f>VLOOKUP(A57,Pre!$J:$BG,49,0)</f>
        <v>5.5</v>
      </c>
      <c r="AC57">
        <f>VLOOKUP(A57,Pre!$J:$BG,50,0)</f>
        <v>0</v>
      </c>
      <c r="AD57">
        <f>VLOOKUP(A57,'post intervencion'!J:BY,68,0)</f>
        <v>0</v>
      </c>
    </row>
    <row r="58" spans="1:30" x14ac:dyDescent="0.2">
      <c r="A58">
        <v>673</v>
      </c>
      <c r="B58" s="13">
        <f>VLOOKUP(A58,Pre!$J:$BG,41,0)</f>
        <v>5.666666666666667</v>
      </c>
      <c r="C58" s="13">
        <f>VLOOKUP(A58,'post intervencion'!J:BY,59,0)</f>
        <v>7</v>
      </c>
      <c r="D58" s="13">
        <f t="shared" si="0"/>
        <v>1.333333333333333</v>
      </c>
      <c r="E58">
        <f>VLOOKUP(A58,Pre!$J:$BG,42,0)</f>
        <v>8</v>
      </c>
      <c r="F58">
        <f>VLOOKUP(A58,'post intervencion'!J:BY,60,0)</f>
        <v>7</v>
      </c>
      <c r="H58">
        <f>VLOOKUP(A58,Pre!$J:$BG,43,0)</f>
        <v>-0.33333333333333331</v>
      </c>
      <c r="I58">
        <f>VLOOKUP(A58,'post intervencion'!J:BY,61,0)</f>
        <v>4</v>
      </c>
      <c r="K58">
        <f>VLOOKUP(A58,Pre!$J:$BG,44,0)</f>
        <v>0</v>
      </c>
      <c r="L58">
        <f>VLOOKUP(A58,'post intervencion'!J:BY,62,0)</f>
        <v>2</v>
      </c>
      <c r="N58">
        <f>VLOOKUP(A58,Pre!$J:$BG,45,0)</f>
        <v>0</v>
      </c>
      <c r="O58">
        <f>VLOOKUP(A58,'post intervencion'!J:BY,63,0)</f>
        <v>5</v>
      </c>
      <c r="Q58">
        <f>VLOOKUP(A58,Pre!$J:$BG,46,0)</f>
        <v>-1</v>
      </c>
      <c r="R58">
        <f>VLOOKUP(A58,'post intervencion'!J:BY,64,0)</f>
        <v>5</v>
      </c>
      <c r="T58">
        <f>VLOOKUP(A58,Pre!$J:$BG,47,0)</f>
        <v>1.6666666666666667</v>
      </c>
      <c r="U58">
        <f>VLOOKUP(A58,'post intervencion'!J:BY,65,0)</f>
        <v>2.3333333333333335</v>
      </c>
      <c r="W58">
        <f>VLOOKUP(A58,Pre!$J:$BG,48,0)</f>
        <v>4.8</v>
      </c>
      <c r="X58">
        <f>VLOOKUP(A58,'post intervencion'!J:BY,66,0)</f>
        <v>5</v>
      </c>
      <c r="Z58">
        <f>VLOOKUP(A58,Pre!$J:$BG,49,0)</f>
        <v>5</v>
      </c>
      <c r="AA58">
        <f>VLOOKUP(A58,'post intervencion'!J:BY,67,0)</f>
        <v>5.666666666666667</v>
      </c>
      <c r="AC58">
        <f>VLOOKUP(A58,Pre!$J:$BG,50,0)</f>
        <v>12</v>
      </c>
      <c r="AD58">
        <f>VLOOKUP(A58,'post intervencion'!J:BY,68,0)</f>
        <v>13</v>
      </c>
    </row>
    <row r="59" spans="1:30" x14ac:dyDescent="0.2">
      <c r="A59">
        <v>709</v>
      </c>
      <c r="B59" s="13">
        <f>VLOOKUP(A59,Pre!$J:$BG,41,0)</f>
        <v>5</v>
      </c>
      <c r="C59" s="13">
        <f>VLOOKUP(A59,'post intervencion'!J:BY,59,0)</f>
        <v>4.666666666666667</v>
      </c>
      <c r="D59" s="13">
        <f t="shared" si="0"/>
        <v>-0.33333333333333304</v>
      </c>
      <c r="E59">
        <f>VLOOKUP(A59,Pre!$J:$BG,42,0)</f>
        <v>7</v>
      </c>
      <c r="F59">
        <f>VLOOKUP(A59,'post intervencion'!J:BY,60,0)</f>
        <v>5</v>
      </c>
      <c r="H59">
        <f>VLOOKUP(A59,Pre!$J:$BG,43,0)</f>
        <v>1.6666666666666667</v>
      </c>
      <c r="I59">
        <f>VLOOKUP(A59,'post intervencion'!J:BY,61,0)</f>
        <v>0.66666666666666663</v>
      </c>
      <c r="K59">
        <f>VLOOKUP(A59,Pre!$J:$BG,44,0)</f>
        <v>2</v>
      </c>
      <c r="L59">
        <f>VLOOKUP(A59,'post intervencion'!J:BY,62,0)</f>
        <v>1</v>
      </c>
      <c r="N59">
        <f>VLOOKUP(A59,Pre!$J:$BG,45,0)</f>
        <v>3</v>
      </c>
      <c r="O59">
        <f>VLOOKUP(A59,'post intervencion'!J:BY,63,0)</f>
        <v>1</v>
      </c>
      <c r="Q59">
        <f>VLOOKUP(A59,Pre!$J:$BG,46,0)</f>
        <v>0</v>
      </c>
      <c r="R59">
        <f>VLOOKUP(A59,'post intervencion'!J:BY,64,0)</f>
        <v>0</v>
      </c>
      <c r="T59">
        <f>VLOOKUP(A59,Pre!$J:$BG,47,0)</f>
        <v>4</v>
      </c>
      <c r="U59">
        <f>VLOOKUP(A59,'post intervencion'!J:BY,65,0)</f>
        <v>4.666666666666667</v>
      </c>
      <c r="W59">
        <f>VLOOKUP(A59,Pre!$J:$BG,48,0)</f>
        <v>4.5999999999999996</v>
      </c>
      <c r="X59">
        <f>VLOOKUP(A59,'post intervencion'!J:BY,66,0)</f>
        <v>4.4000000000000004</v>
      </c>
      <c r="Z59">
        <f>VLOOKUP(A59,Pre!$J:$BG,49,0)</f>
        <v>3.75</v>
      </c>
      <c r="AA59">
        <f>VLOOKUP(A59,'post intervencion'!J:BY,67,0)</f>
        <v>3.3333333333333335</v>
      </c>
      <c r="AC59">
        <f>VLOOKUP(A59,Pre!$J:$BG,50,0)</f>
        <v>5</v>
      </c>
      <c r="AD59">
        <f>VLOOKUP(A59,'post intervencion'!J:BY,68,0)</f>
        <v>2</v>
      </c>
    </row>
    <row r="60" spans="1:30" x14ac:dyDescent="0.2">
      <c r="A60">
        <v>713</v>
      </c>
      <c r="B60" s="13">
        <f>VLOOKUP(A60,Pre!$J:$BG,41,0)</f>
        <v>5.333333333333333</v>
      </c>
      <c r="C60" s="13">
        <f>VLOOKUP(A60,'post intervencion'!J:BY,59,0)</f>
        <v>5.333333333333333</v>
      </c>
      <c r="D60" s="13">
        <f t="shared" si="0"/>
        <v>0</v>
      </c>
      <c r="E60">
        <f>VLOOKUP(A60,Pre!$J:$BG,42,0)</f>
        <v>4</v>
      </c>
      <c r="F60">
        <f>VLOOKUP(A60,'post intervencion'!J:BY,60,0)</f>
        <v>5</v>
      </c>
      <c r="H60">
        <f>VLOOKUP(A60,Pre!$J:$BG,43,0)</f>
        <v>0</v>
      </c>
      <c r="I60">
        <f>VLOOKUP(A60,'post intervencion'!J:BY,61,0)</f>
        <v>0.33333333333333331</v>
      </c>
      <c r="K60">
        <f>VLOOKUP(A60,Pre!$J:$BG,44,0)</f>
        <v>0</v>
      </c>
      <c r="L60">
        <f>VLOOKUP(A60,'post intervencion'!J:BY,62,0)</f>
        <v>1</v>
      </c>
      <c r="N60">
        <f>VLOOKUP(A60,Pre!$J:$BG,45,0)</f>
        <v>0</v>
      </c>
      <c r="O60">
        <f>VLOOKUP(A60,'post intervencion'!J:BY,63,0)</f>
        <v>1</v>
      </c>
      <c r="Q60">
        <f>VLOOKUP(A60,Pre!$J:$BG,46,0)</f>
        <v>0</v>
      </c>
      <c r="R60">
        <f>VLOOKUP(A60,'post intervencion'!J:BY,64,0)</f>
        <v>-1</v>
      </c>
      <c r="T60">
        <f>VLOOKUP(A60,Pre!$J:$BG,47,0)</f>
        <v>4</v>
      </c>
      <c r="U60">
        <f>VLOOKUP(A60,'post intervencion'!J:BY,65,0)</f>
        <v>4.1111111111111107</v>
      </c>
      <c r="W60">
        <f>VLOOKUP(A60,Pre!$J:$BG,48,0)</f>
        <v>4.2</v>
      </c>
      <c r="X60">
        <f>VLOOKUP(A60,'post intervencion'!J:BY,66,0)</f>
        <v>4.4000000000000004</v>
      </c>
      <c r="Z60">
        <f>VLOOKUP(A60,Pre!$J:$BG,49,0)</f>
        <v>5</v>
      </c>
      <c r="AA60">
        <f>VLOOKUP(A60,'post intervencion'!J:BY,67,0)</f>
        <v>4.333333333333333</v>
      </c>
      <c r="AC60">
        <f>VLOOKUP(A60,Pre!$J:$BG,50,0)</f>
        <v>0</v>
      </c>
      <c r="AD60">
        <f>VLOOKUP(A60,'post intervencion'!J:BY,68,0)</f>
        <v>5</v>
      </c>
    </row>
    <row r="61" spans="1:30" x14ac:dyDescent="0.2">
      <c r="A61">
        <v>741</v>
      </c>
      <c r="B61" s="13">
        <f>VLOOKUP(A61,Pre!$J:$BG,41,0)</f>
        <v>4.666666666666667</v>
      </c>
      <c r="C61" s="13">
        <f>VLOOKUP(A61,'post intervencion'!J:BY,59,0)</f>
        <v>5</v>
      </c>
      <c r="D61" s="13">
        <f t="shared" si="0"/>
        <v>0.33333333333333304</v>
      </c>
      <c r="E61">
        <f>VLOOKUP(A61,Pre!$J:$BG,42,0)</f>
        <v>10</v>
      </c>
      <c r="F61">
        <f>VLOOKUP(A61,'post intervencion'!J:BY,60,0)</f>
        <v>11</v>
      </c>
      <c r="H61">
        <f>VLOOKUP(A61,Pre!$J:$BG,43,0)</f>
        <v>1</v>
      </c>
      <c r="I61">
        <f>VLOOKUP(A61,'post intervencion'!J:BY,61,0)</f>
        <v>0.33333333333333331</v>
      </c>
      <c r="K61">
        <f>VLOOKUP(A61,Pre!$J:$BG,44,0)</f>
        <v>0</v>
      </c>
      <c r="L61">
        <f>VLOOKUP(A61,'post intervencion'!J:BY,62,0)</f>
        <v>0</v>
      </c>
      <c r="N61">
        <f>VLOOKUP(A61,Pre!$J:$BG,45,0)</f>
        <v>2</v>
      </c>
      <c r="O61">
        <f>VLOOKUP(A61,'post intervencion'!J:BY,63,0)</f>
        <v>0</v>
      </c>
      <c r="Q61">
        <f>VLOOKUP(A61,Pre!$J:$BG,46,0)</f>
        <v>1</v>
      </c>
      <c r="R61">
        <f>VLOOKUP(A61,'post intervencion'!J:BY,64,0)</f>
        <v>1</v>
      </c>
      <c r="T61">
        <f>VLOOKUP(A61,Pre!$J:$BG,47,0)</f>
        <v>2.6666666666666665</v>
      </c>
      <c r="U61">
        <f>VLOOKUP(A61,'post intervencion'!J:BY,65,0)</f>
        <v>3.8888888888888888</v>
      </c>
      <c r="W61">
        <f>VLOOKUP(A61,Pre!$J:$BG,48,0)</f>
        <v>3.6</v>
      </c>
      <c r="X61">
        <f>VLOOKUP(A61,'post intervencion'!J:BY,66,0)</f>
        <v>2.8</v>
      </c>
      <c r="Z61">
        <f>VLOOKUP(A61,Pre!$J:$BG,49,0)</f>
        <v>2.25</v>
      </c>
      <c r="AC61">
        <f>VLOOKUP(A61,Pre!$J:$BG,50,0)</f>
        <v>5</v>
      </c>
      <c r="AD61">
        <f>VLOOKUP(A61,'post intervencion'!J:BY,68,0)</f>
        <v>1</v>
      </c>
    </row>
    <row r="62" spans="1:30" x14ac:dyDescent="0.2">
      <c r="A62">
        <v>745</v>
      </c>
      <c r="B62" s="13">
        <f>VLOOKUP(A62,Pre!$J:$BG,41,0)</f>
        <v>5</v>
      </c>
      <c r="C62" s="13">
        <f>VLOOKUP(A62,'post intervencion'!J:BY,59,0)</f>
        <v>4.666666666666667</v>
      </c>
      <c r="D62" s="13">
        <f t="shared" si="0"/>
        <v>-0.33333333333333304</v>
      </c>
      <c r="E62">
        <f>VLOOKUP(A62,Pre!$J:$BG,42,0)</f>
        <v>6</v>
      </c>
      <c r="F62">
        <f>VLOOKUP(A62,'post intervencion'!J:BY,60,0)</f>
        <v>7</v>
      </c>
      <c r="H62">
        <f>VLOOKUP(A62,Pre!$J:$BG,43,0)</f>
        <v>2.6666666666666665</v>
      </c>
      <c r="I62">
        <f>VLOOKUP(A62,'post intervencion'!J:BY,61,0)</f>
        <v>2.6666666666666665</v>
      </c>
      <c r="K62">
        <f>VLOOKUP(A62,Pre!$J:$BG,44,0)</f>
        <v>3</v>
      </c>
      <c r="L62">
        <f>VLOOKUP(A62,'post intervencion'!J:BY,62,0)</f>
        <v>3</v>
      </c>
      <c r="N62">
        <f>VLOOKUP(A62,Pre!$J:$BG,45,0)</f>
        <v>3</v>
      </c>
      <c r="O62">
        <f>VLOOKUP(A62,'post intervencion'!J:BY,63,0)</f>
        <v>3</v>
      </c>
      <c r="Q62">
        <f>VLOOKUP(A62,Pre!$J:$BG,46,0)</f>
        <v>2</v>
      </c>
      <c r="R62">
        <f>VLOOKUP(A62,'post intervencion'!J:BY,64,0)</f>
        <v>2</v>
      </c>
      <c r="T62">
        <f>VLOOKUP(A62,Pre!$J:$BG,47,0)</f>
        <v>2.3333333333333335</v>
      </c>
      <c r="U62">
        <f>VLOOKUP(A62,'post intervencion'!J:BY,65,0)</f>
        <v>2.3333333333333335</v>
      </c>
      <c r="W62">
        <f>VLOOKUP(A62,Pre!$J:$BG,48,0)</f>
        <v>4.2</v>
      </c>
      <c r="X62">
        <f>VLOOKUP(A62,'post intervencion'!J:BY,66,0)</f>
        <v>4.2</v>
      </c>
      <c r="Z62">
        <f>VLOOKUP(A62,Pre!$J:$BG,49,0)</f>
        <v>4.25</v>
      </c>
      <c r="AA62">
        <f>VLOOKUP(A62,'post intervencion'!J:BY,67,0)</f>
        <v>4</v>
      </c>
      <c r="AC62">
        <f>VLOOKUP(A62,Pre!$J:$BG,50,0)</f>
        <v>8</v>
      </c>
      <c r="AD62">
        <f>VLOOKUP(A62,'post intervencion'!J:BY,68,0)</f>
        <v>9</v>
      </c>
    </row>
    <row r="63" spans="1:30" x14ac:dyDescent="0.2">
      <c r="A63">
        <v>753</v>
      </c>
      <c r="B63" s="13">
        <f>VLOOKUP(A63,Pre!$J:$BG,41,0)</f>
        <v>6.333333333333333</v>
      </c>
      <c r="C63" s="13">
        <f>VLOOKUP(A63,'post intervencion'!J:BY,59,0)</f>
        <v>6</v>
      </c>
      <c r="D63" s="13">
        <f t="shared" si="0"/>
        <v>-0.33333333333333304</v>
      </c>
      <c r="E63">
        <f>VLOOKUP(A63,Pre!$J:$BG,42,0)</f>
        <v>2</v>
      </c>
      <c r="F63">
        <f>VLOOKUP(A63,'post intervencion'!J:BY,60,0)</f>
        <v>5</v>
      </c>
      <c r="H63">
        <f>VLOOKUP(A63,Pre!$J:$BG,43,0)</f>
        <v>0.33333333333333331</v>
      </c>
      <c r="I63">
        <f>VLOOKUP(A63,'post intervencion'!J:BY,61,0)</f>
        <v>-1</v>
      </c>
      <c r="K63">
        <f>VLOOKUP(A63,Pre!$J:$BG,44,0)</f>
        <v>0</v>
      </c>
      <c r="L63">
        <f>VLOOKUP(A63,'post intervencion'!J:BY,62,0)</f>
        <v>-1</v>
      </c>
      <c r="N63">
        <f>VLOOKUP(A63,Pre!$J:$BG,45,0)</f>
        <v>0</v>
      </c>
      <c r="O63">
        <f>VLOOKUP(A63,'post intervencion'!J:BY,63,0)</f>
        <v>0</v>
      </c>
      <c r="Q63">
        <f>VLOOKUP(A63,Pre!$J:$BG,46,0)</f>
        <v>1</v>
      </c>
      <c r="R63">
        <f>VLOOKUP(A63,'post intervencion'!J:BY,64,0)</f>
        <v>-2</v>
      </c>
      <c r="T63">
        <f>VLOOKUP(A63,Pre!$J:$BG,47,0)</f>
        <v>3.6666666666666665</v>
      </c>
      <c r="U63">
        <f>VLOOKUP(A63,'post intervencion'!J:BY,65,0)</f>
        <v>3.7777777777777777</v>
      </c>
      <c r="W63">
        <f>VLOOKUP(A63,Pre!$J:$BG,48,0)</f>
        <v>4.2</v>
      </c>
      <c r="X63">
        <f>VLOOKUP(A63,'post intervencion'!J:BY,66,0)</f>
        <v>4.2</v>
      </c>
      <c r="Z63">
        <f>VLOOKUP(A63,Pre!$J:$BG,49,0)</f>
        <v>4.5</v>
      </c>
      <c r="AA63">
        <f>VLOOKUP(A63,'post intervencion'!J:BY,67,0)</f>
        <v>5.333333333333333</v>
      </c>
      <c r="AC63">
        <f>VLOOKUP(A63,Pre!$J:$BG,50,0)</f>
        <v>6</v>
      </c>
      <c r="AD63">
        <f>VLOOKUP(A63,'post intervencion'!J:BY,68,0)</f>
        <v>3</v>
      </c>
    </row>
    <row r="64" spans="1:30" x14ac:dyDescent="0.2">
      <c r="A64">
        <v>765</v>
      </c>
      <c r="B64" s="13">
        <f>VLOOKUP(A64,Pre!$J:$BG,41,0)</f>
        <v>7</v>
      </c>
      <c r="C64" s="13">
        <f>VLOOKUP(A64,'post intervencion'!J:BY,59,0)</f>
        <v>7</v>
      </c>
      <c r="D64" s="13">
        <f t="shared" si="0"/>
        <v>0</v>
      </c>
      <c r="E64">
        <f>VLOOKUP(A64,Pre!$J:$BG,42,0)</f>
        <v>8</v>
      </c>
      <c r="F64">
        <f>VLOOKUP(A64,'post intervencion'!J:BY,60,0)</f>
        <v>9</v>
      </c>
      <c r="H64">
        <f>VLOOKUP(A64,Pre!$J:$BG,43,0)</f>
        <v>1.6666666666666667</v>
      </c>
      <c r="I64">
        <f>VLOOKUP(A64,'post intervencion'!J:BY,61,0)</f>
        <v>2</v>
      </c>
      <c r="K64">
        <f>VLOOKUP(A64,Pre!$J:$BG,44,0)</f>
        <v>2</v>
      </c>
      <c r="L64">
        <f>VLOOKUP(A64,'post intervencion'!J:BY,62,0)</f>
        <v>1</v>
      </c>
      <c r="N64">
        <f>VLOOKUP(A64,Pre!$J:$BG,45,0)</f>
        <v>2</v>
      </c>
      <c r="O64">
        <f>VLOOKUP(A64,'post intervencion'!J:BY,63,0)</f>
        <v>4</v>
      </c>
      <c r="Q64">
        <f>VLOOKUP(A64,Pre!$J:$BG,46,0)</f>
        <v>1</v>
      </c>
      <c r="R64">
        <f>VLOOKUP(A64,'post intervencion'!J:BY,64,0)</f>
        <v>1</v>
      </c>
      <c r="T64">
        <f>VLOOKUP(A64,Pre!$J:$BG,47,0)</f>
        <v>2.6666666666666665</v>
      </c>
      <c r="U64">
        <f>VLOOKUP(A64,'post intervencion'!J:BY,65,0)</f>
        <v>3.4444444444444446</v>
      </c>
      <c r="W64">
        <f>VLOOKUP(A64,Pre!$J:$BG,48,0)</f>
        <v>3.4</v>
      </c>
      <c r="X64">
        <f>VLOOKUP(A64,'post intervencion'!J:BY,66,0)</f>
        <v>3.4</v>
      </c>
      <c r="Z64">
        <f>VLOOKUP(A64,Pre!$J:$BG,49,0)</f>
        <v>3.5</v>
      </c>
      <c r="AA64">
        <f>VLOOKUP(A64,'post intervencion'!J:BY,67,0)</f>
        <v>4.666666666666667</v>
      </c>
      <c r="AC64">
        <f>VLOOKUP(A64,Pre!$J:$BG,50,0)</f>
        <v>10</v>
      </c>
      <c r="AD64">
        <f>VLOOKUP(A64,'post intervencion'!J:BY,68,0)</f>
        <v>6</v>
      </c>
    </row>
    <row r="65" spans="1:30" x14ac:dyDescent="0.2">
      <c r="A65">
        <v>793</v>
      </c>
      <c r="B65" s="13">
        <f>VLOOKUP(A65,Pre!$J:$BG,41,0)</f>
        <v>5</v>
      </c>
      <c r="C65" s="13">
        <f>VLOOKUP(A65,'post intervencion'!J:BY,59,0)</f>
        <v>5.666666666666667</v>
      </c>
      <c r="D65" s="13">
        <f t="shared" si="0"/>
        <v>0.66666666666666696</v>
      </c>
      <c r="E65">
        <f>VLOOKUP(A65,Pre!$J:$BG,42,0)</f>
        <v>5</v>
      </c>
      <c r="F65">
        <f>VLOOKUP(A65,'post intervencion'!J:BY,60,0)</f>
        <v>5</v>
      </c>
      <c r="H65">
        <f>VLOOKUP(A65,Pre!$J:$BG,43,0)</f>
        <v>2</v>
      </c>
      <c r="I65">
        <f>VLOOKUP(A65,'post intervencion'!J:BY,61,0)</f>
        <v>0</v>
      </c>
      <c r="K65">
        <f>VLOOKUP(A65,Pre!$J:$BG,44,0)</f>
        <v>1</v>
      </c>
      <c r="L65">
        <f>VLOOKUP(A65,'post intervencion'!J:BY,62,0)</f>
        <v>1</v>
      </c>
      <c r="N65">
        <f>VLOOKUP(A65,Pre!$J:$BG,45,0)</f>
        <v>5</v>
      </c>
      <c r="O65">
        <f>VLOOKUP(A65,'post intervencion'!J:BY,63,0)</f>
        <v>-2</v>
      </c>
      <c r="Q65">
        <f>VLOOKUP(A65,Pre!$J:$BG,46,0)</f>
        <v>0</v>
      </c>
      <c r="R65">
        <f>VLOOKUP(A65,'post intervencion'!J:BY,64,0)</f>
        <v>1</v>
      </c>
      <c r="T65">
        <f>VLOOKUP(A65,Pre!$J:$BG,47,0)</f>
        <v>3</v>
      </c>
      <c r="U65">
        <f>VLOOKUP(A65,'post intervencion'!J:BY,65,0)</f>
        <v>4.8888888888888893</v>
      </c>
      <c r="W65">
        <f>VLOOKUP(A65,Pre!$J:$BG,48,0)</f>
        <v>3.6</v>
      </c>
      <c r="X65">
        <f>VLOOKUP(A65,'post intervencion'!J:BY,66,0)</f>
        <v>4</v>
      </c>
      <c r="Z65">
        <f>VLOOKUP(A65,Pre!$J:$BG,49,0)</f>
        <v>2.5</v>
      </c>
      <c r="AA65">
        <f>VLOOKUP(A65,'post intervencion'!J:BY,67,0)</f>
        <v>3</v>
      </c>
      <c r="AC65">
        <f>VLOOKUP(A65,Pre!$J:$BG,50,0)</f>
        <v>6</v>
      </c>
      <c r="AD65">
        <f>VLOOKUP(A65,'post intervencion'!J:BY,68,0)</f>
        <v>3</v>
      </c>
    </row>
    <row r="66" spans="1:30" x14ac:dyDescent="0.2">
      <c r="A66">
        <v>797</v>
      </c>
      <c r="B66" s="13">
        <f>VLOOKUP(A66,Pre!$J:$BG,41,0)</f>
        <v>6.666666666666667</v>
      </c>
      <c r="C66" s="13">
        <f>VLOOKUP(A66,'post intervencion'!J:BY,59,0)</f>
        <v>7</v>
      </c>
      <c r="D66" s="13">
        <f t="shared" si="0"/>
        <v>0.33333333333333304</v>
      </c>
      <c r="E66">
        <f>VLOOKUP(A66,Pre!$J:$BG,42,0)</f>
        <v>5</v>
      </c>
      <c r="F66">
        <f>VLOOKUP(A66,'post intervencion'!J:BY,60,0)</f>
        <v>9</v>
      </c>
      <c r="H66">
        <f>VLOOKUP(A66,Pre!$J:$BG,43,0)</f>
        <v>1</v>
      </c>
      <c r="I66">
        <f>VLOOKUP(A66,'post intervencion'!J:BY,61,0)</f>
        <v>-2</v>
      </c>
      <c r="K66">
        <f>VLOOKUP(A66,Pre!$J:$BG,44,0)</f>
        <v>2</v>
      </c>
      <c r="L66">
        <f>VLOOKUP(A66,'post intervencion'!J:BY,62,0)</f>
        <v>-1</v>
      </c>
      <c r="N66">
        <f>VLOOKUP(A66,Pre!$J:$BG,45,0)</f>
        <v>1</v>
      </c>
      <c r="O66">
        <f>VLOOKUP(A66,'post intervencion'!J:BY,63,0)</f>
        <v>-5</v>
      </c>
      <c r="Q66">
        <f>VLOOKUP(A66,Pre!$J:$BG,46,0)</f>
        <v>0</v>
      </c>
      <c r="R66">
        <f>VLOOKUP(A66,'post intervencion'!J:BY,64,0)</f>
        <v>0</v>
      </c>
      <c r="T66">
        <f>VLOOKUP(A66,Pre!$J:$BG,47,0)</f>
        <v>5</v>
      </c>
      <c r="U66">
        <f>VLOOKUP(A66,'post intervencion'!J:BY,65,0)</f>
        <v>4.666666666666667</v>
      </c>
      <c r="W66">
        <f>VLOOKUP(A66,Pre!$J:$BG,48,0)</f>
        <v>4</v>
      </c>
      <c r="X66">
        <f>VLOOKUP(A66,'post intervencion'!J:BY,66,0)</f>
        <v>2.8</v>
      </c>
      <c r="Z66">
        <f>VLOOKUP(A66,Pre!$J:$BG,49,0)</f>
        <v>4.5</v>
      </c>
      <c r="AA66">
        <f>VLOOKUP(A66,'post intervencion'!J:BY,67,0)</f>
        <v>4</v>
      </c>
      <c r="AC66">
        <f>VLOOKUP(A66,Pre!$J:$BG,50,0)</f>
        <v>5</v>
      </c>
      <c r="AD66">
        <f>VLOOKUP(A66,'post intervencion'!J:BY,68,0)</f>
        <v>7</v>
      </c>
    </row>
    <row r="67" spans="1:30" x14ac:dyDescent="0.2">
      <c r="A67">
        <v>801</v>
      </c>
      <c r="B67" s="13">
        <f>VLOOKUP(A67,Pre!$J:$BG,41,0)</f>
        <v>6.333333333333333</v>
      </c>
      <c r="C67" s="13">
        <f>VLOOKUP(A67,'post intervencion'!J:BY,59,0)</f>
        <v>6.666666666666667</v>
      </c>
      <c r="D67" s="13">
        <f t="shared" si="0"/>
        <v>0.33333333333333393</v>
      </c>
      <c r="E67">
        <f>VLOOKUP(A67,Pre!$J:$BG,42,0)</f>
        <v>8</v>
      </c>
      <c r="F67">
        <f>VLOOKUP(A67,'post intervencion'!J:BY,60,0)</f>
        <v>7</v>
      </c>
      <c r="H67">
        <f>VLOOKUP(A67,Pre!$J:$BG,43,0)</f>
        <v>-0.33333333333333331</v>
      </c>
      <c r="I67">
        <f>VLOOKUP(A67,'post intervencion'!J:BY,61,0)</f>
        <v>0</v>
      </c>
      <c r="K67">
        <f>VLOOKUP(A67,Pre!$J:$BG,44,0)</f>
        <v>0</v>
      </c>
      <c r="L67">
        <f>VLOOKUP(A67,'post intervencion'!J:BY,62,0)</f>
        <v>0</v>
      </c>
      <c r="N67">
        <f>VLOOKUP(A67,Pre!$J:$BG,45,0)</f>
        <v>1</v>
      </c>
      <c r="O67">
        <f>VLOOKUP(A67,'post intervencion'!J:BY,63,0)</f>
        <v>0</v>
      </c>
      <c r="Q67">
        <f>VLOOKUP(A67,Pre!$J:$BG,46,0)</f>
        <v>-2</v>
      </c>
      <c r="R67">
        <f>VLOOKUP(A67,'post intervencion'!J:BY,64,0)</f>
        <v>0</v>
      </c>
      <c r="T67">
        <f>VLOOKUP(A67,Pre!$J:$BG,47,0)</f>
        <v>4</v>
      </c>
      <c r="U67">
        <f>VLOOKUP(A67,'post intervencion'!J:BY,65,0)</f>
        <v>2.3333333333333335</v>
      </c>
      <c r="W67">
        <f>VLOOKUP(A67,Pre!$J:$BG,48,0)</f>
        <v>3.4</v>
      </c>
      <c r="X67">
        <f>VLOOKUP(A67,'post intervencion'!J:BY,66,0)</f>
        <v>3.4</v>
      </c>
      <c r="Z67">
        <f>VLOOKUP(A67,Pre!$J:$BG,49,0)</f>
        <v>2.25</v>
      </c>
      <c r="AA67">
        <f>VLOOKUP(A67,'post intervencion'!J:BY,67,0)</f>
        <v>3.6666666666666665</v>
      </c>
      <c r="AC67">
        <f>VLOOKUP(A67,Pre!$J:$BG,50,0)</f>
        <v>6</v>
      </c>
      <c r="AD67">
        <f>VLOOKUP(A67,'post intervencion'!J:BY,68,0)</f>
        <v>3</v>
      </c>
    </row>
    <row r="68" spans="1:30" x14ac:dyDescent="0.2">
      <c r="A68">
        <v>821</v>
      </c>
      <c r="B68" s="13">
        <f>VLOOKUP(A68,Pre!$J:$BG,41,0)</f>
        <v>6</v>
      </c>
      <c r="C68" s="13">
        <f>VLOOKUP(A68,'post intervencion'!J:BY,59,0)</f>
        <v>5.666666666666667</v>
      </c>
      <c r="D68" s="13">
        <f t="shared" ref="D68:D89" si="1">C68-B68</f>
        <v>-0.33333333333333304</v>
      </c>
      <c r="E68">
        <f>VLOOKUP(A68,Pre!$J:$BG,42,0)</f>
        <v>12</v>
      </c>
      <c r="F68">
        <f>VLOOKUP(A68,'post intervencion'!J:BY,60,0)</f>
        <v>12</v>
      </c>
      <c r="H68">
        <f>VLOOKUP(A68,Pre!$J:$BG,43,0)</f>
        <v>0</v>
      </c>
      <c r="I68">
        <f>VLOOKUP(A68,'post intervencion'!J:BY,61,0)</f>
        <v>0</v>
      </c>
      <c r="K68">
        <f>VLOOKUP(A68,Pre!$J:$BG,44,0)</f>
        <v>0</v>
      </c>
      <c r="L68">
        <f>VLOOKUP(A68,'post intervencion'!J:BY,62,0)</f>
        <v>0</v>
      </c>
      <c r="N68">
        <f>VLOOKUP(A68,Pre!$J:$BG,45,0)</f>
        <v>0</v>
      </c>
      <c r="O68">
        <f>VLOOKUP(A68,'post intervencion'!J:BY,63,0)</f>
        <v>0</v>
      </c>
      <c r="Q68">
        <f>VLOOKUP(A68,Pre!$J:$BG,46,0)</f>
        <v>0</v>
      </c>
      <c r="R68">
        <f>VLOOKUP(A68,'post intervencion'!J:BY,64,0)</f>
        <v>0</v>
      </c>
      <c r="T68">
        <f>VLOOKUP(A68,Pre!$J:$BG,47,0)</f>
        <v>3.6666666666666665</v>
      </c>
      <c r="U68">
        <f>VLOOKUP(A68,'post intervencion'!J:BY,65,0)</f>
        <v>3</v>
      </c>
      <c r="W68">
        <f>VLOOKUP(A68,Pre!$J:$BG,48,0)</f>
        <v>3</v>
      </c>
      <c r="X68">
        <f>VLOOKUP(A68,'post intervencion'!J:BY,66,0)</f>
        <v>2.8</v>
      </c>
      <c r="Z68">
        <f>VLOOKUP(A68,Pre!$J:$BG,49,0)</f>
        <v>4.75</v>
      </c>
      <c r="AA68">
        <f>VLOOKUP(A68,'post intervencion'!J:BY,67,0)</f>
        <v>3.3333333333333335</v>
      </c>
      <c r="AC68">
        <f>VLOOKUP(A68,Pre!$J:$BG,50,0)</f>
        <v>1</v>
      </c>
      <c r="AD68">
        <f>VLOOKUP(A68,'post intervencion'!J:BY,68,0)</f>
        <v>0</v>
      </c>
    </row>
    <row r="69" spans="1:30" x14ac:dyDescent="0.2">
      <c r="A69">
        <v>861</v>
      </c>
      <c r="B69" s="13">
        <f>VLOOKUP(A69,Pre!$J:$BG,41,0)</f>
        <v>5.666666666666667</v>
      </c>
      <c r="C69" s="13">
        <f>VLOOKUP(A69,'post intervencion'!J:BY,59,0)</f>
        <v>6.666666666666667</v>
      </c>
      <c r="D69" s="13">
        <f t="shared" si="1"/>
        <v>1</v>
      </c>
      <c r="E69">
        <f>VLOOKUP(A69,Pre!$J:$BG,42,0)</f>
        <v>9</v>
      </c>
      <c r="F69">
        <f>VLOOKUP(A69,'post intervencion'!J:BY,60,0)</f>
        <v>11</v>
      </c>
      <c r="H69">
        <f>VLOOKUP(A69,Pre!$J:$BG,43,0)</f>
        <v>2.6666666666666665</v>
      </c>
      <c r="I69">
        <f>VLOOKUP(A69,'post intervencion'!J:BY,61,0)</f>
        <v>2.3333333333333335</v>
      </c>
      <c r="K69">
        <f>VLOOKUP(A69,Pre!$J:$BG,44,0)</f>
        <v>3</v>
      </c>
      <c r="L69">
        <f>VLOOKUP(A69,'post intervencion'!J:BY,62,0)</f>
        <v>2</v>
      </c>
      <c r="N69">
        <f>VLOOKUP(A69,Pre!$J:$BG,45,0)</f>
        <v>3</v>
      </c>
      <c r="O69">
        <f>VLOOKUP(A69,'post intervencion'!J:BY,63,0)</f>
        <v>3</v>
      </c>
      <c r="Q69">
        <f>VLOOKUP(A69,Pre!$J:$BG,46,0)</f>
        <v>2</v>
      </c>
      <c r="R69">
        <f>VLOOKUP(A69,'post intervencion'!J:BY,64,0)</f>
        <v>2</v>
      </c>
      <c r="T69">
        <f>VLOOKUP(A69,Pre!$J:$BG,47,0)</f>
        <v>3.3333333333333335</v>
      </c>
      <c r="U69">
        <f>VLOOKUP(A69,'post intervencion'!J:BY,65,0)</f>
        <v>2.3333333333333335</v>
      </c>
      <c r="W69">
        <f>VLOOKUP(A69,Pre!$J:$BG,48,0)</f>
        <v>5</v>
      </c>
      <c r="X69">
        <f>VLOOKUP(A69,'post intervencion'!J:BY,66,0)</f>
        <v>5.4</v>
      </c>
      <c r="Z69">
        <f>VLOOKUP(A69,Pre!$J:$BG,49,0)</f>
        <v>4.5</v>
      </c>
      <c r="AA69">
        <f>VLOOKUP(A69,'post intervencion'!J:BY,67,0)</f>
        <v>5</v>
      </c>
      <c r="AC69">
        <f>VLOOKUP(A69,Pre!$J:$BG,50,0)</f>
        <v>13</v>
      </c>
      <c r="AD69">
        <f>VLOOKUP(A69,'post intervencion'!J:BY,68,0)</f>
        <v>12</v>
      </c>
    </row>
    <row r="70" spans="1:30" x14ac:dyDescent="0.2">
      <c r="A70">
        <v>873</v>
      </c>
      <c r="B70" s="13">
        <f>VLOOKUP(A70,Pre!$J:$BG,41,0)</f>
        <v>5.666666666666667</v>
      </c>
      <c r="C70" s="13">
        <f>VLOOKUP(A70,'post intervencion'!J:BY,59,0)</f>
        <v>6</v>
      </c>
      <c r="D70" s="13">
        <f t="shared" si="1"/>
        <v>0.33333333333333304</v>
      </c>
      <c r="E70">
        <f>VLOOKUP(A70,Pre!$J:$BG,42,0)</f>
        <v>3</v>
      </c>
      <c r="F70">
        <f>VLOOKUP(A70,'post intervencion'!J:BY,60,0)</f>
        <v>7</v>
      </c>
      <c r="H70">
        <f>VLOOKUP(A70,Pre!$J:$BG,43,0)</f>
        <v>2</v>
      </c>
      <c r="I70">
        <f>VLOOKUP(A70,'post intervencion'!J:BY,61,0)</f>
        <v>2</v>
      </c>
      <c r="K70">
        <f>VLOOKUP(A70,Pre!$J:$BG,44,0)</f>
        <v>2</v>
      </c>
      <c r="L70">
        <f>VLOOKUP(A70,'post intervencion'!J:BY,62,0)</f>
        <v>2</v>
      </c>
      <c r="N70">
        <f>VLOOKUP(A70,Pre!$J:$BG,45,0)</f>
        <v>2</v>
      </c>
      <c r="O70">
        <f>VLOOKUP(A70,'post intervencion'!J:BY,63,0)</f>
        <v>2</v>
      </c>
      <c r="Q70">
        <f>VLOOKUP(A70,Pre!$J:$BG,46,0)</f>
        <v>2</v>
      </c>
      <c r="R70">
        <f>VLOOKUP(A70,'post intervencion'!J:BY,64,0)</f>
        <v>2</v>
      </c>
      <c r="T70">
        <f>VLOOKUP(A70,Pre!$J:$BG,47,0)</f>
        <v>1.6666666666666667</v>
      </c>
      <c r="U70">
        <f>VLOOKUP(A70,'post intervencion'!J:BY,65,0)</f>
        <v>3</v>
      </c>
      <c r="W70">
        <f>VLOOKUP(A70,Pre!$J:$BG,48,0)</f>
        <v>3</v>
      </c>
      <c r="X70">
        <f>VLOOKUP(A70,'post intervencion'!J:BY,66,0)</f>
        <v>3</v>
      </c>
      <c r="Z70">
        <f>VLOOKUP(A70,Pre!$J:$BG,49,0)</f>
        <v>3.25</v>
      </c>
      <c r="AA70">
        <f>VLOOKUP(A70,'post intervencion'!J:BY,67,0)</f>
        <v>4.666666666666667</v>
      </c>
      <c r="AC70">
        <f>VLOOKUP(A70,Pre!$J:$BG,50,0)</f>
        <v>7</v>
      </c>
      <c r="AD70">
        <f>VLOOKUP(A70,'post intervencion'!J:BY,68,0)</f>
        <v>7</v>
      </c>
    </row>
    <row r="71" spans="1:30" x14ac:dyDescent="0.2">
      <c r="A71">
        <v>889</v>
      </c>
      <c r="B71" s="13">
        <f>VLOOKUP(A71,Pre!$J:$BG,41,0)</f>
        <v>6</v>
      </c>
      <c r="C71" s="13">
        <f>VLOOKUP(A71,'post intervencion'!J:BY,59,0)</f>
        <v>6</v>
      </c>
      <c r="D71" s="13">
        <f t="shared" si="1"/>
        <v>0</v>
      </c>
      <c r="E71">
        <f>VLOOKUP(A71,Pre!$J:$BG,42,0)</f>
        <v>11</v>
      </c>
      <c r="F71">
        <f>VLOOKUP(A71,'post intervencion'!J:BY,60,0)</f>
        <v>11</v>
      </c>
      <c r="H71">
        <f>VLOOKUP(A71,Pre!$J:$BG,43,0)</f>
        <v>4</v>
      </c>
      <c r="I71">
        <f>VLOOKUP(A71,'post intervencion'!J:BY,61,0)</f>
        <v>3</v>
      </c>
      <c r="K71">
        <f>VLOOKUP(A71,Pre!$J:$BG,44,0)</f>
        <v>4</v>
      </c>
      <c r="L71">
        <f>VLOOKUP(A71,'post intervencion'!J:BY,62,0)</f>
        <v>3</v>
      </c>
      <c r="N71">
        <f>VLOOKUP(A71,Pre!$J:$BG,45,0)</f>
        <v>4</v>
      </c>
      <c r="O71">
        <f>VLOOKUP(A71,'post intervencion'!J:BY,63,0)</f>
        <v>3</v>
      </c>
      <c r="Q71">
        <f>VLOOKUP(A71,Pre!$J:$BG,46,0)</f>
        <v>4</v>
      </c>
      <c r="R71">
        <f>VLOOKUP(A71,'post intervencion'!J:BY,64,0)</f>
        <v>3</v>
      </c>
      <c r="T71">
        <f>VLOOKUP(A71,Pre!$J:$BG,47,0)</f>
        <v>1</v>
      </c>
      <c r="U71">
        <f>VLOOKUP(A71,'post intervencion'!J:BY,65,0)</f>
        <v>2.3333333333333335</v>
      </c>
      <c r="W71">
        <f>VLOOKUP(A71,Pre!$J:$BG,48,0)</f>
        <v>4</v>
      </c>
      <c r="X71">
        <f>VLOOKUP(A71,'post intervencion'!J:BY,66,0)</f>
        <v>3.6</v>
      </c>
      <c r="Z71">
        <f>VLOOKUP(A71,Pre!$J:$BG,49,0)</f>
        <v>4.5</v>
      </c>
      <c r="AA71">
        <f>VLOOKUP(A71,'post intervencion'!J:BY,67,0)</f>
        <v>4.666666666666667</v>
      </c>
      <c r="AC71">
        <f>VLOOKUP(A71,Pre!$J:$BG,50,0)</f>
        <v>12</v>
      </c>
      <c r="AD71">
        <f>VLOOKUP(A71,'post intervencion'!J:BY,68,0)</f>
        <v>9</v>
      </c>
    </row>
    <row r="72" spans="1:30" x14ac:dyDescent="0.2">
      <c r="A72">
        <v>897</v>
      </c>
      <c r="B72" s="13">
        <f>VLOOKUP(A72,Pre!$J:$BG,41,0)</f>
        <v>4.333333333333333</v>
      </c>
      <c r="C72" s="13">
        <f>VLOOKUP(A72,'post intervencion'!J:BY,59,0)</f>
        <v>4.333333333333333</v>
      </c>
      <c r="D72" s="13">
        <f t="shared" si="1"/>
        <v>0</v>
      </c>
      <c r="E72">
        <f>VLOOKUP(A72,Pre!$J:$BG,42,0)</f>
        <v>4</v>
      </c>
      <c r="F72">
        <f>VLOOKUP(A72,'post intervencion'!J:BY,60,0)</f>
        <v>3</v>
      </c>
      <c r="H72">
        <f>VLOOKUP(A72,Pre!$J:$BG,43,0)</f>
        <v>3.6666666666666665</v>
      </c>
      <c r="I72">
        <f>VLOOKUP(A72,'post intervencion'!J:BY,61,0)</f>
        <v>2</v>
      </c>
      <c r="K72">
        <f>VLOOKUP(A72,Pre!$J:$BG,44,0)</f>
        <v>4</v>
      </c>
      <c r="L72">
        <f>VLOOKUP(A72,'post intervencion'!J:BY,62,0)</f>
        <v>2</v>
      </c>
      <c r="N72">
        <f>VLOOKUP(A72,Pre!$J:$BG,45,0)</f>
        <v>3</v>
      </c>
      <c r="O72">
        <f>VLOOKUP(A72,'post intervencion'!J:BY,63,0)</f>
        <v>2</v>
      </c>
      <c r="Q72">
        <f>VLOOKUP(A72,Pre!$J:$BG,46,0)</f>
        <v>4</v>
      </c>
      <c r="R72">
        <f>VLOOKUP(A72,'post intervencion'!J:BY,64,0)</f>
        <v>2</v>
      </c>
      <c r="T72">
        <f>VLOOKUP(A72,Pre!$J:$BG,47,0)</f>
        <v>1</v>
      </c>
      <c r="U72">
        <f>VLOOKUP(A72,'post intervencion'!J:BY,65,0)</f>
        <v>3.6666666666666665</v>
      </c>
      <c r="W72">
        <f>VLOOKUP(A72,Pre!$J:$BG,48,0)</f>
        <v>3.4</v>
      </c>
      <c r="X72">
        <f>VLOOKUP(A72,'post intervencion'!J:BY,66,0)</f>
        <v>3.4</v>
      </c>
      <c r="Z72">
        <f>VLOOKUP(A72,Pre!$J:$BG,49,0)</f>
        <v>4</v>
      </c>
      <c r="AA72">
        <f>VLOOKUP(A72,'post intervencion'!J:BY,67,0)</f>
        <v>4.333333333333333</v>
      </c>
      <c r="AC72">
        <f>VLOOKUP(A72,Pre!$J:$BG,50,0)</f>
        <v>11</v>
      </c>
      <c r="AD72">
        <f>VLOOKUP(A72,'post intervencion'!J:BY,68,0)</f>
        <v>6</v>
      </c>
    </row>
    <row r="73" spans="1:30" x14ac:dyDescent="0.2">
      <c r="A73">
        <v>925</v>
      </c>
      <c r="B73" s="13">
        <f>VLOOKUP(A73,Pre!$J:$BG,41,0)</f>
        <v>6.666666666666667</v>
      </c>
      <c r="C73" s="13">
        <f>VLOOKUP(A73,'post intervencion'!J:BY,59,0)</f>
        <v>7</v>
      </c>
      <c r="D73" s="13">
        <f t="shared" si="1"/>
        <v>0.33333333333333304</v>
      </c>
      <c r="E73">
        <f>VLOOKUP(A73,Pre!$J:$BG,42,0)</f>
        <v>7</v>
      </c>
      <c r="F73">
        <f>VLOOKUP(A73,'post intervencion'!J:BY,60,0)</f>
        <v>7</v>
      </c>
      <c r="H73">
        <f>VLOOKUP(A73,Pre!$J:$BG,43,0)</f>
        <v>4.333333333333333</v>
      </c>
      <c r="I73">
        <f>VLOOKUP(A73,'post intervencion'!J:BY,61,0)</f>
        <v>3</v>
      </c>
      <c r="K73">
        <f>VLOOKUP(A73,Pre!$J:$BG,44,0)</f>
        <v>4</v>
      </c>
      <c r="L73">
        <f>VLOOKUP(A73,'post intervencion'!J:BY,62,0)</f>
        <v>3</v>
      </c>
      <c r="N73">
        <f>VLOOKUP(A73,Pre!$J:$BG,45,0)</f>
        <v>4</v>
      </c>
      <c r="O73">
        <f>VLOOKUP(A73,'post intervencion'!J:BY,63,0)</f>
        <v>3</v>
      </c>
      <c r="Q73">
        <f>VLOOKUP(A73,Pre!$J:$BG,46,0)</f>
        <v>5</v>
      </c>
      <c r="R73">
        <f>VLOOKUP(A73,'post intervencion'!J:BY,64,0)</f>
        <v>3</v>
      </c>
      <c r="T73">
        <f>VLOOKUP(A73,Pre!$J:$BG,47,0)</f>
        <v>1</v>
      </c>
      <c r="U73">
        <f>VLOOKUP(A73,'post intervencion'!J:BY,65,0)</f>
        <v>3.3333333333333335</v>
      </c>
      <c r="W73">
        <f>VLOOKUP(A73,Pre!$J:$BG,48,0)</f>
        <v>2.8</v>
      </c>
      <c r="X73">
        <f>VLOOKUP(A73,'post intervencion'!J:BY,66,0)</f>
        <v>3</v>
      </c>
      <c r="Z73">
        <f>VLOOKUP(A73,Pre!$J:$BG,49,0)</f>
        <v>4.25</v>
      </c>
      <c r="AA73">
        <f>VLOOKUP(A73,'post intervencion'!J:BY,67,0)</f>
        <v>6</v>
      </c>
      <c r="AC73">
        <f>VLOOKUP(A73,Pre!$J:$BG,50,0)</f>
        <v>13</v>
      </c>
      <c r="AD73">
        <f>VLOOKUP(A73,'post intervencion'!J:BY,68,0)</f>
        <v>9</v>
      </c>
    </row>
    <row r="74" spans="1:30" x14ac:dyDescent="0.2">
      <c r="A74">
        <v>953</v>
      </c>
      <c r="B74" s="13">
        <f>VLOOKUP(A74,Pre!$J:$BG,41,0)</f>
        <v>4.333333333333333</v>
      </c>
      <c r="C74" s="13">
        <f>VLOOKUP(A74,'post intervencion'!J:BY,59,0)</f>
        <v>5</v>
      </c>
      <c r="D74" s="13">
        <f t="shared" si="1"/>
        <v>0.66666666666666696</v>
      </c>
      <c r="E74">
        <f>VLOOKUP(A74,Pre!$J:$BG,42,0)</f>
        <v>11</v>
      </c>
      <c r="F74">
        <f>VLOOKUP(A74,'post intervencion'!J:BY,60,0)</f>
        <v>9</v>
      </c>
      <c r="H74">
        <f>VLOOKUP(A74,Pre!$J:$BG,43,0)</f>
        <v>-0.33333333333333331</v>
      </c>
      <c r="I74">
        <f>VLOOKUP(A74,'post intervencion'!J:BY,61,0)</f>
        <v>0.33333333333333331</v>
      </c>
      <c r="K74">
        <f>VLOOKUP(A74,Pre!$J:$BG,44,0)</f>
        <v>-1</v>
      </c>
      <c r="L74">
        <f>VLOOKUP(A74,'post intervencion'!J:BY,62,0)</f>
        <v>-2</v>
      </c>
      <c r="N74">
        <f>VLOOKUP(A74,Pre!$J:$BG,45,0)</f>
        <v>0</v>
      </c>
      <c r="O74">
        <f>VLOOKUP(A74,'post intervencion'!J:BY,63,0)</f>
        <v>0</v>
      </c>
      <c r="Q74">
        <f>VLOOKUP(A74,Pre!$J:$BG,46,0)</f>
        <v>0</v>
      </c>
      <c r="R74">
        <f>VLOOKUP(A74,'post intervencion'!J:BY,64,0)</f>
        <v>0</v>
      </c>
      <c r="T74">
        <f>VLOOKUP(A74,Pre!$J:$BG,47,0)</f>
        <v>5.666666666666667</v>
      </c>
      <c r="U74">
        <f>VLOOKUP(A74,'post intervencion'!J:BY,65,0)</f>
        <v>5.2222222222222223</v>
      </c>
      <c r="W74">
        <f>VLOOKUP(A74,Pre!$J:$BG,48,0)</f>
        <v>3</v>
      </c>
      <c r="X74">
        <f>VLOOKUP(A74,'post intervencion'!J:BY,66,0)</f>
        <v>3.2</v>
      </c>
      <c r="Z74">
        <f>VLOOKUP(A74,Pre!$J:$BG,49,0)</f>
        <v>3.25</v>
      </c>
      <c r="AA74">
        <f>VLOOKUP(A74,'post intervencion'!J:BY,67,0)</f>
        <v>3.6666666666666665</v>
      </c>
      <c r="AC74">
        <f>VLOOKUP(A74,Pre!$J:$BG,50,0)</f>
        <v>2</v>
      </c>
      <c r="AD74">
        <f>VLOOKUP(A74,'post intervencion'!J:BY,68,0)</f>
        <v>2</v>
      </c>
    </row>
    <row r="75" spans="1:30" x14ac:dyDescent="0.2">
      <c r="A75">
        <v>1029</v>
      </c>
      <c r="B75" s="13">
        <f>VLOOKUP(A75,Pre!$J:$BG,41,0)</f>
        <v>5.333333333333333</v>
      </c>
      <c r="C75" s="13">
        <f>VLOOKUP(A75,'post intervencion'!J:BY,59,0)</f>
        <v>5.666666666666667</v>
      </c>
      <c r="D75" s="13">
        <f t="shared" si="1"/>
        <v>0.33333333333333393</v>
      </c>
      <c r="E75">
        <f>VLOOKUP(A75,Pre!$J:$BG,42,0)</f>
        <v>12</v>
      </c>
      <c r="F75">
        <f>VLOOKUP(A75,'post intervencion'!J:BY,60,0)</f>
        <v>12</v>
      </c>
      <c r="H75" t="str">
        <f>VLOOKUP(A75,Pre!$J:$BG,43,0)</f>
        <v>N/A</v>
      </c>
      <c r="I75" t="str">
        <f>VLOOKUP(A75,'post intervencion'!J:BY,61,0)</f>
        <v>N/A</v>
      </c>
      <c r="K75" t="str">
        <f>VLOOKUP(A75,Pre!$J:$BG,44,0)</f>
        <v>N/A</v>
      </c>
      <c r="L75" t="str">
        <f>VLOOKUP(A75,'post intervencion'!J:BY,62,0)</f>
        <v>N/A</v>
      </c>
      <c r="N75" t="str">
        <f>VLOOKUP(A75,Pre!$J:$BG,45,0)</f>
        <v>N/A</v>
      </c>
      <c r="O75" t="str">
        <f>VLOOKUP(A75,'post intervencion'!J:BY,63,0)</f>
        <v>N/A</v>
      </c>
      <c r="Q75" t="str">
        <f>VLOOKUP(A75,Pre!$J:$BG,46,0)</f>
        <v>N/A</v>
      </c>
      <c r="R75" t="str">
        <f>VLOOKUP(A75,'post intervencion'!J:BY,64,0)</f>
        <v>N/A</v>
      </c>
      <c r="T75" t="str">
        <f>VLOOKUP(A75,Pre!$J:$BG,47,0)</f>
        <v>N/A</v>
      </c>
      <c r="U75" t="str">
        <f>VLOOKUP(A75,'post intervencion'!J:BY,65,0)</f>
        <v>N/A</v>
      </c>
      <c r="W75">
        <f>VLOOKUP(A75,Pre!$J:$BG,48,0)</f>
        <v>3</v>
      </c>
      <c r="X75">
        <f>VLOOKUP(A75,'post intervencion'!J:BY,66,0)</f>
        <v>2.8</v>
      </c>
      <c r="Z75">
        <f>VLOOKUP(A75,Pre!$J:$BG,49,0)</f>
        <v>5</v>
      </c>
      <c r="AC75">
        <f>VLOOKUP(A75,Pre!$J:$BG,50,0)</f>
        <v>12</v>
      </c>
      <c r="AD75">
        <f>VLOOKUP(A75,'post intervencion'!J:BY,68,0)</f>
        <v>15</v>
      </c>
    </row>
    <row r="76" spans="1:30" x14ac:dyDescent="0.2">
      <c r="A76">
        <v>1049</v>
      </c>
      <c r="B76" s="13">
        <f>VLOOKUP(A76,Pre!$J:$BG,41,0)</f>
        <v>6.666666666666667</v>
      </c>
      <c r="C76" s="13">
        <f>VLOOKUP(A76,'post intervencion'!J:BY,59,0)</f>
        <v>6.333333333333333</v>
      </c>
      <c r="D76" s="13">
        <f t="shared" si="1"/>
        <v>-0.33333333333333393</v>
      </c>
      <c r="E76">
        <f>VLOOKUP(A76,Pre!$J:$BG,42,0)</f>
        <v>6</v>
      </c>
      <c r="F76">
        <f>VLOOKUP(A76,'post intervencion'!J:BY,60,0)</f>
        <v>8</v>
      </c>
      <c r="H76">
        <f>VLOOKUP(A76,Pre!$J:$BG,43,0)</f>
        <v>3.6666666666666665</v>
      </c>
      <c r="I76">
        <f>VLOOKUP(A76,'post intervencion'!J:BY,61,0)</f>
        <v>3.3333333333333335</v>
      </c>
      <c r="K76">
        <f>VLOOKUP(A76,Pre!$J:$BG,44,0)</f>
        <v>4</v>
      </c>
      <c r="L76">
        <f>VLOOKUP(A76,'post intervencion'!J:BY,62,0)</f>
        <v>3</v>
      </c>
      <c r="N76">
        <f>VLOOKUP(A76,Pre!$J:$BG,45,0)</f>
        <v>4</v>
      </c>
      <c r="O76">
        <f>VLOOKUP(A76,'post intervencion'!J:BY,63,0)</f>
        <v>4</v>
      </c>
      <c r="Q76">
        <f>VLOOKUP(A76,Pre!$J:$BG,46,0)</f>
        <v>3</v>
      </c>
      <c r="R76">
        <f>VLOOKUP(A76,'post intervencion'!J:BY,64,0)</f>
        <v>3</v>
      </c>
      <c r="T76">
        <f>VLOOKUP(A76,Pre!$J:$BG,47,0)</f>
        <v>2.3333333333333335</v>
      </c>
      <c r="U76">
        <f>VLOOKUP(A76,'post intervencion'!J:BY,65,0)</f>
        <v>2.7777777777777777</v>
      </c>
      <c r="W76">
        <f>VLOOKUP(A76,Pre!$J:$BG,48,0)</f>
        <v>3.6</v>
      </c>
      <c r="X76">
        <f>VLOOKUP(A76,'post intervencion'!J:BY,66,0)</f>
        <v>4</v>
      </c>
      <c r="Z76">
        <f>VLOOKUP(A76,Pre!$J:$BG,49,0)</f>
        <v>5</v>
      </c>
      <c r="AA76">
        <f>VLOOKUP(A76,'post intervencion'!J:BY,67,0)</f>
        <v>6</v>
      </c>
      <c r="AC76">
        <f>VLOOKUP(A76,Pre!$J:$BG,50,0)</f>
        <v>15</v>
      </c>
      <c r="AD76">
        <f>VLOOKUP(A76,'post intervencion'!J:BY,68,0)</f>
        <v>15</v>
      </c>
    </row>
    <row r="77" spans="1:30" x14ac:dyDescent="0.2">
      <c r="A77">
        <v>1120</v>
      </c>
      <c r="B77" s="13">
        <f>VLOOKUP(A77,Pre!$J:$BG,41,0)</f>
        <v>5.666666666666667</v>
      </c>
      <c r="C77" s="13" t="e">
        <f>VLOOKUP(A77,'post intervencion'!J:BY,59,0)</f>
        <v>#N/A</v>
      </c>
      <c r="D77" s="13" t="e">
        <f t="shared" si="1"/>
        <v>#N/A</v>
      </c>
      <c r="E77">
        <f>VLOOKUP(A77,Pre!$J:$BG,42,0)</f>
        <v>12</v>
      </c>
      <c r="F77" t="e">
        <f>VLOOKUP(A77,'post intervencion'!J:BY,60,0)</f>
        <v>#N/A</v>
      </c>
      <c r="H77">
        <f>VLOOKUP(A77,Pre!$J:$BG,43,0)</f>
        <v>0</v>
      </c>
      <c r="I77" t="e">
        <f>VLOOKUP(A77,'post intervencion'!J:BY,61,0)</f>
        <v>#N/A</v>
      </c>
      <c r="K77">
        <f>VLOOKUP(A77,Pre!$J:$BG,44,0)</f>
        <v>0</v>
      </c>
      <c r="L77" t="e">
        <f>VLOOKUP(A77,'post intervencion'!J:BY,62,0)</f>
        <v>#N/A</v>
      </c>
      <c r="N77">
        <f>VLOOKUP(A77,Pre!$J:$BG,45,0)</f>
        <v>0</v>
      </c>
      <c r="O77" t="e">
        <f>VLOOKUP(A77,'post intervencion'!J:BY,63,0)</f>
        <v>#N/A</v>
      </c>
      <c r="Q77">
        <f>VLOOKUP(A77,Pre!$J:$BG,46,0)</f>
        <v>0</v>
      </c>
      <c r="R77" t="e">
        <f>VLOOKUP(A77,'post intervencion'!J:BY,64,0)</f>
        <v>#N/A</v>
      </c>
      <c r="T77">
        <f>VLOOKUP(A77,Pre!$J:$BG,47,0)</f>
        <v>4</v>
      </c>
      <c r="U77" t="e">
        <f>VLOOKUP(A77,'post intervencion'!J:BY,65,0)</f>
        <v>#N/A</v>
      </c>
      <c r="W77">
        <f>VLOOKUP(A77,Pre!$J:$BG,48,0)</f>
        <v>3.6</v>
      </c>
      <c r="X77" t="e">
        <f>VLOOKUP(A77,'post intervencion'!J:BY,66,0)</f>
        <v>#N/A</v>
      </c>
      <c r="Z77">
        <f>VLOOKUP(A77,Pre!$J:$BG,49,0)</f>
        <v>4</v>
      </c>
      <c r="AA77" t="e">
        <f>VLOOKUP(A77,'post intervencion'!J:BY,67,0)</f>
        <v>#N/A</v>
      </c>
      <c r="AC77">
        <f>VLOOKUP(A77,Pre!$J:$BG,50,0)</f>
        <v>0</v>
      </c>
      <c r="AD77" t="e">
        <f>VLOOKUP(A77,'post intervencion'!J:BY,68,0)</f>
        <v>#N/A</v>
      </c>
    </row>
    <row r="78" spans="1:30" x14ac:dyDescent="0.2">
      <c r="A78">
        <v>1123</v>
      </c>
      <c r="B78" s="13">
        <f>VLOOKUP(A78,Pre!$J:$BG,41,0)</f>
        <v>5.666666666666667</v>
      </c>
      <c r="C78" s="13">
        <f>VLOOKUP(A78,'post intervencion'!J:BY,59,0)</f>
        <v>5.666666666666667</v>
      </c>
      <c r="D78" s="13">
        <f t="shared" si="1"/>
        <v>0</v>
      </c>
      <c r="E78">
        <f>VLOOKUP(A78,Pre!$J:$BG,42,0)</f>
        <v>6</v>
      </c>
      <c r="F78">
        <f>VLOOKUP(A78,'post intervencion'!J:BY,60,0)</f>
        <v>6</v>
      </c>
      <c r="H78">
        <f>VLOOKUP(A78,Pre!$J:$BG,43,0)</f>
        <v>0.33333333333333331</v>
      </c>
      <c r="I78">
        <f>VLOOKUP(A78,'post intervencion'!J:BY,61,0)</f>
        <v>0.66666666666666663</v>
      </c>
      <c r="K78">
        <f>VLOOKUP(A78,Pre!$J:$BG,44,0)</f>
        <v>0</v>
      </c>
      <c r="L78">
        <f>VLOOKUP(A78,'post intervencion'!J:BY,62,0)</f>
        <v>0</v>
      </c>
      <c r="N78">
        <f>VLOOKUP(A78,Pre!$J:$BG,45,0)</f>
        <v>2</v>
      </c>
      <c r="O78">
        <f>VLOOKUP(A78,'post intervencion'!J:BY,63,0)</f>
        <v>2</v>
      </c>
      <c r="Q78">
        <f>VLOOKUP(A78,Pre!$J:$BG,46,0)</f>
        <v>-1</v>
      </c>
      <c r="R78">
        <f>VLOOKUP(A78,'post intervencion'!J:BY,64,0)</f>
        <v>0</v>
      </c>
      <c r="T78">
        <f>VLOOKUP(A78,Pre!$J:$BG,47,0)</f>
        <v>3</v>
      </c>
      <c r="U78">
        <f>VLOOKUP(A78,'post intervencion'!J:BY,65,0)</f>
        <v>2.1111111111111112</v>
      </c>
      <c r="W78">
        <f>VLOOKUP(A78,Pre!$J:$BG,48,0)</f>
        <v>4.4000000000000004</v>
      </c>
      <c r="X78">
        <f>VLOOKUP(A78,'post intervencion'!J:BY,66,0)</f>
        <v>3.8</v>
      </c>
      <c r="Z78">
        <f>VLOOKUP(A78,Pre!$J:$BG,49,0)</f>
        <v>2.5</v>
      </c>
      <c r="AA78">
        <f>VLOOKUP(A78,'post intervencion'!J:BY,67,0)</f>
        <v>3.3333333333333335</v>
      </c>
      <c r="AC78">
        <f>VLOOKUP(A78,Pre!$J:$BG,50,0)</f>
        <v>6</v>
      </c>
      <c r="AD78">
        <f>VLOOKUP(A78,'post intervencion'!J:BY,68,0)</f>
        <v>8</v>
      </c>
    </row>
    <row r="79" spans="1:30" x14ac:dyDescent="0.2">
      <c r="A79">
        <v>1129</v>
      </c>
      <c r="B79" s="13">
        <f>VLOOKUP(A79,Pre!$J:$BG,41,0)</f>
        <v>4.666666666666667</v>
      </c>
      <c r="C79" s="13">
        <f>VLOOKUP(A79,'post intervencion'!J:BY,59,0)</f>
        <v>4.333333333333333</v>
      </c>
      <c r="D79" s="13">
        <f t="shared" si="1"/>
        <v>-0.33333333333333393</v>
      </c>
      <c r="E79">
        <f>VLOOKUP(A79,Pre!$J:$BG,42,0)</f>
        <v>4</v>
      </c>
      <c r="F79">
        <f>VLOOKUP(A79,'post intervencion'!J:BY,60,0)</f>
        <v>4</v>
      </c>
      <c r="H79">
        <f>VLOOKUP(A79,Pre!$J:$BG,43,0)</f>
        <v>3.6666666666666665</v>
      </c>
      <c r="I79">
        <f>VLOOKUP(A79,'post intervencion'!J:BY,61,0)</f>
        <v>5</v>
      </c>
      <c r="K79">
        <f>VLOOKUP(A79,Pre!$J:$BG,44,0)</f>
        <v>5</v>
      </c>
      <c r="L79">
        <f>VLOOKUP(A79,'post intervencion'!J:BY,62,0)</f>
        <v>5</v>
      </c>
      <c r="N79">
        <f>VLOOKUP(A79,Pre!$J:$BG,45,0)</f>
        <v>3</v>
      </c>
      <c r="O79">
        <f>VLOOKUP(A79,'post intervencion'!J:BY,63,0)</f>
        <v>5</v>
      </c>
      <c r="Q79">
        <f>VLOOKUP(A79,Pre!$J:$BG,46,0)</f>
        <v>3</v>
      </c>
      <c r="R79">
        <f>VLOOKUP(A79,'post intervencion'!J:BY,64,0)</f>
        <v>5</v>
      </c>
      <c r="T79">
        <f>VLOOKUP(A79,Pre!$J:$BG,47,0)</f>
        <v>1</v>
      </c>
      <c r="U79">
        <f>VLOOKUP(A79,'post intervencion'!J:BY,65,0)</f>
        <v>2.6666666666666665</v>
      </c>
      <c r="W79">
        <f>VLOOKUP(A79,Pre!$J:$BG,48,0)</f>
        <v>3.6</v>
      </c>
      <c r="X79">
        <f>VLOOKUP(A79,'post intervencion'!J:BY,66,0)</f>
        <v>3.2</v>
      </c>
      <c r="Z79">
        <f>VLOOKUP(A79,Pre!$J:$BG,49,0)</f>
        <v>4.75</v>
      </c>
      <c r="AA79">
        <f>VLOOKUP(A79,'post intervencion'!J:BY,67,0)</f>
        <v>5.333333333333333</v>
      </c>
      <c r="AC79">
        <f>VLOOKUP(A79,Pre!$J:$BG,50,0)</f>
        <v>11</v>
      </c>
      <c r="AD79">
        <f>VLOOKUP(A79,'post intervencion'!J:BY,68,0)</f>
        <v>15</v>
      </c>
    </row>
    <row r="80" spans="1:30" x14ac:dyDescent="0.2">
      <c r="A80">
        <v>1135</v>
      </c>
      <c r="B80" s="13">
        <f>VLOOKUP(A80,Pre!$J:$BG,41,0)</f>
        <v>4.666666666666667</v>
      </c>
      <c r="C80" s="13">
        <f>VLOOKUP(A80,'post intervencion'!J:BY,59,0)</f>
        <v>5.333333333333333</v>
      </c>
      <c r="D80" s="13">
        <f t="shared" si="1"/>
        <v>0.66666666666666607</v>
      </c>
      <c r="E80">
        <f>VLOOKUP(A80,Pre!$J:$BG,42,0)</f>
        <v>4</v>
      </c>
      <c r="F80">
        <f>VLOOKUP(A80,'post intervencion'!J:BY,60,0)</f>
        <v>10</v>
      </c>
      <c r="H80">
        <f>VLOOKUP(A80,Pre!$J:$BG,43,0)</f>
        <v>4</v>
      </c>
      <c r="I80">
        <f>VLOOKUP(A80,'post intervencion'!J:BY,61,0)</f>
        <v>3.3333333333333335</v>
      </c>
      <c r="K80">
        <f>VLOOKUP(A80,Pre!$J:$BG,44,0)</f>
        <v>4</v>
      </c>
      <c r="L80">
        <f>VLOOKUP(A80,'post intervencion'!J:BY,62,0)</f>
        <v>4</v>
      </c>
      <c r="N80">
        <f>VLOOKUP(A80,Pre!$J:$BG,45,0)</f>
        <v>4</v>
      </c>
      <c r="O80">
        <f>VLOOKUP(A80,'post intervencion'!J:BY,63,0)</f>
        <v>4</v>
      </c>
      <c r="Q80">
        <f>VLOOKUP(A80,Pre!$J:$BG,46,0)</f>
        <v>4</v>
      </c>
      <c r="R80">
        <f>VLOOKUP(A80,'post intervencion'!J:BY,64,0)</f>
        <v>2</v>
      </c>
      <c r="T80">
        <f>VLOOKUP(A80,Pre!$J:$BG,47,0)</f>
        <v>1</v>
      </c>
      <c r="U80">
        <f>VLOOKUP(A80,'post intervencion'!J:BY,65,0)</f>
        <v>2.8888888888888888</v>
      </c>
      <c r="W80">
        <f>VLOOKUP(A80,Pre!$J:$BG,48,0)</f>
        <v>4</v>
      </c>
      <c r="X80">
        <f>VLOOKUP(A80,'post intervencion'!J:BY,66,0)</f>
        <v>3.8</v>
      </c>
      <c r="Z80">
        <f>VLOOKUP(A80,Pre!$J:$BG,49,0)</f>
        <v>5.5</v>
      </c>
      <c r="AA80">
        <f>VLOOKUP(A80,'post intervencion'!J:BY,67,0)</f>
        <v>5.333333333333333</v>
      </c>
      <c r="AC80">
        <f>VLOOKUP(A80,Pre!$J:$BG,50,0)</f>
        <v>14</v>
      </c>
      <c r="AD80">
        <f>VLOOKUP(A80,'post intervencion'!J:BY,68,0)</f>
        <v>13</v>
      </c>
    </row>
    <row r="81" spans="1:30" x14ac:dyDescent="0.2">
      <c r="A81">
        <v>1160</v>
      </c>
      <c r="B81" s="13">
        <f>VLOOKUP(A81,Pre!$J:$BG,41,0)</f>
        <v>6</v>
      </c>
      <c r="C81" s="13">
        <f>VLOOKUP(A81,'post intervencion'!J:BY,59,0)</f>
        <v>5.333333333333333</v>
      </c>
      <c r="D81" s="13">
        <f t="shared" si="1"/>
        <v>-0.66666666666666696</v>
      </c>
      <c r="E81">
        <f>VLOOKUP(A81,Pre!$J:$BG,42,0)</f>
        <v>4</v>
      </c>
      <c r="F81">
        <f>VLOOKUP(A81,'post intervencion'!J:BY,60,0)</f>
        <v>5</v>
      </c>
      <c r="H81">
        <f>VLOOKUP(A81,Pre!$J:$BG,43,0)</f>
        <v>1</v>
      </c>
      <c r="I81">
        <f>VLOOKUP(A81,'post intervencion'!J:BY,61,0)</f>
        <v>0</v>
      </c>
      <c r="K81">
        <f>VLOOKUP(A81,Pre!$J:$BG,44,0)</f>
        <v>1</v>
      </c>
      <c r="L81">
        <f>VLOOKUP(A81,'post intervencion'!J:BY,62,0)</f>
        <v>0</v>
      </c>
      <c r="N81">
        <f>VLOOKUP(A81,Pre!$J:$BG,45,0)</f>
        <v>1</v>
      </c>
      <c r="O81">
        <f>VLOOKUP(A81,'post intervencion'!J:BY,63,0)</f>
        <v>0</v>
      </c>
      <c r="Q81">
        <f>VLOOKUP(A81,Pre!$J:$BG,46,0)</f>
        <v>1</v>
      </c>
      <c r="R81">
        <f>VLOOKUP(A81,'post intervencion'!J:BY,64,0)</f>
        <v>0</v>
      </c>
      <c r="T81">
        <f>VLOOKUP(A81,Pre!$J:$BG,47,0)</f>
        <v>5</v>
      </c>
      <c r="U81">
        <f>VLOOKUP(A81,'post intervencion'!J:BY,65,0)</f>
        <v>5</v>
      </c>
      <c r="W81">
        <f>VLOOKUP(A81,Pre!$J:$BG,48,0)</f>
        <v>3.6</v>
      </c>
      <c r="X81">
        <f>VLOOKUP(A81,'post intervencion'!J:BY,66,0)</f>
        <v>4</v>
      </c>
      <c r="Z81">
        <f>VLOOKUP(A81,Pre!$J:$BG,49,0)</f>
        <v>4.5</v>
      </c>
      <c r="AA81">
        <f>VLOOKUP(A81,'post intervencion'!J:BY,67,0)</f>
        <v>4</v>
      </c>
      <c r="AC81">
        <f>VLOOKUP(A81,Pre!$J:$BG,50,0)</f>
        <v>3</v>
      </c>
      <c r="AD81">
        <f>VLOOKUP(A81,'post intervencion'!J:BY,68,0)</f>
        <v>0</v>
      </c>
    </row>
    <row r="82" spans="1:30" x14ac:dyDescent="0.2">
      <c r="A82">
        <v>1232</v>
      </c>
      <c r="B82" s="13">
        <f>VLOOKUP(A82,Pre!$J:$BG,41,0)</f>
        <v>5.333333333333333</v>
      </c>
      <c r="C82" s="13">
        <f>VLOOKUP(A82,'post intervencion'!J:BY,59,0)</f>
        <v>6.666666666666667</v>
      </c>
      <c r="D82" s="13">
        <f t="shared" si="1"/>
        <v>1.3333333333333339</v>
      </c>
      <c r="E82">
        <f>VLOOKUP(A82,Pre!$J:$BG,42,0)</f>
        <v>7</v>
      </c>
      <c r="F82">
        <f>VLOOKUP(A82,'post intervencion'!J:BY,60,0)</f>
        <v>5</v>
      </c>
      <c r="H82">
        <f>VLOOKUP(A82,Pre!$J:$BG,43,0)</f>
        <v>0</v>
      </c>
      <c r="I82">
        <f>VLOOKUP(A82,'post intervencion'!J:BY,61,0)</f>
        <v>-0.33333333333333331</v>
      </c>
      <c r="K82">
        <f>VLOOKUP(A82,Pre!$J:$BG,44,0)</f>
        <v>0</v>
      </c>
      <c r="L82">
        <f>VLOOKUP(A82,'post intervencion'!J:BY,62,0)</f>
        <v>0</v>
      </c>
      <c r="N82">
        <f>VLOOKUP(A82,Pre!$J:$BG,45,0)</f>
        <v>1</v>
      </c>
      <c r="O82">
        <f>VLOOKUP(A82,'post intervencion'!J:BY,63,0)</f>
        <v>0</v>
      </c>
      <c r="Q82">
        <f>VLOOKUP(A82,Pre!$J:$BG,46,0)</f>
        <v>-1</v>
      </c>
      <c r="R82">
        <f>VLOOKUP(A82,'post intervencion'!J:BY,64,0)</f>
        <v>-1</v>
      </c>
      <c r="T82">
        <f>VLOOKUP(A82,Pre!$J:$BG,47,0)</f>
        <v>4</v>
      </c>
      <c r="U82">
        <f>VLOOKUP(A82,'post intervencion'!J:BY,65,0)</f>
        <v>4.2222222222222223</v>
      </c>
      <c r="W82">
        <f>VLOOKUP(A82,Pre!$J:$BG,48,0)</f>
        <v>4.5999999999999996</v>
      </c>
      <c r="X82">
        <f>VLOOKUP(A82,'post intervencion'!J:BY,66,0)</f>
        <v>4.2</v>
      </c>
      <c r="Z82">
        <f>VLOOKUP(A82,Pre!$J:$BG,49,0)</f>
        <v>2.5</v>
      </c>
      <c r="AA82">
        <f>VLOOKUP(A82,'post intervencion'!J:BY,67,0)</f>
        <v>2.3333333333333335</v>
      </c>
      <c r="AC82">
        <f>VLOOKUP(A82,Pre!$J:$BG,50,0)</f>
        <v>6</v>
      </c>
      <c r="AD82">
        <f>VLOOKUP(A82,'post intervencion'!J:BY,68,0)</f>
        <v>7</v>
      </c>
    </row>
    <row r="83" spans="1:30" x14ac:dyDescent="0.2">
      <c r="A83">
        <v>1244</v>
      </c>
      <c r="B83" s="13">
        <f>VLOOKUP(A83,Pre!$J:$BG,41,0)</f>
        <v>7</v>
      </c>
      <c r="C83" s="13">
        <f>VLOOKUP(A83,'post intervencion'!J:BY,59,0)</f>
        <v>7</v>
      </c>
      <c r="D83" s="13">
        <f t="shared" si="1"/>
        <v>0</v>
      </c>
      <c r="E83">
        <f>VLOOKUP(A83,Pre!$J:$BG,42,0)</f>
        <v>12</v>
      </c>
      <c r="F83">
        <f>VLOOKUP(A83,'post intervencion'!J:BY,60,0)</f>
        <v>11</v>
      </c>
      <c r="H83">
        <f>VLOOKUP(A83,Pre!$J:$BG,43,0)</f>
        <v>1.3333333333333333</v>
      </c>
      <c r="I83">
        <f>VLOOKUP(A83,'post intervencion'!J:BY,61,0)</f>
        <v>1.3333333333333333</v>
      </c>
      <c r="K83">
        <f>VLOOKUP(A83,Pre!$J:$BG,44,0)</f>
        <v>1</v>
      </c>
      <c r="L83">
        <f>VLOOKUP(A83,'post intervencion'!J:BY,62,0)</f>
        <v>1</v>
      </c>
      <c r="N83">
        <f>VLOOKUP(A83,Pre!$J:$BG,45,0)</f>
        <v>2</v>
      </c>
      <c r="O83">
        <f>VLOOKUP(A83,'post intervencion'!J:BY,63,0)</f>
        <v>2</v>
      </c>
      <c r="Q83">
        <f>VLOOKUP(A83,Pre!$J:$BG,46,0)</f>
        <v>1</v>
      </c>
      <c r="R83">
        <f>VLOOKUP(A83,'post intervencion'!J:BY,64,0)</f>
        <v>1</v>
      </c>
      <c r="T83">
        <f>VLOOKUP(A83,Pre!$J:$BG,47,0)</f>
        <v>1.6666666666666667</v>
      </c>
      <c r="U83">
        <f>VLOOKUP(A83,'post intervencion'!J:BY,65,0)</f>
        <v>2.5555555555555554</v>
      </c>
      <c r="W83">
        <f>VLOOKUP(A83,Pre!$J:$BG,48,0)</f>
        <v>3.2</v>
      </c>
      <c r="X83">
        <f>VLOOKUP(A83,'post intervencion'!J:BY,66,0)</f>
        <v>3.2</v>
      </c>
      <c r="Z83">
        <f>VLOOKUP(A83,Pre!$J:$BG,49,0)</f>
        <v>4.25</v>
      </c>
      <c r="AA83">
        <f>VLOOKUP(A83,'post intervencion'!J:BY,67,0)</f>
        <v>5</v>
      </c>
      <c r="AC83">
        <f>VLOOKUP(A83,Pre!$J:$BG,50,0)</f>
        <v>4</v>
      </c>
      <c r="AD83">
        <f>VLOOKUP(A83,'post intervencion'!J:BY,68,0)</f>
        <v>4</v>
      </c>
    </row>
    <row r="84" spans="1:30" x14ac:dyDescent="0.2">
      <c r="A84">
        <v>1256</v>
      </c>
      <c r="B84" s="13">
        <f>VLOOKUP(A84,Pre!$J:$BG,41,0)</f>
        <v>6.333333333333333</v>
      </c>
      <c r="C84" s="13">
        <f>VLOOKUP(A84,'post intervencion'!J:BY,59,0)</f>
        <v>5.333333333333333</v>
      </c>
      <c r="D84" s="13">
        <f t="shared" si="1"/>
        <v>-1</v>
      </c>
      <c r="E84">
        <f>VLOOKUP(A84,Pre!$J:$BG,42,0)</f>
        <v>9</v>
      </c>
      <c r="F84">
        <f>VLOOKUP(A84,'post intervencion'!J:BY,60,0)</f>
        <v>9</v>
      </c>
      <c r="H84">
        <f>VLOOKUP(A84,Pre!$J:$BG,43,0)</f>
        <v>0</v>
      </c>
      <c r="I84">
        <f>VLOOKUP(A84,'post intervencion'!J:BY,61,0)</f>
        <v>0</v>
      </c>
      <c r="K84">
        <f>VLOOKUP(A84,Pre!$J:$BG,44,0)</f>
        <v>0</v>
      </c>
      <c r="L84">
        <f>VLOOKUP(A84,'post intervencion'!J:BY,62,0)</f>
        <v>0</v>
      </c>
      <c r="N84">
        <f>VLOOKUP(A84,Pre!$J:$BG,45,0)</f>
        <v>0</v>
      </c>
      <c r="O84">
        <f>VLOOKUP(A84,'post intervencion'!J:BY,63,0)</f>
        <v>0</v>
      </c>
      <c r="Q84">
        <f>VLOOKUP(A84,Pre!$J:$BG,46,0)</f>
        <v>0</v>
      </c>
      <c r="R84">
        <f>VLOOKUP(A84,'post intervencion'!J:BY,64,0)</f>
        <v>0</v>
      </c>
      <c r="T84">
        <f>VLOOKUP(A84,Pre!$J:$BG,47,0)</f>
        <v>3.6666666666666665</v>
      </c>
      <c r="U84">
        <f>VLOOKUP(A84,'post intervencion'!J:BY,65,0)</f>
        <v>5</v>
      </c>
      <c r="W84">
        <f>VLOOKUP(A84,Pre!$J:$BG,48,0)</f>
        <v>2.2000000000000002</v>
      </c>
      <c r="X84">
        <f>VLOOKUP(A84,'post intervencion'!J:BY,66,0)</f>
        <v>3</v>
      </c>
      <c r="Z84">
        <f>VLOOKUP(A84,Pre!$J:$BG,49,0)</f>
        <v>3.25</v>
      </c>
      <c r="AA84">
        <f>VLOOKUP(A84,'post intervencion'!J:BY,67,0)</f>
        <v>4</v>
      </c>
      <c r="AC84">
        <f>VLOOKUP(A84,Pre!$J:$BG,50,0)</f>
        <v>0</v>
      </c>
      <c r="AD84">
        <f>VLOOKUP(A84,'post intervencion'!J:BY,68,0)</f>
        <v>0</v>
      </c>
    </row>
    <row r="85" spans="1:30" x14ac:dyDescent="0.2">
      <c r="A85">
        <v>1268</v>
      </c>
      <c r="B85" s="13">
        <f>VLOOKUP(A85,Pre!$J:$BG,41,0)</f>
        <v>6.666666666666667</v>
      </c>
      <c r="C85" s="13">
        <f>VLOOKUP(A85,'post intervencion'!J:BY,59,0)</f>
        <v>6.333333333333333</v>
      </c>
      <c r="D85" s="13">
        <f t="shared" si="1"/>
        <v>-0.33333333333333393</v>
      </c>
      <c r="E85">
        <f>VLOOKUP(A85,Pre!$J:$BG,42,0)</f>
        <v>12</v>
      </c>
      <c r="F85">
        <f>VLOOKUP(A85,'post intervencion'!J:BY,60,0)</f>
        <v>11</v>
      </c>
      <c r="H85">
        <f>VLOOKUP(A85,Pre!$J:$BG,43,0)</f>
        <v>0</v>
      </c>
      <c r="I85">
        <f>VLOOKUP(A85,'post intervencion'!J:BY,61,0)</f>
        <v>0</v>
      </c>
      <c r="K85">
        <f>VLOOKUP(A85,Pre!$J:$BG,44,0)</f>
        <v>0</v>
      </c>
      <c r="L85">
        <f>VLOOKUP(A85,'post intervencion'!J:BY,62,0)</f>
        <v>0</v>
      </c>
      <c r="N85">
        <f>VLOOKUP(A85,Pre!$J:$BG,45,0)</f>
        <v>0</v>
      </c>
      <c r="O85">
        <f>VLOOKUP(A85,'post intervencion'!J:BY,63,0)</f>
        <v>0</v>
      </c>
      <c r="Q85">
        <f>VLOOKUP(A85,Pre!$J:$BG,46,0)</f>
        <v>0</v>
      </c>
      <c r="R85">
        <f>VLOOKUP(A85,'post intervencion'!J:BY,64,0)</f>
        <v>0</v>
      </c>
      <c r="T85">
        <f>VLOOKUP(A85,Pre!$J:$BG,47,0)</f>
        <v>4</v>
      </c>
      <c r="U85">
        <f>VLOOKUP(A85,'post intervencion'!J:BY,65,0)</f>
        <v>6</v>
      </c>
      <c r="W85">
        <f>VLOOKUP(A85,Pre!$J:$BG,48,0)</f>
        <v>4.4000000000000004</v>
      </c>
      <c r="X85">
        <f>VLOOKUP(A85,'post intervencion'!J:BY,66,0)</f>
        <v>3.6</v>
      </c>
      <c r="Z85">
        <f>VLOOKUP(A85,Pre!$J:$BG,49,0)</f>
        <v>3.5</v>
      </c>
      <c r="AA85">
        <f>VLOOKUP(A85,'post intervencion'!J:BY,67,0)</f>
        <v>4.666666666666667</v>
      </c>
      <c r="AC85">
        <f>VLOOKUP(A85,Pre!$J:$BG,50,0)</f>
        <v>0</v>
      </c>
      <c r="AD85">
        <f>VLOOKUP(A85,'post intervencion'!J:BY,68,0)</f>
        <v>0</v>
      </c>
    </row>
    <row r="86" spans="1:30" x14ac:dyDescent="0.2">
      <c r="A86">
        <v>1276</v>
      </c>
      <c r="B86" s="13">
        <f>VLOOKUP(A86,Pre!$J:$BG,41,0)</f>
        <v>6</v>
      </c>
      <c r="C86" s="13">
        <f>VLOOKUP(A86,'post intervencion'!J:BY,59,0)</f>
        <v>6</v>
      </c>
      <c r="D86" s="13">
        <f t="shared" si="1"/>
        <v>0</v>
      </c>
      <c r="E86">
        <f>VLOOKUP(A86,Pre!$J:$BG,42,0)</f>
        <v>6</v>
      </c>
      <c r="F86">
        <f>VLOOKUP(A86,'post intervencion'!J:BY,60,0)</f>
        <v>11</v>
      </c>
      <c r="H86">
        <f>VLOOKUP(A86,Pre!$J:$BG,43,0)</f>
        <v>0.66666666666666663</v>
      </c>
      <c r="I86">
        <f>VLOOKUP(A86,'post intervencion'!J:BY,61,0)</f>
        <v>1</v>
      </c>
      <c r="K86">
        <f>VLOOKUP(A86,Pre!$J:$BG,44,0)</f>
        <v>0</v>
      </c>
      <c r="L86">
        <f>VLOOKUP(A86,'post intervencion'!J:BY,62,0)</f>
        <v>1</v>
      </c>
      <c r="N86">
        <f>VLOOKUP(A86,Pre!$J:$BG,45,0)</f>
        <v>2</v>
      </c>
      <c r="O86">
        <f>VLOOKUP(A86,'post intervencion'!J:BY,63,0)</f>
        <v>1</v>
      </c>
      <c r="Q86">
        <f>VLOOKUP(A86,Pre!$J:$BG,46,0)</f>
        <v>0</v>
      </c>
      <c r="R86">
        <f>VLOOKUP(A86,'post intervencion'!J:BY,64,0)</f>
        <v>1</v>
      </c>
      <c r="T86">
        <f>VLOOKUP(A86,Pre!$J:$BG,47,0)</f>
        <v>4</v>
      </c>
      <c r="U86">
        <f>VLOOKUP(A86,'post intervencion'!J:BY,65,0)</f>
        <v>2</v>
      </c>
      <c r="W86">
        <f>VLOOKUP(A86,Pre!$J:$BG,48,0)</f>
        <v>3.8</v>
      </c>
      <c r="X86">
        <f>VLOOKUP(A86,'post intervencion'!J:BY,66,0)</f>
        <v>3.8</v>
      </c>
      <c r="Z86">
        <f>VLOOKUP(A86,Pre!$J:$BG,49,0)</f>
        <v>4.25</v>
      </c>
      <c r="AA86">
        <f>VLOOKUP(A86,'post intervencion'!J:BY,67,0)</f>
        <v>3.6666666666666665</v>
      </c>
      <c r="AC86">
        <f>VLOOKUP(A86,Pre!$J:$BG,50,0)</f>
        <v>11</v>
      </c>
      <c r="AD86">
        <f>VLOOKUP(A86,'post intervencion'!J:BY,68,0)</f>
        <v>9</v>
      </c>
    </row>
    <row r="87" spans="1:30" x14ac:dyDescent="0.2">
      <c r="A87">
        <v>1280</v>
      </c>
      <c r="B87" s="13">
        <f>VLOOKUP(A87,Pre!$J:$BG,41,0)</f>
        <v>7</v>
      </c>
      <c r="C87" s="13">
        <f>VLOOKUP(A87,'post intervencion'!J:BY,59,0)</f>
        <v>7</v>
      </c>
      <c r="D87" s="13">
        <f t="shared" si="1"/>
        <v>0</v>
      </c>
      <c r="E87">
        <f>VLOOKUP(A87,Pre!$J:$BG,42,0)</f>
        <v>7</v>
      </c>
      <c r="F87">
        <f>VLOOKUP(A87,'post intervencion'!J:BY,60,0)</f>
        <v>9</v>
      </c>
      <c r="H87">
        <f>VLOOKUP(A87,Pre!$J:$BG,43,0)</f>
        <v>2.6666666666666665</v>
      </c>
      <c r="I87">
        <f>VLOOKUP(A87,'post intervencion'!J:BY,61,0)</f>
        <v>3.3333333333333335</v>
      </c>
      <c r="K87">
        <f>VLOOKUP(A87,Pre!$J:$BG,44,0)</f>
        <v>1</v>
      </c>
      <c r="L87">
        <f>VLOOKUP(A87,'post intervencion'!J:BY,62,0)</f>
        <v>2</v>
      </c>
      <c r="N87">
        <f>VLOOKUP(A87,Pre!$J:$BG,45,0)</f>
        <v>4</v>
      </c>
      <c r="O87">
        <f>VLOOKUP(A87,'post intervencion'!J:BY,63,0)</f>
        <v>4</v>
      </c>
      <c r="Q87">
        <f>VLOOKUP(A87,Pre!$J:$BG,46,0)</f>
        <v>3</v>
      </c>
      <c r="R87">
        <f>VLOOKUP(A87,'post intervencion'!J:BY,64,0)</f>
        <v>4</v>
      </c>
      <c r="T87">
        <f>VLOOKUP(A87,Pre!$J:$BG,47,0)</f>
        <v>2.6666666666666665</v>
      </c>
      <c r="U87">
        <f>VLOOKUP(A87,'post intervencion'!J:BY,65,0)</f>
        <v>3.1111111111111112</v>
      </c>
      <c r="W87">
        <f>VLOOKUP(A87,Pre!$J:$BG,48,0)</f>
        <v>4</v>
      </c>
      <c r="X87">
        <f>VLOOKUP(A87,'post intervencion'!J:BY,66,0)</f>
        <v>4.2</v>
      </c>
      <c r="Z87">
        <f>VLOOKUP(A87,Pre!$J:$BG,49,0)</f>
        <v>3.25</v>
      </c>
      <c r="AA87">
        <f>VLOOKUP(A87,'post intervencion'!J:BY,67,0)</f>
        <v>4.333333333333333</v>
      </c>
      <c r="AC87">
        <f>VLOOKUP(A87,Pre!$J:$BG,50,0)</f>
        <v>13</v>
      </c>
      <c r="AD87">
        <f>VLOOKUP(A87,'post intervencion'!J:BY,68,0)</f>
        <v>13</v>
      </c>
    </row>
    <row r="88" spans="1:30" x14ac:dyDescent="0.2">
      <c r="A88">
        <v>1292</v>
      </c>
      <c r="B88" s="13">
        <f>VLOOKUP(A88,Pre!$J:$BG,41,0)</f>
        <v>5</v>
      </c>
      <c r="C88" s="13">
        <f>VLOOKUP(A88,'post intervencion'!J:BY,59,0)</f>
        <v>5.666666666666667</v>
      </c>
      <c r="D88" s="13">
        <f t="shared" si="1"/>
        <v>0.66666666666666696</v>
      </c>
      <c r="E88">
        <f>VLOOKUP(A88,Pre!$J:$BG,42,0)</f>
        <v>3</v>
      </c>
      <c r="F88">
        <f>VLOOKUP(A88,'post intervencion'!J:BY,60,0)</f>
        <v>1</v>
      </c>
      <c r="H88">
        <f>VLOOKUP(A88,Pre!$J:$BG,43,0)</f>
        <v>0.66666666666666663</v>
      </c>
      <c r="I88" t="e">
        <f>VLOOKUP(A88,'post intervencion'!J:BY,61,0)</f>
        <v>#N/A</v>
      </c>
      <c r="K88">
        <f>VLOOKUP(A88,Pre!$J:$BG,44,0)</f>
        <v>1</v>
      </c>
      <c r="L88" t="e">
        <f>VLOOKUP(A88,'post intervencion'!J:BY,62,0)</f>
        <v>#N/A</v>
      </c>
      <c r="N88">
        <f>VLOOKUP(A88,Pre!$J:$BG,45,0)</f>
        <v>1</v>
      </c>
      <c r="O88" t="e">
        <f>VLOOKUP(A88,'post intervencion'!J:BY,63,0)</f>
        <v>#N/A</v>
      </c>
      <c r="Q88">
        <f>VLOOKUP(A88,Pre!$J:$BG,46,0)</f>
        <v>0</v>
      </c>
      <c r="R88" t="e">
        <f>VLOOKUP(A88,'post intervencion'!J:BY,64,0)</f>
        <v>#N/A</v>
      </c>
      <c r="T88">
        <f>VLOOKUP(A88,Pre!$J:$BG,47,0)</f>
        <v>4.333333333333333</v>
      </c>
      <c r="U88" t="e">
        <f>VLOOKUP(A88,'post intervencion'!J:BY,65,0)</f>
        <v>#N/A</v>
      </c>
      <c r="W88">
        <f>VLOOKUP(A88,Pre!$J:$BG,48,0)</f>
        <v>3.8</v>
      </c>
      <c r="X88">
        <f>VLOOKUP(A88,'post intervencion'!J:BY,66,0)</f>
        <v>4.2</v>
      </c>
      <c r="Z88">
        <f>VLOOKUP(A88,Pre!$J:$BG,49,0)</f>
        <v>3</v>
      </c>
      <c r="AA88">
        <f>VLOOKUP(A88,'post intervencion'!J:BY,67,0)</f>
        <v>4.333333333333333</v>
      </c>
      <c r="AC88">
        <f>VLOOKUP(A88,Pre!$J:$BG,50,0)</f>
        <v>6</v>
      </c>
      <c r="AD88">
        <f>VLOOKUP(A88,'post intervencion'!J:BY,68,0)</f>
        <v>5</v>
      </c>
    </row>
    <row r="89" spans="1:30" x14ac:dyDescent="0.2">
      <c r="A89">
        <v>1468</v>
      </c>
      <c r="B89" s="13">
        <f>VLOOKUP(A89,Pre!$J:$BG,41,0)</f>
        <v>5</v>
      </c>
      <c r="C89" s="13">
        <f>VLOOKUP(A89,'post intervencion'!J:BY,59,0)</f>
        <v>5.666666666666667</v>
      </c>
      <c r="D89" s="13">
        <f t="shared" si="1"/>
        <v>0.66666666666666696</v>
      </c>
      <c r="E89">
        <f>VLOOKUP(A89,Pre!$J:$BG,42,0)</f>
        <v>12</v>
      </c>
      <c r="F89">
        <f>VLOOKUP(A89,'post intervencion'!J:BY,60,0)</f>
        <v>12</v>
      </c>
      <c r="H89">
        <f>VLOOKUP(A89,Pre!$J:$BG,43,0)</f>
        <v>1.6666666666666667</v>
      </c>
      <c r="I89" t="e">
        <f>VLOOKUP(A89,'post intervencion'!J:BY,61,0)</f>
        <v>#N/A</v>
      </c>
      <c r="K89">
        <f>VLOOKUP(A89,Pre!$J:$BG,44,0)</f>
        <v>0</v>
      </c>
      <c r="L89" t="e">
        <f>VLOOKUP(A89,'post intervencion'!J:BY,62,0)</f>
        <v>#N/A</v>
      </c>
      <c r="N89">
        <f>VLOOKUP(A89,Pre!$J:$BG,45,0)</f>
        <v>3</v>
      </c>
      <c r="O89" t="e">
        <f>VLOOKUP(A89,'post intervencion'!J:BY,63,0)</f>
        <v>#N/A</v>
      </c>
      <c r="Q89">
        <f>VLOOKUP(A89,Pre!$J:$BG,46,0)</f>
        <v>2</v>
      </c>
      <c r="R89" t="e">
        <f>VLOOKUP(A89,'post intervencion'!J:BY,64,0)</f>
        <v>#N/A</v>
      </c>
      <c r="T89">
        <f>VLOOKUP(A89,Pre!$J:$BG,47,0)</f>
        <v>2.6666666666666665</v>
      </c>
      <c r="U89" t="e">
        <f>VLOOKUP(A89,'post intervencion'!J:BY,65,0)</f>
        <v>#N/A</v>
      </c>
      <c r="W89">
        <f>VLOOKUP(A89,Pre!$J:$BG,48,0)</f>
        <v>2.8</v>
      </c>
      <c r="X89">
        <f>VLOOKUP(A89,'post intervencion'!J:BY,66,0)</f>
        <v>2</v>
      </c>
      <c r="Z89">
        <f>VLOOKUP(A89,Pre!$J:$BG,49,0)</f>
        <v>3.5</v>
      </c>
      <c r="AA89">
        <f>VLOOKUP(A89,'post intervencion'!J:BY,67,0)</f>
        <v>2.6666666666666665</v>
      </c>
      <c r="AC89">
        <f>VLOOKUP(A89,Pre!$J:$BG,50,0)</f>
        <v>7</v>
      </c>
      <c r="AD89">
        <f>VLOOKUP(A89,'post intervencion'!J:BY,68,0)</f>
        <v>7</v>
      </c>
    </row>
    <row r="91" spans="1:30" x14ac:dyDescent="0.2">
      <c r="B91" s="13">
        <f>AVERAGE(B3:B89)</f>
        <v>5.549019607843138</v>
      </c>
      <c r="C91" s="13" t="e">
        <f>AVERAGE(C3:C89)</f>
        <v>#N/A</v>
      </c>
      <c r="D91" s="13" t="e">
        <f>SUM(D3:D89)</f>
        <v>#N/A</v>
      </c>
      <c r="E91" s="13">
        <f>AVERAGE(E3:E89)</f>
        <v>6.4827586206896548</v>
      </c>
      <c r="F91" s="13" t="e">
        <f>AVERAGE(F3:F89)</f>
        <v>#N/A</v>
      </c>
      <c r="G91" s="13"/>
      <c r="H91" s="13">
        <f>AVERAGE(H3:H89)</f>
        <v>1.6624472573839664</v>
      </c>
      <c r="I91" s="13" t="e">
        <f>AVERAGE(I3:I89)</f>
        <v>#N/A</v>
      </c>
      <c r="K91" s="13">
        <f>AVERAGE(K3:K89)</f>
        <v>1.4936708860759493</v>
      </c>
      <c r="L91" s="13" t="e">
        <f>AVERAGE(L3:L89)</f>
        <v>#N/A</v>
      </c>
      <c r="N91" s="13">
        <f>AVERAGE(N3:N89)</f>
        <v>1.9873417721518987</v>
      </c>
      <c r="O91" s="13" t="e">
        <f>AVERAGE(O3:O89)</f>
        <v>#N/A</v>
      </c>
      <c r="Q91" s="13">
        <f>AVERAGE(Q3:Q89)</f>
        <v>1.5063291139240507</v>
      </c>
      <c r="R91" s="13" t="e">
        <f>AVERAGE(R3:R89)</f>
        <v>#N/A</v>
      </c>
      <c r="T91" s="13">
        <f>AVERAGE(T3:T89)</f>
        <v>2.9493670886075942</v>
      </c>
      <c r="U91" s="13" t="e">
        <f>AVERAGE(U3:U89)</f>
        <v>#N/A</v>
      </c>
      <c r="W91" s="13">
        <f>AVERAGE(W3:W89)</f>
        <v>3.7294117647058829</v>
      </c>
      <c r="X91" s="13" t="e">
        <f>AVERAGE(X3:X89)</f>
        <v>#N/A</v>
      </c>
      <c r="Z91" s="13">
        <f>AVERAGE(Z3:Z89)</f>
        <v>3.7147058823529413</v>
      </c>
      <c r="AA91" s="13" t="e">
        <f>AVERAGE(AA3:AA89)</f>
        <v>#N/A</v>
      </c>
      <c r="AC91" s="13">
        <f>AVERAGE(AC3:AC89)</f>
        <v>7.2528735632183912</v>
      </c>
      <c r="AD91" s="13" t="e">
        <f>AVERAGE(AD3:AD89)</f>
        <v>#N/A</v>
      </c>
    </row>
    <row r="95" spans="1:30" x14ac:dyDescent="0.2">
      <c r="A95" s="16" t="s">
        <v>417</v>
      </c>
      <c r="H95" s="16" t="s">
        <v>418</v>
      </c>
    </row>
    <row r="96" spans="1:30" x14ac:dyDescent="0.2">
      <c r="A96" t="s">
        <v>430</v>
      </c>
      <c r="H96" t="s">
        <v>430</v>
      </c>
    </row>
    <row r="97" spans="1:10" ht="16" thickBot="1" x14ac:dyDescent="0.25"/>
    <row r="98" spans="1:10" x14ac:dyDescent="0.2">
      <c r="A98" s="15"/>
      <c r="B98" s="15" t="s">
        <v>431</v>
      </c>
      <c r="C98" s="15" t="s">
        <v>432</v>
      </c>
      <c r="H98" s="15"/>
      <c r="I98" s="15" t="s">
        <v>431</v>
      </c>
      <c r="J98" s="15" t="s">
        <v>432</v>
      </c>
    </row>
    <row r="99" spans="1:10" x14ac:dyDescent="0.2">
      <c r="A99" t="s">
        <v>433</v>
      </c>
      <c r="B99">
        <v>5.5411764705882369</v>
      </c>
      <c r="C99">
        <v>5.7372549019607852</v>
      </c>
      <c r="H99" t="s">
        <v>433</v>
      </c>
      <c r="I99">
        <v>6.3218390804597702</v>
      </c>
      <c r="J99">
        <v>6.6206896551724137</v>
      </c>
    </row>
    <row r="100" spans="1:10" x14ac:dyDescent="0.2">
      <c r="A100" t="s">
        <v>434</v>
      </c>
      <c r="B100">
        <v>0.87559912854028643</v>
      </c>
      <c r="C100">
        <v>1.1695611577964493</v>
      </c>
      <c r="H100" t="s">
        <v>434</v>
      </c>
      <c r="I100">
        <v>12.337075648222401</v>
      </c>
      <c r="J100">
        <v>12.703287890938253</v>
      </c>
    </row>
    <row r="101" spans="1:10" x14ac:dyDescent="0.2">
      <c r="A101" t="s">
        <v>435</v>
      </c>
      <c r="B101">
        <v>85</v>
      </c>
      <c r="C101">
        <v>85</v>
      </c>
      <c r="H101" t="s">
        <v>435</v>
      </c>
      <c r="I101">
        <v>87</v>
      </c>
      <c r="J101">
        <v>87</v>
      </c>
    </row>
    <row r="102" spans="1:10" x14ac:dyDescent="0.2">
      <c r="A102" t="s">
        <v>436</v>
      </c>
      <c r="B102">
        <v>0.63331508911419498</v>
      </c>
      <c r="H102" t="s">
        <v>436</v>
      </c>
      <c r="I102">
        <v>0.58945626961886655</v>
      </c>
    </row>
    <row r="103" spans="1:10" x14ac:dyDescent="0.2">
      <c r="A103" t="s">
        <v>437</v>
      </c>
      <c r="B103">
        <v>0</v>
      </c>
      <c r="H103" t="s">
        <v>437</v>
      </c>
      <c r="I103">
        <v>0</v>
      </c>
    </row>
    <row r="104" spans="1:10" x14ac:dyDescent="0.2">
      <c r="A104" t="s">
        <v>438</v>
      </c>
      <c r="B104">
        <v>84</v>
      </c>
      <c r="H104" t="s">
        <v>438</v>
      </c>
      <c r="I104">
        <v>86</v>
      </c>
    </row>
    <row r="105" spans="1:10" x14ac:dyDescent="0.2">
      <c r="A105" t="s">
        <v>439</v>
      </c>
      <c r="B105" t="e">
        <v>#DIV/0!</v>
      </c>
      <c r="H105" t="s">
        <v>439</v>
      </c>
      <c r="I105">
        <v>-0.86932136402105509</v>
      </c>
    </row>
    <row r="106" spans="1:10" x14ac:dyDescent="0.2">
      <c r="A106" t="s">
        <v>440</v>
      </c>
      <c r="B106" t="e">
        <v>#DIV/0!</v>
      </c>
      <c r="H106" t="s">
        <v>440</v>
      </c>
      <c r="I106">
        <v>0.19354557237109576</v>
      </c>
    </row>
    <row r="107" spans="1:10" x14ac:dyDescent="0.2">
      <c r="A107" t="s">
        <v>441</v>
      </c>
      <c r="B107" t="e">
        <v>#DIV/0!</v>
      </c>
      <c r="H107" t="s">
        <v>441</v>
      </c>
      <c r="I107">
        <v>1.662765449409072</v>
      </c>
    </row>
    <row r="108" spans="1:10" x14ac:dyDescent="0.2">
      <c r="A108" t="s">
        <v>442</v>
      </c>
      <c r="B108" t="e">
        <v>#DIV/0!</v>
      </c>
      <c r="H108" t="s">
        <v>442</v>
      </c>
      <c r="I108">
        <v>0.38709114474219153</v>
      </c>
    </row>
    <row r="109" spans="1:10" ht="16" thickBot="1" x14ac:dyDescent="0.25">
      <c r="A109" s="14" t="s">
        <v>443</v>
      </c>
      <c r="B109" s="14" t="e">
        <v>#DIV/0!</v>
      </c>
      <c r="C109" s="14"/>
      <c r="H109" s="14" t="s">
        <v>443</v>
      </c>
      <c r="I109" s="14">
        <v>1.987934206239018</v>
      </c>
      <c r="J109" s="14"/>
    </row>
    <row r="113" spans="1:7" x14ac:dyDescent="0.2">
      <c r="A113" t="s">
        <v>444</v>
      </c>
    </row>
    <row r="115" spans="1:7" ht="16" thickBot="1" x14ac:dyDescent="0.25">
      <c r="A115" t="s">
        <v>445</v>
      </c>
    </row>
    <row r="116" spans="1:7" x14ac:dyDescent="0.2">
      <c r="A116" s="15" t="s">
        <v>446</v>
      </c>
      <c r="B116" s="15" t="s">
        <v>447</v>
      </c>
      <c r="C116" s="15" t="s">
        <v>448</v>
      </c>
      <c r="D116" s="15" t="s">
        <v>449</v>
      </c>
      <c r="E116" s="15" t="s">
        <v>434</v>
      </c>
    </row>
    <row r="117" spans="1:7" x14ac:dyDescent="0.2">
      <c r="A117" t="s">
        <v>450</v>
      </c>
      <c r="B117">
        <v>85</v>
      </c>
      <c r="C117">
        <v>471.00000000000011</v>
      </c>
      <c r="D117">
        <v>5.5411764705882369</v>
      </c>
      <c r="E117">
        <v>0.87559912854028643</v>
      </c>
    </row>
    <row r="118" spans="1:7" ht="16" thickBot="1" x14ac:dyDescent="0.25">
      <c r="A118" s="14" t="s">
        <v>451</v>
      </c>
      <c r="B118" s="14">
        <v>85</v>
      </c>
      <c r="C118" s="14">
        <v>487.66666666666674</v>
      </c>
      <c r="D118" s="14">
        <v>5.7372549019607852</v>
      </c>
      <c r="E118" s="14">
        <v>1.1695611577964493</v>
      </c>
    </row>
    <row r="121" spans="1:7" ht="16" thickBot="1" x14ac:dyDescent="0.25">
      <c r="A121" t="s">
        <v>452</v>
      </c>
    </row>
    <row r="122" spans="1:7" x14ac:dyDescent="0.2">
      <c r="A122" s="15" t="s">
        <v>453</v>
      </c>
      <c r="B122" s="15" t="s">
        <v>454</v>
      </c>
      <c r="C122" s="15" t="s">
        <v>438</v>
      </c>
      <c r="D122" s="15" t="s">
        <v>455</v>
      </c>
      <c r="E122" s="15" t="s">
        <v>456</v>
      </c>
      <c r="F122" s="15" t="s">
        <v>457</v>
      </c>
      <c r="G122" s="15" t="s">
        <v>458</v>
      </c>
    </row>
    <row r="123" spans="1:7" x14ac:dyDescent="0.2">
      <c r="A123" t="s">
        <v>459</v>
      </c>
      <c r="B123">
        <v>1.6339869281048323</v>
      </c>
      <c r="C123">
        <v>1</v>
      </c>
      <c r="D123">
        <v>1.6339869281048323</v>
      </c>
      <c r="E123">
        <v>1.5979059822558859</v>
      </c>
      <c r="F123">
        <v>0.20795126669015054</v>
      </c>
      <c r="G123">
        <v>3.8974071689296022</v>
      </c>
    </row>
    <row r="124" spans="1:7" x14ac:dyDescent="0.2">
      <c r="A124" t="s">
        <v>460</v>
      </c>
      <c r="B124">
        <v>171.79346405228759</v>
      </c>
      <c r="C124">
        <v>168</v>
      </c>
      <c r="D124">
        <v>1.0225801431683785</v>
      </c>
    </row>
    <row r="126" spans="1:7" ht="16" thickBot="1" x14ac:dyDescent="0.25">
      <c r="A126" s="14" t="s">
        <v>461</v>
      </c>
      <c r="B126" s="14">
        <v>173.42745098039242</v>
      </c>
      <c r="C126" s="14">
        <v>169</v>
      </c>
      <c r="D126" s="14"/>
      <c r="E126" s="14"/>
      <c r="F126" s="14"/>
      <c r="G126" s="14"/>
    </row>
  </sheetData>
  <autoFilter ref="A2:AD2" xr:uid="{E569E1B1-F211-154D-8818-5C4E1BE75AF6}">
    <sortState xmlns:xlrd2="http://schemas.microsoft.com/office/spreadsheetml/2017/richdata2" ref="A3:AD93">
      <sortCondition ref="A2:A93"/>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3725-4E8E-BC4A-A77B-0EB5263D3D7A}">
  <dimension ref="A1:AO103"/>
  <sheetViews>
    <sheetView topLeftCell="T1" workbookViewId="0">
      <selection activeCell="AD5" sqref="AD5"/>
    </sheetView>
  </sheetViews>
  <sheetFormatPr baseColWidth="10" defaultRowHeight="15" x14ac:dyDescent="0.2"/>
  <sheetData>
    <row r="1" spans="1:40" x14ac:dyDescent="0.2">
      <c r="A1" s="19" t="s">
        <v>419</v>
      </c>
      <c r="B1" s="19" t="s">
        <v>419</v>
      </c>
      <c r="L1" s="11" t="s">
        <v>420</v>
      </c>
      <c r="M1" s="11" t="s">
        <v>420</v>
      </c>
      <c r="S1" s="11" t="s">
        <v>421</v>
      </c>
      <c r="T1" s="11" t="s">
        <v>421</v>
      </c>
      <c r="Z1" s="11" t="s">
        <v>423</v>
      </c>
      <c r="AA1" s="11" t="s">
        <v>423</v>
      </c>
      <c r="AG1" s="11" t="s">
        <v>424</v>
      </c>
      <c r="AH1" s="11" t="s">
        <v>424</v>
      </c>
      <c r="AJ1" s="19" t="s">
        <v>425</v>
      </c>
      <c r="AK1" s="19" t="s">
        <v>425</v>
      </c>
      <c r="AM1" s="12" t="s">
        <v>426</v>
      </c>
      <c r="AN1" s="12" t="s">
        <v>426</v>
      </c>
    </row>
    <row r="2" spans="1:40" x14ac:dyDescent="0.2">
      <c r="A2">
        <v>1.3333333333333333</v>
      </c>
      <c r="B2">
        <v>-1</v>
      </c>
      <c r="D2" t="s">
        <v>430</v>
      </c>
      <c r="L2">
        <v>0</v>
      </c>
      <c r="M2">
        <v>1</v>
      </c>
      <c r="O2" t="s">
        <v>430</v>
      </c>
      <c r="S2">
        <v>2</v>
      </c>
      <c r="T2">
        <v>-2</v>
      </c>
      <c r="V2" t="s">
        <v>430</v>
      </c>
      <c r="Z2">
        <v>1.6666666666666667</v>
      </c>
      <c r="AA2">
        <v>3.6666666666666665</v>
      </c>
      <c r="AC2" t="s">
        <v>430</v>
      </c>
      <c r="AG2">
        <v>3.6</v>
      </c>
      <c r="AH2">
        <v>4.2</v>
      </c>
      <c r="AJ2">
        <v>3.75</v>
      </c>
      <c r="AK2">
        <v>2.6666666666666665</v>
      </c>
      <c r="AM2">
        <v>4</v>
      </c>
      <c r="AN2">
        <v>8</v>
      </c>
    </row>
    <row r="3" spans="1:40" ht="16" thickBot="1" x14ac:dyDescent="0.25">
      <c r="A3">
        <v>1.6666666666666667</v>
      </c>
      <c r="B3">
        <v>0</v>
      </c>
      <c r="L3">
        <v>0</v>
      </c>
      <c r="M3">
        <v>0</v>
      </c>
      <c r="S3">
        <v>0</v>
      </c>
      <c r="T3">
        <v>0</v>
      </c>
      <c r="Z3">
        <v>2.3333333333333335</v>
      </c>
      <c r="AA3">
        <v>3.8888888888888888</v>
      </c>
      <c r="AG3">
        <v>4</v>
      </c>
      <c r="AH3">
        <v>4.2</v>
      </c>
      <c r="AJ3">
        <v>1.5</v>
      </c>
      <c r="AK3">
        <v>4.333333333333333</v>
      </c>
      <c r="AM3">
        <v>5</v>
      </c>
      <c r="AN3">
        <v>3</v>
      </c>
    </row>
    <row r="4" spans="1:40" x14ac:dyDescent="0.2">
      <c r="A4">
        <v>2.6666666666666665</v>
      </c>
      <c r="B4">
        <v>3</v>
      </c>
      <c r="D4" s="15"/>
      <c r="E4" s="15" t="s">
        <v>431</v>
      </c>
      <c r="F4" s="15" t="s">
        <v>432</v>
      </c>
      <c r="L4">
        <v>2</v>
      </c>
      <c r="M4">
        <v>2</v>
      </c>
      <c r="O4" s="15"/>
      <c r="P4" s="15" t="s">
        <v>431</v>
      </c>
      <c r="Q4" s="15" t="s">
        <v>432</v>
      </c>
      <c r="S4">
        <v>4</v>
      </c>
      <c r="T4">
        <v>5</v>
      </c>
      <c r="V4" s="15"/>
      <c r="W4" s="15" t="s">
        <v>431</v>
      </c>
      <c r="X4" s="15" t="s">
        <v>432</v>
      </c>
      <c r="Z4">
        <v>2</v>
      </c>
      <c r="AA4">
        <v>3.5555555555555554</v>
      </c>
      <c r="AC4" s="15"/>
      <c r="AD4" s="15" t="s">
        <v>431</v>
      </c>
      <c r="AE4" s="15" t="s">
        <v>432</v>
      </c>
      <c r="AG4">
        <v>2.4</v>
      </c>
      <c r="AH4">
        <v>2.8</v>
      </c>
      <c r="AJ4">
        <v>3.5</v>
      </c>
      <c r="AK4">
        <v>3</v>
      </c>
      <c r="AM4">
        <v>8</v>
      </c>
      <c r="AN4">
        <v>9</v>
      </c>
    </row>
    <row r="5" spans="1:40" x14ac:dyDescent="0.2">
      <c r="A5">
        <v>4</v>
      </c>
      <c r="B5">
        <v>4</v>
      </c>
      <c r="D5" t="s">
        <v>433</v>
      </c>
      <c r="E5">
        <v>1.6839826839826841</v>
      </c>
      <c r="F5">
        <v>1.5151515151515149</v>
      </c>
      <c r="L5">
        <v>4</v>
      </c>
      <c r="M5">
        <v>4</v>
      </c>
      <c r="O5" t="s">
        <v>433</v>
      </c>
      <c r="P5">
        <v>1.5194805194805194</v>
      </c>
      <c r="Q5">
        <v>1.3766233766233766</v>
      </c>
      <c r="S5">
        <v>4</v>
      </c>
      <c r="T5">
        <v>4</v>
      </c>
      <c r="V5" t="s">
        <v>433</v>
      </c>
      <c r="W5">
        <v>2.0259740259740258</v>
      </c>
      <c r="X5">
        <v>1.8181818181818181</v>
      </c>
      <c r="Z5">
        <v>1</v>
      </c>
      <c r="AA5">
        <v>2.3333333333333335</v>
      </c>
      <c r="AC5" t="s">
        <v>433</v>
      </c>
      <c r="AD5">
        <v>2.8977777777777773</v>
      </c>
      <c r="AE5">
        <v>3.3274074074074074</v>
      </c>
      <c r="AG5">
        <v>3.6</v>
      </c>
      <c r="AH5">
        <v>3.4</v>
      </c>
      <c r="AJ5">
        <v>4.5</v>
      </c>
      <c r="AK5">
        <v>4</v>
      </c>
      <c r="AM5">
        <v>12</v>
      </c>
      <c r="AN5">
        <v>12</v>
      </c>
    </row>
    <row r="6" spans="1:40" x14ac:dyDescent="0.2">
      <c r="A6">
        <v>1.6666666666666667</v>
      </c>
      <c r="B6">
        <v>1</v>
      </c>
      <c r="D6" t="s">
        <v>434</v>
      </c>
      <c r="E6">
        <v>2.0318599529125829</v>
      </c>
      <c r="F6">
        <v>2.3934077618288141</v>
      </c>
      <c r="L6">
        <v>3</v>
      </c>
      <c r="M6">
        <v>1</v>
      </c>
      <c r="O6" t="s">
        <v>434</v>
      </c>
      <c r="P6">
        <v>2.4634313055365684</v>
      </c>
      <c r="Q6">
        <v>2.5799726589200271</v>
      </c>
      <c r="S6">
        <v>2</v>
      </c>
      <c r="T6">
        <v>1</v>
      </c>
      <c r="V6" t="s">
        <v>434</v>
      </c>
      <c r="W6">
        <v>2.4466848940533152</v>
      </c>
      <c r="X6">
        <v>3.7559808612440198</v>
      </c>
      <c r="Z6">
        <v>2.3333333333333335</v>
      </c>
      <c r="AA6">
        <v>3.2222222222222223</v>
      </c>
      <c r="AC6" t="s">
        <v>434</v>
      </c>
      <c r="AD6">
        <v>1.5044244244244267</v>
      </c>
      <c r="AE6">
        <v>0.89052163274385676</v>
      </c>
      <c r="AG6">
        <v>3.2</v>
      </c>
      <c r="AH6">
        <v>3.8</v>
      </c>
      <c r="AJ6">
        <v>3.5</v>
      </c>
      <c r="AK6">
        <v>5</v>
      </c>
      <c r="AM6">
        <v>9</v>
      </c>
      <c r="AN6">
        <v>12</v>
      </c>
    </row>
    <row r="7" spans="1:40" x14ac:dyDescent="0.2">
      <c r="A7">
        <v>1</v>
      </c>
      <c r="B7">
        <v>1</v>
      </c>
      <c r="D7" t="s">
        <v>435</v>
      </c>
      <c r="E7">
        <v>77</v>
      </c>
      <c r="F7">
        <v>77</v>
      </c>
      <c r="L7">
        <v>0</v>
      </c>
      <c r="M7">
        <v>0</v>
      </c>
      <c r="O7" t="s">
        <v>435</v>
      </c>
      <c r="P7">
        <v>77</v>
      </c>
      <c r="Q7">
        <v>77</v>
      </c>
      <c r="S7">
        <v>3</v>
      </c>
      <c r="T7">
        <v>3</v>
      </c>
      <c r="V7" t="s">
        <v>435</v>
      </c>
      <c r="W7">
        <v>77</v>
      </c>
      <c r="X7">
        <v>77</v>
      </c>
      <c r="Z7">
        <v>2.6666666666666665</v>
      </c>
      <c r="AA7">
        <v>2.7777777777777777</v>
      </c>
      <c r="AC7" t="s">
        <v>435</v>
      </c>
      <c r="AD7">
        <v>75</v>
      </c>
      <c r="AE7">
        <v>75</v>
      </c>
      <c r="AG7">
        <v>4.2</v>
      </c>
      <c r="AH7">
        <v>5</v>
      </c>
      <c r="AJ7">
        <v>3</v>
      </c>
      <c r="AK7">
        <v>4.333333333333333</v>
      </c>
      <c r="AM7">
        <v>15</v>
      </c>
      <c r="AN7">
        <v>12</v>
      </c>
    </row>
    <row r="8" spans="1:40" x14ac:dyDescent="0.2">
      <c r="A8">
        <v>0.33333333333333331</v>
      </c>
      <c r="B8">
        <v>0</v>
      </c>
      <c r="D8" t="s">
        <v>436</v>
      </c>
      <c r="E8">
        <v>0.75631915464542165</v>
      </c>
      <c r="L8">
        <v>1</v>
      </c>
      <c r="M8">
        <v>0</v>
      </c>
      <c r="O8" t="s">
        <v>436</v>
      </c>
      <c r="P8">
        <v>0.78254953896892376</v>
      </c>
      <c r="S8">
        <v>0</v>
      </c>
      <c r="T8">
        <v>0</v>
      </c>
      <c r="V8" t="s">
        <v>436</v>
      </c>
      <c r="W8">
        <v>0.55715715699468638</v>
      </c>
      <c r="Z8">
        <v>3</v>
      </c>
      <c r="AA8">
        <v>3.8888888888888888</v>
      </c>
      <c r="AC8" t="s">
        <v>436</v>
      </c>
      <c r="AD8">
        <v>0.47987859243874387</v>
      </c>
      <c r="AG8">
        <v>3.6</v>
      </c>
      <c r="AH8">
        <v>3.6</v>
      </c>
      <c r="AJ8">
        <v>3</v>
      </c>
      <c r="AK8">
        <v>3.3333333333333335</v>
      </c>
      <c r="AM8">
        <v>4</v>
      </c>
      <c r="AN8">
        <v>8</v>
      </c>
    </row>
    <row r="9" spans="1:40" x14ac:dyDescent="0.2">
      <c r="A9">
        <v>4</v>
      </c>
      <c r="B9">
        <v>3.6666666666666665</v>
      </c>
      <c r="D9" t="s">
        <v>437</v>
      </c>
      <c r="E9">
        <v>0</v>
      </c>
      <c r="L9">
        <v>3</v>
      </c>
      <c r="M9">
        <v>3</v>
      </c>
      <c r="O9" t="s">
        <v>437</v>
      </c>
      <c r="P9">
        <v>0</v>
      </c>
      <c r="S9">
        <v>4</v>
      </c>
      <c r="T9">
        <v>3</v>
      </c>
      <c r="V9" t="s">
        <v>437</v>
      </c>
      <c r="W9">
        <v>0</v>
      </c>
      <c r="Z9">
        <v>1</v>
      </c>
      <c r="AA9">
        <v>2.8888888888888888</v>
      </c>
      <c r="AC9" t="s">
        <v>437</v>
      </c>
      <c r="AD9">
        <v>0</v>
      </c>
      <c r="AG9">
        <v>4.2</v>
      </c>
      <c r="AH9">
        <v>4.4000000000000004</v>
      </c>
      <c r="AJ9">
        <v>4.25</v>
      </c>
      <c r="AK9">
        <v>4.666666666666667</v>
      </c>
      <c r="AM9">
        <v>1</v>
      </c>
      <c r="AN9">
        <v>1</v>
      </c>
    </row>
    <row r="10" spans="1:40" x14ac:dyDescent="0.2">
      <c r="A10">
        <v>1</v>
      </c>
      <c r="B10">
        <v>2.3333333333333335</v>
      </c>
      <c r="D10" t="s">
        <v>438</v>
      </c>
      <c r="E10">
        <v>76</v>
      </c>
      <c r="L10">
        <v>1</v>
      </c>
      <c r="M10">
        <v>2</v>
      </c>
      <c r="O10" t="s">
        <v>438</v>
      </c>
      <c r="P10">
        <v>76</v>
      </c>
      <c r="S10">
        <v>1</v>
      </c>
      <c r="T10">
        <v>3</v>
      </c>
      <c r="V10" t="s">
        <v>438</v>
      </c>
      <c r="W10">
        <v>76</v>
      </c>
      <c r="Z10">
        <v>3</v>
      </c>
      <c r="AA10">
        <v>3.1111111111111112</v>
      </c>
      <c r="AC10" t="s">
        <v>438</v>
      </c>
      <c r="AD10">
        <v>74</v>
      </c>
      <c r="AG10">
        <v>3.6</v>
      </c>
      <c r="AH10">
        <v>4.2</v>
      </c>
      <c r="AJ10">
        <v>3.5</v>
      </c>
      <c r="AK10">
        <v>4.333333333333333</v>
      </c>
      <c r="AM10">
        <v>13</v>
      </c>
      <c r="AN10">
        <v>12</v>
      </c>
    </row>
    <row r="11" spans="1:40" x14ac:dyDescent="0.2">
      <c r="A11">
        <v>2.6666666666666665</v>
      </c>
      <c r="B11">
        <v>3.3333333333333335</v>
      </c>
      <c r="D11" t="s">
        <v>439</v>
      </c>
      <c r="E11">
        <v>1.4193058546907178</v>
      </c>
      <c r="L11">
        <v>1</v>
      </c>
      <c r="M11">
        <v>3</v>
      </c>
      <c r="O11" t="s">
        <v>439</v>
      </c>
      <c r="P11">
        <v>1.1964559537714159</v>
      </c>
      <c r="S11">
        <v>4</v>
      </c>
      <c r="T11">
        <v>4</v>
      </c>
      <c r="V11" t="s">
        <v>439</v>
      </c>
      <c r="W11">
        <v>1.0849016057932968</v>
      </c>
      <c r="Z11">
        <v>2.6666666666666665</v>
      </c>
      <c r="AA11">
        <v>2.4444444444444446</v>
      </c>
      <c r="AC11" t="s">
        <v>439</v>
      </c>
      <c r="AD11">
        <v>-3.2834611870441628</v>
      </c>
      <c r="AG11">
        <v>3.8</v>
      </c>
      <c r="AH11">
        <v>4</v>
      </c>
      <c r="AJ11">
        <v>4</v>
      </c>
      <c r="AK11">
        <v>5</v>
      </c>
      <c r="AM11">
        <v>7</v>
      </c>
      <c r="AN11">
        <v>10</v>
      </c>
    </row>
    <row r="12" spans="1:40" x14ac:dyDescent="0.2">
      <c r="A12">
        <v>0</v>
      </c>
      <c r="B12">
        <v>0.33333333333333331</v>
      </c>
      <c r="D12" t="s">
        <v>440</v>
      </c>
      <c r="E12">
        <v>7.9949215193898221E-2</v>
      </c>
      <c r="L12">
        <v>-1</v>
      </c>
      <c r="M12">
        <v>0</v>
      </c>
      <c r="O12" t="s">
        <v>440</v>
      </c>
      <c r="P12">
        <v>0.11761893499060772</v>
      </c>
      <c r="S12">
        <v>0</v>
      </c>
      <c r="T12">
        <v>0</v>
      </c>
      <c r="V12" t="s">
        <v>440</v>
      </c>
      <c r="W12">
        <v>0.14069736734664803</v>
      </c>
      <c r="Z12">
        <v>3.3333333333333335</v>
      </c>
      <c r="AA12">
        <v>2.7777777777777777</v>
      </c>
      <c r="AC12" t="s">
        <v>440</v>
      </c>
      <c r="AD12">
        <v>7.8373394952217302E-4</v>
      </c>
      <c r="AG12">
        <v>3.6</v>
      </c>
      <c r="AH12">
        <v>3.4</v>
      </c>
      <c r="AJ12">
        <v>3.25</v>
      </c>
      <c r="AK12">
        <v>3.3333333333333335</v>
      </c>
      <c r="AM12">
        <v>10</v>
      </c>
      <c r="AN12">
        <v>14</v>
      </c>
    </row>
    <row r="13" spans="1:40" x14ac:dyDescent="0.2">
      <c r="A13">
        <v>2</v>
      </c>
      <c r="B13">
        <v>2</v>
      </c>
      <c r="D13" t="s">
        <v>441</v>
      </c>
      <c r="E13">
        <v>1.6651513534046942</v>
      </c>
      <c r="L13">
        <v>2</v>
      </c>
      <c r="M13">
        <v>3</v>
      </c>
      <c r="O13" t="s">
        <v>441</v>
      </c>
      <c r="P13">
        <v>1.6651513534046942</v>
      </c>
      <c r="S13">
        <v>2</v>
      </c>
      <c r="T13">
        <v>2</v>
      </c>
      <c r="V13" t="s">
        <v>441</v>
      </c>
      <c r="W13">
        <v>1.6651513534046942</v>
      </c>
      <c r="Z13">
        <v>2.3333333333333335</v>
      </c>
      <c r="AA13">
        <v>3.6666666666666665</v>
      </c>
      <c r="AC13" t="s">
        <v>441</v>
      </c>
      <c r="AD13">
        <v>1.6657068927340244</v>
      </c>
      <c r="AG13">
        <v>1</v>
      </c>
      <c r="AH13">
        <v>2.8</v>
      </c>
      <c r="AJ13">
        <v>4.75</v>
      </c>
      <c r="AK13">
        <v>4</v>
      </c>
      <c r="AM13">
        <v>0</v>
      </c>
      <c r="AN13">
        <v>0</v>
      </c>
    </row>
    <row r="14" spans="1:40" x14ac:dyDescent="0.2">
      <c r="A14">
        <v>0.33333333333333331</v>
      </c>
      <c r="B14">
        <v>0</v>
      </c>
      <c r="D14" t="s">
        <v>442</v>
      </c>
      <c r="E14">
        <v>0.15989843038779644</v>
      </c>
      <c r="L14">
        <v>1</v>
      </c>
      <c r="M14">
        <v>0</v>
      </c>
      <c r="O14" t="s">
        <v>442</v>
      </c>
      <c r="P14">
        <v>0.23523786998121543</v>
      </c>
      <c r="S14">
        <v>0</v>
      </c>
      <c r="T14">
        <v>0</v>
      </c>
      <c r="V14" t="s">
        <v>442</v>
      </c>
      <c r="W14">
        <v>0.28139473469329607</v>
      </c>
      <c r="Z14">
        <v>2.6666666666666665</v>
      </c>
      <c r="AA14">
        <v>4.1111111111111107</v>
      </c>
      <c r="AC14" t="s">
        <v>442</v>
      </c>
      <c r="AD14">
        <v>1.567467899044346E-3</v>
      </c>
      <c r="AG14">
        <v>5.6</v>
      </c>
      <c r="AH14">
        <v>4.5999999999999996</v>
      </c>
      <c r="AJ14">
        <v>4</v>
      </c>
      <c r="AK14">
        <v>5</v>
      </c>
      <c r="AM14">
        <v>3</v>
      </c>
      <c r="AN14">
        <v>4</v>
      </c>
    </row>
    <row r="15" spans="1:40" ht="16" thickBot="1" x14ac:dyDescent="0.25">
      <c r="A15">
        <v>0</v>
      </c>
      <c r="B15">
        <v>1.3333333333333333</v>
      </c>
      <c r="D15" s="14" t="s">
        <v>443</v>
      </c>
      <c r="E15" s="14">
        <v>1.991672609644662</v>
      </c>
      <c r="F15" s="14"/>
      <c r="L15">
        <v>0</v>
      </c>
      <c r="M15">
        <v>-1</v>
      </c>
      <c r="O15" s="14" t="s">
        <v>443</v>
      </c>
      <c r="P15" s="14">
        <v>1.991672609644662</v>
      </c>
      <c r="Q15" s="14"/>
      <c r="S15">
        <v>0</v>
      </c>
      <c r="T15">
        <v>5</v>
      </c>
      <c r="V15" s="14" t="s">
        <v>443</v>
      </c>
      <c r="W15" s="14">
        <v>1.991672609644662</v>
      </c>
      <c r="X15" s="14"/>
      <c r="Z15">
        <v>4.666666666666667</v>
      </c>
      <c r="AA15">
        <v>3.7777777777777777</v>
      </c>
      <c r="AC15" s="14" t="s">
        <v>443</v>
      </c>
      <c r="AD15" s="14">
        <v>1.992543495180934</v>
      </c>
      <c r="AE15" s="14"/>
      <c r="AG15">
        <v>4</v>
      </c>
      <c r="AH15">
        <v>3</v>
      </c>
      <c r="AJ15">
        <v>3.75</v>
      </c>
      <c r="AK15">
        <v>3</v>
      </c>
      <c r="AM15">
        <v>7</v>
      </c>
      <c r="AN15">
        <v>6</v>
      </c>
    </row>
    <row r="16" spans="1:40" x14ac:dyDescent="0.2">
      <c r="A16">
        <v>4.333333333333333</v>
      </c>
      <c r="B16">
        <v>5</v>
      </c>
      <c r="L16">
        <v>4</v>
      </c>
      <c r="M16">
        <v>5</v>
      </c>
      <c r="S16">
        <v>4</v>
      </c>
      <c r="T16">
        <v>5</v>
      </c>
      <c r="Z16">
        <v>1.3333333333333333</v>
      </c>
      <c r="AA16">
        <v>2.6666666666666665</v>
      </c>
      <c r="AG16">
        <v>3.2</v>
      </c>
      <c r="AH16">
        <v>2.8</v>
      </c>
      <c r="AJ16">
        <v>4</v>
      </c>
      <c r="AK16">
        <v>4.333333333333333</v>
      </c>
      <c r="AM16">
        <v>1</v>
      </c>
      <c r="AN16">
        <v>1</v>
      </c>
    </row>
    <row r="17" spans="1:40" x14ac:dyDescent="0.2">
      <c r="A17">
        <v>1.6666666666666667</v>
      </c>
      <c r="B17">
        <v>1.3333333333333333</v>
      </c>
      <c r="L17">
        <v>0</v>
      </c>
      <c r="M17">
        <v>0</v>
      </c>
      <c r="S17">
        <v>3</v>
      </c>
      <c r="T17">
        <v>2</v>
      </c>
      <c r="Z17">
        <v>3</v>
      </c>
      <c r="AA17">
        <v>3.8888888888888888</v>
      </c>
      <c r="AG17">
        <v>2.6</v>
      </c>
      <c r="AH17">
        <v>3.4</v>
      </c>
      <c r="AJ17">
        <v>5.5</v>
      </c>
      <c r="AK17">
        <v>6</v>
      </c>
      <c r="AM17">
        <v>15</v>
      </c>
      <c r="AN17">
        <v>15</v>
      </c>
    </row>
    <row r="18" spans="1:40" x14ac:dyDescent="0.2">
      <c r="A18">
        <v>3</v>
      </c>
      <c r="B18">
        <v>1.6666666666666667</v>
      </c>
      <c r="D18" t="s">
        <v>444</v>
      </c>
      <c r="L18">
        <v>1</v>
      </c>
      <c r="M18">
        <v>2</v>
      </c>
      <c r="S18">
        <v>4</v>
      </c>
      <c r="T18">
        <v>2</v>
      </c>
      <c r="Z18">
        <v>2</v>
      </c>
      <c r="AA18">
        <v>2.8888888888888888</v>
      </c>
      <c r="AG18">
        <v>4.4000000000000004</v>
      </c>
      <c r="AH18">
        <v>4.2</v>
      </c>
      <c r="AJ18">
        <v>4.25</v>
      </c>
      <c r="AK18">
        <v>4</v>
      </c>
      <c r="AM18">
        <v>14</v>
      </c>
      <c r="AN18">
        <v>15</v>
      </c>
    </row>
    <row r="19" spans="1:40" x14ac:dyDescent="0.2">
      <c r="A19">
        <v>4</v>
      </c>
      <c r="B19">
        <v>4.333333333333333</v>
      </c>
      <c r="L19">
        <v>4</v>
      </c>
      <c r="M19">
        <v>5</v>
      </c>
      <c r="N19" t="s">
        <v>444</v>
      </c>
      <c r="Z19">
        <v>2</v>
      </c>
      <c r="AA19">
        <v>2.8888888888888888</v>
      </c>
      <c r="AG19">
        <v>5</v>
      </c>
      <c r="AH19">
        <v>4.2</v>
      </c>
      <c r="AJ19">
        <v>4.25</v>
      </c>
      <c r="AK19">
        <v>3.3333333333333335</v>
      </c>
      <c r="AM19">
        <v>7</v>
      </c>
      <c r="AN19">
        <v>6</v>
      </c>
    </row>
    <row r="20" spans="1:40" ht="16" thickBot="1" x14ac:dyDescent="0.25">
      <c r="A20">
        <v>2</v>
      </c>
      <c r="B20">
        <v>1.6666666666666667</v>
      </c>
      <c r="D20" t="s">
        <v>445</v>
      </c>
      <c r="L20">
        <v>1</v>
      </c>
      <c r="M20">
        <v>3</v>
      </c>
      <c r="Z20">
        <v>3.3333333333333335</v>
      </c>
      <c r="AA20">
        <v>3.3333333333333335</v>
      </c>
      <c r="AG20">
        <v>3.2</v>
      </c>
      <c r="AH20">
        <v>4</v>
      </c>
      <c r="AJ20">
        <v>3.75</v>
      </c>
      <c r="AK20">
        <v>3</v>
      </c>
      <c r="AM20">
        <v>12</v>
      </c>
      <c r="AN20">
        <v>11</v>
      </c>
    </row>
    <row r="21" spans="1:40" ht="16" thickBot="1" x14ac:dyDescent="0.25">
      <c r="A21">
        <v>2.6666666666666665</v>
      </c>
      <c r="B21">
        <v>2</v>
      </c>
      <c r="D21" s="15" t="s">
        <v>446</v>
      </c>
      <c r="E21" s="15" t="s">
        <v>447</v>
      </c>
      <c r="F21" s="15" t="s">
        <v>448</v>
      </c>
      <c r="G21" s="15" t="s">
        <v>449</v>
      </c>
      <c r="H21" s="15" t="s">
        <v>434</v>
      </c>
      <c r="L21">
        <v>3</v>
      </c>
      <c r="M21">
        <v>1</v>
      </c>
      <c r="N21" t="s">
        <v>445</v>
      </c>
      <c r="Z21">
        <v>2.3333333333333335</v>
      </c>
      <c r="AA21">
        <v>3.5555555555555554</v>
      </c>
      <c r="AG21">
        <v>3.4</v>
      </c>
      <c r="AH21">
        <v>4.2</v>
      </c>
      <c r="AJ21">
        <v>3.5</v>
      </c>
      <c r="AK21">
        <v>4</v>
      </c>
      <c r="AM21">
        <v>14</v>
      </c>
      <c r="AN21">
        <v>14</v>
      </c>
    </row>
    <row r="22" spans="1:40" x14ac:dyDescent="0.2">
      <c r="A22">
        <v>0</v>
      </c>
      <c r="B22">
        <v>0</v>
      </c>
      <c r="D22" t="s">
        <v>450</v>
      </c>
      <c r="E22">
        <v>77</v>
      </c>
      <c r="F22">
        <v>129.66666666666669</v>
      </c>
      <c r="G22">
        <v>1.6839826839826841</v>
      </c>
      <c r="H22">
        <v>2.0318599529125829</v>
      </c>
      <c r="L22">
        <v>0</v>
      </c>
      <c r="M22">
        <v>0</v>
      </c>
      <c r="N22" s="15" t="s">
        <v>446</v>
      </c>
      <c r="O22" s="15" t="s">
        <v>447</v>
      </c>
      <c r="P22" s="15" t="s">
        <v>448</v>
      </c>
      <c r="Q22" s="15" t="s">
        <v>449</v>
      </c>
      <c r="R22" s="15" t="s">
        <v>434</v>
      </c>
      <c r="Z22">
        <v>5.666666666666667</v>
      </c>
      <c r="AA22">
        <v>3.8888888888888888</v>
      </c>
      <c r="AG22">
        <v>3.6</v>
      </c>
      <c r="AH22">
        <v>3.6</v>
      </c>
      <c r="AJ22">
        <v>3.5</v>
      </c>
      <c r="AK22">
        <v>4</v>
      </c>
      <c r="AM22">
        <v>6</v>
      </c>
      <c r="AN22">
        <v>2</v>
      </c>
    </row>
    <row r="23" spans="1:40" ht="16" thickBot="1" x14ac:dyDescent="0.25">
      <c r="A23">
        <v>2</v>
      </c>
      <c r="B23">
        <v>1</v>
      </c>
      <c r="D23" s="14" t="s">
        <v>451</v>
      </c>
      <c r="E23" s="14">
        <v>77</v>
      </c>
      <c r="F23" s="14">
        <v>116.66666666666664</v>
      </c>
      <c r="G23" s="14">
        <v>1.5151515151515149</v>
      </c>
      <c r="H23" s="14">
        <v>2.3934077618288141</v>
      </c>
      <c r="L23">
        <v>2</v>
      </c>
      <c r="M23">
        <v>1</v>
      </c>
      <c r="N23" t="s">
        <v>450</v>
      </c>
      <c r="O23">
        <v>75</v>
      </c>
      <c r="P23">
        <v>217.33333333333329</v>
      </c>
      <c r="Q23">
        <v>2.8977777777777773</v>
      </c>
      <c r="R23">
        <v>1.5044244244244267</v>
      </c>
      <c r="Z23">
        <v>2.6666666666666665</v>
      </c>
      <c r="AA23">
        <v>3.3333333333333335</v>
      </c>
      <c r="AG23">
        <v>4</v>
      </c>
      <c r="AH23">
        <v>3.6</v>
      </c>
      <c r="AJ23">
        <v>4.75</v>
      </c>
      <c r="AK23">
        <v>4.666666666666667</v>
      </c>
      <c r="AM23">
        <v>7</v>
      </c>
      <c r="AN23">
        <v>5</v>
      </c>
    </row>
    <row r="24" spans="1:40" ht="16" thickBot="1" x14ac:dyDescent="0.25">
      <c r="A24">
        <v>3</v>
      </c>
      <c r="B24">
        <v>3</v>
      </c>
      <c r="L24">
        <v>3</v>
      </c>
      <c r="M24">
        <v>3</v>
      </c>
      <c r="N24" s="14" t="s">
        <v>451</v>
      </c>
      <c r="O24" s="14">
        <v>75</v>
      </c>
      <c r="P24" s="14">
        <v>249.55555555555554</v>
      </c>
      <c r="Q24" s="14">
        <v>3.3274074074074074</v>
      </c>
      <c r="R24" s="14">
        <v>0.89052163274385676</v>
      </c>
      <c r="Z24">
        <v>1</v>
      </c>
      <c r="AA24">
        <v>2</v>
      </c>
      <c r="AG24">
        <v>3</v>
      </c>
      <c r="AH24">
        <v>4.2</v>
      </c>
      <c r="AJ24">
        <v>4</v>
      </c>
      <c r="AK24">
        <v>2.3333333333333335</v>
      </c>
      <c r="AM24">
        <v>12</v>
      </c>
      <c r="AN24">
        <v>5</v>
      </c>
    </row>
    <row r="25" spans="1:40" x14ac:dyDescent="0.2">
      <c r="A25">
        <v>1.6666666666666667</v>
      </c>
      <c r="B25">
        <v>3.6666666666666665</v>
      </c>
      <c r="L25">
        <v>1</v>
      </c>
      <c r="M25">
        <v>3</v>
      </c>
      <c r="Z25">
        <v>4.333333333333333</v>
      </c>
      <c r="AA25">
        <v>3.8888888888888888</v>
      </c>
      <c r="AG25">
        <v>2</v>
      </c>
      <c r="AH25">
        <v>2.8</v>
      </c>
      <c r="AJ25">
        <v>1.75</v>
      </c>
      <c r="AK25">
        <v>1.3333333333333333</v>
      </c>
      <c r="AM25">
        <v>6</v>
      </c>
      <c r="AN25">
        <v>3</v>
      </c>
    </row>
    <row r="26" spans="1:40" ht="16" thickBot="1" x14ac:dyDescent="0.25">
      <c r="A26">
        <v>0</v>
      </c>
      <c r="B26">
        <v>0</v>
      </c>
      <c r="D26" t="s">
        <v>452</v>
      </c>
      <c r="L26">
        <v>0</v>
      </c>
      <c r="M26">
        <v>0</v>
      </c>
      <c r="Z26">
        <v>4</v>
      </c>
      <c r="AA26">
        <v>4</v>
      </c>
      <c r="AG26">
        <v>3.2</v>
      </c>
      <c r="AH26">
        <v>3.8</v>
      </c>
      <c r="AJ26">
        <v>3.5</v>
      </c>
      <c r="AK26">
        <v>4</v>
      </c>
      <c r="AM26">
        <v>6</v>
      </c>
      <c r="AN26">
        <v>3</v>
      </c>
    </row>
    <row r="27" spans="1:40" x14ac:dyDescent="0.2">
      <c r="A27">
        <v>1.6666666666666667</v>
      </c>
      <c r="B27">
        <v>2</v>
      </c>
      <c r="D27" s="15" t="s">
        <v>453</v>
      </c>
      <c r="E27" s="15" t="s">
        <v>454</v>
      </c>
      <c r="F27" s="15" t="s">
        <v>438</v>
      </c>
      <c r="G27" s="15" t="s">
        <v>455</v>
      </c>
      <c r="H27" s="15" t="s">
        <v>456</v>
      </c>
      <c r="I27" s="15" t="s">
        <v>457</v>
      </c>
      <c r="J27" s="15" t="s">
        <v>458</v>
      </c>
      <c r="L27">
        <v>3</v>
      </c>
      <c r="M27">
        <v>2</v>
      </c>
      <c r="N27" t="s">
        <v>452</v>
      </c>
      <c r="Z27">
        <v>1.3333333333333333</v>
      </c>
      <c r="AA27">
        <v>3.3333333333333335</v>
      </c>
      <c r="AG27">
        <v>3</v>
      </c>
      <c r="AH27">
        <v>3.2</v>
      </c>
      <c r="AJ27">
        <v>4</v>
      </c>
      <c r="AK27">
        <v>3.6666666666666665</v>
      </c>
      <c r="AM27">
        <v>0</v>
      </c>
      <c r="AN27">
        <v>0</v>
      </c>
    </row>
    <row r="28" spans="1:40" x14ac:dyDescent="0.2">
      <c r="A28">
        <v>3</v>
      </c>
      <c r="B28">
        <v>3</v>
      </c>
      <c r="D28" t="s">
        <v>459</v>
      </c>
      <c r="E28">
        <v>1.0974025974029473</v>
      </c>
      <c r="F28">
        <v>1</v>
      </c>
      <c r="G28">
        <v>1.0974025974029473</v>
      </c>
      <c r="H28">
        <v>0.49597116746057762</v>
      </c>
      <c r="I28">
        <v>0.48235328934684396</v>
      </c>
      <c r="J28">
        <v>3.9033664964061376</v>
      </c>
      <c r="L28">
        <v>2</v>
      </c>
      <c r="M28">
        <v>3</v>
      </c>
      <c r="N28" t="s">
        <v>453</v>
      </c>
      <c r="O28" t="s">
        <v>454</v>
      </c>
      <c r="P28" t="s">
        <v>438</v>
      </c>
      <c r="Q28" t="s">
        <v>455</v>
      </c>
      <c r="R28" t="s">
        <v>456</v>
      </c>
      <c r="S28" t="s">
        <v>457</v>
      </c>
      <c r="T28" t="s">
        <v>458</v>
      </c>
      <c r="Z28">
        <v>1.6666666666666667</v>
      </c>
      <c r="AA28">
        <v>2.4444444444444446</v>
      </c>
      <c r="AG28">
        <v>3.4</v>
      </c>
      <c r="AH28">
        <v>3.2</v>
      </c>
      <c r="AJ28">
        <v>4.25</v>
      </c>
      <c r="AK28">
        <v>5.333333333333333</v>
      </c>
      <c r="AM28">
        <v>9</v>
      </c>
      <c r="AN28">
        <v>9</v>
      </c>
    </row>
    <row r="29" spans="1:40" x14ac:dyDescent="0.2">
      <c r="A29">
        <v>4.333333333333333</v>
      </c>
      <c r="B29">
        <v>3</v>
      </c>
      <c r="D29" t="s">
        <v>460</v>
      </c>
      <c r="E29">
        <v>336.3203463203464</v>
      </c>
      <c r="F29">
        <v>152</v>
      </c>
      <c r="G29">
        <v>2.2126338573707001</v>
      </c>
      <c r="L29">
        <v>5</v>
      </c>
      <c r="M29">
        <v>4</v>
      </c>
      <c r="N29" t="s">
        <v>459</v>
      </c>
      <c r="O29">
        <v>6.9218106995885478</v>
      </c>
      <c r="P29">
        <v>1</v>
      </c>
      <c r="Q29">
        <v>6.9218106995885478</v>
      </c>
      <c r="R29">
        <v>5.7803478945765603</v>
      </c>
      <c r="S29">
        <v>1.7442826133158285E-2</v>
      </c>
      <c r="T29">
        <v>3.9050601097662017</v>
      </c>
      <c r="Z29">
        <v>1</v>
      </c>
      <c r="AA29">
        <v>2.7777777777777777</v>
      </c>
      <c r="AG29">
        <v>4.5999999999999996</v>
      </c>
      <c r="AH29">
        <v>4.2</v>
      </c>
      <c r="AJ29">
        <v>3.5</v>
      </c>
      <c r="AK29">
        <v>3.6666666666666665</v>
      </c>
      <c r="AM29">
        <v>5</v>
      </c>
      <c r="AN29">
        <v>11</v>
      </c>
    </row>
    <row r="30" spans="1:40" x14ac:dyDescent="0.2">
      <c r="A30">
        <v>2</v>
      </c>
      <c r="B30">
        <v>1</v>
      </c>
      <c r="L30">
        <v>2</v>
      </c>
      <c r="M30">
        <v>2</v>
      </c>
      <c r="N30" t="s">
        <v>460</v>
      </c>
      <c r="O30">
        <v>177.22600823045263</v>
      </c>
      <c r="P30">
        <v>148</v>
      </c>
      <c r="Q30">
        <v>1.1974730285841395</v>
      </c>
      <c r="Z30">
        <v>3</v>
      </c>
      <c r="AA30">
        <v>3.8888888888888888</v>
      </c>
      <c r="AG30">
        <v>3.4</v>
      </c>
      <c r="AH30">
        <v>4.4000000000000004</v>
      </c>
      <c r="AJ30">
        <v>3.5</v>
      </c>
      <c r="AK30">
        <v>4</v>
      </c>
      <c r="AM30">
        <v>0</v>
      </c>
      <c r="AN30">
        <v>5</v>
      </c>
    </row>
    <row r="31" spans="1:40" ht="16" thickBot="1" x14ac:dyDescent="0.25">
      <c r="A31">
        <v>0.66666666666666663</v>
      </c>
      <c r="B31">
        <v>2</v>
      </c>
      <c r="D31" s="14" t="s">
        <v>461</v>
      </c>
      <c r="E31" s="14">
        <v>337.41774891774935</v>
      </c>
      <c r="F31" s="14">
        <v>153</v>
      </c>
      <c r="G31" s="14"/>
      <c r="H31" s="14"/>
      <c r="I31" s="14"/>
      <c r="J31" s="14"/>
      <c r="L31">
        <v>1</v>
      </c>
      <c r="M31">
        <v>1</v>
      </c>
      <c r="Z31">
        <v>3.6666666666666665</v>
      </c>
      <c r="AA31">
        <v>2.4444444444444446</v>
      </c>
      <c r="AG31">
        <v>4</v>
      </c>
      <c r="AH31">
        <v>3.8</v>
      </c>
      <c r="AJ31">
        <v>2.75</v>
      </c>
      <c r="AK31">
        <v>3.3333333333333335</v>
      </c>
      <c r="AM31">
        <v>5</v>
      </c>
      <c r="AN31">
        <v>1</v>
      </c>
    </row>
    <row r="32" spans="1:40" x14ac:dyDescent="0.2">
      <c r="A32">
        <v>1.6666666666666667</v>
      </c>
      <c r="B32">
        <v>1.6666666666666667</v>
      </c>
      <c r="L32">
        <v>1</v>
      </c>
      <c r="M32">
        <v>2</v>
      </c>
      <c r="N32" t="s">
        <v>461</v>
      </c>
      <c r="O32">
        <v>184.14781893004118</v>
      </c>
      <c r="P32">
        <v>149</v>
      </c>
      <c r="Z32">
        <v>4.333333333333333</v>
      </c>
      <c r="AA32">
        <v>3.6666666666666665</v>
      </c>
      <c r="AG32">
        <v>3.2</v>
      </c>
      <c r="AH32">
        <v>3</v>
      </c>
      <c r="AJ32">
        <v>4</v>
      </c>
      <c r="AK32">
        <v>4.333333333333333</v>
      </c>
      <c r="AM32">
        <v>0</v>
      </c>
      <c r="AN32">
        <v>0</v>
      </c>
    </row>
    <row r="33" spans="1:40" x14ac:dyDescent="0.2">
      <c r="A33">
        <v>0.33333333333333331</v>
      </c>
      <c r="B33">
        <v>0</v>
      </c>
      <c r="L33">
        <v>1</v>
      </c>
      <c r="M33">
        <v>0</v>
      </c>
      <c r="S33">
        <v>0</v>
      </c>
      <c r="T33">
        <v>0</v>
      </c>
      <c r="Z33">
        <v>4.666666666666667</v>
      </c>
      <c r="AA33">
        <v>5</v>
      </c>
      <c r="AG33">
        <v>3.6</v>
      </c>
      <c r="AH33">
        <v>4</v>
      </c>
      <c r="AJ33">
        <v>4</v>
      </c>
      <c r="AK33">
        <v>4.333333333333333</v>
      </c>
      <c r="AM33">
        <v>5</v>
      </c>
      <c r="AN33">
        <v>12</v>
      </c>
    </row>
    <row r="34" spans="1:40" x14ac:dyDescent="0.2">
      <c r="A34">
        <v>0</v>
      </c>
      <c r="B34">
        <v>0</v>
      </c>
      <c r="L34">
        <v>0</v>
      </c>
      <c r="M34">
        <v>0</v>
      </c>
      <c r="S34">
        <v>0</v>
      </c>
      <c r="T34">
        <v>0</v>
      </c>
      <c r="Z34">
        <v>4.333333333333333</v>
      </c>
      <c r="AA34">
        <v>4.5555555555555554</v>
      </c>
      <c r="AG34">
        <v>3.8</v>
      </c>
      <c r="AH34">
        <v>4</v>
      </c>
      <c r="AJ34">
        <v>3.5</v>
      </c>
      <c r="AK34">
        <v>4.666666666666667</v>
      </c>
      <c r="AM34">
        <v>0</v>
      </c>
      <c r="AN34">
        <v>0</v>
      </c>
    </row>
    <row r="35" spans="1:40" x14ac:dyDescent="0.2">
      <c r="A35">
        <v>0.33333333333333331</v>
      </c>
      <c r="B35">
        <v>0</v>
      </c>
      <c r="L35">
        <v>1</v>
      </c>
      <c r="M35">
        <v>0</v>
      </c>
      <c r="S35">
        <v>0</v>
      </c>
      <c r="T35">
        <v>0</v>
      </c>
      <c r="Z35">
        <v>2.3333333333333335</v>
      </c>
      <c r="AA35">
        <v>2.7777777777777777</v>
      </c>
      <c r="AG35">
        <v>3.8</v>
      </c>
      <c r="AH35">
        <v>4</v>
      </c>
      <c r="AJ35">
        <v>3.5</v>
      </c>
      <c r="AK35">
        <v>2.3333333333333335</v>
      </c>
      <c r="AM35">
        <v>11</v>
      </c>
      <c r="AN35">
        <v>13</v>
      </c>
    </row>
    <row r="36" spans="1:40" x14ac:dyDescent="0.2">
      <c r="A36">
        <v>3.6666666666666665</v>
      </c>
      <c r="B36">
        <v>2.6666666666666665</v>
      </c>
      <c r="L36">
        <v>5</v>
      </c>
      <c r="M36">
        <v>3</v>
      </c>
      <c r="S36">
        <v>3</v>
      </c>
      <c r="T36">
        <v>3</v>
      </c>
      <c r="Z36">
        <v>3.3333333333333335</v>
      </c>
      <c r="AA36">
        <v>3.8888888888888888</v>
      </c>
      <c r="AG36">
        <v>4.8</v>
      </c>
      <c r="AH36">
        <v>4.4000000000000004</v>
      </c>
      <c r="AJ36">
        <v>4.25</v>
      </c>
      <c r="AK36">
        <v>3</v>
      </c>
      <c r="AM36">
        <v>9</v>
      </c>
      <c r="AN36">
        <v>11</v>
      </c>
    </row>
    <row r="37" spans="1:40" x14ac:dyDescent="0.2">
      <c r="A37">
        <v>1.6666666666666667</v>
      </c>
      <c r="B37">
        <v>2.3333333333333335</v>
      </c>
      <c r="L37">
        <v>1</v>
      </c>
      <c r="M37">
        <v>2</v>
      </c>
      <c r="S37">
        <v>2</v>
      </c>
      <c r="T37">
        <v>4</v>
      </c>
      <c r="Z37">
        <v>4</v>
      </c>
      <c r="AA37">
        <v>4.1111111111111107</v>
      </c>
      <c r="AG37">
        <v>3</v>
      </c>
      <c r="AH37">
        <v>3.8</v>
      </c>
      <c r="AJ37">
        <v>3</v>
      </c>
      <c r="AK37">
        <v>3.3333333333333335</v>
      </c>
      <c r="AM37">
        <v>13</v>
      </c>
      <c r="AN37">
        <v>11</v>
      </c>
    </row>
    <row r="38" spans="1:40" x14ac:dyDescent="0.2">
      <c r="A38">
        <v>2.6666666666666665</v>
      </c>
      <c r="B38">
        <v>0</v>
      </c>
      <c r="L38">
        <v>1</v>
      </c>
      <c r="M38">
        <v>0</v>
      </c>
      <c r="S38">
        <v>3</v>
      </c>
      <c r="T38">
        <v>0</v>
      </c>
      <c r="Z38">
        <v>2.6666666666666665</v>
      </c>
      <c r="AA38">
        <v>2.4444444444444446</v>
      </c>
      <c r="AG38">
        <v>2.8</v>
      </c>
      <c r="AH38">
        <v>3.4</v>
      </c>
      <c r="AJ38">
        <v>3.25</v>
      </c>
      <c r="AK38">
        <v>3.3333333333333335</v>
      </c>
      <c r="AM38">
        <v>6</v>
      </c>
      <c r="AN38">
        <v>5</v>
      </c>
    </row>
    <row r="39" spans="1:40" x14ac:dyDescent="0.2">
      <c r="A39">
        <v>1</v>
      </c>
      <c r="B39">
        <v>0.33333333333333331</v>
      </c>
      <c r="L39">
        <v>1</v>
      </c>
      <c r="M39">
        <v>-1</v>
      </c>
      <c r="S39">
        <v>2</v>
      </c>
      <c r="T39">
        <v>2</v>
      </c>
      <c r="Z39">
        <v>3.3333333333333335</v>
      </c>
      <c r="AA39">
        <v>3.4444444444444446</v>
      </c>
      <c r="AG39">
        <v>4.2</v>
      </c>
      <c r="AH39">
        <v>5</v>
      </c>
      <c r="AJ39">
        <v>5.5</v>
      </c>
      <c r="AK39">
        <v>5</v>
      </c>
      <c r="AM39">
        <v>7</v>
      </c>
      <c r="AN39">
        <v>9</v>
      </c>
    </row>
    <row r="40" spans="1:40" x14ac:dyDescent="0.2">
      <c r="A40">
        <v>1.3333333333333333</v>
      </c>
      <c r="B40">
        <v>1.3333333333333333</v>
      </c>
      <c r="L40">
        <v>1</v>
      </c>
      <c r="M40">
        <v>0</v>
      </c>
      <c r="S40">
        <v>2</v>
      </c>
      <c r="T40">
        <v>2</v>
      </c>
      <c r="Z40">
        <v>4.666666666666667</v>
      </c>
      <c r="AA40">
        <v>3</v>
      </c>
      <c r="AG40">
        <v>5.2</v>
      </c>
      <c r="AH40">
        <v>5</v>
      </c>
      <c r="AJ40">
        <v>4.25</v>
      </c>
      <c r="AK40">
        <v>4.666666666666667</v>
      </c>
      <c r="AM40">
        <v>12</v>
      </c>
      <c r="AN40">
        <v>13</v>
      </c>
    </row>
    <row r="41" spans="1:40" x14ac:dyDescent="0.2">
      <c r="A41">
        <v>1.6666666666666667</v>
      </c>
      <c r="B41">
        <v>0.66666666666666663</v>
      </c>
      <c r="L41">
        <v>2</v>
      </c>
      <c r="M41">
        <v>0</v>
      </c>
      <c r="S41">
        <v>1</v>
      </c>
      <c r="T41">
        <v>1</v>
      </c>
      <c r="Z41">
        <v>1</v>
      </c>
      <c r="AA41">
        <v>2.3333333333333335</v>
      </c>
      <c r="AG41">
        <v>4.4000000000000004</v>
      </c>
      <c r="AH41">
        <v>3.6</v>
      </c>
      <c r="AJ41">
        <v>4.25</v>
      </c>
      <c r="AK41">
        <v>3.6666666666666665</v>
      </c>
      <c r="AM41">
        <v>1</v>
      </c>
      <c r="AN41">
        <v>0</v>
      </c>
    </row>
    <row r="42" spans="1:40" x14ac:dyDescent="0.2">
      <c r="A42">
        <v>0</v>
      </c>
      <c r="B42">
        <v>0</v>
      </c>
      <c r="L42">
        <v>0</v>
      </c>
      <c r="M42">
        <v>0</v>
      </c>
      <c r="S42">
        <v>0</v>
      </c>
      <c r="T42">
        <v>0</v>
      </c>
      <c r="Z42">
        <v>2.6666666666666665</v>
      </c>
      <c r="AA42">
        <v>3.1111111111111112</v>
      </c>
      <c r="AG42">
        <v>4</v>
      </c>
      <c r="AH42">
        <v>4.8</v>
      </c>
      <c r="AJ42">
        <v>5</v>
      </c>
      <c r="AK42">
        <v>5.666666666666667</v>
      </c>
      <c r="AM42">
        <v>12</v>
      </c>
      <c r="AN42">
        <v>0</v>
      </c>
    </row>
    <row r="43" spans="1:40" x14ac:dyDescent="0.2">
      <c r="A43">
        <v>5</v>
      </c>
      <c r="B43">
        <v>5</v>
      </c>
      <c r="L43">
        <v>5</v>
      </c>
      <c r="M43">
        <v>5</v>
      </c>
      <c r="S43">
        <v>5</v>
      </c>
      <c r="T43">
        <v>5</v>
      </c>
      <c r="Z43">
        <v>3</v>
      </c>
      <c r="AA43">
        <v>3.2222222222222223</v>
      </c>
      <c r="AG43">
        <v>2.4</v>
      </c>
      <c r="AH43">
        <v>1.6</v>
      </c>
      <c r="AJ43">
        <v>3.75</v>
      </c>
      <c r="AK43">
        <v>3.3333333333333335</v>
      </c>
      <c r="AM43">
        <v>2</v>
      </c>
      <c r="AN43">
        <v>2</v>
      </c>
    </row>
    <row r="44" spans="1:40" x14ac:dyDescent="0.2">
      <c r="A44">
        <v>2.3333333333333335</v>
      </c>
      <c r="B44">
        <v>2.6666666666666665</v>
      </c>
      <c r="L44">
        <v>2</v>
      </c>
      <c r="M44">
        <v>2</v>
      </c>
      <c r="S44">
        <v>3</v>
      </c>
      <c r="T44">
        <v>3</v>
      </c>
      <c r="Z44">
        <v>2.3333333333333335</v>
      </c>
      <c r="AA44">
        <v>2.5555555555555554</v>
      </c>
      <c r="AG44">
        <v>4.2</v>
      </c>
      <c r="AH44">
        <v>4.4000000000000004</v>
      </c>
      <c r="AJ44">
        <v>5</v>
      </c>
      <c r="AK44">
        <v>4.333333333333333</v>
      </c>
      <c r="AM44">
        <v>15</v>
      </c>
      <c r="AN44">
        <v>12</v>
      </c>
    </row>
    <row r="45" spans="1:40" x14ac:dyDescent="0.2">
      <c r="A45">
        <v>2.3333333333333335</v>
      </c>
      <c r="B45">
        <v>1.3333333333333333</v>
      </c>
      <c r="L45">
        <v>2</v>
      </c>
      <c r="M45">
        <v>1</v>
      </c>
      <c r="S45">
        <v>3</v>
      </c>
      <c r="T45">
        <v>3</v>
      </c>
      <c r="Z45">
        <v>4</v>
      </c>
      <c r="AA45">
        <v>4</v>
      </c>
      <c r="AG45">
        <v>2.8</v>
      </c>
      <c r="AH45">
        <v>3.2</v>
      </c>
      <c r="AJ45">
        <v>4.25</v>
      </c>
      <c r="AK45">
        <v>4</v>
      </c>
      <c r="AM45">
        <v>5</v>
      </c>
      <c r="AN45">
        <v>7</v>
      </c>
    </row>
    <row r="46" spans="1:40" x14ac:dyDescent="0.2">
      <c r="A46">
        <v>1.3333333333333333</v>
      </c>
      <c r="B46">
        <v>2.6666666666666665</v>
      </c>
      <c r="L46">
        <v>2</v>
      </c>
      <c r="M46">
        <v>3</v>
      </c>
      <c r="S46">
        <v>1</v>
      </c>
      <c r="T46">
        <v>2</v>
      </c>
      <c r="Z46">
        <v>1.6666666666666667</v>
      </c>
      <c r="AA46">
        <v>2.3333333333333335</v>
      </c>
      <c r="AG46">
        <v>4.8</v>
      </c>
      <c r="AH46">
        <v>5</v>
      </c>
      <c r="AJ46">
        <v>4.5</v>
      </c>
      <c r="AK46">
        <v>5.333333333333333</v>
      </c>
      <c r="AM46">
        <v>8</v>
      </c>
      <c r="AN46">
        <v>0</v>
      </c>
    </row>
    <row r="47" spans="1:40" x14ac:dyDescent="0.2">
      <c r="A47">
        <v>0</v>
      </c>
      <c r="B47">
        <v>0</v>
      </c>
      <c r="L47">
        <v>0</v>
      </c>
      <c r="M47">
        <v>0</v>
      </c>
      <c r="S47">
        <v>0</v>
      </c>
      <c r="T47">
        <v>0</v>
      </c>
      <c r="Z47">
        <v>4</v>
      </c>
      <c r="AA47">
        <v>4.666666666666667</v>
      </c>
      <c r="AG47">
        <v>4.2</v>
      </c>
      <c r="AH47">
        <v>3.4</v>
      </c>
      <c r="AJ47">
        <v>3.5</v>
      </c>
      <c r="AK47">
        <v>4.666666666666667</v>
      </c>
      <c r="AM47">
        <v>2</v>
      </c>
      <c r="AN47">
        <v>3</v>
      </c>
    </row>
    <row r="48" spans="1:40" x14ac:dyDescent="0.2">
      <c r="A48">
        <v>-0.33333333333333331</v>
      </c>
      <c r="B48">
        <v>4</v>
      </c>
      <c r="L48">
        <v>0</v>
      </c>
      <c r="M48">
        <v>2</v>
      </c>
      <c r="S48">
        <v>0</v>
      </c>
      <c r="T48">
        <v>5</v>
      </c>
      <c r="Z48">
        <v>4</v>
      </c>
      <c r="AA48">
        <v>4.1111111111111107</v>
      </c>
      <c r="AG48">
        <v>5.2</v>
      </c>
      <c r="AH48">
        <v>6.2</v>
      </c>
      <c r="AJ48">
        <v>2.5</v>
      </c>
      <c r="AK48">
        <v>3</v>
      </c>
      <c r="AM48">
        <v>5</v>
      </c>
      <c r="AN48">
        <v>4</v>
      </c>
    </row>
    <row r="49" spans="1:40" x14ac:dyDescent="0.2">
      <c r="A49">
        <v>1.6666666666666667</v>
      </c>
      <c r="B49">
        <v>0.66666666666666663</v>
      </c>
      <c r="L49">
        <v>2</v>
      </c>
      <c r="M49">
        <v>1</v>
      </c>
      <c r="S49">
        <v>3</v>
      </c>
      <c r="T49">
        <v>1</v>
      </c>
      <c r="Z49">
        <v>2.6666666666666665</v>
      </c>
      <c r="AA49">
        <v>3.8888888888888888</v>
      </c>
      <c r="AG49">
        <v>4.8</v>
      </c>
      <c r="AH49">
        <v>5</v>
      </c>
      <c r="AJ49">
        <v>4.5</v>
      </c>
      <c r="AK49">
        <v>4</v>
      </c>
      <c r="AM49">
        <v>6</v>
      </c>
      <c r="AN49">
        <v>9</v>
      </c>
    </row>
    <row r="50" spans="1:40" x14ac:dyDescent="0.2">
      <c r="A50">
        <v>0</v>
      </c>
      <c r="B50">
        <v>0.33333333333333331</v>
      </c>
      <c r="L50">
        <v>0</v>
      </c>
      <c r="M50">
        <v>1</v>
      </c>
      <c r="S50">
        <v>0</v>
      </c>
      <c r="T50">
        <v>1</v>
      </c>
      <c r="Z50">
        <v>2.3333333333333335</v>
      </c>
      <c r="AA50">
        <v>2.3333333333333335</v>
      </c>
      <c r="AG50">
        <v>5</v>
      </c>
      <c r="AH50">
        <v>4.5999999999999996</v>
      </c>
      <c r="AJ50">
        <v>2.25</v>
      </c>
      <c r="AK50">
        <v>3.6666666666666665</v>
      </c>
      <c r="AM50">
        <v>10</v>
      </c>
      <c r="AN50">
        <v>6</v>
      </c>
    </row>
    <row r="51" spans="1:40" x14ac:dyDescent="0.2">
      <c r="A51">
        <v>1</v>
      </c>
      <c r="B51">
        <v>0.33333333333333331</v>
      </c>
      <c r="L51">
        <v>0</v>
      </c>
      <c r="M51">
        <v>0</v>
      </c>
      <c r="S51">
        <v>2</v>
      </c>
      <c r="T51">
        <v>0</v>
      </c>
      <c r="Z51">
        <v>3.6666666666666665</v>
      </c>
      <c r="AA51">
        <v>3.7777777777777777</v>
      </c>
      <c r="AG51">
        <v>4.4000000000000004</v>
      </c>
      <c r="AH51">
        <v>4.2</v>
      </c>
      <c r="AJ51">
        <v>4.75</v>
      </c>
      <c r="AK51">
        <v>3.3333333333333335</v>
      </c>
      <c r="AM51">
        <v>7</v>
      </c>
      <c r="AN51">
        <v>9</v>
      </c>
    </row>
    <row r="52" spans="1:40" x14ac:dyDescent="0.2">
      <c r="A52">
        <v>2.6666666666666665</v>
      </c>
      <c r="B52">
        <v>2.6666666666666665</v>
      </c>
      <c r="L52">
        <v>3</v>
      </c>
      <c r="M52">
        <v>3</v>
      </c>
      <c r="S52">
        <v>3</v>
      </c>
      <c r="T52">
        <v>3</v>
      </c>
      <c r="Z52">
        <v>2.6666666666666665</v>
      </c>
      <c r="AA52">
        <v>3.4444444444444446</v>
      </c>
      <c r="AG52">
        <v>4.5999999999999996</v>
      </c>
      <c r="AH52">
        <v>4.5999999999999996</v>
      </c>
      <c r="AJ52">
        <v>4.5</v>
      </c>
      <c r="AK52">
        <v>5</v>
      </c>
      <c r="AM52">
        <v>15</v>
      </c>
      <c r="AN52">
        <v>15</v>
      </c>
    </row>
    <row r="53" spans="1:40" x14ac:dyDescent="0.2">
      <c r="A53">
        <v>0.33333333333333331</v>
      </c>
      <c r="B53">
        <v>-1</v>
      </c>
      <c r="L53">
        <v>0</v>
      </c>
      <c r="M53">
        <v>-1</v>
      </c>
      <c r="S53">
        <v>0</v>
      </c>
      <c r="T53">
        <v>0</v>
      </c>
      <c r="Z53">
        <v>3</v>
      </c>
      <c r="AA53">
        <v>4.8888888888888893</v>
      </c>
      <c r="AG53">
        <v>4.8</v>
      </c>
      <c r="AH53">
        <v>5</v>
      </c>
      <c r="AJ53">
        <v>3.25</v>
      </c>
      <c r="AK53">
        <v>4.666666666666667</v>
      </c>
      <c r="AM53">
        <v>7</v>
      </c>
      <c r="AN53">
        <v>8</v>
      </c>
    </row>
    <row r="54" spans="1:40" x14ac:dyDescent="0.2">
      <c r="A54">
        <v>1.6666666666666667</v>
      </c>
      <c r="B54">
        <v>2</v>
      </c>
      <c r="L54">
        <v>2</v>
      </c>
      <c r="M54">
        <v>1</v>
      </c>
      <c r="S54">
        <v>2</v>
      </c>
      <c r="T54">
        <v>4</v>
      </c>
      <c r="Z54">
        <v>5</v>
      </c>
      <c r="AA54">
        <v>4.666666666666667</v>
      </c>
      <c r="AG54">
        <v>4.5999999999999996</v>
      </c>
      <c r="AH54">
        <v>4.4000000000000004</v>
      </c>
      <c r="AJ54">
        <v>4.5</v>
      </c>
      <c r="AK54">
        <v>4.666666666666667</v>
      </c>
      <c r="AM54">
        <v>7</v>
      </c>
      <c r="AN54">
        <v>4</v>
      </c>
    </row>
    <row r="55" spans="1:40" x14ac:dyDescent="0.2">
      <c r="A55">
        <v>2</v>
      </c>
      <c r="B55">
        <v>0</v>
      </c>
      <c r="L55">
        <v>1</v>
      </c>
      <c r="M55">
        <v>1</v>
      </c>
      <c r="S55">
        <v>5</v>
      </c>
      <c r="T55">
        <v>-2</v>
      </c>
      <c r="Z55">
        <v>4</v>
      </c>
      <c r="AA55">
        <v>2.3333333333333335</v>
      </c>
      <c r="AG55">
        <v>4.2</v>
      </c>
      <c r="AH55">
        <v>4.4000000000000004</v>
      </c>
      <c r="AJ55">
        <v>4</v>
      </c>
      <c r="AK55">
        <v>4.333333333333333</v>
      </c>
      <c r="AM55">
        <v>10</v>
      </c>
      <c r="AN55">
        <v>11</v>
      </c>
    </row>
    <row r="56" spans="1:40" x14ac:dyDescent="0.2">
      <c r="A56">
        <v>1</v>
      </c>
      <c r="B56">
        <v>-2</v>
      </c>
      <c r="L56">
        <v>2</v>
      </c>
      <c r="M56">
        <v>-1</v>
      </c>
      <c r="S56">
        <v>1</v>
      </c>
      <c r="T56">
        <v>-5</v>
      </c>
      <c r="Z56">
        <v>3.6666666666666665</v>
      </c>
      <c r="AA56">
        <v>3</v>
      </c>
      <c r="AG56">
        <v>3.6</v>
      </c>
      <c r="AH56">
        <v>2.8</v>
      </c>
      <c r="AJ56">
        <v>4.25</v>
      </c>
      <c r="AK56">
        <v>6</v>
      </c>
      <c r="AM56">
        <v>0</v>
      </c>
      <c r="AN56">
        <v>0</v>
      </c>
    </row>
    <row r="57" spans="1:40" x14ac:dyDescent="0.2">
      <c r="A57">
        <v>-0.33333333333333331</v>
      </c>
      <c r="B57">
        <v>0</v>
      </c>
      <c r="L57">
        <v>0</v>
      </c>
      <c r="M57">
        <v>0</v>
      </c>
      <c r="S57">
        <v>1</v>
      </c>
      <c r="T57">
        <v>0</v>
      </c>
      <c r="Z57">
        <v>3.3333333333333335</v>
      </c>
      <c r="AA57">
        <v>2.3333333333333335</v>
      </c>
      <c r="AG57">
        <v>4.2</v>
      </c>
      <c r="AH57">
        <v>4.2</v>
      </c>
      <c r="AJ57">
        <v>3.25</v>
      </c>
      <c r="AK57">
        <v>3.6666666666666665</v>
      </c>
      <c r="AM57">
        <v>12</v>
      </c>
      <c r="AN57">
        <v>13</v>
      </c>
    </row>
    <row r="58" spans="1:40" x14ac:dyDescent="0.2">
      <c r="A58">
        <v>0</v>
      </c>
      <c r="B58">
        <v>0</v>
      </c>
      <c r="L58">
        <v>0</v>
      </c>
      <c r="M58">
        <v>0</v>
      </c>
      <c r="S58">
        <v>0</v>
      </c>
      <c r="T58">
        <v>0</v>
      </c>
      <c r="Z58">
        <v>1.6666666666666667</v>
      </c>
      <c r="AA58">
        <v>3</v>
      </c>
      <c r="AG58">
        <v>4.2</v>
      </c>
      <c r="AH58">
        <v>4.2</v>
      </c>
      <c r="AJ58">
        <v>5</v>
      </c>
      <c r="AK58">
        <v>6</v>
      </c>
      <c r="AM58">
        <v>5</v>
      </c>
      <c r="AN58">
        <v>2</v>
      </c>
    </row>
    <row r="59" spans="1:40" x14ac:dyDescent="0.2">
      <c r="A59">
        <v>2.6666666666666665</v>
      </c>
      <c r="B59">
        <v>2.3333333333333335</v>
      </c>
      <c r="L59">
        <v>3</v>
      </c>
      <c r="M59">
        <v>2</v>
      </c>
      <c r="S59">
        <v>3</v>
      </c>
      <c r="T59">
        <v>3</v>
      </c>
      <c r="Z59">
        <v>1</v>
      </c>
      <c r="AA59">
        <v>2.3333333333333335</v>
      </c>
      <c r="AG59">
        <v>3.4</v>
      </c>
      <c r="AH59">
        <v>3.4</v>
      </c>
      <c r="AJ59">
        <v>4</v>
      </c>
      <c r="AK59">
        <v>0</v>
      </c>
      <c r="AM59">
        <v>0</v>
      </c>
      <c r="AN59">
        <v>5</v>
      </c>
    </row>
    <row r="60" spans="1:40" x14ac:dyDescent="0.2">
      <c r="A60">
        <v>2</v>
      </c>
      <c r="B60">
        <v>2</v>
      </c>
      <c r="L60">
        <v>2</v>
      </c>
      <c r="M60">
        <v>2</v>
      </c>
      <c r="S60">
        <v>2</v>
      </c>
      <c r="T60">
        <v>2</v>
      </c>
      <c r="Z60">
        <v>1</v>
      </c>
      <c r="AA60">
        <v>3.6666666666666665</v>
      </c>
      <c r="AG60">
        <v>3.6</v>
      </c>
      <c r="AH60">
        <v>4</v>
      </c>
      <c r="AJ60">
        <v>2.5</v>
      </c>
      <c r="AK60">
        <v>3.3333333333333335</v>
      </c>
      <c r="AM60">
        <v>5</v>
      </c>
      <c r="AN60">
        <v>1</v>
      </c>
    </row>
    <row r="61" spans="1:40" x14ac:dyDescent="0.2">
      <c r="A61">
        <v>4</v>
      </c>
      <c r="B61">
        <v>3</v>
      </c>
      <c r="L61">
        <v>4</v>
      </c>
      <c r="M61">
        <v>3</v>
      </c>
      <c r="S61">
        <v>4</v>
      </c>
      <c r="T61">
        <v>3</v>
      </c>
      <c r="Z61">
        <v>1</v>
      </c>
      <c r="AA61">
        <v>3.3333333333333335</v>
      </c>
      <c r="AG61">
        <v>4</v>
      </c>
      <c r="AH61">
        <v>2.8</v>
      </c>
      <c r="AJ61">
        <v>4.75</v>
      </c>
      <c r="AK61">
        <v>5.333333333333333</v>
      </c>
      <c r="AM61">
        <v>8</v>
      </c>
      <c r="AN61">
        <v>9</v>
      </c>
    </row>
    <row r="62" spans="1:40" x14ac:dyDescent="0.2">
      <c r="A62">
        <v>3.6666666666666665</v>
      </c>
      <c r="B62">
        <v>2</v>
      </c>
      <c r="L62">
        <v>4</v>
      </c>
      <c r="M62">
        <v>2</v>
      </c>
      <c r="S62">
        <v>3</v>
      </c>
      <c r="T62">
        <v>2</v>
      </c>
      <c r="Z62">
        <v>5.666666666666667</v>
      </c>
      <c r="AA62">
        <v>5.2222222222222223</v>
      </c>
      <c r="AG62">
        <v>3.4</v>
      </c>
      <c r="AH62">
        <v>3.4</v>
      </c>
      <c r="AJ62">
        <v>5.5</v>
      </c>
      <c r="AK62">
        <v>5.333333333333333</v>
      </c>
      <c r="AM62">
        <v>6</v>
      </c>
      <c r="AN62">
        <v>3</v>
      </c>
    </row>
    <row r="63" spans="1:40" x14ac:dyDescent="0.2">
      <c r="A63">
        <v>4.333333333333333</v>
      </c>
      <c r="B63">
        <v>3</v>
      </c>
      <c r="L63">
        <v>4</v>
      </c>
      <c r="M63">
        <v>3</v>
      </c>
      <c r="S63">
        <v>4</v>
      </c>
      <c r="T63">
        <v>3</v>
      </c>
      <c r="Z63">
        <v>2.3333333333333335</v>
      </c>
      <c r="AA63">
        <v>2.7777777777777777</v>
      </c>
      <c r="AG63">
        <v>3</v>
      </c>
      <c r="AH63">
        <v>2.8</v>
      </c>
      <c r="AJ63">
        <v>4.5</v>
      </c>
      <c r="AK63">
        <v>4</v>
      </c>
      <c r="AM63">
        <v>10</v>
      </c>
      <c r="AN63">
        <v>6</v>
      </c>
    </row>
    <row r="64" spans="1:40" x14ac:dyDescent="0.2">
      <c r="A64">
        <v>-0.33333333333333331</v>
      </c>
      <c r="B64">
        <v>0.33333333333333331</v>
      </c>
      <c r="L64">
        <v>-1</v>
      </c>
      <c r="M64">
        <v>-2</v>
      </c>
      <c r="S64">
        <v>0</v>
      </c>
      <c r="T64">
        <v>0</v>
      </c>
      <c r="Z64">
        <v>4</v>
      </c>
      <c r="AA64">
        <v>0</v>
      </c>
      <c r="AG64">
        <v>5</v>
      </c>
      <c r="AH64">
        <v>5.4</v>
      </c>
      <c r="AJ64">
        <v>2.5</v>
      </c>
      <c r="AK64">
        <v>2.3333333333333335</v>
      </c>
      <c r="AM64">
        <v>6</v>
      </c>
      <c r="AN64">
        <v>3</v>
      </c>
    </row>
    <row r="65" spans="1:40" x14ac:dyDescent="0.2">
      <c r="A65">
        <v>3.6666666666666665</v>
      </c>
      <c r="B65">
        <v>3.3333333333333335</v>
      </c>
      <c r="L65">
        <v>4</v>
      </c>
      <c r="M65">
        <v>3</v>
      </c>
      <c r="S65">
        <v>4</v>
      </c>
      <c r="T65">
        <v>4</v>
      </c>
      <c r="Z65">
        <v>3</v>
      </c>
      <c r="AA65">
        <v>2.1111111111111112</v>
      </c>
      <c r="AG65">
        <v>3</v>
      </c>
      <c r="AH65">
        <v>3</v>
      </c>
      <c r="AJ65">
        <v>4.25</v>
      </c>
      <c r="AK65">
        <v>5</v>
      </c>
      <c r="AM65">
        <v>5</v>
      </c>
      <c r="AN65">
        <v>7</v>
      </c>
    </row>
    <row r="66" spans="1:40" x14ac:dyDescent="0.2">
      <c r="A66">
        <v>0</v>
      </c>
      <c r="B66">
        <v>0</v>
      </c>
      <c r="L66">
        <v>0</v>
      </c>
      <c r="M66">
        <v>0</v>
      </c>
      <c r="S66">
        <v>0</v>
      </c>
      <c r="T66">
        <v>0</v>
      </c>
      <c r="Z66">
        <v>1</v>
      </c>
      <c r="AA66">
        <v>2.6666666666666665</v>
      </c>
      <c r="AG66">
        <v>4</v>
      </c>
      <c r="AH66">
        <v>3.6</v>
      </c>
      <c r="AJ66">
        <v>3.25</v>
      </c>
      <c r="AK66">
        <v>4</v>
      </c>
      <c r="AM66">
        <v>6</v>
      </c>
      <c r="AN66">
        <v>3</v>
      </c>
    </row>
    <row r="67" spans="1:40" x14ac:dyDescent="0.2">
      <c r="A67">
        <v>0.33333333333333331</v>
      </c>
      <c r="B67">
        <v>0.66666666666666663</v>
      </c>
      <c r="L67">
        <v>0</v>
      </c>
      <c r="M67">
        <v>0</v>
      </c>
      <c r="S67">
        <v>2</v>
      </c>
      <c r="T67">
        <v>2</v>
      </c>
      <c r="Z67">
        <v>1</v>
      </c>
      <c r="AA67">
        <v>2.8888888888888888</v>
      </c>
      <c r="AG67">
        <v>3.4</v>
      </c>
      <c r="AH67">
        <v>3.4</v>
      </c>
      <c r="AJ67">
        <v>3.5</v>
      </c>
      <c r="AK67">
        <v>4.666666666666667</v>
      </c>
      <c r="AM67">
        <v>1</v>
      </c>
      <c r="AN67">
        <v>0</v>
      </c>
    </row>
    <row r="68" spans="1:40" x14ac:dyDescent="0.2">
      <c r="A68">
        <v>3.6666666666666665</v>
      </c>
      <c r="B68">
        <v>5</v>
      </c>
      <c r="L68">
        <v>5</v>
      </c>
      <c r="M68">
        <v>5</v>
      </c>
      <c r="S68">
        <v>3</v>
      </c>
      <c r="T68">
        <v>5</v>
      </c>
      <c r="Z68">
        <v>5</v>
      </c>
      <c r="AA68">
        <v>5</v>
      </c>
      <c r="AG68">
        <v>2.8</v>
      </c>
      <c r="AH68">
        <v>3</v>
      </c>
      <c r="AJ68">
        <v>4.25</v>
      </c>
      <c r="AK68">
        <v>3.6666666666666665</v>
      </c>
      <c r="AM68">
        <v>13</v>
      </c>
      <c r="AN68">
        <v>12</v>
      </c>
    </row>
    <row r="69" spans="1:40" x14ac:dyDescent="0.2">
      <c r="A69">
        <v>4</v>
      </c>
      <c r="B69">
        <v>3.3333333333333335</v>
      </c>
      <c r="L69">
        <v>4</v>
      </c>
      <c r="M69">
        <v>4</v>
      </c>
      <c r="S69">
        <v>4</v>
      </c>
      <c r="T69">
        <v>4</v>
      </c>
      <c r="Z69">
        <v>4</v>
      </c>
      <c r="AA69">
        <v>4.2222222222222223</v>
      </c>
      <c r="AG69">
        <v>3</v>
      </c>
      <c r="AH69">
        <v>3.2</v>
      </c>
      <c r="AJ69">
        <v>3.25</v>
      </c>
      <c r="AK69">
        <v>4.333333333333333</v>
      </c>
      <c r="AM69">
        <v>7</v>
      </c>
      <c r="AN69">
        <v>7</v>
      </c>
    </row>
    <row r="70" spans="1:40" x14ac:dyDescent="0.2">
      <c r="A70">
        <v>1</v>
      </c>
      <c r="B70">
        <v>0</v>
      </c>
      <c r="L70">
        <v>1</v>
      </c>
      <c r="M70">
        <v>0</v>
      </c>
      <c r="S70">
        <v>1</v>
      </c>
      <c r="T70">
        <v>0</v>
      </c>
      <c r="Z70">
        <v>1.6666666666666667</v>
      </c>
      <c r="AA70">
        <v>2.5555555555555554</v>
      </c>
      <c r="AG70">
        <v>3</v>
      </c>
      <c r="AH70">
        <v>2.8</v>
      </c>
      <c r="AJ70">
        <v>3</v>
      </c>
      <c r="AK70">
        <v>4.333333333333333</v>
      </c>
      <c r="AM70">
        <v>12</v>
      </c>
      <c r="AN70">
        <v>9</v>
      </c>
    </row>
    <row r="71" spans="1:40" x14ac:dyDescent="0.2">
      <c r="A71">
        <v>0</v>
      </c>
      <c r="B71">
        <v>-0.33333333333333331</v>
      </c>
      <c r="L71">
        <v>0</v>
      </c>
      <c r="M71">
        <v>0</v>
      </c>
      <c r="S71">
        <v>1</v>
      </c>
      <c r="T71">
        <v>0</v>
      </c>
      <c r="Z71">
        <v>3.6666666666666665</v>
      </c>
      <c r="AA71">
        <v>5</v>
      </c>
      <c r="AG71">
        <v>3.6</v>
      </c>
      <c r="AH71">
        <v>4</v>
      </c>
      <c r="AJ71">
        <v>3.5</v>
      </c>
      <c r="AK71">
        <v>2.6666666666666665</v>
      </c>
      <c r="AM71">
        <v>11</v>
      </c>
      <c r="AN71">
        <v>6</v>
      </c>
    </row>
    <row r="72" spans="1:40" x14ac:dyDescent="0.2">
      <c r="A72">
        <v>1.3333333333333333</v>
      </c>
      <c r="B72">
        <v>1.3333333333333333</v>
      </c>
      <c r="L72">
        <v>1</v>
      </c>
      <c r="M72">
        <v>1</v>
      </c>
      <c r="S72">
        <v>2</v>
      </c>
      <c r="T72">
        <v>2</v>
      </c>
      <c r="Z72">
        <v>4</v>
      </c>
      <c r="AA72">
        <v>6</v>
      </c>
      <c r="AG72">
        <v>3.6</v>
      </c>
      <c r="AH72">
        <v>0</v>
      </c>
      <c r="AM72">
        <v>13</v>
      </c>
      <c r="AN72">
        <v>9</v>
      </c>
    </row>
    <row r="73" spans="1:40" x14ac:dyDescent="0.2">
      <c r="A73">
        <v>0</v>
      </c>
      <c r="B73">
        <v>0</v>
      </c>
      <c r="L73">
        <v>0</v>
      </c>
      <c r="M73">
        <v>0</v>
      </c>
      <c r="S73">
        <v>0</v>
      </c>
      <c r="T73">
        <v>0</v>
      </c>
      <c r="Z73">
        <v>4</v>
      </c>
      <c r="AA73">
        <v>2</v>
      </c>
      <c r="AG73">
        <v>4.4000000000000004</v>
      </c>
      <c r="AH73">
        <v>3.8</v>
      </c>
      <c r="AM73">
        <v>2</v>
      </c>
      <c r="AN73">
        <v>2</v>
      </c>
    </row>
    <row r="74" spans="1:40" x14ac:dyDescent="0.2">
      <c r="A74">
        <v>0</v>
      </c>
      <c r="B74">
        <v>0</v>
      </c>
      <c r="L74">
        <v>0</v>
      </c>
      <c r="M74">
        <v>0</v>
      </c>
      <c r="S74">
        <v>0</v>
      </c>
      <c r="T74">
        <v>0</v>
      </c>
      <c r="Z74">
        <v>2.6666666666666665</v>
      </c>
      <c r="AA74">
        <v>3.1111111111111112</v>
      </c>
      <c r="AG74">
        <v>3.6</v>
      </c>
      <c r="AH74">
        <v>3.2</v>
      </c>
      <c r="AM74">
        <v>12</v>
      </c>
      <c r="AN74">
        <v>15</v>
      </c>
    </row>
    <row r="75" spans="1:40" x14ac:dyDescent="0.2">
      <c r="A75">
        <v>0.66666666666666663</v>
      </c>
      <c r="B75">
        <v>1</v>
      </c>
      <c r="L75">
        <v>0</v>
      </c>
      <c r="M75">
        <v>1</v>
      </c>
      <c r="S75">
        <v>2</v>
      </c>
      <c r="T75">
        <v>1</v>
      </c>
      <c r="Z75">
        <v>4.333333333333333</v>
      </c>
      <c r="AA75">
        <v>4</v>
      </c>
      <c r="AG75">
        <v>4</v>
      </c>
      <c r="AH75">
        <v>3.8</v>
      </c>
      <c r="AM75">
        <v>15</v>
      </c>
      <c r="AN75">
        <v>15</v>
      </c>
    </row>
    <row r="76" spans="1:40" x14ac:dyDescent="0.2">
      <c r="A76">
        <v>2.6666666666666665</v>
      </c>
      <c r="B76">
        <v>3.3333333333333335</v>
      </c>
      <c r="L76">
        <v>1</v>
      </c>
      <c r="M76">
        <v>2</v>
      </c>
      <c r="S76">
        <v>4</v>
      </c>
      <c r="T76">
        <v>4</v>
      </c>
      <c r="Z76">
        <v>2.6666666666666665</v>
      </c>
      <c r="AA76">
        <v>2.4444444444444446</v>
      </c>
      <c r="AG76">
        <v>3.6</v>
      </c>
      <c r="AH76">
        <v>4</v>
      </c>
      <c r="AM76">
        <v>0</v>
      </c>
      <c r="AN76">
        <v>0</v>
      </c>
    </row>
    <row r="77" spans="1:40" x14ac:dyDescent="0.2">
      <c r="A77">
        <v>0.66666666666666663</v>
      </c>
      <c r="B77">
        <v>1.3333333333333333</v>
      </c>
      <c r="L77">
        <v>1</v>
      </c>
      <c r="M77">
        <v>2</v>
      </c>
      <c r="S77">
        <v>1</v>
      </c>
      <c r="T77">
        <v>2</v>
      </c>
      <c r="AG77">
        <v>4.5999999999999996</v>
      </c>
      <c r="AH77">
        <v>4.2</v>
      </c>
      <c r="AM77">
        <v>6</v>
      </c>
      <c r="AN77">
        <v>8</v>
      </c>
    </row>
    <row r="78" spans="1:40" x14ac:dyDescent="0.2">
      <c r="A78">
        <v>1.6666666666666667</v>
      </c>
      <c r="B78">
        <v>1.6666666666666667</v>
      </c>
      <c r="L78">
        <v>0</v>
      </c>
      <c r="M78">
        <v>1</v>
      </c>
      <c r="S78">
        <v>3</v>
      </c>
      <c r="T78">
        <v>3</v>
      </c>
      <c r="AG78">
        <v>3.2</v>
      </c>
      <c r="AH78">
        <v>3.2</v>
      </c>
      <c r="AM78">
        <v>11</v>
      </c>
      <c r="AN78">
        <v>15</v>
      </c>
    </row>
    <row r="79" spans="1:40" x14ac:dyDescent="0.2">
      <c r="AG79">
        <v>2.2000000000000002</v>
      </c>
      <c r="AH79">
        <v>3</v>
      </c>
      <c r="AM79">
        <v>14</v>
      </c>
      <c r="AN79">
        <v>13</v>
      </c>
    </row>
    <row r="80" spans="1:40" x14ac:dyDescent="0.2">
      <c r="S80" s="13">
        <f>AVERAGE(S2:S78)</f>
        <v>1.9065225441583307</v>
      </c>
      <c r="T80" s="13">
        <f>AVERAGE(T2:T78)</f>
        <v>1.7641415642150968</v>
      </c>
      <c r="AG80">
        <v>4.4000000000000004</v>
      </c>
      <c r="AH80">
        <v>3.6</v>
      </c>
      <c r="AM80">
        <v>3</v>
      </c>
      <c r="AN80">
        <v>0</v>
      </c>
    </row>
    <row r="81" spans="30:41" x14ac:dyDescent="0.2">
      <c r="AG81">
        <v>3.8</v>
      </c>
      <c r="AH81">
        <v>3.8</v>
      </c>
      <c r="AM81">
        <v>6</v>
      </c>
      <c r="AN81">
        <v>7</v>
      </c>
    </row>
    <row r="82" spans="30:41" x14ac:dyDescent="0.2">
      <c r="AG82">
        <v>4</v>
      </c>
      <c r="AH82">
        <v>4.2</v>
      </c>
      <c r="AM82">
        <v>4</v>
      </c>
      <c r="AN82">
        <v>4</v>
      </c>
    </row>
    <row r="83" spans="30:41" x14ac:dyDescent="0.2">
      <c r="AG83">
        <v>3.8</v>
      </c>
      <c r="AH83">
        <v>4.2</v>
      </c>
      <c r="AM83">
        <v>0</v>
      </c>
      <c r="AN83">
        <v>0</v>
      </c>
    </row>
    <row r="84" spans="30:41" x14ac:dyDescent="0.2">
      <c r="AG84">
        <v>2.8</v>
      </c>
      <c r="AH84">
        <v>2</v>
      </c>
      <c r="AM84">
        <v>0</v>
      </c>
      <c r="AN84">
        <v>0</v>
      </c>
    </row>
    <row r="85" spans="30:41" x14ac:dyDescent="0.2">
      <c r="AM85">
        <v>11</v>
      </c>
      <c r="AN85">
        <v>9</v>
      </c>
    </row>
    <row r="86" spans="30:41" x14ac:dyDescent="0.2">
      <c r="AM86">
        <v>13</v>
      </c>
      <c r="AN86">
        <v>13</v>
      </c>
    </row>
    <row r="87" spans="30:41" x14ac:dyDescent="0.2">
      <c r="AM87">
        <v>6</v>
      </c>
      <c r="AN87">
        <v>5</v>
      </c>
    </row>
    <row r="88" spans="30:41" x14ac:dyDescent="0.2">
      <c r="AD88" t="s">
        <v>424</v>
      </c>
      <c r="AI88" t="s">
        <v>462</v>
      </c>
      <c r="AM88">
        <v>7</v>
      </c>
      <c r="AN88">
        <v>7</v>
      </c>
    </row>
    <row r="89" spans="30:41" x14ac:dyDescent="0.2">
      <c r="AD89" t="s">
        <v>430</v>
      </c>
      <c r="AI89" t="s">
        <v>430</v>
      </c>
    </row>
    <row r="90" spans="30:41" ht="16" thickBot="1" x14ac:dyDescent="0.25">
      <c r="AM90" t="s">
        <v>430</v>
      </c>
    </row>
    <row r="91" spans="30:41" ht="16" thickBot="1" x14ac:dyDescent="0.25">
      <c r="AD91" s="15"/>
      <c r="AE91" s="15" t="s">
        <v>431</v>
      </c>
      <c r="AF91" s="15" t="s">
        <v>432</v>
      </c>
      <c r="AI91" s="15"/>
      <c r="AJ91" s="15" t="s">
        <v>431</v>
      </c>
      <c r="AK91" s="15" t="s">
        <v>432</v>
      </c>
    </row>
    <row r="92" spans="30:41" x14ac:dyDescent="0.2">
      <c r="AD92" t="s">
        <v>433</v>
      </c>
      <c r="AE92">
        <v>3.7397590361445787</v>
      </c>
      <c r="AF92">
        <v>3.7710843373493974</v>
      </c>
      <c r="AI92" t="s">
        <v>433</v>
      </c>
      <c r="AJ92">
        <v>3.8285714285714287</v>
      </c>
      <c r="AK92">
        <v>4.0047619047619056</v>
      </c>
      <c r="AM92" s="15"/>
      <c r="AN92" s="15" t="s">
        <v>431</v>
      </c>
      <c r="AO92" s="15" t="s">
        <v>432</v>
      </c>
    </row>
    <row r="93" spans="30:41" x14ac:dyDescent="0.2">
      <c r="AD93" t="s">
        <v>434</v>
      </c>
      <c r="AE93">
        <v>0.63779018513076147</v>
      </c>
      <c r="AF93">
        <v>0.75525124889803441</v>
      </c>
      <c r="AI93" t="s">
        <v>434</v>
      </c>
      <c r="AJ93">
        <v>0.66221532091097191</v>
      </c>
      <c r="AK93">
        <v>1.1191396365309372</v>
      </c>
      <c r="AM93" t="s">
        <v>433</v>
      </c>
      <c r="AN93">
        <v>7.1494252873563218</v>
      </c>
      <c r="AO93">
        <v>6.7701149425287355</v>
      </c>
    </row>
    <row r="94" spans="30:41" x14ac:dyDescent="0.2">
      <c r="AD94" t="s">
        <v>435</v>
      </c>
      <c r="AE94">
        <v>83</v>
      </c>
      <c r="AF94">
        <v>83</v>
      </c>
      <c r="AI94" t="s">
        <v>435</v>
      </c>
      <c r="AJ94">
        <v>70</v>
      </c>
      <c r="AK94">
        <v>70</v>
      </c>
      <c r="AM94" t="s">
        <v>434</v>
      </c>
      <c r="AN94">
        <v>20.640203154236829</v>
      </c>
      <c r="AO94">
        <v>23.481422079657847</v>
      </c>
    </row>
    <row r="95" spans="30:41" x14ac:dyDescent="0.2">
      <c r="AD95" t="s">
        <v>436</v>
      </c>
      <c r="AE95">
        <v>0.66094822493391925</v>
      </c>
      <c r="AI95" t="s">
        <v>436</v>
      </c>
      <c r="AJ95">
        <v>0.47374059444257166</v>
      </c>
      <c r="AM95" t="s">
        <v>435</v>
      </c>
      <c r="AN95">
        <v>87</v>
      </c>
      <c r="AO95">
        <v>87</v>
      </c>
    </row>
    <row r="96" spans="30:41" x14ac:dyDescent="0.2">
      <c r="AD96" t="s">
        <v>437</v>
      </c>
      <c r="AE96">
        <v>0</v>
      </c>
      <c r="AI96" t="s">
        <v>437</v>
      </c>
      <c r="AJ96">
        <v>0</v>
      </c>
      <c r="AM96" t="s">
        <v>436</v>
      </c>
      <c r="AN96">
        <v>0.80018739394902128</v>
      </c>
    </row>
    <row r="97" spans="30:41" x14ac:dyDescent="0.2">
      <c r="AD97" t="s">
        <v>438</v>
      </c>
      <c r="AE97">
        <v>82</v>
      </c>
      <c r="AI97" t="s">
        <v>438</v>
      </c>
      <c r="AJ97">
        <v>69</v>
      </c>
      <c r="AM97" t="s">
        <v>437</v>
      </c>
      <c r="AN97">
        <v>0</v>
      </c>
    </row>
    <row r="98" spans="30:41" x14ac:dyDescent="0.2">
      <c r="AD98" t="s">
        <v>439</v>
      </c>
      <c r="AE98">
        <v>-0.41382523900764151</v>
      </c>
      <c r="AI98" t="s">
        <v>439</v>
      </c>
      <c r="AJ98">
        <v>-1.5000744410224087</v>
      </c>
      <c r="AM98" t="s">
        <v>438</v>
      </c>
      <c r="AN98">
        <v>86</v>
      </c>
    </row>
    <row r="99" spans="30:41" x14ac:dyDescent="0.2">
      <c r="AD99" t="s">
        <v>440</v>
      </c>
      <c r="AE99">
        <v>0.34004123702883016</v>
      </c>
      <c r="AI99" t="s">
        <v>440</v>
      </c>
      <c r="AJ99">
        <v>6.9078572109980335E-2</v>
      </c>
      <c r="AM99" t="s">
        <v>439</v>
      </c>
      <c r="AN99">
        <v>1.1866419341307715</v>
      </c>
    </row>
    <row r="100" spans="30:41" x14ac:dyDescent="0.2">
      <c r="AD100" t="s">
        <v>441</v>
      </c>
      <c r="AE100">
        <v>1.6636491840290772</v>
      </c>
      <c r="AI100" t="s">
        <v>441</v>
      </c>
      <c r="AJ100">
        <v>1.6672385486685533</v>
      </c>
      <c r="AM100" t="s">
        <v>440</v>
      </c>
      <c r="AN100">
        <v>0.11931831676168216</v>
      </c>
    </row>
    <row r="101" spans="30:41" x14ac:dyDescent="0.2">
      <c r="AD101" t="s">
        <v>442</v>
      </c>
      <c r="AE101">
        <v>0.68008247405766031</v>
      </c>
      <c r="AI101" t="s">
        <v>442</v>
      </c>
      <c r="AJ101">
        <v>0.13815714421996067</v>
      </c>
      <c r="AM101" t="s">
        <v>441</v>
      </c>
      <c r="AN101">
        <v>1.662765449409072</v>
      </c>
    </row>
    <row r="102" spans="30:41" ht="16" thickBot="1" x14ac:dyDescent="0.25">
      <c r="AD102" s="14" t="s">
        <v>443</v>
      </c>
      <c r="AE102" s="14">
        <v>1.9893185571365706</v>
      </c>
      <c r="AF102" s="14"/>
      <c r="AI102" s="14" t="s">
        <v>443</v>
      </c>
      <c r="AJ102" s="14">
        <v>1.9949454151072357</v>
      </c>
      <c r="AK102" s="14"/>
      <c r="AM102" t="s">
        <v>442</v>
      </c>
      <c r="AN102">
        <v>0.23863663352336431</v>
      </c>
    </row>
    <row r="103" spans="30:41" ht="16" thickBot="1" x14ac:dyDescent="0.25">
      <c r="AM103" s="14" t="s">
        <v>443</v>
      </c>
      <c r="AN103" s="14">
        <v>1.987934206239018</v>
      </c>
      <c r="AO10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5EB8-D081-7E48-BB08-27E8DC96A63D}">
  <dimension ref="A1:DZ281"/>
  <sheetViews>
    <sheetView tabSelected="1" workbookViewId="0">
      <pane ySplit="1" topLeftCell="A2" activePane="bottomLeft" state="frozen"/>
      <selection pane="bottomLeft" activeCell="BD1" sqref="BD1"/>
    </sheetView>
  </sheetViews>
  <sheetFormatPr baseColWidth="10" defaultRowHeight="15" x14ac:dyDescent="0.2"/>
  <cols>
    <col min="6" max="10" width="0" hidden="1" customWidth="1"/>
    <col min="21" max="32" width="0" hidden="1" customWidth="1"/>
    <col min="34" max="45" width="0" hidden="1" customWidth="1"/>
    <col min="56" max="56" width="10.83203125" style="47"/>
    <col min="60" max="64" width="0" hidden="1" customWidth="1"/>
    <col min="75" max="86" width="10.83203125" hidden="1" customWidth="1"/>
    <col min="88" max="99" width="0" hidden="1" customWidth="1"/>
    <col min="110" max="110" width="0" hidden="1" customWidth="1"/>
    <col min="111" max="111" width="16.5" hidden="1" customWidth="1"/>
    <col min="112" max="130" width="0" hidden="1" customWidth="1"/>
  </cols>
  <sheetData>
    <row r="1" spans="1:130" x14ac:dyDescent="0.2">
      <c r="A1" s="3" t="s">
        <v>814</v>
      </c>
      <c r="B1" s="4" t="s">
        <v>815</v>
      </c>
      <c r="C1" s="4" t="s">
        <v>816</v>
      </c>
      <c r="D1" s="45" t="s">
        <v>817</v>
      </c>
      <c r="E1" s="45" t="s">
        <v>820</v>
      </c>
      <c r="F1" s="4" t="s">
        <v>573</v>
      </c>
      <c r="G1" s="4" t="s">
        <v>574</v>
      </c>
      <c r="H1" s="4" t="s">
        <v>575</v>
      </c>
      <c r="I1" s="4" t="s">
        <v>576</v>
      </c>
      <c r="J1" s="4" t="s">
        <v>577</v>
      </c>
      <c r="K1" s="46" t="s">
        <v>822</v>
      </c>
      <c r="L1" s="45" t="s">
        <v>824</v>
      </c>
      <c r="M1" s="45" t="s">
        <v>825</v>
      </c>
      <c r="N1" s="45" t="s">
        <v>826</v>
      </c>
      <c r="O1" s="46" t="s">
        <v>558</v>
      </c>
      <c r="P1" s="4" t="s">
        <v>830</v>
      </c>
      <c r="Q1" s="4" t="s">
        <v>831</v>
      </c>
      <c r="R1" s="4" t="s">
        <v>832</v>
      </c>
      <c r="S1" s="4" t="s">
        <v>833</v>
      </c>
      <c r="T1" s="42" t="s">
        <v>564</v>
      </c>
      <c r="U1" s="4" t="s">
        <v>578</v>
      </c>
      <c r="V1" s="4" t="s">
        <v>579</v>
      </c>
      <c r="W1" s="4" t="s">
        <v>580</v>
      </c>
      <c r="X1" s="4" t="s">
        <v>581</v>
      </c>
      <c r="Y1" s="4" t="s">
        <v>582</v>
      </c>
      <c r="Z1" s="4" t="s">
        <v>583</v>
      </c>
      <c r="AA1" s="4" t="s">
        <v>584</v>
      </c>
      <c r="AB1" s="4" t="s">
        <v>585</v>
      </c>
      <c r="AC1" s="4" t="s">
        <v>586</v>
      </c>
      <c r="AD1" s="4" t="s">
        <v>587</v>
      </c>
      <c r="AE1" s="4" t="s">
        <v>588</v>
      </c>
      <c r="AF1" s="4" t="s">
        <v>589</v>
      </c>
      <c r="AG1" s="42" t="s">
        <v>560</v>
      </c>
      <c r="AH1" s="38" t="s">
        <v>590</v>
      </c>
      <c r="AI1" s="38" t="s">
        <v>591</v>
      </c>
      <c r="AJ1" s="38" t="s">
        <v>592</v>
      </c>
      <c r="AK1" s="39" t="s">
        <v>590</v>
      </c>
      <c r="AL1" s="39" t="s">
        <v>591</v>
      </c>
      <c r="AM1" s="39" t="s">
        <v>592</v>
      </c>
      <c r="AN1" s="40" t="s">
        <v>590</v>
      </c>
      <c r="AO1" s="40" t="s">
        <v>591</v>
      </c>
      <c r="AP1" s="40" t="s">
        <v>592</v>
      </c>
      <c r="AQ1" s="41" t="s">
        <v>590</v>
      </c>
      <c r="AR1" s="41" t="s">
        <v>591</v>
      </c>
      <c r="AS1" s="41" t="s">
        <v>592</v>
      </c>
      <c r="AT1" t="s">
        <v>838</v>
      </c>
      <c r="AU1" s="43" t="s">
        <v>840</v>
      </c>
      <c r="AV1" t="s">
        <v>842</v>
      </c>
      <c r="AW1" t="s">
        <v>843</v>
      </c>
      <c r="AX1" s="42" t="s">
        <v>844</v>
      </c>
      <c r="AY1" t="s">
        <v>845</v>
      </c>
      <c r="AZ1" t="s">
        <v>550</v>
      </c>
      <c r="BA1" s="42" t="s">
        <v>846</v>
      </c>
      <c r="BB1" t="s">
        <v>847</v>
      </c>
      <c r="BC1" t="s">
        <v>848</v>
      </c>
      <c r="BD1" s="47" t="s">
        <v>619</v>
      </c>
      <c r="BE1" s="4" t="s">
        <v>818</v>
      </c>
      <c r="BF1" s="45" t="s">
        <v>819</v>
      </c>
      <c r="BG1" s="45" t="s">
        <v>821</v>
      </c>
      <c r="BH1" s="4" t="s">
        <v>595</v>
      </c>
      <c r="BI1" s="4" t="s">
        <v>596</v>
      </c>
      <c r="BJ1" s="4" t="s">
        <v>597</v>
      </c>
      <c r="BK1" s="4" t="s">
        <v>598</v>
      </c>
      <c r="BL1" s="4" t="s">
        <v>599</v>
      </c>
      <c r="BM1" s="46" t="s">
        <v>823</v>
      </c>
      <c r="BN1" s="45" t="s">
        <v>828</v>
      </c>
      <c r="BO1" s="45" t="s">
        <v>829</v>
      </c>
      <c r="BP1" s="45" t="s">
        <v>827</v>
      </c>
      <c r="BQ1" s="46" t="s">
        <v>559</v>
      </c>
      <c r="BR1" s="4" t="s">
        <v>834</v>
      </c>
      <c r="BS1" s="4" t="s">
        <v>835</v>
      </c>
      <c r="BT1" s="4" t="s">
        <v>836</v>
      </c>
      <c r="BU1" s="4" t="s">
        <v>837</v>
      </c>
      <c r="BV1" s="42" t="s">
        <v>565</v>
      </c>
      <c r="BW1" s="4" t="s">
        <v>600</v>
      </c>
      <c r="BX1" s="4" t="s">
        <v>601</v>
      </c>
      <c r="BY1" s="4" t="s">
        <v>602</v>
      </c>
      <c r="BZ1" s="4" t="s">
        <v>603</v>
      </c>
      <c r="CA1" s="4" t="s">
        <v>604</v>
      </c>
      <c r="CB1" s="4" t="s">
        <v>605</v>
      </c>
      <c r="CC1" s="4" t="s">
        <v>606</v>
      </c>
      <c r="CD1" s="4" t="s">
        <v>607</v>
      </c>
      <c r="CE1" s="4" t="s">
        <v>608</v>
      </c>
      <c r="CF1" s="4" t="s">
        <v>609</v>
      </c>
      <c r="CG1" s="4" t="s">
        <v>610</v>
      </c>
      <c r="CH1" s="4" t="s">
        <v>611</v>
      </c>
      <c r="CI1" s="42" t="s">
        <v>561</v>
      </c>
      <c r="CJ1" s="5" t="s">
        <v>612</v>
      </c>
      <c r="CK1" s="5" t="s">
        <v>613</v>
      </c>
      <c r="CL1" s="5" t="s">
        <v>614</v>
      </c>
      <c r="CM1" s="6" t="s">
        <v>612</v>
      </c>
      <c r="CN1" s="6" t="s">
        <v>613</v>
      </c>
      <c r="CO1" s="6" t="s">
        <v>614</v>
      </c>
      <c r="CP1" s="7" t="s">
        <v>612</v>
      </c>
      <c r="CQ1" s="7" t="s">
        <v>613</v>
      </c>
      <c r="CR1" s="7" t="s">
        <v>614</v>
      </c>
      <c r="CS1" s="8" t="s">
        <v>612</v>
      </c>
      <c r="CT1" s="8" t="s">
        <v>613</v>
      </c>
      <c r="CU1" s="8" t="s">
        <v>614</v>
      </c>
      <c r="CV1" t="s">
        <v>839</v>
      </c>
      <c r="CW1" s="43" t="s">
        <v>841</v>
      </c>
      <c r="CX1" t="s">
        <v>849</v>
      </c>
      <c r="CY1" t="s">
        <v>850</v>
      </c>
      <c r="CZ1" s="42" t="s">
        <v>851</v>
      </c>
      <c r="DA1" t="s">
        <v>852</v>
      </c>
      <c r="DB1" t="s">
        <v>551</v>
      </c>
      <c r="DC1" s="42" t="s">
        <v>853</v>
      </c>
      <c r="DD1" t="s">
        <v>854</v>
      </c>
      <c r="DE1" t="s">
        <v>855</v>
      </c>
      <c r="DF1" s="4" t="s">
        <v>615</v>
      </c>
      <c r="DG1" s="2" t="s">
        <v>537</v>
      </c>
      <c r="DH1" s="2" t="s">
        <v>538</v>
      </c>
      <c r="DI1" s="2" t="s">
        <v>539</v>
      </c>
      <c r="DJ1" s="2" t="s">
        <v>540</v>
      </c>
      <c r="DK1" s="2" t="s">
        <v>297</v>
      </c>
      <c r="DL1" s="2" t="s">
        <v>298</v>
      </c>
      <c r="DM1" s="2" t="s">
        <v>299</v>
      </c>
      <c r="DN1" s="2" t="s">
        <v>300</v>
      </c>
      <c r="DO1" s="2" t="s">
        <v>301</v>
      </c>
      <c r="DP1" s="2" t="s">
        <v>302</v>
      </c>
      <c r="DQ1" s="2" t="s">
        <v>303</v>
      </c>
      <c r="DR1" s="2" t="s">
        <v>304</v>
      </c>
      <c r="DS1" s="2" t="s">
        <v>305</v>
      </c>
      <c r="DT1" s="2" t="s">
        <v>306</v>
      </c>
      <c r="DU1" s="2" t="s">
        <v>307</v>
      </c>
      <c r="DV1" s="2" t="s">
        <v>308</v>
      </c>
      <c r="DW1" s="2" t="s">
        <v>541</v>
      </c>
      <c r="DX1" s="2" t="s">
        <v>542</v>
      </c>
      <c r="DY1" s="2" t="s">
        <v>544</v>
      </c>
      <c r="DZ1" s="2" t="s">
        <v>543</v>
      </c>
    </row>
    <row r="2" spans="1:130" x14ac:dyDescent="0.2">
      <c r="A2" s="44">
        <v>217</v>
      </c>
      <c r="B2" s="44">
        <v>0</v>
      </c>
      <c r="C2" s="44" t="s">
        <v>41</v>
      </c>
      <c r="D2" s="44">
        <v>2</v>
      </c>
      <c r="E2" s="44">
        <v>2</v>
      </c>
      <c r="F2" s="44">
        <v>3</v>
      </c>
      <c r="G2" s="44">
        <v>4</v>
      </c>
      <c r="H2" s="44">
        <v>4</v>
      </c>
      <c r="I2" s="44">
        <v>5</v>
      </c>
      <c r="J2" s="44">
        <v>5</v>
      </c>
      <c r="K2" s="44">
        <f>AVERAGE(ABS(F2-4),ABS(G2-4),ABS(H2-4),ABS(I2-4),ABS(J2-4))</f>
        <v>0.6</v>
      </c>
      <c r="L2" s="44">
        <v>6</v>
      </c>
      <c r="M2" s="44">
        <v>1</v>
      </c>
      <c r="N2" s="44">
        <v>7</v>
      </c>
      <c r="O2" s="9">
        <f>AVERAGE(L2:N2)</f>
        <v>4.666666666666667</v>
      </c>
      <c r="P2" s="44">
        <v>4</v>
      </c>
      <c r="Q2" s="44">
        <v>4</v>
      </c>
      <c r="R2" s="44">
        <v>3</v>
      </c>
      <c r="S2" s="44">
        <v>5</v>
      </c>
      <c r="T2" s="44">
        <f>-P2+Q2-R2+S2</f>
        <v>2</v>
      </c>
      <c r="U2" s="44"/>
      <c r="V2" s="44"/>
      <c r="W2" s="44"/>
      <c r="X2" s="44"/>
      <c r="Y2" s="44"/>
      <c r="Z2" s="44"/>
      <c r="AA2" s="44"/>
      <c r="AB2" s="44"/>
      <c r="AC2" s="44"/>
      <c r="AD2" s="44"/>
      <c r="AE2" s="44"/>
      <c r="AF2" s="44"/>
      <c r="AG2" s="44" t="e">
        <f>AVERAGE(U2:AF2)</f>
        <v>#DIV/0!</v>
      </c>
      <c r="AH2" s="44">
        <v>3</v>
      </c>
      <c r="AI2" s="44">
        <v>5</v>
      </c>
      <c r="AJ2" s="44">
        <v>5</v>
      </c>
      <c r="AK2" s="44">
        <v>3</v>
      </c>
      <c r="AL2" s="44">
        <v>2</v>
      </c>
      <c r="AM2" s="44">
        <v>2</v>
      </c>
      <c r="AN2" s="44">
        <v>4</v>
      </c>
      <c r="AO2" s="44">
        <v>4</v>
      </c>
      <c r="AP2" s="44">
        <v>4</v>
      </c>
      <c r="AQ2" s="44">
        <v>2</v>
      </c>
      <c r="AR2" s="44">
        <v>2</v>
      </c>
      <c r="AS2" s="44">
        <v>2</v>
      </c>
      <c r="AT2" t="str">
        <f>IF(C2="Unión por la Patria (Frente de Todos)",AVERAGE(AK2:AM2)-MIN(AVERAGE(AH2:AJ2),AVERAGE(AN2:AP2),AVERAGE(AQ2:AS2)),IF(C2="Juntos por el Cambio",AVERAGE(AH2:AJ2)-MIN(AVERAGE(AK2:AM2),AVERAGE(AN2:AP2),AVERAGE(AQ2:AS2)),IF(C2="La Libertad Avanza",AVERAGE(AN2:AP2)-MIN(AVERAGE(AQ2:AS2),AVERAGE(AK2:AM2),AVERAGE(AH2:AJ2)),IF(C2="Frente de Izquierda",AVERAGE(AQ2:AS2)-MIN(AVERAGE(AN2:AP2),AVERAGE(AK2:AM2),AVERAGE(AH2:AJ2)),"N/A"))))</f>
        <v>N/A</v>
      </c>
      <c r="AU2">
        <f>MAX(SUM(AH2:AJ2),SUM(AK2:AM2),SUM(AN2:AP2),SUM(AQ2:AS2))-MIN(SUM(AH2:AJ2),SUM(AK2:AM2),SUM(AN2:AP2),SUM(AQ2:AS2))</f>
        <v>7</v>
      </c>
      <c r="AV2" t="str">
        <f>IF(C2="Unión por la Patria (Frente de Todos)",AVERAGE(AK2:AM2)-AVERAGE(AH2:AJ2,AN2:AP2,AQ2:AS2),IF(C2="Juntos por el Cambio",AVERAGE(AH2:AJ2)-AVERAGE(AK2:AS2),IF(C2="La Libertad Avanza",AVERAGE(AN2:AP2)-AVERAGE(AQ2:AS2,AH2:AM2),IF(C2="Frente de Izquierda",AVERAGE(AQ2:AS2)-AVERAGE(AH2:AP2),"N/A"))))</f>
        <v>N/A</v>
      </c>
      <c r="AW2" t="str">
        <f>IF(C2="Unión por la Patria (Frente de Todos)",AK2-MIN(AH2,AN2,AQ2),IF(C2="Juntos por el Cambio",AH2-MIN(AK2,AN2,AQ2),IF(C2="La Libertad Avanza",AN2-MIN(AH2,AK2,AQ2),IF(C2="Frente de Izquierda",AQ2-MIN(AH2,AK2,AN2),"N/A"))))</f>
        <v>N/A</v>
      </c>
      <c r="AX2">
        <f>MAX(AH2,AK2,AN2,AQ2)-MIN(AH2,AK2,AN2,AQ2)</f>
        <v>2</v>
      </c>
      <c r="AY2" t="str">
        <f>IF(C2="Unión por la Patria (Frente de Todos)",AK2-AVERAGE(AQ2,AN2,AH2),IF(C2="Juntos por el Cambio",AH2-AVERAGE(AK2,AN2,AQ2),IF(C2="La Libertad Avanza",AN2-AVERAGE(AQ2,AK2,AH2),IF(C2="Frente de Izquierda",AQ2-AVERAGE(AN2,AK2,AH2),"N/A"))))</f>
        <v>N/A</v>
      </c>
      <c r="AZ2" t="str">
        <f>IF(C2="Unión por la Patria (Frente de Todos)",AL2-MIN(AI2,AO2,AR2),IF(C2="Juntos por el Cambio",AI2-MIN(AL2,AO2,AR2),IF(C2="La Libertad Avanza",AO2-MIN(AI2,AL2,AR2),IF(C2="Frente de Izquierda",AR2-MIN(AI2,AL2,AO2),"N/A"))))</f>
        <v>N/A</v>
      </c>
      <c r="BA2">
        <f>MAX(AI2,AL2,AO2,AR2)-MIN(AI2,AL2,AO2,AR2)</f>
        <v>3</v>
      </c>
      <c r="BB2" t="str">
        <f>IF(C2="Unión por la Patria (Frente de Todos)",AL2-AVERAGE(AI2,AO2,AR2),IF(C2="Juntos por el Cambio",AI2-AVERAGE(AL2,AO2,AR2),IF(C2="La Libertad Avanza",AO2-AVERAGE(AI2,AL2,AR2),IF(C2="Frente de Izquierda",AR2-AVERAGE(AI2,AL2,AO2),"N/A"))))</f>
        <v>N/A</v>
      </c>
      <c r="BC2" t="str">
        <f>IF(C2="Unión por la Patria (Frente de Todos)",AVERAGE(AH2:AJ2,AN2:AS2),IF(C2="Juntos por el Cambio",AVERAGE(AK2:AS2),IF(C2="La Libertad Avanza",AVERAGE(AQ2:AS2,AH2:AM2),IF(C2="Frente de Izquierda",AVERAGE(AH2:AP2),"N/A"))))</f>
        <v>N/A</v>
      </c>
      <c r="BE2" t="s">
        <v>49</v>
      </c>
      <c r="BF2">
        <v>2</v>
      </c>
      <c r="BG2">
        <v>2</v>
      </c>
      <c r="BH2">
        <v>3</v>
      </c>
      <c r="BI2">
        <v>3</v>
      </c>
      <c r="BJ2">
        <v>2</v>
      </c>
      <c r="BK2">
        <v>4</v>
      </c>
      <c r="BL2">
        <v>3</v>
      </c>
      <c r="BM2" s="44">
        <f>AVERAGE(ABS(BH2-4),ABS(BI2-4),ABS(BJ2-4),ABS(BK2-4),ABS(BL2-4))</f>
        <v>1</v>
      </c>
      <c r="BN2">
        <v>5</v>
      </c>
      <c r="BO2">
        <v>1</v>
      </c>
      <c r="BP2">
        <v>6</v>
      </c>
      <c r="BQ2" s="9">
        <f>AVERAGE(BN2:BP2)</f>
        <v>4</v>
      </c>
      <c r="BR2">
        <v>1</v>
      </c>
      <c r="BS2">
        <v>2</v>
      </c>
      <c r="BT2">
        <v>2</v>
      </c>
      <c r="BU2">
        <v>7</v>
      </c>
      <c r="BV2" s="44">
        <f>-BR2+BS2-BT2+BU2</f>
        <v>6</v>
      </c>
      <c r="CC2">
        <v>4</v>
      </c>
      <c r="CD2">
        <v>4</v>
      </c>
      <c r="CE2">
        <v>4</v>
      </c>
      <c r="CI2" s="44">
        <f>AVERAGE(BW2:CH2)</f>
        <v>4</v>
      </c>
      <c r="CJ2">
        <v>2</v>
      </c>
      <c r="CK2">
        <v>1</v>
      </c>
      <c r="CL2">
        <v>2</v>
      </c>
      <c r="CM2">
        <v>2</v>
      </c>
      <c r="CN2">
        <v>1</v>
      </c>
      <c r="CO2">
        <v>1</v>
      </c>
      <c r="CP2">
        <v>3</v>
      </c>
      <c r="CQ2">
        <v>2</v>
      </c>
      <c r="CR2">
        <v>3</v>
      </c>
      <c r="CS2">
        <v>1</v>
      </c>
      <c r="CT2">
        <v>1</v>
      </c>
      <c r="CU2">
        <v>1</v>
      </c>
      <c r="CV2">
        <f>IF(BE2="Unión por la Patria (Frente de Todos)",AVERAGE(CM2:CO2)-MIN(AVERAGE(CJ2:CL2),AVERAGE(CP2:CR2),AVERAGE(CS2:CU2)),IF(BE2="Juntos por el Cambio",AVERAGE(CJ2:CL2)-MIN(AVERAGE(CM2:CO2),AVERAGE(CP2:CR2),AVERAGE(CS2:CU2)),IF(BE2="La Libertad Avanza",AVERAGE(CP2:CR2)-MIN(AVERAGE(CS2:CU2),AVERAGE(CM2:CO2),AVERAGE(CJ2:CL2)),IF(BE2="Frente de Izquierda",AVERAGE(CS2:CU2)-MIN(AVERAGE(CP2:CR2),AVERAGE(CM2:CO2),AVERAGE(CJ2:CL2)),"N/A"))))</f>
        <v>1.6666666666666665</v>
      </c>
      <c r="CW2">
        <f>MAX(SUM(CJ2:CL2),SUM(CM2:CO2),SUM(CP2:CR2),SUM(CS2:CU2))-MIN(SUM(CJ2:CL2),SUM(CM2:CO2),SUM(CP2:CR2),SUM(CS2:CU2))</f>
        <v>5</v>
      </c>
      <c r="CX2">
        <f>IF(BE2="Unión por la Patria (Frente de Todos)",AVERAGE(CM2:CO2)-AVERAGE(CJ2:CL2,CP2:CR2,CS2:CU2),IF(BE2="Juntos por el Cambio",AVERAGE(CJ2:CL2)-AVERAGE(CM2:CU2),IF(BE2="La Libertad Avanza",AVERAGE(CP2:CR2)-AVERAGE(CS2:CU2,CJ2:CO2),IF(BE2="Frente de Izquierda",AVERAGE(CS2:CU2)-AVERAGE(CJ2:CR2),"N/A"))))</f>
        <v>1.3333333333333333</v>
      </c>
      <c r="CY2">
        <f>IF(BE2="Unión por la Patria (Frente de Todos)",CM2-MIN(CJ2,CP2,CS2),IF(BE2="Juntos por el Cambio",CJ2-MIN(CM2,CP2,CS2),IF(BE2="La Libertad Avanza",CP2-MIN(CJ2,CM2,CS2),IF(BE2="Frente de Izquierda",CS2-MIN(CJ2,CM2,CP2),"N/A"))))</f>
        <v>2</v>
      </c>
      <c r="CZ2">
        <f>MAX(CJ2,CM2,CP2,CS2)-MIN(CJ2,CM2,CP2,CS2)</f>
        <v>2</v>
      </c>
      <c r="DA2">
        <f>IF(BE2="Unión por la Patria (Frente de Todos)",CM2-AVERAGE(CS2,CP2,CJ2),IF(BE2="Juntos por el Cambio",CJ2-AVERAGE(CM2,CP2,CS2),IF(BE2="La Libertad Avanza",CP2-AVERAGE(CS2,CM2,CJ2),IF(BE2="Frente de Izquierda",CS2-AVERAGE(CP2,CM2,CJ2),"N/A"))))</f>
        <v>1.3333333333333333</v>
      </c>
      <c r="DB2">
        <f>IF(BE2="Unión por la Patria (Frente de Todos)",CN2-MIN(CK2,CQ2,CT2),IF(BE2="Juntos por el Cambio",CK2-MIN(CN2,CQ2,CT2),IF(BE2="La Libertad Avanza",CQ2-MIN(CK2,CN2,CT2),IF(BE2="Frente de Izquierda",CT2-MIN(CK2,CN2,CQ2),"N/A"))))</f>
        <v>1</v>
      </c>
      <c r="DC2">
        <f>MAX(CK2,CN2,CQ2,CT2)-MIN(CK2,CN2,CQ2,CT2)</f>
        <v>1</v>
      </c>
      <c r="DD2">
        <f>IF(BE2="Unión por la Patria (Frente de Todos)",CN2-AVERAGE(CK2,CQ2,CT2),IF(BE2="Juntos por el Cambio",CK2-AVERAGE(CN2,CQ2,CT2),IF(BE2="La Libertad Avanza",CQ2-AVERAGE(CK2,CN2,CT2),IF(BE2="Frente de Izquierda",CT2-AVERAGE(CK2,CN2,CQ2),"N/A"))))</f>
        <v>1</v>
      </c>
      <c r="DE2">
        <f>IF(BE2="Unión por la Patria (Frente de Todos)",AVERAGE(CJ2:CL2,CP2:CU2),IF(BE2="Juntos por el Cambio",AVERAGE(CM2:CU2),IF(BE2="La Libertad Avanza",AVERAGE(CS2:CU2,CJ2:CO2),IF(BE2="Frente de Izquierda",AVERAGE(CJ2:CR2),"N/A"))))</f>
        <v>1.3333333333333333</v>
      </c>
      <c r="DF2">
        <v>8</v>
      </c>
      <c r="DG2" t="s">
        <v>518</v>
      </c>
      <c r="DH2" t="s">
        <v>518</v>
      </c>
      <c r="DI2" t="s">
        <v>518</v>
      </c>
      <c r="DJ2" t="s">
        <v>518</v>
      </c>
      <c r="DK2" t="s">
        <v>518</v>
      </c>
      <c r="DL2" t="s">
        <v>518</v>
      </c>
      <c r="DM2" t="s">
        <v>518</v>
      </c>
      <c r="DN2" t="s">
        <v>518</v>
      </c>
      <c r="DO2" t="s">
        <v>518</v>
      </c>
      <c r="DP2" t="s">
        <v>518</v>
      </c>
      <c r="DQ2" t="s">
        <v>518</v>
      </c>
      <c r="DR2" t="s">
        <v>518</v>
      </c>
      <c r="DS2" t="s">
        <v>518</v>
      </c>
      <c r="DT2" t="s">
        <v>518</v>
      </c>
      <c r="DU2" t="s">
        <v>518</v>
      </c>
      <c r="DV2" t="s">
        <v>518</v>
      </c>
      <c r="DW2" t="s">
        <v>518</v>
      </c>
      <c r="DX2" t="s">
        <v>518</v>
      </c>
      <c r="DY2" t="s">
        <v>518</v>
      </c>
      <c r="DZ2" t="s">
        <v>518</v>
      </c>
    </row>
    <row r="3" spans="1:130" x14ac:dyDescent="0.2">
      <c r="A3" s="44">
        <v>789</v>
      </c>
      <c r="B3" s="44">
        <v>0</v>
      </c>
      <c r="C3" s="44" t="s">
        <v>43</v>
      </c>
      <c r="D3" s="44">
        <v>5</v>
      </c>
      <c r="E3" s="44">
        <v>6</v>
      </c>
      <c r="F3" s="44">
        <v>3</v>
      </c>
      <c r="G3" s="44">
        <v>7</v>
      </c>
      <c r="H3" s="44">
        <v>3</v>
      </c>
      <c r="I3" s="44">
        <v>7</v>
      </c>
      <c r="J3" s="44">
        <v>5</v>
      </c>
      <c r="K3" s="44">
        <f>AVERAGE(ABS(F3-4),ABS(G3-4),ABS(H3-4),ABS(I3-4),ABS(J3-4))</f>
        <v>1.8</v>
      </c>
      <c r="L3" s="44">
        <v>6</v>
      </c>
      <c r="M3" s="44">
        <v>6</v>
      </c>
      <c r="N3" s="44">
        <v>7</v>
      </c>
      <c r="O3" s="9">
        <f>AVERAGE(L3:N3)</f>
        <v>6.333333333333333</v>
      </c>
      <c r="P3" s="44">
        <v>3</v>
      </c>
      <c r="Q3" s="44">
        <v>7</v>
      </c>
      <c r="R3" s="44">
        <v>4</v>
      </c>
      <c r="S3" s="44">
        <v>6</v>
      </c>
      <c r="T3" s="44">
        <f>-P3+Q3-R3+S3</f>
        <v>6</v>
      </c>
      <c r="U3" s="44"/>
      <c r="V3" s="44"/>
      <c r="W3" s="44"/>
      <c r="X3" s="44"/>
      <c r="Y3" s="44"/>
      <c r="Z3" s="44"/>
      <c r="AA3" s="44"/>
      <c r="AB3" s="44"/>
      <c r="AC3" s="44"/>
      <c r="AD3" s="44">
        <v>6</v>
      </c>
      <c r="AE3" s="44">
        <v>4</v>
      </c>
      <c r="AF3" s="44">
        <v>5</v>
      </c>
      <c r="AG3" s="44">
        <f>AVERAGE(U3:AF3)</f>
        <v>5</v>
      </c>
      <c r="AH3" s="44">
        <v>3</v>
      </c>
      <c r="AI3" s="44">
        <v>3</v>
      </c>
      <c r="AJ3" s="44">
        <v>5</v>
      </c>
      <c r="AK3" s="44">
        <v>4</v>
      </c>
      <c r="AL3" s="44">
        <v>4</v>
      </c>
      <c r="AM3" s="44">
        <v>5</v>
      </c>
      <c r="AN3" s="44">
        <v>2</v>
      </c>
      <c r="AO3" s="44">
        <v>2</v>
      </c>
      <c r="AP3" s="44">
        <v>2</v>
      </c>
      <c r="AQ3" s="44">
        <v>5</v>
      </c>
      <c r="AR3" s="44">
        <v>5</v>
      </c>
      <c r="AS3" s="44">
        <v>5</v>
      </c>
      <c r="AT3">
        <f>IF(C3="Unión por la Patria (Frente de Todos)",AVERAGE(AK3:AM3)-MIN(AVERAGE(AH3:AJ3),AVERAGE(AN3:AP3),AVERAGE(AQ3:AS3)),IF(C3="Juntos por el Cambio",AVERAGE(AH3:AJ3)-MIN(AVERAGE(AK3:AM3),AVERAGE(AN3:AP3),AVERAGE(AQ3:AS3)),IF(C3="La Libertad Avanza",AVERAGE(AN3:AP3)-MIN(AVERAGE(AQ3:AS3),AVERAGE(AK3:AM3),AVERAGE(AH3:AJ3)),IF(C3="Frente de Izquierda",AVERAGE(AQ3:AS3)-MIN(AVERAGE(AN3:AP3),AVERAGE(AK3:AM3),AVERAGE(AH3:AJ3)),"N/A"))))</f>
        <v>3</v>
      </c>
      <c r="AU3">
        <f>MAX(SUM(AH3:AJ3),SUM(AK3:AM3),SUM(AN3:AP3),SUM(AQ3:AS3))-MIN(SUM(AH3:AJ3),SUM(AK3:AM3),SUM(AN3:AP3),SUM(AQ3:AS3))</f>
        <v>9</v>
      </c>
      <c r="AV3">
        <f>IF(C3="Unión por la Patria (Frente de Todos)",AVERAGE(AK3:AM3)-AVERAGE(AH3:AJ3,AN3:AP3,AQ3:AS3),IF(C3="Juntos por el Cambio",AVERAGE(AH3:AJ3)-AVERAGE(AK3:AS3),IF(C3="La Libertad Avanza",AVERAGE(AN3:AP3)-AVERAGE(AQ3:AS3,AH3:AM3),IF(C3="Frente de Izquierda",AVERAGE(AQ3:AS3)-AVERAGE(AH3:AP3),"N/A"))))</f>
        <v>1.6666666666666665</v>
      </c>
      <c r="AW3">
        <f>IF(C3="Unión por la Patria (Frente de Todos)",AK3-MIN(AH3,AN3,AQ3),IF(C3="Juntos por el Cambio",AH3-MIN(AK3,AN3,AQ3),IF(C3="La Libertad Avanza",AN3-MIN(AH3,AK3,AQ3),IF(C3="Frente de Izquierda",AQ3-MIN(AH3,AK3,AN3),"N/A"))))</f>
        <v>3</v>
      </c>
      <c r="AX3">
        <f>MAX(AH3,AK3,AN3,AQ3)-MIN(AH3,AK3,AN3,AQ3)</f>
        <v>3</v>
      </c>
      <c r="AY3">
        <f>IF(C3="Unión por la Patria (Frente de Todos)",AK3-AVERAGE(AQ3,AN3,AH3),IF(C3="Juntos por el Cambio",AH3-AVERAGE(AK3,AN3,AQ3),IF(C3="La Libertad Avanza",AN3-AVERAGE(AQ3,AK3,AH3),IF(C3="Frente de Izquierda",AQ3-AVERAGE(AN3,AK3,AH3),"N/A"))))</f>
        <v>2</v>
      </c>
      <c r="AZ3">
        <f>IF(C3="Unión por la Patria (Frente de Todos)",AL3-MIN(AI3,AO3,AR3),IF(C3="Juntos por el Cambio",AI3-MIN(AL3,AO3,AR3),IF(C3="La Libertad Avanza",AO3-MIN(AI3,AL3,AR3),IF(C3="Frente de Izquierda",AR3-MIN(AI3,AL3,AO3),"N/A"))))</f>
        <v>3</v>
      </c>
      <c r="BA3">
        <f>MAX(AI3,AL3,AO3,AR3)-MIN(AI3,AL3,AO3,AR3)</f>
        <v>3</v>
      </c>
      <c r="BB3">
        <f>IF(C3="Unión por la Patria (Frente de Todos)",AL3-AVERAGE(AI3,AO3,AR3),IF(C3="Juntos por el Cambio",AI3-AVERAGE(AL3,AO3,AR3),IF(C3="La Libertad Avanza",AO3-AVERAGE(AI3,AL3,AR3),IF(C3="Frente de Izquierda",AR3-AVERAGE(AI3,AL3,AO3),"N/A"))))</f>
        <v>2</v>
      </c>
      <c r="BC3">
        <f>IF(C3="Unión por la Patria (Frente de Todos)",AVERAGE(AH3:AJ3,AN3:AS3),IF(C3="Juntos por el Cambio",AVERAGE(AK3:AS3),IF(C3="La Libertad Avanza",AVERAGE(AQ3:AS3,AH3:AM3),IF(C3="Frente de Izquierda",AVERAGE(AH3:AP3),"N/A"))))</f>
        <v>3.3333333333333335</v>
      </c>
      <c r="BE3" t="s">
        <v>43</v>
      </c>
      <c r="BF3">
        <v>7</v>
      </c>
      <c r="BG3">
        <v>7</v>
      </c>
      <c r="BH3">
        <v>3</v>
      </c>
      <c r="BI3">
        <v>5</v>
      </c>
      <c r="BJ3">
        <v>5</v>
      </c>
      <c r="BK3">
        <v>7</v>
      </c>
      <c r="BL3">
        <v>5</v>
      </c>
      <c r="BM3" s="44">
        <f>AVERAGE(ABS(BH3-4),ABS(BI3-4),ABS(BJ3-4),ABS(BK3-4),ABS(BL3-4))</f>
        <v>1.4</v>
      </c>
      <c r="BN3">
        <v>7</v>
      </c>
      <c r="BO3">
        <v>7</v>
      </c>
      <c r="BP3">
        <v>7</v>
      </c>
      <c r="BQ3" s="9">
        <f>AVERAGE(BN3:BP3)</f>
        <v>7</v>
      </c>
      <c r="BR3">
        <v>3</v>
      </c>
      <c r="BS3">
        <v>7</v>
      </c>
      <c r="BT3">
        <v>1</v>
      </c>
      <c r="BU3">
        <v>5</v>
      </c>
      <c r="BV3" s="44">
        <f>-BR3+BS3-BT3+BU3</f>
        <v>8</v>
      </c>
      <c r="CF3">
        <v>6</v>
      </c>
      <c r="CG3">
        <v>4</v>
      </c>
      <c r="CH3">
        <v>5</v>
      </c>
      <c r="CI3" s="44">
        <f>AVERAGE(BW3:CH3)</f>
        <v>5</v>
      </c>
      <c r="CJ3">
        <v>1</v>
      </c>
      <c r="CK3">
        <v>1</v>
      </c>
      <c r="CL3">
        <v>1</v>
      </c>
      <c r="CM3">
        <v>3</v>
      </c>
      <c r="CN3">
        <v>2</v>
      </c>
      <c r="CO3">
        <v>2</v>
      </c>
      <c r="CP3">
        <v>1</v>
      </c>
      <c r="CQ3">
        <v>1</v>
      </c>
      <c r="CR3">
        <v>1</v>
      </c>
      <c r="CS3">
        <v>4</v>
      </c>
      <c r="CT3">
        <v>4</v>
      </c>
      <c r="CU3">
        <v>4</v>
      </c>
      <c r="CV3">
        <f>IF(BE3="Unión por la Patria (Frente de Todos)",AVERAGE(CM3:CO3)-MIN(AVERAGE(CJ3:CL3),AVERAGE(CP3:CR3),AVERAGE(CS3:CU3)),IF(BE3="Juntos por el Cambio",AVERAGE(CJ3:CL3)-MIN(AVERAGE(CM3:CO3),AVERAGE(CP3:CR3),AVERAGE(CS3:CU3)),IF(BE3="La Libertad Avanza",AVERAGE(CP3:CR3)-MIN(AVERAGE(CS3:CU3),AVERAGE(CM3:CO3),AVERAGE(CJ3:CL3)),IF(BE3="Frente de Izquierda",AVERAGE(CS3:CU3)-MIN(AVERAGE(CP3:CR3),AVERAGE(CM3:CO3),AVERAGE(CJ3:CL3)),"N/A"))))</f>
        <v>3</v>
      </c>
      <c r="CW3">
        <f>MAX(SUM(CJ3:CL3),SUM(CM3:CO3),SUM(CP3:CR3),SUM(CS3:CU3))-MIN(SUM(CJ3:CL3),SUM(CM3:CO3),SUM(CP3:CR3),SUM(CS3:CU3))</f>
        <v>9</v>
      </c>
      <c r="CX3">
        <f>IF(BE3="Unión por la Patria (Frente de Todos)",AVERAGE(CM3:CO3)-AVERAGE(CJ3:CL3,CP3:CR3,CS3:CU3),IF(BE3="Juntos por el Cambio",AVERAGE(CJ3:CL3)-AVERAGE(CM3:CU3),IF(BE3="La Libertad Avanza",AVERAGE(CP3:CR3)-AVERAGE(CS3:CU3,CJ3:CO3),IF(BE3="Frente de Izquierda",AVERAGE(CS3:CU3)-AVERAGE(CJ3:CR3),"N/A"))))</f>
        <v>2.5555555555555554</v>
      </c>
      <c r="CY3">
        <f>IF(BE3="Unión por la Patria (Frente de Todos)",CM3-MIN(CJ3,CP3,CS3),IF(BE3="Juntos por el Cambio",CJ3-MIN(CM3,CP3,CS3),IF(BE3="La Libertad Avanza",CP3-MIN(CJ3,CM3,CS3),IF(BE3="Frente de Izquierda",CS3-MIN(CJ3,CM3,CP3),"N/A"))))</f>
        <v>3</v>
      </c>
      <c r="CZ3">
        <f>MAX(CJ3,CM3,CP3,CS3)-MIN(CJ3,CM3,CP3,CS3)</f>
        <v>3</v>
      </c>
      <c r="DA3">
        <f>IF(BE3="Unión por la Patria (Frente de Todos)",CM3-AVERAGE(CS3,CP3,CJ3),IF(BE3="Juntos por el Cambio",CJ3-AVERAGE(CM3,CP3,CS3),IF(BE3="La Libertad Avanza",CP3-AVERAGE(CS3,CM3,CJ3),IF(BE3="Frente de Izquierda",CS3-AVERAGE(CP3,CM3,CJ3),"N/A"))))</f>
        <v>2.333333333333333</v>
      </c>
      <c r="DB3">
        <f>IF(BE3="Unión por la Patria (Frente de Todos)",CN3-MIN(CK3,CQ3,CT3),IF(BE3="Juntos por el Cambio",CK3-MIN(CN3,CQ3,CT3),IF(BE3="La Libertad Avanza",CQ3-MIN(CK3,CN3,CT3),IF(BE3="Frente de Izquierda",CT3-MIN(CK3,CN3,CQ3),"N/A"))))</f>
        <v>3</v>
      </c>
      <c r="DC3">
        <f>MAX(CK3,CN3,CQ3,CT3)-MIN(CK3,CN3,CQ3,CT3)</f>
        <v>3</v>
      </c>
      <c r="DD3">
        <f>IF(BE3="Unión por la Patria (Frente de Todos)",CN3-AVERAGE(CK3,CQ3,CT3),IF(BE3="Juntos por el Cambio",CK3-AVERAGE(CN3,CQ3,CT3),IF(BE3="La Libertad Avanza",CQ3-AVERAGE(CK3,CN3,CT3),IF(BE3="Frente de Izquierda",CT3-AVERAGE(CK3,CN3,CQ3),"N/A"))))</f>
        <v>2.666666666666667</v>
      </c>
      <c r="DE3">
        <f>IF(BE3="Unión por la Patria (Frente de Todos)",AVERAGE(CJ3:CL3,CP3:CU3),IF(BE3="Juntos por el Cambio",AVERAGE(CM3:CU3),IF(BE3="La Libertad Avanza",AVERAGE(CS3:CU3,CJ3:CO3),IF(BE3="Frente de Izquierda",AVERAGE(CJ3:CR3),"N/A"))))</f>
        <v>1.4444444444444444</v>
      </c>
      <c r="DF3">
        <v>8</v>
      </c>
      <c r="DG3" t="s">
        <v>518</v>
      </c>
      <c r="DH3" t="s">
        <v>518</v>
      </c>
      <c r="DI3" t="s">
        <v>518</v>
      </c>
      <c r="DJ3" t="s">
        <v>518</v>
      </c>
      <c r="DK3" t="s">
        <v>518</v>
      </c>
      <c r="DL3" t="s">
        <v>518</v>
      </c>
      <c r="DM3" t="s">
        <v>518</v>
      </c>
      <c r="DN3" t="s">
        <v>518</v>
      </c>
      <c r="DO3" t="s">
        <v>518</v>
      </c>
      <c r="DP3" t="s">
        <v>518</v>
      </c>
      <c r="DQ3" t="s">
        <v>518</v>
      </c>
      <c r="DR3" t="s">
        <v>518</v>
      </c>
      <c r="DS3" t="s">
        <v>518</v>
      </c>
      <c r="DT3" t="s">
        <v>518</v>
      </c>
      <c r="DU3" t="s">
        <v>518</v>
      </c>
      <c r="DV3" t="s">
        <v>518</v>
      </c>
      <c r="DW3" t="s">
        <v>518</v>
      </c>
      <c r="DX3" t="s">
        <v>518</v>
      </c>
      <c r="DY3" t="s">
        <v>518</v>
      </c>
      <c r="DZ3" t="s">
        <v>518</v>
      </c>
    </row>
    <row r="4" spans="1:130" x14ac:dyDescent="0.2">
      <c r="A4" s="44">
        <v>1532</v>
      </c>
      <c r="B4" s="44">
        <v>0</v>
      </c>
      <c r="C4" s="44" t="s">
        <v>53</v>
      </c>
      <c r="D4" s="44">
        <v>7</v>
      </c>
      <c r="E4" s="44">
        <v>7</v>
      </c>
      <c r="F4" s="44">
        <v>4</v>
      </c>
      <c r="G4" s="44">
        <v>7</v>
      </c>
      <c r="H4" s="44">
        <v>1</v>
      </c>
      <c r="I4" s="44">
        <v>7</v>
      </c>
      <c r="J4" s="44">
        <v>1</v>
      </c>
      <c r="K4" s="44">
        <f>AVERAGE(ABS(F4-4),ABS(G4-4),ABS(H4-4),ABS(I4-4),ABS(J4-4))</f>
        <v>2.4</v>
      </c>
      <c r="L4" s="44">
        <v>7</v>
      </c>
      <c r="M4" s="44">
        <v>7</v>
      </c>
      <c r="N4" s="44">
        <v>7</v>
      </c>
      <c r="O4" s="9">
        <f>AVERAGE(L4:N4)</f>
        <v>7</v>
      </c>
      <c r="P4" s="44">
        <v>4</v>
      </c>
      <c r="Q4" s="44">
        <v>6</v>
      </c>
      <c r="R4" s="44">
        <v>4</v>
      </c>
      <c r="S4" s="44">
        <v>4</v>
      </c>
      <c r="T4" s="44">
        <f>-P4+Q4-R4+S4</f>
        <v>2</v>
      </c>
      <c r="U4" s="44"/>
      <c r="V4" s="44"/>
      <c r="W4" s="44"/>
      <c r="X4" s="44">
        <v>6</v>
      </c>
      <c r="Y4" s="44">
        <v>6</v>
      </c>
      <c r="Z4" s="44">
        <v>6</v>
      </c>
      <c r="AA4" s="44"/>
      <c r="AB4" s="44"/>
      <c r="AC4" s="44"/>
      <c r="AD4" s="44"/>
      <c r="AE4" s="44"/>
      <c r="AF4" s="44"/>
      <c r="AG4" s="44">
        <f>AVERAGE(U4:AF4)</f>
        <v>6</v>
      </c>
      <c r="AH4" s="44">
        <v>2</v>
      </c>
      <c r="AI4" s="44">
        <v>1</v>
      </c>
      <c r="AJ4" s="44">
        <v>2</v>
      </c>
      <c r="AK4" s="44">
        <v>6</v>
      </c>
      <c r="AL4" s="44">
        <v>6</v>
      </c>
      <c r="AM4" s="44">
        <v>6</v>
      </c>
      <c r="AN4" s="44">
        <v>1</v>
      </c>
      <c r="AO4" s="44">
        <v>1</v>
      </c>
      <c r="AP4" s="44">
        <v>1</v>
      </c>
      <c r="AQ4" s="44">
        <v>3</v>
      </c>
      <c r="AR4" s="44">
        <v>2</v>
      </c>
      <c r="AS4" s="44">
        <v>4</v>
      </c>
      <c r="AT4">
        <f>IF(C4="Unión por la Patria (Frente de Todos)",AVERAGE(AK4:AM4)-MIN(AVERAGE(AH4:AJ4),AVERAGE(AN4:AP4),AVERAGE(AQ4:AS4)),IF(C4="Juntos por el Cambio",AVERAGE(AH4:AJ4)-MIN(AVERAGE(AK4:AM4),AVERAGE(AN4:AP4),AVERAGE(AQ4:AS4)),IF(C4="La Libertad Avanza",AVERAGE(AN4:AP4)-MIN(AVERAGE(AQ4:AS4),AVERAGE(AK4:AM4),AVERAGE(AH4:AJ4)),IF(C4="Frente de Izquierda",AVERAGE(AQ4:AS4)-MIN(AVERAGE(AN4:AP4),AVERAGE(AK4:AM4),AVERAGE(AH4:AJ4)),"N/A"))))</f>
        <v>5</v>
      </c>
      <c r="AU4">
        <f>MAX(SUM(AH4:AJ4),SUM(AK4:AM4),SUM(AN4:AP4),SUM(AQ4:AS4))-MIN(SUM(AH4:AJ4),SUM(AK4:AM4),SUM(AN4:AP4),SUM(AQ4:AS4))</f>
        <v>15</v>
      </c>
      <c r="AV4">
        <f>IF(C4="Unión por la Patria (Frente de Todos)",AVERAGE(AK4:AM4)-AVERAGE(AH4:AJ4,AN4:AP4,AQ4:AS4),IF(C4="Juntos por el Cambio",AVERAGE(AH4:AJ4)-AVERAGE(AK4:AS4),IF(C4="La Libertad Avanza",AVERAGE(AN4:AP4)-AVERAGE(AQ4:AS4,AH4:AM4),IF(C4="Frente de Izquierda",AVERAGE(AQ4:AS4)-AVERAGE(AH4:AP4),"N/A"))))</f>
        <v>4.1111111111111107</v>
      </c>
      <c r="AW4">
        <f>IF(C4="Unión por la Patria (Frente de Todos)",AK4-MIN(AH4,AN4,AQ4),IF(C4="Juntos por el Cambio",AH4-MIN(AK4,AN4,AQ4),IF(C4="La Libertad Avanza",AN4-MIN(AH4,AK4,AQ4),IF(C4="Frente de Izquierda",AQ4-MIN(AH4,AK4,AN4),"N/A"))))</f>
        <v>5</v>
      </c>
      <c r="AX4">
        <f>MAX(AH4,AK4,AN4,AQ4)-MIN(AH4,AK4,AN4,AQ4)</f>
        <v>5</v>
      </c>
      <c r="AY4">
        <f>IF(C4="Unión por la Patria (Frente de Todos)",AK4-AVERAGE(AQ4,AN4,AH4),IF(C4="Juntos por el Cambio",AH4-AVERAGE(AK4,AN4,AQ4),IF(C4="La Libertad Avanza",AN4-AVERAGE(AQ4,AK4,AH4),IF(C4="Frente de Izquierda",AQ4-AVERAGE(AN4,AK4,AH4),"N/A"))))</f>
        <v>4</v>
      </c>
      <c r="AZ4">
        <f>IF(C4="Unión por la Patria (Frente de Todos)",AL4-MIN(AI4,AO4,AR4),IF(C4="Juntos por el Cambio",AI4-MIN(AL4,AO4,AR4),IF(C4="La Libertad Avanza",AO4-MIN(AI4,AL4,AR4),IF(C4="Frente de Izquierda",AR4-MIN(AI4,AL4,AO4),"N/A"))))</f>
        <v>5</v>
      </c>
      <c r="BA4">
        <f>MAX(AI4,AL4,AO4,AR4)-MIN(AI4,AL4,AO4,AR4)</f>
        <v>5</v>
      </c>
      <c r="BB4">
        <f>IF(C4="Unión por la Patria (Frente de Todos)",AL4-AVERAGE(AI4,AO4,AR4),IF(C4="Juntos por el Cambio",AI4-AVERAGE(AL4,AO4,AR4),IF(C4="La Libertad Avanza",AO4-AVERAGE(AI4,AL4,AR4),IF(C4="Frente de Izquierda",AR4-AVERAGE(AI4,AL4,AO4),"N/A"))))</f>
        <v>4.666666666666667</v>
      </c>
      <c r="BC4">
        <f>IF(C4="Unión por la Patria (Frente de Todos)",AVERAGE(AH4:AJ4,AN4:AS4),IF(C4="Juntos por el Cambio",AVERAGE(AK4:AS4),IF(C4="La Libertad Avanza",AVERAGE(AQ4:AS4,AH4:AM4),IF(C4="Frente de Izquierda",AVERAGE(AH4:AP4),"N/A"))))</f>
        <v>1.8888888888888888</v>
      </c>
      <c r="BE4" t="s">
        <v>53</v>
      </c>
      <c r="BF4">
        <v>7</v>
      </c>
      <c r="BG4">
        <v>7</v>
      </c>
      <c r="BH4">
        <v>4</v>
      </c>
      <c r="BI4">
        <v>7</v>
      </c>
      <c r="BJ4">
        <v>1</v>
      </c>
      <c r="BK4">
        <v>7</v>
      </c>
      <c r="BL4">
        <v>1</v>
      </c>
      <c r="BM4" s="44">
        <f>AVERAGE(ABS(BH4-4),ABS(BI4-4),ABS(BJ4-4),ABS(BK4-4),ABS(BL4-4))</f>
        <v>2.4</v>
      </c>
      <c r="BN4">
        <v>7</v>
      </c>
      <c r="BO4">
        <v>7</v>
      </c>
      <c r="BP4">
        <v>7</v>
      </c>
      <c r="BQ4" s="9">
        <f>AVERAGE(BN4:BP4)</f>
        <v>7</v>
      </c>
      <c r="BR4">
        <v>4</v>
      </c>
      <c r="BS4">
        <v>4</v>
      </c>
      <c r="BT4">
        <v>2</v>
      </c>
      <c r="BU4">
        <v>3</v>
      </c>
      <c r="BV4" s="44">
        <f>-BR4+BS4-BT4+BU4</f>
        <v>1</v>
      </c>
      <c r="BZ4">
        <v>6</v>
      </c>
      <c r="CA4">
        <v>6</v>
      </c>
      <c r="CB4">
        <v>6</v>
      </c>
      <c r="CI4" s="44">
        <f>AVERAGE(BW4:CH4)</f>
        <v>6</v>
      </c>
      <c r="CJ4">
        <v>1</v>
      </c>
      <c r="CK4">
        <v>1</v>
      </c>
      <c r="CL4">
        <v>2</v>
      </c>
      <c r="CM4">
        <v>5</v>
      </c>
      <c r="CN4">
        <v>6</v>
      </c>
      <c r="CO4">
        <v>6</v>
      </c>
      <c r="CP4">
        <v>1</v>
      </c>
      <c r="CQ4">
        <v>1</v>
      </c>
      <c r="CR4">
        <v>1</v>
      </c>
      <c r="CS4">
        <v>4</v>
      </c>
      <c r="CT4">
        <v>3</v>
      </c>
      <c r="CU4">
        <v>3</v>
      </c>
      <c r="CV4">
        <f>IF(BE4="Unión por la Patria (Frente de Todos)",AVERAGE(CM4:CO4)-MIN(AVERAGE(CJ4:CL4),AVERAGE(CP4:CR4),AVERAGE(CS4:CU4)),IF(BE4="Juntos por el Cambio",AVERAGE(CJ4:CL4)-MIN(AVERAGE(CM4:CO4),AVERAGE(CP4:CR4),AVERAGE(CS4:CU4)),IF(BE4="La Libertad Avanza",AVERAGE(CP4:CR4)-MIN(AVERAGE(CS4:CU4),AVERAGE(CM4:CO4),AVERAGE(CJ4:CL4)),IF(BE4="Frente de Izquierda",AVERAGE(CS4:CU4)-MIN(AVERAGE(CP4:CR4),AVERAGE(CM4:CO4),AVERAGE(CJ4:CL4)),"N/A"))))</f>
        <v>4.666666666666667</v>
      </c>
      <c r="CW4">
        <f>MAX(SUM(CJ4:CL4),SUM(CM4:CO4),SUM(CP4:CR4),SUM(CS4:CU4))-MIN(SUM(CJ4:CL4),SUM(CM4:CO4),SUM(CP4:CR4),SUM(CS4:CU4))</f>
        <v>14</v>
      </c>
      <c r="CX4">
        <f>IF(BE4="Unión por la Patria (Frente de Todos)",AVERAGE(CM4:CO4)-AVERAGE(CJ4:CL4,CP4:CR4,CS4:CU4),IF(BE4="Juntos por el Cambio",AVERAGE(CJ4:CL4)-AVERAGE(CM4:CU4),IF(BE4="La Libertad Avanza",AVERAGE(CP4:CR4)-AVERAGE(CS4:CU4,CJ4:CO4),IF(BE4="Frente de Izquierda",AVERAGE(CS4:CU4)-AVERAGE(CJ4:CR4),"N/A"))))</f>
        <v>3.7777777777777781</v>
      </c>
      <c r="CY4">
        <f>IF(BE4="Unión por la Patria (Frente de Todos)",CM4-MIN(CJ4,CP4,CS4),IF(BE4="Juntos por el Cambio",CJ4-MIN(CM4,CP4,CS4),IF(BE4="La Libertad Avanza",CP4-MIN(CJ4,CM4,CS4),IF(BE4="Frente de Izquierda",CS4-MIN(CJ4,CM4,CP4),"N/A"))))</f>
        <v>4</v>
      </c>
      <c r="CZ4">
        <f>MAX(CJ4,CM4,CP4,CS4)-MIN(CJ4,CM4,CP4,CS4)</f>
        <v>4</v>
      </c>
      <c r="DA4">
        <f>IF(BE4="Unión por la Patria (Frente de Todos)",CM4-AVERAGE(CS4,CP4,CJ4),IF(BE4="Juntos por el Cambio",CJ4-AVERAGE(CM4,CP4,CS4),IF(BE4="La Libertad Avanza",CP4-AVERAGE(CS4,CM4,CJ4),IF(BE4="Frente de Izquierda",CS4-AVERAGE(CP4,CM4,CJ4),"N/A"))))</f>
        <v>3</v>
      </c>
      <c r="DB4">
        <f>IF(BE4="Unión por la Patria (Frente de Todos)",CN4-MIN(CK4,CQ4,CT4),IF(BE4="Juntos por el Cambio",CK4-MIN(CN4,CQ4,CT4),IF(BE4="La Libertad Avanza",CQ4-MIN(CK4,CN4,CT4),IF(BE4="Frente de Izquierda",CT4-MIN(CK4,CN4,CQ4),"N/A"))))</f>
        <v>5</v>
      </c>
      <c r="DC4">
        <f>MAX(CK4,CN4,CQ4,CT4)-MIN(CK4,CN4,CQ4,CT4)</f>
        <v>5</v>
      </c>
      <c r="DD4">
        <f>IF(BE4="Unión por la Patria (Frente de Todos)",CN4-AVERAGE(CK4,CQ4,CT4),IF(BE4="Juntos por el Cambio",CK4-AVERAGE(CN4,CQ4,CT4),IF(BE4="La Libertad Avanza",CQ4-AVERAGE(CK4,CN4,CT4),IF(BE4="Frente de Izquierda",CT4-AVERAGE(CK4,CN4,CQ4),"N/A"))))</f>
        <v>4.333333333333333</v>
      </c>
      <c r="DE4">
        <f>IF(BE4="Unión por la Patria (Frente de Todos)",AVERAGE(CJ4:CL4,CP4:CU4),IF(BE4="Juntos por el Cambio",AVERAGE(CM4:CU4),IF(BE4="La Libertad Avanza",AVERAGE(CS4:CU4,CJ4:CO4),IF(BE4="Frente de Izquierda",AVERAGE(CJ4:CR4),"N/A"))))</f>
        <v>1.8888888888888888</v>
      </c>
      <c r="DF4">
        <v>8</v>
      </c>
      <c r="DG4" t="s">
        <v>518</v>
      </c>
      <c r="DH4" t="s">
        <v>518</v>
      </c>
      <c r="DI4" t="s">
        <v>518</v>
      </c>
      <c r="DJ4" t="s">
        <v>518</v>
      </c>
      <c r="DK4" t="s">
        <v>518</v>
      </c>
      <c r="DL4" t="s">
        <v>518</v>
      </c>
      <c r="DM4" t="s">
        <v>518</v>
      </c>
      <c r="DN4" t="s">
        <v>518</v>
      </c>
      <c r="DO4" t="s">
        <v>518</v>
      </c>
      <c r="DP4" t="s">
        <v>518</v>
      </c>
      <c r="DQ4" t="s">
        <v>518</v>
      </c>
      <c r="DR4" t="s">
        <v>518</v>
      </c>
      <c r="DS4" t="s">
        <v>518</v>
      </c>
      <c r="DT4" t="s">
        <v>518</v>
      </c>
      <c r="DU4" t="s">
        <v>518</v>
      </c>
      <c r="DV4" t="s">
        <v>518</v>
      </c>
      <c r="DW4" t="s">
        <v>518</v>
      </c>
      <c r="DX4" t="s">
        <v>518</v>
      </c>
      <c r="DY4" t="s">
        <v>518</v>
      </c>
      <c r="DZ4" t="s">
        <v>518</v>
      </c>
    </row>
    <row r="5" spans="1:130" x14ac:dyDescent="0.2">
      <c r="A5" s="44">
        <v>389</v>
      </c>
      <c r="B5" s="44">
        <v>1</v>
      </c>
      <c r="C5" s="44" t="s">
        <v>49</v>
      </c>
      <c r="D5" s="44">
        <v>6</v>
      </c>
      <c r="E5" s="44">
        <v>5</v>
      </c>
      <c r="F5" s="44">
        <v>3</v>
      </c>
      <c r="G5" s="44">
        <v>2</v>
      </c>
      <c r="H5" s="44">
        <v>5</v>
      </c>
      <c r="I5" s="44">
        <v>2</v>
      </c>
      <c r="J5" s="44">
        <v>5</v>
      </c>
      <c r="K5" s="44">
        <f>AVERAGE(ABS(F5-4),ABS(G5-4),ABS(H5-4),ABS(I5-4),ABS(J5-4))</f>
        <v>1.4</v>
      </c>
      <c r="L5" s="44">
        <v>5</v>
      </c>
      <c r="M5" s="44">
        <v>3</v>
      </c>
      <c r="N5" s="44">
        <v>5</v>
      </c>
      <c r="O5" s="9">
        <f>AVERAGE(L5:N5)</f>
        <v>4.333333333333333</v>
      </c>
      <c r="P5" s="44">
        <v>3</v>
      </c>
      <c r="Q5" s="44">
        <v>6</v>
      </c>
      <c r="R5" s="44">
        <v>3</v>
      </c>
      <c r="S5" s="44">
        <v>4</v>
      </c>
      <c r="T5" s="44">
        <f>-P5+Q5-R5+S5</f>
        <v>4</v>
      </c>
      <c r="U5" s="44"/>
      <c r="V5" s="44"/>
      <c r="W5" s="44"/>
      <c r="X5" s="44"/>
      <c r="Y5" s="44"/>
      <c r="Z5" s="44"/>
      <c r="AA5" s="44">
        <v>3</v>
      </c>
      <c r="AB5" s="44">
        <v>4</v>
      </c>
      <c r="AC5" s="44">
        <v>4</v>
      </c>
      <c r="AD5" s="44"/>
      <c r="AE5" s="44"/>
      <c r="AF5" s="44"/>
      <c r="AG5" s="44">
        <f>AVERAGE(U5:AF5)</f>
        <v>3.6666666666666665</v>
      </c>
      <c r="AH5" s="44">
        <v>3</v>
      </c>
      <c r="AI5" s="44">
        <v>3</v>
      </c>
      <c r="AJ5" s="44">
        <v>3</v>
      </c>
      <c r="AK5" s="44">
        <v>2</v>
      </c>
      <c r="AL5" s="44">
        <v>2</v>
      </c>
      <c r="AM5" s="44">
        <v>2</v>
      </c>
      <c r="AN5" s="44">
        <v>4</v>
      </c>
      <c r="AO5" s="44">
        <v>4</v>
      </c>
      <c r="AP5" s="44">
        <v>4</v>
      </c>
      <c r="AQ5" s="44">
        <v>1</v>
      </c>
      <c r="AR5" s="44">
        <v>1</v>
      </c>
      <c r="AS5" s="44">
        <v>1</v>
      </c>
      <c r="AT5">
        <f>IF(C5="Unión por la Patria (Frente de Todos)",AVERAGE(AK5:AM5)-MIN(AVERAGE(AH5:AJ5),AVERAGE(AN5:AP5),AVERAGE(AQ5:AS5)),IF(C5="Juntos por el Cambio",AVERAGE(AH5:AJ5)-MIN(AVERAGE(AK5:AM5),AVERAGE(AN5:AP5),AVERAGE(AQ5:AS5)),IF(C5="La Libertad Avanza",AVERAGE(AN5:AP5)-MIN(AVERAGE(AQ5:AS5),AVERAGE(AK5:AM5),AVERAGE(AH5:AJ5)),IF(C5="Frente de Izquierda",AVERAGE(AQ5:AS5)-MIN(AVERAGE(AN5:AP5),AVERAGE(AK5:AM5),AVERAGE(AH5:AJ5)),"N/A"))))</f>
        <v>3</v>
      </c>
      <c r="AU5">
        <f>MAX(SUM(AH5:AJ5),SUM(AK5:AM5),SUM(AN5:AP5),SUM(AQ5:AS5))-MIN(SUM(AH5:AJ5),SUM(AK5:AM5),SUM(AN5:AP5),SUM(AQ5:AS5))</f>
        <v>9</v>
      </c>
      <c r="AV5">
        <f>IF(C5="Unión por la Patria (Frente de Todos)",AVERAGE(AK5:AM5)-AVERAGE(AH5:AJ5,AN5:AP5,AQ5:AS5),IF(C5="Juntos por el Cambio",AVERAGE(AH5:AJ5)-AVERAGE(AK5:AS5),IF(C5="La Libertad Avanza",AVERAGE(AN5:AP5)-AVERAGE(AQ5:AS5,AH5:AM5),IF(C5="Frente de Izquierda",AVERAGE(AQ5:AS5)-AVERAGE(AH5:AP5),"N/A"))))</f>
        <v>2</v>
      </c>
      <c r="AW5">
        <f>IF(C5="Unión por la Patria (Frente de Todos)",AK5-MIN(AH5,AN5,AQ5),IF(C5="Juntos por el Cambio",AH5-MIN(AK5,AN5,AQ5),IF(C5="La Libertad Avanza",AN5-MIN(AH5,AK5,AQ5),IF(C5="Frente de Izquierda",AQ5-MIN(AH5,AK5,AN5),"N/A"))))</f>
        <v>3</v>
      </c>
      <c r="AX5">
        <f>MAX(AH5,AK5,AN5,AQ5)-MIN(AH5,AK5,AN5,AQ5)</f>
        <v>3</v>
      </c>
      <c r="AY5">
        <f>IF(C5="Unión por la Patria (Frente de Todos)",AK5-AVERAGE(AQ5,AN5,AH5),IF(C5="Juntos por el Cambio",AH5-AVERAGE(AK5,AN5,AQ5),IF(C5="La Libertad Avanza",AN5-AVERAGE(AQ5,AK5,AH5),IF(C5="Frente de Izquierda",AQ5-AVERAGE(AN5,AK5,AH5),"N/A"))))</f>
        <v>2</v>
      </c>
      <c r="AZ5">
        <f>IF(C5="Unión por la Patria (Frente de Todos)",AL5-MIN(AI5,AO5,AR5),IF(C5="Juntos por el Cambio",AI5-MIN(AL5,AO5,AR5),IF(C5="La Libertad Avanza",AO5-MIN(AI5,AL5,AR5),IF(C5="Frente de Izquierda",AR5-MIN(AI5,AL5,AO5),"N/A"))))</f>
        <v>3</v>
      </c>
      <c r="BA5">
        <f>MAX(AI5,AL5,AO5,AR5)-MIN(AI5,AL5,AO5,AR5)</f>
        <v>3</v>
      </c>
      <c r="BB5">
        <f>IF(C5="Unión por la Patria (Frente de Todos)",AL5-AVERAGE(AI5,AO5,AR5),IF(C5="Juntos por el Cambio",AI5-AVERAGE(AL5,AO5,AR5),IF(C5="La Libertad Avanza",AO5-AVERAGE(AI5,AL5,AR5),IF(C5="Frente de Izquierda",AR5-AVERAGE(AI5,AL5,AO5),"N/A"))))</f>
        <v>2</v>
      </c>
      <c r="BC5">
        <f>IF(C5="Unión por la Patria (Frente de Todos)",AVERAGE(AH5:AJ5,AN5:AS5),IF(C5="Juntos por el Cambio",AVERAGE(AK5:AS5),IF(C5="La Libertad Avanza",AVERAGE(AQ5:AS5,AH5:AM5),IF(C5="Frente de Izquierda",AVERAGE(AH5:AP5),"N/A"))))</f>
        <v>2</v>
      </c>
      <c r="BE5" t="s">
        <v>49</v>
      </c>
      <c r="BF5">
        <v>6</v>
      </c>
      <c r="BG5">
        <v>5</v>
      </c>
      <c r="BH5">
        <v>3</v>
      </c>
      <c r="BI5">
        <v>2</v>
      </c>
      <c r="BJ5">
        <v>4</v>
      </c>
      <c r="BK5">
        <v>2</v>
      </c>
      <c r="BL5">
        <v>5</v>
      </c>
      <c r="BM5" s="44">
        <f>AVERAGE(ABS(BH5-4),ABS(BI5-4),ABS(BJ5-4),ABS(BK5-4),ABS(BL5-4))</f>
        <v>1.2</v>
      </c>
      <c r="BN5">
        <v>5</v>
      </c>
      <c r="BO5">
        <v>3</v>
      </c>
      <c r="BP5">
        <v>5</v>
      </c>
      <c r="BQ5" s="9">
        <f>AVERAGE(BN5:BP5)</f>
        <v>4.333333333333333</v>
      </c>
      <c r="BR5">
        <v>3</v>
      </c>
      <c r="BS5">
        <v>6</v>
      </c>
      <c r="BT5">
        <v>4</v>
      </c>
      <c r="BU5">
        <v>4</v>
      </c>
      <c r="BV5" s="44">
        <f>-BR5+BS5-BT5+BU5</f>
        <v>3</v>
      </c>
      <c r="CC5">
        <v>4</v>
      </c>
      <c r="CD5">
        <v>4</v>
      </c>
      <c r="CE5">
        <v>4</v>
      </c>
      <c r="CI5" s="44">
        <f>AVERAGE(BW5:CH5)</f>
        <v>4</v>
      </c>
      <c r="CJ5">
        <v>3</v>
      </c>
      <c r="CK5">
        <v>3</v>
      </c>
      <c r="CL5">
        <v>3</v>
      </c>
      <c r="CM5">
        <v>2</v>
      </c>
      <c r="CN5">
        <v>2</v>
      </c>
      <c r="CO5">
        <v>2</v>
      </c>
      <c r="CP5">
        <v>4</v>
      </c>
      <c r="CQ5">
        <v>4</v>
      </c>
      <c r="CR5">
        <v>4</v>
      </c>
      <c r="CS5">
        <v>1</v>
      </c>
      <c r="CT5">
        <v>1</v>
      </c>
      <c r="CU5">
        <v>1</v>
      </c>
      <c r="CV5">
        <f>IF(BE5="Unión por la Patria (Frente de Todos)",AVERAGE(CM5:CO5)-MIN(AVERAGE(CJ5:CL5),AVERAGE(CP5:CR5),AVERAGE(CS5:CU5)),IF(BE5="Juntos por el Cambio",AVERAGE(CJ5:CL5)-MIN(AVERAGE(CM5:CO5),AVERAGE(CP5:CR5),AVERAGE(CS5:CU5)),IF(BE5="La Libertad Avanza",AVERAGE(CP5:CR5)-MIN(AVERAGE(CS5:CU5),AVERAGE(CM5:CO5),AVERAGE(CJ5:CL5)),IF(BE5="Frente de Izquierda",AVERAGE(CS5:CU5)-MIN(AVERAGE(CP5:CR5),AVERAGE(CM5:CO5),AVERAGE(CJ5:CL5)),"N/A"))))</f>
        <v>3</v>
      </c>
      <c r="CW5">
        <f>MAX(SUM(CJ5:CL5),SUM(CM5:CO5),SUM(CP5:CR5),SUM(CS5:CU5))-MIN(SUM(CJ5:CL5),SUM(CM5:CO5),SUM(CP5:CR5),SUM(CS5:CU5))</f>
        <v>9</v>
      </c>
      <c r="CX5">
        <f>IF(BE5="Unión por la Patria (Frente de Todos)",AVERAGE(CM5:CO5)-AVERAGE(CJ5:CL5,CP5:CR5,CS5:CU5),IF(BE5="Juntos por el Cambio",AVERAGE(CJ5:CL5)-AVERAGE(CM5:CU5),IF(BE5="La Libertad Avanza",AVERAGE(CP5:CR5)-AVERAGE(CS5:CU5,CJ5:CO5),IF(BE5="Frente de Izquierda",AVERAGE(CS5:CU5)-AVERAGE(CJ5:CR5),"N/A"))))</f>
        <v>2</v>
      </c>
      <c r="CY5">
        <f>IF(BE5="Unión por la Patria (Frente de Todos)",CM5-MIN(CJ5,CP5,CS5),IF(BE5="Juntos por el Cambio",CJ5-MIN(CM5,CP5,CS5),IF(BE5="La Libertad Avanza",CP5-MIN(CJ5,CM5,CS5),IF(BE5="Frente de Izquierda",CS5-MIN(CJ5,CM5,CP5),"N/A"))))</f>
        <v>3</v>
      </c>
      <c r="CZ5">
        <f>MAX(CJ5,CM5,CP5,CS5)-MIN(CJ5,CM5,CP5,CS5)</f>
        <v>3</v>
      </c>
      <c r="DA5">
        <f>IF(BE5="Unión por la Patria (Frente de Todos)",CM5-AVERAGE(CS5,CP5,CJ5),IF(BE5="Juntos por el Cambio",CJ5-AVERAGE(CM5,CP5,CS5),IF(BE5="La Libertad Avanza",CP5-AVERAGE(CS5,CM5,CJ5),IF(BE5="Frente de Izquierda",CS5-AVERAGE(CP5,CM5,CJ5),"N/A"))))</f>
        <v>2</v>
      </c>
      <c r="DB5">
        <f>IF(BE5="Unión por la Patria (Frente de Todos)",CN5-MIN(CK5,CQ5,CT5),IF(BE5="Juntos por el Cambio",CK5-MIN(CN5,CQ5,CT5),IF(BE5="La Libertad Avanza",CQ5-MIN(CK5,CN5,CT5),IF(BE5="Frente de Izquierda",CT5-MIN(CK5,CN5,CQ5),"N/A"))))</f>
        <v>3</v>
      </c>
      <c r="DC5">
        <f>MAX(CK5,CN5,CQ5,CT5)-MIN(CK5,CN5,CQ5,CT5)</f>
        <v>3</v>
      </c>
      <c r="DD5">
        <f>IF(BE5="Unión por la Patria (Frente de Todos)",CN5-AVERAGE(CK5,CQ5,CT5),IF(BE5="Juntos por el Cambio",CK5-AVERAGE(CN5,CQ5,CT5),IF(BE5="La Libertad Avanza",CQ5-AVERAGE(CK5,CN5,CT5),IF(BE5="Frente de Izquierda",CT5-AVERAGE(CK5,CN5,CQ5),"N/A"))))</f>
        <v>2</v>
      </c>
      <c r="DE5">
        <f>IF(BE5="Unión por la Patria (Frente de Todos)",AVERAGE(CJ5:CL5,CP5:CU5),IF(BE5="Juntos por el Cambio",AVERAGE(CM5:CU5),IF(BE5="La Libertad Avanza",AVERAGE(CS5:CU5,CJ5:CO5),IF(BE5="Frente de Izquierda",AVERAGE(CJ5:CR5),"N/A"))))</f>
        <v>2</v>
      </c>
      <c r="DF5">
        <v>7</v>
      </c>
      <c r="DG5">
        <v>1</v>
      </c>
      <c r="DH5">
        <v>3</v>
      </c>
      <c r="DI5">
        <v>3</v>
      </c>
      <c r="DJ5">
        <v>1</v>
      </c>
      <c r="DK5">
        <v>7</v>
      </c>
      <c r="DL5">
        <v>1</v>
      </c>
      <c r="DM5">
        <v>7</v>
      </c>
      <c r="DN5">
        <v>1</v>
      </c>
      <c r="DO5">
        <v>1</v>
      </c>
      <c r="DP5">
        <v>7</v>
      </c>
      <c r="DQ5">
        <v>7</v>
      </c>
      <c r="DR5">
        <v>7</v>
      </c>
      <c r="DS5">
        <v>6</v>
      </c>
      <c r="DT5">
        <v>6</v>
      </c>
      <c r="DU5">
        <v>6</v>
      </c>
      <c r="DV5">
        <v>5</v>
      </c>
      <c r="DW5" t="s">
        <v>617</v>
      </c>
      <c r="DX5" t="s">
        <v>617</v>
      </c>
      <c r="DY5" t="s">
        <v>617</v>
      </c>
      <c r="DZ5" t="s">
        <v>618</v>
      </c>
    </row>
    <row r="6" spans="1:130" x14ac:dyDescent="0.2">
      <c r="A6" s="44">
        <v>133</v>
      </c>
      <c r="B6" s="44">
        <v>0</v>
      </c>
      <c r="C6" s="44" t="s">
        <v>43</v>
      </c>
      <c r="D6" s="44">
        <v>2</v>
      </c>
      <c r="E6" s="44">
        <v>7</v>
      </c>
      <c r="F6" s="44">
        <v>3</v>
      </c>
      <c r="G6" s="44">
        <v>3</v>
      </c>
      <c r="H6" s="44">
        <v>3</v>
      </c>
      <c r="I6" s="44">
        <v>7</v>
      </c>
      <c r="J6" s="44">
        <v>3</v>
      </c>
      <c r="K6" s="44">
        <f>AVERAGE(ABS(F6-4),ABS(G6-4),ABS(H6-4),ABS(I6-4),ABS(J6-4))</f>
        <v>1.4</v>
      </c>
      <c r="L6" s="44">
        <v>7</v>
      </c>
      <c r="M6" s="44">
        <v>7</v>
      </c>
      <c r="N6" s="44">
        <v>7</v>
      </c>
      <c r="O6" s="9">
        <f>AVERAGE(L6:N6)</f>
        <v>7</v>
      </c>
      <c r="P6" s="44">
        <v>3</v>
      </c>
      <c r="Q6" s="44">
        <v>7</v>
      </c>
      <c r="R6" s="44">
        <v>1</v>
      </c>
      <c r="S6" s="44">
        <v>5</v>
      </c>
      <c r="T6" s="44">
        <f>-P6+Q6-R6+S6</f>
        <v>8</v>
      </c>
      <c r="U6" s="44"/>
      <c r="V6" s="44"/>
      <c r="W6" s="44"/>
      <c r="X6" s="44"/>
      <c r="Y6" s="44"/>
      <c r="Z6" s="44"/>
      <c r="AA6" s="44"/>
      <c r="AB6" s="44"/>
      <c r="AC6" s="44"/>
      <c r="AD6" s="44">
        <v>4</v>
      </c>
      <c r="AE6" s="44">
        <v>4</v>
      </c>
      <c r="AF6" s="44">
        <v>4</v>
      </c>
      <c r="AG6" s="44">
        <f>AVERAGE(U6:AF6)</f>
        <v>4</v>
      </c>
      <c r="AH6" s="44">
        <v>2</v>
      </c>
      <c r="AI6" s="44">
        <v>2</v>
      </c>
      <c r="AJ6" s="44">
        <v>3</v>
      </c>
      <c r="AK6" s="44">
        <v>2</v>
      </c>
      <c r="AL6" s="44">
        <v>2</v>
      </c>
      <c r="AM6" s="44">
        <v>2</v>
      </c>
      <c r="AN6" s="44">
        <v>1</v>
      </c>
      <c r="AO6" s="44">
        <v>1</v>
      </c>
      <c r="AP6" s="44">
        <v>1</v>
      </c>
      <c r="AQ6" s="44">
        <v>4</v>
      </c>
      <c r="AR6" s="44">
        <v>4</v>
      </c>
      <c r="AS6" s="44">
        <v>4</v>
      </c>
      <c r="AT6">
        <f>IF(C6="Unión por la Patria (Frente de Todos)",AVERAGE(AK6:AM6)-MIN(AVERAGE(AH6:AJ6),AVERAGE(AN6:AP6),AVERAGE(AQ6:AS6)),IF(C6="Juntos por el Cambio",AVERAGE(AH6:AJ6)-MIN(AVERAGE(AK6:AM6),AVERAGE(AN6:AP6),AVERAGE(AQ6:AS6)),IF(C6="La Libertad Avanza",AVERAGE(AN6:AP6)-MIN(AVERAGE(AQ6:AS6),AVERAGE(AK6:AM6),AVERAGE(AH6:AJ6)),IF(C6="Frente de Izquierda",AVERAGE(AQ6:AS6)-MIN(AVERAGE(AN6:AP6),AVERAGE(AK6:AM6),AVERAGE(AH6:AJ6)),"N/A"))))</f>
        <v>3</v>
      </c>
      <c r="AU6">
        <f>MAX(SUM(AH6:AJ6),SUM(AK6:AM6),SUM(AN6:AP6),SUM(AQ6:AS6))-MIN(SUM(AH6:AJ6),SUM(AK6:AM6),SUM(AN6:AP6),SUM(AQ6:AS6))</f>
        <v>9</v>
      </c>
      <c r="AV6">
        <f>IF(C6="Unión por la Patria (Frente de Todos)",AVERAGE(AK6:AM6)-AVERAGE(AH6:AJ6,AN6:AP6,AQ6:AS6),IF(C6="Juntos por el Cambio",AVERAGE(AH6:AJ6)-AVERAGE(AK6:AS6),IF(C6="La Libertad Avanza",AVERAGE(AN6:AP6)-AVERAGE(AQ6:AS6,AH6:AM6),IF(C6="Frente de Izquierda",AVERAGE(AQ6:AS6)-AVERAGE(AH6:AP6),"N/A"))))</f>
        <v>2.2222222222222223</v>
      </c>
      <c r="AW6">
        <f>IF(C6="Unión por la Patria (Frente de Todos)",AK6-MIN(AH6,AN6,AQ6),IF(C6="Juntos por el Cambio",AH6-MIN(AK6,AN6,AQ6),IF(C6="La Libertad Avanza",AN6-MIN(AH6,AK6,AQ6),IF(C6="Frente de Izquierda",AQ6-MIN(AH6,AK6,AN6),"N/A"))))</f>
        <v>3</v>
      </c>
      <c r="AX6">
        <f>MAX(AH6,AK6,AN6,AQ6)-MIN(AH6,AK6,AN6,AQ6)</f>
        <v>3</v>
      </c>
      <c r="AY6">
        <f>IF(C6="Unión por la Patria (Frente de Todos)",AK6-AVERAGE(AQ6,AN6,AH6),IF(C6="Juntos por el Cambio",AH6-AVERAGE(AK6,AN6,AQ6),IF(C6="La Libertad Avanza",AN6-AVERAGE(AQ6,AK6,AH6),IF(C6="Frente de Izquierda",AQ6-AVERAGE(AN6,AK6,AH6),"N/A"))))</f>
        <v>2.333333333333333</v>
      </c>
      <c r="AZ6">
        <f>IF(C6="Unión por la Patria (Frente de Todos)",AL6-MIN(AI6,AO6,AR6),IF(C6="Juntos por el Cambio",AI6-MIN(AL6,AO6,AR6),IF(C6="La Libertad Avanza",AO6-MIN(AI6,AL6,AR6),IF(C6="Frente de Izquierda",AR6-MIN(AI6,AL6,AO6),"N/A"))))</f>
        <v>3</v>
      </c>
      <c r="BA6">
        <f>MAX(AI6,AL6,AO6,AR6)-MIN(AI6,AL6,AO6,AR6)</f>
        <v>3</v>
      </c>
      <c r="BB6">
        <f>IF(C6="Unión por la Patria (Frente de Todos)",AL6-AVERAGE(AI6,AO6,AR6),IF(C6="Juntos por el Cambio",AI6-AVERAGE(AL6,AO6,AR6),IF(C6="La Libertad Avanza",AO6-AVERAGE(AI6,AL6,AR6),IF(C6="Frente de Izquierda",AR6-AVERAGE(AI6,AL6,AO6),"N/A"))))</f>
        <v>2.333333333333333</v>
      </c>
      <c r="BC6">
        <f>IF(C6="Unión por la Patria (Frente de Todos)",AVERAGE(AH6:AJ6,AN6:AS6),IF(C6="Juntos por el Cambio",AVERAGE(AK6:AS6),IF(C6="La Libertad Avanza",AVERAGE(AQ6:AS6,AH6:AM6),IF(C6="Frente de Izquierda",AVERAGE(AH6:AP6),"N/A"))))</f>
        <v>1.7777777777777777</v>
      </c>
      <c r="BE6" t="s">
        <v>43</v>
      </c>
      <c r="BF6">
        <v>4</v>
      </c>
      <c r="BG6">
        <v>5</v>
      </c>
      <c r="BH6">
        <v>4</v>
      </c>
      <c r="BI6">
        <v>3</v>
      </c>
      <c r="BJ6">
        <v>1</v>
      </c>
      <c r="BK6">
        <v>7</v>
      </c>
      <c r="BL6">
        <v>3</v>
      </c>
      <c r="BM6" s="44">
        <f>AVERAGE(ABS(BH6-4),ABS(BI6-4),ABS(BJ6-4),ABS(BK6-4),ABS(BL6-4))</f>
        <v>1.6</v>
      </c>
      <c r="BN6">
        <v>7</v>
      </c>
      <c r="BO6">
        <v>5</v>
      </c>
      <c r="BP6">
        <v>7</v>
      </c>
      <c r="BQ6" s="9">
        <f>AVERAGE(BN6:BP6)</f>
        <v>6.333333333333333</v>
      </c>
      <c r="BR6">
        <v>1</v>
      </c>
      <c r="BS6">
        <v>6</v>
      </c>
      <c r="BT6">
        <v>1</v>
      </c>
      <c r="BU6">
        <v>6</v>
      </c>
      <c r="BV6" s="44">
        <f>-BR6+BS6-BT6+BU6</f>
        <v>10</v>
      </c>
      <c r="CF6">
        <v>5</v>
      </c>
      <c r="CG6">
        <v>4</v>
      </c>
      <c r="CH6">
        <v>4</v>
      </c>
      <c r="CI6" s="44">
        <f>AVERAGE(BW6:CH6)</f>
        <v>4.333333333333333</v>
      </c>
      <c r="CJ6">
        <v>2</v>
      </c>
      <c r="CK6">
        <v>2</v>
      </c>
      <c r="CL6">
        <v>3</v>
      </c>
      <c r="CM6">
        <v>2</v>
      </c>
      <c r="CN6">
        <v>3</v>
      </c>
      <c r="CO6">
        <v>3</v>
      </c>
      <c r="CP6">
        <v>1</v>
      </c>
      <c r="CQ6">
        <v>1</v>
      </c>
      <c r="CR6">
        <v>1</v>
      </c>
      <c r="CS6">
        <v>4</v>
      </c>
      <c r="CT6">
        <v>3</v>
      </c>
      <c r="CU6">
        <v>3</v>
      </c>
      <c r="CV6">
        <f>IF(BE6="Unión por la Patria (Frente de Todos)",AVERAGE(CM6:CO6)-MIN(AVERAGE(CJ6:CL6),AVERAGE(CP6:CR6),AVERAGE(CS6:CU6)),IF(BE6="Juntos por el Cambio",AVERAGE(CJ6:CL6)-MIN(AVERAGE(CM6:CO6),AVERAGE(CP6:CR6),AVERAGE(CS6:CU6)),IF(BE6="La Libertad Avanza",AVERAGE(CP6:CR6)-MIN(AVERAGE(CS6:CU6),AVERAGE(CM6:CO6),AVERAGE(CJ6:CL6)),IF(BE6="Frente de Izquierda",AVERAGE(CS6:CU6)-MIN(AVERAGE(CP6:CR6),AVERAGE(CM6:CO6),AVERAGE(CJ6:CL6)),"N/A"))))</f>
        <v>2.3333333333333335</v>
      </c>
      <c r="CW6">
        <f>MAX(SUM(CJ6:CL6),SUM(CM6:CO6),SUM(CP6:CR6),SUM(CS6:CU6))-MIN(SUM(CJ6:CL6),SUM(CM6:CO6),SUM(CP6:CR6),SUM(CS6:CU6))</f>
        <v>7</v>
      </c>
      <c r="CX6">
        <f>IF(BE6="Unión por la Patria (Frente de Todos)",AVERAGE(CM6:CO6)-AVERAGE(CJ6:CL6,CP6:CR6,CS6:CU6),IF(BE6="Juntos por el Cambio",AVERAGE(CJ6:CL6)-AVERAGE(CM6:CU6),IF(BE6="La Libertad Avanza",AVERAGE(CP6:CR6)-AVERAGE(CS6:CU6,CJ6:CO6),IF(BE6="Frente de Izquierda",AVERAGE(CS6:CU6)-AVERAGE(CJ6:CR6),"N/A"))))</f>
        <v>1.3333333333333335</v>
      </c>
      <c r="CY6">
        <f>IF(BE6="Unión por la Patria (Frente de Todos)",CM6-MIN(CJ6,CP6,CS6),IF(BE6="Juntos por el Cambio",CJ6-MIN(CM6,CP6,CS6),IF(BE6="La Libertad Avanza",CP6-MIN(CJ6,CM6,CS6),IF(BE6="Frente de Izquierda",CS6-MIN(CJ6,CM6,CP6),"N/A"))))</f>
        <v>3</v>
      </c>
      <c r="CZ6">
        <f>MAX(CJ6,CM6,CP6,CS6)-MIN(CJ6,CM6,CP6,CS6)</f>
        <v>3</v>
      </c>
      <c r="DA6">
        <f>IF(BE6="Unión por la Patria (Frente de Todos)",CM6-AVERAGE(CS6,CP6,CJ6),IF(BE6="Juntos por el Cambio",CJ6-AVERAGE(CM6,CP6,CS6),IF(BE6="La Libertad Avanza",CP6-AVERAGE(CS6,CM6,CJ6),IF(BE6="Frente de Izquierda",CS6-AVERAGE(CP6,CM6,CJ6),"N/A"))))</f>
        <v>2.333333333333333</v>
      </c>
      <c r="DB6">
        <f>IF(BE6="Unión por la Patria (Frente de Todos)",CN6-MIN(CK6,CQ6,CT6),IF(BE6="Juntos por el Cambio",CK6-MIN(CN6,CQ6,CT6),IF(BE6="La Libertad Avanza",CQ6-MIN(CK6,CN6,CT6),IF(BE6="Frente de Izquierda",CT6-MIN(CK6,CN6,CQ6),"N/A"))))</f>
        <v>2</v>
      </c>
      <c r="DC6">
        <f>MAX(CK6,CN6,CQ6,CT6)-MIN(CK6,CN6,CQ6,CT6)</f>
        <v>2</v>
      </c>
      <c r="DD6">
        <f>IF(BE6="Unión por la Patria (Frente de Todos)",CN6-AVERAGE(CK6,CQ6,CT6),IF(BE6="Juntos por el Cambio",CK6-AVERAGE(CN6,CQ6,CT6),IF(BE6="La Libertad Avanza",CQ6-AVERAGE(CK6,CN6,CT6),IF(BE6="Frente de Izquierda",CT6-AVERAGE(CK6,CN6,CQ6),"N/A"))))</f>
        <v>1</v>
      </c>
      <c r="DE6">
        <f>IF(BE6="Unión por la Patria (Frente de Todos)",AVERAGE(CJ6:CL6,CP6:CU6),IF(BE6="Juntos por el Cambio",AVERAGE(CM6:CU6),IF(BE6="La Libertad Avanza",AVERAGE(CS6:CU6,CJ6:CO6),IF(BE6="Frente de Izquierda",AVERAGE(CJ6:CR6),"N/A"))))</f>
        <v>2</v>
      </c>
      <c r="DF6">
        <v>8</v>
      </c>
      <c r="DG6" t="s">
        <v>518</v>
      </c>
      <c r="DH6" t="s">
        <v>518</v>
      </c>
      <c r="DI6" t="s">
        <v>518</v>
      </c>
      <c r="DJ6" t="s">
        <v>518</v>
      </c>
      <c r="DK6" t="s">
        <v>518</v>
      </c>
      <c r="DL6" t="s">
        <v>518</v>
      </c>
      <c r="DM6" t="s">
        <v>518</v>
      </c>
      <c r="DN6" t="s">
        <v>518</v>
      </c>
      <c r="DO6" t="s">
        <v>518</v>
      </c>
      <c r="DP6" t="s">
        <v>518</v>
      </c>
      <c r="DQ6" t="s">
        <v>518</v>
      </c>
      <c r="DR6" t="s">
        <v>518</v>
      </c>
      <c r="DS6" t="s">
        <v>518</v>
      </c>
      <c r="DT6" t="s">
        <v>518</v>
      </c>
      <c r="DU6" t="s">
        <v>518</v>
      </c>
      <c r="DV6" t="s">
        <v>518</v>
      </c>
      <c r="DW6" t="s">
        <v>518</v>
      </c>
      <c r="DX6" t="s">
        <v>518</v>
      </c>
      <c r="DY6" t="s">
        <v>518</v>
      </c>
      <c r="DZ6" t="s">
        <v>518</v>
      </c>
    </row>
    <row r="7" spans="1:130" x14ac:dyDescent="0.2">
      <c r="A7" s="44">
        <v>389</v>
      </c>
      <c r="B7" s="44">
        <v>1</v>
      </c>
      <c r="C7" s="44" t="s">
        <v>49</v>
      </c>
      <c r="D7" s="44">
        <v>5</v>
      </c>
      <c r="E7" s="44">
        <v>4</v>
      </c>
      <c r="F7" s="44">
        <v>3</v>
      </c>
      <c r="G7" s="44">
        <v>3</v>
      </c>
      <c r="H7" s="44">
        <v>5</v>
      </c>
      <c r="I7" s="44">
        <v>1</v>
      </c>
      <c r="J7" s="44">
        <v>3</v>
      </c>
      <c r="K7" s="44">
        <f>AVERAGE(ABS(F7-4),ABS(G7-4),ABS(H7-4),ABS(I7-4),ABS(J7-4))</f>
        <v>1.4</v>
      </c>
      <c r="L7" s="44">
        <v>5</v>
      </c>
      <c r="M7" s="44">
        <v>2</v>
      </c>
      <c r="N7" s="44">
        <v>5</v>
      </c>
      <c r="O7" s="9">
        <f>AVERAGE(L7:N7)</f>
        <v>4</v>
      </c>
      <c r="P7" s="44">
        <v>4</v>
      </c>
      <c r="Q7" s="44">
        <v>6</v>
      </c>
      <c r="R7" s="44">
        <v>4</v>
      </c>
      <c r="S7" s="44">
        <v>4</v>
      </c>
      <c r="T7" s="44">
        <f>-P7+Q7-R7+S7</f>
        <v>2</v>
      </c>
      <c r="U7" s="44"/>
      <c r="V7" s="44"/>
      <c r="W7" s="44"/>
      <c r="X7" s="44"/>
      <c r="Y7" s="44"/>
      <c r="Z7" s="44"/>
      <c r="AA7" s="44">
        <v>3</v>
      </c>
      <c r="AB7" s="44">
        <v>5</v>
      </c>
      <c r="AC7" s="44">
        <v>4</v>
      </c>
      <c r="AD7" s="44"/>
      <c r="AE7" s="44"/>
      <c r="AF7" s="44"/>
      <c r="AG7" s="44">
        <f>AVERAGE(U7:AF7)</f>
        <v>4</v>
      </c>
      <c r="AH7" s="44">
        <v>2</v>
      </c>
      <c r="AI7" s="44">
        <v>3</v>
      </c>
      <c r="AJ7" s="44">
        <v>3</v>
      </c>
      <c r="AK7" s="44">
        <v>1</v>
      </c>
      <c r="AL7" s="44">
        <v>2</v>
      </c>
      <c r="AM7" s="44">
        <v>2</v>
      </c>
      <c r="AN7" s="44">
        <v>4</v>
      </c>
      <c r="AO7" s="44">
        <v>4</v>
      </c>
      <c r="AP7" s="44">
        <v>4</v>
      </c>
      <c r="AQ7" s="44">
        <v>1</v>
      </c>
      <c r="AR7" s="44">
        <v>1</v>
      </c>
      <c r="AS7" s="44">
        <v>1</v>
      </c>
      <c r="AT7">
        <f>IF(C7="Unión por la Patria (Frente de Todos)",AVERAGE(AK7:AM7)-MIN(AVERAGE(AH7:AJ7),AVERAGE(AN7:AP7),AVERAGE(AQ7:AS7)),IF(C7="Juntos por el Cambio",AVERAGE(AH7:AJ7)-MIN(AVERAGE(AK7:AM7),AVERAGE(AN7:AP7),AVERAGE(AQ7:AS7)),IF(C7="La Libertad Avanza",AVERAGE(AN7:AP7)-MIN(AVERAGE(AQ7:AS7),AVERAGE(AK7:AM7),AVERAGE(AH7:AJ7)),IF(C7="Frente de Izquierda",AVERAGE(AQ7:AS7)-MIN(AVERAGE(AN7:AP7),AVERAGE(AK7:AM7),AVERAGE(AH7:AJ7)),"N/A"))))</f>
        <v>3</v>
      </c>
      <c r="AU7">
        <f>MAX(SUM(AH7:AJ7),SUM(AK7:AM7),SUM(AN7:AP7),SUM(AQ7:AS7))-MIN(SUM(AH7:AJ7),SUM(AK7:AM7),SUM(AN7:AP7),SUM(AQ7:AS7))</f>
        <v>9</v>
      </c>
      <c r="AV7">
        <f>IF(C7="Unión por la Patria (Frente de Todos)",AVERAGE(AK7:AM7)-AVERAGE(AH7:AJ7,AN7:AP7,AQ7:AS7),IF(C7="Juntos por el Cambio",AVERAGE(AH7:AJ7)-AVERAGE(AK7:AS7),IF(C7="La Libertad Avanza",AVERAGE(AN7:AP7)-AVERAGE(AQ7:AS7,AH7:AM7),IF(C7="Frente de Izquierda",AVERAGE(AQ7:AS7)-AVERAGE(AH7:AP7),"N/A"))))</f>
        <v>2.2222222222222223</v>
      </c>
      <c r="AW7">
        <f>IF(C7="Unión por la Patria (Frente de Todos)",AK7-MIN(AH7,AN7,AQ7),IF(C7="Juntos por el Cambio",AH7-MIN(AK7,AN7,AQ7),IF(C7="La Libertad Avanza",AN7-MIN(AH7,AK7,AQ7),IF(C7="Frente de Izquierda",AQ7-MIN(AH7,AK7,AN7),"N/A"))))</f>
        <v>3</v>
      </c>
      <c r="AX7">
        <f>MAX(AH7,AK7,AN7,AQ7)-MIN(AH7,AK7,AN7,AQ7)</f>
        <v>3</v>
      </c>
      <c r="AY7">
        <f>IF(C7="Unión por la Patria (Frente de Todos)",AK7-AVERAGE(AQ7,AN7,AH7),IF(C7="Juntos por el Cambio",AH7-AVERAGE(AK7,AN7,AQ7),IF(C7="La Libertad Avanza",AN7-AVERAGE(AQ7,AK7,AH7),IF(C7="Frente de Izquierda",AQ7-AVERAGE(AN7,AK7,AH7),"N/A"))))</f>
        <v>2.666666666666667</v>
      </c>
      <c r="AZ7">
        <f>IF(C7="Unión por la Patria (Frente de Todos)",AL7-MIN(AI7,AO7,AR7),IF(C7="Juntos por el Cambio",AI7-MIN(AL7,AO7,AR7),IF(C7="La Libertad Avanza",AO7-MIN(AI7,AL7,AR7),IF(C7="Frente de Izquierda",AR7-MIN(AI7,AL7,AO7),"N/A"))))</f>
        <v>3</v>
      </c>
      <c r="BA7">
        <f>MAX(AI7,AL7,AO7,AR7)-MIN(AI7,AL7,AO7,AR7)</f>
        <v>3</v>
      </c>
      <c r="BB7">
        <f>IF(C7="Unión por la Patria (Frente de Todos)",AL7-AVERAGE(AI7,AO7,AR7),IF(C7="Juntos por el Cambio",AI7-AVERAGE(AL7,AO7,AR7),IF(C7="La Libertad Avanza",AO7-AVERAGE(AI7,AL7,AR7),IF(C7="Frente de Izquierda",AR7-AVERAGE(AI7,AL7,AO7),"N/A"))))</f>
        <v>2</v>
      </c>
      <c r="BC7">
        <f>IF(C7="Unión por la Patria (Frente de Todos)",AVERAGE(AH7:AJ7,AN7:AS7),IF(C7="Juntos por el Cambio",AVERAGE(AK7:AS7),IF(C7="La Libertad Avanza",AVERAGE(AQ7:AS7,AH7:AM7),IF(C7="Frente de Izquierda",AVERAGE(AH7:AP7),"N/A"))))</f>
        <v>1.7777777777777777</v>
      </c>
      <c r="BE7" t="s">
        <v>49</v>
      </c>
      <c r="BF7">
        <v>6</v>
      </c>
      <c r="BG7">
        <v>5</v>
      </c>
      <c r="BH7">
        <v>3</v>
      </c>
      <c r="BI7">
        <v>2</v>
      </c>
      <c r="BJ7">
        <v>4</v>
      </c>
      <c r="BK7">
        <v>2</v>
      </c>
      <c r="BL7">
        <v>5</v>
      </c>
      <c r="BM7" s="44">
        <f>AVERAGE(ABS(BH7-4),ABS(BI7-4),ABS(BJ7-4),ABS(BK7-4),ABS(BL7-4))</f>
        <v>1.2</v>
      </c>
      <c r="BN7">
        <v>5</v>
      </c>
      <c r="BO7">
        <v>3</v>
      </c>
      <c r="BP7">
        <v>5</v>
      </c>
      <c r="BQ7" s="9">
        <f>AVERAGE(BN7:BP7)</f>
        <v>4.333333333333333</v>
      </c>
      <c r="BR7">
        <v>3</v>
      </c>
      <c r="BS7">
        <v>6</v>
      </c>
      <c r="BT7">
        <v>4</v>
      </c>
      <c r="BU7">
        <v>4</v>
      </c>
      <c r="BV7" s="44">
        <f>-BR7+BS7-BT7+BU7</f>
        <v>3</v>
      </c>
      <c r="CC7">
        <v>4</v>
      </c>
      <c r="CD7">
        <v>4</v>
      </c>
      <c r="CE7">
        <v>4</v>
      </c>
      <c r="CI7" s="44">
        <f>AVERAGE(BW7:CH7)</f>
        <v>4</v>
      </c>
      <c r="CJ7">
        <v>3</v>
      </c>
      <c r="CK7">
        <v>3</v>
      </c>
      <c r="CL7">
        <v>3</v>
      </c>
      <c r="CM7">
        <v>2</v>
      </c>
      <c r="CN7">
        <v>2</v>
      </c>
      <c r="CO7">
        <v>2</v>
      </c>
      <c r="CP7">
        <v>4</v>
      </c>
      <c r="CQ7">
        <v>4</v>
      </c>
      <c r="CR7">
        <v>4</v>
      </c>
      <c r="CS7">
        <v>1</v>
      </c>
      <c r="CT7">
        <v>1</v>
      </c>
      <c r="CU7">
        <v>1</v>
      </c>
      <c r="CV7">
        <f>IF(BE7="Unión por la Patria (Frente de Todos)",AVERAGE(CM7:CO7)-MIN(AVERAGE(CJ7:CL7),AVERAGE(CP7:CR7),AVERAGE(CS7:CU7)),IF(BE7="Juntos por el Cambio",AVERAGE(CJ7:CL7)-MIN(AVERAGE(CM7:CO7),AVERAGE(CP7:CR7),AVERAGE(CS7:CU7)),IF(BE7="La Libertad Avanza",AVERAGE(CP7:CR7)-MIN(AVERAGE(CS7:CU7),AVERAGE(CM7:CO7),AVERAGE(CJ7:CL7)),IF(BE7="Frente de Izquierda",AVERAGE(CS7:CU7)-MIN(AVERAGE(CP7:CR7),AVERAGE(CM7:CO7),AVERAGE(CJ7:CL7)),"N/A"))))</f>
        <v>3</v>
      </c>
      <c r="CW7">
        <f>MAX(SUM(CJ7:CL7),SUM(CM7:CO7),SUM(CP7:CR7),SUM(CS7:CU7))-MIN(SUM(CJ7:CL7),SUM(CM7:CO7),SUM(CP7:CR7),SUM(CS7:CU7))</f>
        <v>9</v>
      </c>
      <c r="CX7">
        <f>IF(BE7="Unión por la Patria (Frente de Todos)",AVERAGE(CM7:CO7)-AVERAGE(CJ7:CL7,CP7:CR7,CS7:CU7),IF(BE7="Juntos por el Cambio",AVERAGE(CJ7:CL7)-AVERAGE(CM7:CU7),IF(BE7="La Libertad Avanza",AVERAGE(CP7:CR7)-AVERAGE(CS7:CU7,CJ7:CO7),IF(BE7="Frente de Izquierda",AVERAGE(CS7:CU7)-AVERAGE(CJ7:CR7),"N/A"))))</f>
        <v>2</v>
      </c>
      <c r="CY7">
        <f>IF(BE7="Unión por la Patria (Frente de Todos)",CM7-MIN(CJ7,CP7,CS7),IF(BE7="Juntos por el Cambio",CJ7-MIN(CM7,CP7,CS7),IF(BE7="La Libertad Avanza",CP7-MIN(CJ7,CM7,CS7),IF(BE7="Frente de Izquierda",CS7-MIN(CJ7,CM7,CP7),"N/A"))))</f>
        <v>3</v>
      </c>
      <c r="CZ7">
        <f>MAX(CJ7,CM7,CP7,CS7)-MIN(CJ7,CM7,CP7,CS7)</f>
        <v>3</v>
      </c>
      <c r="DA7">
        <f>IF(BE7="Unión por la Patria (Frente de Todos)",CM7-AVERAGE(CS7,CP7,CJ7),IF(BE7="Juntos por el Cambio",CJ7-AVERAGE(CM7,CP7,CS7),IF(BE7="La Libertad Avanza",CP7-AVERAGE(CS7,CM7,CJ7),IF(BE7="Frente de Izquierda",CS7-AVERAGE(CP7,CM7,CJ7),"N/A"))))</f>
        <v>2</v>
      </c>
      <c r="DB7">
        <f>IF(BE7="Unión por la Patria (Frente de Todos)",CN7-MIN(CK7,CQ7,CT7),IF(BE7="Juntos por el Cambio",CK7-MIN(CN7,CQ7,CT7),IF(BE7="La Libertad Avanza",CQ7-MIN(CK7,CN7,CT7),IF(BE7="Frente de Izquierda",CT7-MIN(CK7,CN7,CQ7),"N/A"))))</f>
        <v>3</v>
      </c>
      <c r="DC7">
        <f>MAX(CK7,CN7,CQ7,CT7)-MIN(CK7,CN7,CQ7,CT7)</f>
        <v>3</v>
      </c>
      <c r="DD7">
        <f>IF(BE7="Unión por la Patria (Frente de Todos)",CN7-AVERAGE(CK7,CQ7,CT7),IF(BE7="Juntos por el Cambio",CK7-AVERAGE(CN7,CQ7,CT7),IF(BE7="La Libertad Avanza",CQ7-AVERAGE(CK7,CN7,CT7),IF(BE7="Frente de Izquierda",CT7-AVERAGE(CK7,CN7,CQ7),"N/A"))))</f>
        <v>2</v>
      </c>
      <c r="DE7">
        <f>IF(BE7="Unión por la Patria (Frente de Todos)",AVERAGE(CJ7:CL7,CP7:CU7),IF(BE7="Juntos por el Cambio",AVERAGE(CM7:CU7),IF(BE7="La Libertad Avanza",AVERAGE(CS7:CU7,CJ7:CO7),IF(BE7="Frente de Izquierda",AVERAGE(CJ7:CR7),"N/A"))))</f>
        <v>2</v>
      </c>
      <c r="DF7">
        <v>7</v>
      </c>
      <c r="DG7">
        <v>1</v>
      </c>
      <c r="DH7">
        <v>3</v>
      </c>
      <c r="DI7">
        <v>3</v>
      </c>
      <c r="DJ7">
        <v>1</v>
      </c>
      <c r="DK7">
        <v>7</v>
      </c>
      <c r="DL7">
        <v>1</v>
      </c>
      <c r="DM7">
        <v>7</v>
      </c>
      <c r="DN7">
        <v>1</v>
      </c>
      <c r="DO7">
        <v>1</v>
      </c>
      <c r="DP7">
        <v>7</v>
      </c>
      <c r="DQ7">
        <v>7</v>
      </c>
      <c r="DR7">
        <v>7</v>
      </c>
      <c r="DS7">
        <v>6</v>
      </c>
      <c r="DT7">
        <v>6</v>
      </c>
      <c r="DU7">
        <v>6</v>
      </c>
      <c r="DV7">
        <v>5</v>
      </c>
      <c r="DW7" t="s">
        <v>617</v>
      </c>
      <c r="DX7" t="s">
        <v>617</v>
      </c>
      <c r="DY7" t="s">
        <v>617</v>
      </c>
      <c r="DZ7" t="s">
        <v>618</v>
      </c>
    </row>
    <row r="8" spans="1:130" x14ac:dyDescent="0.2">
      <c r="A8" s="44">
        <v>1276</v>
      </c>
      <c r="B8" s="44">
        <v>1</v>
      </c>
      <c r="C8" s="44" t="s">
        <v>53</v>
      </c>
      <c r="D8" s="44">
        <v>3</v>
      </c>
      <c r="E8" s="44">
        <v>7</v>
      </c>
      <c r="F8" s="44">
        <v>3</v>
      </c>
      <c r="G8" s="44">
        <v>7</v>
      </c>
      <c r="H8" s="44">
        <v>1</v>
      </c>
      <c r="I8" s="44">
        <v>7</v>
      </c>
      <c r="J8" s="44">
        <v>1</v>
      </c>
      <c r="K8" s="44">
        <f>AVERAGE(ABS(F8-4),ABS(G8-4),ABS(H8-4),ABS(I8-4),ABS(J8-4))</f>
        <v>2.6</v>
      </c>
      <c r="L8" s="44">
        <v>7</v>
      </c>
      <c r="M8" s="44">
        <v>4</v>
      </c>
      <c r="N8" s="44">
        <v>7</v>
      </c>
      <c r="O8" s="9">
        <f>AVERAGE(L8:N8)</f>
        <v>6</v>
      </c>
      <c r="P8" s="44">
        <v>7</v>
      </c>
      <c r="Q8" s="44">
        <v>7</v>
      </c>
      <c r="R8" s="44">
        <v>1</v>
      </c>
      <c r="S8" s="44">
        <v>7</v>
      </c>
      <c r="T8" s="44">
        <f>-P8+Q8-R8+S8</f>
        <v>6</v>
      </c>
      <c r="U8" s="44"/>
      <c r="V8" s="44"/>
      <c r="W8" s="44"/>
      <c r="X8" s="44">
        <v>6</v>
      </c>
      <c r="Y8" s="44">
        <v>1</v>
      </c>
      <c r="Z8" s="44">
        <v>6</v>
      </c>
      <c r="AA8" s="44"/>
      <c r="AB8" s="44"/>
      <c r="AC8" s="44"/>
      <c r="AD8" s="44"/>
      <c r="AE8" s="44"/>
      <c r="AF8" s="44"/>
      <c r="AG8" s="44">
        <f>AVERAGE(U8:AF8)</f>
        <v>4.333333333333333</v>
      </c>
      <c r="AH8" s="44">
        <v>4</v>
      </c>
      <c r="AI8" s="44">
        <v>4</v>
      </c>
      <c r="AJ8" s="44">
        <v>4</v>
      </c>
      <c r="AK8" s="44">
        <v>4</v>
      </c>
      <c r="AL8" s="44">
        <v>6</v>
      </c>
      <c r="AM8" s="44">
        <v>4</v>
      </c>
      <c r="AN8" s="44">
        <v>1</v>
      </c>
      <c r="AO8" s="44">
        <v>1</v>
      </c>
      <c r="AP8" s="44">
        <v>1</v>
      </c>
      <c r="AQ8" s="44">
        <v>3</v>
      </c>
      <c r="AR8" s="44">
        <v>3</v>
      </c>
      <c r="AS8" s="44">
        <v>3</v>
      </c>
      <c r="AT8">
        <f>IF(C8="Unión por la Patria (Frente de Todos)",AVERAGE(AK8:AM8)-MIN(AVERAGE(AH8:AJ8),AVERAGE(AN8:AP8),AVERAGE(AQ8:AS8)),IF(C8="Juntos por el Cambio",AVERAGE(AH8:AJ8)-MIN(AVERAGE(AK8:AM8),AVERAGE(AN8:AP8),AVERAGE(AQ8:AS8)),IF(C8="La Libertad Avanza",AVERAGE(AN8:AP8)-MIN(AVERAGE(AQ8:AS8),AVERAGE(AK8:AM8),AVERAGE(AH8:AJ8)),IF(C8="Frente de Izquierda",AVERAGE(AQ8:AS8)-MIN(AVERAGE(AN8:AP8),AVERAGE(AK8:AM8),AVERAGE(AH8:AJ8)),"N/A"))))</f>
        <v>3.666666666666667</v>
      </c>
      <c r="AU8">
        <f>MAX(SUM(AH8:AJ8),SUM(AK8:AM8),SUM(AN8:AP8),SUM(AQ8:AS8))-MIN(SUM(AH8:AJ8),SUM(AK8:AM8),SUM(AN8:AP8),SUM(AQ8:AS8))</f>
        <v>11</v>
      </c>
      <c r="AV8">
        <f>IF(C8="Unión por la Patria (Frente de Todos)",AVERAGE(AK8:AM8)-AVERAGE(AH8:AJ8,AN8:AP8,AQ8:AS8),IF(C8="Juntos por el Cambio",AVERAGE(AH8:AJ8)-AVERAGE(AK8:AS8),IF(C8="La Libertad Avanza",AVERAGE(AN8:AP8)-AVERAGE(AQ8:AS8,AH8:AM8),IF(C8="Frente de Izquierda",AVERAGE(AQ8:AS8)-AVERAGE(AH8:AP8),"N/A"))))</f>
        <v>2.0000000000000004</v>
      </c>
      <c r="AW8">
        <f>IF(C8="Unión por la Patria (Frente de Todos)",AK8-MIN(AH8,AN8,AQ8),IF(C8="Juntos por el Cambio",AH8-MIN(AK8,AN8,AQ8),IF(C8="La Libertad Avanza",AN8-MIN(AH8,AK8,AQ8),IF(C8="Frente de Izquierda",AQ8-MIN(AH8,AK8,AN8),"N/A"))))</f>
        <v>3</v>
      </c>
      <c r="AX8">
        <f>MAX(AH8,AK8,AN8,AQ8)-MIN(AH8,AK8,AN8,AQ8)</f>
        <v>3</v>
      </c>
      <c r="AY8">
        <f>IF(C8="Unión por la Patria (Frente de Todos)",AK8-AVERAGE(AQ8,AN8,AH8),IF(C8="Juntos por el Cambio",AH8-AVERAGE(AK8,AN8,AQ8),IF(C8="La Libertad Avanza",AN8-AVERAGE(AQ8,AK8,AH8),IF(C8="Frente de Izquierda",AQ8-AVERAGE(AN8,AK8,AH8),"N/A"))))</f>
        <v>1.3333333333333335</v>
      </c>
      <c r="AZ8">
        <f>IF(C8="Unión por la Patria (Frente de Todos)",AL8-MIN(AI8,AO8,AR8),IF(C8="Juntos por el Cambio",AI8-MIN(AL8,AO8,AR8),IF(C8="La Libertad Avanza",AO8-MIN(AI8,AL8,AR8),IF(C8="Frente de Izquierda",AR8-MIN(AI8,AL8,AO8),"N/A"))))</f>
        <v>5</v>
      </c>
      <c r="BA8">
        <f>MAX(AI8,AL8,AO8,AR8)-MIN(AI8,AL8,AO8,AR8)</f>
        <v>5</v>
      </c>
      <c r="BB8">
        <f>IF(C8="Unión por la Patria (Frente de Todos)",AL8-AVERAGE(AI8,AO8,AR8),IF(C8="Juntos por el Cambio",AI8-AVERAGE(AL8,AO8,AR8),IF(C8="La Libertad Avanza",AO8-AVERAGE(AI8,AL8,AR8),IF(C8="Frente de Izquierda",AR8-AVERAGE(AI8,AL8,AO8),"N/A"))))</f>
        <v>3.3333333333333335</v>
      </c>
      <c r="BC8">
        <f>IF(C8="Unión por la Patria (Frente de Todos)",AVERAGE(AH8:AJ8,AN8:AS8),IF(C8="Juntos por el Cambio",AVERAGE(AK8:AS8),IF(C8="La Libertad Avanza",AVERAGE(AQ8:AS8,AH8:AM8),IF(C8="Frente de Izquierda",AVERAGE(AH8:AP8),"N/A"))))</f>
        <v>2.6666666666666665</v>
      </c>
      <c r="BE8" t="s">
        <v>53</v>
      </c>
      <c r="BF8">
        <v>3</v>
      </c>
      <c r="BG8">
        <v>7</v>
      </c>
      <c r="BH8">
        <v>3</v>
      </c>
      <c r="BI8">
        <v>7</v>
      </c>
      <c r="BJ8">
        <v>1</v>
      </c>
      <c r="BK8">
        <v>7</v>
      </c>
      <c r="BL8">
        <v>1</v>
      </c>
      <c r="BM8" s="44">
        <f>AVERAGE(ABS(BH8-4),ABS(BI8-4),ABS(BJ8-4),ABS(BK8-4),ABS(BL8-4))</f>
        <v>2.6</v>
      </c>
      <c r="BN8">
        <v>7</v>
      </c>
      <c r="BO8">
        <v>4</v>
      </c>
      <c r="BP8">
        <v>7</v>
      </c>
      <c r="BQ8" s="9">
        <f>AVERAGE(BN8:BP8)</f>
        <v>6</v>
      </c>
      <c r="BR8">
        <v>2</v>
      </c>
      <c r="BS8">
        <v>7</v>
      </c>
      <c r="BT8">
        <v>1</v>
      </c>
      <c r="BU8">
        <v>7</v>
      </c>
      <c r="BV8" s="44">
        <f>-BR8+BS8-BT8+BU8</f>
        <v>11</v>
      </c>
      <c r="BZ8">
        <v>6</v>
      </c>
      <c r="CA8">
        <v>1</v>
      </c>
      <c r="CB8">
        <v>4</v>
      </c>
      <c r="CI8" s="44">
        <f>AVERAGE(BW8:CH8)</f>
        <v>3.6666666666666665</v>
      </c>
      <c r="CJ8">
        <v>3</v>
      </c>
      <c r="CK8">
        <v>3</v>
      </c>
      <c r="CL8">
        <v>3</v>
      </c>
      <c r="CM8">
        <v>4</v>
      </c>
      <c r="CN8">
        <v>4</v>
      </c>
      <c r="CO8">
        <v>4</v>
      </c>
      <c r="CP8">
        <v>1</v>
      </c>
      <c r="CQ8">
        <v>1</v>
      </c>
      <c r="CR8">
        <v>1</v>
      </c>
      <c r="CS8">
        <v>2</v>
      </c>
      <c r="CT8">
        <v>2</v>
      </c>
      <c r="CU8">
        <v>2</v>
      </c>
      <c r="CV8">
        <f>IF(BE8="Unión por la Patria (Frente de Todos)",AVERAGE(CM8:CO8)-MIN(AVERAGE(CJ8:CL8),AVERAGE(CP8:CR8),AVERAGE(CS8:CU8)),IF(BE8="Juntos por el Cambio",AVERAGE(CJ8:CL8)-MIN(AVERAGE(CM8:CO8),AVERAGE(CP8:CR8),AVERAGE(CS8:CU8)),IF(BE8="La Libertad Avanza",AVERAGE(CP8:CR8)-MIN(AVERAGE(CS8:CU8),AVERAGE(CM8:CO8),AVERAGE(CJ8:CL8)),IF(BE8="Frente de Izquierda",AVERAGE(CS8:CU8)-MIN(AVERAGE(CP8:CR8),AVERAGE(CM8:CO8),AVERAGE(CJ8:CL8)),"N/A"))))</f>
        <v>3</v>
      </c>
      <c r="CW8">
        <f>MAX(SUM(CJ8:CL8),SUM(CM8:CO8),SUM(CP8:CR8),SUM(CS8:CU8))-MIN(SUM(CJ8:CL8),SUM(CM8:CO8),SUM(CP8:CR8),SUM(CS8:CU8))</f>
        <v>9</v>
      </c>
      <c r="CX8">
        <f>IF(BE8="Unión por la Patria (Frente de Todos)",AVERAGE(CM8:CO8)-AVERAGE(CJ8:CL8,CP8:CR8,CS8:CU8),IF(BE8="Juntos por el Cambio",AVERAGE(CJ8:CL8)-AVERAGE(CM8:CU8),IF(BE8="La Libertad Avanza",AVERAGE(CP8:CR8)-AVERAGE(CS8:CU8,CJ8:CO8),IF(BE8="Frente de Izquierda",AVERAGE(CS8:CU8)-AVERAGE(CJ8:CR8),"N/A"))))</f>
        <v>2</v>
      </c>
      <c r="CY8">
        <f>IF(BE8="Unión por la Patria (Frente de Todos)",CM8-MIN(CJ8,CP8,CS8),IF(BE8="Juntos por el Cambio",CJ8-MIN(CM8,CP8,CS8),IF(BE8="La Libertad Avanza",CP8-MIN(CJ8,CM8,CS8),IF(BE8="Frente de Izquierda",CS8-MIN(CJ8,CM8,CP8),"N/A"))))</f>
        <v>3</v>
      </c>
      <c r="CZ8">
        <f>MAX(CJ8,CM8,CP8,CS8)-MIN(CJ8,CM8,CP8,CS8)</f>
        <v>3</v>
      </c>
      <c r="DA8">
        <f>IF(BE8="Unión por la Patria (Frente de Todos)",CM8-AVERAGE(CS8,CP8,CJ8),IF(BE8="Juntos por el Cambio",CJ8-AVERAGE(CM8,CP8,CS8),IF(BE8="La Libertad Avanza",CP8-AVERAGE(CS8,CM8,CJ8),IF(BE8="Frente de Izquierda",CS8-AVERAGE(CP8,CM8,CJ8),"N/A"))))</f>
        <v>2</v>
      </c>
      <c r="DB8">
        <f>IF(BE8="Unión por la Patria (Frente de Todos)",CN8-MIN(CK8,CQ8,CT8),IF(BE8="Juntos por el Cambio",CK8-MIN(CN8,CQ8,CT8),IF(BE8="La Libertad Avanza",CQ8-MIN(CK8,CN8,CT8),IF(BE8="Frente de Izquierda",CT8-MIN(CK8,CN8,CQ8),"N/A"))))</f>
        <v>3</v>
      </c>
      <c r="DC8">
        <f>MAX(CK8,CN8,CQ8,CT8)-MIN(CK8,CN8,CQ8,CT8)</f>
        <v>3</v>
      </c>
      <c r="DD8">
        <f>IF(BE8="Unión por la Patria (Frente de Todos)",CN8-AVERAGE(CK8,CQ8,CT8),IF(BE8="Juntos por el Cambio",CK8-AVERAGE(CN8,CQ8,CT8),IF(BE8="La Libertad Avanza",CQ8-AVERAGE(CK8,CN8,CT8),IF(BE8="Frente de Izquierda",CT8-AVERAGE(CK8,CN8,CQ8),"N/A"))))</f>
        <v>2</v>
      </c>
      <c r="DE8">
        <f>IF(BE8="Unión por la Patria (Frente de Todos)",AVERAGE(CJ8:CL8,CP8:CU8),IF(BE8="Juntos por el Cambio",AVERAGE(CM8:CU8),IF(BE8="La Libertad Avanza",AVERAGE(CS8:CU8,CJ8:CO8),IF(BE8="Frente de Izquierda",AVERAGE(CJ8:CR8),"N/A"))))</f>
        <v>2</v>
      </c>
      <c r="DF8">
        <v>8</v>
      </c>
      <c r="DG8">
        <v>0</v>
      </c>
      <c r="DH8">
        <v>2</v>
      </c>
      <c r="DI8">
        <v>2</v>
      </c>
      <c r="DJ8">
        <v>0</v>
      </c>
      <c r="DK8">
        <v>7</v>
      </c>
      <c r="DL8">
        <v>1</v>
      </c>
      <c r="DM8">
        <v>7</v>
      </c>
      <c r="DN8">
        <v>1</v>
      </c>
      <c r="DO8">
        <v>1</v>
      </c>
      <c r="DP8">
        <v>7</v>
      </c>
      <c r="DQ8">
        <v>7</v>
      </c>
      <c r="DR8">
        <v>4</v>
      </c>
      <c r="DS8">
        <v>4</v>
      </c>
      <c r="DT8">
        <v>7</v>
      </c>
      <c r="DU8">
        <v>7</v>
      </c>
      <c r="DV8">
        <v>1</v>
      </c>
      <c r="DW8" t="s">
        <v>617</v>
      </c>
      <c r="DX8" t="s">
        <v>617</v>
      </c>
      <c r="DY8" t="s">
        <v>617</v>
      </c>
      <c r="DZ8" t="s">
        <v>618</v>
      </c>
    </row>
    <row r="9" spans="1:130" x14ac:dyDescent="0.2">
      <c r="A9" s="44">
        <v>1476</v>
      </c>
      <c r="B9" s="44">
        <v>0</v>
      </c>
      <c r="C9" s="44" t="s">
        <v>49</v>
      </c>
      <c r="D9" s="44">
        <v>7</v>
      </c>
      <c r="E9" s="44">
        <v>7</v>
      </c>
      <c r="F9" s="44">
        <v>7</v>
      </c>
      <c r="G9" s="44">
        <v>1</v>
      </c>
      <c r="H9" s="44">
        <v>7</v>
      </c>
      <c r="I9" s="44">
        <v>1</v>
      </c>
      <c r="J9" s="44">
        <v>7</v>
      </c>
      <c r="K9" s="44">
        <f>AVERAGE(ABS(F9-4),ABS(G9-4),ABS(H9-4),ABS(I9-4),ABS(J9-4))</f>
        <v>3</v>
      </c>
      <c r="L9" s="44">
        <v>7</v>
      </c>
      <c r="M9" s="44">
        <v>7</v>
      </c>
      <c r="N9" s="44">
        <v>7</v>
      </c>
      <c r="O9" s="9">
        <f>AVERAGE(L9:N9)</f>
        <v>7</v>
      </c>
      <c r="P9" s="44">
        <v>1</v>
      </c>
      <c r="Q9" s="44">
        <v>7</v>
      </c>
      <c r="R9" s="44">
        <v>1</v>
      </c>
      <c r="S9" s="44">
        <v>7</v>
      </c>
      <c r="T9" s="44">
        <f>-P9+Q9-R9+S9</f>
        <v>12</v>
      </c>
      <c r="U9" s="44"/>
      <c r="V9" s="44"/>
      <c r="W9" s="44"/>
      <c r="X9" s="44"/>
      <c r="Y9" s="44"/>
      <c r="Z9" s="44"/>
      <c r="AA9" s="44">
        <v>6</v>
      </c>
      <c r="AB9" s="44">
        <v>6</v>
      </c>
      <c r="AC9" s="44">
        <v>6</v>
      </c>
      <c r="AD9" s="44"/>
      <c r="AE9" s="44"/>
      <c r="AF9" s="44"/>
      <c r="AG9" s="44">
        <f>AVERAGE(U9:AF9)</f>
        <v>6</v>
      </c>
      <c r="AH9" s="44">
        <v>3</v>
      </c>
      <c r="AI9" s="44">
        <v>4</v>
      </c>
      <c r="AJ9" s="44">
        <v>3</v>
      </c>
      <c r="AK9" s="44">
        <v>1</v>
      </c>
      <c r="AL9" s="44">
        <v>3</v>
      </c>
      <c r="AM9" s="44">
        <v>2</v>
      </c>
      <c r="AN9" s="44">
        <v>6</v>
      </c>
      <c r="AO9" s="44">
        <v>6</v>
      </c>
      <c r="AP9" s="44">
        <v>6</v>
      </c>
      <c r="AQ9" s="44">
        <v>1</v>
      </c>
      <c r="AR9" s="44">
        <v>1</v>
      </c>
      <c r="AS9" s="44">
        <v>1</v>
      </c>
      <c r="AT9">
        <f>IF(C9="Unión por la Patria (Frente de Todos)",AVERAGE(AK9:AM9)-MIN(AVERAGE(AH9:AJ9),AVERAGE(AN9:AP9),AVERAGE(AQ9:AS9)),IF(C9="Juntos por el Cambio",AVERAGE(AH9:AJ9)-MIN(AVERAGE(AK9:AM9),AVERAGE(AN9:AP9),AVERAGE(AQ9:AS9)),IF(C9="La Libertad Avanza",AVERAGE(AN9:AP9)-MIN(AVERAGE(AQ9:AS9),AVERAGE(AK9:AM9),AVERAGE(AH9:AJ9)),IF(C9="Frente de Izquierda",AVERAGE(AQ9:AS9)-MIN(AVERAGE(AN9:AP9),AVERAGE(AK9:AM9),AVERAGE(AH9:AJ9)),"N/A"))))</f>
        <v>5</v>
      </c>
      <c r="AU9">
        <f>MAX(SUM(AH9:AJ9),SUM(AK9:AM9),SUM(AN9:AP9),SUM(AQ9:AS9))-MIN(SUM(AH9:AJ9),SUM(AK9:AM9),SUM(AN9:AP9),SUM(AQ9:AS9))</f>
        <v>15</v>
      </c>
      <c r="AV9">
        <f>IF(C9="Unión por la Patria (Frente de Todos)",AVERAGE(AK9:AM9)-AVERAGE(AH9:AJ9,AN9:AP9,AQ9:AS9),IF(C9="Juntos por el Cambio",AVERAGE(AH9:AJ9)-AVERAGE(AK9:AS9),IF(C9="La Libertad Avanza",AVERAGE(AN9:AP9)-AVERAGE(AQ9:AS9,AH9:AM9),IF(C9="Frente de Izquierda",AVERAGE(AQ9:AS9)-AVERAGE(AH9:AP9),"N/A"))))</f>
        <v>3.8888888888888888</v>
      </c>
      <c r="AW9">
        <f>IF(C9="Unión por la Patria (Frente de Todos)",AK9-MIN(AH9,AN9,AQ9),IF(C9="Juntos por el Cambio",AH9-MIN(AK9,AN9,AQ9),IF(C9="La Libertad Avanza",AN9-MIN(AH9,AK9,AQ9),IF(C9="Frente de Izquierda",AQ9-MIN(AH9,AK9,AN9),"N/A"))))</f>
        <v>5</v>
      </c>
      <c r="AX9">
        <f>MAX(AH9,AK9,AN9,AQ9)-MIN(AH9,AK9,AN9,AQ9)</f>
        <v>5</v>
      </c>
      <c r="AY9">
        <f>IF(C9="Unión por la Patria (Frente de Todos)",AK9-AVERAGE(AQ9,AN9,AH9),IF(C9="Juntos por el Cambio",AH9-AVERAGE(AK9,AN9,AQ9),IF(C9="La Libertad Avanza",AN9-AVERAGE(AQ9,AK9,AH9),IF(C9="Frente de Izquierda",AQ9-AVERAGE(AN9,AK9,AH9),"N/A"))))</f>
        <v>4.333333333333333</v>
      </c>
      <c r="AZ9">
        <f>IF(C9="Unión por la Patria (Frente de Todos)",AL9-MIN(AI9,AO9,AR9),IF(C9="Juntos por el Cambio",AI9-MIN(AL9,AO9,AR9),IF(C9="La Libertad Avanza",AO9-MIN(AI9,AL9,AR9),IF(C9="Frente de Izquierda",AR9-MIN(AI9,AL9,AO9),"N/A"))))</f>
        <v>5</v>
      </c>
      <c r="BA9">
        <f>MAX(AI9,AL9,AO9,AR9)-MIN(AI9,AL9,AO9,AR9)</f>
        <v>5</v>
      </c>
      <c r="BB9">
        <f>IF(C9="Unión por la Patria (Frente de Todos)",AL9-AVERAGE(AI9,AO9,AR9),IF(C9="Juntos por el Cambio",AI9-AVERAGE(AL9,AO9,AR9),IF(C9="La Libertad Avanza",AO9-AVERAGE(AI9,AL9,AR9),IF(C9="Frente de Izquierda",AR9-AVERAGE(AI9,AL9,AO9),"N/A"))))</f>
        <v>3.3333333333333335</v>
      </c>
      <c r="BC9">
        <f>IF(C9="Unión por la Patria (Frente de Todos)",AVERAGE(AH9:AJ9,AN9:AS9),IF(C9="Juntos por el Cambio",AVERAGE(AK9:AS9),IF(C9="La Libertad Avanza",AVERAGE(AQ9:AS9,AH9:AM9),IF(C9="Frente de Izquierda",AVERAGE(AH9:AP9),"N/A"))))</f>
        <v>2.1111111111111112</v>
      </c>
      <c r="BE9" t="s">
        <v>49</v>
      </c>
      <c r="BF9">
        <v>7</v>
      </c>
      <c r="BG9">
        <v>7</v>
      </c>
      <c r="BH9">
        <v>5</v>
      </c>
      <c r="BI9">
        <v>2</v>
      </c>
      <c r="BJ9">
        <v>7</v>
      </c>
      <c r="BK9">
        <v>4</v>
      </c>
      <c r="BL9">
        <v>7</v>
      </c>
      <c r="BM9" s="44">
        <f>AVERAGE(ABS(BH9-4),ABS(BI9-4),ABS(BJ9-4),ABS(BK9-4),ABS(BL9-4))</f>
        <v>1.8</v>
      </c>
      <c r="BN9">
        <v>7</v>
      </c>
      <c r="BO9">
        <v>6</v>
      </c>
      <c r="BP9">
        <v>7</v>
      </c>
      <c r="BQ9" s="9">
        <f>AVERAGE(BN9:BP9)</f>
        <v>6.666666666666667</v>
      </c>
      <c r="BR9">
        <v>1</v>
      </c>
      <c r="BS9">
        <v>7</v>
      </c>
      <c r="BT9">
        <v>2</v>
      </c>
      <c r="BU9">
        <v>7</v>
      </c>
      <c r="BV9" s="44">
        <f>-BR9+BS9-BT9+BU9</f>
        <v>11</v>
      </c>
      <c r="CC9">
        <v>6</v>
      </c>
      <c r="CD9">
        <v>6</v>
      </c>
      <c r="CE9">
        <v>6</v>
      </c>
      <c r="CI9" s="44">
        <f>AVERAGE(BW9:CH9)</f>
        <v>6</v>
      </c>
      <c r="CJ9">
        <v>3</v>
      </c>
      <c r="CK9">
        <v>2</v>
      </c>
      <c r="CL9">
        <v>2</v>
      </c>
      <c r="CM9">
        <v>1</v>
      </c>
      <c r="CN9">
        <v>2</v>
      </c>
      <c r="CO9">
        <v>2</v>
      </c>
      <c r="CP9">
        <v>3</v>
      </c>
      <c r="CQ9">
        <v>3</v>
      </c>
      <c r="CR9">
        <v>4</v>
      </c>
      <c r="CS9">
        <v>2</v>
      </c>
      <c r="CT9">
        <v>2</v>
      </c>
      <c r="CU9">
        <v>2</v>
      </c>
      <c r="CV9">
        <f>IF(BE9="Unión por la Patria (Frente de Todos)",AVERAGE(CM9:CO9)-MIN(AVERAGE(CJ9:CL9),AVERAGE(CP9:CR9),AVERAGE(CS9:CU9)),IF(BE9="Juntos por el Cambio",AVERAGE(CJ9:CL9)-MIN(AVERAGE(CM9:CO9),AVERAGE(CP9:CR9),AVERAGE(CS9:CU9)),IF(BE9="La Libertad Avanza",AVERAGE(CP9:CR9)-MIN(AVERAGE(CS9:CU9),AVERAGE(CM9:CO9),AVERAGE(CJ9:CL9)),IF(BE9="Frente de Izquierda",AVERAGE(CS9:CU9)-MIN(AVERAGE(CP9:CR9),AVERAGE(CM9:CO9),AVERAGE(CJ9:CL9)),"N/A"))))</f>
        <v>1.6666666666666667</v>
      </c>
      <c r="CW9">
        <f>MAX(SUM(CJ9:CL9),SUM(CM9:CO9),SUM(CP9:CR9),SUM(CS9:CU9))-MIN(SUM(CJ9:CL9),SUM(CM9:CO9),SUM(CP9:CR9),SUM(CS9:CU9))</f>
        <v>5</v>
      </c>
      <c r="CX9">
        <f>IF(BE9="Unión por la Patria (Frente de Todos)",AVERAGE(CM9:CO9)-AVERAGE(CJ9:CL9,CP9:CR9,CS9:CU9),IF(BE9="Juntos por el Cambio",AVERAGE(CJ9:CL9)-AVERAGE(CM9:CU9),IF(BE9="La Libertad Avanza",AVERAGE(CP9:CR9)-AVERAGE(CS9:CU9,CJ9:CO9),IF(BE9="Frente de Izquierda",AVERAGE(CS9:CU9)-AVERAGE(CJ9:CR9),"N/A"))))</f>
        <v>1.3333333333333335</v>
      </c>
      <c r="CY9">
        <f>IF(BE9="Unión por la Patria (Frente de Todos)",CM9-MIN(CJ9,CP9,CS9),IF(BE9="Juntos por el Cambio",CJ9-MIN(CM9,CP9,CS9),IF(BE9="La Libertad Avanza",CP9-MIN(CJ9,CM9,CS9),IF(BE9="Frente de Izquierda",CS9-MIN(CJ9,CM9,CP9),"N/A"))))</f>
        <v>2</v>
      </c>
      <c r="CZ9">
        <f>MAX(CJ9,CM9,CP9,CS9)-MIN(CJ9,CM9,CP9,CS9)</f>
        <v>2</v>
      </c>
      <c r="DA9">
        <f>IF(BE9="Unión por la Patria (Frente de Todos)",CM9-AVERAGE(CS9,CP9,CJ9),IF(BE9="Juntos por el Cambio",CJ9-AVERAGE(CM9,CP9,CS9),IF(BE9="La Libertad Avanza",CP9-AVERAGE(CS9,CM9,CJ9),IF(BE9="Frente de Izquierda",CS9-AVERAGE(CP9,CM9,CJ9),"N/A"))))</f>
        <v>1</v>
      </c>
      <c r="DB9">
        <f>IF(BE9="Unión por la Patria (Frente de Todos)",CN9-MIN(CK9,CQ9,CT9),IF(BE9="Juntos por el Cambio",CK9-MIN(CN9,CQ9,CT9),IF(BE9="La Libertad Avanza",CQ9-MIN(CK9,CN9,CT9),IF(BE9="Frente de Izquierda",CT9-MIN(CK9,CN9,CQ9),"N/A"))))</f>
        <v>1</v>
      </c>
      <c r="DC9">
        <f>MAX(CK9,CN9,CQ9,CT9)-MIN(CK9,CN9,CQ9,CT9)</f>
        <v>1</v>
      </c>
      <c r="DD9">
        <f>IF(BE9="Unión por la Patria (Frente de Todos)",CN9-AVERAGE(CK9,CQ9,CT9),IF(BE9="Juntos por el Cambio",CK9-AVERAGE(CN9,CQ9,CT9),IF(BE9="La Libertad Avanza",CQ9-AVERAGE(CK9,CN9,CT9),IF(BE9="Frente de Izquierda",CT9-AVERAGE(CK9,CN9,CQ9),"N/A"))))</f>
        <v>1</v>
      </c>
      <c r="DE9">
        <f>IF(BE9="Unión por la Patria (Frente de Todos)",AVERAGE(CJ9:CL9,CP9:CU9),IF(BE9="Juntos por el Cambio",AVERAGE(CM9:CU9),IF(BE9="La Libertad Avanza",AVERAGE(CS9:CU9,CJ9:CO9),IF(BE9="Frente de Izquierda",AVERAGE(CJ9:CR9),"N/A"))))</f>
        <v>2</v>
      </c>
      <c r="DF9">
        <v>7</v>
      </c>
      <c r="DG9" t="s">
        <v>518</v>
      </c>
      <c r="DH9" t="s">
        <v>518</v>
      </c>
      <c r="DI9" t="s">
        <v>518</v>
      </c>
      <c r="DJ9" t="s">
        <v>518</v>
      </c>
      <c r="DK9" t="s">
        <v>518</v>
      </c>
      <c r="DL9" t="s">
        <v>518</v>
      </c>
      <c r="DM9" t="s">
        <v>518</v>
      </c>
      <c r="DN9" t="s">
        <v>518</v>
      </c>
      <c r="DO9" t="s">
        <v>518</v>
      </c>
      <c r="DP9" t="s">
        <v>518</v>
      </c>
      <c r="DQ9" t="s">
        <v>518</v>
      </c>
      <c r="DR9" t="s">
        <v>518</v>
      </c>
      <c r="DS9" t="s">
        <v>518</v>
      </c>
      <c r="DT9" t="s">
        <v>518</v>
      </c>
      <c r="DU9" t="s">
        <v>518</v>
      </c>
      <c r="DV9" t="s">
        <v>518</v>
      </c>
      <c r="DW9" t="s">
        <v>518</v>
      </c>
      <c r="DX9" t="s">
        <v>518</v>
      </c>
      <c r="DY9" t="s">
        <v>518</v>
      </c>
      <c r="DZ9" t="s">
        <v>518</v>
      </c>
    </row>
    <row r="10" spans="1:130" x14ac:dyDescent="0.2">
      <c r="A10" s="44">
        <v>1123</v>
      </c>
      <c r="B10" s="44">
        <v>1</v>
      </c>
      <c r="C10" s="44" t="s">
        <v>47</v>
      </c>
      <c r="D10" s="44">
        <v>4</v>
      </c>
      <c r="E10" s="44">
        <v>5</v>
      </c>
      <c r="F10" s="44">
        <v>5</v>
      </c>
      <c r="G10" s="44">
        <v>4</v>
      </c>
      <c r="H10" s="44">
        <v>3</v>
      </c>
      <c r="I10" s="44">
        <v>5</v>
      </c>
      <c r="J10" s="44">
        <v>5</v>
      </c>
      <c r="K10" s="44">
        <f>AVERAGE(ABS(F10-4),ABS(G10-4),ABS(H10-4),ABS(I10-4),ABS(J10-4))</f>
        <v>0.8</v>
      </c>
      <c r="L10" s="44">
        <v>5</v>
      </c>
      <c r="M10" s="44">
        <v>5</v>
      </c>
      <c r="N10" s="44">
        <v>7</v>
      </c>
      <c r="O10" s="9">
        <f>AVERAGE(L10:N10)</f>
        <v>5.666666666666667</v>
      </c>
      <c r="P10" s="44">
        <v>3</v>
      </c>
      <c r="Q10" s="44">
        <v>6</v>
      </c>
      <c r="R10" s="44">
        <v>4</v>
      </c>
      <c r="S10" s="44">
        <v>7</v>
      </c>
      <c r="T10" s="44">
        <f>-P10+Q10-R10+S10</f>
        <v>6</v>
      </c>
      <c r="U10" s="44">
        <v>3</v>
      </c>
      <c r="V10" s="44">
        <v>1</v>
      </c>
      <c r="W10" s="44">
        <v>3</v>
      </c>
      <c r="X10" s="44"/>
      <c r="Y10" s="44"/>
      <c r="Z10" s="44"/>
      <c r="AA10" s="44"/>
      <c r="AB10" s="44"/>
      <c r="AC10" s="44"/>
      <c r="AD10" s="44"/>
      <c r="AE10" s="44"/>
      <c r="AF10" s="44"/>
      <c r="AG10" s="44">
        <f>AVERAGE(U10:AF10)</f>
        <v>2.3333333333333335</v>
      </c>
      <c r="AH10" s="44">
        <v>3</v>
      </c>
      <c r="AI10" s="44">
        <v>4</v>
      </c>
      <c r="AJ10" s="44">
        <v>3</v>
      </c>
      <c r="AK10" s="44">
        <v>3</v>
      </c>
      <c r="AL10" s="44">
        <v>2</v>
      </c>
      <c r="AM10" s="44">
        <v>4</v>
      </c>
      <c r="AN10" s="44">
        <v>1</v>
      </c>
      <c r="AO10" s="44">
        <v>2</v>
      </c>
      <c r="AP10" s="44">
        <v>1</v>
      </c>
      <c r="AQ10" s="44">
        <v>3</v>
      </c>
      <c r="AR10" s="44">
        <v>1</v>
      </c>
      <c r="AS10" s="44">
        <v>3</v>
      </c>
      <c r="AT10">
        <f>IF(C10="Unión por la Patria (Frente de Todos)",AVERAGE(AK10:AM10)-MIN(AVERAGE(AH10:AJ10),AVERAGE(AN10:AP10),AVERAGE(AQ10:AS10)),IF(C10="Juntos por el Cambio",AVERAGE(AH10:AJ10)-MIN(AVERAGE(AK10:AM10),AVERAGE(AN10:AP10),AVERAGE(AQ10:AS10)),IF(C10="La Libertad Avanza",AVERAGE(AN10:AP10)-MIN(AVERAGE(AQ10:AS10),AVERAGE(AK10:AM10),AVERAGE(AH10:AJ10)),IF(C10="Frente de Izquierda",AVERAGE(AQ10:AS10)-MIN(AVERAGE(AN10:AP10),AVERAGE(AK10:AM10),AVERAGE(AH10:AJ10)),"N/A"))))</f>
        <v>2</v>
      </c>
      <c r="AU10">
        <f>MAX(SUM(AH10:AJ10),SUM(AK10:AM10),SUM(AN10:AP10),SUM(AQ10:AS10))-MIN(SUM(AH10:AJ10),SUM(AK10:AM10),SUM(AN10:AP10),SUM(AQ10:AS10))</f>
        <v>6</v>
      </c>
      <c r="AV10">
        <f>IF(C10="Unión por la Patria (Frente de Todos)",AVERAGE(AK10:AM10)-AVERAGE(AH10:AJ10,AN10:AP10,AQ10:AS10),IF(C10="Juntos por el Cambio",AVERAGE(AH10:AJ10)-AVERAGE(AK10:AS10),IF(C10="La Libertad Avanza",AVERAGE(AN10:AP10)-AVERAGE(AQ10:AS10,AH10:AM10),IF(C10="Frente de Izquierda",AVERAGE(AQ10:AS10)-AVERAGE(AH10:AP10),"N/A"))))</f>
        <v>1.1111111111111112</v>
      </c>
      <c r="AW10">
        <f>IF(C10="Unión por la Patria (Frente de Todos)",AK10-MIN(AH10,AN10,AQ10),IF(C10="Juntos por el Cambio",AH10-MIN(AK10,AN10,AQ10),IF(C10="La Libertad Avanza",AN10-MIN(AH10,AK10,AQ10),IF(C10="Frente de Izquierda",AQ10-MIN(AH10,AK10,AN10),"N/A"))))</f>
        <v>2</v>
      </c>
      <c r="AX10">
        <f>MAX(AH10,AK10,AN10,AQ10)-MIN(AH10,AK10,AN10,AQ10)</f>
        <v>2</v>
      </c>
      <c r="AY10">
        <f>IF(C10="Unión por la Patria (Frente de Todos)",AK10-AVERAGE(AQ10,AN10,AH10),IF(C10="Juntos por el Cambio",AH10-AVERAGE(AK10,AN10,AQ10),IF(C10="La Libertad Avanza",AN10-AVERAGE(AQ10,AK10,AH10),IF(C10="Frente de Izquierda",AQ10-AVERAGE(AN10,AK10,AH10),"N/A"))))</f>
        <v>0.66666666666666652</v>
      </c>
      <c r="AZ10">
        <f>IF(C10="Unión por la Patria (Frente de Todos)",AL10-MIN(AI10,AO10,AR10),IF(C10="Juntos por el Cambio",AI10-MIN(AL10,AO10,AR10),IF(C10="La Libertad Avanza",AO10-MIN(AI10,AL10,AR10),IF(C10="Frente de Izquierda",AR10-MIN(AI10,AL10,AO10),"N/A"))))</f>
        <v>3</v>
      </c>
      <c r="BA10">
        <f>MAX(AI10,AL10,AO10,AR10)-MIN(AI10,AL10,AO10,AR10)</f>
        <v>3</v>
      </c>
      <c r="BB10">
        <f>IF(C10="Unión por la Patria (Frente de Todos)",AL10-AVERAGE(AI10,AO10,AR10),IF(C10="Juntos por el Cambio",AI10-AVERAGE(AL10,AO10,AR10),IF(C10="La Libertad Avanza",AO10-AVERAGE(AI10,AL10,AR10),IF(C10="Frente de Izquierda",AR10-AVERAGE(AI10,AL10,AO10),"N/A"))))</f>
        <v>2.333333333333333</v>
      </c>
      <c r="BC10">
        <f>IF(C10="Unión por la Patria (Frente de Todos)",AVERAGE(AH10:AJ10,AN10:AS10),IF(C10="Juntos por el Cambio",AVERAGE(AK10:AS10),IF(C10="La Libertad Avanza",AVERAGE(AQ10:AS10,AH10:AM10),IF(C10="Frente de Izquierda",AVERAGE(AH10:AP10),"N/A"))))</f>
        <v>2.2222222222222223</v>
      </c>
      <c r="BE10" t="s">
        <v>47</v>
      </c>
      <c r="BF10">
        <v>5</v>
      </c>
      <c r="BG10">
        <v>6</v>
      </c>
      <c r="BH10">
        <v>5</v>
      </c>
      <c r="BI10">
        <v>1</v>
      </c>
      <c r="BJ10">
        <v>3</v>
      </c>
      <c r="BK10">
        <v>5</v>
      </c>
      <c r="BL10">
        <v>5</v>
      </c>
      <c r="BM10" s="44">
        <f>AVERAGE(ABS(BH10-4),ABS(BI10-4),ABS(BJ10-4),ABS(BK10-4),ABS(BL10-4))</f>
        <v>1.4</v>
      </c>
      <c r="BN10">
        <v>6</v>
      </c>
      <c r="BO10">
        <v>4</v>
      </c>
      <c r="BP10">
        <v>7</v>
      </c>
      <c r="BQ10" s="9">
        <f>AVERAGE(BN10:BP10)</f>
        <v>5.666666666666667</v>
      </c>
      <c r="BR10">
        <v>4</v>
      </c>
      <c r="BS10">
        <v>6</v>
      </c>
      <c r="BT10">
        <v>3</v>
      </c>
      <c r="BU10">
        <v>7</v>
      </c>
      <c r="BV10" s="44">
        <f>-BR10+BS10-BT10+BU10</f>
        <v>6</v>
      </c>
      <c r="BW10">
        <v>3</v>
      </c>
      <c r="BX10">
        <v>2</v>
      </c>
      <c r="BY10">
        <v>5</v>
      </c>
      <c r="CI10" s="44">
        <f>AVERAGE(BW10:CH10)</f>
        <v>3.3333333333333335</v>
      </c>
      <c r="CJ10">
        <v>3</v>
      </c>
      <c r="CK10">
        <v>4</v>
      </c>
      <c r="CL10">
        <v>4</v>
      </c>
      <c r="CM10">
        <v>3</v>
      </c>
      <c r="CN10">
        <v>2</v>
      </c>
      <c r="CO10">
        <v>4</v>
      </c>
      <c r="CP10">
        <v>1</v>
      </c>
      <c r="CQ10">
        <v>1</v>
      </c>
      <c r="CR10">
        <v>1</v>
      </c>
      <c r="CS10">
        <v>3</v>
      </c>
      <c r="CT10">
        <v>1</v>
      </c>
      <c r="CU10">
        <v>3</v>
      </c>
      <c r="CV10">
        <f>IF(BE10="Unión por la Patria (Frente de Todos)",AVERAGE(CM10:CO10)-MIN(AVERAGE(CJ10:CL10),AVERAGE(CP10:CR10),AVERAGE(CS10:CU10)),IF(BE10="Juntos por el Cambio",AVERAGE(CJ10:CL10)-MIN(AVERAGE(CM10:CO10),AVERAGE(CP10:CR10),AVERAGE(CS10:CU10)),IF(BE10="La Libertad Avanza",AVERAGE(CP10:CR10)-MIN(AVERAGE(CS10:CU10),AVERAGE(CM10:CO10),AVERAGE(CJ10:CL10)),IF(BE10="Frente de Izquierda",AVERAGE(CS10:CU10)-MIN(AVERAGE(CP10:CR10),AVERAGE(CM10:CO10),AVERAGE(CJ10:CL10)),"N/A"))))</f>
        <v>2.6666666666666665</v>
      </c>
      <c r="CW10">
        <f>MAX(SUM(CJ10:CL10),SUM(CM10:CO10),SUM(CP10:CR10),SUM(CS10:CU10))-MIN(SUM(CJ10:CL10),SUM(CM10:CO10),SUM(CP10:CR10),SUM(CS10:CU10))</f>
        <v>8</v>
      </c>
      <c r="CX10">
        <f>IF(BE10="Unión por la Patria (Frente de Todos)",AVERAGE(CM10:CO10)-AVERAGE(CJ10:CL10,CP10:CR10,CS10:CU10),IF(BE10="Juntos por el Cambio",AVERAGE(CJ10:CL10)-AVERAGE(CM10:CU10),IF(BE10="La Libertad Avanza",AVERAGE(CP10:CR10)-AVERAGE(CS10:CU10,CJ10:CO10),IF(BE10="Frente de Izquierda",AVERAGE(CS10:CU10)-AVERAGE(CJ10:CR10),"N/A"))))</f>
        <v>1.5555555555555554</v>
      </c>
      <c r="CY10">
        <f>IF(BE10="Unión por la Patria (Frente de Todos)",CM10-MIN(CJ10,CP10,CS10),IF(BE10="Juntos por el Cambio",CJ10-MIN(CM10,CP10,CS10),IF(BE10="La Libertad Avanza",CP10-MIN(CJ10,CM10,CS10),IF(BE10="Frente de Izquierda",CS10-MIN(CJ10,CM10,CP10),"N/A"))))</f>
        <v>2</v>
      </c>
      <c r="CZ10">
        <f>MAX(CJ10,CM10,CP10,CS10)-MIN(CJ10,CM10,CP10,CS10)</f>
        <v>2</v>
      </c>
      <c r="DA10">
        <f>IF(BE10="Unión por la Patria (Frente de Todos)",CM10-AVERAGE(CS10,CP10,CJ10),IF(BE10="Juntos por el Cambio",CJ10-AVERAGE(CM10,CP10,CS10),IF(BE10="La Libertad Avanza",CP10-AVERAGE(CS10,CM10,CJ10),IF(BE10="Frente de Izquierda",CS10-AVERAGE(CP10,CM10,CJ10),"N/A"))))</f>
        <v>0.66666666666666652</v>
      </c>
      <c r="DB10">
        <f>IF(BE10="Unión por la Patria (Frente de Todos)",CN10-MIN(CK10,CQ10,CT10),IF(BE10="Juntos por el Cambio",CK10-MIN(CN10,CQ10,CT10),IF(BE10="La Libertad Avanza",CQ10-MIN(CK10,CN10,CT10),IF(BE10="Frente de Izquierda",CT10-MIN(CK10,CN10,CQ10),"N/A"))))</f>
        <v>3</v>
      </c>
      <c r="DC10">
        <f>MAX(CK10,CN10,CQ10,CT10)-MIN(CK10,CN10,CQ10,CT10)</f>
        <v>3</v>
      </c>
      <c r="DD10">
        <f>IF(BE10="Unión por la Patria (Frente de Todos)",CN10-AVERAGE(CK10,CQ10,CT10),IF(BE10="Juntos por el Cambio",CK10-AVERAGE(CN10,CQ10,CT10),IF(BE10="La Libertad Avanza",CQ10-AVERAGE(CK10,CN10,CT10),IF(BE10="Frente de Izquierda",CT10-AVERAGE(CK10,CN10,CQ10),"N/A"))))</f>
        <v>2.666666666666667</v>
      </c>
      <c r="DE10">
        <f>IF(BE10="Unión por la Patria (Frente de Todos)",AVERAGE(CJ10:CL10,CP10:CU10),IF(BE10="Juntos por el Cambio",AVERAGE(CM10:CU10),IF(BE10="La Libertad Avanza",AVERAGE(CS10:CU10,CJ10:CO10),IF(BE10="Frente de Izquierda",AVERAGE(CJ10:CR10),"N/A"))))</f>
        <v>2.1111111111111112</v>
      </c>
      <c r="DF10">
        <v>7</v>
      </c>
      <c r="DG10">
        <v>1</v>
      </c>
      <c r="DH10">
        <v>2</v>
      </c>
      <c r="DI10">
        <v>1</v>
      </c>
      <c r="DJ10">
        <v>1</v>
      </c>
      <c r="DK10">
        <v>7</v>
      </c>
      <c r="DL10">
        <v>1</v>
      </c>
      <c r="DM10">
        <v>7</v>
      </c>
      <c r="DN10">
        <v>1</v>
      </c>
      <c r="DO10">
        <v>1</v>
      </c>
      <c r="DP10">
        <v>6</v>
      </c>
      <c r="DQ10">
        <v>7</v>
      </c>
      <c r="DR10">
        <v>7</v>
      </c>
      <c r="DS10">
        <v>7</v>
      </c>
      <c r="DT10">
        <v>7</v>
      </c>
      <c r="DU10">
        <v>7</v>
      </c>
      <c r="DV10">
        <v>5</v>
      </c>
      <c r="DW10" t="s">
        <v>617</v>
      </c>
      <c r="DX10" t="s">
        <v>618</v>
      </c>
      <c r="DY10" t="s">
        <v>617</v>
      </c>
      <c r="DZ10" t="s">
        <v>618</v>
      </c>
    </row>
    <row r="11" spans="1:130" x14ac:dyDescent="0.2">
      <c r="A11" s="44">
        <v>1087</v>
      </c>
      <c r="B11" s="44">
        <v>0</v>
      </c>
      <c r="C11" s="44" t="s">
        <v>47</v>
      </c>
      <c r="D11" s="44">
        <v>5</v>
      </c>
      <c r="E11" s="44">
        <v>6</v>
      </c>
      <c r="F11" s="44">
        <v>4</v>
      </c>
      <c r="G11" s="44">
        <v>4</v>
      </c>
      <c r="H11" s="44">
        <v>2</v>
      </c>
      <c r="I11" s="44">
        <v>7</v>
      </c>
      <c r="J11" s="44">
        <v>4</v>
      </c>
      <c r="K11" s="44">
        <f>AVERAGE(ABS(F11-4),ABS(G11-4),ABS(H11-4),ABS(I11-4),ABS(J11-4))</f>
        <v>1</v>
      </c>
      <c r="L11" s="44">
        <v>7</v>
      </c>
      <c r="M11" s="44">
        <v>7</v>
      </c>
      <c r="N11" s="44">
        <v>7</v>
      </c>
      <c r="O11" s="9">
        <f>AVERAGE(L11:N11)</f>
        <v>7</v>
      </c>
      <c r="P11" s="44">
        <v>2</v>
      </c>
      <c r="Q11" s="44">
        <v>7</v>
      </c>
      <c r="R11" s="44">
        <v>5</v>
      </c>
      <c r="S11" s="44">
        <v>7</v>
      </c>
      <c r="T11" s="44">
        <f>-P11+Q11-R11+S11</f>
        <v>7</v>
      </c>
      <c r="U11" s="44">
        <v>1</v>
      </c>
      <c r="V11" s="44">
        <v>1</v>
      </c>
      <c r="W11" s="44">
        <v>2</v>
      </c>
      <c r="X11" s="44"/>
      <c r="Y11" s="44"/>
      <c r="Z11" s="44"/>
      <c r="AA11" s="44"/>
      <c r="AB11" s="44"/>
      <c r="AC11" s="44"/>
      <c r="AD11" s="44"/>
      <c r="AE11" s="44"/>
      <c r="AF11" s="44"/>
      <c r="AG11" s="44">
        <f>AVERAGE(U11:AF11)</f>
        <v>1.3333333333333333</v>
      </c>
      <c r="AH11" s="44">
        <v>3</v>
      </c>
      <c r="AI11" s="44">
        <v>6</v>
      </c>
      <c r="AJ11" s="44">
        <v>6</v>
      </c>
      <c r="AK11" s="44">
        <v>5</v>
      </c>
      <c r="AL11" s="44">
        <v>3</v>
      </c>
      <c r="AM11" s="44">
        <v>4</v>
      </c>
      <c r="AN11" s="44">
        <v>2</v>
      </c>
      <c r="AO11" s="44">
        <v>2</v>
      </c>
      <c r="AP11" s="44">
        <v>2</v>
      </c>
      <c r="AQ11" s="44">
        <v>3</v>
      </c>
      <c r="AR11" s="44">
        <v>2</v>
      </c>
      <c r="AS11" s="44">
        <v>2</v>
      </c>
      <c r="AT11">
        <f>IF(C11="Unión por la Patria (Frente de Todos)",AVERAGE(AK11:AM11)-MIN(AVERAGE(AH11:AJ11),AVERAGE(AN11:AP11),AVERAGE(AQ11:AS11)),IF(C11="Juntos por el Cambio",AVERAGE(AH11:AJ11)-MIN(AVERAGE(AK11:AM11),AVERAGE(AN11:AP11),AVERAGE(AQ11:AS11)),IF(C11="La Libertad Avanza",AVERAGE(AN11:AP11)-MIN(AVERAGE(AQ11:AS11),AVERAGE(AK11:AM11),AVERAGE(AH11:AJ11)),IF(C11="Frente de Izquierda",AVERAGE(AQ11:AS11)-MIN(AVERAGE(AN11:AP11),AVERAGE(AK11:AM11),AVERAGE(AH11:AJ11)),"N/A"))))</f>
        <v>3</v>
      </c>
      <c r="AU11">
        <f>MAX(SUM(AH11:AJ11),SUM(AK11:AM11),SUM(AN11:AP11),SUM(AQ11:AS11))-MIN(SUM(AH11:AJ11),SUM(AK11:AM11),SUM(AN11:AP11),SUM(AQ11:AS11))</f>
        <v>9</v>
      </c>
      <c r="AV11">
        <f>IF(C11="Unión por la Patria (Frente de Todos)",AVERAGE(AK11:AM11)-AVERAGE(AH11:AJ11,AN11:AP11,AQ11:AS11),IF(C11="Juntos por el Cambio",AVERAGE(AH11:AJ11)-AVERAGE(AK11:AS11),IF(C11="La Libertad Avanza",AVERAGE(AN11:AP11)-AVERAGE(AQ11:AS11,AH11:AM11),IF(C11="Frente de Izquierda",AVERAGE(AQ11:AS11)-AVERAGE(AH11:AP11),"N/A"))))</f>
        <v>2.2222222222222223</v>
      </c>
      <c r="AW11">
        <f>IF(C11="Unión por la Patria (Frente de Todos)",AK11-MIN(AH11,AN11,AQ11),IF(C11="Juntos por el Cambio",AH11-MIN(AK11,AN11,AQ11),IF(C11="La Libertad Avanza",AN11-MIN(AH11,AK11,AQ11),IF(C11="Frente de Izquierda",AQ11-MIN(AH11,AK11,AN11),"N/A"))))</f>
        <v>1</v>
      </c>
      <c r="AX11">
        <f>MAX(AH11,AK11,AN11,AQ11)-MIN(AH11,AK11,AN11,AQ11)</f>
        <v>3</v>
      </c>
      <c r="AY11">
        <f>IF(C11="Unión por la Patria (Frente de Todos)",AK11-AVERAGE(AQ11,AN11,AH11),IF(C11="Juntos por el Cambio",AH11-AVERAGE(AK11,AN11,AQ11),IF(C11="La Libertad Avanza",AN11-AVERAGE(AQ11,AK11,AH11),IF(C11="Frente de Izquierda",AQ11-AVERAGE(AN11,AK11,AH11),"N/A"))))</f>
        <v>-0.33333333333333348</v>
      </c>
      <c r="AZ11">
        <f>IF(C11="Unión por la Patria (Frente de Todos)",AL11-MIN(AI11,AO11,AR11),IF(C11="Juntos por el Cambio",AI11-MIN(AL11,AO11,AR11),IF(C11="La Libertad Avanza",AO11-MIN(AI11,AL11,AR11),IF(C11="Frente de Izquierda",AR11-MIN(AI11,AL11,AO11),"N/A"))))</f>
        <v>4</v>
      </c>
      <c r="BA11">
        <f>MAX(AI11,AL11,AO11,AR11)-MIN(AI11,AL11,AO11,AR11)</f>
        <v>4</v>
      </c>
      <c r="BB11">
        <f>IF(C11="Unión por la Patria (Frente de Todos)",AL11-AVERAGE(AI11,AO11,AR11),IF(C11="Juntos por el Cambio",AI11-AVERAGE(AL11,AO11,AR11),IF(C11="La Libertad Avanza",AO11-AVERAGE(AI11,AL11,AR11),IF(C11="Frente de Izquierda",AR11-AVERAGE(AI11,AL11,AO11),"N/A"))))</f>
        <v>3.6666666666666665</v>
      </c>
      <c r="BC11">
        <f>IF(C11="Unión por la Patria (Frente de Todos)",AVERAGE(AH11:AJ11,AN11:AS11),IF(C11="Juntos por el Cambio",AVERAGE(AK11:AS11),IF(C11="La Libertad Avanza",AVERAGE(AQ11:AS11,AH11:AM11),IF(C11="Frente de Izquierda",AVERAGE(AH11:AP11),"N/A"))))</f>
        <v>2.7777777777777777</v>
      </c>
      <c r="BE11" t="s">
        <v>47</v>
      </c>
      <c r="BF11">
        <v>1</v>
      </c>
      <c r="BG11">
        <v>5</v>
      </c>
      <c r="BH11">
        <v>4</v>
      </c>
      <c r="BI11">
        <v>5</v>
      </c>
      <c r="BJ11">
        <v>2</v>
      </c>
      <c r="BK11">
        <v>7</v>
      </c>
      <c r="BL11">
        <v>6</v>
      </c>
      <c r="BM11" s="44">
        <f>AVERAGE(ABS(BH11-4),ABS(BI11-4),ABS(BJ11-4),ABS(BK11-4),ABS(BL11-4))</f>
        <v>1.6</v>
      </c>
      <c r="BN11">
        <v>7</v>
      </c>
      <c r="BO11">
        <v>7</v>
      </c>
      <c r="BP11">
        <v>7</v>
      </c>
      <c r="BQ11" s="9">
        <f>AVERAGE(BN11:BP11)</f>
        <v>7</v>
      </c>
      <c r="BR11">
        <v>2</v>
      </c>
      <c r="BS11">
        <v>6</v>
      </c>
      <c r="BT11">
        <v>3</v>
      </c>
      <c r="BU11">
        <v>7</v>
      </c>
      <c r="BV11" s="44">
        <f>-BR11+BS11-BT11+BU11</f>
        <v>8</v>
      </c>
      <c r="BW11">
        <v>2</v>
      </c>
      <c r="BX11">
        <v>5</v>
      </c>
      <c r="BY11">
        <v>3</v>
      </c>
      <c r="CI11" s="44">
        <f>AVERAGE(BW11:CH11)</f>
        <v>3.3333333333333335</v>
      </c>
      <c r="CJ11">
        <v>5</v>
      </c>
      <c r="CK11">
        <v>5</v>
      </c>
      <c r="CL11">
        <v>5</v>
      </c>
      <c r="CM11">
        <v>3</v>
      </c>
      <c r="CN11">
        <v>3</v>
      </c>
      <c r="CO11">
        <v>3</v>
      </c>
      <c r="CP11">
        <v>1</v>
      </c>
      <c r="CQ11">
        <v>1</v>
      </c>
      <c r="CR11">
        <v>2</v>
      </c>
      <c r="CS11">
        <v>3</v>
      </c>
      <c r="CT11">
        <v>2</v>
      </c>
      <c r="CU11">
        <v>2</v>
      </c>
      <c r="CV11">
        <f>IF(BE11="Unión por la Patria (Frente de Todos)",AVERAGE(CM11:CO11)-MIN(AVERAGE(CJ11:CL11),AVERAGE(CP11:CR11),AVERAGE(CS11:CU11)),IF(BE11="Juntos por el Cambio",AVERAGE(CJ11:CL11)-MIN(AVERAGE(CM11:CO11),AVERAGE(CP11:CR11),AVERAGE(CS11:CU11)),IF(BE11="La Libertad Avanza",AVERAGE(CP11:CR11)-MIN(AVERAGE(CS11:CU11),AVERAGE(CM11:CO11),AVERAGE(CJ11:CL11)),IF(BE11="Frente de Izquierda",AVERAGE(CS11:CU11)-MIN(AVERAGE(CP11:CR11),AVERAGE(CM11:CO11),AVERAGE(CJ11:CL11)),"N/A"))))</f>
        <v>3.666666666666667</v>
      </c>
      <c r="CW11">
        <f>MAX(SUM(CJ11:CL11),SUM(CM11:CO11),SUM(CP11:CR11),SUM(CS11:CU11))-MIN(SUM(CJ11:CL11),SUM(CM11:CO11),SUM(CP11:CR11),SUM(CS11:CU11))</f>
        <v>11</v>
      </c>
      <c r="CX11">
        <f>IF(BE11="Unión por la Patria (Frente de Todos)",AVERAGE(CM11:CO11)-AVERAGE(CJ11:CL11,CP11:CR11,CS11:CU11),IF(BE11="Juntos por el Cambio",AVERAGE(CJ11:CL11)-AVERAGE(CM11:CU11),IF(BE11="La Libertad Avanza",AVERAGE(CP11:CR11)-AVERAGE(CS11:CU11,CJ11:CO11),IF(BE11="Frente de Izquierda",AVERAGE(CS11:CU11)-AVERAGE(CJ11:CR11),"N/A"))))</f>
        <v>2.7777777777777777</v>
      </c>
      <c r="CY11">
        <f>IF(BE11="Unión por la Patria (Frente de Todos)",CM11-MIN(CJ11,CP11,CS11),IF(BE11="Juntos por el Cambio",CJ11-MIN(CM11,CP11,CS11),IF(BE11="La Libertad Avanza",CP11-MIN(CJ11,CM11,CS11),IF(BE11="Frente de Izquierda",CS11-MIN(CJ11,CM11,CP11),"N/A"))))</f>
        <v>4</v>
      </c>
      <c r="CZ11">
        <f>MAX(CJ11,CM11,CP11,CS11)-MIN(CJ11,CM11,CP11,CS11)</f>
        <v>4</v>
      </c>
      <c r="DA11">
        <f>IF(BE11="Unión por la Patria (Frente de Todos)",CM11-AVERAGE(CS11,CP11,CJ11),IF(BE11="Juntos por el Cambio",CJ11-AVERAGE(CM11,CP11,CS11),IF(BE11="La Libertad Avanza",CP11-AVERAGE(CS11,CM11,CJ11),IF(BE11="Frente de Izquierda",CS11-AVERAGE(CP11,CM11,CJ11),"N/A"))))</f>
        <v>2.6666666666666665</v>
      </c>
      <c r="DB11">
        <f>IF(BE11="Unión por la Patria (Frente de Todos)",CN11-MIN(CK11,CQ11,CT11),IF(BE11="Juntos por el Cambio",CK11-MIN(CN11,CQ11,CT11),IF(BE11="La Libertad Avanza",CQ11-MIN(CK11,CN11,CT11),IF(BE11="Frente de Izquierda",CT11-MIN(CK11,CN11,CQ11),"N/A"))))</f>
        <v>4</v>
      </c>
      <c r="DC11">
        <f>MAX(CK11,CN11,CQ11,CT11)-MIN(CK11,CN11,CQ11,CT11)</f>
        <v>4</v>
      </c>
      <c r="DD11">
        <f>IF(BE11="Unión por la Patria (Frente de Todos)",CN11-AVERAGE(CK11,CQ11,CT11),IF(BE11="Juntos por el Cambio",CK11-AVERAGE(CN11,CQ11,CT11),IF(BE11="La Libertad Avanza",CQ11-AVERAGE(CK11,CN11,CT11),IF(BE11="Frente de Izquierda",CT11-AVERAGE(CK11,CN11,CQ11),"N/A"))))</f>
        <v>3</v>
      </c>
      <c r="DE11">
        <f>IF(BE11="Unión por la Patria (Frente de Todos)",AVERAGE(CJ11:CL11,CP11:CU11),IF(BE11="Juntos por el Cambio",AVERAGE(CM11:CU11),IF(BE11="La Libertad Avanza",AVERAGE(CS11:CU11,CJ11:CO11),IF(BE11="Frente de Izquierda",AVERAGE(CJ11:CR11),"N/A"))))</f>
        <v>2.2222222222222223</v>
      </c>
      <c r="DF11">
        <v>6</v>
      </c>
      <c r="DG11" t="s">
        <v>518</v>
      </c>
      <c r="DH11" t="s">
        <v>518</v>
      </c>
      <c r="DI11" t="s">
        <v>518</v>
      </c>
      <c r="DJ11" t="s">
        <v>518</v>
      </c>
      <c r="DK11" t="s">
        <v>518</v>
      </c>
      <c r="DL11" t="s">
        <v>518</v>
      </c>
      <c r="DM11" t="s">
        <v>518</v>
      </c>
      <c r="DN11" t="s">
        <v>518</v>
      </c>
      <c r="DO11" t="s">
        <v>518</v>
      </c>
      <c r="DP11" t="s">
        <v>518</v>
      </c>
      <c r="DQ11" t="s">
        <v>518</v>
      </c>
      <c r="DR11" t="s">
        <v>518</v>
      </c>
      <c r="DS11" t="s">
        <v>518</v>
      </c>
      <c r="DT11" t="s">
        <v>518</v>
      </c>
      <c r="DU11" t="s">
        <v>518</v>
      </c>
      <c r="DV11" t="s">
        <v>518</v>
      </c>
      <c r="DW11" t="s">
        <v>518</v>
      </c>
      <c r="DX11" t="s">
        <v>518</v>
      </c>
      <c r="DY11" t="s">
        <v>518</v>
      </c>
      <c r="DZ11" t="s">
        <v>518</v>
      </c>
    </row>
    <row r="12" spans="1:130" x14ac:dyDescent="0.2">
      <c r="A12" s="44">
        <v>705</v>
      </c>
      <c r="B12" s="44">
        <v>0</v>
      </c>
      <c r="C12" s="44" t="s">
        <v>53</v>
      </c>
      <c r="D12" s="44">
        <v>3</v>
      </c>
      <c r="E12" s="44">
        <v>7</v>
      </c>
      <c r="F12" s="44">
        <v>4</v>
      </c>
      <c r="G12" s="44">
        <v>2</v>
      </c>
      <c r="H12" s="44">
        <v>4</v>
      </c>
      <c r="I12" s="44">
        <v>3</v>
      </c>
      <c r="J12" s="44">
        <v>3</v>
      </c>
      <c r="K12" s="44">
        <f>AVERAGE(ABS(F12-4),ABS(G12-4),ABS(H12-4),ABS(I12-4),ABS(J12-4))</f>
        <v>0.8</v>
      </c>
      <c r="L12" s="44">
        <v>7</v>
      </c>
      <c r="M12" s="44">
        <v>7</v>
      </c>
      <c r="N12" s="44">
        <v>5</v>
      </c>
      <c r="O12" s="9">
        <f>AVERAGE(L12:N12)</f>
        <v>6.333333333333333</v>
      </c>
      <c r="P12" s="44">
        <v>1</v>
      </c>
      <c r="Q12" s="44">
        <v>7</v>
      </c>
      <c r="R12" s="44">
        <v>1</v>
      </c>
      <c r="S12" s="44">
        <v>7</v>
      </c>
      <c r="T12" s="44">
        <f>-P12+Q12-R12+S12</f>
        <v>12</v>
      </c>
      <c r="U12" s="44"/>
      <c r="V12" s="44"/>
      <c r="W12" s="44"/>
      <c r="X12" s="44">
        <v>3</v>
      </c>
      <c r="Y12" s="44">
        <v>1</v>
      </c>
      <c r="Z12" s="44">
        <v>1</v>
      </c>
      <c r="AA12" s="44"/>
      <c r="AB12" s="44"/>
      <c r="AC12" s="44"/>
      <c r="AD12" s="44"/>
      <c r="AE12" s="44"/>
      <c r="AF12" s="44"/>
      <c r="AG12" s="44">
        <f>AVERAGE(U12:AF12)</f>
        <v>1.6666666666666667</v>
      </c>
      <c r="AH12" s="44">
        <v>3</v>
      </c>
      <c r="AI12" s="44">
        <v>3</v>
      </c>
      <c r="AJ12" s="44">
        <v>3</v>
      </c>
      <c r="AK12" s="44">
        <v>3</v>
      </c>
      <c r="AL12" s="44">
        <v>3</v>
      </c>
      <c r="AM12" s="44">
        <v>3</v>
      </c>
      <c r="AN12" s="44">
        <v>1</v>
      </c>
      <c r="AO12" s="44">
        <v>1</v>
      </c>
      <c r="AP12" s="44">
        <v>1</v>
      </c>
      <c r="AQ12" s="44">
        <v>1</v>
      </c>
      <c r="AR12" s="44">
        <v>1</v>
      </c>
      <c r="AS12" s="44">
        <v>1</v>
      </c>
      <c r="AT12">
        <f>IF(C12="Unión por la Patria (Frente de Todos)",AVERAGE(AK12:AM12)-MIN(AVERAGE(AH12:AJ12),AVERAGE(AN12:AP12),AVERAGE(AQ12:AS12)),IF(C12="Juntos por el Cambio",AVERAGE(AH12:AJ12)-MIN(AVERAGE(AK12:AM12),AVERAGE(AN12:AP12),AVERAGE(AQ12:AS12)),IF(C12="La Libertad Avanza",AVERAGE(AN12:AP12)-MIN(AVERAGE(AQ12:AS12),AVERAGE(AK12:AM12),AVERAGE(AH12:AJ12)),IF(C12="Frente de Izquierda",AVERAGE(AQ12:AS12)-MIN(AVERAGE(AN12:AP12),AVERAGE(AK12:AM12),AVERAGE(AH12:AJ12)),"N/A"))))</f>
        <v>2</v>
      </c>
      <c r="AU12">
        <f>MAX(SUM(AH12:AJ12),SUM(AK12:AM12),SUM(AN12:AP12),SUM(AQ12:AS12))-MIN(SUM(AH12:AJ12),SUM(AK12:AM12),SUM(AN12:AP12),SUM(AQ12:AS12))</f>
        <v>6</v>
      </c>
      <c r="AV12">
        <f>IF(C12="Unión por la Patria (Frente de Todos)",AVERAGE(AK12:AM12)-AVERAGE(AH12:AJ12,AN12:AP12,AQ12:AS12),IF(C12="Juntos por el Cambio",AVERAGE(AH12:AJ12)-AVERAGE(AK12:AS12),IF(C12="La Libertad Avanza",AVERAGE(AN12:AP12)-AVERAGE(AQ12:AS12,AH12:AM12),IF(C12="Frente de Izquierda",AVERAGE(AQ12:AS12)-AVERAGE(AH12:AP12),"N/A"))))</f>
        <v>1.3333333333333333</v>
      </c>
      <c r="AW12">
        <f>IF(C12="Unión por la Patria (Frente de Todos)",AK12-MIN(AH12,AN12,AQ12),IF(C12="Juntos por el Cambio",AH12-MIN(AK12,AN12,AQ12),IF(C12="La Libertad Avanza",AN12-MIN(AH12,AK12,AQ12),IF(C12="Frente de Izquierda",AQ12-MIN(AH12,AK12,AN12),"N/A"))))</f>
        <v>2</v>
      </c>
      <c r="AX12">
        <f>MAX(AH12,AK12,AN12,AQ12)-MIN(AH12,AK12,AN12,AQ12)</f>
        <v>2</v>
      </c>
      <c r="AY12">
        <f>IF(C12="Unión por la Patria (Frente de Todos)",AK12-AVERAGE(AQ12,AN12,AH12),IF(C12="Juntos por el Cambio",AH12-AVERAGE(AK12,AN12,AQ12),IF(C12="La Libertad Avanza",AN12-AVERAGE(AQ12,AK12,AH12),IF(C12="Frente de Izquierda",AQ12-AVERAGE(AN12,AK12,AH12),"N/A"))))</f>
        <v>1.3333333333333333</v>
      </c>
      <c r="AZ12">
        <f>IF(C12="Unión por la Patria (Frente de Todos)",AL12-MIN(AI12,AO12,AR12),IF(C12="Juntos por el Cambio",AI12-MIN(AL12,AO12,AR12),IF(C12="La Libertad Avanza",AO12-MIN(AI12,AL12,AR12),IF(C12="Frente de Izquierda",AR12-MIN(AI12,AL12,AO12),"N/A"))))</f>
        <v>2</v>
      </c>
      <c r="BA12">
        <f>MAX(AI12,AL12,AO12,AR12)-MIN(AI12,AL12,AO12,AR12)</f>
        <v>2</v>
      </c>
      <c r="BB12">
        <f>IF(C12="Unión por la Patria (Frente de Todos)",AL12-AVERAGE(AI12,AO12,AR12),IF(C12="Juntos por el Cambio",AI12-AVERAGE(AL12,AO12,AR12),IF(C12="La Libertad Avanza",AO12-AVERAGE(AI12,AL12,AR12),IF(C12="Frente de Izquierda",AR12-AVERAGE(AI12,AL12,AO12),"N/A"))))</f>
        <v>1.3333333333333333</v>
      </c>
      <c r="BC12">
        <f>IF(C12="Unión por la Patria (Frente de Todos)",AVERAGE(AH12:AJ12,AN12:AS12),IF(C12="Juntos por el Cambio",AVERAGE(AK12:AS12),IF(C12="La Libertad Avanza",AVERAGE(AQ12:AS12,AH12:AM12),IF(C12="Frente de Izquierda",AVERAGE(AH12:AP12),"N/A"))))</f>
        <v>1.6666666666666667</v>
      </c>
      <c r="BE12" t="s">
        <v>53</v>
      </c>
      <c r="BF12">
        <v>1</v>
      </c>
      <c r="BG12">
        <v>7</v>
      </c>
      <c r="BH12">
        <v>1</v>
      </c>
      <c r="BI12">
        <v>3</v>
      </c>
      <c r="BJ12">
        <v>1</v>
      </c>
      <c r="BK12">
        <v>2</v>
      </c>
      <c r="BL12">
        <v>4</v>
      </c>
      <c r="BM12" s="44">
        <f>AVERAGE(ABS(BH12-4),ABS(BI12-4),ABS(BJ12-4),ABS(BK12-4),ABS(BL12-4))</f>
        <v>1.8</v>
      </c>
      <c r="BN12">
        <v>7</v>
      </c>
      <c r="BO12">
        <v>7</v>
      </c>
      <c r="BP12">
        <v>7</v>
      </c>
      <c r="BQ12" s="9">
        <f>AVERAGE(BN12:BP12)</f>
        <v>7</v>
      </c>
      <c r="BR12">
        <v>1</v>
      </c>
      <c r="BS12">
        <v>7</v>
      </c>
      <c r="BT12">
        <v>1</v>
      </c>
      <c r="BU12">
        <v>1</v>
      </c>
      <c r="BV12" s="44">
        <f>-BR12+BS12-BT12+BU12</f>
        <v>6</v>
      </c>
      <c r="BZ12">
        <v>3</v>
      </c>
      <c r="CA12">
        <v>3</v>
      </c>
      <c r="CB12">
        <v>3</v>
      </c>
      <c r="CI12" s="44">
        <f>AVERAGE(BW12:CH12)</f>
        <v>3</v>
      </c>
      <c r="CJ12">
        <v>4</v>
      </c>
      <c r="CK12">
        <v>1</v>
      </c>
      <c r="CL12">
        <v>3</v>
      </c>
      <c r="CM12">
        <v>4</v>
      </c>
      <c r="CN12">
        <v>3</v>
      </c>
      <c r="CO12">
        <v>5</v>
      </c>
      <c r="CP12">
        <v>2</v>
      </c>
      <c r="CQ12">
        <v>2</v>
      </c>
      <c r="CR12">
        <v>2</v>
      </c>
      <c r="CS12">
        <v>2</v>
      </c>
      <c r="CT12">
        <v>2</v>
      </c>
      <c r="CU12">
        <v>2</v>
      </c>
      <c r="CV12">
        <f>IF(BE12="Unión por la Patria (Frente de Todos)",AVERAGE(CM12:CO12)-MIN(AVERAGE(CJ12:CL12),AVERAGE(CP12:CR12),AVERAGE(CS12:CU12)),IF(BE12="Juntos por el Cambio",AVERAGE(CJ12:CL12)-MIN(AVERAGE(CM12:CO12),AVERAGE(CP12:CR12),AVERAGE(CS12:CU12)),IF(BE12="La Libertad Avanza",AVERAGE(CP12:CR12)-MIN(AVERAGE(CS12:CU12),AVERAGE(CM12:CO12),AVERAGE(CJ12:CL12)),IF(BE12="Frente de Izquierda",AVERAGE(CS12:CU12)-MIN(AVERAGE(CP12:CR12),AVERAGE(CM12:CO12),AVERAGE(CJ12:CL12)),"N/A"))))</f>
        <v>2</v>
      </c>
      <c r="CW12">
        <f>MAX(SUM(CJ12:CL12),SUM(CM12:CO12),SUM(CP12:CR12),SUM(CS12:CU12))-MIN(SUM(CJ12:CL12),SUM(CM12:CO12),SUM(CP12:CR12),SUM(CS12:CU12))</f>
        <v>6</v>
      </c>
      <c r="CX12">
        <f>IF(BE12="Unión por la Patria (Frente de Todos)",AVERAGE(CM12:CO12)-AVERAGE(CJ12:CL12,CP12:CR12,CS12:CU12),IF(BE12="Juntos por el Cambio",AVERAGE(CJ12:CL12)-AVERAGE(CM12:CU12),IF(BE12="La Libertad Avanza",AVERAGE(CP12:CR12)-AVERAGE(CS12:CU12,CJ12:CO12),IF(BE12="Frente de Izquierda",AVERAGE(CS12:CU12)-AVERAGE(CJ12:CR12),"N/A"))))</f>
        <v>1.7777777777777777</v>
      </c>
      <c r="CY12">
        <f>IF(BE12="Unión por la Patria (Frente de Todos)",CM12-MIN(CJ12,CP12,CS12),IF(BE12="Juntos por el Cambio",CJ12-MIN(CM12,CP12,CS12),IF(BE12="La Libertad Avanza",CP12-MIN(CJ12,CM12,CS12),IF(BE12="Frente de Izquierda",CS12-MIN(CJ12,CM12,CP12),"N/A"))))</f>
        <v>2</v>
      </c>
      <c r="CZ12">
        <f>MAX(CJ12,CM12,CP12,CS12)-MIN(CJ12,CM12,CP12,CS12)</f>
        <v>2</v>
      </c>
      <c r="DA12">
        <f>IF(BE12="Unión por la Patria (Frente de Todos)",CM12-AVERAGE(CS12,CP12,CJ12),IF(BE12="Juntos por el Cambio",CJ12-AVERAGE(CM12,CP12,CS12),IF(BE12="La Libertad Avanza",CP12-AVERAGE(CS12,CM12,CJ12),IF(BE12="Frente de Izquierda",CS12-AVERAGE(CP12,CM12,CJ12),"N/A"))))</f>
        <v>1.3333333333333335</v>
      </c>
      <c r="DB12">
        <f>IF(BE12="Unión por la Patria (Frente de Todos)",CN12-MIN(CK12,CQ12,CT12),IF(BE12="Juntos por el Cambio",CK12-MIN(CN12,CQ12,CT12),IF(BE12="La Libertad Avanza",CQ12-MIN(CK12,CN12,CT12),IF(BE12="Frente de Izquierda",CT12-MIN(CK12,CN12,CQ12),"N/A"))))</f>
        <v>2</v>
      </c>
      <c r="DC12">
        <f>MAX(CK12,CN12,CQ12,CT12)-MIN(CK12,CN12,CQ12,CT12)</f>
        <v>2</v>
      </c>
      <c r="DD12">
        <f>IF(BE12="Unión por la Patria (Frente de Todos)",CN12-AVERAGE(CK12,CQ12,CT12),IF(BE12="Juntos por el Cambio",CK12-AVERAGE(CN12,CQ12,CT12),IF(BE12="La Libertad Avanza",CQ12-AVERAGE(CK12,CN12,CT12),IF(BE12="Frente de Izquierda",CT12-AVERAGE(CK12,CN12,CQ12),"N/A"))))</f>
        <v>1.3333333333333333</v>
      </c>
      <c r="DE12">
        <f>IF(BE12="Unión por la Patria (Frente de Todos)",AVERAGE(CJ12:CL12,CP12:CU12),IF(BE12="Juntos por el Cambio",AVERAGE(CM12:CU12),IF(BE12="La Libertad Avanza",AVERAGE(CS12:CU12,CJ12:CO12),IF(BE12="Frente de Izquierda",AVERAGE(CJ12:CR12),"N/A"))))</f>
        <v>2.2222222222222223</v>
      </c>
      <c r="DF12">
        <v>7</v>
      </c>
      <c r="DG12" t="s">
        <v>518</v>
      </c>
      <c r="DH12" t="s">
        <v>518</v>
      </c>
      <c r="DI12" t="s">
        <v>518</v>
      </c>
      <c r="DJ12" t="s">
        <v>518</v>
      </c>
      <c r="DK12" t="s">
        <v>518</v>
      </c>
      <c r="DL12" t="s">
        <v>518</v>
      </c>
      <c r="DM12" t="s">
        <v>518</v>
      </c>
      <c r="DN12" t="s">
        <v>518</v>
      </c>
      <c r="DO12" t="s">
        <v>518</v>
      </c>
      <c r="DP12" t="s">
        <v>518</v>
      </c>
      <c r="DQ12" t="s">
        <v>518</v>
      </c>
      <c r="DR12" t="s">
        <v>518</v>
      </c>
      <c r="DS12" t="s">
        <v>518</v>
      </c>
      <c r="DT12" t="s">
        <v>518</v>
      </c>
      <c r="DU12" t="s">
        <v>518</v>
      </c>
      <c r="DV12" t="s">
        <v>518</v>
      </c>
      <c r="DW12" t="s">
        <v>518</v>
      </c>
      <c r="DX12" t="s">
        <v>518</v>
      </c>
      <c r="DY12" t="s">
        <v>518</v>
      </c>
      <c r="DZ12" t="s">
        <v>518</v>
      </c>
    </row>
    <row r="13" spans="1:130" x14ac:dyDescent="0.2">
      <c r="A13" s="44">
        <v>837</v>
      </c>
      <c r="B13" s="44">
        <v>0</v>
      </c>
      <c r="C13" s="44" t="s">
        <v>53</v>
      </c>
      <c r="D13" s="44">
        <v>7</v>
      </c>
      <c r="E13" s="44">
        <v>5</v>
      </c>
      <c r="F13" s="44">
        <v>4</v>
      </c>
      <c r="G13" s="44">
        <v>4</v>
      </c>
      <c r="H13" s="44">
        <v>1</v>
      </c>
      <c r="I13" s="44">
        <v>1</v>
      </c>
      <c r="J13" s="44">
        <v>5</v>
      </c>
      <c r="K13" s="44">
        <f>AVERAGE(ABS(F13-4),ABS(G13-4),ABS(H13-4),ABS(I13-4),ABS(J13-4))</f>
        <v>1.4</v>
      </c>
      <c r="L13" s="44">
        <v>7</v>
      </c>
      <c r="M13" s="44">
        <v>7</v>
      </c>
      <c r="N13" s="44">
        <v>7</v>
      </c>
      <c r="O13" s="9">
        <f>AVERAGE(L13:N13)</f>
        <v>7</v>
      </c>
      <c r="P13" s="44">
        <v>5</v>
      </c>
      <c r="Q13" s="44">
        <v>4</v>
      </c>
      <c r="R13" s="44">
        <v>6</v>
      </c>
      <c r="S13" s="44">
        <v>5</v>
      </c>
      <c r="T13" s="44">
        <f>-P13+Q13-R13+S13</f>
        <v>-2</v>
      </c>
      <c r="U13" s="44"/>
      <c r="V13" s="44"/>
      <c r="W13" s="44"/>
      <c r="X13" s="44">
        <v>6</v>
      </c>
      <c r="Y13" s="44">
        <v>5</v>
      </c>
      <c r="Z13" s="44">
        <v>4</v>
      </c>
      <c r="AA13" s="44"/>
      <c r="AB13" s="44"/>
      <c r="AC13" s="44"/>
      <c r="AD13" s="44"/>
      <c r="AE13" s="44"/>
      <c r="AF13" s="44"/>
      <c r="AG13" s="44">
        <f>AVERAGE(U13:AF13)</f>
        <v>5</v>
      </c>
      <c r="AH13" s="44">
        <v>1</v>
      </c>
      <c r="AI13" s="44">
        <v>1</v>
      </c>
      <c r="AJ13" s="44">
        <v>2</v>
      </c>
      <c r="AK13" s="44">
        <v>3</v>
      </c>
      <c r="AL13" s="44">
        <v>5</v>
      </c>
      <c r="AM13" s="44">
        <v>6</v>
      </c>
      <c r="AN13" s="44">
        <v>1</v>
      </c>
      <c r="AO13" s="44">
        <v>1</v>
      </c>
      <c r="AP13" s="44">
        <v>1</v>
      </c>
      <c r="AQ13" s="44">
        <v>5</v>
      </c>
      <c r="AR13" s="44">
        <v>5</v>
      </c>
      <c r="AS13" s="44">
        <v>6</v>
      </c>
      <c r="AT13">
        <f>IF(C13="Unión por la Patria (Frente de Todos)",AVERAGE(AK13:AM13)-MIN(AVERAGE(AH13:AJ13),AVERAGE(AN13:AP13),AVERAGE(AQ13:AS13)),IF(C13="Juntos por el Cambio",AVERAGE(AH13:AJ13)-MIN(AVERAGE(AK13:AM13),AVERAGE(AN13:AP13),AVERAGE(AQ13:AS13)),IF(C13="La Libertad Avanza",AVERAGE(AN13:AP13)-MIN(AVERAGE(AQ13:AS13),AVERAGE(AK13:AM13),AVERAGE(AH13:AJ13)),IF(C13="Frente de Izquierda",AVERAGE(AQ13:AS13)-MIN(AVERAGE(AN13:AP13),AVERAGE(AK13:AM13),AVERAGE(AH13:AJ13)),"N/A"))))</f>
        <v>3.666666666666667</v>
      </c>
      <c r="AU13">
        <f>MAX(SUM(AH13:AJ13),SUM(AK13:AM13),SUM(AN13:AP13),SUM(AQ13:AS13))-MIN(SUM(AH13:AJ13),SUM(AK13:AM13),SUM(AN13:AP13),SUM(AQ13:AS13))</f>
        <v>13</v>
      </c>
      <c r="AV13">
        <f>IF(C13="Unión por la Patria (Frente de Todos)",AVERAGE(AK13:AM13)-AVERAGE(AH13:AJ13,AN13:AP13,AQ13:AS13),IF(C13="Juntos por el Cambio",AVERAGE(AH13:AJ13)-AVERAGE(AK13:AS13),IF(C13="La Libertad Avanza",AVERAGE(AN13:AP13)-AVERAGE(AQ13:AS13,AH13:AM13),IF(C13="Frente de Izquierda",AVERAGE(AQ13:AS13)-AVERAGE(AH13:AP13),"N/A"))))</f>
        <v>2.1111111111111116</v>
      </c>
      <c r="AW13">
        <f>IF(C13="Unión por la Patria (Frente de Todos)",AK13-MIN(AH13,AN13,AQ13),IF(C13="Juntos por el Cambio",AH13-MIN(AK13,AN13,AQ13),IF(C13="La Libertad Avanza",AN13-MIN(AH13,AK13,AQ13),IF(C13="Frente de Izquierda",AQ13-MIN(AH13,AK13,AN13),"N/A"))))</f>
        <v>2</v>
      </c>
      <c r="AX13">
        <f>MAX(AH13,AK13,AN13,AQ13)-MIN(AH13,AK13,AN13,AQ13)</f>
        <v>4</v>
      </c>
      <c r="AY13">
        <f>IF(C13="Unión por la Patria (Frente de Todos)",AK13-AVERAGE(AQ13,AN13,AH13),IF(C13="Juntos por el Cambio",AH13-AVERAGE(AK13,AN13,AQ13),IF(C13="La Libertad Avanza",AN13-AVERAGE(AQ13,AK13,AH13),IF(C13="Frente de Izquierda",AQ13-AVERAGE(AN13,AK13,AH13),"N/A"))))</f>
        <v>0.66666666666666652</v>
      </c>
      <c r="AZ13">
        <f>IF(C13="Unión por la Patria (Frente de Todos)",AL13-MIN(AI13,AO13,AR13),IF(C13="Juntos por el Cambio",AI13-MIN(AL13,AO13,AR13),IF(C13="La Libertad Avanza",AO13-MIN(AI13,AL13,AR13),IF(C13="Frente de Izquierda",AR13-MIN(AI13,AL13,AO13),"N/A"))))</f>
        <v>4</v>
      </c>
      <c r="BA13">
        <f>MAX(AI13,AL13,AO13,AR13)-MIN(AI13,AL13,AO13,AR13)</f>
        <v>4</v>
      </c>
      <c r="BB13">
        <f>IF(C13="Unión por la Patria (Frente de Todos)",AL13-AVERAGE(AI13,AO13,AR13),IF(C13="Juntos por el Cambio",AI13-AVERAGE(AL13,AO13,AR13),IF(C13="La Libertad Avanza",AO13-AVERAGE(AI13,AL13,AR13),IF(C13="Frente de Izquierda",AR13-AVERAGE(AI13,AL13,AO13),"N/A"))))</f>
        <v>2.6666666666666665</v>
      </c>
      <c r="BC13">
        <f>IF(C13="Unión por la Patria (Frente de Todos)",AVERAGE(AH13:AJ13,AN13:AS13),IF(C13="Juntos por el Cambio",AVERAGE(AK13:AS13),IF(C13="La Libertad Avanza",AVERAGE(AQ13:AS13,AH13:AM13),IF(C13="Frente de Izquierda",AVERAGE(AH13:AP13),"N/A"))))</f>
        <v>2.5555555555555554</v>
      </c>
      <c r="BE13" t="s">
        <v>53</v>
      </c>
      <c r="BF13">
        <v>5</v>
      </c>
      <c r="BG13">
        <v>6</v>
      </c>
      <c r="BH13">
        <v>3</v>
      </c>
      <c r="BI13">
        <v>3</v>
      </c>
      <c r="BJ13">
        <v>1</v>
      </c>
      <c r="BK13">
        <v>7</v>
      </c>
      <c r="BL13">
        <v>3</v>
      </c>
      <c r="BM13" s="44">
        <f>AVERAGE(ABS(BH13-4),ABS(BI13-4),ABS(BJ13-4),ABS(BK13-4),ABS(BL13-4))</f>
        <v>1.8</v>
      </c>
      <c r="BN13">
        <v>7</v>
      </c>
      <c r="BO13">
        <v>7</v>
      </c>
      <c r="BP13">
        <v>7</v>
      </c>
      <c r="BQ13" s="9">
        <f>AVERAGE(BN13:BP13)</f>
        <v>7</v>
      </c>
      <c r="BR13">
        <v>1</v>
      </c>
      <c r="BS13">
        <v>7</v>
      </c>
      <c r="BT13">
        <v>4</v>
      </c>
      <c r="BU13">
        <v>2</v>
      </c>
      <c r="BV13" s="44">
        <f>-BR13+BS13-BT13+BU13</f>
        <v>4</v>
      </c>
      <c r="BZ13">
        <v>6</v>
      </c>
      <c r="CA13">
        <v>6</v>
      </c>
      <c r="CB13">
        <v>5</v>
      </c>
      <c r="CI13" s="44">
        <f>AVERAGE(BW13:CH13)</f>
        <v>5.666666666666667</v>
      </c>
      <c r="CJ13">
        <v>1</v>
      </c>
      <c r="CK13">
        <v>1</v>
      </c>
      <c r="CL13">
        <v>1</v>
      </c>
      <c r="CM13">
        <v>4</v>
      </c>
      <c r="CN13">
        <v>5</v>
      </c>
      <c r="CO13">
        <v>6</v>
      </c>
      <c r="CP13">
        <v>1</v>
      </c>
      <c r="CQ13">
        <v>1</v>
      </c>
      <c r="CR13">
        <v>1</v>
      </c>
      <c r="CS13">
        <v>4</v>
      </c>
      <c r="CT13">
        <v>5</v>
      </c>
      <c r="CU13">
        <v>5</v>
      </c>
      <c r="CV13">
        <f>IF(BE13="Unión por la Patria (Frente de Todos)",AVERAGE(CM13:CO13)-MIN(AVERAGE(CJ13:CL13),AVERAGE(CP13:CR13),AVERAGE(CS13:CU13)),IF(BE13="Juntos por el Cambio",AVERAGE(CJ13:CL13)-MIN(AVERAGE(CM13:CO13),AVERAGE(CP13:CR13),AVERAGE(CS13:CU13)),IF(BE13="La Libertad Avanza",AVERAGE(CP13:CR13)-MIN(AVERAGE(CS13:CU13),AVERAGE(CM13:CO13),AVERAGE(CJ13:CL13)),IF(BE13="Frente de Izquierda",AVERAGE(CS13:CU13)-MIN(AVERAGE(CP13:CR13),AVERAGE(CM13:CO13),AVERAGE(CJ13:CL13)),"N/A"))))</f>
        <v>4</v>
      </c>
      <c r="CW13">
        <f>MAX(SUM(CJ13:CL13),SUM(CM13:CO13),SUM(CP13:CR13),SUM(CS13:CU13))-MIN(SUM(CJ13:CL13),SUM(CM13:CO13),SUM(CP13:CR13),SUM(CS13:CU13))</f>
        <v>12</v>
      </c>
      <c r="CX13">
        <f>IF(BE13="Unión por la Patria (Frente de Todos)",AVERAGE(CM13:CO13)-AVERAGE(CJ13:CL13,CP13:CR13,CS13:CU13),IF(BE13="Juntos por el Cambio",AVERAGE(CJ13:CL13)-AVERAGE(CM13:CU13),IF(BE13="La Libertad Avanza",AVERAGE(CP13:CR13)-AVERAGE(CS13:CU13,CJ13:CO13),IF(BE13="Frente de Izquierda",AVERAGE(CS13:CU13)-AVERAGE(CJ13:CR13),"N/A"))))</f>
        <v>2.7777777777777777</v>
      </c>
      <c r="CY13">
        <f>IF(BE13="Unión por la Patria (Frente de Todos)",CM13-MIN(CJ13,CP13,CS13),IF(BE13="Juntos por el Cambio",CJ13-MIN(CM13,CP13,CS13),IF(BE13="La Libertad Avanza",CP13-MIN(CJ13,CM13,CS13),IF(BE13="Frente de Izquierda",CS13-MIN(CJ13,CM13,CP13),"N/A"))))</f>
        <v>3</v>
      </c>
      <c r="CZ13">
        <f>MAX(CJ13,CM13,CP13,CS13)-MIN(CJ13,CM13,CP13,CS13)</f>
        <v>3</v>
      </c>
      <c r="DA13">
        <f>IF(BE13="Unión por la Patria (Frente de Todos)",CM13-AVERAGE(CS13,CP13,CJ13),IF(BE13="Juntos por el Cambio",CJ13-AVERAGE(CM13,CP13,CS13),IF(BE13="La Libertad Avanza",CP13-AVERAGE(CS13,CM13,CJ13),IF(BE13="Frente de Izquierda",CS13-AVERAGE(CP13,CM13,CJ13),"N/A"))))</f>
        <v>2</v>
      </c>
      <c r="DB13">
        <f>IF(BE13="Unión por la Patria (Frente de Todos)",CN13-MIN(CK13,CQ13,CT13),IF(BE13="Juntos por el Cambio",CK13-MIN(CN13,CQ13,CT13),IF(BE13="La Libertad Avanza",CQ13-MIN(CK13,CN13,CT13),IF(BE13="Frente de Izquierda",CT13-MIN(CK13,CN13,CQ13),"N/A"))))</f>
        <v>4</v>
      </c>
      <c r="DC13">
        <f>MAX(CK13,CN13,CQ13,CT13)-MIN(CK13,CN13,CQ13,CT13)</f>
        <v>4</v>
      </c>
      <c r="DD13">
        <f>IF(BE13="Unión por la Patria (Frente de Todos)",CN13-AVERAGE(CK13,CQ13,CT13),IF(BE13="Juntos por el Cambio",CK13-AVERAGE(CN13,CQ13,CT13),IF(BE13="La Libertad Avanza",CQ13-AVERAGE(CK13,CN13,CT13),IF(BE13="Frente de Izquierda",CT13-AVERAGE(CK13,CN13,CQ13),"N/A"))))</f>
        <v>2.6666666666666665</v>
      </c>
      <c r="DE13">
        <f>IF(BE13="Unión por la Patria (Frente de Todos)",AVERAGE(CJ13:CL13,CP13:CU13),IF(BE13="Juntos por el Cambio",AVERAGE(CM13:CU13),IF(BE13="La Libertad Avanza",AVERAGE(CS13:CU13,CJ13:CO13),IF(BE13="Frente de Izquierda",AVERAGE(CJ13:CR13),"N/A"))))</f>
        <v>2.2222222222222223</v>
      </c>
      <c r="DF13">
        <v>7</v>
      </c>
      <c r="DG13" t="s">
        <v>518</v>
      </c>
      <c r="DH13" t="s">
        <v>518</v>
      </c>
      <c r="DI13" t="s">
        <v>518</v>
      </c>
      <c r="DJ13" t="s">
        <v>518</v>
      </c>
      <c r="DK13" t="s">
        <v>518</v>
      </c>
      <c r="DL13" t="s">
        <v>518</v>
      </c>
      <c r="DM13" t="s">
        <v>518</v>
      </c>
      <c r="DN13" t="s">
        <v>518</v>
      </c>
      <c r="DO13" t="s">
        <v>518</v>
      </c>
      <c r="DP13" t="s">
        <v>518</v>
      </c>
      <c r="DQ13" t="s">
        <v>518</v>
      </c>
      <c r="DR13" t="s">
        <v>518</v>
      </c>
      <c r="DS13" t="s">
        <v>518</v>
      </c>
      <c r="DT13" t="s">
        <v>518</v>
      </c>
      <c r="DU13" t="s">
        <v>518</v>
      </c>
      <c r="DV13" t="s">
        <v>518</v>
      </c>
      <c r="DW13" t="s">
        <v>518</v>
      </c>
      <c r="DX13" t="s">
        <v>518</v>
      </c>
      <c r="DY13" t="s">
        <v>518</v>
      </c>
      <c r="DZ13" t="s">
        <v>518</v>
      </c>
    </row>
    <row r="14" spans="1:130" x14ac:dyDescent="0.2">
      <c r="A14" s="44">
        <v>1037</v>
      </c>
      <c r="B14" s="44">
        <v>0</v>
      </c>
      <c r="C14" s="44" t="s">
        <v>89</v>
      </c>
      <c r="D14" s="44">
        <v>7</v>
      </c>
      <c r="E14" s="44">
        <v>4</v>
      </c>
      <c r="F14" s="44">
        <v>4</v>
      </c>
      <c r="G14" s="44">
        <v>5</v>
      </c>
      <c r="H14" s="44">
        <v>2</v>
      </c>
      <c r="I14" s="44">
        <v>5</v>
      </c>
      <c r="J14" s="44">
        <v>5</v>
      </c>
      <c r="K14" s="44">
        <f>AVERAGE(ABS(F14-4),ABS(G14-4),ABS(H14-4),ABS(I14-4),ABS(J14-4))</f>
        <v>1</v>
      </c>
      <c r="L14" s="44">
        <v>7</v>
      </c>
      <c r="M14" s="44">
        <v>5</v>
      </c>
      <c r="N14" s="44">
        <v>7</v>
      </c>
      <c r="O14" s="9">
        <f>AVERAGE(L14:N14)</f>
        <v>6.333333333333333</v>
      </c>
      <c r="P14" s="44">
        <v>1</v>
      </c>
      <c r="Q14" s="44">
        <v>7</v>
      </c>
      <c r="R14" s="44">
        <v>5</v>
      </c>
      <c r="S14" s="44">
        <v>6</v>
      </c>
      <c r="T14" s="44">
        <f>-P14+Q14-R14+S14</f>
        <v>7</v>
      </c>
      <c r="U14" s="44"/>
      <c r="V14" s="44"/>
      <c r="W14" s="44"/>
      <c r="X14" s="44"/>
      <c r="Y14" s="44"/>
      <c r="Z14" s="44"/>
      <c r="AA14" s="44"/>
      <c r="AB14" s="44"/>
      <c r="AC14" s="44"/>
      <c r="AD14" s="44"/>
      <c r="AE14" s="44"/>
      <c r="AF14" s="44"/>
      <c r="AG14" s="44" t="e">
        <f>AVERAGE(U14:AF14)</f>
        <v>#DIV/0!</v>
      </c>
      <c r="AH14" s="44">
        <v>2</v>
      </c>
      <c r="AI14" s="44">
        <v>2</v>
      </c>
      <c r="AJ14" s="44">
        <v>3</v>
      </c>
      <c r="AK14" s="44">
        <v>3</v>
      </c>
      <c r="AL14" s="44">
        <v>4</v>
      </c>
      <c r="AM14" s="44">
        <v>4</v>
      </c>
      <c r="AN14" s="44">
        <v>1</v>
      </c>
      <c r="AO14" s="44">
        <v>1</v>
      </c>
      <c r="AP14" s="44">
        <v>1</v>
      </c>
      <c r="AQ14" s="44">
        <v>4</v>
      </c>
      <c r="AR14" s="44">
        <v>4</v>
      </c>
      <c r="AS14" s="44">
        <v>4</v>
      </c>
      <c r="AT14" t="str">
        <f>IF(C14="Unión por la Patria (Frente de Todos)",AVERAGE(AK14:AM14)-MIN(AVERAGE(AH14:AJ14),AVERAGE(AN14:AP14),AVERAGE(AQ14:AS14)),IF(C14="Juntos por el Cambio",AVERAGE(AH14:AJ14)-MIN(AVERAGE(AK14:AM14),AVERAGE(AN14:AP14),AVERAGE(AQ14:AS14)),IF(C14="La Libertad Avanza",AVERAGE(AN14:AP14)-MIN(AVERAGE(AQ14:AS14),AVERAGE(AK14:AM14),AVERAGE(AH14:AJ14)),IF(C14="Frente de Izquierda",AVERAGE(AQ14:AS14)-MIN(AVERAGE(AN14:AP14),AVERAGE(AK14:AM14),AVERAGE(AH14:AJ14)),"N/A"))))</f>
        <v>N/A</v>
      </c>
      <c r="AU14">
        <f>MAX(SUM(AH14:AJ14),SUM(AK14:AM14),SUM(AN14:AP14),SUM(AQ14:AS14))-MIN(SUM(AH14:AJ14),SUM(AK14:AM14),SUM(AN14:AP14),SUM(AQ14:AS14))</f>
        <v>9</v>
      </c>
      <c r="AV14" t="str">
        <f>IF(C14="Unión por la Patria (Frente de Todos)",AVERAGE(AK14:AM14)-AVERAGE(AH14:AJ14,AN14:AP14,AQ14:AS14),IF(C14="Juntos por el Cambio",AVERAGE(AH14:AJ14)-AVERAGE(AK14:AS14),IF(C14="La Libertad Avanza",AVERAGE(AN14:AP14)-AVERAGE(AQ14:AS14,AH14:AM14),IF(C14="Frente de Izquierda",AVERAGE(AQ14:AS14)-AVERAGE(AH14:AP14),"N/A"))))</f>
        <v>N/A</v>
      </c>
      <c r="AW14" t="str">
        <f>IF(C14="Unión por la Patria (Frente de Todos)",AK14-MIN(AH14,AN14,AQ14),IF(C14="Juntos por el Cambio",AH14-MIN(AK14,AN14,AQ14),IF(C14="La Libertad Avanza",AN14-MIN(AH14,AK14,AQ14),IF(C14="Frente de Izquierda",AQ14-MIN(AH14,AK14,AN14),"N/A"))))</f>
        <v>N/A</v>
      </c>
      <c r="AX14">
        <f>MAX(AH14,AK14,AN14,AQ14)-MIN(AH14,AK14,AN14,AQ14)</f>
        <v>3</v>
      </c>
      <c r="AY14" t="str">
        <f>IF(C14="Unión por la Patria (Frente de Todos)",AK14-AVERAGE(AQ14,AN14,AH14),IF(C14="Juntos por el Cambio",AH14-AVERAGE(AK14,AN14,AQ14),IF(C14="La Libertad Avanza",AN14-AVERAGE(AQ14,AK14,AH14),IF(C14="Frente de Izquierda",AQ14-AVERAGE(AN14,AK14,AH14),"N/A"))))</f>
        <v>N/A</v>
      </c>
      <c r="AZ14" t="str">
        <f>IF(C14="Unión por la Patria (Frente de Todos)",AL14-MIN(AI14,AO14,AR14),IF(C14="Juntos por el Cambio",AI14-MIN(AL14,AO14,AR14),IF(C14="La Libertad Avanza",AO14-MIN(AI14,AL14,AR14),IF(C14="Frente de Izquierda",AR14-MIN(AI14,AL14,AO14),"N/A"))))</f>
        <v>N/A</v>
      </c>
      <c r="BA14">
        <f>MAX(AI14,AL14,AO14,AR14)-MIN(AI14,AL14,AO14,AR14)</f>
        <v>3</v>
      </c>
      <c r="BB14" t="str">
        <f>IF(C14="Unión por la Patria (Frente de Todos)",AL14-AVERAGE(AI14,AO14,AR14),IF(C14="Juntos por el Cambio",AI14-AVERAGE(AL14,AO14,AR14),IF(C14="La Libertad Avanza",AO14-AVERAGE(AI14,AL14,AR14),IF(C14="Frente de Izquierda",AR14-AVERAGE(AI14,AL14,AO14),"N/A"))))</f>
        <v>N/A</v>
      </c>
      <c r="BC14" t="str">
        <f>IF(C14="Unión por la Patria (Frente de Todos)",AVERAGE(AH14:AJ14,AN14:AS14),IF(C14="Juntos por el Cambio",AVERAGE(AK14:AS14),IF(C14="La Libertad Avanza",AVERAGE(AQ14:AS14,AH14:AM14),IF(C14="Frente de Izquierda",AVERAGE(AH14:AP14),"N/A"))))</f>
        <v>N/A</v>
      </c>
      <c r="BE14" t="s">
        <v>43</v>
      </c>
      <c r="BF14">
        <v>3</v>
      </c>
      <c r="BG14">
        <v>5</v>
      </c>
      <c r="BH14">
        <v>3</v>
      </c>
      <c r="BI14">
        <v>4</v>
      </c>
      <c r="BJ14">
        <v>3</v>
      </c>
      <c r="BK14">
        <v>5</v>
      </c>
      <c r="BL14">
        <v>5</v>
      </c>
      <c r="BM14" s="44">
        <f>AVERAGE(ABS(BH14-4),ABS(BI14-4),ABS(BJ14-4),ABS(BK14-4),ABS(BL14-4))</f>
        <v>0.8</v>
      </c>
      <c r="BN14">
        <v>7</v>
      </c>
      <c r="BO14">
        <v>6</v>
      </c>
      <c r="BP14">
        <v>7</v>
      </c>
      <c r="BQ14" s="9">
        <f>AVERAGE(BN14:BP14)</f>
        <v>6.666666666666667</v>
      </c>
      <c r="BR14">
        <v>2</v>
      </c>
      <c r="BS14">
        <v>7</v>
      </c>
      <c r="BT14">
        <v>4</v>
      </c>
      <c r="BU14">
        <v>6</v>
      </c>
      <c r="BV14" s="44">
        <f>-BR14+BS14-BT14+BU14</f>
        <v>7</v>
      </c>
      <c r="CF14">
        <v>5</v>
      </c>
      <c r="CG14">
        <v>4</v>
      </c>
      <c r="CH14">
        <v>5</v>
      </c>
      <c r="CI14" s="44">
        <f>AVERAGE(BW14:CH14)</f>
        <v>4.666666666666667</v>
      </c>
      <c r="CJ14">
        <v>2</v>
      </c>
      <c r="CK14">
        <v>2</v>
      </c>
      <c r="CL14">
        <v>3</v>
      </c>
      <c r="CM14">
        <v>3</v>
      </c>
      <c r="CN14">
        <v>3</v>
      </c>
      <c r="CO14">
        <v>4</v>
      </c>
      <c r="CP14">
        <v>1</v>
      </c>
      <c r="CQ14">
        <v>1</v>
      </c>
      <c r="CR14">
        <v>1</v>
      </c>
      <c r="CS14">
        <v>4</v>
      </c>
      <c r="CT14">
        <v>4</v>
      </c>
      <c r="CU14">
        <v>4</v>
      </c>
      <c r="CV14">
        <f>IF(BE14="Unión por la Patria (Frente de Todos)",AVERAGE(CM14:CO14)-MIN(AVERAGE(CJ14:CL14),AVERAGE(CP14:CR14),AVERAGE(CS14:CU14)),IF(BE14="Juntos por el Cambio",AVERAGE(CJ14:CL14)-MIN(AVERAGE(CM14:CO14),AVERAGE(CP14:CR14),AVERAGE(CS14:CU14)),IF(BE14="La Libertad Avanza",AVERAGE(CP14:CR14)-MIN(AVERAGE(CS14:CU14),AVERAGE(CM14:CO14),AVERAGE(CJ14:CL14)),IF(BE14="Frente de Izquierda",AVERAGE(CS14:CU14)-MIN(AVERAGE(CP14:CR14),AVERAGE(CM14:CO14),AVERAGE(CJ14:CL14)),"N/A"))))</f>
        <v>3</v>
      </c>
      <c r="CW14">
        <f>MAX(SUM(CJ14:CL14),SUM(CM14:CO14),SUM(CP14:CR14),SUM(CS14:CU14))-MIN(SUM(CJ14:CL14),SUM(CM14:CO14),SUM(CP14:CR14),SUM(CS14:CU14))</f>
        <v>9</v>
      </c>
      <c r="CX14">
        <f>IF(BE14="Unión por la Patria (Frente de Todos)",AVERAGE(CM14:CO14)-AVERAGE(CJ14:CL14,CP14:CR14,CS14:CU14),IF(BE14="Juntos por el Cambio",AVERAGE(CJ14:CL14)-AVERAGE(CM14:CU14),IF(BE14="La Libertad Avanza",AVERAGE(CP14:CR14)-AVERAGE(CS14:CU14,CJ14:CO14),IF(BE14="Frente de Izquierda",AVERAGE(CS14:CU14)-AVERAGE(CJ14:CR14),"N/A"))))</f>
        <v>1.7777777777777777</v>
      </c>
      <c r="CY14">
        <f>IF(BE14="Unión por la Patria (Frente de Todos)",CM14-MIN(CJ14,CP14,CS14),IF(BE14="Juntos por el Cambio",CJ14-MIN(CM14,CP14,CS14),IF(BE14="La Libertad Avanza",CP14-MIN(CJ14,CM14,CS14),IF(BE14="Frente de Izquierda",CS14-MIN(CJ14,CM14,CP14),"N/A"))))</f>
        <v>3</v>
      </c>
      <c r="CZ14">
        <f>MAX(CJ14,CM14,CP14,CS14)-MIN(CJ14,CM14,CP14,CS14)</f>
        <v>3</v>
      </c>
      <c r="DA14">
        <f>IF(BE14="Unión por la Patria (Frente de Todos)",CM14-AVERAGE(CS14,CP14,CJ14),IF(BE14="Juntos por el Cambio",CJ14-AVERAGE(CM14,CP14,CS14),IF(BE14="La Libertad Avanza",CP14-AVERAGE(CS14,CM14,CJ14),IF(BE14="Frente de Izquierda",CS14-AVERAGE(CP14,CM14,CJ14),"N/A"))))</f>
        <v>2</v>
      </c>
      <c r="DB14">
        <f>IF(BE14="Unión por la Patria (Frente de Todos)",CN14-MIN(CK14,CQ14,CT14),IF(BE14="Juntos por el Cambio",CK14-MIN(CN14,CQ14,CT14),IF(BE14="La Libertad Avanza",CQ14-MIN(CK14,CN14,CT14),IF(BE14="Frente de Izquierda",CT14-MIN(CK14,CN14,CQ14),"N/A"))))</f>
        <v>3</v>
      </c>
      <c r="DC14">
        <f>MAX(CK14,CN14,CQ14,CT14)-MIN(CK14,CN14,CQ14,CT14)</f>
        <v>3</v>
      </c>
      <c r="DD14">
        <f>IF(BE14="Unión por la Patria (Frente de Todos)",CN14-AVERAGE(CK14,CQ14,CT14),IF(BE14="Juntos por el Cambio",CK14-AVERAGE(CN14,CQ14,CT14),IF(BE14="La Libertad Avanza",CQ14-AVERAGE(CK14,CN14,CT14),IF(BE14="Frente de Izquierda",CT14-AVERAGE(CK14,CN14,CQ14),"N/A"))))</f>
        <v>2</v>
      </c>
      <c r="DE14">
        <f>IF(BE14="Unión por la Patria (Frente de Todos)",AVERAGE(CJ14:CL14,CP14:CU14),IF(BE14="Juntos por el Cambio",AVERAGE(CM14:CU14),IF(BE14="La Libertad Avanza",AVERAGE(CS14:CU14,CJ14:CO14),IF(BE14="Frente de Izquierda",AVERAGE(CJ14:CR14),"N/A"))))</f>
        <v>2.2222222222222223</v>
      </c>
      <c r="DF14">
        <v>4</v>
      </c>
      <c r="DG14" t="s">
        <v>518</v>
      </c>
      <c r="DH14" t="s">
        <v>518</v>
      </c>
      <c r="DI14" t="s">
        <v>518</v>
      </c>
      <c r="DJ14" t="s">
        <v>518</v>
      </c>
      <c r="DK14" t="s">
        <v>518</v>
      </c>
      <c r="DL14" t="s">
        <v>518</v>
      </c>
      <c r="DM14" t="s">
        <v>518</v>
      </c>
      <c r="DN14" t="s">
        <v>518</v>
      </c>
      <c r="DO14" t="s">
        <v>518</v>
      </c>
      <c r="DP14" t="s">
        <v>518</v>
      </c>
      <c r="DQ14" t="s">
        <v>518</v>
      </c>
      <c r="DR14" t="s">
        <v>518</v>
      </c>
      <c r="DS14" t="s">
        <v>518</v>
      </c>
      <c r="DT14" t="s">
        <v>518</v>
      </c>
      <c r="DU14" t="s">
        <v>518</v>
      </c>
      <c r="DV14" t="s">
        <v>518</v>
      </c>
      <c r="DW14" t="s">
        <v>518</v>
      </c>
      <c r="DX14" t="s">
        <v>518</v>
      </c>
      <c r="DY14" t="s">
        <v>518</v>
      </c>
      <c r="DZ14" t="s">
        <v>518</v>
      </c>
    </row>
    <row r="15" spans="1:130" x14ac:dyDescent="0.2">
      <c r="A15" s="44">
        <v>801</v>
      </c>
      <c r="B15" s="44">
        <v>1</v>
      </c>
      <c r="C15" s="44" t="s">
        <v>47</v>
      </c>
      <c r="D15" s="44">
        <v>2</v>
      </c>
      <c r="E15" s="44">
        <v>5</v>
      </c>
      <c r="F15" s="44">
        <v>3</v>
      </c>
      <c r="G15" s="44">
        <v>2</v>
      </c>
      <c r="H15" s="44">
        <v>4</v>
      </c>
      <c r="I15" s="44">
        <v>2</v>
      </c>
      <c r="J15" s="44">
        <v>6</v>
      </c>
      <c r="K15" s="44">
        <f>AVERAGE(ABS(F15-4),ABS(G15-4),ABS(H15-4),ABS(I15-4),ABS(J15-4))</f>
        <v>1.4</v>
      </c>
      <c r="L15" s="44">
        <v>5</v>
      </c>
      <c r="M15" s="44">
        <v>7</v>
      </c>
      <c r="N15" s="44">
        <v>7</v>
      </c>
      <c r="O15" s="9">
        <f>AVERAGE(L15:N15)</f>
        <v>6.333333333333333</v>
      </c>
      <c r="P15" s="44">
        <v>2</v>
      </c>
      <c r="Q15" s="44">
        <v>7</v>
      </c>
      <c r="R15" s="44">
        <v>3</v>
      </c>
      <c r="S15" s="44">
        <v>6</v>
      </c>
      <c r="T15" s="44">
        <f>-P15+Q15-R15+S15</f>
        <v>8</v>
      </c>
      <c r="U15" s="44">
        <v>2</v>
      </c>
      <c r="V15" s="44">
        <v>2</v>
      </c>
      <c r="W15" s="44">
        <v>2</v>
      </c>
      <c r="X15" s="44"/>
      <c r="Y15" s="44"/>
      <c r="Z15" s="44"/>
      <c r="AA15" s="44"/>
      <c r="AB15" s="44"/>
      <c r="AC15" s="44"/>
      <c r="AD15" s="44"/>
      <c r="AE15" s="44"/>
      <c r="AF15" s="44"/>
      <c r="AG15" s="44">
        <f>AVERAGE(U15:AF15)</f>
        <v>2</v>
      </c>
      <c r="AH15" s="44">
        <v>3</v>
      </c>
      <c r="AI15" s="44">
        <v>5</v>
      </c>
      <c r="AJ15" s="44">
        <v>3</v>
      </c>
      <c r="AK15" s="44">
        <v>3</v>
      </c>
      <c r="AL15" s="44">
        <v>4</v>
      </c>
      <c r="AM15" s="44">
        <v>5</v>
      </c>
      <c r="AN15" s="44">
        <v>3</v>
      </c>
      <c r="AO15" s="44">
        <v>2</v>
      </c>
      <c r="AP15" s="44">
        <v>2</v>
      </c>
      <c r="AQ15" s="44">
        <v>2</v>
      </c>
      <c r="AR15" s="44">
        <v>2</v>
      </c>
      <c r="AS15" s="44">
        <v>2</v>
      </c>
      <c r="AT15">
        <f>IF(C15="Unión por la Patria (Frente de Todos)",AVERAGE(AK15:AM15)-MIN(AVERAGE(AH15:AJ15),AVERAGE(AN15:AP15),AVERAGE(AQ15:AS15)),IF(C15="Juntos por el Cambio",AVERAGE(AH15:AJ15)-MIN(AVERAGE(AK15:AM15),AVERAGE(AN15:AP15),AVERAGE(AQ15:AS15)),IF(C15="La Libertad Avanza",AVERAGE(AN15:AP15)-MIN(AVERAGE(AQ15:AS15),AVERAGE(AK15:AM15),AVERAGE(AH15:AJ15)),IF(C15="Frente de Izquierda",AVERAGE(AQ15:AS15)-MIN(AVERAGE(AN15:AP15),AVERAGE(AK15:AM15),AVERAGE(AH15:AJ15)),"N/A"))))</f>
        <v>1.6666666666666665</v>
      </c>
      <c r="AU15">
        <f>MAX(SUM(AH15:AJ15),SUM(AK15:AM15),SUM(AN15:AP15),SUM(AQ15:AS15))-MIN(SUM(AH15:AJ15),SUM(AK15:AM15),SUM(AN15:AP15),SUM(AQ15:AS15))</f>
        <v>6</v>
      </c>
      <c r="AV15">
        <f>IF(C15="Unión por la Patria (Frente de Todos)",AVERAGE(AK15:AM15)-AVERAGE(AH15:AJ15,AN15:AP15,AQ15:AS15),IF(C15="Juntos por el Cambio",AVERAGE(AH15:AJ15)-AVERAGE(AK15:AS15),IF(C15="La Libertad Avanza",AVERAGE(AN15:AP15)-AVERAGE(AQ15:AS15,AH15:AM15),IF(C15="Frente de Izquierda",AVERAGE(AQ15:AS15)-AVERAGE(AH15:AP15),"N/A"))))</f>
        <v>0.88888888888888884</v>
      </c>
      <c r="AW15">
        <f>IF(C15="Unión por la Patria (Frente de Todos)",AK15-MIN(AH15,AN15,AQ15),IF(C15="Juntos por el Cambio",AH15-MIN(AK15,AN15,AQ15),IF(C15="La Libertad Avanza",AN15-MIN(AH15,AK15,AQ15),IF(C15="Frente de Izquierda",AQ15-MIN(AH15,AK15,AN15),"N/A"))))</f>
        <v>1</v>
      </c>
      <c r="AX15">
        <f>MAX(AH15,AK15,AN15,AQ15)-MIN(AH15,AK15,AN15,AQ15)</f>
        <v>1</v>
      </c>
      <c r="AY15">
        <f>IF(C15="Unión por la Patria (Frente de Todos)",AK15-AVERAGE(AQ15,AN15,AH15),IF(C15="Juntos por el Cambio",AH15-AVERAGE(AK15,AN15,AQ15),IF(C15="La Libertad Avanza",AN15-AVERAGE(AQ15,AK15,AH15),IF(C15="Frente de Izquierda",AQ15-AVERAGE(AN15,AK15,AH15),"N/A"))))</f>
        <v>0.33333333333333348</v>
      </c>
      <c r="AZ15">
        <f>IF(C15="Unión por la Patria (Frente de Todos)",AL15-MIN(AI15,AO15,AR15),IF(C15="Juntos por el Cambio",AI15-MIN(AL15,AO15,AR15),IF(C15="La Libertad Avanza",AO15-MIN(AI15,AL15,AR15),IF(C15="Frente de Izquierda",AR15-MIN(AI15,AL15,AO15),"N/A"))))</f>
        <v>3</v>
      </c>
      <c r="BA15">
        <f>MAX(AI15,AL15,AO15,AR15)-MIN(AI15,AL15,AO15,AR15)</f>
        <v>3</v>
      </c>
      <c r="BB15">
        <f>IF(C15="Unión por la Patria (Frente de Todos)",AL15-AVERAGE(AI15,AO15,AR15),IF(C15="Juntos por el Cambio",AI15-AVERAGE(AL15,AO15,AR15),IF(C15="La Libertad Avanza",AO15-AVERAGE(AI15,AL15,AR15),IF(C15="Frente de Izquierda",AR15-AVERAGE(AI15,AL15,AO15),"N/A"))))</f>
        <v>2.3333333333333335</v>
      </c>
      <c r="BC15">
        <f>IF(C15="Unión por la Patria (Frente de Todos)",AVERAGE(AH15:AJ15,AN15:AS15),IF(C15="Juntos por el Cambio",AVERAGE(AK15:AS15),IF(C15="La Libertad Avanza",AVERAGE(AQ15:AS15,AH15:AM15),IF(C15="Frente de Izquierda",AVERAGE(AH15:AP15),"N/A"))))</f>
        <v>2.7777777777777777</v>
      </c>
      <c r="BE15" t="s">
        <v>47</v>
      </c>
      <c r="BF15">
        <v>3</v>
      </c>
      <c r="BG15">
        <v>6</v>
      </c>
      <c r="BH15">
        <v>3</v>
      </c>
      <c r="BI15">
        <v>4</v>
      </c>
      <c r="BJ15">
        <v>4</v>
      </c>
      <c r="BK15">
        <v>4</v>
      </c>
      <c r="BL15">
        <v>2</v>
      </c>
      <c r="BM15" s="44">
        <f>AVERAGE(ABS(BH15-4),ABS(BI15-4),ABS(BJ15-4),ABS(BK15-4),ABS(BL15-4))</f>
        <v>0.6</v>
      </c>
      <c r="BN15">
        <v>6</v>
      </c>
      <c r="BO15">
        <v>7</v>
      </c>
      <c r="BP15">
        <v>7</v>
      </c>
      <c r="BQ15" s="9">
        <f>AVERAGE(BN15:BP15)</f>
        <v>6.666666666666667</v>
      </c>
      <c r="BR15">
        <v>1</v>
      </c>
      <c r="BS15">
        <v>7</v>
      </c>
      <c r="BT15">
        <v>4</v>
      </c>
      <c r="BU15">
        <v>5</v>
      </c>
      <c r="BV15" s="44">
        <f>-BR15+BS15-BT15+BU15</f>
        <v>7</v>
      </c>
      <c r="BW15">
        <v>6</v>
      </c>
      <c r="BX15">
        <v>2</v>
      </c>
      <c r="BY15">
        <v>3</v>
      </c>
      <c r="CI15" s="44">
        <f>AVERAGE(BW15:CH15)</f>
        <v>3.6666666666666665</v>
      </c>
      <c r="CJ15">
        <v>3</v>
      </c>
      <c r="CK15">
        <v>3</v>
      </c>
      <c r="CL15">
        <v>3</v>
      </c>
      <c r="CM15">
        <v>3</v>
      </c>
      <c r="CN15">
        <v>3</v>
      </c>
      <c r="CO15">
        <v>3</v>
      </c>
      <c r="CP15">
        <v>2</v>
      </c>
      <c r="CQ15">
        <v>1</v>
      </c>
      <c r="CR15">
        <v>3</v>
      </c>
      <c r="CS15">
        <v>2</v>
      </c>
      <c r="CT15">
        <v>1</v>
      </c>
      <c r="CU15">
        <v>3</v>
      </c>
      <c r="CV15">
        <f>IF(BE15="Unión por la Patria (Frente de Todos)",AVERAGE(CM15:CO15)-MIN(AVERAGE(CJ15:CL15),AVERAGE(CP15:CR15),AVERAGE(CS15:CU15)),IF(BE15="Juntos por el Cambio",AVERAGE(CJ15:CL15)-MIN(AVERAGE(CM15:CO15),AVERAGE(CP15:CR15),AVERAGE(CS15:CU15)),IF(BE15="La Libertad Avanza",AVERAGE(CP15:CR15)-MIN(AVERAGE(CS15:CU15),AVERAGE(CM15:CO15),AVERAGE(CJ15:CL15)),IF(BE15="Frente de Izquierda",AVERAGE(CS15:CU15)-MIN(AVERAGE(CP15:CR15),AVERAGE(CM15:CO15),AVERAGE(CJ15:CL15)),"N/A"))))</f>
        <v>1</v>
      </c>
      <c r="CW15">
        <f>MAX(SUM(CJ15:CL15),SUM(CM15:CO15),SUM(CP15:CR15),SUM(CS15:CU15))-MIN(SUM(CJ15:CL15),SUM(CM15:CO15),SUM(CP15:CR15),SUM(CS15:CU15))</f>
        <v>3</v>
      </c>
      <c r="CX15">
        <f>IF(BE15="Unión por la Patria (Frente de Todos)",AVERAGE(CM15:CO15)-AVERAGE(CJ15:CL15,CP15:CR15,CS15:CU15),IF(BE15="Juntos por el Cambio",AVERAGE(CJ15:CL15)-AVERAGE(CM15:CU15),IF(BE15="La Libertad Avanza",AVERAGE(CP15:CR15)-AVERAGE(CS15:CU15,CJ15:CO15),IF(BE15="Frente de Izquierda",AVERAGE(CS15:CU15)-AVERAGE(CJ15:CR15),"N/A"))))</f>
        <v>0.66666666666666652</v>
      </c>
      <c r="CY15">
        <f>IF(BE15="Unión por la Patria (Frente de Todos)",CM15-MIN(CJ15,CP15,CS15),IF(BE15="Juntos por el Cambio",CJ15-MIN(CM15,CP15,CS15),IF(BE15="La Libertad Avanza",CP15-MIN(CJ15,CM15,CS15),IF(BE15="Frente de Izquierda",CS15-MIN(CJ15,CM15,CP15),"N/A"))))</f>
        <v>1</v>
      </c>
      <c r="CZ15">
        <f>MAX(CJ15,CM15,CP15,CS15)-MIN(CJ15,CM15,CP15,CS15)</f>
        <v>1</v>
      </c>
      <c r="DA15">
        <f>IF(BE15="Unión por la Patria (Frente de Todos)",CM15-AVERAGE(CS15,CP15,CJ15),IF(BE15="Juntos por el Cambio",CJ15-AVERAGE(CM15,CP15,CS15),IF(BE15="La Libertad Avanza",CP15-AVERAGE(CS15,CM15,CJ15),IF(BE15="Frente de Izquierda",CS15-AVERAGE(CP15,CM15,CJ15),"N/A"))))</f>
        <v>0.66666666666666652</v>
      </c>
      <c r="DB15">
        <f>IF(BE15="Unión por la Patria (Frente de Todos)",CN15-MIN(CK15,CQ15,CT15),IF(BE15="Juntos por el Cambio",CK15-MIN(CN15,CQ15,CT15),IF(BE15="La Libertad Avanza",CQ15-MIN(CK15,CN15,CT15),IF(BE15="Frente de Izquierda",CT15-MIN(CK15,CN15,CQ15),"N/A"))))</f>
        <v>2</v>
      </c>
      <c r="DC15">
        <f>MAX(CK15,CN15,CQ15,CT15)-MIN(CK15,CN15,CQ15,CT15)</f>
        <v>2</v>
      </c>
      <c r="DD15">
        <f>IF(BE15="Unión por la Patria (Frente de Todos)",CN15-AVERAGE(CK15,CQ15,CT15),IF(BE15="Juntos por el Cambio",CK15-AVERAGE(CN15,CQ15,CT15),IF(BE15="La Libertad Avanza",CQ15-AVERAGE(CK15,CN15,CT15),IF(BE15="Frente de Izquierda",CT15-AVERAGE(CK15,CN15,CQ15),"N/A"))))</f>
        <v>1.3333333333333333</v>
      </c>
      <c r="DE15">
        <f>IF(BE15="Unión por la Patria (Frente de Todos)",AVERAGE(CJ15:CL15,CP15:CU15),IF(BE15="Juntos por el Cambio",AVERAGE(CM15:CU15),IF(BE15="La Libertad Avanza",AVERAGE(CS15:CU15,CJ15:CO15),IF(BE15="Frente de Izquierda",AVERAGE(CJ15:CR15),"N/A"))))</f>
        <v>2.3333333333333335</v>
      </c>
      <c r="DF15">
        <v>10</v>
      </c>
      <c r="DG15">
        <v>0</v>
      </c>
      <c r="DH15">
        <v>2</v>
      </c>
      <c r="DI15">
        <v>2</v>
      </c>
      <c r="DJ15">
        <v>2</v>
      </c>
      <c r="DK15">
        <v>7</v>
      </c>
      <c r="DL15">
        <v>1</v>
      </c>
      <c r="DM15">
        <v>7</v>
      </c>
      <c r="DN15">
        <v>1</v>
      </c>
      <c r="DO15">
        <v>1</v>
      </c>
      <c r="DP15">
        <v>7</v>
      </c>
      <c r="DQ15">
        <v>7</v>
      </c>
      <c r="DR15">
        <v>7</v>
      </c>
      <c r="DS15">
        <v>7</v>
      </c>
      <c r="DT15">
        <v>5</v>
      </c>
      <c r="DU15">
        <v>7</v>
      </c>
      <c r="DV15">
        <v>6</v>
      </c>
      <c r="DW15" t="s">
        <v>617</v>
      </c>
      <c r="DX15" t="s">
        <v>617</v>
      </c>
      <c r="DY15" t="s">
        <v>617</v>
      </c>
      <c r="DZ15" t="s">
        <v>618</v>
      </c>
    </row>
    <row r="16" spans="1:130" x14ac:dyDescent="0.2">
      <c r="A16" s="44">
        <v>433</v>
      </c>
      <c r="B16" s="44">
        <v>0</v>
      </c>
      <c r="C16" s="44" t="s">
        <v>47</v>
      </c>
      <c r="D16" s="44">
        <v>6</v>
      </c>
      <c r="E16" s="44">
        <v>7</v>
      </c>
      <c r="F16" s="44">
        <v>5</v>
      </c>
      <c r="G16" s="44">
        <v>2</v>
      </c>
      <c r="H16" s="44">
        <v>4</v>
      </c>
      <c r="I16" s="44">
        <v>4</v>
      </c>
      <c r="J16" s="44">
        <v>6</v>
      </c>
      <c r="K16" s="44">
        <f>AVERAGE(ABS(F16-4),ABS(G16-4),ABS(H16-4),ABS(I16-4),ABS(J16-4))</f>
        <v>1</v>
      </c>
      <c r="L16" s="44">
        <v>6</v>
      </c>
      <c r="M16" s="44">
        <v>5</v>
      </c>
      <c r="N16" s="44">
        <v>7</v>
      </c>
      <c r="O16" s="9">
        <f>AVERAGE(L16:N16)</f>
        <v>6</v>
      </c>
      <c r="P16" s="44">
        <v>3</v>
      </c>
      <c r="Q16" s="44">
        <v>6</v>
      </c>
      <c r="R16" s="44">
        <v>2</v>
      </c>
      <c r="S16" s="44">
        <v>6</v>
      </c>
      <c r="T16" s="44">
        <f>-P16+Q16-R16+S16</f>
        <v>7</v>
      </c>
      <c r="U16" s="44">
        <v>3</v>
      </c>
      <c r="V16" s="44">
        <v>3</v>
      </c>
      <c r="W16" s="44">
        <v>2</v>
      </c>
      <c r="X16" s="44"/>
      <c r="Y16" s="44"/>
      <c r="Z16" s="44"/>
      <c r="AA16" s="44"/>
      <c r="AB16" s="44"/>
      <c r="AC16" s="44"/>
      <c r="AD16" s="44"/>
      <c r="AE16" s="44"/>
      <c r="AF16" s="44"/>
      <c r="AG16" s="44">
        <f>AVERAGE(U16:AF16)</f>
        <v>2.6666666666666665</v>
      </c>
      <c r="AH16" s="44">
        <v>4</v>
      </c>
      <c r="AI16" s="44">
        <v>4</v>
      </c>
      <c r="AJ16" s="44">
        <v>4</v>
      </c>
      <c r="AK16" s="44">
        <v>3</v>
      </c>
      <c r="AL16" s="44">
        <v>3</v>
      </c>
      <c r="AM16" s="44">
        <v>3</v>
      </c>
      <c r="AN16" s="44">
        <v>2</v>
      </c>
      <c r="AO16" s="44">
        <v>1</v>
      </c>
      <c r="AP16" s="44">
        <v>1</v>
      </c>
      <c r="AQ16" s="44">
        <v>2</v>
      </c>
      <c r="AR16" s="44">
        <v>2</v>
      </c>
      <c r="AS16" s="44">
        <v>2</v>
      </c>
      <c r="AT16">
        <f>IF(C16="Unión por la Patria (Frente de Todos)",AVERAGE(AK16:AM16)-MIN(AVERAGE(AH16:AJ16),AVERAGE(AN16:AP16),AVERAGE(AQ16:AS16)),IF(C16="Juntos por el Cambio",AVERAGE(AH16:AJ16)-MIN(AVERAGE(AK16:AM16),AVERAGE(AN16:AP16),AVERAGE(AQ16:AS16)),IF(C16="La Libertad Avanza",AVERAGE(AN16:AP16)-MIN(AVERAGE(AQ16:AS16),AVERAGE(AK16:AM16),AVERAGE(AH16:AJ16)),IF(C16="Frente de Izquierda",AVERAGE(AQ16:AS16)-MIN(AVERAGE(AN16:AP16),AVERAGE(AK16:AM16),AVERAGE(AH16:AJ16)),"N/A"))))</f>
        <v>2.666666666666667</v>
      </c>
      <c r="AU16">
        <f>MAX(SUM(AH16:AJ16),SUM(AK16:AM16),SUM(AN16:AP16),SUM(AQ16:AS16))-MIN(SUM(AH16:AJ16),SUM(AK16:AM16),SUM(AN16:AP16),SUM(AQ16:AS16))</f>
        <v>8</v>
      </c>
      <c r="AV16">
        <f>IF(C16="Unión por la Patria (Frente de Todos)",AVERAGE(AK16:AM16)-AVERAGE(AH16:AJ16,AN16:AP16,AQ16:AS16),IF(C16="Juntos por el Cambio",AVERAGE(AH16:AJ16)-AVERAGE(AK16:AS16),IF(C16="La Libertad Avanza",AVERAGE(AN16:AP16)-AVERAGE(AQ16:AS16,AH16:AM16),IF(C16="Frente de Izquierda",AVERAGE(AQ16:AS16)-AVERAGE(AH16:AP16),"N/A"))))</f>
        <v>1.8888888888888888</v>
      </c>
      <c r="AW16">
        <f>IF(C16="Unión por la Patria (Frente de Todos)",AK16-MIN(AH16,AN16,AQ16),IF(C16="Juntos por el Cambio",AH16-MIN(AK16,AN16,AQ16),IF(C16="La Libertad Avanza",AN16-MIN(AH16,AK16,AQ16),IF(C16="Frente de Izquierda",AQ16-MIN(AH16,AK16,AN16),"N/A"))))</f>
        <v>2</v>
      </c>
      <c r="AX16">
        <f>MAX(AH16,AK16,AN16,AQ16)-MIN(AH16,AK16,AN16,AQ16)</f>
        <v>2</v>
      </c>
      <c r="AY16">
        <f>IF(C16="Unión por la Patria (Frente de Todos)",AK16-AVERAGE(AQ16,AN16,AH16),IF(C16="Juntos por el Cambio",AH16-AVERAGE(AK16,AN16,AQ16),IF(C16="La Libertad Avanza",AN16-AVERAGE(AQ16,AK16,AH16),IF(C16="Frente de Izquierda",AQ16-AVERAGE(AN16,AK16,AH16),"N/A"))))</f>
        <v>1.6666666666666665</v>
      </c>
      <c r="AZ16">
        <f>IF(C16="Unión por la Patria (Frente de Todos)",AL16-MIN(AI16,AO16,AR16),IF(C16="Juntos por el Cambio",AI16-MIN(AL16,AO16,AR16),IF(C16="La Libertad Avanza",AO16-MIN(AI16,AL16,AR16),IF(C16="Frente de Izquierda",AR16-MIN(AI16,AL16,AO16),"N/A"))))</f>
        <v>3</v>
      </c>
      <c r="BA16">
        <f>MAX(AI16,AL16,AO16,AR16)-MIN(AI16,AL16,AO16,AR16)</f>
        <v>3</v>
      </c>
      <c r="BB16">
        <f>IF(C16="Unión por la Patria (Frente de Todos)",AL16-AVERAGE(AI16,AO16,AR16),IF(C16="Juntos por el Cambio",AI16-AVERAGE(AL16,AO16,AR16),IF(C16="La Libertad Avanza",AO16-AVERAGE(AI16,AL16,AR16),IF(C16="Frente de Izquierda",AR16-AVERAGE(AI16,AL16,AO16),"N/A"))))</f>
        <v>2</v>
      </c>
      <c r="BC16">
        <f>IF(C16="Unión por la Patria (Frente de Todos)",AVERAGE(AH16:AJ16,AN16:AS16),IF(C16="Juntos por el Cambio",AVERAGE(AK16:AS16),IF(C16="La Libertad Avanza",AVERAGE(AQ16:AS16,AH16:AM16),IF(C16="Frente de Izquierda",AVERAGE(AH16:AP16),"N/A"))))</f>
        <v>2.1111111111111112</v>
      </c>
      <c r="BE16" t="s">
        <v>47</v>
      </c>
      <c r="BF16">
        <v>7</v>
      </c>
      <c r="BG16">
        <v>7</v>
      </c>
      <c r="BH16">
        <v>4</v>
      </c>
      <c r="BI16">
        <v>2</v>
      </c>
      <c r="BJ16">
        <v>3</v>
      </c>
      <c r="BK16">
        <v>4</v>
      </c>
      <c r="BL16">
        <v>6</v>
      </c>
      <c r="BM16" s="44">
        <f>AVERAGE(ABS(BH16-4),ABS(BI16-4),ABS(BJ16-4),ABS(BK16-4),ABS(BL16-4))</f>
        <v>1</v>
      </c>
      <c r="BN16">
        <v>6</v>
      </c>
      <c r="BO16">
        <v>5</v>
      </c>
      <c r="BP16">
        <v>7</v>
      </c>
      <c r="BQ16" s="9">
        <f>AVERAGE(BN16:BP16)</f>
        <v>6</v>
      </c>
      <c r="BR16">
        <v>3</v>
      </c>
      <c r="BS16">
        <v>6</v>
      </c>
      <c r="BT16">
        <v>2</v>
      </c>
      <c r="BU16">
        <v>6</v>
      </c>
      <c r="BV16" s="44">
        <f>-BR16+BS16-BT16+BU16</f>
        <v>7</v>
      </c>
      <c r="BW16">
        <v>3</v>
      </c>
      <c r="BX16">
        <v>3</v>
      </c>
      <c r="BY16">
        <v>2</v>
      </c>
      <c r="CI16" s="44">
        <f>AVERAGE(BW16:CH16)</f>
        <v>2.6666666666666665</v>
      </c>
      <c r="CJ16">
        <v>4</v>
      </c>
      <c r="CK16">
        <v>4</v>
      </c>
      <c r="CL16">
        <v>4</v>
      </c>
      <c r="CM16">
        <v>3</v>
      </c>
      <c r="CN16">
        <v>3</v>
      </c>
      <c r="CO16">
        <v>3</v>
      </c>
      <c r="CP16">
        <v>2</v>
      </c>
      <c r="CQ16">
        <v>1</v>
      </c>
      <c r="CR16">
        <v>1</v>
      </c>
      <c r="CS16">
        <v>3</v>
      </c>
      <c r="CT16">
        <v>2</v>
      </c>
      <c r="CU16">
        <v>3</v>
      </c>
      <c r="CV16">
        <f>IF(BE16="Unión por la Patria (Frente de Todos)",AVERAGE(CM16:CO16)-MIN(AVERAGE(CJ16:CL16),AVERAGE(CP16:CR16),AVERAGE(CS16:CU16)),IF(BE16="Juntos por el Cambio",AVERAGE(CJ16:CL16)-MIN(AVERAGE(CM16:CO16),AVERAGE(CP16:CR16),AVERAGE(CS16:CU16)),IF(BE16="La Libertad Avanza",AVERAGE(CP16:CR16)-MIN(AVERAGE(CS16:CU16),AVERAGE(CM16:CO16),AVERAGE(CJ16:CL16)),IF(BE16="Frente de Izquierda",AVERAGE(CS16:CU16)-MIN(AVERAGE(CP16:CR16),AVERAGE(CM16:CO16),AVERAGE(CJ16:CL16)),"N/A"))))</f>
        <v>2.666666666666667</v>
      </c>
      <c r="CW16">
        <f>MAX(SUM(CJ16:CL16),SUM(CM16:CO16),SUM(CP16:CR16),SUM(CS16:CU16))-MIN(SUM(CJ16:CL16),SUM(CM16:CO16),SUM(CP16:CR16),SUM(CS16:CU16))</f>
        <v>8</v>
      </c>
      <c r="CX16">
        <f>IF(BE16="Unión por la Patria (Frente de Todos)",AVERAGE(CM16:CO16)-AVERAGE(CJ16:CL16,CP16:CR16,CS16:CU16),IF(BE16="Juntos por el Cambio",AVERAGE(CJ16:CL16)-AVERAGE(CM16:CU16),IF(BE16="La Libertad Avanza",AVERAGE(CP16:CR16)-AVERAGE(CS16:CU16,CJ16:CO16),IF(BE16="Frente de Izquierda",AVERAGE(CS16:CU16)-AVERAGE(CJ16:CR16),"N/A"))))</f>
        <v>1.6666666666666665</v>
      </c>
      <c r="CY16">
        <f>IF(BE16="Unión por la Patria (Frente de Todos)",CM16-MIN(CJ16,CP16,CS16),IF(BE16="Juntos por el Cambio",CJ16-MIN(CM16,CP16,CS16),IF(BE16="La Libertad Avanza",CP16-MIN(CJ16,CM16,CS16),IF(BE16="Frente de Izquierda",CS16-MIN(CJ16,CM16,CP16),"N/A"))))</f>
        <v>2</v>
      </c>
      <c r="CZ16">
        <f>MAX(CJ16,CM16,CP16,CS16)-MIN(CJ16,CM16,CP16,CS16)</f>
        <v>2</v>
      </c>
      <c r="DA16">
        <f>IF(BE16="Unión por la Patria (Frente de Todos)",CM16-AVERAGE(CS16,CP16,CJ16),IF(BE16="Juntos por el Cambio",CJ16-AVERAGE(CM16,CP16,CS16),IF(BE16="La Libertad Avanza",CP16-AVERAGE(CS16,CM16,CJ16),IF(BE16="Frente de Izquierda",CS16-AVERAGE(CP16,CM16,CJ16),"N/A"))))</f>
        <v>1.3333333333333335</v>
      </c>
      <c r="DB16">
        <f>IF(BE16="Unión por la Patria (Frente de Todos)",CN16-MIN(CK16,CQ16,CT16),IF(BE16="Juntos por el Cambio",CK16-MIN(CN16,CQ16,CT16),IF(BE16="La Libertad Avanza",CQ16-MIN(CK16,CN16,CT16),IF(BE16="Frente de Izquierda",CT16-MIN(CK16,CN16,CQ16),"N/A"))))</f>
        <v>3</v>
      </c>
      <c r="DC16">
        <f>MAX(CK16,CN16,CQ16,CT16)-MIN(CK16,CN16,CQ16,CT16)</f>
        <v>3</v>
      </c>
      <c r="DD16">
        <f>IF(BE16="Unión por la Patria (Frente de Todos)",CN16-AVERAGE(CK16,CQ16,CT16),IF(BE16="Juntos por el Cambio",CK16-AVERAGE(CN16,CQ16,CT16),IF(BE16="La Libertad Avanza",CQ16-AVERAGE(CK16,CN16,CT16),IF(BE16="Frente de Izquierda",CT16-AVERAGE(CK16,CN16,CQ16),"N/A"))))</f>
        <v>2</v>
      </c>
      <c r="DE16">
        <f>IF(BE16="Unión por la Patria (Frente de Todos)",AVERAGE(CJ16:CL16,CP16:CU16),IF(BE16="Juntos por el Cambio",AVERAGE(CM16:CU16),IF(BE16="La Libertad Avanza",AVERAGE(CS16:CU16,CJ16:CO16),IF(BE16="Frente de Izquierda",AVERAGE(CJ16:CR16),"N/A"))))</f>
        <v>2.3333333333333335</v>
      </c>
      <c r="DF16">
        <v>8</v>
      </c>
      <c r="DG16" t="s">
        <v>518</v>
      </c>
      <c r="DH16" t="s">
        <v>518</v>
      </c>
      <c r="DI16" t="s">
        <v>518</v>
      </c>
      <c r="DJ16" t="s">
        <v>518</v>
      </c>
      <c r="DK16" t="s">
        <v>518</v>
      </c>
      <c r="DL16" t="s">
        <v>518</v>
      </c>
      <c r="DM16" t="s">
        <v>518</v>
      </c>
      <c r="DN16" t="s">
        <v>518</v>
      </c>
      <c r="DO16" t="s">
        <v>518</v>
      </c>
      <c r="DP16" t="s">
        <v>518</v>
      </c>
      <c r="DQ16" t="s">
        <v>518</v>
      </c>
      <c r="DR16" t="s">
        <v>518</v>
      </c>
      <c r="DS16" t="s">
        <v>518</v>
      </c>
      <c r="DT16" t="s">
        <v>518</v>
      </c>
      <c r="DU16" t="s">
        <v>518</v>
      </c>
      <c r="DV16" t="s">
        <v>518</v>
      </c>
      <c r="DW16" t="s">
        <v>518</v>
      </c>
      <c r="DX16" t="s">
        <v>518</v>
      </c>
      <c r="DY16" t="s">
        <v>518</v>
      </c>
      <c r="DZ16" t="s">
        <v>518</v>
      </c>
    </row>
    <row r="17" spans="1:130" x14ac:dyDescent="0.2">
      <c r="A17" s="44">
        <v>745</v>
      </c>
      <c r="B17" s="44">
        <v>1</v>
      </c>
      <c r="C17" s="44" t="s">
        <v>47</v>
      </c>
      <c r="D17" s="44">
        <v>6</v>
      </c>
      <c r="E17" s="44">
        <v>7</v>
      </c>
      <c r="F17" s="44">
        <v>4</v>
      </c>
      <c r="G17" s="44">
        <v>2</v>
      </c>
      <c r="H17" s="44">
        <v>6</v>
      </c>
      <c r="I17" s="44">
        <v>2</v>
      </c>
      <c r="J17" s="44">
        <v>7</v>
      </c>
      <c r="K17" s="44">
        <f>AVERAGE(ABS(F17-4),ABS(G17-4),ABS(H17-4),ABS(I17-4),ABS(J17-4))</f>
        <v>1.8</v>
      </c>
      <c r="L17" s="44">
        <v>6</v>
      </c>
      <c r="M17" s="44">
        <v>2</v>
      </c>
      <c r="N17" s="44">
        <v>7</v>
      </c>
      <c r="O17" s="9">
        <f>AVERAGE(L17:N17)</f>
        <v>5</v>
      </c>
      <c r="P17" s="44">
        <v>2</v>
      </c>
      <c r="Q17" s="44">
        <v>6</v>
      </c>
      <c r="R17" s="44">
        <v>5</v>
      </c>
      <c r="S17" s="44">
        <v>7</v>
      </c>
      <c r="T17" s="44">
        <f>-P17+Q17-R17+S17</f>
        <v>6</v>
      </c>
      <c r="U17" s="44">
        <v>4</v>
      </c>
      <c r="V17" s="44">
        <v>3</v>
      </c>
      <c r="W17" s="44">
        <v>5</v>
      </c>
      <c r="X17" s="44"/>
      <c r="Y17" s="44"/>
      <c r="Z17" s="44"/>
      <c r="AA17" s="44"/>
      <c r="AB17" s="44"/>
      <c r="AC17" s="44"/>
      <c r="AD17" s="44"/>
      <c r="AE17" s="44"/>
      <c r="AF17" s="44"/>
      <c r="AG17" s="44">
        <f>AVERAGE(U17:AF17)</f>
        <v>4</v>
      </c>
      <c r="AH17" s="44">
        <v>5</v>
      </c>
      <c r="AI17" s="44">
        <v>5</v>
      </c>
      <c r="AJ17" s="44">
        <v>5</v>
      </c>
      <c r="AK17" s="44">
        <v>2</v>
      </c>
      <c r="AL17" s="44">
        <v>2</v>
      </c>
      <c r="AM17" s="44">
        <v>3</v>
      </c>
      <c r="AN17" s="44">
        <v>3</v>
      </c>
      <c r="AO17" s="44">
        <v>4</v>
      </c>
      <c r="AP17" s="44">
        <v>4</v>
      </c>
      <c r="AQ17" s="44">
        <v>3</v>
      </c>
      <c r="AR17" s="44">
        <v>3</v>
      </c>
      <c r="AS17" s="44">
        <v>3</v>
      </c>
      <c r="AT17">
        <f>IF(C17="Unión por la Patria (Frente de Todos)",AVERAGE(AK17:AM17)-MIN(AVERAGE(AH17:AJ17),AVERAGE(AN17:AP17),AVERAGE(AQ17:AS17)),IF(C17="Juntos por el Cambio",AVERAGE(AH17:AJ17)-MIN(AVERAGE(AK17:AM17),AVERAGE(AN17:AP17),AVERAGE(AQ17:AS17)),IF(C17="La Libertad Avanza",AVERAGE(AN17:AP17)-MIN(AVERAGE(AQ17:AS17),AVERAGE(AK17:AM17),AVERAGE(AH17:AJ17)),IF(C17="Frente de Izquierda",AVERAGE(AQ17:AS17)-MIN(AVERAGE(AN17:AP17),AVERAGE(AK17:AM17),AVERAGE(AH17:AJ17)),"N/A"))))</f>
        <v>2.6666666666666665</v>
      </c>
      <c r="AU17">
        <f>MAX(SUM(AH17:AJ17),SUM(AK17:AM17),SUM(AN17:AP17),SUM(AQ17:AS17))-MIN(SUM(AH17:AJ17),SUM(AK17:AM17),SUM(AN17:AP17),SUM(AQ17:AS17))</f>
        <v>8</v>
      </c>
      <c r="AV17">
        <f>IF(C17="Unión por la Patria (Frente de Todos)",AVERAGE(AK17:AM17)-AVERAGE(AH17:AJ17,AN17:AP17,AQ17:AS17),IF(C17="Juntos por el Cambio",AVERAGE(AH17:AJ17)-AVERAGE(AK17:AS17),IF(C17="La Libertad Avanza",AVERAGE(AN17:AP17)-AVERAGE(AQ17:AS17,AH17:AM17),IF(C17="Frente de Izquierda",AVERAGE(AQ17:AS17)-AVERAGE(AH17:AP17),"N/A"))))</f>
        <v>2</v>
      </c>
      <c r="AW17">
        <f>IF(C17="Unión por la Patria (Frente de Todos)",AK17-MIN(AH17,AN17,AQ17),IF(C17="Juntos por el Cambio",AH17-MIN(AK17,AN17,AQ17),IF(C17="La Libertad Avanza",AN17-MIN(AH17,AK17,AQ17),IF(C17="Frente de Izquierda",AQ17-MIN(AH17,AK17,AN17),"N/A"))))</f>
        <v>3</v>
      </c>
      <c r="AX17">
        <f>MAX(AH17,AK17,AN17,AQ17)-MIN(AH17,AK17,AN17,AQ17)</f>
        <v>3</v>
      </c>
      <c r="AY17">
        <f>IF(C17="Unión por la Patria (Frente de Todos)",AK17-AVERAGE(AQ17,AN17,AH17),IF(C17="Juntos por el Cambio",AH17-AVERAGE(AK17,AN17,AQ17),IF(C17="La Libertad Avanza",AN17-AVERAGE(AQ17,AK17,AH17),IF(C17="Frente de Izquierda",AQ17-AVERAGE(AN17,AK17,AH17),"N/A"))))</f>
        <v>2.3333333333333335</v>
      </c>
      <c r="AZ17">
        <f>IF(C17="Unión por la Patria (Frente de Todos)",AL17-MIN(AI17,AO17,AR17),IF(C17="Juntos por el Cambio",AI17-MIN(AL17,AO17,AR17),IF(C17="La Libertad Avanza",AO17-MIN(AI17,AL17,AR17),IF(C17="Frente de Izquierda",AR17-MIN(AI17,AL17,AO17),"N/A"))))</f>
        <v>3</v>
      </c>
      <c r="BA17">
        <f>MAX(AI17,AL17,AO17,AR17)-MIN(AI17,AL17,AO17,AR17)</f>
        <v>3</v>
      </c>
      <c r="BB17">
        <f>IF(C17="Unión por la Patria (Frente de Todos)",AL17-AVERAGE(AI17,AO17,AR17),IF(C17="Juntos por el Cambio",AI17-AVERAGE(AL17,AO17,AR17),IF(C17="La Libertad Avanza",AO17-AVERAGE(AI17,AL17,AR17),IF(C17="Frente de Izquierda",AR17-AVERAGE(AI17,AL17,AO17),"N/A"))))</f>
        <v>2</v>
      </c>
      <c r="BC17">
        <f>IF(C17="Unión por la Patria (Frente de Todos)",AVERAGE(AH17:AJ17,AN17:AS17),IF(C17="Juntos por el Cambio",AVERAGE(AK17:AS17),IF(C17="La Libertad Avanza",AVERAGE(AQ17:AS17,AH17:AM17),IF(C17="Frente de Izquierda",AVERAGE(AH17:AP17),"N/A"))))</f>
        <v>3</v>
      </c>
      <c r="BE17" t="s">
        <v>47</v>
      </c>
      <c r="BF17">
        <v>6</v>
      </c>
      <c r="BG17">
        <v>7</v>
      </c>
      <c r="BH17">
        <v>6</v>
      </c>
      <c r="BI17">
        <v>1</v>
      </c>
      <c r="BJ17">
        <v>6</v>
      </c>
      <c r="BK17">
        <v>2</v>
      </c>
      <c r="BL17">
        <v>6</v>
      </c>
      <c r="BM17" s="44">
        <f>AVERAGE(ABS(BH17-4),ABS(BI17-4),ABS(BJ17-4),ABS(BK17-4),ABS(BL17-4))</f>
        <v>2.2000000000000002</v>
      </c>
      <c r="BN17">
        <v>5</v>
      </c>
      <c r="BO17">
        <v>2</v>
      </c>
      <c r="BP17">
        <v>7</v>
      </c>
      <c r="BQ17" s="9">
        <f>AVERAGE(BN17:BP17)</f>
        <v>4.666666666666667</v>
      </c>
      <c r="BR17">
        <v>2</v>
      </c>
      <c r="BS17">
        <v>6</v>
      </c>
      <c r="BT17">
        <v>3</v>
      </c>
      <c r="BU17">
        <v>6</v>
      </c>
      <c r="BV17" s="44">
        <f>-BR17+BS17-BT17+BU17</f>
        <v>7</v>
      </c>
      <c r="BW17">
        <v>5</v>
      </c>
      <c r="BX17">
        <v>2</v>
      </c>
      <c r="BY17">
        <v>5</v>
      </c>
      <c r="CI17" s="44">
        <f>AVERAGE(BW17:CH17)</f>
        <v>4</v>
      </c>
      <c r="CJ17">
        <v>5</v>
      </c>
      <c r="CK17">
        <v>5</v>
      </c>
      <c r="CL17">
        <v>5</v>
      </c>
      <c r="CM17">
        <v>2</v>
      </c>
      <c r="CN17">
        <v>2</v>
      </c>
      <c r="CO17">
        <v>3</v>
      </c>
      <c r="CP17">
        <v>2</v>
      </c>
      <c r="CQ17">
        <v>3</v>
      </c>
      <c r="CR17">
        <v>3</v>
      </c>
      <c r="CS17">
        <v>2</v>
      </c>
      <c r="CT17">
        <v>1</v>
      </c>
      <c r="CU17">
        <v>3</v>
      </c>
      <c r="CV17">
        <f>IF(BE17="Unión por la Patria (Frente de Todos)",AVERAGE(CM17:CO17)-MIN(AVERAGE(CJ17:CL17),AVERAGE(CP17:CR17),AVERAGE(CS17:CU17)),IF(BE17="Juntos por el Cambio",AVERAGE(CJ17:CL17)-MIN(AVERAGE(CM17:CO17),AVERAGE(CP17:CR17),AVERAGE(CS17:CU17)),IF(BE17="La Libertad Avanza",AVERAGE(CP17:CR17)-MIN(AVERAGE(CS17:CU17),AVERAGE(CM17:CO17),AVERAGE(CJ17:CL17)),IF(BE17="Frente de Izquierda",AVERAGE(CS17:CU17)-MIN(AVERAGE(CP17:CR17),AVERAGE(CM17:CO17),AVERAGE(CJ17:CL17)),"N/A"))))</f>
        <v>3</v>
      </c>
      <c r="CW17">
        <f>MAX(SUM(CJ17:CL17),SUM(CM17:CO17),SUM(CP17:CR17),SUM(CS17:CU17))-MIN(SUM(CJ17:CL17),SUM(CM17:CO17),SUM(CP17:CR17),SUM(CS17:CU17))</f>
        <v>9</v>
      </c>
      <c r="CX17">
        <f>IF(BE17="Unión por la Patria (Frente de Todos)",AVERAGE(CM17:CO17)-AVERAGE(CJ17:CL17,CP17:CR17,CS17:CU17),IF(BE17="Juntos por el Cambio",AVERAGE(CJ17:CL17)-AVERAGE(CM17:CU17),IF(BE17="La Libertad Avanza",AVERAGE(CP17:CR17)-AVERAGE(CS17:CU17,CJ17:CO17),IF(BE17="Frente de Izquierda",AVERAGE(CS17:CU17)-AVERAGE(CJ17:CR17),"N/A"))))</f>
        <v>2.6666666666666665</v>
      </c>
      <c r="CY17">
        <f>IF(BE17="Unión por la Patria (Frente de Todos)",CM17-MIN(CJ17,CP17,CS17),IF(BE17="Juntos por el Cambio",CJ17-MIN(CM17,CP17,CS17),IF(BE17="La Libertad Avanza",CP17-MIN(CJ17,CM17,CS17),IF(BE17="Frente de Izquierda",CS17-MIN(CJ17,CM17,CP17),"N/A"))))</f>
        <v>3</v>
      </c>
      <c r="CZ17">
        <f>MAX(CJ17,CM17,CP17,CS17)-MIN(CJ17,CM17,CP17,CS17)</f>
        <v>3</v>
      </c>
      <c r="DA17">
        <f>IF(BE17="Unión por la Patria (Frente de Todos)",CM17-AVERAGE(CS17,CP17,CJ17),IF(BE17="Juntos por el Cambio",CJ17-AVERAGE(CM17,CP17,CS17),IF(BE17="La Libertad Avanza",CP17-AVERAGE(CS17,CM17,CJ17),IF(BE17="Frente de Izquierda",CS17-AVERAGE(CP17,CM17,CJ17),"N/A"))))</f>
        <v>3</v>
      </c>
      <c r="DB17">
        <f>IF(BE17="Unión por la Patria (Frente de Todos)",CN17-MIN(CK17,CQ17,CT17),IF(BE17="Juntos por el Cambio",CK17-MIN(CN17,CQ17,CT17),IF(BE17="La Libertad Avanza",CQ17-MIN(CK17,CN17,CT17),IF(BE17="Frente de Izquierda",CT17-MIN(CK17,CN17,CQ17),"N/A"))))</f>
        <v>4</v>
      </c>
      <c r="DC17">
        <f>MAX(CK17,CN17,CQ17,CT17)-MIN(CK17,CN17,CQ17,CT17)</f>
        <v>4</v>
      </c>
      <c r="DD17">
        <f>IF(BE17="Unión por la Patria (Frente de Todos)",CN17-AVERAGE(CK17,CQ17,CT17),IF(BE17="Juntos por el Cambio",CK17-AVERAGE(CN17,CQ17,CT17),IF(BE17="La Libertad Avanza",CQ17-AVERAGE(CK17,CN17,CT17),IF(BE17="Frente de Izquierda",CT17-AVERAGE(CK17,CN17,CQ17),"N/A"))))</f>
        <v>3</v>
      </c>
      <c r="DE17">
        <f>IF(BE17="Unión por la Patria (Frente de Todos)",AVERAGE(CJ17:CL17,CP17:CU17),IF(BE17="Juntos por el Cambio",AVERAGE(CM17:CU17),IF(BE17="La Libertad Avanza",AVERAGE(CS17:CU17,CJ17:CO17),IF(BE17="Frente de Izquierda",AVERAGE(CJ17:CR17),"N/A"))))</f>
        <v>2.3333333333333335</v>
      </c>
      <c r="DF17">
        <v>7</v>
      </c>
      <c r="DG17">
        <v>2</v>
      </c>
      <c r="DH17">
        <v>2</v>
      </c>
      <c r="DI17">
        <v>1</v>
      </c>
      <c r="DJ17">
        <v>0</v>
      </c>
      <c r="DK17">
        <v>6</v>
      </c>
      <c r="DL17">
        <v>1</v>
      </c>
      <c r="DM17">
        <v>6</v>
      </c>
      <c r="DN17">
        <v>1</v>
      </c>
      <c r="DO17">
        <v>1</v>
      </c>
      <c r="DP17">
        <v>5</v>
      </c>
      <c r="DQ17">
        <v>5</v>
      </c>
      <c r="DR17">
        <v>5</v>
      </c>
      <c r="DS17">
        <v>3</v>
      </c>
      <c r="DT17">
        <v>5</v>
      </c>
      <c r="DU17">
        <v>4</v>
      </c>
      <c r="DV17">
        <v>2</v>
      </c>
      <c r="DW17" t="s">
        <v>617</v>
      </c>
      <c r="DX17" t="s">
        <v>618</v>
      </c>
      <c r="DY17" t="s">
        <v>617</v>
      </c>
      <c r="DZ17" t="s">
        <v>617</v>
      </c>
    </row>
    <row r="18" spans="1:130" x14ac:dyDescent="0.2">
      <c r="A18" s="44">
        <v>861</v>
      </c>
      <c r="B18" s="44">
        <v>1</v>
      </c>
      <c r="C18" s="44" t="s">
        <v>47</v>
      </c>
      <c r="D18" s="44">
        <v>7</v>
      </c>
      <c r="E18" s="44">
        <v>7</v>
      </c>
      <c r="F18" s="44">
        <v>5</v>
      </c>
      <c r="G18" s="44">
        <v>2</v>
      </c>
      <c r="H18" s="44">
        <v>6</v>
      </c>
      <c r="I18" s="44">
        <v>5</v>
      </c>
      <c r="J18" s="44">
        <v>7</v>
      </c>
      <c r="K18" s="44">
        <f>AVERAGE(ABS(F18-4),ABS(G18-4),ABS(H18-4),ABS(I18-4),ABS(J18-4))</f>
        <v>1.8</v>
      </c>
      <c r="L18" s="44">
        <v>5</v>
      </c>
      <c r="M18" s="44">
        <v>6</v>
      </c>
      <c r="N18" s="44">
        <v>6</v>
      </c>
      <c r="O18" s="9">
        <f>AVERAGE(L18:N18)</f>
        <v>5.666666666666667</v>
      </c>
      <c r="P18" s="44">
        <v>2</v>
      </c>
      <c r="Q18" s="44">
        <v>6</v>
      </c>
      <c r="R18" s="44">
        <v>2</v>
      </c>
      <c r="S18" s="44">
        <v>7</v>
      </c>
      <c r="T18" s="44">
        <f>-P18+Q18-R18+S18</f>
        <v>9</v>
      </c>
      <c r="U18" s="44">
        <v>2</v>
      </c>
      <c r="V18" s="44">
        <v>4</v>
      </c>
      <c r="W18" s="44">
        <v>6</v>
      </c>
      <c r="X18" s="44"/>
      <c r="Y18" s="44"/>
      <c r="Z18" s="44"/>
      <c r="AA18" s="44"/>
      <c r="AB18" s="44"/>
      <c r="AC18" s="44"/>
      <c r="AD18" s="44"/>
      <c r="AE18" s="44"/>
      <c r="AF18" s="44"/>
      <c r="AG18" s="44">
        <f>AVERAGE(U18:AF18)</f>
        <v>4</v>
      </c>
      <c r="AH18" s="44">
        <v>6</v>
      </c>
      <c r="AI18" s="44">
        <v>6</v>
      </c>
      <c r="AJ18" s="44">
        <v>6</v>
      </c>
      <c r="AK18" s="44">
        <v>3</v>
      </c>
      <c r="AL18" s="44">
        <v>3</v>
      </c>
      <c r="AM18" s="44">
        <v>4</v>
      </c>
      <c r="AN18" s="44">
        <v>4</v>
      </c>
      <c r="AO18" s="44">
        <v>3</v>
      </c>
      <c r="AP18" s="44">
        <v>3</v>
      </c>
      <c r="AQ18" s="44">
        <v>2</v>
      </c>
      <c r="AR18" s="44">
        <v>1</v>
      </c>
      <c r="AS18" s="44">
        <v>2</v>
      </c>
      <c r="AT18">
        <f>IF(C18="Unión por la Patria (Frente de Todos)",AVERAGE(AK18:AM18)-MIN(AVERAGE(AH18:AJ18),AVERAGE(AN18:AP18),AVERAGE(AQ18:AS18)),IF(C18="Juntos por el Cambio",AVERAGE(AH18:AJ18)-MIN(AVERAGE(AK18:AM18),AVERAGE(AN18:AP18),AVERAGE(AQ18:AS18)),IF(C18="La Libertad Avanza",AVERAGE(AN18:AP18)-MIN(AVERAGE(AQ18:AS18),AVERAGE(AK18:AM18),AVERAGE(AH18:AJ18)),IF(C18="Frente de Izquierda",AVERAGE(AQ18:AS18)-MIN(AVERAGE(AN18:AP18),AVERAGE(AK18:AM18),AVERAGE(AH18:AJ18)),"N/A"))))</f>
        <v>4.333333333333333</v>
      </c>
      <c r="AU18">
        <f>MAX(SUM(AH18:AJ18),SUM(AK18:AM18),SUM(AN18:AP18),SUM(AQ18:AS18))-MIN(SUM(AH18:AJ18),SUM(AK18:AM18),SUM(AN18:AP18),SUM(AQ18:AS18))</f>
        <v>13</v>
      </c>
      <c r="AV18">
        <f>IF(C18="Unión por la Patria (Frente de Todos)",AVERAGE(AK18:AM18)-AVERAGE(AH18:AJ18,AN18:AP18,AQ18:AS18),IF(C18="Juntos por el Cambio",AVERAGE(AH18:AJ18)-AVERAGE(AK18:AS18),IF(C18="La Libertad Avanza",AVERAGE(AN18:AP18)-AVERAGE(AQ18:AS18,AH18:AM18),IF(C18="Frente de Izquierda",AVERAGE(AQ18:AS18)-AVERAGE(AH18:AP18),"N/A"))))</f>
        <v>3.2222222222222223</v>
      </c>
      <c r="AW18">
        <f>IF(C18="Unión por la Patria (Frente de Todos)",AK18-MIN(AH18,AN18,AQ18),IF(C18="Juntos por el Cambio",AH18-MIN(AK18,AN18,AQ18),IF(C18="La Libertad Avanza",AN18-MIN(AH18,AK18,AQ18),IF(C18="Frente de Izquierda",AQ18-MIN(AH18,AK18,AN18),"N/A"))))</f>
        <v>4</v>
      </c>
      <c r="AX18">
        <f>MAX(AH18,AK18,AN18,AQ18)-MIN(AH18,AK18,AN18,AQ18)</f>
        <v>4</v>
      </c>
      <c r="AY18">
        <f>IF(C18="Unión por la Patria (Frente de Todos)",AK18-AVERAGE(AQ18,AN18,AH18),IF(C18="Juntos por el Cambio",AH18-AVERAGE(AK18,AN18,AQ18),IF(C18="La Libertad Avanza",AN18-AVERAGE(AQ18,AK18,AH18),IF(C18="Frente de Izquierda",AQ18-AVERAGE(AN18,AK18,AH18),"N/A"))))</f>
        <v>3</v>
      </c>
      <c r="AZ18">
        <f>IF(C18="Unión por la Patria (Frente de Todos)",AL18-MIN(AI18,AO18,AR18),IF(C18="Juntos por el Cambio",AI18-MIN(AL18,AO18,AR18),IF(C18="La Libertad Avanza",AO18-MIN(AI18,AL18,AR18),IF(C18="Frente de Izquierda",AR18-MIN(AI18,AL18,AO18),"N/A"))))</f>
        <v>5</v>
      </c>
      <c r="BA18">
        <f>MAX(AI18,AL18,AO18,AR18)-MIN(AI18,AL18,AO18,AR18)</f>
        <v>5</v>
      </c>
      <c r="BB18">
        <f>IF(C18="Unión por la Patria (Frente de Todos)",AL18-AVERAGE(AI18,AO18,AR18),IF(C18="Juntos por el Cambio",AI18-AVERAGE(AL18,AO18,AR18),IF(C18="La Libertad Avanza",AO18-AVERAGE(AI18,AL18,AR18),IF(C18="Frente de Izquierda",AR18-AVERAGE(AI18,AL18,AO18),"N/A"))))</f>
        <v>3.6666666666666665</v>
      </c>
      <c r="BC18">
        <f>IF(C18="Unión por la Patria (Frente de Todos)",AVERAGE(AH18:AJ18,AN18:AS18),IF(C18="Juntos por el Cambio",AVERAGE(AK18:AS18),IF(C18="La Libertad Avanza",AVERAGE(AQ18:AS18,AH18:AM18),IF(C18="Frente de Izquierda",AVERAGE(AH18:AP18),"N/A"))))</f>
        <v>2.7777777777777777</v>
      </c>
      <c r="BE18" t="s">
        <v>47</v>
      </c>
      <c r="BF18">
        <v>7</v>
      </c>
      <c r="BG18">
        <v>6</v>
      </c>
      <c r="BH18">
        <v>7</v>
      </c>
      <c r="BI18">
        <v>1</v>
      </c>
      <c r="BJ18">
        <v>7</v>
      </c>
      <c r="BK18">
        <v>5</v>
      </c>
      <c r="BL18">
        <v>7</v>
      </c>
      <c r="BM18" s="44">
        <f>AVERAGE(ABS(BH18-4),ABS(BI18-4),ABS(BJ18-4),ABS(BK18-4),ABS(BL18-4))</f>
        <v>2.6</v>
      </c>
      <c r="BN18">
        <v>6</v>
      </c>
      <c r="BO18">
        <v>7</v>
      </c>
      <c r="BP18">
        <v>7</v>
      </c>
      <c r="BQ18" s="9">
        <f>AVERAGE(BN18:BP18)</f>
        <v>6.666666666666667</v>
      </c>
      <c r="BR18">
        <v>1</v>
      </c>
      <c r="BS18">
        <v>7</v>
      </c>
      <c r="BT18">
        <v>2</v>
      </c>
      <c r="BU18">
        <v>7</v>
      </c>
      <c r="BV18" s="44">
        <f>-BR18+BS18-BT18+BU18</f>
        <v>11</v>
      </c>
      <c r="BW18">
        <v>5</v>
      </c>
      <c r="BX18">
        <v>4</v>
      </c>
      <c r="BY18">
        <v>6</v>
      </c>
      <c r="CI18" s="44">
        <f>AVERAGE(BW18:CH18)</f>
        <v>5</v>
      </c>
      <c r="CJ18">
        <v>5</v>
      </c>
      <c r="CK18">
        <v>5</v>
      </c>
      <c r="CL18">
        <v>6</v>
      </c>
      <c r="CM18">
        <v>3</v>
      </c>
      <c r="CN18">
        <v>2</v>
      </c>
      <c r="CO18">
        <v>4</v>
      </c>
      <c r="CP18">
        <v>2</v>
      </c>
      <c r="CQ18">
        <v>3</v>
      </c>
      <c r="CR18">
        <v>3</v>
      </c>
      <c r="CS18">
        <v>1</v>
      </c>
      <c r="CT18">
        <v>1</v>
      </c>
      <c r="CU18">
        <v>2</v>
      </c>
      <c r="CV18">
        <f>IF(BE18="Unión por la Patria (Frente de Todos)",AVERAGE(CM18:CO18)-MIN(AVERAGE(CJ18:CL18),AVERAGE(CP18:CR18),AVERAGE(CS18:CU18)),IF(BE18="Juntos por el Cambio",AVERAGE(CJ18:CL18)-MIN(AVERAGE(CM18:CO18),AVERAGE(CP18:CR18),AVERAGE(CS18:CU18)),IF(BE18="La Libertad Avanza",AVERAGE(CP18:CR18)-MIN(AVERAGE(CS18:CU18),AVERAGE(CM18:CO18),AVERAGE(CJ18:CL18)),IF(BE18="Frente de Izquierda",AVERAGE(CS18:CU18)-MIN(AVERAGE(CP18:CR18),AVERAGE(CM18:CO18),AVERAGE(CJ18:CL18)),"N/A"))))</f>
        <v>4</v>
      </c>
      <c r="CW18">
        <f>MAX(SUM(CJ18:CL18),SUM(CM18:CO18),SUM(CP18:CR18),SUM(CS18:CU18))-MIN(SUM(CJ18:CL18),SUM(CM18:CO18),SUM(CP18:CR18),SUM(CS18:CU18))</f>
        <v>12</v>
      </c>
      <c r="CX18">
        <f>IF(BE18="Unión por la Patria (Frente de Todos)",AVERAGE(CM18:CO18)-AVERAGE(CJ18:CL18,CP18:CR18,CS18:CU18),IF(BE18="Juntos por el Cambio",AVERAGE(CJ18:CL18)-AVERAGE(CM18:CU18),IF(BE18="La Libertad Avanza",AVERAGE(CP18:CR18)-AVERAGE(CS18:CU18,CJ18:CO18),IF(BE18="Frente de Izquierda",AVERAGE(CS18:CU18)-AVERAGE(CJ18:CR18),"N/A"))))</f>
        <v>2.9999999999999996</v>
      </c>
      <c r="CY18">
        <f>IF(BE18="Unión por la Patria (Frente de Todos)",CM18-MIN(CJ18,CP18,CS18),IF(BE18="Juntos por el Cambio",CJ18-MIN(CM18,CP18,CS18),IF(BE18="La Libertad Avanza",CP18-MIN(CJ18,CM18,CS18),IF(BE18="Frente de Izquierda",CS18-MIN(CJ18,CM18,CP18),"N/A"))))</f>
        <v>4</v>
      </c>
      <c r="CZ18">
        <f>MAX(CJ18,CM18,CP18,CS18)-MIN(CJ18,CM18,CP18,CS18)</f>
        <v>4</v>
      </c>
      <c r="DA18">
        <f>IF(BE18="Unión por la Patria (Frente de Todos)",CM18-AVERAGE(CS18,CP18,CJ18),IF(BE18="Juntos por el Cambio",CJ18-AVERAGE(CM18,CP18,CS18),IF(BE18="La Libertad Avanza",CP18-AVERAGE(CS18,CM18,CJ18),IF(BE18="Frente de Izquierda",CS18-AVERAGE(CP18,CM18,CJ18),"N/A"))))</f>
        <v>3</v>
      </c>
      <c r="DB18">
        <f>IF(BE18="Unión por la Patria (Frente de Todos)",CN18-MIN(CK18,CQ18,CT18),IF(BE18="Juntos por el Cambio",CK18-MIN(CN18,CQ18,CT18),IF(BE18="La Libertad Avanza",CQ18-MIN(CK18,CN18,CT18),IF(BE18="Frente de Izquierda",CT18-MIN(CK18,CN18,CQ18),"N/A"))))</f>
        <v>4</v>
      </c>
      <c r="DC18">
        <f>MAX(CK18,CN18,CQ18,CT18)-MIN(CK18,CN18,CQ18,CT18)</f>
        <v>4</v>
      </c>
      <c r="DD18">
        <f>IF(BE18="Unión por la Patria (Frente de Todos)",CN18-AVERAGE(CK18,CQ18,CT18),IF(BE18="Juntos por el Cambio",CK18-AVERAGE(CN18,CQ18,CT18),IF(BE18="La Libertad Avanza",CQ18-AVERAGE(CK18,CN18,CT18),IF(BE18="Frente de Izquierda",CT18-AVERAGE(CK18,CN18,CQ18),"N/A"))))</f>
        <v>3</v>
      </c>
      <c r="DE18">
        <f>IF(BE18="Unión por la Patria (Frente de Todos)",AVERAGE(CJ18:CL18,CP18:CU18),IF(BE18="Juntos por el Cambio",AVERAGE(CM18:CU18),IF(BE18="La Libertad Avanza",AVERAGE(CS18:CU18,CJ18:CO18),IF(BE18="Frente de Izquierda",AVERAGE(CJ18:CR18),"N/A"))))</f>
        <v>2.3333333333333335</v>
      </c>
      <c r="DF18">
        <v>6</v>
      </c>
      <c r="DG18">
        <v>0</v>
      </c>
      <c r="DH18">
        <v>3</v>
      </c>
      <c r="DI18">
        <v>1</v>
      </c>
      <c r="DJ18">
        <v>0</v>
      </c>
      <c r="DK18">
        <v>7</v>
      </c>
      <c r="DL18">
        <v>1</v>
      </c>
      <c r="DM18">
        <v>7</v>
      </c>
      <c r="DN18">
        <v>1</v>
      </c>
      <c r="DO18">
        <v>2</v>
      </c>
      <c r="DP18">
        <v>7</v>
      </c>
      <c r="DQ18">
        <v>7</v>
      </c>
      <c r="DR18">
        <v>7</v>
      </c>
      <c r="DS18">
        <v>6</v>
      </c>
      <c r="DT18">
        <v>7</v>
      </c>
      <c r="DU18">
        <v>7</v>
      </c>
      <c r="DV18">
        <v>5</v>
      </c>
      <c r="DW18" t="s">
        <v>617</v>
      </c>
      <c r="DX18" t="s">
        <v>618</v>
      </c>
      <c r="DY18" t="s">
        <v>617</v>
      </c>
      <c r="DZ18" t="s">
        <v>618</v>
      </c>
    </row>
    <row r="19" spans="1:130" x14ac:dyDescent="0.2">
      <c r="A19" s="44">
        <v>869</v>
      </c>
      <c r="B19" s="44">
        <v>0</v>
      </c>
      <c r="C19" s="44" t="s">
        <v>43</v>
      </c>
      <c r="D19" s="44">
        <v>3</v>
      </c>
      <c r="E19" s="44">
        <v>3</v>
      </c>
      <c r="F19" s="44">
        <v>2</v>
      </c>
      <c r="G19" s="44">
        <v>3</v>
      </c>
      <c r="H19" s="44">
        <v>2</v>
      </c>
      <c r="I19" s="44">
        <v>4</v>
      </c>
      <c r="J19" s="44">
        <v>5</v>
      </c>
      <c r="K19" s="44">
        <f>AVERAGE(ABS(F19-4),ABS(G19-4),ABS(H19-4),ABS(I19-4),ABS(J19-4))</f>
        <v>1.2</v>
      </c>
      <c r="L19" s="44">
        <v>5</v>
      </c>
      <c r="M19" s="44">
        <v>5</v>
      </c>
      <c r="N19" s="44">
        <v>5</v>
      </c>
      <c r="O19" s="9">
        <f>AVERAGE(L19:N19)</f>
        <v>5</v>
      </c>
      <c r="P19" s="44">
        <v>2</v>
      </c>
      <c r="Q19" s="44">
        <v>3</v>
      </c>
      <c r="R19" s="44">
        <v>2</v>
      </c>
      <c r="S19" s="44">
        <v>5</v>
      </c>
      <c r="T19" s="44">
        <f>-P19+Q19-R19+S19</f>
        <v>4</v>
      </c>
      <c r="U19" s="44"/>
      <c r="V19" s="44"/>
      <c r="W19" s="44"/>
      <c r="X19" s="44"/>
      <c r="Y19" s="44"/>
      <c r="Z19" s="44"/>
      <c r="AA19" s="44"/>
      <c r="AB19" s="44"/>
      <c r="AC19" s="44"/>
      <c r="AD19" s="44">
        <v>3</v>
      </c>
      <c r="AE19" s="44">
        <v>5</v>
      </c>
      <c r="AF19" s="44">
        <v>5</v>
      </c>
      <c r="AG19" s="44">
        <f>AVERAGE(U19:AF19)</f>
        <v>4.333333333333333</v>
      </c>
      <c r="AH19" s="44">
        <v>3</v>
      </c>
      <c r="AI19" s="44">
        <v>3</v>
      </c>
      <c r="AJ19" s="44">
        <v>2</v>
      </c>
      <c r="AK19" s="44">
        <v>3</v>
      </c>
      <c r="AL19" s="44">
        <v>3</v>
      </c>
      <c r="AM19" s="44">
        <v>3</v>
      </c>
      <c r="AN19" s="44">
        <v>2</v>
      </c>
      <c r="AO19" s="44">
        <v>1</v>
      </c>
      <c r="AP19" s="44">
        <v>2</v>
      </c>
      <c r="AQ19" s="44">
        <v>6</v>
      </c>
      <c r="AR19" s="44">
        <v>4</v>
      </c>
      <c r="AS19" s="44">
        <v>4</v>
      </c>
      <c r="AT19">
        <f>IF(C19="Unión por la Patria (Frente de Todos)",AVERAGE(AK19:AM19)-MIN(AVERAGE(AH19:AJ19),AVERAGE(AN19:AP19),AVERAGE(AQ19:AS19)),IF(C19="Juntos por el Cambio",AVERAGE(AH19:AJ19)-MIN(AVERAGE(AK19:AM19),AVERAGE(AN19:AP19),AVERAGE(AQ19:AS19)),IF(C19="La Libertad Avanza",AVERAGE(AN19:AP19)-MIN(AVERAGE(AQ19:AS19),AVERAGE(AK19:AM19),AVERAGE(AH19:AJ19)),IF(C19="Frente de Izquierda",AVERAGE(AQ19:AS19)-MIN(AVERAGE(AN19:AP19),AVERAGE(AK19:AM19),AVERAGE(AH19:AJ19)),"N/A"))))</f>
        <v>3</v>
      </c>
      <c r="AU19">
        <f>MAX(SUM(AH19:AJ19),SUM(AK19:AM19),SUM(AN19:AP19),SUM(AQ19:AS19))-MIN(SUM(AH19:AJ19),SUM(AK19:AM19),SUM(AN19:AP19),SUM(AQ19:AS19))</f>
        <v>9</v>
      </c>
      <c r="AV19">
        <f>IF(C19="Unión por la Patria (Frente de Todos)",AVERAGE(AK19:AM19)-AVERAGE(AH19:AJ19,AN19:AP19,AQ19:AS19),IF(C19="Juntos por el Cambio",AVERAGE(AH19:AJ19)-AVERAGE(AK19:AS19),IF(C19="La Libertad Avanza",AVERAGE(AN19:AP19)-AVERAGE(AQ19:AS19,AH19:AM19),IF(C19="Frente de Izquierda",AVERAGE(AQ19:AS19)-AVERAGE(AH19:AP19),"N/A"))))</f>
        <v>2.2222222222222223</v>
      </c>
      <c r="AW19">
        <f>IF(C19="Unión por la Patria (Frente de Todos)",AK19-MIN(AH19,AN19,AQ19),IF(C19="Juntos por el Cambio",AH19-MIN(AK19,AN19,AQ19),IF(C19="La Libertad Avanza",AN19-MIN(AH19,AK19,AQ19),IF(C19="Frente de Izquierda",AQ19-MIN(AH19,AK19,AN19),"N/A"))))</f>
        <v>4</v>
      </c>
      <c r="AX19">
        <f>MAX(AH19,AK19,AN19,AQ19)-MIN(AH19,AK19,AN19,AQ19)</f>
        <v>4</v>
      </c>
      <c r="AY19">
        <f>IF(C19="Unión por la Patria (Frente de Todos)",AK19-AVERAGE(AQ19,AN19,AH19),IF(C19="Juntos por el Cambio",AH19-AVERAGE(AK19,AN19,AQ19),IF(C19="La Libertad Avanza",AN19-AVERAGE(AQ19,AK19,AH19),IF(C19="Frente de Izquierda",AQ19-AVERAGE(AN19,AK19,AH19),"N/A"))))</f>
        <v>3.3333333333333335</v>
      </c>
      <c r="AZ19">
        <f>IF(C19="Unión por la Patria (Frente de Todos)",AL19-MIN(AI19,AO19,AR19),IF(C19="Juntos por el Cambio",AI19-MIN(AL19,AO19,AR19),IF(C19="La Libertad Avanza",AO19-MIN(AI19,AL19,AR19),IF(C19="Frente de Izquierda",AR19-MIN(AI19,AL19,AO19),"N/A"))))</f>
        <v>3</v>
      </c>
      <c r="BA19">
        <f>MAX(AI19,AL19,AO19,AR19)-MIN(AI19,AL19,AO19,AR19)</f>
        <v>3</v>
      </c>
      <c r="BB19">
        <f>IF(C19="Unión por la Patria (Frente de Todos)",AL19-AVERAGE(AI19,AO19,AR19),IF(C19="Juntos por el Cambio",AI19-AVERAGE(AL19,AO19,AR19),IF(C19="La Libertad Avanza",AO19-AVERAGE(AI19,AL19,AR19),IF(C19="Frente de Izquierda",AR19-AVERAGE(AI19,AL19,AO19),"N/A"))))</f>
        <v>1.6666666666666665</v>
      </c>
      <c r="BC19">
        <f>IF(C19="Unión por la Patria (Frente de Todos)",AVERAGE(AH19:AJ19,AN19:AS19),IF(C19="Juntos por el Cambio",AVERAGE(AK19:AS19),IF(C19="La Libertad Avanza",AVERAGE(AQ19:AS19,AH19:AM19),IF(C19="Frente de Izquierda",AVERAGE(AH19:AP19),"N/A"))))</f>
        <v>2.4444444444444446</v>
      </c>
      <c r="BE19" t="s">
        <v>43</v>
      </c>
      <c r="BF19">
        <v>3</v>
      </c>
      <c r="BG19">
        <v>3</v>
      </c>
      <c r="BH19">
        <v>2</v>
      </c>
      <c r="BI19">
        <v>4</v>
      </c>
      <c r="BJ19">
        <v>2</v>
      </c>
      <c r="BK19">
        <v>3</v>
      </c>
      <c r="BL19">
        <v>4</v>
      </c>
      <c r="BM19" s="44">
        <f>AVERAGE(ABS(BH19-4),ABS(BI19-4),ABS(BJ19-4),ABS(BK19-4),ABS(BL19-4))</f>
        <v>1</v>
      </c>
      <c r="BN19">
        <v>4</v>
      </c>
      <c r="BO19">
        <v>3</v>
      </c>
      <c r="BP19">
        <v>5</v>
      </c>
      <c r="BQ19" s="9">
        <f>AVERAGE(BN19:BP19)</f>
        <v>4</v>
      </c>
      <c r="BR19">
        <v>2</v>
      </c>
      <c r="BS19">
        <v>3</v>
      </c>
      <c r="BT19">
        <v>2</v>
      </c>
      <c r="BU19">
        <v>5</v>
      </c>
      <c r="BV19" s="44">
        <f>-BR19+BS19-BT19+BU19</f>
        <v>4</v>
      </c>
      <c r="CF19">
        <v>3</v>
      </c>
      <c r="CG19">
        <v>5</v>
      </c>
      <c r="CH19">
        <v>4</v>
      </c>
      <c r="CI19" s="44">
        <f>AVERAGE(BW19:CH19)</f>
        <v>4</v>
      </c>
      <c r="CJ19">
        <v>2</v>
      </c>
      <c r="CK19">
        <v>3</v>
      </c>
      <c r="CL19">
        <v>2</v>
      </c>
      <c r="CM19">
        <v>3</v>
      </c>
      <c r="CN19">
        <v>3</v>
      </c>
      <c r="CO19">
        <v>3</v>
      </c>
      <c r="CP19">
        <v>2</v>
      </c>
      <c r="CQ19">
        <v>1</v>
      </c>
      <c r="CR19">
        <v>2</v>
      </c>
      <c r="CS19">
        <v>4</v>
      </c>
      <c r="CT19">
        <v>4</v>
      </c>
      <c r="CU19">
        <v>4</v>
      </c>
      <c r="CV19">
        <f>IF(BE19="Unión por la Patria (Frente de Todos)",AVERAGE(CM19:CO19)-MIN(AVERAGE(CJ19:CL19),AVERAGE(CP19:CR19),AVERAGE(CS19:CU19)),IF(BE19="Juntos por el Cambio",AVERAGE(CJ19:CL19)-MIN(AVERAGE(CM19:CO19),AVERAGE(CP19:CR19),AVERAGE(CS19:CU19)),IF(BE19="La Libertad Avanza",AVERAGE(CP19:CR19)-MIN(AVERAGE(CS19:CU19),AVERAGE(CM19:CO19),AVERAGE(CJ19:CL19)),IF(BE19="Frente de Izquierda",AVERAGE(CS19:CU19)-MIN(AVERAGE(CP19:CR19),AVERAGE(CM19:CO19),AVERAGE(CJ19:CL19)),"N/A"))))</f>
        <v>2.333333333333333</v>
      </c>
      <c r="CW19">
        <f>MAX(SUM(CJ19:CL19),SUM(CM19:CO19),SUM(CP19:CR19),SUM(CS19:CU19))-MIN(SUM(CJ19:CL19),SUM(CM19:CO19),SUM(CP19:CR19),SUM(CS19:CU19))</f>
        <v>7</v>
      </c>
      <c r="CX19">
        <f>IF(BE19="Unión por la Patria (Frente de Todos)",AVERAGE(CM19:CO19)-AVERAGE(CJ19:CL19,CP19:CR19,CS19:CU19),IF(BE19="Juntos por el Cambio",AVERAGE(CJ19:CL19)-AVERAGE(CM19:CU19),IF(BE19="La Libertad Avanza",AVERAGE(CP19:CR19)-AVERAGE(CS19:CU19,CJ19:CO19),IF(BE19="Frente de Izquierda",AVERAGE(CS19:CU19)-AVERAGE(CJ19:CR19),"N/A"))))</f>
        <v>1.6666666666666665</v>
      </c>
      <c r="CY19">
        <f>IF(BE19="Unión por la Patria (Frente de Todos)",CM19-MIN(CJ19,CP19,CS19),IF(BE19="Juntos por el Cambio",CJ19-MIN(CM19,CP19,CS19),IF(BE19="La Libertad Avanza",CP19-MIN(CJ19,CM19,CS19),IF(BE19="Frente de Izquierda",CS19-MIN(CJ19,CM19,CP19),"N/A"))))</f>
        <v>2</v>
      </c>
      <c r="CZ19">
        <f>MAX(CJ19,CM19,CP19,CS19)-MIN(CJ19,CM19,CP19,CS19)</f>
        <v>2</v>
      </c>
      <c r="DA19">
        <f>IF(BE19="Unión por la Patria (Frente de Todos)",CM19-AVERAGE(CS19,CP19,CJ19),IF(BE19="Juntos por el Cambio",CJ19-AVERAGE(CM19,CP19,CS19),IF(BE19="La Libertad Avanza",CP19-AVERAGE(CS19,CM19,CJ19),IF(BE19="Frente de Izquierda",CS19-AVERAGE(CP19,CM19,CJ19),"N/A"))))</f>
        <v>1.6666666666666665</v>
      </c>
      <c r="DB19">
        <f>IF(BE19="Unión por la Patria (Frente de Todos)",CN19-MIN(CK19,CQ19,CT19),IF(BE19="Juntos por el Cambio",CK19-MIN(CN19,CQ19,CT19),IF(BE19="La Libertad Avanza",CQ19-MIN(CK19,CN19,CT19),IF(BE19="Frente de Izquierda",CT19-MIN(CK19,CN19,CQ19),"N/A"))))</f>
        <v>3</v>
      </c>
      <c r="DC19">
        <f>MAX(CK19,CN19,CQ19,CT19)-MIN(CK19,CN19,CQ19,CT19)</f>
        <v>3</v>
      </c>
      <c r="DD19">
        <f>IF(BE19="Unión por la Patria (Frente de Todos)",CN19-AVERAGE(CK19,CQ19,CT19),IF(BE19="Juntos por el Cambio",CK19-AVERAGE(CN19,CQ19,CT19),IF(BE19="La Libertad Avanza",CQ19-AVERAGE(CK19,CN19,CT19),IF(BE19="Frente de Izquierda",CT19-AVERAGE(CK19,CN19,CQ19),"N/A"))))</f>
        <v>1.6666666666666665</v>
      </c>
      <c r="DE19">
        <f>IF(BE19="Unión por la Patria (Frente de Todos)",AVERAGE(CJ19:CL19,CP19:CU19),IF(BE19="Juntos por el Cambio",AVERAGE(CM19:CU19),IF(BE19="La Libertad Avanza",AVERAGE(CS19:CU19,CJ19:CO19),IF(BE19="Frente de Izquierda",AVERAGE(CJ19:CR19),"N/A"))))</f>
        <v>2.3333333333333335</v>
      </c>
      <c r="DF19">
        <v>7</v>
      </c>
      <c r="DG19" t="s">
        <v>518</v>
      </c>
      <c r="DH19" t="s">
        <v>518</v>
      </c>
      <c r="DI19" t="s">
        <v>518</v>
      </c>
      <c r="DJ19" t="s">
        <v>518</v>
      </c>
      <c r="DK19" t="s">
        <v>518</v>
      </c>
      <c r="DL19" t="s">
        <v>518</v>
      </c>
      <c r="DM19" t="s">
        <v>518</v>
      </c>
      <c r="DN19" t="s">
        <v>518</v>
      </c>
      <c r="DO19" t="s">
        <v>518</v>
      </c>
      <c r="DP19" t="s">
        <v>518</v>
      </c>
      <c r="DQ19" t="s">
        <v>518</v>
      </c>
      <c r="DR19" t="s">
        <v>518</v>
      </c>
      <c r="DS19" t="s">
        <v>518</v>
      </c>
      <c r="DT19" t="s">
        <v>518</v>
      </c>
      <c r="DU19" t="s">
        <v>518</v>
      </c>
      <c r="DV19" t="s">
        <v>518</v>
      </c>
      <c r="DW19" t="s">
        <v>518</v>
      </c>
      <c r="DX19" t="s">
        <v>518</v>
      </c>
      <c r="DY19" t="s">
        <v>518</v>
      </c>
      <c r="DZ19" t="s">
        <v>518</v>
      </c>
    </row>
    <row r="20" spans="1:130" x14ac:dyDescent="0.2">
      <c r="A20" s="44">
        <v>125</v>
      </c>
      <c r="B20" s="44">
        <v>1</v>
      </c>
      <c r="C20" s="44" t="s">
        <v>43</v>
      </c>
      <c r="D20" s="44">
        <v>7</v>
      </c>
      <c r="E20" s="44">
        <v>5</v>
      </c>
      <c r="F20" s="44">
        <v>3</v>
      </c>
      <c r="G20" s="44">
        <v>5</v>
      </c>
      <c r="H20" s="44">
        <v>2</v>
      </c>
      <c r="I20" s="44">
        <v>7</v>
      </c>
      <c r="J20" s="44">
        <v>1</v>
      </c>
      <c r="K20" s="44">
        <f>AVERAGE(ABS(F20-4),ABS(G20-4),ABS(H20-4),ABS(I20-4),ABS(J20-4))</f>
        <v>2</v>
      </c>
      <c r="L20" s="44">
        <v>4</v>
      </c>
      <c r="M20" s="44">
        <v>4</v>
      </c>
      <c r="N20" s="44">
        <v>4</v>
      </c>
      <c r="O20" s="9">
        <f>AVERAGE(L20:N20)</f>
        <v>4</v>
      </c>
      <c r="P20" s="44">
        <v>4</v>
      </c>
      <c r="Q20" s="44">
        <v>4</v>
      </c>
      <c r="R20" s="44">
        <v>5</v>
      </c>
      <c r="S20" s="44">
        <v>5</v>
      </c>
      <c r="T20" s="44">
        <f>-P20+Q20-R20+S20</f>
        <v>0</v>
      </c>
      <c r="U20" s="44"/>
      <c r="V20" s="44"/>
      <c r="W20" s="44"/>
      <c r="X20" s="44"/>
      <c r="Y20" s="44"/>
      <c r="Z20" s="44"/>
      <c r="AA20" s="44"/>
      <c r="AB20" s="44"/>
      <c r="AC20" s="44"/>
      <c r="AD20" s="44">
        <v>3</v>
      </c>
      <c r="AE20" s="44">
        <v>6</v>
      </c>
      <c r="AF20" s="44">
        <v>6</v>
      </c>
      <c r="AG20" s="44">
        <f>AVERAGE(U20:AF20)</f>
        <v>5</v>
      </c>
      <c r="AH20" s="44">
        <v>3</v>
      </c>
      <c r="AI20" s="44">
        <v>2</v>
      </c>
      <c r="AJ20" s="44">
        <v>3</v>
      </c>
      <c r="AK20" s="44">
        <v>3</v>
      </c>
      <c r="AL20" s="44">
        <v>4</v>
      </c>
      <c r="AM20" s="44">
        <v>4</v>
      </c>
      <c r="AN20" s="44">
        <v>1</v>
      </c>
      <c r="AO20" s="44">
        <v>1</v>
      </c>
      <c r="AP20" s="44">
        <v>1</v>
      </c>
      <c r="AQ20" s="44">
        <v>5</v>
      </c>
      <c r="AR20" s="44">
        <v>5</v>
      </c>
      <c r="AS20" s="44">
        <v>5</v>
      </c>
      <c r="AT20">
        <f>IF(C20="Unión por la Patria (Frente de Todos)",AVERAGE(AK20:AM20)-MIN(AVERAGE(AH20:AJ20),AVERAGE(AN20:AP20),AVERAGE(AQ20:AS20)),IF(C20="Juntos por el Cambio",AVERAGE(AH20:AJ20)-MIN(AVERAGE(AK20:AM20),AVERAGE(AN20:AP20),AVERAGE(AQ20:AS20)),IF(C20="La Libertad Avanza",AVERAGE(AN20:AP20)-MIN(AVERAGE(AQ20:AS20),AVERAGE(AK20:AM20),AVERAGE(AH20:AJ20)),IF(C20="Frente de Izquierda",AVERAGE(AQ20:AS20)-MIN(AVERAGE(AN20:AP20),AVERAGE(AK20:AM20),AVERAGE(AH20:AJ20)),"N/A"))))</f>
        <v>4</v>
      </c>
      <c r="AU20">
        <f>MAX(SUM(AH20:AJ20),SUM(AK20:AM20),SUM(AN20:AP20),SUM(AQ20:AS20))-MIN(SUM(AH20:AJ20),SUM(AK20:AM20),SUM(AN20:AP20),SUM(AQ20:AS20))</f>
        <v>12</v>
      </c>
      <c r="AV20">
        <f>IF(C20="Unión por la Patria (Frente de Todos)",AVERAGE(AK20:AM20)-AVERAGE(AH20:AJ20,AN20:AP20,AQ20:AS20),IF(C20="Juntos por el Cambio",AVERAGE(AH20:AJ20)-AVERAGE(AK20:AS20),IF(C20="La Libertad Avanza",AVERAGE(AN20:AP20)-AVERAGE(AQ20:AS20,AH20:AM20),IF(C20="Frente de Izquierda",AVERAGE(AQ20:AS20)-AVERAGE(AH20:AP20),"N/A"))))</f>
        <v>2.5555555555555554</v>
      </c>
      <c r="AW20">
        <f>IF(C20="Unión por la Patria (Frente de Todos)",AK20-MIN(AH20,AN20,AQ20),IF(C20="Juntos por el Cambio",AH20-MIN(AK20,AN20,AQ20),IF(C20="La Libertad Avanza",AN20-MIN(AH20,AK20,AQ20),IF(C20="Frente de Izquierda",AQ20-MIN(AH20,AK20,AN20),"N/A"))))</f>
        <v>4</v>
      </c>
      <c r="AX20">
        <f>MAX(AH20,AK20,AN20,AQ20)-MIN(AH20,AK20,AN20,AQ20)</f>
        <v>4</v>
      </c>
      <c r="AY20">
        <f>IF(C20="Unión por la Patria (Frente de Todos)",AK20-AVERAGE(AQ20,AN20,AH20),IF(C20="Juntos por el Cambio",AH20-AVERAGE(AK20,AN20,AQ20),IF(C20="La Libertad Avanza",AN20-AVERAGE(AQ20,AK20,AH20),IF(C20="Frente de Izquierda",AQ20-AVERAGE(AN20,AK20,AH20),"N/A"))))</f>
        <v>2.6666666666666665</v>
      </c>
      <c r="AZ20">
        <f>IF(C20="Unión por la Patria (Frente de Todos)",AL20-MIN(AI20,AO20,AR20),IF(C20="Juntos por el Cambio",AI20-MIN(AL20,AO20,AR20),IF(C20="La Libertad Avanza",AO20-MIN(AI20,AL20,AR20),IF(C20="Frente de Izquierda",AR20-MIN(AI20,AL20,AO20),"N/A"))))</f>
        <v>4</v>
      </c>
      <c r="BA20">
        <f>MAX(AI20,AL20,AO20,AR20)-MIN(AI20,AL20,AO20,AR20)</f>
        <v>4</v>
      </c>
      <c r="BB20">
        <f>IF(C20="Unión por la Patria (Frente de Todos)",AL20-AVERAGE(AI20,AO20,AR20),IF(C20="Juntos por el Cambio",AI20-AVERAGE(AL20,AO20,AR20),IF(C20="La Libertad Avanza",AO20-AVERAGE(AI20,AL20,AR20),IF(C20="Frente de Izquierda",AR20-AVERAGE(AI20,AL20,AO20),"N/A"))))</f>
        <v>2.6666666666666665</v>
      </c>
      <c r="BC20">
        <f>IF(C20="Unión por la Patria (Frente de Todos)",AVERAGE(AH20:AJ20,AN20:AS20),IF(C20="Juntos por el Cambio",AVERAGE(AK20:AS20),IF(C20="La Libertad Avanza",AVERAGE(AQ20:AS20,AH20:AM20),IF(C20="Frente de Izquierda",AVERAGE(AH20:AP20),"N/A"))))</f>
        <v>2.4444444444444446</v>
      </c>
      <c r="BE20" t="s">
        <v>43</v>
      </c>
      <c r="BF20">
        <v>5</v>
      </c>
      <c r="BG20">
        <v>5</v>
      </c>
      <c r="BH20">
        <v>2</v>
      </c>
      <c r="BI20">
        <v>5</v>
      </c>
      <c r="BJ20">
        <v>1</v>
      </c>
      <c r="BK20">
        <v>7</v>
      </c>
      <c r="BL20">
        <v>2</v>
      </c>
      <c r="BM20" s="44">
        <f>AVERAGE(ABS(BH20-4),ABS(BI20-4),ABS(BJ20-4),ABS(BK20-4),ABS(BL20-4))</f>
        <v>2.2000000000000002</v>
      </c>
      <c r="BN20">
        <v>5</v>
      </c>
      <c r="BO20">
        <v>5</v>
      </c>
      <c r="BP20">
        <v>5</v>
      </c>
      <c r="BQ20" s="9">
        <f>AVERAGE(BN20:BP20)</f>
        <v>5</v>
      </c>
      <c r="BR20">
        <v>5</v>
      </c>
      <c r="BS20">
        <v>5</v>
      </c>
      <c r="BT20">
        <v>3</v>
      </c>
      <c r="BU20">
        <v>5</v>
      </c>
      <c r="BV20" s="44">
        <f>-BR20+BS20-BT20+BU20</f>
        <v>2</v>
      </c>
      <c r="CF20">
        <v>2</v>
      </c>
      <c r="CG20">
        <v>5</v>
      </c>
      <c r="CH20">
        <v>5</v>
      </c>
      <c r="CI20" s="44">
        <f>AVERAGE(BW20:CH20)</f>
        <v>4</v>
      </c>
      <c r="CJ20">
        <v>2</v>
      </c>
      <c r="CK20">
        <v>2</v>
      </c>
      <c r="CL20">
        <v>3</v>
      </c>
      <c r="CM20">
        <v>3</v>
      </c>
      <c r="CN20">
        <v>4</v>
      </c>
      <c r="CO20">
        <v>4</v>
      </c>
      <c r="CP20">
        <v>1</v>
      </c>
      <c r="CQ20">
        <v>1</v>
      </c>
      <c r="CR20">
        <v>1</v>
      </c>
      <c r="CS20">
        <v>5</v>
      </c>
      <c r="CT20">
        <v>5</v>
      </c>
      <c r="CU20">
        <v>5</v>
      </c>
      <c r="CV20">
        <f>IF(BE20="Unión por la Patria (Frente de Todos)",AVERAGE(CM20:CO20)-MIN(AVERAGE(CJ20:CL20),AVERAGE(CP20:CR20),AVERAGE(CS20:CU20)),IF(BE20="Juntos por el Cambio",AVERAGE(CJ20:CL20)-MIN(AVERAGE(CM20:CO20),AVERAGE(CP20:CR20),AVERAGE(CS20:CU20)),IF(BE20="La Libertad Avanza",AVERAGE(CP20:CR20)-MIN(AVERAGE(CS20:CU20),AVERAGE(CM20:CO20),AVERAGE(CJ20:CL20)),IF(BE20="Frente de Izquierda",AVERAGE(CS20:CU20)-MIN(AVERAGE(CP20:CR20),AVERAGE(CM20:CO20),AVERAGE(CJ20:CL20)),"N/A"))))</f>
        <v>4</v>
      </c>
      <c r="CW20">
        <f>MAX(SUM(CJ20:CL20),SUM(CM20:CO20),SUM(CP20:CR20),SUM(CS20:CU20))-MIN(SUM(CJ20:CL20),SUM(CM20:CO20),SUM(CP20:CR20),SUM(CS20:CU20))</f>
        <v>12</v>
      </c>
      <c r="CX20">
        <f>IF(BE20="Unión por la Patria (Frente de Todos)",AVERAGE(CM20:CO20)-AVERAGE(CJ20:CL20,CP20:CR20,CS20:CU20),IF(BE20="Juntos por el Cambio",AVERAGE(CJ20:CL20)-AVERAGE(CM20:CU20),IF(BE20="La Libertad Avanza",AVERAGE(CP20:CR20)-AVERAGE(CS20:CU20,CJ20:CO20),IF(BE20="Frente de Izquierda",AVERAGE(CS20:CU20)-AVERAGE(CJ20:CR20),"N/A"))))</f>
        <v>2.6666666666666665</v>
      </c>
      <c r="CY20">
        <f>IF(BE20="Unión por la Patria (Frente de Todos)",CM20-MIN(CJ20,CP20,CS20),IF(BE20="Juntos por el Cambio",CJ20-MIN(CM20,CP20,CS20),IF(BE20="La Libertad Avanza",CP20-MIN(CJ20,CM20,CS20),IF(BE20="Frente de Izquierda",CS20-MIN(CJ20,CM20,CP20),"N/A"))))</f>
        <v>4</v>
      </c>
      <c r="CZ20">
        <f>MAX(CJ20,CM20,CP20,CS20)-MIN(CJ20,CM20,CP20,CS20)</f>
        <v>4</v>
      </c>
      <c r="DA20">
        <f>IF(BE20="Unión por la Patria (Frente de Todos)",CM20-AVERAGE(CS20,CP20,CJ20),IF(BE20="Juntos por el Cambio",CJ20-AVERAGE(CM20,CP20,CS20),IF(BE20="La Libertad Avanza",CP20-AVERAGE(CS20,CM20,CJ20),IF(BE20="Frente de Izquierda",CS20-AVERAGE(CP20,CM20,CJ20),"N/A"))))</f>
        <v>3</v>
      </c>
      <c r="DB20">
        <f>IF(BE20="Unión por la Patria (Frente de Todos)",CN20-MIN(CK20,CQ20,CT20),IF(BE20="Juntos por el Cambio",CK20-MIN(CN20,CQ20,CT20),IF(BE20="La Libertad Avanza",CQ20-MIN(CK20,CN20,CT20),IF(BE20="Frente de Izquierda",CT20-MIN(CK20,CN20,CQ20),"N/A"))))</f>
        <v>4</v>
      </c>
      <c r="DC20">
        <f>MAX(CK20,CN20,CQ20,CT20)-MIN(CK20,CN20,CQ20,CT20)</f>
        <v>4</v>
      </c>
      <c r="DD20">
        <f>IF(BE20="Unión por la Patria (Frente de Todos)",CN20-AVERAGE(CK20,CQ20,CT20),IF(BE20="Juntos por el Cambio",CK20-AVERAGE(CN20,CQ20,CT20),IF(BE20="La Libertad Avanza",CQ20-AVERAGE(CK20,CN20,CT20),IF(BE20="Frente de Izquierda",CT20-AVERAGE(CK20,CN20,CQ20),"N/A"))))</f>
        <v>2.6666666666666665</v>
      </c>
      <c r="DE20">
        <f>IF(BE20="Unión por la Patria (Frente de Todos)",AVERAGE(CJ20:CL20,CP20:CU20),IF(BE20="Juntos por el Cambio",AVERAGE(CM20:CU20),IF(BE20="La Libertad Avanza",AVERAGE(CS20:CU20,CJ20:CO20),IF(BE20="Frente de Izquierda",AVERAGE(CJ20:CR20),"N/A"))))</f>
        <v>2.3333333333333335</v>
      </c>
      <c r="DF20">
        <v>9</v>
      </c>
      <c r="DG20">
        <v>2</v>
      </c>
      <c r="DH20">
        <v>3</v>
      </c>
      <c r="DI20">
        <v>1</v>
      </c>
      <c r="DJ20">
        <v>0</v>
      </c>
      <c r="DK20">
        <v>6</v>
      </c>
      <c r="DL20">
        <v>2</v>
      </c>
      <c r="DM20">
        <v>5</v>
      </c>
      <c r="DN20">
        <v>2</v>
      </c>
      <c r="DO20">
        <v>2</v>
      </c>
      <c r="DP20">
        <v>5</v>
      </c>
      <c r="DQ20">
        <v>4</v>
      </c>
      <c r="DR20">
        <v>5</v>
      </c>
      <c r="DS20">
        <v>5</v>
      </c>
      <c r="DT20">
        <v>3</v>
      </c>
      <c r="DU20">
        <v>3</v>
      </c>
      <c r="DV20">
        <v>3</v>
      </c>
      <c r="DW20" t="s">
        <v>617</v>
      </c>
      <c r="DX20" t="s">
        <v>618</v>
      </c>
      <c r="DY20" t="s">
        <v>617</v>
      </c>
      <c r="DZ20" t="s">
        <v>617</v>
      </c>
    </row>
    <row r="21" spans="1:130" x14ac:dyDescent="0.2">
      <c r="A21" s="44">
        <v>889</v>
      </c>
      <c r="B21" s="44">
        <v>1</v>
      </c>
      <c r="C21" s="44" t="s">
        <v>43</v>
      </c>
      <c r="D21" s="44">
        <v>5</v>
      </c>
      <c r="E21" s="44">
        <v>6</v>
      </c>
      <c r="F21" s="44">
        <v>5</v>
      </c>
      <c r="G21" s="44">
        <v>5</v>
      </c>
      <c r="H21" s="44">
        <v>1</v>
      </c>
      <c r="I21" s="44">
        <v>7</v>
      </c>
      <c r="J21" s="44">
        <v>2</v>
      </c>
      <c r="K21" s="44">
        <f>AVERAGE(ABS(F21-4),ABS(G21-4),ABS(H21-4),ABS(I21-4),ABS(J21-4))</f>
        <v>2</v>
      </c>
      <c r="L21" s="44">
        <v>6</v>
      </c>
      <c r="M21" s="44">
        <v>5</v>
      </c>
      <c r="N21" s="44">
        <v>7</v>
      </c>
      <c r="O21" s="9">
        <f>AVERAGE(L21:N21)</f>
        <v>6</v>
      </c>
      <c r="P21" s="44">
        <v>2</v>
      </c>
      <c r="Q21" s="44">
        <v>7</v>
      </c>
      <c r="R21" s="44">
        <v>1</v>
      </c>
      <c r="S21" s="44">
        <v>7</v>
      </c>
      <c r="T21" s="44">
        <f>-P21+Q21-R21+S21</f>
        <v>11</v>
      </c>
      <c r="U21" s="44"/>
      <c r="V21" s="44"/>
      <c r="W21" s="44"/>
      <c r="X21" s="44"/>
      <c r="Y21" s="44"/>
      <c r="Z21" s="44"/>
      <c r="AA21" s="44"/>
      <c r="AB21" s="44"/>
      <c r="AC21" s="44"/>
      <c r="AD21" s="44">
        <v>5</v>
      </c>
      <c r="AE21" s="44">
        <v>6</v>
      </c>
      <c r="AF21" s="44">
        <v>4</v>
      </c>
      <c r="AG21" s="44">
        <f>AVERAGE(U21:AF21)</f>
        <v>5</v>
      </c>
      <c r="AH21" s="44">
        <v>3</v>
      </c>
      <c r="AI21" s="44">
        <v>2</v>
      </c>
      <c r="AJ21" s="44">
        <v>2</v>
      </c>
      <c r="AK21" s="44">
        <v>5</v>
      </c>
      <c r="AL21" s="44">
        <v>4</v>
      </c>
      <c r="AM21" s="44">
        <v>5</v>
      </c>
      <c r="AN21" s="44">
        <v>1</v>
      </c>
      <c r="AO21" s="44">
        <v>1</v>
      </c>
      <c r="AP21" s="44">
        <v>1</v>
      </c>
      <c r="AQ21" s="44">
        <v>5</v>
      </c>
      <c r="AR21" s="44">
        <v>5</v>
      </c>
      <c r="AS21" s="44">
        <v>5</v>
      </c>
      <c r="AT21">
        <f>IF(C21="Unión por la Patria (Frente de Todos)",AVERAGE(AK21:AM21)-MIN(AVERAGE(AH21:AJ21),AVERAGE(AN21:AP21),AVERAGE(AQ21:AS21)),IF(C21="Juntos por el Cambio",AVERAGE(AH21:AJ21)-MIN(AVERAGE(AK21:AM21),AVERAGE(AN21:AP21),AVERAGE(AQ21:AS21)),IF(C21="La Libertad Avanza",AVERAGE(AN21:AP21)-MIN(AVERAGE(AQ21:AS21),AVERAGE(AK21:AM21),AVERAGE(AH21:AJ21)),IF(C21="Frente de Izquierda",AVERAGE(AQ21:AS21)-MIN(AVERAGE(AN21:AP21),AVERAGE(AK21:AM21),AVERAGE(AH21:AJ21)),"N/A"))))</f>
        <v>4</v>
      </c>
      <c r="AU21">
        <f>MAX(SUM(AH21:AJ21),SUM(AK21:AM21),SUM(AN21:AP21),SUM(AQ21:AS21))-MIN(SUM(AH21:AJ21),SUM(AK21:AM21),SUM(AN21:AP21),SUM(AQ21:AS21))</f>
        <v>12</v>
      </c>
      <c r="AV21">
        <f>IF(C21="Unión por la Patria (Frente de Todos)",AVERAGE(AK21:AM21)-AVERAGE(AH21:AJ21,AN21:AP21,AQ21:AS21),IF(C21="Juntos por el Cambio",AVERAGE(AH21:AJ21)-AVERAGE(AK21:AS21),IF(C21="La Libertad Avanza",AVERAGE(AN21:AP21)-AVERAGE(AQ21:AS21,AH21:AM21),IF(C21="Frente de Izquierda",AVERAGE(AQ21:AS21)-AVERAGE(AH21:AP21),"N/A"))))</f>
        <v>2.3333333333333335</v>
      </c>
      <c r="AW21">
        <f>IF(C21="Unión por la Patria (Frente de Todos)",AK21-MIN(AH21,AN21,AQ21),IF(C21="Juntos por el Cambio",AH21-MIN(AK21,AN21,AQ21),IF(C21="La Libertad Avanza",AN21-MIN(AH21,AK21,AQ21),IF(C21="Frente de Izquierda",AQ21-MIN(AH21,AK21,AN21),"N/A"))))</f>
        <v>4</v>
      </c>
      <c r="AX21">
        <f>MAX(AH21,AK21,AN21,AQ21)-MIN(AH21,AK21,AN21,AQ21)</f>
        <v>4</v>
      </c>
      <c r="AY21">
        <f>IF(C21="Unión por la Patria (Frente de Todos)",AK21-AVERAGE(AQ21,AN21,AH21),IF(C21="Juntos por el Cambio",AH21-AVERAGE(AK21,AN21,AQ21),IF(C21="La Libertad Avanza",AN21-AVERAGE(AQ21,AK21,AH21),IF(C21="Frente de Izquierda",AQ21-AVERAGE(AN21,AK21,AH21),"N/A"))))</f>
        <v>2</v>
      </c>
      <c r="AZ21">
        <f>IF(C21="Unión por la Patria (Frente de Todos)",AL21-MIN(AI21,AO21,AR21),IF(C21="Juntos por el Cambio",AI21-MIN(AL21,AO21,AR21),IF(C21="La Libertad Avanza",AO21-MIN(AI21,AL21,AR21),IF(C21="Frente de Izquierda",AR21-MIN(AI21,AL21,AO21),"N/A"))))</f>
        <v>4</v>
      </c>
      <c r="BA21">
        <f>MAX(AI21,AL21,AO21,AR21)-MIN(AI21,AL21,AO21,AR21)</f>
        <v>4</v>
      </c>
      <c r="BB21">
        <f>IF(C21="Unión por la Patria (Frente de Todos)",AL21-AVERAGE(AI21,AO21,AR21),IF(C21="Juntos por el Cambio",AI21-AVERAGE(AL21,AO21,AR21),IF(C21="La Libertad Avanza",AO21-AVERAGE(AI21,AL21,AR21),IF(C21="Frente de Izquierda",AR21-AVERAGE(AI21,AL21,AO21),"N/A"))))</f>
        <v>2.6666666666666665</v>
      </c>
      <c r="BC21">
        <f>IF(C21="Unión por la Patria (Frente de Todos)",AVERAGE(AH21:AJ21,AN21:AS21),IF(C21="Juntos por el Cambio",AVERAGE(AK21:AS21),IF(C21="La Libertad Avanza",AVERAGE(AQ21:AS21,AH21:AM21),IF(C21="Frente de Izquierda",AVERAGE(AH21:AP21),"N/A"))))</f>
        <v>2.6666666666666665</v>
      </c>
      <c r="BE21" t="s">
        <v>43</v>
      </c>
      <c r="BF21">
        <v>5</v>
      </c>
      <c r="BG21">
        <v>6</v>
      </c>
      <c r="BH21">
        <v>5</v>
      </c>
      <c r="BI21">
        <v>4</v>
      </c>
      <c r="BJ21">
        <v>1</v>
      </c>
      <c r="BK21">
        <v>6</v>
      </c>
      <c r="BL21">
        <v>2</v>
      </c>
      <c r="BM21" s="44">
        <f>AVERAGE(ABS(BH21-4),ABS(BI21-4),ABS(BJ21-4),ABS(BK21-4),ABS(BL21-4))</f>
        <v>1.6</v>
      </c>
      <c r="BN21">
        <v>6</v>
      </c>
      <c r="BO21">
        <v>5</v>
      </c>
      <c r="BP21">
        <v>7</v>
      </c>
      <c r="BQ21" s="9">
        <f>AVERAGE(BN21:BP21)</f>
        <v>6</v>
      </c>
      <c r="BR21">
        <v>2</v>
      </c>
      <c r="BS21">
        <v>7</v>
      </c>
      <c r="BT21">
        <v>1</v>
      </c>
      <c r="BU21">
        <v>7</v>
      </c>
      <c r="BV21" s="44">
        <f>-BR21+BS21-BT21+BU21</f>
        <v>11</v>
      </c>
      <c r="CF21">
        <v>5</v>
      </c>
      <c r="CG21">
        <v>5</v>
      </c>
      <c r="CH21">
        <v>4</v>
      </c>
      <c r="CI21" s="44">
        <f>AVERAGE(BW21:CH21)</f>
        <v>4.666666666666667</v>
      </c>
      <c r="CJ21">
        <v>2</v>
      </c>
      <c r="CK21">
        <v>2</v>
      </c>
      <c r="CL21">
        <v>2</v>
      </c>
      <c r="CM21">
        <v>4</v>
      </c>
      <c r="CN21">
        <v>4</v>
      </c>
      <c r="CO21">
        <v>4</v>
      </c>
      <c r="CP21">
        <v>1</v>
      </c>
      <c r="CQ21">
        <v>1</v>
      </c>
      <c r="CR21">
        <v>1</v>
      </c>
      <c r="CS21">
        <v>4</v>
      </c>
      <c r="CT21">
        <v>4</v>
      </c>
      <c r="CU21">
        <v>4</v>
      </c>
      <c r="CV21">
        <f>IF(BE21="Unión por la Patria (Frente de Todos)",AVERAGE(CM21:CO21)-MIN(AVERAGE(CJ21:CL21),AVERAGE(CP21:CR21),AVERAGE(CS21:CU21)),IF(BE21="Juntos por el Cambio",AVERAGE(CJ21:CL21)-MIN(AVERAGE(CM21:CO21),AVERAGE(CP21:CR21),AVERAGE(CS21:CU21)),IF(BE21="La Libertad Avanza",AVERAGE(CP21:CR21)-MIN(AVERAGE(CS21:CU21),AVERAGE(CM21:CO21),AVERAGE(CJ21:CL21)),IF(BE21="Frente de Izquierda",AVERAGE(CS21:CU21)-MIN(AVERAGE(CP21:CR21),AVERAGE(CM21:CO21),AVERAGE(CJ21:CL21)),"N/A"))))</f>
        <v>3</v>
      </c>
      <c r="CW21">
        <f>MAX(SUM(CJ21:CL21),SUM(CM21:CO21),SUM(CP21:CR21),SUM(CS21:CU21))-MIN(SUM(CJ21:CL21),SUM(CM21:CO21),SUM(CP21:CR21),SUM(CS21:CU21))</f>
        <v>9</v>
      </c>
      <c r="CX21">
        <f>IF(BE21="Unión por la Patria (Frente de Todos)",AVERAGE(CM21:CO21)-AVERAGE(CJ21:CL21,CP21:CR21,CS21:CU21),IF(BE21="Juntos por el Cambio",AVERAGE(CJ21:CL21)-AVERAGE(CM21:CU21),IF(BE21="La Libertad Avanza",AVERAGE(CP21:CR21)-AVERAGE(CS21:CU21,CJ21:CO21),IF(BE21="Frente de Izquierda",AVERAGE(CS21:CU21)-AVERAGE(CJ21:CR21),"N/A"))))</f>
        <v>1.6666666666666665</v>
      </c>
      <c r="CY21">
        <f>IF(BE21="Unión por la Patria (Frente de Todos)",CM21-MIN(CJ21,CP21,CS21),IF(BE21="Juntos por el Cambio",CJ21-MIN(CM21,CP21,CS21),IF(BE21="La Libertad Avanza",CP21-MIN(CJ21,CM21,CS21),IF(BE21="Frente de Izquierda",CS21-MIN(CJ21,CM21,CP21),"N/A"))))</f>
        <v>3</v>
      </c>
      <c r="CZ21">
        <f>MAX(CJ21,CM21,CP21,CS21)-MIN(CJ21,CM21,CP21,CS21)</f>
        <v>3</v>
      </c>
      <c r="DA21">
        <f>IF(BE21="Unión por la Patria (Frente de Todos)",CM21-AVERAGE(CS21,CP21,CJ21),IF(BE21="Juntos por el Cambio",CJ21-AVERAGE(CM21,CP21,CS21),IF(BE21="La Libertad Avanza",CP21-AVERAGE(CS21,CM21,CJ21),IF(BE21="Frente de Izquierda",CS21-AVERAGE(CP21,CM21,CJ21),"N/A"))))</f>
        <v>1.6666666666666665</v>
      </c>
      <c r="DB21">
        <f>IF(BE21="Unión por la Patria (Frente de Todos)",CN21-MIN(CK21,CQ21,CT21),IF(BE21="Juntos por el Cambio",CK21-MIN(CN21,CQ21,CT21),IF(BE21="La Libertad Avanza",CQ21-MIN(CK21,CN21,CT21),IF(BE21="Frente de Izquierda",CT21-MIN(CK21,CN21,CQ21),"N/A"))))</f>
        <v>3</v>
      </c>
      <c r="DC21">
        <f>MAX(CK21,CN21,CQ21,CT21)-MIN(CK21,CN21,CQ21,CT21)</f>
        <v>3</v>
      </c>
      <c r="DD21">
        <f>IF(BE21="Unión por la Patria (Frente de Todos)",CN21-AVERAGE(CK21,CQ21,CT21),IF(BE21="Juntos por el Cambio",CK21-AVERAGE(CN21,CQ21,CT21),IF(BE21="La Libertad Avanza",CQ21-AVERAGE(CK21,CN21,CT21),IF(BE21="Frente de Izquierda",CT21-AVERAGE(CK21,CN21,CQ21),"N/A"))))</f>
        <v>1.6666666666666665</v>
      </c>
      <c r="DE21">
        <f>IF(BE21="Unión por la Patria (Frente de Todos)",AVERAGE(CJ21:CL21,CP21:CU21),IF(BE21="Juntos por el Cambio",AVERAGE(CM21:CU21),IF(BE21="La Libertad Avanza",AVERAGE(CS21:CU21,CJ21:CO21),IF(BE21="Frente de Izquierda",AVERAGE(CJ21:CR21),"N/A"))))</f>
        <v>2.3333333333333335</v>
      </c>
      <c r="DF21">
        <v>7</v>
      </c>
      <c r="DG21">
        <v>3</v>
      </c>
      <c r="DH21">
        <v>0</v>
      </c>
      <c r="DI21">
        <v>2</v>
      </c>
      <c r="DJ21">
        <v>0</v>
      </c>
      <c r="DK21">
        <v>6</v>
      </c>
      <c r="DL21">
        <v>1</v>
      </c>
      <c r="DM21">
        <v>7</v>
      </c>
      <c r="DN21">
        <v>1</v>
      </c>
      <c r="DO21">
        <v>1</v>
      </c>
      <c r="DP21">
        <v>6</v>
      </c>
      <c r="DQ21">
        <v>6</v>
      </c>
      <c r="DR21">
        <v>7</v>
      </c>
      <c r="DS21">
        <v>7</v>
      </c>
      <c r="DT21">
        <v>6</v>
      </c>
      <c r="DU21">
        <v>6</v>
      </c>
      <c r="DV21">
        <v>2</v>
      </c>
      <c r="DW21" t="s">
        <v>618</v>
      </c>
      <c r="DX21" t="s">
        <v>617</v>
      </c>
      <c r="DY21" t="s">
        <v>617</v>
      </c>
      <c r="DZ21" t="s">
        <v>617</v>
      </c>
    </row>
    <row r="22" spans="1:130" x14ac:dyDescent="0.2">
      <c r="A22" s="44">
        <v>601</v>
      </c>
      <c r="B22" s="44">
        <v>1</v>
      </c>
      <c r="C22" s="44" t="s">
        <v>47</v>
      </c>
      <c r="D22" s="44">
        <v>7</v>
      </c>
      <c r="E22" s="44">
        <v>7</v>
      </c>
      <c r="F22" s="44">
        <v>4</v>
      </c>
      <c r="G22" s="44">
        <v>1</v>
      </c>
      <c r="H22" s="44">
        <v>7</v>
      </c>
      <c r="I22" s="44">
        <v>7</v>
      </c>
      <c r="J22" s="44">
        <v>7</v>
      </c>
      <c r="K22" s="44">
        <f>AVERAGE(ABS(F22-4),ABS(G22-4),ABS(H22-4),ABS(I22-4),ABS(J22-4))</f>
        <v>2.4</v>
      </c>
      <c r="L22" s="44">
        <v>7</v>
      </c>
      <c r="M22" s="44">
        <v>4</v>
      </c>
      <c r="N22" s="44">
        <v>7</v>
      </c>
      <c r="O22" s="9">
        <f>AVERAGE(L22:N22)</f>
        <v>6</v>
      </c>
      <c r="P22" s="44">
        <v>1</v>
      </c>
      <c r="Q22" s="44">
        <v>1</v>
      </c>
      <c r="R22" s="44">
        <v>1</v>
      </c>
      <c r="S22" s="44">
        <v>7</v>
      </c>
      <c r="T22" s="44">
        <f>-P22+Q22-R22+S22</f>
        <v>6</v>
      </c>
      <c r="U22" s="44">
        <v>6</v>
      </c>
      <c r="V22" s="44">
        <v>4</v>
      </c>
      <c r="W22" s="44">
        <v>6</v>
      </c>
      <c r="X22" s="44"/>
      <c r="Y22" s="44"/>
      <c r="Z22" s="44"/>
      <c r="AA22" s="44"/>
      <c r="AB22" s="44"/>
      <c r="AC22" s="44"/>
      <c r="AD22" s="44"/>
      <c r="AE22" s="44"/>
      <c r="AF22" s="44"/>
      <c r="AG22" s="44">
        <f>AVERAGE(U22:AF22)</f>
        <v>5.333333333333333</v>
      </c>
      <c r="AH22" s="44">
        <v>6</v>
      </c>
      <c r="AI22" s="44">
        <v>6</v>
      </c>
      <c r="AJ22" s="44">
        <v>6</v>
      </c>
      <c r="AK22" s="44">
        <v>1</v>
      </c>
      <c r="AL22" s="44">
        <v>1</v>
      </c>
      <c r="AM22" s="44">
        <v>1</v>
      </c>
      <c r="AN22" s="44">
        <v>6</v>
      </c>
      <c r="AO22" s="44">
        <v>6</v>
      </c>
      <c r="AP22" s="44">
        <v>6</v>
      </c>
      <c r="AQ22" s="44">
        <v>1</v>
      </c>
      <c r="AR22" s="44">
        <v>1</v>
      </c>
      <c r="AS22" s="44">
        <v>1</v>
      </c>
      <c r="AT22">
        <f>IF(C22="Unión por la Patria (Frente de Todos)",AVERAGE(AK22:AM22)-MIN(AVERAGE(AH22:AJ22),AVERAGE(AN22:AP22),AVERAGE(AQ22:AS22)),IF(C22="Juntos por el Cambio",AVERAGE(AH22:AJ22)-MIN(AVERAGE(AK22:AM22),AVERAGE(AN22:AP22),AVERAGE(AQ22:AS22)),IF(C22="La Libertad Avanza",AVERAGE(AN22:AP22)-MIN(AVERAGE(AQ22:AS22),AVERAGE(AK22:AM22),AVERAGE(AH22:AJ22)),IF(C22="Frente de Izquierda",AVERAGE(AQ22:AS22)-MIN(AVERAGE(AN22:AP22),AVERAGE(AK22:AM22),AVERAGE(AH22:AJ22)),"N/A"))))</f>
        <v>5</v>
      </c>
      <c r="AU22">
        <f>MAX(SUM(AH22:AJ22),SUM(AK22:AM22),SUM(AN22:AP22),SUM(AQ22:AS22))-MIN(SUM(AH22:AJ22),SUM(AK22:AM22),SUM(AN22:AP22),SUM(AQ22:AS22))</f>
        <v>15</v>
      </c>
      <c r="AV22">
        <f>IF(C22="Unión por la Patria (Frente de Todos)",AVERAGE(AK22:AM22)-AVERAGE(AH22:AJ22,AN22:AP22,AQ22:AS22),IF(C22="Juntos por el Cambio",AVERAGE(AH22:AJ22)-AVERAGE(AK22:AS22),IF(C22="La Libertad Avanza",AVERAGE(AN22:AP22)-AVERAGE(AQ22:AS22,AH22:AM22),IF(C22="Frente de Izquierda",AVERAGE(AQ22:AS22)-AVERAGE(AH22:AP22),"N/A"))))</f>
        <v>3.3333333333333335</v>
      </c>
      <c r="AW22">
        <f>IF(C22="Unión por la Patria (Frente de Todos)",AK22-MIN(AH22,AN22,AQ22),IF(C22="Juntos por el Cambio",AH22-MIN(AK22,AN22,AQ22),IF(C22="La Libertad Avanza",AN22-MIN(AH22,AK22,AQ22),IF(C22="Frente de Izquierda",AQ22-MIN(AH22,AK22,AN22),"N/A"))))</f>
        <v>5</v>
      </c>
      <c r="AX22">
        <f>MAX(AH22,AK22,AN22,AQ22)-MIN(AH22,AK22,AN22,AQ22)</f>
        <v>5</v>
      </c>
      <c r="AY22">
        <f>IF(C22="Unión por la Patria (Frente de Todos)",AK22-AVERAGE(AQ22,AN22,AH22),IF(C22="Juntos por el Cambio",AH22-AVERAGE(AK22,AN22,AQ22),IF(C22="La Libertad Avanza",AN22-AVERAGE(AQ22,AK22,AH22),IF(C22="Frente de Izquierda",AQ22-AVERAGE(AN22,AK22,AH22),"N/A"))))</f>
        <v>3.3333333333333335</v>
      </c>
      <c r="AZ22">
        <f>IF(C22="Unión por la Patria (Frente de Todos)",AL22-MIN(AI22,AO22,AR22),IF(C22="Juntos por el Cambio",AI22-MIN(AL22,AO22,AR22),IF(C22="La Libertad Avanza",AO22-MIN(AI22,AL22,AR22),IF(C22="Frente de Izquierda",AR22-MIN(AI22,AL22,AO22),"N/A"))))</f>
        <v>5</v>
      </c>
      <c r="BA22">
        <f>MAX(AI22,AL22,AO22,AR22)-MIN(AI22,AL22,AO22,AR22)</f>
        <v>5</v>
      </c>
      <c r="BB22">
        <f>IF(C22="Unión por la Patria (Frente de Todos)",AL22-AVERAGE(AI22,AO22,AR22),IF(C22="Juntos por el Cambio",AI22-AVERAGE(AL22,AO22,AR22),IF(C22="La Libertad Avanza",AO22-AVERAGE(AI22,AL22,AR22),IF(C22="Frente de Izquierda",AR22-AVERAGE(AI22,AL22,AO22),"N/A"))))</f>
        <v>3.3333333333333335</v>
      </c>
      <c r="BC22">
        <f>IF(C22="Unión por la Patria (Frente de Todos)",AVERAGE(AH22:AJ22,AN22:AS22),IF(C22="Juntos por el Cambio",AVERAGE(AK22:AS22),IF(C22="La Libertad Avanza",AVERAGE(AQ22:AS22,AH22:AM22),IF(C22="Frente de Izquierda",AVERAGE(AH22:AP22),"N/A"))))</f>
        <v>2.6666666666666665</v>
      </c>
      <c r="BE22" t="s">
        <v>47</v>
      </c>
      <c r="BF22">
        <v>7</v>
      </c>
      <c r="BG22">
        <v>7</v>
      </c>
      <c r="BH22">
        <v>5</v>
      </c>
      <c r="BI22">
        <v>5</v>
      </c>
      <c r="BJ22">
        <v>7</v>
      </c>
      <c r="BK22">
        <v>7</v>
      </c>
      <c r="BL22">
        <v>7</v>
      </c>
      <c r="BM22" s="44">
        <f>AVERAGE(ABS(BH22-4),ABS(BI22-4),ABS(BJ22-4),ABS(BK22-4),ABS(BL22-4))</f>
        <v>2.2000000000000002</v>
      </c>
      <c r="BN22">
        <v>7</v>
      </c>
      <c r="BO22">
        <v>5</v>
      </c>
      <c r="BP22">
        <v>7</v>
      </c>
      <c r="BQ22" s="9">
        <f>AVERAGE(BN22:BP22)</f>
        <v>6.333333333333333</v>
      </c>
      <c r="BR22">
        <v>2</v>
      </c>
      <c r="BS22">
        <v>4</v>
      </c>
      <c r="BT22">
        <v>2</v>
      </c>
      <c r="BU22">
        <v>7</v>
      </c>
      <c r="BV22" s="44">
        <f>-BR22+BS22-BT22+BU22</f>
        <v>7</v>
      </c>
      <c r="BW22">
        <v>5</v>
      </c>
      <c r="BX22">
        <v>4</v>
      </c>
      <c r="BY22">
        <v>6</v>
      </c>
      <c r="CI22" s="44">
        <f>AVERAGE(BW22:CH22)</f>
        <v>5</v>
      </c>
      <c r="CJ22">
        <v>6</v>
      </c>
      <c r="CK22">
        <v>6</v>
      </c>
      <c r="CL22">
        <v>6</v>
      </c>
      <c r="CM22">
        <v>1</v>
      </c>
      <c r="CN22">
        <v>1</v>
      </c>
      <c r="CO22">
        <v>1</v>
      </c>
      <c r="CP22">
        <v>5</v>
      </c>
      <c r="CQ22">
        <v>5</v>
      </c>
      <c r="CR22">
        <v>5</v>
      </c>
      <c r="CS22">
        <v>1</v>
      </c>
      <c r="CT22">
        <v>1</v>
      </c>
      <c r="CU22">
        <v>1</v>
      </c>
      <c r="CV22">
        <f>IF(BE22="Unión por la Patria (Frente de Todos)",AVERAGE(CM22:CO22)-MIN(AVERAGE(CJ22:CL22),AVERAGE(CP22:CR22),AVERAGE(CS22:CU22)),IF(BE22="Juntos por el Cambio",AVERAGE(CJ22:CL22)-MIN(AVERAGE(CM22:CO22),AVERAGE(CP22:CR22),AVERAGE(CS22:CU22)),IF(BE22="La Libertad Avanza",AVERAGE(CP22:CR22)-MIN(AVERAGE(CS22:CU22),AVERAGE(CM22:CO22),AVERAGE(CJ22:CL22)),IF(BE22="Frente de Izquierda",AVERAGE(CS22:CU22)-MIN(AVERAGE(CP22:CR22),AVERAGE(CM22:CO22),AVERAGE(CJ22:CL22)),"N/A"))))</f>
        <v>5</v>
      </c>
      <c r="CW22">
        <f>MAX(SUM(CJ22:CL22),SUM(CM22:CO22),SUM(CP22:CR22),SUM(CS22:CU22))-MIN(SUM(CJ22:CL22),SUM(CM22:CO22),SUM(CP22:CR22),SUM(CS22:CU22))</f>
        <v>15</v>
      </c>
      <c r="CX22">
        <f>IF(BE22="Unión por la Patria (Frente de Todos)",AVERAGE(CM22:CO22)-AVERAGE(CJ22:CL22,CP22:CR22,CS22:CU22),IF(BE22="Juntos por el Cambio",AVERAGE(CJ22:CL22)-AVERAGE(CM22:CU22),IF(BE22="La Libertad Avanza",AVERAGE(CP22:CR22)-AVERAGE(CS22:CU22,CJ22:CO22),IF(BE22="Frente de Izquierda",AVERAGE(CS22:CU22)-AVERAGE(CJ22:CR22),"N/A"))))</f>
        <v>3.6666666666666665</v>
      </c>
      <c r="CY22">
        <f>IF(BE22="Unión por la Patria (Frente de Todos)",CM22-MIN(CJ22,CP22,CS22),IF(BE22="Juntos por el Cambio",CJ22-MIN(CM22,CP22,CS22),IF(BE22="La Libertad Avanza",CP22-MIN(CJ22,CM22,CS22),IF(BE22="Frente de Izquierda",CS22-MIN(CJ22,CM22,CP22),"N/A"))))</f>
        <v>5</v>
      </c>
      <c r="CZ22">
        <f>MAX(CJ22,CM22,CP22,CS22)-MIN(CJ22,CM22,CP22,CS22)</f>
        <v>5</v>
      </c>
      <c r="DA22">
        <f>IF(BE22="Unión por la Patria (Frente de Todos)",CM22-AVERAGE(CS22,CP22,CJ22),IF(BE22="Juntos por el Cambio",CJ22-AVERAGE(CM22,CP22,CS22),IF(BE22="La Libertad Avanza",CP22-AVERAGE(CS22,CM22,CJ22),IF(BE22="Frente de Izquierda",CS22-AVERAGE(CP22,CM22,CJ22),"N/A"))))</f>
        <v>3.6666666666666665</v>
      </c>
      <c r="DB22">
        <f>IF(BE22="Unión por la Patria (Frente de Todos)",CN22-MIN(CK22,CQ22,CT22),IF(BE22="Juntos por el Cambio",CK22-MIN(CN22,CQ22,CT22),IF(BE22="La Libertad Avanza",CQ22-MIN(CK22,CN22,CT22),IF(BE22="Frente de Izquierda",CT22-MIN(CK22,CN22,CQ22),"N/A"))))</f>
        <v>5</v>
      </c>
      <c r="DC22">
        <f>MAX(CK22,CN22,CQ22,CT22)-MIN(CK22,CN22,CQ22,CT22)</f>
        <v>5</v>
      </c>
      <c r="DD22">
        <f>IF(BE22="Unión por la Patria (Frente de Todos)",CN22-AVERAGE(CK22,CQ22,CT22),IF(BE22="Juntos por el Cambio",CK22-AVERAGE(CN22,CQ22,CT22),IF(BE22="La Libertad Avanza",CQ22-AVERAGE(CK22,CN22,CT22),IF(BE22="Frente de Izquierda",CT22-AVERAGE(CK22,CN22,CQ22),"N/A"))))</f>
        <v>3.6666666666666665</v>
      </c>
      <c r="DE22">
        <f>IF(BE22="Unión por la Patria (Frente de Todos)",AVERAGE(CJ22:CL22,CP22:CU22),IF(BE22="Juntos por el Cambio",AVERAGE(CM22:CU22),IF(BE22="La Libertad Avanza",AVERAGE(CS22:CU22,CJ22:CO22),IF(BE22="Frente de Izquierda",AVERAGE(CJ22:CR22),"N/A"))))</f>
        <v>2.3333333333333335</v>
      </c>
      <c r="DF22">
        <v>9</v>
      </c>
      <c r="DG22">
        <v>0</v>
      </c>
      <c r="DH22">
        <v>2</v>
      </c>
      <c r="DI22">
        <v>3</v>
      </c>
      <c r="DJ22">
        <v>0</v>
      </c>
      <c r="DK22">
        <v>7</v>
      </c>
      <c r="DL22">
        <v>1</v>
      </c>
      <c r="DM22">
        <v>7</v>
      </c>
      <c r="DN22">
        <v>1</v>
      </c>
      <c r="DO22">
        <v>1</v>
      </c>
      <c r="DP22">
        <v>7</v>
      </c>
      <c r="DQ22">
        <v>7</v>
      </c>
      <c r="DR22">
        <v>7</v>
      </c>
      <c r="DS22">
        <v>6</v>
      </c>
      <c r="DT22">
        <v>7</v>
      </c>
      <c r="DU22">
        <v>7</v>
      </c>
      <c r="DV22">
        <v>3</v>
      </c>
      <c r="DW22" t="s">
        <v>617</v>
      </c>
      <c r="DX22" t="s">
        <v>617</v>
      </c>
      <c r="DY22" t="s">
        <v>617</v>
      </c>
      <c r="DZ22" t="s">
        <v>618</v>
      </c>
    </row>
    <row r="23" spans="1:130" x14ac:dyDescent="0.2">
      <c r="A23" s="44">
        <v>673</v>
      </c>
      <c r="B23" s="44">
        <v>1</v>
      </c>
      <c r="C23" s="44" t="s">
        <v>53</v>
      </c>
      <c r="D23" s="44">
        <v>5</v>
      </c>
      <c r="E23" s="44">
        <v>7</v>
      </c>
      <c r="F23" s="44">
        <v>5</v>
      </c>
      <c r="G23" s="44">
        <v>7</v>
      </c>
      <c r="H23" s="44">
        <v>4</v>
      </c>
      <c r="I23" s="44">
        <v>7</v>
      </c>
      <c r="J23" s="44">
        <v>1</v>
      </c>
      <c r="K23" s="44">
        <f>AVERAGE(ABS(F23-4),ABS(G23-4),ABS(H23-4),ABS(I23-4),ABS(J23-4))</f>
        <v>2</v>
      </c>
      <c r="L23" s="44">
        <v>6</v>
      </c>
      <c r="M23" s="44">
        <v>4</v>
      </c>
      <c r="N23" s="44">
        <v>7</v>
      </c>
      <c r="O23" s="9">
        <f>AVERAGE(L23:N23)</f>
        <v>5.666666666666667</v>
      </c>
      <c r="P23" s="44">
        <v>1</v>
      </c>
      <c r="Q23" s="44">
        <v>5</v>
      </c>
      <c r="R23" s="44">
        <v>3</v>
      </c>
      <c r="S23" s="44">
        <v>7</v>
      </c>
      <c r="T23" s="44">
        <f>-P23+Q23-R23+S23</f>
        <v>8</v>
      </c>
      <c r="U23" s="44"/>
      <c r="V23" s="44"/>
      <c r="W23" s="44"/>
      <c r="X23" s="44">
        <v>6</v>
      </c>
      <c r="Y23" s="44">
        <v>6</v>
      </c>
      <c r="Z23" s="44">
        <v>6</v>
      </c>
      <c r="AA23" s="44"/>
      <c r="AB23" s="44"/>
      <c r="AC23" s="44"/>
      <c r="AD23" s="44"/>
      <c r="AE23" s="44"/>
      <c r="AF23" s="44"/>
      <c r="AG23" s="44">
        <f>AVERAGE(U23:AF23)</f>
        <v>6</v>
      </c>
      <c r="AH23" s="44">
        <v>2</v>
      </c>
      <c r="AI23" s="44">
        <v>1</v>
      </c>
      <c r="AJ23" s="44">
        <v>2</v>
      </c>
      <c r="AK23" s="44">
        <v>2</v>
      </c>
      <c r="AL23" s="44">
        <v>1</v>
      </c>
      <c r="AM23" s="44">
        <v>1</v>
      </c>
      <c r="AN23" s="44">
        <v>1</v>
      </c>
      <c r="AO23" s="44">
        <v>1</v>
      </c>
      <c r="AP23" s="44">
        <v>1</v>
      </c>
      <c r="AQ23" s="44">
        <v>5</v>
      </c>
      <c r="AR23" s="44">
        <v>5</v>
      </c>
      <c r="AS23" s="44">
        <v>5</v>
      </c>
      <c r="AT23">
        <f>IF(C23="Unión por la Patria (Frente de Todos)",AVERAGE(AK23:AM23)-MIN(AVERAGE(AH23:AJ23),AVERAGE(AN23:AP23),AVERAGE(AQ23:AS23)),IF(C23="Juntos por el Cambio",AVERAGE(AH23:AJ23)-MIN(AVERAGE(AK23:AM23),AVERAGE(AN23:AP23),AVERAGE(AQ23:AS23)),IF(C23="La Libertad Avanza",AVERAGE(AN23:AP23)-MIN(AVERAGE(AQ23:AS23),AVERAGE(AK23:AM23),AVERAGE(AH23:AJ23)),IF(C23="Frente de Izquierda",AVERAGE(AQ23:AS23)-MIN(AVERAGE(AN23:AP23),AVERAGE(AK23:AM23),AVERAGE(AH23:AJ23)),"N/A"))))</f>
        <v>0.33333333333333326</v>
      </c>
      <c r="AU23">
        <f>MAX(SUM(AH23:AJ23),SUM(AK23:AM23),SUM(AN23:AP23),SUM(AQ23:AS23))-MIN(SUM(AH23:AJ23),SUM(AK23:AM23),SUM(AN23:AP23),SUM(AQ23:AS23))</f>
        <v>12</v>
      </c>
      <c r="AV23">
        <f>IF(C23="Unión por la Patria (Frente de Todos)",AVERAGE(AK23:AM23)-AVERAGE(AH23:AJ23,AN23:AP23,AQ23:AS23),IF(C23="Juntos por el Cambio",AVERAGE(AH23:AJ23)-AVERAGE(AK23:AS23),IF(C23="La Libertad Avanza",AVERAGE(AN23:AP23)-AVERAGE(AQ23:AS23,AH23:AM23),IF(C23="Frente de Izquierda",AVERAGE(AQ23:AS23)-AVERAGE(AH23:AP23),"N/A"))))</f>
        <v>-1.2222222222222221</v>
      </c>
      <c r="AW23">
        <f>IF(C23="Unión por la Patria (Frente de Todos)",AK23-MIN(AH23,AN23,AQ23),IF(C23="Juntos por el Cambio",AH23-MIN(AK23,AN23,AQ23),IF(C23="La Libertad Avanza",AN23-MIN(AH23,AK23,AQ23),IF(C23="Frente de Izquierda",AQ23-MIN(AH23,AK23,AN23),"N/A"))))</f>
        <v>1</v>
      </c>
      <c r="AX23">
        <f>MAX(AH23,AK23,AN23,AQ23)-MIN(AH23,AK23,AN23,AQ23)</f>
        <v>4</v>
      </c>
      <c r="AY23">
        <f>IF(C23="Unión por la Patria (Frente de Todos)",AK23-AVERAGE(AQ23,AN23,AH23),IF(C23="Juntos por el Cambio",AH23-AVERAGE(AK23,AN23,AQ23),IF(C23="La Libertad Avanza",AN23-AVERAGE(AQ23,AK23,AH23),IF(C23="Frente de Izquierda",AQ23-AVERAGE(AN23,AK23,AH23),"N/A"))))</f>
        <v>-0.66666666666666652</v>
      </c>
      <c r="AZ23">
        <f>IF(C23="Unión por la Patria (Frente de Todos)",AL23-MIN(AI23,AO23,AR23),IF(C23="Juntos por el Cambio",AI23-MIN(AL23,AO23,AR23),IF(C23="La Libertad Avanza",AO23-MIN(AI23,AL23,AR23),IF(C23="Frente de Izquierda",AR23-MIN(AI23,AL23,AO23),"N/A"))))</f>
        <v>0</v>
      </c>
      <c r="BA23">
        <f>MAX(AI23,AL23,AO23,AR23)-MIN(AI23,AL23,AO23,AR23)</f>
        <v>4</v>
      </c>
      <c r="BB23">
        <f>IF(C23="Unión por la Patria (Frente de Todos)",AL23-AVERAGE(AI23,AO23,AR23),IF(C23="Juntos por el Cambio",AI23-AVERAGE(AL23,AO23,AR23),IF(C23="La Libertad Avanza",AO23-AVERAGE(AI23,AL23,AR23),IF(C23="Frente de Izquierda",AR23-AVERAGE(AI23,AL23,AO23),"N/A"))))</f>
        <v>-1.3333333333333335</v>
      </c>
      <c r="BC23">
        <f>IF(C23="Unión por la Patria (Frente de Todos)",AVERAGE(AH23:AJ23,AN23:AS23),IF(C23="Juntos por el Cambio",AVERAGE(AK23:AS23),IF(C23="La Libertad Avanza",AVERAGE(AQ23:AS23,AH23:AM23),IF(C23="Frente de Izquierda",AVERAGE(AH23:AP23),"N/A"))))</f>
        <v>2.5555555555555554</v>
      </c>
      <c r="BE23" t="s">
        <v>53</v>
      </c>
      <c r="BF23">
        <v>4</v>
      </c>
      <c r="BG23">
        <v>7</v>
      </c>
      <c r="BH23">
        <v>7</v>
      </c>
      <c r="BI23">
        <v>7</v>
      </c>
      <c r="BJ23">
        <v>3</v>
      </c>
      <c r="BK23">
        <v>7</v>
      </c>
      <c r="BL23">
        <v>1</v>
      </c>
      <c r="BM23" s="44">
        <f>AVERAGE(ABS(BH23-4),ABS(BI23-4),ABS(BJ23-4),ABS(BK23-4),ABS(BL23-4))</f>
        <v>2.6</v>
      </c>
      <c r="BN23">
        <v>7</v>
      </c>
      <c r="BO23">
        <v>7</v>
      </c>
      <c r="BP23">
        <v>7</v>
      </c>
      <c r="BQ23" s="9">
        <f>AVERAGE(BN23:BP23)</f>
        <v>7</v>
      </c>
      <c r="BR23">
        <v>4</v>
      </c>
      <c r="BS23">
        <v>7</v>
      </c>
      <c r="BT23">
        <v>2</v>
      </c>
      <c r="BU23">
        <v>6</v>
      </c>
      <c r="BV23" s="44">
        <f>-BR23+BS23-BT23+BU23</f>
        <v>7</v>
      </c>
      <c r="BZ23">
        <v>6</v>
      </c>
      <c r="CA23">
        <v>5</v>
      </c>
      <c r="CB23">
        <v>6</v>
      </c>
      <c r="CI23" s="44">
        <f>AVERAGE(BW23:CH23)</f>
        <v>5.666666666666667</v>
      </c>
      <c r="CJ23">
        <v>2</v>
      </c>
      <c r="CK23">
        <v>1</v>
      </c>
      <c r="CL23">
        <v>1</v>
      </c>
      <c r="CM23">
        <v>4</v>
      </c>
      <c r="CN23">
        <v>6</v>
      </c>
      <c r="CO23">
        <v>6</v>
      </c>
      <c r="CP23">
        <v>1</v>
      </c>
      <c r="CQ23">
        <v>1</v>
      </c>
      <c r="CR23">
        <v>1</v>
      </c>
      <c r="CS23">
        <v>4</v>
      </c>
      <c r="CT23">
        <v>5</v>
      </c>
      <c r="CU23">
        <v>5</v>
      </c>
      <c r="CV23">
        <f>IF(BE23="Unión por la Patria (Frente de Todos)",AVERAGE(CM23:CO23)-MIN(AVERAGE(CJ23:CL23),AVERAGE(CP23:CR23),AVERAGE(CS23:CU23)),IF(BE23="Juntos por el Cambio",AVERAGE(CJ23:CL23)-MIN(AVERAGE(CM23:CO23),AVERAGE(CP23:CR23),AVERAGE(CS23:CU23)),IF(BE23="La Libertad Avanza",AVERAGE(CP23:CR23)-MIN(AVERAGE(CS23:CU23),AVERAGE(CM23:CO23),AVERAGE(CJ23:CL23)),IF(BE23="Frente de Izquierda",AVERAGE(CS23:CU23)-MIN(AVERAGE(CP23:CR23),AVERAGE(CM23:CO23),AVERAGE(CJ23:CL23)),"N/A"))))</f>
        <v>4.333333333333333</v>
      </c>
      <c r="CW23">
        <f>MAX(SUM(CJ23:CL23),SUM(CM23:CO23),SUM(CP23:CR23),SUM(CS23:CU23))-MIN(SUM(CJ23:CL23),SUM(CM23:CO23),SUM(CP23:CR23),SUM(CS23:CU23))</f>
        <v>13</v>
      </c>
      <c r="CX23">
        <f>IF(BE23="Unión por la Patria (Frente de Todos)",AVERAGE(CM23:CO23)-AVERAGE(CJ23:CL23,CP23:CR23,CS23:CU23),IF(BE23="Juntos por el Cambio",AVERAGE(CJ23:CL23)-AVERAGE(CM23:CU23),IF(BE23="La Libertad Avanza",AVERAGE(CP23:CR23)-AVERAGE(CS23:CU23,CJ23:CO23),IF(BE23="Frente de Izquierda",AVERAGE(CS23:CU23)-AVERAGE(CJ23:CR23),"N/A"))))</f>
        <v>2.9999999999999996</v>
      </c>
      <c r="CY23">
        <f>IF(BE23="Unión por la Patria (Frente de Todos)",CM23-MIN(CJ23,CP23,CS23),IF(BE23="Juntos por el Cambio",CJ23-MIN(CM23,CP23,CS23),IF(BE23="La Libertad Avanza",CP23-MIN(CJ23,CM23,CS23),IF(BE23="Frente de Izquierda",CS23-MIN(CJ23,CM23,CP23),"N/A"))))</f>
        <v>3</v>
      </c>
      <c r="CZ23">
        <f>MAX(CJ23,CM23,CP23,CS23)-MIN(CJ23,CM23,CP23,CS23)</f>
        <v>3</v>
      </c>
      <c r="DA23">
        <f>IF(BE23="Unión por la Patria (Frente de Todos)",CM23-AVERAGE(CS23,CP23,CJ23),IF(BE23="Juntos por el Cambio",CJ23-AVERAGE(CM23,CP23,CS23),IF(BE23="La Libertad Avanza",CP23-AVERAGE(CS23,CM23,CJ23),IF(BE23="Frente de Izquierda",CS23-AVERAGE(CP23,CM23,CJ23),"N/A"))))</f>
        <v>1.6666666666666665</v>
      </c>
      <c r="DB23">
        <f>IF(BE23="Unión por la Patria (Frente de Todos)",CN23-MIN(CK23,CQ23,CT23),IF(BE23="Juntos por el Cambio",CK23-MIN(CN23,CQ23,CT23),IF(BE23="La Libertad Avanza",CQ23-MIN(CK23,CN23,CT23),IF(BE23="Frente de Izquierda",CT23-MIN(CK23,CN23,CQ23),"N/A"))))</f>
        <v>5</v>
      </c>
      <c r="DC23">
        <f>MAX(CK23,CN23,CQ23,CT23)-MIN(CK23,CN23,CQ23,CT23)</f>
        <v>5</v>
      </c>
      <c r="DD23">
        <f>IF(BE23="Unión por la Patria (Frente de Todos)",CN23-AVERAGE(CK23,CQ23,CT23),IF(BE23="Juntos por el Cambio",CK23-AVERAGE(CN23,CQ23,CT23),IF(BE23="La Libertad Avanza",CQ23-AVERAGE(CK23,CN23,CT23),IF(BE23="Frente de Izquierda",CT23-AVERAGE(CK23,CN23,CQ23),"N/A"))))</f>
        <v>3.6666666666666665</v>
      </c>
      <c r="DE23">
        <f>IF(BE23="Unión por la Patria (Frente de Todos)",AVERAGE(CJ23:CL23,CP23:CU23),IF(BE23="Juntos por el Cambio",AVERAGE(CM23:CU23),IF(BE23="La Libertad Avanza",AVERAGE(CS23:CU23,CJ23:CO23),IF(BE23="Frente de Izquierda",AVERAGE(CJ23:CR23),"N/A"))))</f>
        <v>2.3333333333333335</v>
      </c>
      <c r="DF23">
        <v>6</v>
      </c>
      <c r="DG23">
        <v>2</v>
      </c>
      <c r="DH23">
        <v>1</v>
      </c>
      <c r="DI23">
        <v>3</v>
      </c>
      <c r="DJ23">
        <v>1</v>
      </c>
      <c r="DK23">
        <v>7</v>
      </c>
      <c r="DL23">
        <v>1</v>
      </c>
      <c r="DM23">
        <v>7</v>
      </c>
      <c r="DN23">
        <v>1</v>
      </c>
      <c r="DO23">
        <v>1</v>
      </c>
      <c r="DP23">
        <v>7</v>
      </c>
      <c r="DQ23">
        <v>7</v>
      </c>
      <c r="DR23">
        <v>3</v>
      </c>
      <c r="DS23">
        <v>2</v>
      </c>
      <c r="DT23">
        <v>7</v>
      </c>
      <c r="DU23">
        <v>7</v>
      </c>
      <c r="DV23">
        <v>1</v>
      </c>
      <c r="DW23" t="s">
        <v>618</v>
      </c>
      <c r="DX23" t="s">
        <v>617</v>
      </c>
      <c r="DY23" t="s">
        <v>617</v>
      </c>
      <c r="DZ23" t="s">
        <v>617</v>
      </c>
    </row>
    <row r="24" spans="1:130" x14ac:dyDescent="0.2">
      <c r="A24" s="44">
        <v>581</v>
      </c>
      <c r="B24" s="44">
        <v>1</v>
      </c>
      <c r="C24" s="44" t="s">
        <v>47</v>
      </c>
      <c r="D24" s="44">
        <v>1</v>
      </c>
      <c r="E24" s="44">
        <v>7</v>
      </c>
      <c r="F24" s="44">
        <v>1</v>
      </c>
      <c r="G24" s="44">
        <v>1</v>
      </c>
      <c r="H24" s="44">
        <v>7</v>
      </c>
      <c r="I24" s="44">
        <v>1</v>
      </c>
      <c r="J24" s="44">
        <v>4</v>
      </c>
      <c r="K24" s="44">
        <f>AVERAGE(ABS(F24-4),ABS(G24-4),ABS(H24-4),ABS(I24-4),ABS(J24-4))</f>
        <v>2.4</v>
      </c>
      <c r="L24" s="44">
        <v>7</v>
      </c>
      <c r="M24" s="44">
        <v>4</v>
      </c>
      <c r="N24" s="44">
        <v>7</v>
      </c>
      <c r="O24" s="9">
        <f>AVERAGE(L24:N24)</f>
        <v>6</v>
      </c>
      <c r="P24" s="44">
        <v>3</v>
      </c>
      <c r="Q24" s="44">
        <v>7</v>
      </c>
      <c r="R24" s="44">
        <v>1</v>
      </c>
      <c r="S24" s="44">
        <v>7</v>
      </c>
      <c r="T24" s="44">
        <f>-P24+Q24-R24+S24</f>
        <v>10</v>
      </c>
      <c r="U24" s="44">
        <v>1</v>
      </c>
      <c r="V24" s="44">
        <v>3</v>
      </c>
      <c r="W24" s="44">
        <v>4</v>
      </c>
      <c r="X24" s="44"/>
      <c r="Y24" s="44"/>
      <c r="Z24" s="44"/>
      <c r="AA24" s="44"/>
      <c r="AB24" s="44"/>
      <c r="AC24" s="44"/>
      <c r="AD24" s="44"/>
      <c r="AE24" s="44"/>
      <c r="AF24" s="44"/>
      <c r="AG24" s="44">
        <f>AVERAGE(U24:AF24)</f>
        <v>2.6666666666666665</v>
      </c>
      <c r="AH24" s="44">
        <v>4</v>
      </c>
      <c r="AI24" s="44">
        <v>4</v>
      </c>
      <c r="AJ24" s="44">
        <v>4</v>
      </c>
      <c r="AK24" s="44">
        <v>3</v>
      </c>
      <c r="AL24" s="44">
        <v>2</v>
      </c>
      <c r="AM24" s="44">
        <v>3</v>
      </c>
      <c r="AN24" s="44">
        <v>4</v>
      </c>
      <c r="AO24" s="44">
        <v>4</v>
      </c>
      <c r="AP24" s="44">
        <v>4</v>
      </c>
      <c r="AQ24" s="44">
        <v>2</v>
      </c>
      <c r="AR24" s="44">
        <v>2</v>
      </c>
      <c r="AS24" s="44">
        <v>2</v>
      </c>
      <c r="AT24">
        <f>IF(C24="Unión por la Patria (Frente de Todos)",AVERAGE(AK24:AM24)-MIN(AVERAGE(AH24:AJ24),AVERAGE(AN24:AP24),AVERAGE(AQ24:AS24)),IF(C24="Juntos por el Cambio",AVERAGE(AH24:AJ24)-MIN(AVERAGE(AK24:AM24),AVERAGE(AN24:AP24),AVERAGE(AQ24:AS24)),IF(C24="La Libertad Avanza",AVERAGE(AN24:AP24)-MIN(AVERAGE(AQ24:AS24),AVERAGE(AK24:AM24),AVERAGE(AH24:AJ24)),IF(C24="Frente de Izquierda",AVERAGE(AQ24:AS24)-MIN(AVERAGE(AN24:AP24),AVERAGE(AK24:AM24),AVERAGE(AH24:AJ24)),"N/A"))))</f>
        <v>2</v>
      </c>
      <c r="AU24">
        <f>MAX(SUM(AH24:AJ24),SUM(AK24:AM24),SUM(AN24:AP24),SUM(AQ24:AS24))-MIN(SUM(AH24:AJ24),SUM(AK24:AM24),SUM(AN24:AP24),SUM(AQ24:AS24))</f>
        <v>6</v>
      </c>
      <c r="AV24">
        <f>IF(C24="Unión por la Patria (Frente de Todos)",AVERAGE(AK24:AM24)-AVERAGE(AH24:AJ24,AN24:AP24,AQ24:AS24),IF(C24="Juntos por el Cambio",AVERAGE(AH24:AJ24)-AVERAGE(AK24:AS24),IF(C24="La Libertad Avanza",AVERAGE(AN24:AP24)-AVERAGE(AQ24:AS24,AH24:AM24),IF(C24="Frente de Izquierda",AVERAGE(AQ24:AS24)-AVERAGE(AH24:AP24),"N/A"))))</f>
        <v>1.1111111111111112</v>
      </c>
      <c r="AW24">
        <f>IF(C24="Unión por la Patria (Frente de Todos)",AK24-MIN(AH24,AN24,AQ24),IF(C24="Juntos por el Cambio",AH24-MIN(AK24,AN24,AQ24),IF(C24="La Libertad Avanza",AN24-MIN(AH24,AK24,AQ24),IF(C24="Frente de Izquierda",AQ24-MIN(AH24,AK24,AN24),"N/A"))))</f>
        <v>2</v>
      </c>
      <c r="AX24">
        <f>MAX(AH24,AK24,AN24,AQ24)-MIN(AH24,AK24,AN24,AQ24)</f>
        <v>2</v>
      </c>
      <c r="AY24">
        <f>IF(C24="Unión por la Patria (Frente de Todos)",AK24-AVERAGE(AQ24,AN24,AH24),IF(C24="Juntos por el Cambio",AH24-AVERAGE(AK24,AN24,AQ24),IF(C24="La Libertad Avanza",AN24-AVERAGE(AQ24,AK24,AH24),IF(C24="Frente de Izquierda",AQ24-AVERAGE(AN24,AK24,AH24),"N/A"))))</f>
        <v>1</v>
      </c>
      <c r="AZ24">
        <f>IF(C24="Unión por la Patria (Frente de Todos)",AL24-MIN(AI24,AO24,AR24),IF(C24="Juntos por el Cambio",AI24-MIN(AL24,AO24,AR24),IF(C24="La Libertad Avanza",AO24-MIN(AI24,AL24,AR24),IF(C24="Frente de Izquierda",AR24-MIN(AI24,AL24,AO24),"N/A"))))</f>
        <v>2</v>
      </c>
      <c r="BA24">
        <f>MAX(AI24,AL24,AO24,AR24)-MIN(AI24,AL24,AO24,AR24)</f>
        <v>2</v>
      </c>
      <c r="BB24">
        <f>IF(C24="Unión por la Patria (Frente de Todos)",AL24-AVERAGE(AI24,AO24,AR24),IF(C24="Juntos por el Cambio",AI24-AVERAGE(AL24,AO24,AR24),IF(C24="La Libertad Avanza",AO24-AVERAGE(AI24,AL24,AR24),IF(C24="Frente de Izquierda",AR24-AVERAGE(AI24,AL24,AO24),"N/A"))))</f>
        <v>1.3333333333333335</v>
      </c>
      <c r="BC24">
        <f>IF(C24="Unión por la Patria (Frente de Todos)",AVERAGE(AH24:AJ24,AN24:AS24),IF(C24="Juntos por el Cambio",AVERAGE(AK24:AS24),IF(C24="La Libertad Avanza",AVERAGE(AQ24:AS24,AH24:AM24),IF(C24="Frente de Izquierda",AVERAGE(AH24:AP24),"N/A"))))</f>
        <v>2.8888888888888888</v>
      </c>
      <c r="BE24" t="s">
        <v>47</v>
      </c>
      <c r="BF24">
        <v>3</v>
      </c>
      <c r="BG24">
        <v>7</v>
      </c>
      <c r="BH24">
        <v>3</v>
      </c>
      <c r="BI24">
        <v>1</v>
      </c>
      <c r="BJ24">
        <v>7</v>
      </c>
      <c r="BK24">
        <v>1</v>
      </c>
      <c r="BL24">
        <v>4</v>
      </c>
      <c r="BM24" s="44">
        <f>AVERAGE(ABS(BH24-4),ABS(BI24-4),ABS(BJ24-4),ABS(BK24-4),ABS(BL24-4))</f>
        <v>2</v>
      </c>
      <c r="BN24">
        <v>7</v>
      </c>
      <c r="BO24">
        <v>3</v>
      </c>
      <c r="BP24">
        <v>7</v>
      </c>
      <c r="BQ24" s="9">
        <f>AVERAGE(BN24:BP24)</f>
        <v>5.666666666666667</v>
      </c>
      <c r="BR24">
        <v>2</v>
      </c>
      <c r="BS24">
        <v>7</v>
      </c>
      <c r="BT24">
        <v>2</v>
      </c>
      <c r="BU24">
        <v>7</v>
      </c>
      <c r="BV24" s="44">
        <f>-BR24+BS24-BT24+BU24</f>
        <v>10</v>
      </c>
      <c r="BW24">
        <v>6</v>
      </c>
      <c r="BX24">
        <v>2</v>
      </c>
      <c r="BY24">
        <v>2</v>
      </c>
      <c r="CI24" s="44">
        <f>AVERAGE(BW24:CH24)</f>
        <v>3.3333333333333335</v>
      </c>
      <c r="CJ24">
        <v>4</v>
      </c>
      <c r="CK24">
        <v>4</v>
      </c>
      <c r="CL24">
        <v>4</v>
      </c>
      <c r="CM24">
        <v>4</v>
      </c>
      <c r="CN24">
        <v>2</v>
      </c>
      <c r="CO24">
        <v>2</v>
      </c>
      <c r="CP24">
        <v>3</v>
      </c>
      <c r="CQ24">
        <v>4</v>
      </c>
      <c r="CR24">
        <v>4</v>
      </c>
      <c r="CS24">
        <v>1</v>
      </c>
      <c r="CT24">
        <v>1</v>
      </c>
      <c r="CU24">
        <v>1</v>
      </c>
      <c r="CV24">
        <f>IF(BE24="Unión por la Patria (Frente de Todos)",AVERAGE(CM24:CO24)-MIN(AVERAGE(CJ24:CL24),AVERAGE(CP24:CR24),AVERAGE(CS24:CU24)),IF(BE24="Juntos por el Cambio",AVERAGE(CJ24:CL24)-MIN(AVERAGE(CM24:CO24),AVERAGE(CP24:CR24),AVERAGE(CS24:CU24)),IF(BE24="La Libertad Avanza",AVERAGE(CP24:CR24)-MIN(AVERAGE(CS24:CU24),AVERAGE(CM24:CO24),AVERAGE(CJ24:CL24)),IF(BE24="Frente de Izquierda",AVERAGE(CS24:CU24)-MIN(AVERAGE(CP24:CR24),AVERAGE(CM24:CO24),AVERAGE(CJ24:CL24)),"N/A"))))</f>
        <v>3</v>
      </c>
      <c r="CW24">
        <f>MAX(SUM(CJ24:CL24),SUM(CM24:CO24),SUM(CP24:CR24),SUM(CS24:CU24))-MIN(SUM(CJ24:CL24),SUM(CM24:CO24),SUM(CP24:CR24),SUM(CS24:CU24))</f>
        <v>9</v>
      </c>
      <c r="CX24">
        <f>IF(BE24="Unión por la Patria (Frente de Todos)",AVERAGE(CM24:CO24)-AVERAGE(CJ24:CL24,CP24:CR24,CS24:CU24),IF(BE24="Juntos por el Cambio",AVERAGE(CJ24:CL24)-AVERAGE(CM24:CU24),IF(BE24="La Libertad Avanza",AVERAGE(CP24:CR24)-AVERAGE(CS24:CU24,CJ24:CO24),IF(BE24="Frente de Izquierda",AVERAGE(CS24:CU24)-AVERAGE(CJ24:CR24),"N/A"))))</f>
        <v>1.5555555555555554</v>
      </c>
      <c r="CY24">
        <f>IF(BE24="Unión por la Patria (Frente de Todos)",CM24-MIN(CJ24,CP24,CS24),IF(BE24="Juntos por el Cambio",CJ24-MIN(CM24,CP24,CS24),IF(BE24="La Libertad Avanza",CP24-MIN(CJ24,CM24,CS24),IF(BE24="Frente de Izquierda",CS24-MIN(CJ24,CM24,CP24),"N/A"))))</f>
        <v>3</v>
      </c>
      <c r="CZ24">
        <f>MAX(CJ24,CM24,CP24,CS24)-MIN(CJ24,CM24,CP24,CS24)</f>
        <v>3</v>
      </c>
      <c r="DA24">
        <f>IF(BE24="Unión por la Patria (Frente de Todos)",CM24-AVERAGE(CS24,CP24,CJ24),IF(BE24="Juntos por el Cambio",CJ24-AVERAGE(CM24,CP24,CS24),IF(BE24="La Libertad Avanza",CP24-AVERAGE(CS24,CM24,CJ24),IF(BE24="Frente de Izquierda",CS24-AVERAGE(CP24,CM24,CJ24),"N/A"))))</f>
        <v>1.3333333333333335</v>
      </c>
      <c r="DB24">
        <f>IF(BE24="Unión por la Patria (Frente de Todos)",CN24-MIN(CK24,CQ24,CT24),IF(BE24="Juntos por el Cambio",CK24-MIN(CN24,CQ24,CT24),IF(BE24="La Libertad Avanza",CQ24-MIN(CK24,CN24,CT24),IF(BE24="Frente de Izquierda",CT24-MIN(CK24,CN24,CQ24),"N/A"))))</f>
        <v>3</v>
      </c>
      <c r="DC24">
        <f>MAX(CK24,CN24,CQ24,CT24)-MIN(CK24,CN24,CQ24,CT24)</f>
        <v>3</v>
      </c>
      <c r="DD24">
        <f>IF(BE24="Unión por la Patria (Frente de Todos)",CN24-AVERAGE(CK24,CQ24,CT24),IF(BE24="Juntos por el Cambio",CK24-AVERAGE(CN24,CQ24,CT24),IF(BE24="La Libertad Avanza",CQ24-AVERAGE(CK24,CN24,CT24),IF(BE24="Frente de Izquierda",CT24-AVERAGE(CK24,CN24,CQ24),"N/A"))))</f>
        <v>1.6666666666666665</v>
      </c>
      <c r="DE24">
        <f>IF(BE24="Unión por la Patria (Frente de Todos)",AVERAGE(CJ24:CL24,CP24:CU24),IF(BE24="Juntos por el Cambio",AVERAGE(CM24:CU24),IF(BE24="La Libertad Avanza",AVERAGE(CS24:CU24,CJ24:CO24),IF(BE24="Frente de Izquierda",AVERAGE(CJ24:CR24),"N/A"))))</f>
        <v>2.4444444444444446</v>
      </c>
      <c r="DF24">
        <v>5</v>
      </c>
      <c r="DG24">
        <v>0</v>
      </c>
      <c r="DH24">
        <v>1</v>
      </c>
      <c r="DI24">
        <v>3</v>
      </c>
      <c r="DJ24">
        <v>0</v>
      </c>
      <c r="DK24">
        <v>7</v>
      </c>
      <c r="DL24">
        <v>2</v>
      </c>
      <c r="DM24">
        <v>2</v>
      </c>
      <c r="DN24">
        <v>2</v>
      </c>
      <c r="DO24">
        <v>2</v>
      </c>
      <c r="DP24">
        <v>6</v>
      </c>
      <c r="DQ24">
        <v>7</v>
      </c>
      <c r="DR24">
        <v>7</v>
      </c>
      <c r="DS24">
        <v>2</v>
      </c>
      <c r="DT24">
        <v>7</v>
      </c>
      <c r="DU24">
        <v>7</v>
      </c>
      <c r="DV24">
        <v>3</v>
      </c>
      <c r="DW24" t="s">
        <v>618</v>
      </c>
      <c r="DX24" t="s">
        <v>617</v>
      </c>
      <c r="DY24" t="s">
        <v>617</v>
      </c>
      <c r="DZ24" t="s">
        <v>618</v>
      </c>
    </row>
    <row r="25" spans="1:130" x14ac:dyDescent="0.2">
      <c r="A25" s="44">
        <v>1272</v>
      </c>
      <c r="B25" s="44">
        <v>0</v>
      </c>
      <c r="C25" s="44" t="s">
        <v>43</v>
      </c>
      <c r="D25" s="44">
        <v>3</v>
      </c>
      <c r="E25" s="44">
        <v>2</v>
      </c>
      <c r="F25" s="44">
        <v>3</v>
      </c>
      <c r="G25" s="44">
        <v>4</v>
      </c>
      <c r="H25" s="44">
        <v>1</v>
      </c>
      <c r="I25" s="44">
        <v>6</v>
      </c>
      <c r="J25" s="44">
        <v>2</v>
      </c>
      <c r="K25" s="44">
        <f>AVERAGE(ABS(F25-4),ABS(G25-4),ABS(H25-4),ABS(I25-4),ABS(J25-4))</f>
        <v>1.6</v>
      </c>
      <c r="L25" s="44">
        <v>4</v>
      </c>
      <c r="M25" s="44">
        <v>4</v>
      </c>
      <c r="N25" s="44">
        <v>5</v>
      </c>
      <c r="O25" s="9">
        <f>AVERAGE(L25:N25)</f>
        <v>4.333333333333333</v>
      </c>
      <c r="P25" s="44">
        <v>3</v>
      </c>
      <c r="Q25" s="44">
        <v>7</v>
      </c>
      <c r="R25" s="44">
        <v>3</v>
      </c>
      <c r="S25" s="44">
        <v>4</v>
      </c>
      <c r="T25" s="44">
        <f>-P25+Q25-R25+S25</f>
        <v>5</v>
      </c>
      <c r="U25" s="44"/>
      <c r="V25" s="44"/>
      <c r="W25" s="44"/>
      <c r="X25" s="44"/>
      <c r="Y25" s="44"/>
      <c r="Z25" s="44"/>
      <c r="AA25" s="44"/>
      <c r="AB25" s="44"/>
      <c r="AC25" s="44"/>
      <c r="AD25" s="44">
        <v>4</v>
      </c>
      <c r="AE25" s="44">
        <v>3</v>
      </c>
      <c r="AF25" s="44">
        <v>4</v>
      </c>
      <c r="AG25" s="44">
        <f>AVERAGE(U25:AF25)</f>
        <v>3.6666666666666665</v>
      </c>
      <c r="AH25" s="44">
        <v>3</v>
      </c>
      <c r="AI25" s="44">
        <v>1</v>
      </c>
      <c r="AJ25" s="44">
        <v>3</v>
      </c>
      <c r="AK25" s="44">
        <v>4</v>
      </c>
      <c r="AL25" s="44">
        <v>5</v>
      </c>
      <c r="AM25" s="44">
        <v>5</v>
      </c>
      <c r="AN25" s="44">
        <v>1</v>
      </c>
      <c r="AO25" s="44">
        <v>1</v>
      </c>
      <c r="AP25" s="44">
        <v>1</v>
      </c>
      <c r="AQ25" s="44">
        <v>3</v>
      </c>
      <c r="AR25" s="44">
        <v>3</v>
      </c>
      <c r="AS25" s="44">
        <v>5</v>
      </c>
      <c r="AT25">
        <f>IF(C25="Unión por la Patria (Frente de Todos)",AVERAGE(AK25:AM25)-MIN(AVERAGE(AH25:AJ25),AVERAGE(AN25:AP25),AVERAGE(AQ25:AS25)),IF(C25="Juntos por el Cambio",AVERAGE(AH25:AJ25)-MIN(AVERAGE(AK25:AM25),AVERAGE(AN25:AP25),AVERAGE(AQ25:AS25)),IF(C25="La Libertad Avanza",AVERAGE(AN25:AP25)-MIN(AVERAGE(AQ25:AS25),AVERAGE(AK25:AM25),AVERAGE(AH25:AJ25)),IF(C25="Frente de Izquierda",AVERAGE(AQ25:AS25)-MIN(AVERAGE(AN25:AP25),AVERAGE(AK25:AM25),AVERAGE(AH25:AJ25)),"N/A"))))</f>
        <v>2.6666666666666665</v>
      </c>
      <c r="AU25">
        <f>MAX(SUM(AH25:AJ25),SUM(AK25:AM25),SUM(AN25:AP25),SUM(AQ25:AS25))-MIN(SUM(AH25:AJ25),SUM(AK25:AM25),SUM(AN25:AP25),SUM(AQ25:AS25))</f>
        <v>11</v>
      </c>
      <c r="AV25">
        <f>IF(C25="Unión por la Patria (Frente de Todos)",AVERAGE(AK25:AM25)-AVERAGE(AH25:AJ25,AN25:AP25,AQ25:AS25),IF(C25="Juntos por el Cambio",AVERAGE(AH25:AJ25)-AVERAGE(AK25:AS25),IF(C25="La Libertad Avanza",AVERAGE(AN25:AP25)-AVERAGE(AQ25:AS25,AH25:AM25),IF(C25="Frente de Izquierda",AVERAGE(AQ25:AS25)-AVERAGE(AH25:AP25),"N/A"))))</f>
        <v>1</v>
      </c>
      <c r="AW25">
        <f>IF(C25="Unión por la Patria (Frente de Todos)",AK25-MIN(AH25,AN25,AQ25),IF(C25="Juntos por el Cambio",AH25-MIN(AK25,AN25,AQ25),IF(C25="La Libertad Avanza",AN25-MIN(AH25,AK25,AQ25),IF(C25="Frente de Izquierda",AQ25-MIN(AH25,AK25,AN25),"N/A"))))</f>
        <v>2</v>
      </c>
      <c r="AX25">
        <f>MAX(AH25,AK25,AN25,AQ25)-MIN(AH25,AK25,AN25,AQ25)</f>
        <v>3</v>
      </c>
      <c r="AY25">
        <f>IF(C25="Unión por la Patria (Frente de Todos)",AK25-AVERAGE(AQ25,AN25,AH25),IF(C25="Juntos por el Cambio",AH25-AVERAGE(AK25,AN25,AQ25),IF(C25="La Libertad Avanza",AN25-AVERAGE(AQ25,AK25,AH25),IF(C25="Frente de Izquierda",AQ25-AVERAGE(AN25,AK25,AH25),"N/A"))))</f>
        <v>0.33333333333333348</v>
      </c>
      <c r="AZ25">
        <f>IF(C25="Unión por la Patria (Frente de Todos)",AL25-MIN(AI25,AO25,AR25),IF(C25="Juntos por el Cambio",AI25-MIN(AL25,AO25,AR25),IF(C25="La Libertad Avanza",AO25-MIN(AI25,AL25,AR25),IF(C25="Frente de Izquierda",AR25-MIN(AI25,AL25,AO25),"N/A"))))</f>
        <v>2</v>
      </c>
      <c r="BA25">
        <f>MAX(AI25,AL25,AO25,AR25)-MIN(AI25,AL25,AO25,AR25)</f>
        <v>4</v>
      </c>
      <c r="BB25">
        <f>IF(C25="Unión por la Patria (Frente de Todos)",AL25-AVERAGE(AI25,AO25,AR25),IF(C25="Juntos por el Cambio",AI25-AVERAGE(AL25,AO25,AR25),IF(C25="La Libertad Avanza",AO25-AVERAGE(AI25,AL25,AR25),IF(C25="Frente de Izquierda",AR25-AVERAGE(AI25,AL25,AO25),"N/A"))))</f>
        <v>0.66666666666666652</v>
      </c>
      <c r="BC25">
        <f>IF(C25="Unión por la Patria (Frente de Todos)",AVERAGE(AH25:AJ25,AN25:AS25),IF(C25="Juntos por el Cambio",AVERAGE(AK25:AS25),IF(C25="La Libertad Avanza",AVERAGE(AQ25:AS25,AH25:AM25),IF(C25="Frente de Izquierda",AVERAGE(AH25:AP25),"N/A"))))</f>
        <v>2.6666666666666665</v>
      </c>
      <c r="BE25" t="s">
        <v>53</v>
      </c>
      <c r="BF25">
        <v>4</v>
      </c>
      <c r="BG25">
        <v>3</v>
      </c>
      <c r="BH25">
        <v>4</v>
      </c>
      <c r="BI25">
        <v>4</v>
      </c>
      <c r="BJ25">
        <v>1</v>
      </c>
      <c r="BK25">
        <v>6</v>
      </c>
      <c r="BL25">
        <v>2</v>
      </c>
      <c r="BM25" s="44">
        <f>AVERAGE(ABS(BH25-4),ABS(BI25-4),ABS(BJ25-4),ABS(BK25-4),ABS(BL25-4))</f>
        <v>1.4</v>
      </c>
      <c r="BN25">
        <v>4</v>
      </c>
      <c r="BO25">
        <v>5</v>
      </c>
      <c r="BP25">
        <v>6</v>
      </c>
      <c r="BQ25" s="9">
        <f>AVERAGE(BN25:BP25)</f>
        <v>5</v>
      </c>
      <c r="BR25">
        <v>2</v>
      </c>
      <c r="BS25">
        <v>6</v>
      </c>
      <c r="BT25">
        <v>3</v>
      </c>
      <c r="BU25">
        <v>4</v>
      </c>
      <c r="BV25" s="44">
        <f>-BR25+BS25-BT25+BU25</f>
        <v>5</v>
      </c>
      <c r="BZ25">
        <v>2</v>
      </c>
      <c r="CA25">
        <v>3</v>
      </c>
      <c r="CB25">
        <v>3</v>
      </c>
      <c r="CI25" s="44">
        <f>AVERAGE(BW25:CH25)</f>
        <v>2.6666666666666665</v>
      </c>
      <c r="CJ25">
        <v>3</v>
      </c>
      <c r="CK25">
        <v>1</v>
      </c>
      <c r="CL25">
        <v>2</v>
      </c>
      <c r="CM25">
        <v>4</v>
      </c>
      <c r="CN25">
        <v>6</v>
      </c>
      <c r="CO25">
        <v>6</v>
      </c>
      <c r="CP25">
        <v>1</v>
      </c>
      <c r="CQ25">
        <v>1</v>
      </c>
      <c r="CR25">
        <v>1</v>
      </c>
      <c r="CS25">
        <v>4</v>
      </c>
      <c r="CT25">
        <v>4</v>
      </c>
      <c r="CU25">
        <v>5</v>
      </c>
      <c r="CV25">
        <f>IF(BE25="Unión por la Patria (Frente de Todos)",AVERAGE(CM25:CO25)-MIN(AVERAGE(CJ25:CL25),AVERAGE(CP25:CR25),AVERAGE(CS25:CU25)),IF(BE25="Juntos por el Cambio",AVERAGE(CJ25:CL25)-MIN(AVERAGE(CM25:CO25),AVERAGE(CP25:CR25),AVERAGE(CS25:CU25)),IF(BE25="La Libertad Avanza",AVERAGE(CP25:CR25)-MIN(AVERAGE(CS25:CU25),AVERAGE(CM25:CO25),AVERAGE(CJ25:CL25)),IF(BE25="Frente de Izquierda",AVERAGE(CS25:CU25)-MIN(AVERAGE(CP25:CR25),AVERAGE(CM25:CO25),AVERAGE(CJ25:CL25)),"N/A"))))</f>
        <v>4.333333333333333</v>
      </c>
      <c r="CW25">
        <f>MAX(SUM(CJ25:CL25),SUM(CM25:CO25),SUM(CP25:CR25),SUM(CS25:CU25))-MIN(SUM(CJ25:CL25),SUM(CM25:CO25),SUM(CP25:CR25),SUM(CS25:CU25))</f>
        <v>13</v>
      </c>
      <c r="CX25">
        <f>IF(BE25="Unión por la Patria (Frente de Todos)",AVERAGE(CM25:CO25)-AVERAGE(CJ25:CL25,CP25:CR25,CS25:CU25),IF(BE25="Juntos por el Cambio",AVERAGE(CJ25:CL25)-AVERAGE(CM25:CU25),IF(BE25="La Libertad Avanza",AVERAGE(CP25:CR25)-AVERAGE(CS25:CU25,CJ25:CO25),IF(BE25="Frente de Izquierda",AVERAGE(CS25:CU25)-AVERAGE(CJ25:CR25),"N/A"))))</f>
        <v>2.8888888888888884</v>
      </c>
      <c r="CY25">
        <f>IF(BE25="Unión por la Patria (Frente de Todos)",CM25-MIN(CJ25,CP25,CS25),IF(BE25="Juntos por el Cambio",CJ25-MIN(CM25,CP25,CS25),IF(BE25="La Libertad Avanza",CP25-MIN(CJ25,CM25,CS25),IF(BE25="Frente de Izquierda",CS25-MIN(CJ25,CM25,CP25),"N/A"))))</f>
        <v>3</v>
      </c>
      <c r="CZ25">
        <f>MAX(CJ25,CM25,CP25,CS25)-MIN(CJ25,CM25,CP25,CS25)</f>
        <v>3</v>
      </c>
      <c r="DA25">
        <f>IF(BE25="Unión por la Patria (Frente de Todos)",CM25-AVERAGE(CS25,CP25,CJ25),IF(BE25="Juntos por el Cambio",CJ25-AVERAGE(CM25,CP25,CS25),IF(BE25="La Libertad Avanza",CP25-AVERAGE(CS25,CM25,CJ25),IF(BE25="Frente de Izquierda",CS25-AVERAGE(CP25,CM25,CJ25),"N/A"))))</f>
        <v>1.3333333333333335</v>
      </c>
      <c r="DB25">
        <f>IF(BE25="Unión por la Patria (Frente de Todos)",CN25-MIN(CK25,CQ25,CT25),IF(BE25="Juntos por el Cambio",CK25-MIN(CN25,CQ25,CT25),IF(BE25="La Libertad Avanza",CQ25-MIN(CK25,CN25,CT25),IF(BE25="Frente de Izquierda",CT25-MIN(CK25,CN25,CQ25),"N/A"))))</f>
        <v>5</v>
      </c>
      <c r="DC25">
        <f>MAX(CK25,CN25,CQ25,CT25)-MIN(CK25,CN25,CQ25,CT25)</f>
        <v>5</v>
      </c>
      <c r="DD25">
        <f>IF(BE25="Unión por la Patria (Frente de Todos)",CN25-AVERAGE(CK25,CQ25,CT25),IF(BE25="Juntos por el Cambio",CK25-AVERAGE(CN25,CQ25,CT25),IF(BE25="La Libertad Avanza",CQ25-AVERAGE(CK25,CN25,CT25),IF(BE25="Frente de Izquierda",CT25-AVERAGE(CK25,CN25,CQ25),"N/A"))))</f>
        <v>4</v>
      </c>
      <c r="DE25">
        <f>IF(BE25="Unión por la Patria (Frente de Todos)",AVERAGE(CJ25:CL25,CP25:CU25),IF(BE25="Juntos por el Cambio",AVERAGE(CM25:CU25),IF(BE25="La Libertad Avanza",AVERAGE(CS25:CU25,CJ25:CO25),IF(BE25="Frente de Izquierda",AVERAGE(CJ25:CR25),"N/A"))))</f>
        <v>2.4444444444444446</v>
      </c>
      <c r="DF25">
        <v>8</v>
      </c>
      <c r="DG25" t="s">
        <v>518</v>
      </c>
      <c r="DH25" t="s">
        <v>518</v>
      </c>
      <c r="DI25" t="s">
        <v>518</v>
      </c>
      <c r="DJ25" t="s">
        <v>518</v>
      </c>
      <c r="DK25" t="s">
        <v>518</v>
      </c>
      <c r="DL25" t="s">
        <v>518</v>
      </c>
      <c r="DM25" t="s">
        <v>518</v>
      </c>
      <c r="DN25" t="s">
        <v>518</v>
      </c>
      <c r="DO25" t="s">
        <v>518</v>
      </c>
      <c r="DP25" t="s">
        <v>518</v>
      </c>
      <c r="DQ25" t="s">
        <v>518</v>
      </c>
      <c r="DR25" t="s">
        <v>518</v>
      </c>
      <c r="DS25" t="s">
        <v>518</v>
      </c>
      <c r="DT25" t="s">
        <v>518</v>
      </c>
      <c r="DU25" t="s">
        <v>518</v>
      </c>
      <c r="DV25" t="s">
        <v>518</v>
      </c>
      <c r="DW25" t="s">
        <v>518</v>
      </c>
      <c r="DX25" t="s">
        <v>518</v>
      </c>
      <c r="DY25" t="s">
        <v>518</v>
      </c>
      <c r="DZ25" t="s">
        <v>518</v>
      </c>
    </row>
    <row r="26" spans="1:130" x14ac:dyDescent="0.2">
      <c r="A26" s="44">
        <v>1468</v>
      </c>
      <c r="B26" s="44">
        <v>1</v>
      </c>
      <c r="C26" s="44" t="s">
        <v>47</v>
      </c>
      <c r="D26" s="44">
        <v>4</v>
      </c>
      <c r="E26" s="44">
        <v>3</v>
      </c>
      <c r="F26" s="44">
        <v>2</v>
      </c>
      <c r="G26" s="44">
        <v>2</v>
      </c>
      <c r="H26" s="44">
        <v>4</v>
      </c>
      <c r="I26" s="44">
        <v>3</v>
      </c>
      <c r="J26" s="44">
        <v>3</v>
      </c>
      <c r="K26" s="44">
        <f>AVERAGE(ABS(F26-4),ABS(G26-4),ABS(H26-4),ABS(I26-4),ABS(J26-4))</f>
        <v>1.2</v>
      </c>
      <c r="L26" s="44">
        <v>3</v>
      </c>
      <c r="M26" s="44">
        <v>5</v>
      </c>
      <c r="N26" s="44">
        <v>7</v>
      </c>
      <c r="O26" s="9">
        <f>AVERAGE(L26:N26)</f>
        <v>5</v>
      </c>
      <c r="P26" s="44">
        <v>1</v>
      </c>
      <c r="Q26" s="44">
        <v>7</v>
      </c>
      <c r="R26" s="44">
        <v>1</v>
      </c>
      <c r="S26" s="44">
        <v>7</v>
      </c>
      <c r="T26" s="44">
        <f>-P26+Q26-R26+S26</f>
        <v>12</v>
      </c>
      <c r="U26" s="44">
        <v>5</v>
      </c>
      <c r="V26" s="44">
        <v>3</v>
      </c>
      <c r="W26" s="44">
        <v>3</v>
      </c>
      <c r="X26" s="44"/>
      <c r="Y26" s="44"/>
      <c r="Z26" s="44"/>
      <c r="AA26" s="44"/>
      <c r="AB26" s="44"/>
      <c r="AC26" s="44"/>
      <c r="AD26" s="44"/>
      <c r="AE26" s="44"/>
      <c r="AF26" s="44"/>
      <c r="AG26" s="44">
        <f>AVERAGE(U26:AF26)</f>
        <v>3.6666666666666665</v>
      </c>
      <c r="AH26" s="44">
        <v>3</v>
      </c>
      <c r="AI26" s="44">
        <v>5</v>
      </c>
      <c r="AJ26" s="44">
        <v>5</v>
      </c>
      <c r="AK26" s="44">
        <v>3</v>
      </c>
      <c r="AL26" s="44">
        <v>2</v>
      </c>
      <c r="AM26" s="44">
        <v>3</v>
      </c>
      <c r="AN26" s="44">
        <v>2</v>
      </c>
      <c r="AO26" s="44">
        <v>2</v>
      </c>
      <c r="AP26" s="44">
        <v>2</v>
      </c>
      <c r="AQ26" s="44">
        <v>3</v>
      </c>
      <c r="AR26" s="44">
        <v>1</v>
      </c>
      <c r="AS26" s="44">
        <v>3</v>
      </c>
      <c r="AT26">
        <f>IF(C26="Unión por la Patria (Frente de Todos)",AVERAGE(AK26:AM26)-MIN(AVERAGE(AH26:AJ26),AVERAGE(AN26:AP26),AVERAGE(AQ26:AS26)),IF(C26="Juntos por el Cambio",AVERAGE(AH26:AJ26)-MIN(AVERAGE(AK26:AM26),AVERAGE(AN26:AP26),AVERAGE(AQ26:AS26)),IF(C26="La Libertad Avanza",AVERAGE(AN26:AP26)-MIN(AVERAGE(AQ26:AS26),AVERAGE(AK26:AM26),AVERAGE(AH26:AJ26)),IF(C26="Frente de Izquierda",AVERAGE(AQ26:AS26)-MIN(AVERAGE(AN26:AP26),AVERAGE(AK26:AM26),AVERAGE(AH26:AJ26)),"N/A"))))</f>
        <v>2.333333333333333</v>
      </c>
      <c r="AU26">
        <f>MAX(SUM(AH26:AJ26),SUM(AK26:AM26),SUM(AN26:AP26),SUM(AQ26:AS26))-MIN(SUM(AH26:AJ26),SUM(AK26:AM26),SUM(AN26:AP26),SUM(AQ26:AS26))</f>
        <v>7</v>
      </c>
      <c r="AV26">
        <f>IF(C26="Unión por la Patria (Frente de Todos)",AVERAGE(AK26:AM26)-AVERAGE(AH26:AJ26,AN26:AP26,AQ26:AS26),IF(C26="Juntos por el Cambio",AVERAGE(AH26:AJ26)-AVERAGE(AK26:AS26),IF(C26="La Libertad Avanza",AVERAGE(AN26:AP26)-AVERAGE(AQ26:AS26,AH26:AM26),IF(C26="Frente de Izquierda",AVERAGE(AQ26:AS26)-AVERAGE(AH26:AP26),"N/A"))))</f>
        <v>1.9999999999999996</v>
      </c>
      <c r="AW26">
        <f>IF(C26="Unión por la Patria (Frente de Todos)",AK26-MIN(AH26,AN26,AQ26),IF(C26="Juntos por el Cambio",AH26-MIN(AK26,AN26,AQ26),IF(C26="La Libertad Avanza",AN26-MIN(AH26,AK26,AQ26),IF(C26="Frente de Izquierda",AQ26-MIN(AH26,AK26,AN26),"N/A"))))</f>
        <v>1</v>
      </c>
      <c r="AX26">
        <f>MAX(AH26,AK26,AN26,AQ26)-MIN(AH26,AK26,AN26,AQ26)</f>
        <v>1</v>
      </c>
      <c r="AY26">
        <f>IF(C26="Unión por la Patria (Frente de Todos)",AK26-AVERAGE(AQ26,AN26,AH26),IF(C26="Juntos por el Cambio",AH26-AVERAGE(AK26,AN26,AQ26),IF(C26="La Libertad Avanza",AN26-AVERAGE(AQ26,AK26,AH26),IF(C26="Frente de Izquierda",AQ26-AVERAGE(AN26,AK26,AH26),"N/A"))))</f>
        <v>0.33333333333333348</v>
      </c>
      <c r="AZ26">
        <f>IF(C26="Unión por la Patria (Frente de Todos)",AL26-MIN(AI26,AO26,AR26),IF(C26="Juntos por el Cambio",AI26-MIN(AL26,AO26,AR26),IF(C26="La Libertad Avanza",AO26-MIN(AI26,AL26,AR26),IF(C26="Frente de Izquierda",AR26-MIN(AI26,AL26,AO26),"N/A"))))</f>
        <v>4</v>
      </c>
      <c r="BA26">
        <f>MAX(AI26,AL26,AO26,AR26)-MIN(AI26,AL26,AO26,AR26)</f>
        <v>4</v>
      </c>
      <c r="BB26">
        <f>IF(C26="Unión por la Patria (Frente de Todos)",AL26-AVERAGE(AI26,AO26,AR26),IF(C26="Juntos por el Cambio",AI26-AVERAGE(AL26,AO26,AR26),IF(C26="La Libertad Avanza",AO26-AVERAGE(AI26,AL26,AR26),IF(C26="Frente de Izquierda",AR26-AVERAGE(AI26,AL26,AO26),"N/A"))))</f>
        <v>3.333333333333333</v>
      </c>
      <c r="BC26">
        <f>IF(C26="Unión por la Patria (Frente de Todos)",AVERAGE(AH26:AJ26,AN26:AS26),IF(C26="Juntos por el Cambio",AVERAGE(AK26:AS26),IF(C26="La Libertad Avanza",AVERAGE(AQ26:AS26,AH26:AM26),IF(C26="Frente de Izquierda",AVERAGE(AH26:AP26),"N/A"))))</f>
        <v>2.3333333333333335</v>
      </c>
      <c r="BE26" t="s">
        <v>47</v>
      </c>
      <c r="BF26">
        <v>3</v>
      </c>
      <c r="BG26">
        <v>3</v>
      </c>
      <c r="BH26">
        <v>2</v>
      </c>
      <c r="BI26">
        <v>1</v>
      </c>
      <c r="BJ26">
        <v>1</v>
      </c>
      <c r="BK26">
        <v>3</v>
      </c>
      <c r="BL26">
        <v>3</v>
      </c>
      <c r="BM26" s="44">
        <f>AVERAGE(ABS(BH26-4),ABS(BI26-4),ABS(BJ26-4),ABS(BK26-4),ABS(BL26-4))</f>
        <v>2</v>
      </c>
      <c r="BN26">
        <v>4</v>
      </c>
      <c r="BO26">
        <v>6</v>
      </c>
      <c r="BP26">
        <v>7</v>
      </c>
      <c r="BQ26" s="9">
        <f>AVERAGE(BN26:BP26)</f>
        <v>5.666666666666667</v>
      </c>
      <c r="BR26">
        <v>1</v>
      </c>
      <c r="BS26">
        <v>7</v>
      </c>
      <c r="BT26">
        <v>1</v>
      </c>
      <c r="BU26">
        <v>7</v>
      </c>
      <c r="BV26" s="44">
        <f>-BR26+BS26-BT26+BU26</f>
        <v>12</v>
      </c>
      <c r="BW26">
        <v>3</v>
      </c>
      <c r="BX26">
        <v>2</v>
      </c>
      <c r="BY26">
        <v>3</v>
      </c>
      <c r="CI26" s="44">
        <f>AVERAGE(BW26:CH26)</f>
        <v>2.6666666666666665</v>
      </c>
      <c r="CJ26">
        <v>4</v>
      </c>
      <c r="CK26">
        <v>5</v>
      </c>
      <c r="CL26">
        <v>4</v>
      </c>
      <c r="CM26">
        <v>3</v>
      </c>
      <c r="CN26">
        <v>2</v>
      </c>
      <c r="CO26">
        <v>3</v>
      </c>
      <c r="CP26">
        <v>2</v>
      </c>
      <c r="CQ26">
        <v>1</v>
      </c>
      <c r="CR26">
        <v>3</v>
      </c>
      <c r="CS26">
        <v>3</v>
      </c>
      <c r="CT26">
        <v>2</v>
      </c>
      <c r="CU26">
        <v>3</v>
      </c>
      <c r="CV26">
        <f>IF(BE26="Unión por la Patria (Frente de Todos)",AVERAGE(CM26:CO26)-MIN(AVERAGE(CJ26:CL26),AVERAGE(CP26:CR26),AVERAGE(CS26:CU26)),IF(BE26="Juntos por el Cambio",AVERAGE(CJ26:CL26)-MIN(AVERAGE(CM26:CO26),AVERAGE(CP26:CR26),AVERAGE(CS26:CU26)),IF(BE26="La Libertad Avanza",AVERAGE(CP26:CR26)-MIN(AVERAGE(CS26:CU26),AVERAGE(CM26:CO26),AVERAGE(CJ26:CL26)),IF(BE26="Frente de Izquierda",AVERAGE(CS26:CU26)-MIN(AVERAGE(CP26:CR26),AVERAGE(CM26:CO26),AVERAGE(CJ26:CL26)),"N/A"))))</f>
        <v>2.333333333333333</v>
      </c>
      <c r="CW26">
        <f>MAX(SUM(CJ26:CL26),SUM(CM26:CO26),SUM(CP26:CR26),SUM(CS26:CU26))-MIN(SUM(CJ26:CL26),SUM(CM26:CO26),SUM(CP26:CR26),SUM(CS26:CU26))</f>
        <v>7</v>
      </c>
      <c r="CX26">
        <f>IF(BE26="Unión por la Patria (Frente de Todos)",AVERAGE(CM26:CO26)-AVERAGE(CJ26:CL26,CP26:CR26,CS26:CU26),IF(BE26="Juntos por el Cambio",AVERAGE(CJ26:CL26)-AVERAGE(CM26:CU26),IF(BE26="La Libertad Avanza",AVERAGE(CP26:CR26)-AVERAGE(CS26:CU26,CJ26:CO26),IF(BE26="Frente de Izquierda",AVERAGE(CS26:CU26)-AVERAGE(CJ26:CR26),"N/A"))))</f>
        <v>1.8888888888888884</v>
      </c>
      <c r="CY26">
        <f>IF(BE26="Unión por la Patria (Frente de Todos)",CM26-MIN(CJ26,CP26,CS26),IF(BE26="Juntos por el Cambio",CJ26-MIN(CM26,CP26,CS26),IF(BE26="La Libertad Avanza",CP26-MIN(CJ26,CM26,CS26),IF(BE26="Frente de Izquierda",CS26-MIN(CJ26,CM26,CP26),"N/A"))))</f>
        <v>2</v>
      </c>
      <c r="CZ26">
        <f>MAX(CJ26,CM26,CP26,CS26)-MIN(CJ26,CM26,CP26,CS26)</f>
        <v>2</v>
      </c>
      <c r="DA26">
        <f>IF(BE26="Unión por la Patria (Frente de Todos)",CM26-AVERAGE(CS26,CP26,CJ26),IF(BE26="Juntos por el Cambio",CJ26-AVERAGE(CM26,CP26,CS26),IF(BE26="La Libertad Avanza",CP26-AVERAGE(CS26,CM26,CJ26),IF(BE26="Frente de Izquierda",CS26-AVERAGE(CP26,CM26,CJ26),"N/A"))))</f>
        <v>1.3333333333333335</v>
      </c>
      <c r="DB26">
        <f>IF(BE26="Unión por la Patria (Frente de Todos)",CN26-MIN(CK26,CQ26,CT26),IF(BE26="Juntos por el Cambio",CK26-MIN(CN26,CQ26,CT26),IF(BE26="La Libertad Avanza",CQ26-MIN(CK26,CN26,CT26),IF(BE26="Frente de Izquierda",CT26-MIN(CK26,CN26,CQ26),"N/A"))))</f>
        <v>4</v>
      </c>
      <c r="DC26">
        <f>MAX(CK26,CN26,CQ26,CT26)-MIN(CK26,CN26,CQ26,CT26)</f>
        <v>4</v>
      </c>
      <c r="DD26">
        <f>IF(BE26="Unión por la Patria (Frente de Todos)",CN26-AVERAGE(CK26,CQ26,CT26),IF(BE26="Juntos por el Cambio",CK26-AVERAGE(CN26,CQ26,CT26),IF(BE26="La Libertad Avanza",CQ26-AVERAGE(CK26,CN26,CT26),IF(BE26="Frente de Izquierda",CT26-AVERAGE(CK26,CN26,CQ26),"N/A"))))</f>
        <v>3.333333333333333</v>
      </c>
      <c r="DE26">
        <f>IF(BE26="Unión por la Patria (Frente de Todos)",AVERAGE(CJ26:CL26,CP26:CU26),IF(BE26="Juntos por el Cambio",AVERAGE(CM26:CU26),IF(BE26="La Libertad Avanza",AVERAGE(CS26:CU26,CJ26:CO26),IF(BE26="Frente de Izquierda",AVERAGE(CJ26:CR26),"N/A"))))</f>
        <v>2.4444444444444446</v>
      </c>
      <c r="DF26">
        <v>6</v>
      </c>
      <c r="DG26">
        <v>0</v>
      </c>
      <c r="DH26">
        <v>2</v>
      </c>
      <c r="DI26">
        <v>2</v>
      </c>
      <c r="DJ26">
        <v>0</v>
      </c>
      <c r="DK26">
        <v>7</v>
      </c>
      <c r="DL26">
        <v>1</v>
      </c>
      <c r="DM26">
        <v>7</v>
      </c>
      <c r="DN26">
        <v>1</v>
      </c>
      <c r="DO26">
        <v>1</v>
      </c>
      <c r="DP26">
        <v>7</v>
      </c>
      <c r="DQ26">
        <v>7</v>
      </c>
      <c r="DR26">
        <v>6</v>
      </c>
      <c r="DS26">
        <v>6</v>
      </c>
      <c r="DT26">
        <v>7</v>
      </c>
      <c r="DU26">
        <v>7</v>
      </c>
      <c r="DV26">
        <v>6</v>
      </c>
      <c r="DW26" t="s">
        <v>617</v>
      </c>
      <c r="DX26" t="s">
        <v>617</v>
      </c>
      <c r="DY26" t="s">
        <v>617</v>
      </c>
      <c r="DZ26" t="s">
        <v>618</v>
      </c>
    </row>
    <row r="27" spans="1:130" x14ac:dyDescent="0.2">
      <c r="A27" s="44">
        <v>481</v>
      </c>
      <c r="B27" s="44">
        <v>1</v>
      </c>
      <c r="C27" s="44" t="s">
        <v>53</v>
      </c>
      <c r="D27" s="44">
        <v>7</v>
      </c>
      <c r="E27" s="44">
        <v>5</v>
      </c>
      <c r="F27" s="44">
        <v>3</v>
      </c>
      <c r="G27" s="44">
        <v>3</v>
      </c>
      <c r="H27" s="44">
        <v>1</v>
      </c>
      <c r="I27" s="44">
        <v>7</v>
      </c>
      <c r="J27" s="44">
        <v>1</v>
      </c>
      <c r="K27" s="44">
        <f>AVERAGE(ABS(F27-4),ABS(G27-4),ABS(H27-4),ABS(I27-4),ABS(J27-4))</f>
        <v>2.2000000000000002</v>
      </c>
      <c r="L27" s="44">
        <v>5</v>
      </c>
      <c r="M27" s="44">
        <v>5</v>
      </c>
      <c r="N27" s="44">
        <v>7</v>
      </c>
      <c r="O27" s="9">
        <f>AVERAGE(L27:N27)</f>
        <v>5.666666666666667</v>
      </c>
      <c r="P27" s="44">
        <v>5</v>
      </c>
      <c r="Q27" s="44">
        <v>5</v>
      </c>
      <c r="R27" s="44">
        <v>3</v>
      </c>
      <c r="S27" s="44">
        <v>4</v>
      </c>
      <c r="T27" s="44">
        <f>-P27+Q27-R27+S27</f>
        <v>1</v>
      </c>
      <c r="U27" s="44"/>
      <c r="V27" s="44"/>
      <c r="W27" s="44"/>
      <c r="X27" s="44">
        <v>4</v>
      </c>
      <c r="Y27" s="44">
        <v>2</v>
      </c>
      <c r="Z27" s="44">
        <v>5</v>
      </c>
      <c r="AA27" s="44"/>
      <c r="AB27" s="44"/>
      <c r="AC27" s="44"/>
      <c r="AD27" s="44"/>
      <c r="AE27" s="44"/>
      <c r="AF27" s="44"/>
      <c r="AG27" s="44">
        <f>AVERAGE(U27:AF27)</f>
        <v>3.6666666666666665</v>
      </c>
      <c r="AH27" s="44">
        <v>3</v>
      </c>
      <c r="AI27" s="44">
        <v>3</v>
      </c>
      <c r="AJ27" s="44">
        <v>5</v>
      </c>
      <c r="AK27" s="44">
        <v>4</v>
      </c>
      <c r="AL27" s="44">
        <v>4</v>
      </c>
      <c r="AM27" s="44">
        <v>5</v>
      </c>
      <c r="AN27" s="44">
        <v>2</v>
      </c>
      <c r="AO27" s="44">
        <v>1</v>
      </c>
      <c r="AP27" s="44">
        <v>3</v>
      </c>
      <c r="AQ27" s="44">
        <v>3</v>
      </c>
      <c r="AR27" s="44">
        <v>1</v>
      </c>
      <c r="AS27" s="44">
        <v>4</v>
      </c>
      <c r="AT27">
        <f>IF(C27="Unión por la Patria (Frente de Todos)",AVERAGE(AK27:AM27)-MIN(AVERAGE(AH27:AJ27),AVERAGE(AN27:AP27),AVERAGE(AQ27:AS27)),IF(C27="Juntos por el Cambio",AVERAGE(AH27:AJ27)-MIN(AVERAGE(AK27:AM27),AVERAGE(AN27:AP27),AVERAGE(AQ27:AS27)),IF(C27="La Libertad Avanza",AVERAGE(AN27:AP27)-MIN(AVERAGE(AQ27:AS27),AVERAGE(AK27:AM27),AVERAGE(AH27:AJ27)),IF(C27="Frente de Izquierda",AVERAGE(AQ27:AS27)-MIN(AVERAGE(AN27:AP27),AVERAGE(AK27:AM27),AVERAGE(AH27:AJ27)),"N/A"))))</f>
        <v>2.333333333333333</v>
      </c>
      <c r="AU27">
        <f>MAX(SUM(AH27:AJ27),SUM(AK27:AM27),SUM(AN27:AP27),SUM(AQ27:AS27))-MIN(SUM(AH27:AJ27),SUM(AK27:AM27),SUM(AN27:AP27),SUM(AQ27:AS27))</f>
        <v>7</v>
      </c>
      <c r="AV27">
        <f>IF(C27="Unión por la Patria (Frente de Todos)",AVERAGE(AK27:AM27)-AVERAGE(AH27:AJ27,AN27:AP27,AQ27:AS27),IF(C27="Juntos por el Cambio",AVERAGE(AH27:AJ27)-AVERAGE(AK27:AS27),IF(C27="La Libertad Avanza",AVERAGE(AN27:AP27)-AVERAGE(AQ27:AS27,AH27:AM27),IF(C27="Frente de Izquierda",AVERAGE(AQ27:AS27)-AVERAGE(AH27:AP27),"N/A"))))</f>
        <v>1.5555555555555554</v>
      </c>
      <c r="AW27">
        <f>IF(C27="Unión por la Patria (Frente de Todos)",AK27-MIN(AH27,AN27,AQ27),IF(C27="Juntos por el Cambio",AH27-MIN(AK27,AN27,AQ27),IF(C27="La Libertad Avanza",AN27-MIN(AH27,AK27,AQ27),IF(C27="Frente de Izquierda",AQ27-MIN(AH27,AK27,AN27),"N/A"))))</f>
        <v>2</v>
      </c>
      <c r="AX27">
        <f>MAX(AH27,AK27,AN27,AQ27)-MIN(AH27,AK27,AN27,AQ27)</f>
        <v>2</v>
      </c>
      <c r="AY27">
        <f>IF(C27="Unión por la Patria (Frente de Todos)",AK27-AVERAGE(AQ27,AN27,AH27),IF(C27="Juntos por el Cambio",AH27-AVERAGE(AK27,AN27,AQ27),IF(C27="La Libertad Avanza",AN27-AVERAGE(AQ27,AK27,AH27),IF(C27="Frente de Izquierda",AQ27-AVERAGE(AN27,AK27,AH27),"N/A"))))</f>
        <v>1.3333333333333335</v>
      </c>
      <c r="AZ27">
        <f>IF(C27="Unión por la Patria (Frente de Todos)",AL27-MIN(AI27,AO27,AR27),IF(C27="Juntos por el Cambio",AI27-MIN(AL27,AO27,AR27),IF(C27="La Libertad Avanza",AO27-MIN(AI27,AL27,AR27),IF(C27="Frente de Izquierda",AR27-MIN(AI27,AL27,AO27),"N/A"))))</f>
        <v>3</v>
      </c>
      <c r="BA27">
        <f>MAX(AI27,AL27,AO27,AR27)-MIN(AI27,AL27,AO27,AR27)</f>
        <v>3</v>
      </c>
      <c r="BB27">
        <f>IF(C27="Unión por la Patria (Frente de Todos)",AL27-AVERAGE(AI27,AO27,AR27),IF(C27="Juntos por el Cambio",AI27-AVERAGE(AL27,AO27,AR27),IF(C27="La Libertad Avanza",AO27-AVERAGE(AI27,AL27,AR27),IF(C27="Frente de Izquierda",AR27-AVERAGE(AI27,AL27,AO27),"N/A"))))</f>
        <v>2.333333333333333</v>
      </c>
      <c r="BC27">
        <f>IF(C27="Unión por la Patria (Frente de Todos)",AVERAGE(AH27:AJ27,AN27:AS27),IF(C27="Juntos por el Cambio",AVERAGE(AK27:AS27),IF(C27="La Libertad Avanza",AVERAGE(AQ27:AS27,AH27:AM27),IF(C27="Frente de Izquierda",AVERAGE(AH27:AP27),"N/A"))))</f>
        <v>2.7777777777777777</v>
      </c>
      <c r="BE27" t="s">
        <v>53</v>
      </c>
      <c r="BF27">
        <v>7</v>
      </c>
      <c r="BG27">
        <v>5</v>
      </c>
      <c r="BH27">
        <v>3</v>
      </c>
      <c r="BI27">
        <v>7</v>
      </c>
      <c r="BJ27">
        <v>1</v>
      </c>
      <c r="BK27">
        <v>7</v>
      </c>
      <c r="BL27">
        <v>1</v>
      </c>
      <c r="BM27" s="44">
        <f>AVERAGE(ABS(BH27-4),ABS(BI27-4),ABS(BJ27-4),ABS(BK27-4),ABS(BL27-4))</f>
        <v>2.6</v>
      </c>
      <c r="BN27">
        <v>5</v>
      </c>
      <c r="BO27">
        <v>4</v>
      </c>
      <c r="BP27">
        <v>7</v>
      </c>
      <c r="BQ27" s="9">
        <f>AVERAGE(BN27:BP27)</f>
        <v>5.333333333333333</v>
      </c>
      <c r="BR27">
        <v>5</v>
      </c>
      <c r="BS27">
        <v>5</v>
      </c>
      <c r="BT27">
        <v>3</v>
      </c>
      <c r="BU27">
        <v>5</v>
      </c>
      <c r="BV27" s="44">
        <f>-BR27+BS27-BT27+BU27</f>
        <v>2</v>
      </c>
      <c r="BZ27">
        <v>4</v>
      </c>
      <c r="CA27">
        <v>3</v>
      </c>
      <c r="CB27">
        <v>5</v>
      </c>
      <c r="CI27" s="44">
        <f>AVERAGE(BW27:CH27)</f>
        <v>4</v>
      </c>
      <c r="CJ27">
        <v>4</v>
      </c>
      <c r="CK27">
        <v>1</v>
      </c>
      <c r="CL27">
        <v>4</v>
      </c>
      <c r="CM27">
        <v>5</v>
      </c>
      <c r="CN27">
        <v>5</v>
      </c>
      <c r="CO27">
        <v>5</v>
      </c>
      <c r="CP27">
        <v>2</v>
      </c>
      <c r="CQ27">
        <v>1</v>
      </c>
      <c r="CR27">
        <v>4</v>
      </c>
      <c r="CS27">
        <v>2</v>
      </c>
      <c r="CT27">
        <v>1</v>
      </c>
      <c r="CU27">
        <v>3</v>
      </c>
      <c r="CV27">
        <f>IF(BE27="Unión por la Patria (Frente de Todos)",AVERAGE(CM27:CO27)-MIN(AVERAGE(CJ27:CL27),AVERAGE(CP27:CR27),AVERAGE(CS27:CU27)),IF(BE27="Juntos por el Cambio",AVERAGE(CJ27:CL27)-MIN(AVERAGE(CM27:CO27),AVERAGE(CP27:CR27),AVERAGE(CS27:CU27)),IF(BE27="La Libertad Avanza",AVERAGE(CP27:CR27)-MIN(AVERAGE(CS27:CU27),AVERAGE(CM27:CO27),AVERAGE(CJ27:CL27)),IF(BE27="Frente de Izquierda",AVERAGE(CS27:CU27)-MIN(AVERAGE(CP27:CR27),AVERAGE(CM27:CO27),AVERAGE(CJ27:CL27)),"N/A"))))</f>
        <v>3</v>
      </c>
      <c r="CW27">
        <f>MAX(SUM(CJ27:CL27),SUM(CM27:CO27),SUM(CP27:CR27),SUM(CS27:CU27))-MIN(SUM(CJ27:CL27),SUM(CM27:CO27),SUM(CP27:CR27),SUM(CS27:CU27))</f>
        <v>9</v>
      </c>
      <c r="CX27">
        <f>IF(BE27="Unión por la Patria (Frente de Todos)",AVERAGE(CM27:CO27)-AVERAGE(CJ27:CL27,CP27:CR27,CS27:CU27),IF(BE27="Juntos por el Cambio",AVERAGE(CJ27:CL27)-AVERAGE(CM27:CU27),IF(BE27="La Libertad Avanza",AVERAGE(CP27:CR27)-AVERAGE(CS27:CU27,CJ27:CO27),IF(BE27="Frente de Izquierda",AVERAGE(CS27:CU27)-AVERAGE(CJ27:CR27),"N/A"))))</f>
        <v>2.5555555555555554</v>
      </c>
      <c r="CY27">
        <f>IF(BE27="Unión por la Patria (Frente de Todos)",CM27-MIN(CJ27,CP27,CS27),IF(BE27="Juntos por el Cambio",CJ27-MIN(CM27,CP27,CS27),IF(BE27="La Libertad Avanza",CP27-MIN(CJ27,CM27,CS27),IF(BE27="Frente de Izquierda",CS27-MIN(CJ27,CM27,CP27),"N/A"))))</f>
        <v>3</v>
      </c>
      <c r="CZ27">
        <f>MAX(CJ27,CM27,CP27,CS27)-MIN(CJ27,CM27,CP27,CS27)</f>
        <v>3</v>
      </c>
      <c r="DA27">
        <f>IF(BE27="Unión por la Patria (Frente de Todos)",CM27-AVERAGE(CS27,CP27,CJ27),IF(BE27="Juntos por el Cambio",CJ27-AVERAGE(CM27,CP27,CS27),IF(BE27="La Libertad Avanza",CP27-AVERAGE(CS27,CM27,CJ27),IF(BE27="Frente de Izquierda",CS27-AVERAGE(CP27,CM27,CJ27),"N/A"))))</f>
        <v>2.3333333333333335</v>
      </c>
      <c r="DB27">
        <f>IF(BE27="Unión por la Patria (Frente de Todos)",CN27-MIN(CK27,CQ27,CT27),IF(BE27="Juntos por el Cambio",CK27-MIN(CN27,CQ27,CT27),IF(BE27="La Libertad Avanza",CQ27-MIN(CK27,CN27,CT27),IF(BE27="Frente de Izquierda",CT27-MIN(CK27,CN27,CQ27),"N/A"))))</f>
        <v>4</v>
      </c>
      <c r="DC27">
        <f>MAX(CK27,CN27,CQ27,CT27)-MIN(CK27,CN27,CQ27,CT27)</f>
        <v>4</v>
      </c>
      <c r="DD27">
        <f>IF(BE27="Unión por la Patria (Frente de Todos)",CN27-AVERAGE(CK27,CQ27,CT27),IF(BE27="Juntos por el Cambio",CK27-AVERAGE(CN27,CQ27,CT27),IF(BE27="La Libertad Avanza",CQ27-AVERAGE(CK27,CN27,CT27),IF(BE27="Frente de Izquierda",CT27-AVERAGE(CK27,CN27,CQ27),"N/A"))))</f>
        <v>4</v>
      </c>
      <c r="DE27">
        <f>IF(BE27="Unión por la Patria (Frente de Todos)",AVERAGE(CJ27:CL27,CP27:CU27),IF(BE27="Juntos por el Cambio",AVERAGE(CM27:CU27),IF(BE27="La Libertad Avanza",AVERAGE(CS27:CU27,CJ27:CO27),IF(BE27="Frente de Izquierda",AVERAGE(CJ27:CR27),"N/A"))))</f>
        <v>2.4444444444444446</v>
      </c>
      <c r="DF27">
        <v>7</v>
      </c>
      <c r="DG27">
        <v>1</v>
      </c>
      <c r="DH27">
        <v>2</v>
      </c>
      <c r="DI27">
        <v>3</v>
      </c>
      <c r="DJ27">
        <v>0</v>
      </c>
      <c r="DK27">
        <v>6</v>
      </c>
      <c r="DL27">
        <v>3</v>
      </c>
      <c r="DM27">
        <v>5</v>
      </c>
      <c r="DN27">
        <v>3</v>
      </c>
      <c r="DO27">
        <v>4</v>
      </c>
      <c r="DP27">
        <v>6</v>
      </c>
      <c r="DQ27">
        <v>5</v>
      </c>
      <c r="DR27">
        <v>3</v>
      </c>
      <c r="DS27">
        <v>5</v>
      </c>
      <c r="DT27">
        <v>5</v>
      </c>
      <c r="DU27">
        <v>5</v>
      </c>
      <c r="DV27">
        <v>3</v>
      </c>
      <c r="DW27" t="s">
        <v>617</v>
      </c>
      <c r="DX27" t="s">
        <v>617</v>
      </c>
      <c r="DY27" t="s">
        <v>617</v>
      </c>
      <c r="DZ27" t="s">
        <v>618</v>
      </c>
    </row>
    <row r="28" spans="1:130" x14ac:dyDescent="0.2">
      <c r="A28" s="44">
        <v>537</v>
      </c>
      <c r="B28" s="44">
        <v>0</v>
      </c>
      <c r="C28" s="44" t="s">
        <v>53</v>
      </c>
      <c r="D28" s="44">
        <v>7</v>
      </c>
      <c r="E28" s="44">
        <v>6</v>
      </c>
      <c r="F28" s="44">
        <v>4</v>
      </c>
      <c r="G28" s="44">
        <v>5</v>
      </c>
      <c r="H28" s="44">
        <v>1</v>
      </c>
      <c r="I28" s="44">
        <v>7</v>
      </c>
      <c r="J28" s="44">
        <v>2</v>
      </c>
      <c r="K28" s="44">
        <f>AVERAGE(ABS(F28-4),ABS(G28-4),ABS(H28-4),ABS(I28-4),ABS(J28-4))</f>
        <v>1.8</v>
      </c>
      <c r="L28" s="44">
        <v>6</v>
      </c>
      <c r="M28" s="44">
        <v>4</v>
      </c>
      <c r="N28" s="44">
        <v>5</v>
      </c>
      <c r="O28" s="9">
        <f>AVERAGE(L28:N28)</f>
        <v>5</v>
      </c>
      <c r="P28" s="44">
        <v>2</v>
      </c>
      <c r="Q28" s="44">
        <v>6</v>
      </c>
      <c r="R28" s="44">
        <v>3</v>
      </c>
      <c r="S28" s="44">
        <v>6</v>
      </c>
      <c r="T28" s="44">
        <f>-P28+Q28-R28+S28</f>
        <v>7</v>
      </c>
      <c r="U28" s="44"/>
      <c r="V28" s="44"/>
      <c r="W28" s="44"/>
      <c r="X28" s="44">
        <v>3</v>
      </c>
      <c r="Y28" s="44">
        <v>4</v>
      </c>
      <c r="Z28" s="44">
        <v>5</v>
      </c>
      <c r="AA28" s="44"/>
      <c r="AB28" s="44"/>
      <c r="AC28" s="44"/>
      <c r="AD28" s="44"/>
      <c r="AE28" s="44"/>
      <c r="AF28" s="44"/>
      <c r="AG28" s="44">
        <f>AVERAGE(U28:AF28)</f>
        <v>4</v>
      </c>
      <c r="AH28" s="44">
        <v>3</v>
      </c>
      <c r="AI28" s="44">
        <v>2</v>
      </c>
      <c r="AJ28" s="44">
        <v>4</v>
      </c>
      <c r="AK28" s="44">
        <v>4</v>
      </c>
      <c r="AL28" s="44">
        <v>5</v>
      </c>
      <c r="AM28" s="44">
        <v>5</v>
      </c>
      <c r="AN28" s="44">
        <v>1</v>
      </c>
      <c r="AO28" s="44">
        <v>1</v>
      </c>
      <c r="AP28" s="44">
        <v>1</v>
      </c>
      <c r="AQ28" s="44">
        <v>4</v>
      </c>
      <c r="AR28" s="44">
        <v>4</v>
      </c>
      <c r="AS28" s="44">
        <v>5</v>
      </c>
      <c r="AT28">
        <f>IF(C28="Unión por la Patria (Frente de Todos)",AVERAGE(AK28:AM28)-MIN(AVERAGE(AH28:AJ28),AVERAGE(AN28:AP28),AVERAGE(AQ28:AS28)),IF(C28="Juntos por el Cambio",AVERAGE(AH28:AJ28)-MIN(AVERAGE(AK28:AM28),AVERAGE(AN28:AP28),AVERAGE(AQ28:AS28)),IF(C28="La Libertad Avanza",AVERAGE(AN28:AP28)-MIN(AVERAGE(AQ28:AS28),AVERAGE(AK28:AM28),AVERAGE(AH28:AJ28)),IF(C28="Frente de Izquierda",AVERAGE(AQ28:AS28)-MIN(AVERAGE(AN28:AP28),AVERAGE(AK28:AM28),AVERAGE(AH28:AJ28)),"N/A"))))</f>
        <v>3.666666666666667</v>
      </c>
      <c r="AU28">
        <f>MAX(SUM(AH28:AJ28),SUM(AK28:AM28),SUM(AN28:AP28),SUM(AQ28:AS28))-MIN(SUM(AH28:AJ28),SUM(AK28:AM28),SUM(AN28:AP28),SUM(AQ28:AS28))</f>
        <v>11</v>
      </c>
      <c r="AV28">
        <f>IF(C28="Unión por la Patria (Frente de Todos)",AVERAGE(AK28:AM28)-AVERAGE(AH28:AJ28,AN28:AP28,AQ28:AS28),IF(C28="Juntos por el Cambio",AVERAGE(AH28:AJ28)-AVERAGE(AK28:AS28),IF(C28="La Libertad Avanza",AVERAGE(AN28:AP28)-AVERAGE(AQ28:AS28,AH28:AM28),IF(C28="Frente de Izquierda",AVERAGE(AQ28:AS28)-AVERAGE(AH28:AP28),"N/A"))))</f>
        <v>1.8888888888888893</v>
      </c>
      <c r="AW28">
        <f>IF(C28="Unión por la Patria (Frente de Todos)",AK28-MIN(AH28,AN28,AQ28),IF(C28="Juntos por el Cambio",AH28-MIN(AK28,AN28,AQ28),IF(C28="La Libertad Avanza",AN28-MIN(AH28,AK28,AQ28),IF(C28="Frente de Izquierda",AQ28-MIN(AH28,AK28,AN28),"N/A"))))</f>
        <v>3</v>
      </c>
      <c r="AX28">
        <f>MAX(AH28,AK28,AN28,AQ28)-MIN(AH28,AK28,AN28,AQ28)</f>
        <v>3</v>
      </c>
      <c r="AY28">
        <f>IF(C28="Unión por la Patria (Frente de Todos)",AK28-AVERAGE(AQ28,AN28,AH28),IF(C28="Juntos por el Cambio",AH28-AVERAGE(AK28,AN28,AQ28),IF(C28="La Libertad Avanza",AN28-AVERAGE(AQ28,AK28,AH28),IF(C28="Frente de Izquierda",AQ28-AVERAGE(AN28,AK28,AH28),"N/A"))))</f>
        <v>1.3333333333333335</v>
      </c>
      <c r="AZ28">
        <f>IF(C28="Unión por la Patria (Frente de Todos)",AL28-MIN(AI28,AO28,AR28),IF(C28="Juntos por el Cambio",AI28-MIN(AL28,AO28,AR28),IF(C28="La Libertad Avanza",AO28-MIN(AI28,AL28,AR28),IF(C28="Frente de Izquierda",AR28-MIN(AI28,AL28,AO28),"N/A"))))</f>
        <v>4</v>
      </c>
      <c r="BA28">
        <f>MAX(AI28,AL28,AO28,AR28)-MIN(AI28,AL28,AO28,AR28)</f>
        <v>4</v>
      </c>
      <c r="BB28">
        <f>IF(C28="Unión por la Patria (Frente de Todos)",AL28-AVERAGE(AI28,AO28,AR28),IF(C28="Juntos por el Cambio",AI28-AVERAGE(AL28,AO28,AR28),IF(C28="La Libertad Avanza",AO28-AVERAGE(AI28,AL28,AR28),IF(C28="Frente de Izquierda",AR28-AVERAGE(AI28,AL28,AO28),"N/A"))))</f>
        <v>2.6666666666666665</v>
      </c>
      <c r="BC28">
        <f>IF(C28="Unión por la Patria (Frente de Todos)",AVERAGE(AH28:AJ28,AN28:AS28),IF(C28="Juntos por el Cambio",AVERAGE(AK28:AS28),IF(C28="La Libertad Avanza",AVERAGE(AQ28:AS28,AH28:AM28),IF(C28="Frente de Izquierda",AVERAGE(AH28:AP28),"N/A"))))</f>
        <v>2.7777777777777777</v>
      </c>
      <c r="BE28" t="s">
        <v>53</v>
      </c>
      <c r="BF28">
        <v>7</v>
      </c>
      <c r="BG28">
        <v>6</v>
      </c>
      <c r="BH28">
        <v>4</v>
      </c>
      <c r="BI28">
        <v>5</v>
      </c>
      <c r="BJ28">
        <v>2</v>
      </c>
      <c r="BK28">
        <v>6</v>
      </c>
      <c r="BL28">
        <v>2</v>
      </c>
      <c r="BM28" s="44">
        <f>AVERAGE(ABS(BH28-4),ABS(BI28-4),ABS(BJ28-4),ABS(BK28-4),ABS(BL28-4))</f>
        <v>1.4</v>
      </c>
      <c r="BN28">
        <v>6</v>
      </c>
      <c r="BO28">
        <v>5</v>
      </c>
      <c r="BP28">
        <v>6</v>
      </c>
      <c r="BQ28" s="9">
        <f>AVERAGE(BN28:BP28)</f>
        <v>5.666666666666667</v>
      </c>
      <c r="BR28">
        <v>2</v>
      </c>
      <c r="BS28">
        <v>6</v>
      </c>
      <c r="BT28">
        <v>2</v>
      </c>
      <c r="BU28">
        <v>6</v>
      </c>
      <c r="BV28" s="44">
        <f>-BR28+BS28-BT28+BU28</f>
        <v>8</v>
      </c>
      <c r="BZ28">
        <v>4</v>
      </c>
      <c r="CA28">
        <v>4</v>
      </c>
      <c r="CB28">
        <v>4</v>
      </c>
      <c r="CI28" s="44">
        <f>AVERAGE(BW28:CH28)</f>
        <v>4</v>
      </c>
      <c r="CJ28">
        <v>2</v>
      </c>
      <c r="CK28">
        <v>1</v>
      </c>
      <c r="CL28">
        <v>2</v>
      </c>
      <c r="CM28">
        <v>4</v>
      </c>
      <c r="CN28">
        <v>5</v>
      </c>
      <c r="CO28">
        <v>5</v>
      </c>
      <c r="CP28">
        <v>1</v>
      </c>
      <c r="CQ28">
        <v>1</v>
      </c>
      <c r="CR28">
        <v>1</v>
      </c>
      <c r="CS28">
        <v>4</v>
      </c>
      <c r="CT28">
        <v>5</v>
      </c>
      <c r="CU28">
        <v>5</v>
      </c>
      <c r="CV28">
        <f>IF(BE28="Unión por la Patria (Frente de Todos)",AVERAGE(CM28:CO28)-MIN(AVERAGE(CJ28:CL28),AVERAGE(CP28:CR28),AVERAGE(CS28:CU28)),IF(BE28="Juntos por el Cambio",AVERAGE(CJ28:CL28)-MIN(AVERAGE(CM28:CO28),AVERAGE(CP28:CR28),AVERAGE(CS28:CU28)),IF(BE28="La Libertad Avanza",AVERAGE(CP28:CR28)-MIN(AVERAGE(CS28:CU28),AVERAGE(CM28:CO28),AVERAGE(CJ28:CL28)),IF(BE28="Frente de Izquierda",AVERAGE(CS28:CU28)-MIN(AVERAGE(CP28:CR28),AVERAGE(CM28:CO28),AVERAGE(CJ28:CL28)),"N/A"))))</f>
        <v>3.666666666666667</v>
      </c>
      <c r="CW28">
        <f>MAX(SUM(CJ28:CL28),SUM(CM28:CO28),SUM(CP28:CR28),SUM(CS28:CU28))-MIN(SUM(CJ28:CL28),SUM(CM28:CO28),SUM(CP28:CR28),SUM(CS28:CU28))</f>
        <v>11</v>
      </c>
      <c r="CX28">
        <f>IF(BE28="Unión por la Patria (Frente de Todos)",AVERAGE(CM28:CO28)-AVERAGE(CJ28:CL28,CP28:CR28,CS28:CU28),IF(BE28="Juntos por el Cambio",AVERAGE(CJ28:CL28)-AVERAGE(CM28:CU28),IF(BE28="La Libertad Avanza",AVERAGE(CP28:CR28)-AVERAGE(CS28:CU28,CJ28:CO28),IF(BE28="Frente de Izquierda",AVERAGE(CS28:CU28)-AVERAGE(CJ28:CR28),"N/A"))))</f>
        <v>2.2222222222222223</v>
      </c>
      <c r="CY28">
        <f>IF(BE28="Unión por la Patria (Frente de Todos)",CM28-MIN(CJ28,CP28,CS28),IF(BE28="Juntos por el Cambio",CJ28-MIN(CM28,CP28,CS28),IF(BE28="La Libertad Avanza",CP28-MIN(CJ28,CM28,CS28),IF(BE28="Frente de Izquierda",CS28-MIN(CJ28,CM28,CP28),"N/A"))))</f>
        <v>3</v>
      </c>
      <c r="CZ28">
        <f>MAX(CJ28,CM28,CP28,CS28)-MIN(CJ28,CM28,CP28,CS28)</f>
        <v>3</v>
      </c>
      <c r="DA28">
        <f>IF(BE28="Unión por la Patria (Frente de Todos)",CM28-AVERAGE(CS28,CP28,CJ28),IF(BE28="Juntos por el Cambio",CJ28-AVERAGE(CM28,CP28,CS28),IF(BE28="La Libertad Avanza",CP28-AVERAGE(CS28,CM28,CJ28),IF(BE28="Frente de Izquierda",CS28-AVERAGE(CP28,CM28,CJ28),"N/A"))))</f>
        <v>1.6666666666666665</v>
      </c>
      <c r="DB28">
        <f>IF(BE28="Unión por la Patria (Frente de Todos)",CN28-MIN(CK28,CQ28,CT28),IF(BE28="Juntos por el Cambio",CK28-MIN(CN28,CQ28,CT28),IF(BE28="La Libertad Avanza",CQ28-MIN(CK28,CN28,CT28),IF(BE28="Frente de Izquierda",CT28-MIN(CK28,CN28,CQ28),"N/A"))))</f>
        <v>4</v>
      </c>
      <c r="DC28">
        <f>MAX(CK28,CN28,CQ28,CT28)-MIN(CK28,CN28,CQ28,CT28)</f>
        <v>4</v>
      </c>
      <c r="DD28">
        <f>IF(BE28="Unión por la Patria (Frente de Todos)",CN28-AVERAGE(CK28,CQ28,CT28),IF(BE28="Juntos por el Cambio",CK28-AVERAGE(CN28,CQ28,CT28),IF(BE28="La Libertad Avanza",CQ28-AVERAGE(CK28,CN28,CT28),IF(BE28="Frente de Izquierda",CT28-AVERAGE(CK28,CN28,CQ28),"N/A"))))</f>
        <v>2.6666666666666665</v>
      </c>
      <c r="DE28">
        <f>IF(BE28="Unión por la Patria (Frente de Todos)",AVERAGE(CJ28:CL28,CP28:CU28),IF(BE28="Juntos por el Cambio",AVERAGE(CM28:CU28),IF(BE28="La Libertad Avanza",AVERAGE(CS28:CU28,CJ28:CO28),IF(BE28="Frente de Izquierda",AVERAGE(CJ28:CR28),"N/A"))))</f>
        <v>2.4444444444444446</v>
      </c>
      <c r="DF28">
        <v>7</v>
      </c>
      <c r="DG28" t="s">
        <v>518</v>
      </c>
      <c r="DH28" t="s">
        <v>518</v>
      </c>
      <c r="DI28" t="s">
        <v>518</v>
      </c>
      <c r="DJ28" t="s">
        <v>518</v>
      </c>
      <c r="DK28" t="s">
        <v>518</v>
      </c>
      <c r="DL28" t="s">
        <v>518</v>
      </c>
      <c r="DM28" t="s">
        <v>518</v>
      </c>
      <c r="DN28" t="s">
        <v>518</v>
      </c>
      <c r="DO28" t="s">
        <v>518</v>
      </c>
      <c r="DP28" t="s">
        <v>518</v>
      </c>
      <c r="DQ28" t="s">
        <v>518</v>
      </c>
      <c r="DR28" t="s">
        <v>518</v>
      </c>
      <c r="DS28" t="s">
        <v>518</v>
      </c>
      <c r="DT28" t="s">
        <v>518</v>
      </c>
      <c r="DU28" t="s">
        <v>518</v>
      </c>
      <c r="DV28" t="s">
        <v>518</v>
      </c>
      <c r="DW28" t="s">
        <v>518</v>
      </c>
      <c r="DX28" t="s">
        <v>518</v>
      </c>
      <c r="DY28" t="s">
        <v>518</v>
      </c>
      <c r="DZ28" t="s">
        <v>518</v>
      </c>
    </row>
    <row r="29" spans="1:130" x14ac:dyDescent="0.2">
      <c r="A29" s="44">
        <v>809</v>
      </c>
      <c r="B29" s="44">
        <v>0</v>
      </c>
      <c r="C29" s="44" t="s">
        <v>53</v>
      </c>
      <c r="D29" s="44">
        <v>5</v>
      </c>
      <c r="E29" s="44">
        <v>2</v>
      </c>
      <c r="F29" s="44">
        <v>4</v>
      </c>
      <c r="G29" s="44">
        <v>6</v>
      </c>
      <c r="H29" s="44">
        <v>2</v>
      </c>
      <c r="I29" s="44">
        <v>7</v>
      </c>
      <c r="J29" s="44">
        <v>7</v>
      </c>
      <c r="K29" s="44">
        <f>AVERAGE(ABS(F29-4),ABS(G29-4),ABS(H29-4),ABS(I29-4),ABS(J29-4))</f>
        <v>2</v>
      </c>
      <c r="L29" s="44">
        <v>7</v>
      </c>
      <c r="M29" s="44">
        <v>5</v>
      </c>
      <c r="N29" s="44">
        <v>7</v>
      </c>
      <c r="O29" s="9">
        <f>AVERAGE(L29:N29)</f>
        <v>6.333333333333333</v>
      </c>
      <c r="P29" s="44">
        <v>1</v>
      </c>
      <c r="Q29" s="44">
        <v>6</v>
      </c>
      <c r="R29" s="44">
        <v>3</v>
      </c>
      <c r="S29" s="44">
        <v>5</v>
      </c>
      <c r="T29" s="44">
        <f>-P29+Q29-R29+S29</f>
        <v>7</v>
      </c>
      <c r="U29" s="44"/>
      <c r="V29" s="44"/>
      <c r="W29" s="44"/>
      <c r="X29" s="44">
        <v>4</v>
      </c>
      <c r="Y29" s="44">
        <v>3</v>
      </c>
      <c r="Z29" s="44">
        <v>5</v>
      </c>
      <c r="AA29" s="44"/>
      <c r="AB29" s="44"/>
      <c r="AC29" s="44"/>
      <c r="AD29" s="44"/>
      <c r="AE29" s="44"/>
      <c r="AF29" s="44"/>
      <c r="AG29" s="44">
        <f>AVERAGE(U29:AF29)</f>
        <v>4</v>
      </c>
      <c r="AH29" s="44">
        <v>2</v>
      </c>
      <c r="AI29" s="44">
        <v>2</v>
      </c>
      <c r="AJ29" s="44">
        <v>2</v>
      </c>
      <c r="AK29" s="44">
        <v>5</v>
      </c>
      <c r="AL29" s="44">
        <v>5</v>
      </c>
      <c r="AM29" s="44">
        <v>5</v>
      </c>
      <c r="AN29" s="44">
        <v>1</v>
      </c>
      <c r="AO29" s="44">
        <v>1</v>
      </c>
      <c r="AP29" s="44">
        <v>1</v>
      </c>
      <c r="AQ29" s="44">
        <v>5</v>
      </c>
      <c r="AR29" s="44">
        <v>5</v>
      </c>
      <c r="AS29" s="44">
        <v>5</v>
      </c>
      <c r="AT29">
        <f>IF(C29="Unión por la Patria (Frente de Todos)",AVERAGE(AK29:AM29)-MIN(AVERAGE(AH29:AJ29),AVERAGE(AN29:AP29),AVERAGE(AQ29:AS29)),IF(C29="Juntos por el Cambio",AVERAGE(AH29:AJ29)-MIN(AVERAGE(AK29:AM29),AVERAGE(AN29:AP29),AVERAGE(AQ29:AS29)),IF(C29="La Libertad Avanza",AVERAGE(AN29:AP29)-MIN(AVERAGE(AQ29:AS29),AVERAGE(AK29:AM29),AVERAGE(AH29:AJ29)),IF(C29="Frente de Izquierda",AVERAGE(AQ29:AS29)-MIN(AVERAGE(AN29:AP29),AVERAGE(AK29:AM29),AVERAGE(AH29:AJ29)),"N/A"))))</f>
        <v>4</v>
      </c>
      <c r="AU29">
        <f>MAX(SUM(AH29:AJ29),SUM(AK29:AM29),SUM(AN29:AP29),SUM(AQ29:AS29))-MIN(SUM(AH29:AJ29),SUM(AK29:AM29),SUM(AN29:AP29),SUM(AQ29:AS29))</f>
        <v>12</v>
      </c>
      <c r="AV29">
        <f>IF(C29="Unión por la Patria (Frente de Todos)",AVERAGE(AK29:AM29)-AVERAGE(AH29:AJ29,AN29:AP29,AQ29:AS29),IF(C29="Juntos por el Cambio",AVERAGE(AH29:AJ29)-AVERAGE(AK29:AS29),IF(C29="La Libertad Avanza",AVERAGE(AN29:AP29)-AVERAGE(AQ29:AS29,AH29:AM29),IF(C29="Frente de Izquierda",AVERAGE(AQ29:AS29)-AVERAGE(AH29:AP29),"N/A"))))</f>
        <v>2.3333333333333335</v>
      </c>
      <c r="AW29">
        <f>IF(C29="Unión por la Patria (Frente de Todos)",AK29-MIN(AH29,AN29,AQ29),IF(C29="Juntos por el Cambio",AH29-MIN(AK29,AN29,AQ29),IF(C29="La Libertad Avanza",AN29-MIN(AH29,AK29,AQ29),IF(C29="Frente de Izquierda",AQ29-MIN(AH29,AK29,AN29),"N/A"))))</f>
        <v>4</v>
      </c>
      <c r="AX29">
        <f>MAX(AH29,AK29,AN29,AQ29)-MIN(AH29,AK29,AN29,AQ29)</f>
        <v>4</v>
      </c>
      <c r="AY29">
        <f>IF(C29="Unión por la Patria (Frente de Todos)",AK29-AVERAGE(AQ29,AN29,AH29),IF(C29="Juntos por el Cambio",AH29-AVERAGE(AK29,AN29,AQ29),IF(C29="La Libertad Avanza",AN29-AVERAGE(AQ29,AK29,AH29),IF(C29="Frente de Izquierda",AQ29-AVERAGE(AN29,AK29,AH29),"N/A"))))</f>
        <v>2.3333333333333335</v>
      </c>
      <c r="AZ29">
        <f>IF(C29="Unión por la Patria (Frente de Todos)",AL29-MIN(AI29,AO29,AR29),IF(C29="Juntos por el Cambio",AI29-MIN(AL29,AO29,AR29),IF(C29="La Libertad Avanza",AO29-MIN(AI29,AL29,AR29),IF(C29="Frente de Izquierda",AR29-MIN(AI29,AL29,AO29),"N/A"))))</f>
        <v>4</v>
      </c>
      <c r="BA29">
        <f>MAX(AI29,AL29,AO29,AR29)-MIN(AI29,AL29,AO29,AR29)</f>
        <v>4</v>
      </c>
      <c r="BB29">
        <f>IF(C29="Unión por la Patria (Frente de Todos)",AL29-AVERAGE(AI29,AO29,AR29),IF(C29="Juntos por el Cambio",AI29-AVERAGE(AL29,AO29,AR29),IF(C29="La Libertad Avanza",AO29-AVERAGE(AI29,AL29,AR29),IF(C29="Frente de Izquierda",AR29-AVERAGE(AI29,AL29,AO29),"N/A"))))</f>
        <v>2.3333333333333335</v>
      </c>
      <c r="BC29">
        <f>IF(C29="Unión por la Patria (Frente de Todos)",AVERAGE(AH29:AJ29,AN29:AS29),IF(C29="Juntos por el Cambio",AVERAGE(AK29:AS29),IF(C29="La Libertad Avanza",AVERAGE(AQ29:AS29,AH29:AM29),IF(C29="Frente de Izquierda",AVERAGE(AH29:AP29),"N/A"))))</f>
        <v>2.6666666666666665</v>
      </c>
      <c r="BE29" t="s">
        <v>53</v>
      </c>
      <c r="BF29">
        <v>5</v>
      </c>
      <c r="BG29">
        <v>4</v>
      </c>
      <c r="BH29">
        <v>4</v>
      </c>
      <c r="BI29">
        <v>3</v>
      </c>
      <c r="BJ29">
        <v>2</v>
      </c>
      <c r="BK29">
        <v>7</v>
      </c>
      <c r="BL29">
        <v>7</v>
      </c>
      <c r="BM29" s="44">
        <f>AVERAGE(ABS(BH29-4),ABS(BI29-4),ABS(BJ29-4),ABS(BK29-4),ABS(BL29-4))</f>
        <v>1.8</v>
      </c>
      <c r="BN29">
        <v>7</v>
      </c>
      <c r="BO29">
        <v>6</v>
      </c>
      <c r="BP29">
        <v>7</v>
      </c>
      <c r="BQ29" s="9">
        <f>AVERAGE(BN29:BP29)</f>
        <v>6.666666666666667</v>
      </c>
      <c r="BR29">
        <v>1</v>
      </c>
      <c r="BS29">
        <v>7</v>
      </c>
      <c r="BT29">
        <v>1</v>
      </c>
      <c r="BU29">
        <v>5</v>
      </c>
      <c r="BV29" s="44">
        <f>-BR29+BS29-BT29+BU29</f>
        <v>10</v>
      </c>
      <c r="BZ29">
        <v>5</v>
      </c>
      <c r="CA29">
        <v>3</v>
      </c>
      <c r="CB29">
        <v>4</v>
      </c>
      <c r="CI29" s="44">
        <f>AVERAGE(BW29:CH29)</f>
        <v>4</v>
      </c>
      <c r="CJ29">
        <v>1</v>
      </c>
      <c r="CK29">
        <v>1</v>
      </c>
      <c r="CL29">
        <v>2</v>
      </c>
      <c r="CM29">
        <v>5</v>
      </c>
      <c r="CN29">
        <v>5</v>
      </c>
      <c r="CO29">
        <v>5</v>
      </c>
      <c r="CP29">
        <v>1</v>
      </c>
      <c r="CQ29">
        <v>1</v>
      </c>
      <c r="CR29">
        <v>1</v>
      </c>
      <c r="CS29">
        <v>5</v>
      </c>
      <c r="CT29">
        <v>5</v>
      </c>
      <c r="CU29">
        <v>5</v>
      </c>
      <c r="CV29">
        <f>IF(BE29="Unión por la Patria (Frente de Todos)",AVERAGE(CM29:CO29)-MIN(AVERAGE(CJ29:CL29),AVERAGE(CP29:CR29),AVERAGE(CS29:CU29)),IF(BE29="Juntos por el Cambio",AVERAGE(CJ29:CL29)-MIN(AVERAGE(CM29:CO29),AVERAGE(CP29:CR29),AVERAGE(CS29:CU29)),IF(BE29="La Libertad Avanza",AVERAGE(CP29:CR29)-MIN(AVERAGE(CS29:CU29),AVERAGE(CM29:CO29),AVERAGE(CJ29:CL29)),IF(BE29="Frente de Izquierda",AVERAGE(CS29:CU29)-MIN(AVERAGE(CP29:CR29),AVERAGE(CM29:CO29),AVERAGE(CJ29:CL29)),"N/A"))))</f>
        <v>4</v>
      </c>
      <c r="CW29">
        <f>MAX(SUM(CJ29:CL29),SUM(CM29:CO29),SUM(CP29:CR29),SUM(CS29:CU29))-MIN(SUM(CJ29:CL29),SUM(CM29:CO29),SUM(CP29:CR29),SUM(CS29:CU29))</f>
        <v>12</v>
      </c>
      <c r="CX29">
        <f>IF(BE29="Unión por la Patria (Frente de Todos)",AVERAGE(CM29:CO29)-AVERAGE(CJ29:CL29,CP29:CR29,CS29:CU29),IF(BE29="Juntos por el Cambio",AVERAGE(CJ29:CL29)-AVERAGE(CM29:CU29),IF(BE29="La Libertad Avanza",AVERAGE(CP29:CR29)-AVERAGE(CS29:CU29,CJ29:CO29),IF(BE29="Frente de Izquierda",AVERAGE(CS29:CU29)-AVERAGE(CJ29:CR29),"N/A"))))</f>
        <v>2.5555555555555554</v>
      </c>
      <c r="CY29">
        <f>IF(BE29="Unión por la Patria (Frente de Todos)",CM29-MIN(CJ29,CP29,CS29),IF(BE29="Juntos por el Cambio",CJ29-MIN(CM29,CP29,CS29),IF(BE29="La Libertad Avanza",CP29-MIN(CJ29,CM29,CS29),IF(BE29="Frente de Izquierda",CS29-MIN(CJ29,CM29,CP29),"N/A"))))</f>
        <v>4</v>
      </c>
      <c r="CZ29">
        <f>MAX(CJ29,CM29,CP29,CS29)-MIN(CJ29,CM29,CP29,CS29)</f>
        <v>4</v>
      </c>
      <c r="DA29">
        <f>IF(BE29="Unión por la Patria (Frente de Todos)",CM29-AVERAGE(CS29,CP29,CJ29),IF(BE29="Juntos por el Cambio",CJ29-AVERAGE(CM29,CP29,CS29),IF(BE29="La Libertad Avanza",CP29-AVERAGE(CS29,CM29,CJ29),IF(BE29="Frente de Izquierda",CS29-AVERAGE(CP29,CM29,CJ29),"N/A"))))</f>
        <v>2.6666666666666665</v>
      </c>
      <c r="DB29">
        <f>IF(BE29="Unión por la Patria (Frente de Todos)",CN29-MIN(CK29,CQ29,CT29),IF(BE29="Juntos por el Cambio",CK29-MIN(CN29,CQ29,CT29),IF(BE29="La Libertad Avanza",CQ29-MIN(CK29,CN29,CT29),IF(BE29="Frente de Izquierda",CT29-MIN(CK29,CN29,CQ29),"N/A"))))</f>
        <v>4</v>
      </c>
      <c r="DC29">
        <f>MAX(CK29,CN29,CQ29,CT29)-MIN(CK29,CN29,CQ29,CT29)</f>
        <v>4</v>
      </c>
      <c r="DD29">
        <f>IF(BE29="Unión por la Patria (Frente de Todos)",CN29-AVERAGE(CK29,CQ29,CT29),IF(BE29="Juntos por el Cambio",CK29-AVERAGE(CN29,CQ29,CT29),IF(BE29="La Libertad Avanza",CQ29-AVERAGE(CK29,CN29,CT29),IF(BE29="Frente de Izquierda",CT29-AVERAGE(CK29,CN29,CQ29),"N/A"))))</f>
        <v>2.6666666666666665</v>
      </c>
      <c r="DE29">
        <f>IF(BE29="Unión por la Patria (Frente de Todos)",AVERAGE(CJ29:CL29,CP29:CU29),IF(BE29="Juntos por el Cambio",AVERAGE(CM29:CU29),IF(BE29="La Libertad Avanza",AVERAGE(CS29:CU29,CJ29:CO29),IF(BE29="Frente de Izquierda",AVERAGE(CJ29:CR29),"N/A"))))</f>
        <v>2.4444444444444446</v>
      </c>
      <c r="DF29">
        <v>8</v>
      </c>
      <c r="DG29" t="s">
        <v>518</v>
      </c>
      <c r="DH29" t="s">
        <v>518</v>
      </c>
      <c r="DI29" t="s">
        <v>518</v>
      </c>
      <c r="DJ29" t="s">
        <v>518</v>
      </c>
      <c r="DK29" t="s">
        <v>518</v>
      </c>
      <c r="DL29" t="s">
        <v>518</v>
      </c>
      <c r="DM29" t="s">
        <v>518</v>
      </c>
      <c r="DN29" t="s">
        <v>518</v>
      </c>
      <c r="DO29" t="s">
        <v>518</v>
      </c>
      <c r="DP29" t="s">
        <v>518</v>
      </c>
      <c r="DQ29" t="s">
        <v>518</v>
      </c>
      <c r="DR29" t="s">
        <v>518</v>
      </c>
      <c r="DS29" t="s">
        <v>518</v>
      </c>
      <c r="DT29" t="s">
        <v>518</v>
      </c>
      <c r="DU29" t="s">
        <v>518</v>
      </c>
      <c r="DV29" t="s">
        <v>518</v>
      </c>
      <c r="DW29" t="s">
        <v>518</v>
      </c>
      <c r="DX29" t="s">
        <v>518</v>
      </c>
      <c r="DY29" t="s">
        <v>518</v>
      </c>
      <c r="DZ29" t="s">
        <v>518</v>
      </c>
    </row>
    <row r="30" spans="1:130" x14ac:dyDescent="0.2">
      <c r="A30" s="44">
        <v>465</v>
      </c>
      <c r="B30" s="44">
        <v>1</v>
      </c>
      <c r="C30" s="44" t="s">
        <v>49</v>
      </c>
      <c r="D30" s="44">
        <v>6</v>
      </c>
      <c r="E30" s="44">
        <v>5</v>
      </c>
      <c r="F30" s="44">
        <v>2</v>
      </c>
      <c r="G30" s="44">
        <v>1</v>
      </c>
      <c r="H30" s="44">
        <v>6</v>
      </c>
      <c r="I30" s="44">
        <v>4</v>
      </c>
      <c r="J30" s="44">
        <v>6</v>
      </c>
      <c r="K30" s="44">
        <f>AVERAGE(ABS(F30-4),ABS(G30-4),ABS(H30-4),ABS(I30-4),ABS(J30-4))</f>
        <v>1.8</v>
      </c>
      <c r="L30" s="44">
        <v>5</v>
      </c>
      <c r="M30" s="44">
        <v>2</v>
      </c>
      <c r="N30" s="44">
        <v>6</v>
      </c>
      <c r="O30" s="9">
        <f>AVERAGE(L30:N30)</f>
        <v>4.333333333333333</v>
      </c>
      <c r="P30" s="44">
        <v>5</v>
      </c>
      <c r="Q30" s="44">
        <v>6</v>
      </c>
      <c r="R30" s="44">
        <v>6</v>
      </c>
      <c r="S30" s="44">
        <v>7</v>
      </c>
      <c r="T30" s="44">
        <f>-P30+Q30-R30+S30</f>
        <v>2</v>
      </c>
      <c r="U30" s="44"/>
      <c r="V30" s="44"/>
      <c r="W30" s="44"/>
      <c r="X30" s="44"/>
      <c r="Y30" s="44"/>
      <c r="Z30" s="44"/>
      <c r="AA30" s="44">
        <v>3</v>
      </c>
      <c r="AB30" s="44">
        <v>4</v>
      </c>
      <c r="AC30" s="44">
        <v>5</v>
      </c>
      <c r="AD30" s="44"/>
      <c r="AE30" s="44"/>
      <c r="AF30" s="44"/>
      <c r="AG30" s="44">
        <f>AVERAGE(U30:AF30)</f>
        <v>4</v>
      </c>
      <c r="AH30" s="44">
        <v>4</v>
      </c>
      <c r="AI30" s="44">
        <v>5</v>
      </c>
      <c r="AJ30" s="44">
        <v>5</v>
      </c>
      <c r="AK30" s="44">
        <v>2</v>
      </c>
      <c r="AL30" s="44">
        <v>1</v>
      </c>
      <c r="AM30" s="44">
        <v>3</v>
      </c>
      <c r="AN30" s="44">
        <v>4</v>
      </c>
      <c r="AO30" s="44">
        <v>5</v>
      </c>
      <c r="AP30" s="44">
        <v>5</v>
      </c>
      <c r="AQ30" s="44">
        <v>2</v>
      </c>
      <c r="AR30" s="44">
        <v>1</v>
      </c>
      <c r="AS30" s="44">
        <v>2</v>
      </c>
      <c r="AT30">
        <f>IF(C30="Unión por la Patria (Frente de Todos)",AVERAGE(AK30:AM30)-MIN(AVERAGE(AH30:AJ30),AVERAGE(AN30:AP30),AVERAGE(AQ30:AS30)),IF(C30="Juntos por el Cambio",AVERAGE(AH30:AJ30)-MIN(AVERAGE(AK30:AM30),AVERAGE(AN30:AP30),AVERAGE(AQ30:AS30)),IF(C30="La Libertad Avanza",AVERAGE(AN30:AP30)-MIN(AVERAGE(AQ30:AS30),AVERAGE(AK30:AM30),AVERAGE(AH30:AJ30)),IF(C30="Frente de Izquierda",AVERAGE(AQ30:AS30)-MIN(AVERAGE(AN30:AP30),AVERAGE(AK30:AM30),AVERAGE(AH30:AJ30)),"N/A"))))</f>
        <v>3</v>
      </c>
      <c r="AU30">
        <f>MAX(SUM(AH30:AJ30),SUM(AK30:AM30),SUM(AN30:AP30),SUM(AQ30:AS30))-MIN(SUM(AH30:AJ30),SUM(AK30:AM30),SUM(AN30:AP30),SUM(AQ30:AS30))</f>
        <v>9</v>
      </c>
      <c r="AV30">
        <f>IF(C30="Unión por la Patria (Frente de Todos)",AVERAGE(AK30:AM30)-AVERAGE(AH30:AJ30,AN30:AP30,AQ30:AS30),IF(C30="Juntos por el Cambio",AVERAGE(AH30:AJ30)-AVERAGE(AK30:AS30),IF(C30="La Libertad Avanza",AVERAGE(AN30:AP30)-AVERAGE(AQ30:AS30,AH30:AM30),IF(C30="Frente de Izquierda",AVERAGE(AQ30:AS30)-AVERAGE(AH30:AP30),"N/A"))))</f>
        <v>1.8888888888888893</v>
      </c>
      <c r="AW30">
        <f>IF(C30="Unión por la Patria (Frente de Todos)",AK30-MIN(AH30,AN30,AQ30),IF(C30="Juntos por el Cambio",AH30-MIN(AK30,AN30,AQ30),IF(C30="La Libertad Avanza",AN30-MIN(AH30,AK30,AQ30),IF(C30="Frente de Izquierda",AQ30-MIN(AH30,AK30,AN30),"N/A"))))</f>
        <v>2</v>
      </c>
      <c r="AX30">
        <f>MAX(AH30,AK30,AN30,AQ30)-MIN(AH30,AK30,AN30,AQ30)</f>
        <v>2</v>
      </c>
      <c r="AY30">
        <f>IF(C30="Unión por la Patria (Frente de Todos)",AK30-AVERAGE(AQ30,AN30,AH30),IF(C30="Juntos por el Cambio",AH30-AVERAGE(AK30,AN30,AQ30),IF(C30="La Libertad Avanza",AN30-AVERAGE(AQ30,AK30,AH30),IF(C30="Frente de Izquierda",AQ30-AVERAGE(AN30,AK30,AH30),"N/A"))))</f>
        <v>1.3333333333333335</v>
      </c>
      <c r="AZ30">
        <f>IF(C30="Unión por la Patria (Frente de Todos)",AL30-MIN(AI30,AO30,AR30),IF(C30="Juntos por el Cambio",AI30-MIN(AL30,AO30,AR30),IF(C30="La Libertad Avanza",AO30-MIN(AI30,AL30,AR30),IF(C30="Frente de Izquierda",AR30-MIN(AI30,AL30,AO30),"N/A"))))</f>
        <v>4</v>
      </c>
      <c r="BA30">
        <f>MAX(AI30,AL30,AO30,AR30)-MIN(AI30,AL30,AO30,AR30)</f>
        <v>4</v>
      </c>
      <c r="BB30">
        <f>IF(C30="Unión por la Patria (Frente de Todos)",AL30-AVERAGE(AI30,AO30,AR30),IF(C30="Juntos por el Cambio",AI30-AVERAGE(AL30,AO30,AR30),IF(C30="La Libertad Avanza",AO30-AVERAGE(AI30,AL30,AR30),IF(C30="Frente de Izquierda",AR30-AVERAGE(AI30,AL30,AO30),"N/A"))))</f>
        <v>2.6666666666666665</v>
      </c>
      <c r="BC30">
        <f>IF(C30="Unión por la Patria (Frente de Todos)",AVERAGE(AH30:AJ30,AN30:AS30),IF(C30="Juntos por el Cambio",AVERAGE(AK30:AS30),IF(C30="La Libertad Avanza",AVERAGE(AQ30:AS30,AH30:AM30),IF(C30="Frente de Izquierda",AVERAGE(AH30:AP30),"N/A"))))</f>
        <v>2.7777777777777777</v>
      </c>
      <c r="BE30" t="s">
        <v>49</v>
      </c>
      <c r="BF30">
        <v>5</v>
      </c>
      <c r="BG30">
        <v>5</v>
      </c>
      <c r="BH30">
        <v>2</v>
      </c>
      <c r="BI30">
        <v>1</v>
      </c>
      <c r="BJ30">
        <v>6</v>
      </c>
      <c r="BK30">
        <v>4</v>
      </c>
      <c r="BL30">
        <v>7</v>
      </c>
      <c r="BM30" s="44">
        <f>AVERAGE(ABS(BH30-4),ABS(BI30-4),ABS(BJ30-4),ABS(BK30-4),ABS(BL30-4))</f>
        <v>2</v>
      </c>
      <c r="BN30">
        <v>6</v>
      </c>
      <c r="BO30">
        <v>1</v>
      </c>
      <c r="BP30">
        <v>5</v>
      </c>
      <c r="BQ30" s="9">
        <f>AVERAGE(BN30:BP30)</f>
        <v>4</v>
      </c>
      <c r="BR30">
        <v>5</v>
      </c>
      <c r="BS30">
        <v>6</v>
      </c>
      <c r="BT30">
        <v>5</v>
      </c>
      <c r="BU30">
        <v>7</v>
      </c>
      <c r="BV30" s="44">
        <f>-BR30+BS30-BT30+BU30</f>
        <v>3</v>
      </c>
      <c r="CC30">
        <v>2</v>
      </c>
      <c r="CD30">
        <v>4</v>
      </c>
      <c r="CE30">
        <v>5</v>
      </c>
      <c r="CI30" s="44">
        <f>AVERAGE(BW30:CH30)</f>
        <v>3.6666666666666665</v>
      </c>
      <c r="CJ30">
        <v>4</v>
      </c>
      <c r="CK30">
        <v>5</v>
      </c>
      <c r="CL30">
        <v>5</v>
      </c>
      <c r="CM30">
        <v>2</v>
      </c>
      <c r="CN30">
        <v>1</v>
      </c>
      <c r="CO30">
        <v>2</v>
      </c>
      <c r="CP30">
        <v>4</v>
      </c>
      <c r="CQ30">
        <v>4</v>
      </c>
      <c r="CR30">
        <v>4</v>
      </c>
      <c r="CS30">
        <v>1</v>
      </c>
      <c r="CT30">
        <v>1</v>
      </c>
      <c r="CU30">
        <v>1</v>
      </c>
      <c r="CV30">
        <f>IF(BE30="Unión por la Patria (Frente de Todos)",AVERAGE(CM30:CO30)-MIN(AVERAGE(CJ30:CL30),AVERAGE(CP30:CR30),AVERAGE(CS30:CU30)),IF(BE30="Juntos por el Cambio",AVERAGE(CJ30:CL30)-MIN(AVERAGE(CM30:CO30),AVERAGE(CP30:CR30),AVERAGE(CS30:CU30)),IF(BE30="La Libertad Avanza",AVERAGE(CP30:CR30)-MIN(AVERAGE(CS30:CU30),AVERAGE(CM30:CO30),AVERAGE(CJ30:CL30)),IF(BE30="Frente de Izquierda",AVERAGE(CS30:CU30)-MIN(AVERAGE(CP30:CR30),AVERAGE(CM30:CO30),AVERAGE(CJ30:CL30)),"N/A"))))</f>
        <v>3</v>
      </c>
      <c r="CW30">
        <f>MAX(SUM(CJ30:CL30),SUM(CM30:CO30),SUM(CP30:CR30),SUM(CS30:CU30))-MIN(SUM(CJ30:CL30),SUM(CM30:CO30),SUM(CP30:CR30),SUM(CS30:CU30))</f>
        <v>11</v>
      </c>
      <c r="CX30">
        <f>IF(BE30="Unión por la Patria (Frente de Todos)",AVERAGE(CM30:CO30)-AVERAGE(CJ30:CL30,CP30:CR30,CS30:CU30),IF(BE30="Juntos por el Cambio",AVERAGE(CJ30:CL30)-AVERAGE(CM30:CU30),IF(BE30="La Libertad Avanza",AVERAGE(CP30:CR30)-AVERAGE(CS30:CU30,CJ30:CO30),IF(BE30="Frente de Izquierda",AVERAGE(CS30:CU30)-AVERAGE(CJ30:CR30),"N/A"))))</f>
        <v>1.5555555555555554</v>
      </c>
      <c r="CY30">
        <f>IF(BE30="Unión por la Patria (Frente de Todos)",CM30-MIN(CJ30,CP30,CS30),IF(BE30="Juntos por el Cambio",CJ30-MIN(CM30,CP30,CS30),IF(BE30="La Libertad Avanza",CP30-MIN(CJ30,CM30,CS30),IF(BE30="Frente de Izquierda",CS30-MIN(CJ30,CM30,CP30),"N/A"))))</f>
        <v>3</v>
      </c>
      <c r="CZ30">
        <f>MAX(CJ30,CM30,CP30,CS30)-MIN(CJ30,CM30,CP30,CS30)</f>
        <v>3</v>
      </c>
      <c r="DA30">
        <f>IF(BE30="Unión por la Patria (Frente de Todos)",CM30-AVERAGE(CS30,CP30,CJ30),IF(BE30="Juntos por el Cambio",CJ30-AVERAGE(CM30,CP30,CS30),IF(BE30="La Libertad Avanza",CP30-AVERAGE(CS30,CM30,CJ30),IF(BE30="Frente de Izquierda",CS30-AVERAGE(CP30,CM30,CJ30),"N/A"))))</f>
        <v>1.6666666666666665</v>
      </c>
      <c r="DB30">
        <f>IF(BE30="Unión por la Patria (Frente de Todos)",CN30-MIN(CK30,CQ30,CT30),IF(BE30="Juntos por el Cambio",CK30-MIN(CN30,CQ30,CT30),IF(BE30="La Libertad Avanza",CQ30-MIN(CK30,CN30,CT30),IF(BE30="Frente de Izquierda",CT30-MIN(CK30,CN30,CQ30),"N/A"))))</f>
        <v>3</v>
      </c>
      <c r="DC30">
        <f>MAX(CK30,CN30,CQ30,CT30)-MIN(CK30,CN30,CQ30,CT30)</f>
        <v>4</v>
      </c>
      <c r="DD30">
        <f>IF(BE30="Unión por la Patria (Frente de Todos)",CN30-AVERAGE(CK30,CQ30,CT30),IF(BE30="Juntos por el Cambio",CK30-AVERAGE(CN30,CQ30,CT30),IF(BE30="La Libertad Avanza",CQ30-AVERAGE(CK30,CN30,CT30),IF(BE30="Frente de Izquierda",CT30-AVERAGE(CK30,CN30,CQ30),"N/A"))))</f>
        <v>1.6666666666666665</v>
      </c>
      <c r="DE30">
        <f>IF(BE30="Unión por la Patria (Frente de Todos)",AVERAGE(CJ30:CL30,CP30:CU30),IF(BE30="Juntos por el Cambio",AVERAGE(CM30:CU30),IF(BE30="La Libertad Avanza",AVERAGE(CS30:CU30,CJ30:CO30),IF(BE30="Frente de Izquierda",AVERAGE(CJ30:CR30),"N/A"))))</f>
        <v>2.4444444444444446</v>
      </c>
      <c r="DF30">
        <v>7</v>
      </c>
      <c r="DG30">
        <v>0</v>
      </c>
      <c r="DH30">
        <v>3</v>
      </c>
      <c r="DI30">
        <v>1</v>
      </c>
      <c r="DJ30">
        <v>0</v>
      </c>
      <c r="DK30">
        <v>6</v>
      </c>
      <c r="DL30">
        <v>1</v>
      </c>
      <c r="DM30">
        <v>7</v>
      </c>
      <c r="DN30">
        <v>1</v>
      </c>
      <c r="DO30">
        <v>2</v>
      </c>
      <c r="DP30">
        <v>6</v>
      </c>
      <c r="DQ30">
        <v>4</v>
      </c>
      <c r="DR30">
        <v>6</v>
      </c>
      <c r="DS30">
        <v>5</v>
      </c>
      <c r="DT30">
        <v>6</v>
      </c>
      <c r="DU30">
        <v>6</v>
      </c>
      <c r="DV30">
        <v>2</v>
      </c>
      <c r="DW30" t="s">
        <v>617</v>
      </c>
      <c r="DX30" t="s">
        <v>618</v>
      </c>
      <c r="DY30" t="s">
        <v>617</v>
      </c>
      <c r="DZ30" t="s">
        <v>618</v>
      </c>
    </row>
    <row r="31" spans="1:130" x14ac:dyDescent="0.2">
      <c r="A31" s="44">
        <v>205</v>
      </c>
      <c r="B31" s="44">
        <v>1</v>
      </c>
      <c r="C31" s="44" t="s">
        <v>47</v>
      </c>
      <c r="D31" s="44">
        <v>7</v>
      </c>
      <c r="E31" s="44">
        <v>5</v>
      </c>
      <c r="F31" s="44">
        <v>3</v>
      </c>
      <c r="G31" s="44">
        <v>1</v>
      </c>
      <c r="H31" s="44">
        <v>5</v>
      </c>
      <c r="I31" s="44">
        <v>4</v>
      </c>
      <c r="J31" s="44">
        <v>5</v>
      </c>
      <c r="K31" s="44">
        <f>AVERAGE(ABS(F31-4),ABS(G31-4),ABS(H31-4),ABS(I31-4),ABS(J31-4))</f>
        <v>1.2</v>
      </c>
      <c r="L31" s="44">
        <v>6</v>
      </c>
      <c r="M31" s="44">
        <v>5</v>
      </c>
      <c r="N31" s="44">
        <v>7</v>
      </c>
      <c r="O31" s="9">
        <f>AVERAGE(L31:N31)</f>
        <v>6</v>
      </c>
      <c r="P31" s="44">
        <v>2</v>
      </c>
      <c r="Q31" s="44">
        <v>7</v>
      </c>
      <c r="R31" s="44">
        <v>3</v>
      </c>
      <c r="S31" s="44">
        <v>7</v>
      </c>
      <c r="T31" s="44">
        <f>-P31+Q31-R31+S31</f>
        <v>9</v>
      </c>
      <c r="U31" s="44">
        <v>4</v>
      </c>
      <c r="V31" s="44">
        <v>4</v>
      </c>
      <c r="W31" s="44">
        <v>4</v>
      </c>
      <c r="X31" s="44"/>
      <c r="Y31" s="44"/>
      <c r="Z31" s="44"/>
      <c r="AA31" s="44"/>
      <c r="AB31" s="44"/>
      <c r="AC31" s="44"/>
      <c r="AD31" s="44"/>
      <c r="AE31" s="44"/>
      <c r="AF31" s="44"/>
      <c r="AG31" s="44">
        <f>AVERAGE(U31:AF31)</f>
        <v>4</v>
      </c>
      <c r="AH31" s="44">
        <v>4</v>
      </c>
      <c r="AI31" s="44">
        <v>6</v>
      </c>
      <c r="AJ31" s="44">
        <v>6</v>
      </c>
      <c r="AK31" s="44">
        <v>3</v>
      </c>
      <c r="AL31" s="44">
        <v>2</v>
      </c>
      <c r="AM31" s="44">
        <v>3</v>
      </c>
      <c r="AN31" s="44">
        <v>3</v>
      </c>
      <c r="AO31" s="44">
        <v>4</v>
      </c>
      <c r="AP31" s="44">
        <v>4</v>
      </c>
      <c r="AQ31" s="44">
        <v>2</v>
      </c>
      <c r="AR31" s="44">
        <v>1</v>
      </c>
      <c r="AS31" s="44">
        <v>3</v>
      </c>
      <c r="AT31">
        <f>IF(C31="Unión por la Patria (Frente de Todos)",AVERAGE(AK31:AM31)-MIN(AVERAGE(AH31:AJ31),AVERAGE(AN31:AP31),AVERAGE(AQ31:AS31)),IF(C31="Juntos por el Cambio",AVERAGE(AH31:AJ31)-MIN(AVERAGE(AK31:AM31),AVERAGE(AN31:AP31),AVERAGE(AQ31:AS31)),IF(C31="La Libertad Avanza",AVERAGE(AN31:AP31)-MIN(AVERAGE(AQ31:AS31),AVERAGE(AK31:AM31),AVERAGE(AH31:AJ31)),IF(C31="Frente de Izquierda",AVERAGE(AQ31:AS31)-MIN(AVERAGE(AN31:AP31),AVERAGE(AK31:AM31),AVERAGE(AH31:AJ31)),"N/A"))))</f>
        <v>3.333333333333333</v>
      </c>
      <c r="AU31">
        <f>MAX(SUM(AH31:AJ31),SUM(AK31:AM31),SUM(AN31:AP31),SUM(AQ31:AS31))-MIN(SUM(AH31:AJ31),SUM(AK31:AM31),SUM(AN31:AP31),SUM(AQ31:AS31))</f>
        <v>10</v>
      </c>
      <c r="AV31">
        <f>IF(C31="Unión por la Patria (Frente de Todos)",AVERAGE(AK31:AM31)-AVERAGE(AH31:AJ31,AN31:AP31,AQ31:AS31),IF(C31="Juntos por el Cambio",AVERAGE(AH31:AJ31)-AVERAGE(AK31:AS31),IF(C31="La Libertad Avanza",AVERAGE(AN31:AP31)-AVERAGE(AQ31:AS31,AH31:AM31),IF(C31="Frente de Izquierda",AVERAGE(AQ31:AS31)-AVERAGE(AH31:AP31),"N/A"))))</f>
        <v>2.5555555555555554</v>
      </c>
      <c r="AW31">
        <f>IF(C31="Unión por la Patria (Frente de Todos)",AK31-MIN(AH31,AN31,AQ31),IF(C31="Juntos por el Cambio",AH31-MIN(AK31,AN31,AQ31),IF(C31="La Libertad Avanza",AN31-MIN(AH31,AK31,AQ31),IF(C31="Frente de Izquierda",AQ31-MIN(AH31,AK31,AN31),"N/A"))))</f>
        <v>2</v>
      </c>
      <c r="AX31">
        <f>MAX(AH31,AK31,AN31,AQ31)-MIN(AH31,AK31,AN31,AQ31)</f>
        <v>2</v>
      </c>
      <c r="AY31">
        <f>IF(C31="Unión por la Patria (Frente de Todos)",AK31-AVERAGE(AQ31,AN31,AH31),IF(C31="Juntos por el Cambio",AH31-AVERAGE(AK31,AN31,AQ31),IF(C31="La Libertad Avanza",AN31-AVERAGE(AQ31,AK31,AH31),IF(C31="Frente de Izquierda",AQ31-AVERAGE(AN31,AK31,AH31),"N/A"))))</f>
        <v>1.3333333333333335</v>
      </c>
      <c r="AZ31">
        <f>IF(C31="Unión por la Patria (Frente de Todos)",AL31-MIN(AI31,AO31,AR31),IF(C31="Juntos por el Cambio",AI31-MIN(AL31,AO31,AR31),IF(C31="La Libertad Avanza",AO31-MIN(AI31,AL31,AR31),IF(C31="Frente de Izquierda",AR31-MIN(AI31,AL31,AO31),"N/A"))))</f>
        <v>5</v>
      </c>
      <c r="BA31">
        <f>MAX(AI31,AL31,AO31,AR31)-MIN(AI31,AL31,AO31,AR31)</f>
        <v>5</v>
      </c>
      <c r="BB31">
        <f>IF(C31="Unión por la Patria (Frente de Todos)",AL31-AVERAGE(AI31,AO31,AR31),IF(C31="Juntos por el Cambio",AI31-AVERAGE(AL31,AO31,AR31),IF(C31="La Libertad Avanza",AO31-AVERAGE(AI31,AL31,AR31),IF(C31="Frente de Izquierda",AR31-AVERAGE(AI31,AL31,AO31),"N/A"))))</f>
        <v>3.6666666666666665</v>
      </c>
      <c r="BC31">
        <f>IF(C31="Unión por la Patria (Frente de Todos)",AVERAGE(AH31:AJ31,AN31:AS31),IF(C31="Juntos por el Cambio",AVERAGE(AK31:AS31),IF(C31="La Libertad Avanza",AVERAGE(AQ31:AS31,AH31:AM31),IF(C31="Frente de Izquierda",AVERAGE(AH31:AP31),"N/A"))))</f>
        <v>2.7777777777777777</v>
      </c>
      <c r="BE31" t="s">
        <v>47</v>
      </c>
      <c r="BF31">
        <v>5</v>
      </c>
      <c r="BG31">
        <v>7</v>
      </c>
      <c r="BH31">
        <v>3</v>
      </c>
      <c r="BI31">
        <v>2</v>
      </c>
      <c r="BJ31">
        <v>5</v>
      </c>
      <c r="BK31">
        <v>4</v>
      </c>
      <c r="BL31">
        <v>3</v>
      </c>
      <c r="BM31" s="44">
        <f>AVERAGE(ABS(BH31-4),ABS(BI31-4),ABS(BJ31-4),ABS(BK31-4),ABS(BL31-4))</f>
        <v>1</v>
      </c>
      <c r="BN31">
        <v>6</v>
      </c>
      <c r="BO31">
        <v>4</v>
      </c>
      <c r="BP31">
        <v>7</v>
      </c>
      <c r="BQ31" s="9">
        <f>AVERAGE(BN31:BP31)</f>
        <v>5.666666666666667</v>
      </c>
      <c r="BR31">
        <v>4</v>
      </c>
      <c r="BS31">
        <v>6</v>
      </c>
      <c r="BT31">
        <v>4</v>
      </c>
      <c r="BU31">
        <v>6</v>
      </c>
      <c r="BV31" s="44">
        <f>-BR31+BS31-BT31+BU31</f>
        <v>4</v>
      </c>
      <c r="BW31">
        <v>5</v>
      </c>
      <c r="BX31">
        <v>5</v>
      </c>
      <c r="BY31">
        <v>5</v>
      </c>
      <c r="CI31" s="44">
        <f>AVERAGE(BW31:CH31)</f>
        <v>5</v>
      </c>
      <c r="CJ31">
        <v>6</v>
      </c>
      <c r="CK31">
        <v>6</v>
      </c>
      <c r="CL31">
        <v>6</v>
      </c>
      <c r="CM31">
        <v>3</v>
      </c>
      <c r="CN31">
        <v>2</v>
      </c>
      <c r="CO31">
        <v>3</v>
      </c>
      <c r="CP31">
        <v>4</v>
      </c>
      <c r="CQ31">
        <v>3</v>
      </c>
      <c r="CR31">
        <v>3</v>
      </c>
      <c r="CS31">
        <v>1</v>
      </c>
      <c r="CT31">
        <v>1</v>
      </c>
      <c r="CU31">
        <v>2</v>
      </c>
      <c r="CV31">
        <f>IF(BE31="Unión por la Patria (Frente de Todos)",AVERAGE(CM31:CO31)-MIN(AVERAGE(CJ31:CL31),AVERAGE(CP31:CR31),AVERAGE(CS31:CU31)),IF(BE31="Juntos por el Cambio",AVERAGE(CJ31:CL31)-MIN(AVERAGE(CM31:CO31),AVERAGE(CP31:CR31),AVERAGE(CS31:CU31)),IF(BE31="La Libertad Avanza",AVERAGE(CP31:CR31)-MIN(AVERAGE(CS31:CU31),AVERAGE(CM31:CO31),AVERAGE(CJ31:CL31)),IF(BE31="Frente de Izquierda",AVERAGE(CS31:CU31)-MIN(AVERAGE(CP31:CR31),AVERAGE(CM31:CO31),AVERAGE(CJ31:CL31)),"N/A"))))</f>
        <v>4.666666666666667</v>
      </c>
      <c r="CW31">
        <f>MAX(SUM(CJ31:CL31),SUM(CM31:CO31),SUM(CP31:CR31),SUM(CS31:CU31))-MIN(SUM(CJ31:CL31),SUM(CM31:CO31),SUM(CP31:CR31),SUM(CS31:CU31))</f>
        <v>14</v>
      </c>
      <c r="CX31">
        <f>IF(BE31="Unión por la Patria (Frente de Todos)",AVERAGE(CM31:CO31)-AVERAGE(CJ31:CL31,CP31:CR31,CS31:CU31),IF(BE31="Juntos por el Cambio",AVERAGE(CJ31:CL31)-AVERAGE(CM31:CU31),IF(BE31="La Libertad Avanza",AVERAGE(CP31:CR31)-AVERAGE(CS31:CU31,CJ31:CO31),IF(BE31="Frente de Izquierda",AVERAGE(CS31:CU31)-AVERAGE(CJ31:CR31),"N/A"))))</f>
        <v>3.5555555555555554</v>
      </c>
      <c r="CY31">
        <f>IF(BE31="Unión por la Patria (Frente de Todos)",CM31-MIN(CJ31,CP31,CS31),IF(BE31="Juntos por el Cambio",CJ31-MIN(CM31,CP31,CS31),IF(BE31="La Libertad Avanza",CP31-MIN(CJ31,CM31,CS31),IF(BE31="Frente de Izquierda",CS31-MIN(CJ31,CM31,CP31),"N/A"))))</f>
        <v>5</v>
      </c>
      <c r="CZ31">
        <f>MAX(CJ31,CM31,CP31,CS31)-MIN(CJ31,CM31,CP31,CS31)</f>
        <v>5</v>
      </c>
      <c r="DA31">
        <f>IF(BE31="Unión por la Patria (Frente de Todos)",CM31-AVERAGE(CS31,CP31,CJ31),IF(BE31="Juntos por el Cambio",CJ31-AVERAGE(CM31,CP31,CS31),IF(BE31="La Libertad Avanza",CP31-AVERAGE(CS31,CM31,CJ31),IF(BE31="Frente de Izquierda",CS31-AVERAGE(CP31,CM31,CJ31),"N/A"))))</f>
        <v>3.3333333333333335</v>
      </c>
      <c r="DB31">
        <f>IF(BE31="Unión por la Patria (Frente de Todos)",CN31-MIN(CK31,CQ31,CT31),IF(BE31="Juntos por el Cambio",CK31-MIN(CN31,CQ31,CT31),IF(BE31="La Libertad Avanza",CQ31-MIN(CK31,CN31,CT31),IF(BE31="Frente de Izquierda",CT31-MIN(CK31,CN31,CQ31),"N/A"))))</f>
        <v>5</v>
      </c>
      <c r="DC31">
        <f>MAX(CK31,CN31,CQ31,CT31)-MIN(CK31,CN31,CQ31,CT31)</f>
        <v>5</v>
      </c>
      <c r="DD31">
        <f>IF(BE31="Unión por la Patria (Frente de Todos)",CN31-AVERAGE(CK31,CQ31,CT31),IF(BE31="Juntos por el Cambio",CK31-AVERAGE(CN31,CQ31,CT31),IF(BE31="La Libertad Avanza",CQ31-AVERAGE(CK31,CN31,CT31),IF(BE31="Frente de Izquierda",CT31-AVERAGE(CK31,CN31,CQ31),"N/A"))))</f>
        <v>4</v>
      </c>
      <c r="DE31">
        <f>IF(BE31="Unión por la Patria (Frente de Todos)",AVERAGE(CJ31:CL31,CP31:CU31),IF(BE31="Juntos por el Cambio",AVERAGE(CM31:CU31),IF(BE31="La Libertad Avanza",AVERAGE(CS31:CU31,CJ31:CO31),IF(BE31="Frente de Izquierda",AVERAGE(CJ31:CR31),"N/A"))))</f>
        <v>2.4444444444444446</v>
      </c>
      <c r="DF31">
        <v>7.5</v>
      </c>
      <c r="DG31">
        <v>2</v>
      </c>
      <c r="DH31">
        <v>0</v>
      </c>
      <c r="DI31">
        <v>3</v>
      </c>
      <c r="DJ31">
        <v>2</v>
      </c>
      <c r="DK31">
        <v>7</v>
      </c>
      <c r="DL31">
        <v>1</v>
      </c>
      <c r="DM31">
        <v>7</v>
      </c>
      <c r="DN31">
        <v>1</v>
      </c>
      <c r="DO31">
        <v>1</v>
      </c>
      <c r="DP31">
        <v>7</v>
      </c>
      <c r="DQ31">
        <v>7</v>
      </c>
      <c r="DR31">
        <v>6</v>
      </c>
      <c r="DS31">
        <v>4</v>
      </c>
      <c r="DT31">
        <v>7</v>
      </c>
      <c r="DU31">
        <v>7</v>
      </c>
      <c r="DV31">
        <v>1</v>
      </c>
      <c r="DW31" t="s">
        <v>618</v>
      </c>
      <c r="DX31" t="s">
        <v>617</v>
      </c>
      <c r="DY31" t="s">
        <v>617</v>
      </c>
      <c r="DZ31" t="s">
        <v>617</v>
      </c>
    </row>
    <row r="32" spans="1:130" x14ac:dyDescent="0.2">
      <c r="A32" s="44">
        <v>417</v>
      </c>
      <c r="B32" s="44">
        <v>1</v>
      </c>
      <c r="C32" s="44" t="s">
        <v>47</v>
      </c>
      <c r="D32" s="44">
        <v>1</v>
      </c>
      <c r="E32" s="44">
        <v>7</v>
      </c>
      <c r="F32" s="44">
        <v>5</v>
      </c>
      <c r="G32" s="44">
        <v>2</v>
      </c>
      <c r="H32" s="44">
        <v>5</v>
      </c>
      <c r="I32" s="44">
        <v>2</v>
      </c>
      <c r="J32" s="44">
        <v>6</v>
      </c>
      <c r="K32" s="44">
        <f>AVERAGE(ABS(F32-4),ABS(G32-4),ABS(H32-4),ABS(I32-4),ABS(J32-4))</f>
        <v>1.6</v>
      </c>
      <c r="L32" s="44">
        <v>6</v>
      </c>
      <c r="M32" s="44">
        <v>5</v>
      </c>
      <c r="N32" s="44">
        <v>7</v>
      </c>
      <c r="O32" s="9">
        <f>AVERAGE(L32:N32)</f>
        <v>6</v>
      </c>
      <c r="P32" s="44">
        <v>5</v>
      </c>
      <c r="Q32" s="44">
        <v>7</v>
      </c>
      <c r="R32" s="44">
        <v>1</v>
      </c>
      <c r="S32" s="44">
        <v>5</v>
      </c>
      <c r="T32" s="44">
        <f>-P32+Q32-R32+S32</f>
        <v>6</v>
      </c>
      <c r="U32" s="44">
        <v>1</v>
      </c>
      <c r="V32" s="44">
        <v>1</v>
      </c>
      <c r="W32" s="44">
        <v>1</v>
      </c>
      <c r="X32" s="44"/>
      <c r="Y32" s="44"/>
      <c r="Z32" s="44"/>
      <c r="AA32" s="44"/>
      <c r="AB32" s="44"/>
      <c r="AC32" s="44"/>
      <c r="AD32" s="44"/>
      <c r="AE32" s="44"/>
      <c r="AF32" s="44"/>
      <c r="AG32" s="44">
        <f>AVERAGE(U32:AF32)</f>
        <v>1</v>
      </c>
      <c r="AH32" s="44">
        <v>4</v>
      </c>
      <c r="AI32" s="44">
        <v>4</v>
      </c>
      <c r="AJ32" s="44">
        <v>4</v>
      </c>
      <c r="AK32" s="44">
        <v>4</v>
      </c>
      <c r="AL32" s="44">
        <v>4</v>
      </c>
      <c r="AM32" s="44">
        <v>4</v>
      </c>
      <c r="AN32" s="44">
        <v>4</v>
      </c>
      <c r="AO32" s="44">
        <v>4</v>
      </c>
      <c r="AP32" s="44">
        <v>4</v>
      </c>
      <c r="AQ32" s="44">
        <v>4</v>
      </c>
      <c r="AR32" s="44">
        <v>4</v>
      </c>
      <c r="AS32" s="44">
        <v>4</v>
      </c>
      <c r="AT32">
        <f>IF(C32="Unión por la Patria (Frente de Todos)",AVERAGE(AK32:AM32)-MIN(AVERAGE(AH32:AJ32),AVERAGE(AN32:AP32),AVERAGE(AQ32:AS32)),IF(C32="Juntos por el Cambio",AVERAGE(AH32:AJ32)-MIN(AVERAGE(AK32:AM32),AVERAGE(AN32:AP32),AVERAGE(AQ32:AS32)),IF(C32="La Libertad Avanza",AVERAGE(AN32:AP32)-MIN(AVERAGE(AQ32:AS32),AVERAGE(AK32:AM32),AVERAGE(AH32:AJ32)),IF(C32="Frente de Izquierda",AVERAGE(AQ32:AS32)-MIN(AVERAGE(AN32:AP32),AVERAGE(AK32:AM32),AVERAGE(AH32:AJ32)),"N/A"))))</f>
        <v>0</v>
      </c>
      <c r="AU32">
        <f>MAX(SUM(AH32:AJ32),SUM(AK32:AM32),SUM(AN32:AP32),SUM(AQ32:AS32))-MIN(SUM(AH32:AJ32),SUM(AK32:AM32),SUM(AN32:AP32),SUM(AQ32:AS32))</f>
        <v>0</v>
      </c>
      <c r="AV32">
        <f>IF(C32="Unión por la Patria (Frente de Todos)",AVERAGE(AK32:AM32)-AVERAGE(AH32:AJ32,AN32:AP32,AQ32:AS32),IF(C32="Juntos por el Cambio",AVERAGE(AH32:AJ32)-AVERAGE(AK32:AS32),IF(C32="La Libertad Avanza",AVERAGE(AN32:AP32)-AVERAGE(AQ32:AS32,AH32:AM32),IF(C32="Frente de Izquierda",AVERAGE(AQ32:AS32)-AVERAGE(AH32:AP32),"N/A"))))</f>
        <v>0</v>
      </c>
      <c r="AW32">
        <f>IF(C32="Unión por la Patria (Frente de Todos)",AK32-MIN(AH32,AN32,AQ32),IF(C32="Juntos por el Cambio",AH32-MIN(AK32,AN32,AQ32),IF(C32="La Libertad Avanza",AN32-MIN(AH32,AK32,AQ32),IF(C32="Frente de Izquierda",AQ32-MIN(AH32,AK32,AN32),"N/A"))))</f>
        <v>0</v>
      </c>
      <c r="AX32">
        <f>MAX(AH32,AK32,AN32,AQ32)-MIN(AH32,AK32,AN32,AQ32)</f>
        <v>0</v>
      </c>
      <c r="AY32">
        <f>IF(C32="Unión por la Patria (Frente de Todos)",AK32-AVERAGE(AQ32,AN32,AH32),IF(C32="Juntos por el Cambio",AH32-AVERAGE(AK32,AN32,AQ32),IF(C32="La Libertad Avanza",AN32-AVERAGE(AQ32,AK32,AH32),IF(C32="Frente de Izquierda",AQ32-AVERAGE(AN32,AK32,AH32),"N/A"))))</f>
        <v>0</v>
      </c>
      <c r="AZ32">
        <f>IF(C32="Unión por la Patria (Frente de Todos)",AL32-MIN(AI32,AO32,AR32),IF(C32="Juntos por el Cambio",AI32-MIN(AL32,AO32,AR32),IF(C32="La Libertad Avanza",AO32-MIN(AI32,AL32,AR32),IF(C32="Frente de Izquierda",AR32-MIN(AI32,AL32,AO32),"N/A"))))</f>
        <v>0</v>
      </c>
      <c r="BA32">
        <f>MAX(AI32,AL32,AO32,AR32)-MIN(AI32,AL32,AO32,AR32)</f>
        <v>0</v>
      </c>
      <c r="BB32">
        <f>IF(C32="Unión por la Patria (Frente de Todos)",AL32-AVERAGE(AI32,AO32,AR32),IF(C32="Juntos por el Cambio",AI32-AVERAGE(AL32,AO32,AR32),IF(C32="La Libertad Avanza",AO32-AVERAGE(AI32,AL32,AR32),IF(C32="Frente de Izquierda",AR32-AVERAGE(AI32,AL32,AO32),"N/A"))))</f>
        <v>0</v>
      </c>
      <c r="BC32">
        <f>IF(C32="Unión por la Patria (Frente de Todos)",AVERAGE(AH32:AJ32,AN32:AS32),IF(C32="Juntos por el Cambio",AVERAGE(AK32:AS32),IF(C32="La Libertad Avanza",AVERAGE(AQ32:AS32,AH32:AM32),IF(C32="Frente de Izquierda",AVERAGE(AH32:AP32),"N/A"))))</f>
        <v>4</v>
      </c>
      <c r="BE32" t="s">
        <v>47</v>
      </c>
      <c r="BF32">
        <v>5</v>
      </c>
      <c r="BG32">
        <v>4</v>
      </c>
      <c r="BH32">
        <v>5</v>
      </c>
      <c r="BI32">
        <v>6</v>
      </c>
      <c r="BJ32">
        <v>1</v>
      </c>
      <c r="BK32">
        <v>3</v>
      </c>
      <c r="BL32">
        <v>1</v>
      </c>
      <c r="BM32" s="44">
        <f>AVERAGE(ABS(BH32-4),ABS(BI32-4),ABS(BJ32-4),ABS(BK32-4),ABS(BL32-4))</f>
        <v>2</v>
      </c>
      <c r="BN32">
        <v>7</v>
      </c>
      <c r="BO32">
        <v>5</v>
      </c>
      <c r="BP32">
        <v>5</v>
      </c>
      <c r="BQ32" s="9">
        <f>AVERAGE(BN32:BP32)</f>
        <v>5.666666666666667</v>
      </c>
      <c r="BR32">
        <v>2</v>
      </c>
      <c r="BS32">
        <v>5</v>
      </c>
      <c r="BT32">
        <v>4</v>
      </c>
      <c r="BU32">
        <v>5</v>
      </c>
      <c r="BV32" s="44">
        <f>-BR32+BS32-BT32+BU32</f>
        <v>4</v>
      </c>
      <c r="BW32">
        <v>4</v>
      </c>
      <c r="BX32">
        <v>4</v>
      </c>
      <c r="BY32">
        <v>5</v>
      </c>
      <c r="CI32" s="44">
        <f>AVERAGE(BW32:CH32)</f>
        <v>4.333333333333333</v>
      </c>
      <c r="CJ32">
        <v>5</v>
      </c>
      <c r="CK32">
        <v>5</v>
      </c>
      <c r="CL32">
        <v>5</v>
      </c>
      <c r="CM32">
        <v>5</v>
      </c>
      <c r="CN32">
        <v>3</v>
      </c>
      <c r="CO32">
        <v>3</v>
      </c>
      <c r="CP32">
        <v>1</v>
      </c>
      <c r="CQ32">
        <v>1</v>
      </c>
      <c r="CR32">
        <v>1</v>
      </c>
      <c r="CS32">
        <v>3</v>
      </c>
      <c r="CT32">
        <v>3</v>
      </c>
      <c r="CU32">
        <v>3</v>
      </c>
      <c r="CV32">
        <f>IF(BE32="Unión por la Patria (Frente de Todos)",AVERAGE(CM32:CO32)-MIN(AVERAGE(CJ32:CL32),AVERAGE(CP32:CR32),AVERAGE(CS32:CU32)),IF(BE32="Juntos por el Cambio",AVERAGE(CJ32:CL32)-MIN(AVERAGE(CM32:CO32),AVERAGE(CP32:CR32),AVERAGE(CS32:CU32)),IF(BE32="La Libertad Avanza",AVERAGE(CP32:CR32)-MIN(AVERAGE(CS32:CU32),AVERAGE(CM32:CO32),AVERAGE(CJ32:CL32)),IF(BE32="Frente de Izquierda",AVERAGE(CS32:CU32)-MIN(AVERAGE(CP32:CR32),AVERAGE(CM32:CO32),AVERAGE(CJ32:CL32)),"N/A"))))</f>
        <v>4</v>
      </c>
      <c r="CW32">
        <f>MAX(SUM(CJ32:CL32),SUM(CM32:CO32),SUM(CP32:CR32),SUM(CS32:CU32))-MIN(SUM(CJ32:CL32),SUM(CM32:CO32),SUM(CP32:CR32),SUM(CS32:CU32))</f>
        <v>12</v>
      </c>
      <c r="CX32">
        <f>IF(BE32="Unión por la Patria (Frente de Todos)",AVERAGE(CM32:CO32)-AVERAGE(CJ32:CL32,CP32:CR32,CS32:CU32),IF(BE32="Juntos por el Cambio",AVERAGE(CJ32:CL32)-AVERAGE(CM32:CU32),IF(BE32="La Libertad Avanza",AVERAGE(CP32:CR32)-AVERAGE(CS32:CU32,CJ32:CO32),IF(BE32="Frente de Izquierda",AVERAGE(CS32:CU32)-AVERAGE(CJ32:CR32),"N/A"))))</f>
        <v>2.4444444444444446</v>
      </c>
      <c r="CY32">
        <f>IF(BE32="Unión por la Patria (Frente de Todos)",CM32-MIN(CJ32,CP32,CS32),IF(BE32="Juntos por el Cambio",CJ32-MIN(CM32,CP32,CS32),IF(BE32="La Libertad Avanza",CP32-MIN(CJ32,CM32,CS32),IF(BE32="Frente de Izquierda",CS32-MIN(CJ32,CM32,CP32),"N/A"))))</f>
        <v>4</v>
      </c>
      <c r="CZ32">
        <f>MAX(CJ32,CM32,CP32,CS32)-MIN(CJ32,CM32,CP32,CS32)</f>
        <v>4</v>
      </c>
      <c r="DA32">
        <f>IF(BE32="Unión por la Patria (Frente de Todos)",CM32-AVERAGE(CS32,CP32,CJ32),IF(BE32="Juntos por el Cambio",CJ32-AVERAGE(CM32,CP32,CS32),IF(BE32="La Libertad Avanza",CP32-AVERAGE(CS32,CM32,CJ32),IF(BE32="Frente de Izquierda",CS32-AVERAGE(CP32,CM32,CJ32),"N/A"))))</f>
        <v>2</v>
      </c>
      <c r="DB32">
        <f>IF(BE32="Unión por la Patria (Frente de Todos)",CN32-MIN(CK32,CQ32,CT32),IF(BE32="Juntos por el Cambio",CK32-MIN(CN32,CQ32,CT32),IF(BE32="La Libertad Avanza",CQ32-MIN(CK32,CN32,CT32),IF(BE32="Frente de Izquierda",CT32-MIN(CK32,CN32,CQ32),"N/A"))))</f>
        <v>4</v>
      </c>
      <c r="DC32">
        <f>MAX(CK32,CN32,CQ32,CT32)-MIN(CK32,CN32,CQ32,CT32)</f>
        <v>4</v>
      </c>
      <c r="DD32">
        <f>IF(BE32="Unión por la Patria (Frente de Todos)",CN32-AVERAGE(CK32,CQ32,CT32),IF(BE32="Juntos por el Cambio",CK32-AVERAGE(CN32,CQ32,CT32),IF(BE32="La Libertad Avanza",CQ32-AVERAGE(CK32,CN32,CT32),IF(BE32="Frente de Izquierda",CT32-AVERAGE(CK32,CN32,CQ32),"N/A"))))</f>
        <v>2.6666666666666665</v>
      </c>
      <c r="DE32">
        <f>IF(BE32="Unión por la Patria (Frente de Todos)",AVERAGE(CJ32:CL32,CP32:CU32),IF(BE32="Juntos por el Cambio",AVERAGE(CM32:CU32),IF(BE32="La Libertad Avanza",AVERAGE(CS32:CU32,CJ32:CO32),IF(BE32="Frente de Izquierda",AVERAGE(CJ32:CR32),"N/A"))))</f>
        <v>2.5555555555555554</v>
      </c>
      <c r="DF32">
        <v>3</v>
      </c>
      <c r="DG32">
        <v>0</v>
      </c>
      <c r="DH32">
        <v>2</v>
      </c>
      <c r="DI32">
        <v>1</v>
      </c>
      <c r="DJ32">
        <v>0</v>
      </c>
      <c r="DK32">
        <v>6</v>
      </c>
      <c r="DL32">
        <v>1</v>
      </c>
      <c r="DM32">
        <v>7</v>
      </c>
      <c r="DN32">
        <v>2</v>
      </c>
      <c r="DO32">
        <v>5</v>
      </c>
      <c r="DP32">
        <v>6</v>
      </c>
      <c r="DQ32">
        <v>7</v>
      </c>
      <c r="DR32">
        <v>7</v>
      </c>
      <c r="DS32">
        <v>4</v>
      </c>
      <c r="DT32">
        <v>5</v>
      </c>
      <c r="DU32">
        <v>5</v>
      </c>
      <c r="DV32">
        <v>3</v>
      </c>
      <c r="DW32" t="s">
        <v>617</v>
      </c>
      <c r="DX32" t="s">
        <v>618</v>
      </c>
      <c r="DY32" t="s">
        <v>617</v>
      </c>
      <c r="DZ32" t="s">
        <v>618</v>
      </c>
    </row>
    <row r="33" spans="1:130" x14ac:dyDescent="0.2">
      <c r="A33" s="44">
        <v>669</v>
      </c>
      <c r="B33" s="44">
        <v>0</v>
      </c>
      <c r="C33" s="44" t="s">
        <v>47</v>
      </c>
      <c r="D33" s="44">
        <v>3</v>
      </c>
      <c r="E33" s="44">
        <v>3</v>
      </c>
      <c r="F33" s="44">
        <v>2</v>
      </c>
      <c r="G33" s="44">
        <v>4</v>
      </c>
      <c r="H33" s="44">
        <v>7</v>
      </c>
      <c r="I33" s="44">
        <v>4</v>
      </c>
      <c r="J33" s="44">
        <v>5</v>
      </c>
      <c r="K33" s="44">
        <f>AVERAGE(ABS(F33-4),ABS(G33-4),ABS(H33-4),ABS(I33-4),ABS(J33-4))</f>
        <v>1.2</v>
      </c>
      <c r="L33" s="44">
        <v>7</v>
      </c>
      <c r="M33" s="44">
        <v>1</v>
      </c>
      <c r="N33" s="44">
        <v>7</v>
      </c>
      <c r="O33" s="9">
        <f>AVERAGE(L33:N33)</f>
        <v>5</v>
      </c>
      <c r="P33" s="44">
        <v>5</v>
      </c>
      <c r="Q33" s="44">
        <v>7</v>
      </c>
      <c r="R33" s="44">
        <v>7</v>
      </c>
      <c r="S33" s="44">
        <v>7</v>
      </c>
      <c r="T33" s="44">
        <f>-P33+Q33-R33+S33</f>
        <v>2</v>
      </c>
      <c r="U33" s="44">
        <v>4</v>
      </c>
      <c r="V33" s="44">
        <v>2</v>
      </c>
      <c r="W33" s="44">
        <v>3</v>
      </c>
      <c r="X33" s="44"/>
      <c r="Y33" s="44"/>
      <c r="Z33" s="44"/>
      <c r="AA33" s="44"/>
      <c r="AB33" s="44"/>
      <c r="AC33" s="44"/>
      <c r="AD33" s="44"/>
      <c r="AE33" s="44"/>
      <c r="AF33" s="44"/>
      <c r="AG33" s="44">
        <f>AVERAGE(U33:AF33)</f>
        <v>3</v>
      </c>
      <c r="AH33" s="44">
        <v>3</v>
      </c>
      <c r="AI33" s="44">
        <v>1</v>
      </c>
      <c r="AJ33" s="44">
        <v>4</v>
      </c>
      <c r="AK33" s="44">
        <v>3</v>
      </c>
      <c r="AL33" s="44">
        <v>2</v>
      </c>
      <c r="AM33" s="44">
        <v>3</v>
      </c>
      <c r="AN33" s="44">
        <v>3</v>
      </c>
      <c r="AO33" s="44">
        <v>2</v>
      </c>
      <c r="AP33" s="44">
        <v>2</v>
      </c>
      <c r="AQ33" s="44">
        <v>3</v>
      </c>
      <c r="AR33" s="44">
        <v>2</v>
      </c>
      <c r="AS33" s="44">
        <v>3</v>
      </c>
      <c r="AT33">
        <f>IF(C33="Unión por la Patria (Frente de Todos)",AVERAGE(AK33:AM33)-MIN(AVERAGE(AH33:AJ33),AVERAGE(AN33:AP33),AVERAGE(AQ33:AS33)),IF(C33="Juntos por el Cambio",AVERAGE(AH33:AJ33)-MIN(AVERAGE(AK33:AM33),AVERAGE(AN33:AP33),AVERAGE(AQ33:AS33)),IF(C33="La Libertad Avanza",AVERAGE(AN33:AP33)-MIN(AVERAGE(AQ33:AS33),AVERAGE(AK33:AM33),AVERAGE(AH33:AJ33)),IF(C33="Frente de Izquierda",AVERAGE(AQ33:AS33)-MIN(AVERAGE(AN33:AP33),AVERAGE(AK33:AM33),AVERAGE(AH33:AJ33)),"N/A"))))</f>
        <v>0.33333333333333304</v>
      </c>
      <c r="AU33">
        <f>MAX(SUM(AH33:AJ33),SUM(AK33:AM33),SUM(AN33:AP33),SUM(AQ33:AS33))-MIN(SUM(AH33:AJ33),SUM(AK33:AM33),SUM(AN33:AP33),SUM(AQ33:AS33))</f>
        <v>1</v>
      </c>
      <c r="AV33">
        <f>IF(C33="Unión por la Patria (Frente de Todos)",AVERAGE(AK33:AM33)-AVERAGE(AH33:AJ33,AN33:AP33,AQ33:AS33),IF(C33="Juntos por el Cambio",AVERAGE(AH33:AJ33)-AVERAGE(AK33:AS33),IF(C33="La Libertad Avanza",AVERAGE(AN33:AP33)-AVERAGE(AQ33:AS33,AH33:AM33),IF(C33="Frente de Izquierda",AVERAGE(AQ33:AS33)-AVERAGE(AH33:AP33),"N/A"))))</f>
        <v>0.11111111111111116</v>
      </c>
      <c r="AW33">
        <f>IF(C33="Unión por la Patria (Frente de Todos)",AK33-MIN(AH33,AN33,AQ33),IF(C33="Juntos por el Cambio",AH33-MIN(AK33,AN33,AQ33),IF(C33="La Libertad Avanza",AN33-MIN(AH33,AK33,AQ33),IF(C33="Frente de Izquierda",AQ33-MIN(AH33,AK33,AN33),"N/A"))))</f>
        <v>0</v>
      </c>
      <c r="AX33">
        <f>MAX(AH33,AK33,AN33,AQ33)-MIN(AH33,AK33,AN33,AQ33)</f>
        <v>0</v>
      </c>
      <c r="AY33">
        <f>IF(C33="Unión por la Patria (Frente de Todos)",AK33-AVERAGE(AQ33,AN33,AH33),IF(C33="Juntos por el Cambio",AH33-AVERAGE(AK33,AN33,AQ33),IF(C33="La Libertad Avanza",AN33-AVERAGE(AQ33,AK33,AH33),IF(C33="Frente de Izquierda",AQ33-AVERAGE(AN33,AK33,AH33),"N/A"))))</f>
        <v>0</v>
      </c>
      <c r="AZ33">
        <f>IF(C33="Unión por la Patria (Frente de Todos)",AL33-MIN(AI33,AO33,AR33),IF(C33="Juntos por el Cambio",AI33-MIN(AL33,AO33,AR33),IF(C33="La Libertad Avanza",AO33-MIN(AI33,AL33,AR33),IF(C33="Frente de Izquierda",AR33-MIN(AI33,AL33,AO33),"N/A"))))</f>
        <v>-1</v>
      </c>
      <c r="BA33">
        <f>MAX(AI33,AL33,AO33,AR33)-MIN(AI33,AL33,AO33,AR33)</f>
        <v>1</v>
      </c>
      <c r="BB33">
        <f>IF(C33="Unión por la Patria (Frente de Todos)",AL33-AVERAGE(AI33,AO33,AR33),IF(C33="Juntos por el Cambio",AI33-AVERAGE(AL33,AO33,AR33),IF(C33="La Libertad Avanza",AO33-AVERAGE(AI33,AL33,AR33),IF(C33="Frente de Izquierda",AR33-AVERAGE(AI33,AL33,AO33),"N/A"))))</f>
        <v>-1</v>
      </c>
      <c r="BC33">
        <f>IF(C33="Unión por la Patria (Frente de Todos)",AVERAGE(AH33:AJ33,AN33:AS33),IF(C33="Juntos por el Cambio",AVERAGE(AK33:AS33),IF(C33="La Libertad Avanza",AVERAGE(AQ33:AS33,AH33:AM33),IF(C33="Frente de Izquierda",AVERAGE(AH33:AP33),"N/A"))))</f>
        <v>2.5555555555555554</v>
      </c>
      <c r="BE33" t="s">
        <v>47</v>
      </c>
      <c r="BF33">
        <v>4</v>
      </c>
      <c r="BG33">
        <v>2</v>
      </c>
      <c r="BH33">
        <v>2</v>
      </c>
      <c r="BI33">
        <v>4</v>
      </c>
      <c r="BJ33">
        <v>6</v>
      </c>
      <c r="BK33">
        <v>4</v>
      </c>
      <c r="BL33">
        <v>4</v>
      </c>
      <c r="BM33" s="44">
        <f>AVERAGE(ABS(BH33-4),ABS(BI33-4),ABS(BJ33-4),ABS(BK33-4),ABS(BL33-4))</f>
        <v>0.8</v>
      </c>
      <c r="BN33">
        <v>6</v>
      </c>
      <c r="BO33">
        <v>2</v>
      </c>
      <c r="BP33">
        <v>6</v>
      </c>
      <c r="BQ33" s="9">
        <f>AVERAGE(BN33:BP33)</f>
        <v>4.666666666666667</v>
      </c>
      <c r="BR33">
        <v>5</v>
      </c>
      <c r="BS33">
        <v>7</v>
      </c>
      <c r="BT33">
        <v>4</v>
      </c>
      <c r="BU33">
        <v>7</v>
      </c>
      <c r="BV33" s="44">
        <f>-BR33+BS33-BT33+BU33</f>
        <v>5</v>
      </c>
      <c r="BW33">
        <v>5</v>
      </c>
      <c r="BX33">
        <v>4</v>
      </c>
      <c r="BY33">
        <v>2</v>
      </c>
      <c r="CI33" s="44">
        <f>AVERAGE(BW33:CH33)</f>
        <v>3.6666666666666665</v>
      </c>
      <c r="CJ33">
        <v>3</v>
      </c>
      <c r="CK33">
        <v>4</v>
      </c>
      <c r="CL33">
        <v>5</v>
      </c>
      <c r="CM33">
        <v>3</v>
      </c>
      <c r="CN33">
        <v>3</v>
      </c>
      <c r="CO33">
        <v>3</v>
      </c>
      <c r="CP33">
        <v>2</v>
      </c>
      <c r="CQ33">
        <v>3</v>
      </c>
      <c r="CR33">
        <v>4</v>
      </c>
      <c r="CS33">
        <v>2</v>
      </c>
      <c r="CT33">
        <v>1</v>
      </c>
      <c r="CU33">
        <v>2</v>
      </c>
      <c r="CV33">
        <f>IF(BE33="Unión por la Patria (Frente de Todos)",AVERAGE(CM33:CO33)-MIN(AVERAGE(CJ33:CL33),AVERAGE(CP33:CR33),AVERAGE(CS33:CU33)),IF(BE33="Juntos por el Cambio",AVERAGE(CJ33:CL33)-MIN(AVERAGE(CM33:CO33),AVERAGE(CP33:CR33),AVERAGE(CS33:CU33)),IF(BE33="La Libertad Avanza",AVERAGE(CP33:CR33)-MIN(AVERAGE(CS33:CU33),AVERAGE(CM33:CO33),AVERAGE(CJ33:CL33)),IF(BE33="Frente de Izquierda",AVERAGE(CS33:CU33)-MIN(AVERAGE(CP33:CR33),AVERAGE(CM33:CO33),AVERAGE(CJ33:CL33)),"N/A"))))</f>
        <v>2.333333333333333</v>
      </c>
      <c r="CW33">
        <f>MAX(SUM(CJ33:CL33),SUM(CM33:CO33),SUM(CP33:CR33),SUM(CS33:CU33))-MIN(SUM(CJ33:CL33),SUM(CM33:CO33),SUM(CP33:CR33),SUM(CS33:CU33))</f>
        <v>7</v>
      </c>
      <c r="CX33">
        <f>IF(BE33="Unión por la Patria (Frente de Todos)",AVERAGE(CM33:CO33)-AVERAGE(CJ33:CL33,CP33:CR33,CS33:CU33),IF(BE33="Juntos por el Cambio",AVERAGE(CJ33:CL33)-AVERAGE(CM33:CU33),IF(BE33="La Libertad Avanza",AVERAGE(CP33:CR33)-AVERAGE(CS33:CU33,CJ33:CO33),IF(BE33="Frente de Izquierda",AVERAGE(CS33:CU33)-AVERAGE(CJ33:CR33),"N/A"))))</f>
        <v>1.4444444444444446</v>
      </c>
      <c r="CY33">
        <f>IF(BE33="Unión por la Patria (Frente de Todos)",CM33-MIN(CJ33,CP33,CS33),IF(BE33="Juntos por el Cambio",CJ33-MIN(CM33,CP33,CS33),IF(BE33="La Libertad Avanza",CP33-MIN(CJ33,CM33,CS33),IF(BE33="Frente de Izquierda",CS33-MIN(CJ33,CM33,CP33),"N/A"))))</f>
        <v>1</v>
      </c>
      <c r="CZ33">
        <f>MAX(CJ33,CM33,CP33,CS33)-MIN(CJ33,CM33,CP33,CS33)</f>
        <v>1</v>
      </c>
      <c r="DA33">
        <f>IF(BE33="Unión por la Patria (Frente de Todos)",CM33-AVERAGE(CS33,CP33,CJ33),IF(BE33="Juntos por el Cambio",CJ33-AVERAGE(CM33,CP33,CS33),IF(BE33="La Libertad Avanza",CP33-AVERAGE(CS33,CM33,CJ33),IF(BE33="Frente de Izquierda",CS33-AVERAGE(CP33,CM33,CJ33),"N/A"))))</f>
        <v>0.66666666666666652</v>
      </c>
      <c r="DB33">
        <f>IF(BE33="Unión por la Patria (Frente de Todos)",CN33-MIN(CK33,CQ33,CT33),IF(BE33="Juntos por el Cambio",CK33-MIN(CN33,CQ33,CT33),IF(BE33="La Libertad Avanza",CQ33-MIN(CK33,CN33,CT33),IF(BE33="Frente de Izquierda",CT33-MIN(CK33,CN33,CQ33),"N/A"))))</f>
        <v>3</v>
      </c>
      <c r="DC33">
        <f>MAX(CK33,CN33,CQ33,CT33)-MIN(CK33,CN33,CQ33,CT33)</f>
        <v>3</v>
      </c>
      <c r="DD33">
        <f>IF(BE33="Unión por la Patria (Frente de Todos)",CN33-AVERAGE(CK33,CQ33,CT33),IF(BE33="Juntos por el Cambio",CK33-AVERAGE(CN33,CQ33,CT33),IF(BE33="La Libertad Avanza",CQ33-AVERAGE(CK33,CN33,CT33),IF(BE33="Frente de Izquierda",CT33-AVERAGE(CK33,CN33,CQ33),"N/A"))))</f>
        <v>1.6666666666666665</v>
      </c>
      <c r="DE33">
        <f>IF(BE33="Unión por la Patria (Frente de Todos)",AVERAGE(CJ33:CL33,CP33:CU33),IF(BE33="Juntos por el Cambio",AVERAGE(CM33:CU33),IF(BE33="La Libertad Avanza",AVERAGE(CS33:CU33,CJ33:CO33),IF(BE33="Frente de Izquierda",AVERAGE(CJ33:CR33),"N/A"))))</f>
        <v>2.5555555555555554</v>
      </c>
      <c r="DF33">
        <v>5</v>
      </c>
      <c r="DG33" t="s">
        <v>518</v>
      </c>
      <c r="DH33" t="s">
        <v>518</v>
      </c>
      <c r="DI33" t="s">
        <v>518</v>
      </c>
      <c r="DJ33" t="s">
        <v>518</v>
      </c>
      <c r="DK33" t="s">
        <v>518</v>
      </c>
      <c r="DL33" t="s">
        <v>518</v>
      </c>
      <c r="DM33" t="s">
        <v>518</v>
      </c>
      <c r="DN33" t="s">
        <v>518</v>
      </c>
      <c r="DO33" t="s">
        <v>518</v>
      </c>
      <c r="DP33" t="s">
        <v>518</v>
      </c>
      <c r="DQ33" t="s">
        <v>518</v>
      </c>
      <c r="DR33" t="s">
        <v>518</v>
      </c>
      <c r="DS33" t="s">
        <v>518</v>
      </c>
      <c r="DT33" t="s">
        <v>518</v>
      </c>
      <c r="DU33" t="s">
        <v>518</v>
      </c>
      <c r="DV33" t="s">
        <v>518</v>
      </c>
      <c r="DW33" t="s">
        <v>518</v>
      </c>
      <c r="DX33" t="s">
        <v>518</v>
      </c>
      <c r="DY33" t="s">
        <v>518</v>
      </c>
      <c r="DZ33" t="s">
        <v>518</v>
      </c>
    </row>
    <row r="34" spans="1:130" x14ac:dyDescent="0.2">
      <c r="A34" s="44">
        <v>1066</v>
      </c>
      <c r="B34" s="44">
        <v>0</v>
      </c>
      <c r="C34" s="44" t="s">
        <v>47</v>
      </c>
      <c r="D34" s="44">
        <v>7</v>
      </c>
      <c r="E34" s="44">
        <v>7</v>
      </c>
      <c r="F34" s="44">
        <v>4</v>
      </c>
      <c r="G34" s="44">
        <v>2</v>
      </c>
      <c r="H34" s="44">
        <v>3</v>
      </c>
      <c r="I34" s="44">
        <v>5</v>
      </c>
      <c r="J34" s="44">
        <v>6</v>
      </c>
      <c r="K34" s="44">
        <f>AVERAGE(ABS(F34-4),ABS(G34-4),ABS(H34-4),ABS(I34-4),ABS(J34-4))</f>
        <v>1.2</v>
      </c>
      <c r="L34" s="44">
        <v>6</v>
      </c>
      <c r="M34" s="44">
        <v>2</v>
      </c>
      <c r="N34" s="44">
        <v>6</v>
      </c>
      <c r="O34" s="9">
        <f>AVERAGE(L34:N34)</f>
        <v>4.666666666666667</v>
      </c>
      <c r="P34" s="44">
        <v>2</v>
      </c>
      <c r="Q34" s="44">
        <v>7</v>
      </c>
      <c r="R34" s="44">
        <v>1</v>
      </c>
      <c r="S34" s="44">
        <v>5</v>
      </c>
      <c r="T34" s="44">
        <f>-P34+Q34-R34+S34</f>
        <v>9</v>
      </c>
      <c r="U34" s="44">
        <v>2</v>
      </c>
      <c r="V34" s="44">
        <v>4</v>
      </c>
      <c r="W34" s="44">
        <v>4</v>
      </c>
      <c r="X34" s="44"/>
      <c r="Y34" s="44"/>
      <c r="Z34" s="44"/>
      <c r="AA34" s="44"/>
      <c r="AB34" s="44"/>
      <c r="AC34" s="44"/>
      <c r="AD34" s="44"/>
      <c r="AE34" s="44"/>
      <c r="AF34" s="44"/>
      <c r="AG34" s="44">
        <f>AVERAGE(U34:AF34)</f>
        <v>3.3333333333333335</v>
      </c>
      <c r="AH34" s="44">
        <v>5</v>
      </c>
      <c r="AI34" s="44">
        <v>5</v>
      </c>
      <c r="AJ34" s="44">
        <v>5</v>
      </c>
      <c r="AK34" s="44">
        <v>2</v>
      </c>
      <c r="AL34" s="44">
        <v>3</v>
      </c>
      <c r="AM34" s="44">
        <v>3</v>
      </c>
      <c r="AN34" s="44">
        <v>2</v>
      </c>
      <c r="AO34" s="44">
        <v>1</v>
      </c>
      <c r="AP34" s="44">
        <v>2</v>
      </c>
      <c r="AQ34" s="44">
        <v>2</v>
      </c>
      <c r="AR34" s="44">
        <v>2</v>
      </c>
      <c r="AS34" s="44">
        <v>2</v>
      </c>
      <c r="AT34">
        <f>IF(C34="Unión por la Patria (Frente de Todos)",AVERAGE(AK34:AM34)-MIN(AVERAGE(AH34:AJ34),AVERAGE(AN34:AP34),AVERAGE(AQ34:AS34)),IF(C34="Juntos por el Cambio",AVERAGE(AH34:AJ34)-MIN(AVERAGE(AK34:AM34),AVERAGE(AN34:AP34),AVERAGE(AQ34:AS34)),IF(C34="La Libertad Avanza",AVERAGE(AN34:AP34)-MIN(AVERAGE(AQ34:AS34),AVERAGE(AK34:AM34),AVERAGE(AH34:AJ34)),IF(C34="Frente de Izquierda",AVERAGE(AQ34:AS34)-MIN(AVERAGE(AN34:AP34),AVERAGE(AK34:AM34),AVERAGE(AH34:AJ34)),"N/A"))))</f>
        <v>3.333333333333333</v>
      </c>
      <c r="AU34">
        <f>MAX(SUM(AH34:AJ34),SUM(AK34:AM34),SUM(AN34:AP34),SUM(AQ34:AS34))-MIN(SUM(AH34:AJ34),SUM(AK34:AM34),SUM(AN34:AP34),SUM(AQ34:AS34))</f>
        <v>10</v>
      </c>
      <c r="AV34">
        <f>IF(C34="Unión por la Patria (Frente de Todos)",AVERAGE(AK34:AM34)-AVERAGE(AH34:AJ34,AN34:AP34,AQ34:AS34),IF(C34="Juntos por el Cambio",AVERAGE(AH34:AJ34)-AVERAGE(AK34:AS34),IF(C34="La Libertad Avanza",AVERAGE(AN34:AP34)-AVERAGE(AQ34:AS34,AH34:AM34),IF(C34="Frente de Izquierda",AVERAGE(AQ34:AS34)-AVERAGE(AH34:AP34),"N/A"))))</f>
        <v>2.8888888888888888</v>
      </c>
      <c r="AW34">
        <f>IF(C34="Unión por la Patria (Frente de Todos)",AK34-MIN(AH34,AN34,AQ34),IF(C34="Juntos por el Cambio",AH34-MIN(AK34,AN34,AQ34),IF(C34="La Libertad Avanza",AN34-MIN(AH34,AK34,AQ34),IF(C34="Frente de Izquierda",AQ34-MIN(AH34,AK34,AN34),"N/A"))))</f>
        <v>3</v>
      </c>
      <c r="AX34">
        <f>MAX(AH34,AK34,AN34,AQ34)-MIN(AH34,AK34,AN34,AQ34)</f>
        <v>3</v>
      </c>
      <c r="AY34">
        <f>IF(C34="Unión por la Patria (Frente de Todos)",AK34-AVERAGE(AQ34,AN34,AH34),IF(C34="Juntos por el Cambio",AH34-AVERAGE(AK34,AN34,AQ34),IF(C34="La Libertad Avanza",AN34-AVERAGE(AQ34,AK34,AH34),IF(C34="Frente de Izquierda",AQ34-AVERAGE(AN34,AK34,AH34),"N/A"))))</f>
        <v>3</v>
      </c>
      <c r="AZ34">
        <f>IF(C34="Unión por la Patria (Frente de Todos)",AL34-MIN(AI34,AO34,AR34),IF(C34="Juntos por el Cambio",AI34-MIN(AL34,AO34,AR34),IF(C34="La Libertad Avanza",AO34-MIN(AI34,AL34,AR34),IF(C34="Frente de Izquierda",AR34-MIN(AI34,AL34,AO34),"N/A"))))</f>
        <v>4</v>
      </c>
      <c r="BA34">
        <f>MAX(AI34,AL34,AO34,AR34)-MIN(AI34,AL34,AO34,AR34)</f>
        <v>4</v>
      </c>
      <c r="BB34">
        <f>IF(C34="Unión por la Patria (Frente de Todos)",AL34-AVERAGE(AI34,AO34,AR34),IF(C34="Juntos por el Cambio",AI34-AVERAGE(AL34,AO34,AR34),IF(C34="La Libertad Avanza",AO34-AVERAGE(AI34,AL34,AR34),IF(C34="Frente de Izquierda",AR34-AVERAGE(AI34,AL34,AO34),"N/A"))))</f>
        <v>3</v>
      </c>
      <c r="BC34">
        <f>IF(C34="Unión por la Patria (Frente de Todos)",AVERAGE(AH34:AJ34,AN34:AS34),IF(C34="Juntos por el Cambio",AVERAGE(AK34:AS34),IF(C34="La Libertad Avanza",AVERAGE(AQ34:AS34,AH34:AM34),IF(C34="Frente de Izquierda",AVERAGE(AH34:AP34),"N/A"))))</f>
        <v>2.1111111111111112</v>
      </c>
      <c r="BE34" t="s">
        <v>47</v>
      </c>
      <c r="BF34">
        <v>7</v>
      </c>
      <c r="BG34">
        <v>7</v>
      </c>
      <c r="BH34">
        <v>4</v>
      </c>
      <c r="BI34">
        <v>1</v>
      </c>
      <c r="BJ34">
        <v>5</v>
      </c>
      <c r="BK34">
        <v>5</v>
      </c>
      <c r="BL34">
        <v>6</v>
      </c>
      <c r="BM34" s="44">
        <f>AVERAGE(ABS(BH34-4),ABS(BI34-4),ABS(BJ34-4),ABS(BK34-4),ABS(BL34-4))</f>
        <v>1.4</v>
      </c>
      <c r="BN34">
        <v>5</v>
      </c>
      <c r="BO34">
        <v>2</v>
      </c>
      <c r="BP34">
        <v>6</v>
      </c>
      <c r="BQ34" s="9">
        <f>AVERAGE(BN34:BP34)</f>
        <v>4.333333333333333</v>
      </c>
      <c r="BR34">
        <v>1</v>
      </c>
      <c r="BS34">
        <v>7</v>
      </c>
      <c r="BT34">
        <v>1</v>
      </c>
      <c r="BU34">
        <v>6</v>
      </c>
      <c r="BV34" s="44">
        <f>-BR34+BS34-BT34+BU34</f>
        <v>11</v>
      </c>
      <c r="BW34">
        <v>4</v>
      </c>
      <c r="BX34">
        <v>4</v>
      </c>
      <c r="BY34">
        <v>5</v>
      </c>
      <c r="CI34" s="44">
        <f>AVERAGE(BW34:CH34)</f>
        <v>4.333333333333333</v>
      </c>
      <c r="CJ34">
        <v>4</v>
      </c>
      <c r="CK34">
        <v>4</v>
      </c>
      <c r="CL34">
        <v>4</v>
      </c>
      <c r="CM34">
        <v>3</v>
      </c>
      <c r="CN34">
        <v>4</v>
      </c>
      <c r="CO34">
        <v>4</v>
      </c>
      <c r="CP34">
        <v>2</v>
      </c>
      <c r="CQ34">
        <v>2</v>
      </c>
      <c r="CR34">
        <v>2</v>
      </c>
      <c r="CS34">
        <v>2</v>
      </c>
      <c r="CT34">
        <v>2</v>
      </c>
      <c r="CU34">
        <v>2</v>
      </c>
      <c r="CV34">
        <f>IF(BE34="Unión por la Patria (Frente de Todos)",AVERAGE(CM34:CO34)-MIN(AVERAGE(CJ34:CL34),AVERAGE(CP34:CR34),AVERAGE(CS34:CU34)),IF(BE34="Juntos por el Cambio",AVERAGE(CJ34:CL34)-MIN(AVERAGE(CM34:CO34),AVERAGE(CP34:CR34),AVERAGE(CS34:CU34)),IF(BE34="La Libertad Avanza",AVERAGE(CP34:CR34)-MIN(AVERAGE(CS34:CU34),AVERAGE(CM34:CO34),AVERAGE(CJ34:CL34)),IF(BE34="Frente de Izquierda",AVERAGE(CS34:CU34)-MIN(AVERAGE(CP34:CR34),AVERAGE(CM34:CO34),AVERAGE(CJ34:CL34)),"N/A"))))</f>
        <v>2</v>
      </c>
      <c r="CW34">
        <f>MAX(SUM(CJ34:CL34),SUM(CM34:CO34),SUM(CP34:CR34),SUM(CS34:CU34))-MIN(SUM(CJ34:CL34),SUM(CM34:CO34),SUM(CP34:CR34),SUM(CS34:CU34))</f>
        <v>6</v>
      </c>
      <c r="CX34">
        <f>IF(BE34="Unión por la Patria (Frente de Todos)",AVERAGE(CM34:CO34)-AVERAGE(CJ34:CL34,CP34:CR34,CS34:CU34),IF(BE34="Juntos por el Cambio",AVERAGE(CJ34:CL34)-AVERAGE(CM34:CU34),IF(BE34="La Libertad Avanza",AVERAGE(CP34:CR34)-AVERAGE(CS34:CU34,CJ34:CO34),IF(BE34="Frente de Izquierda",AVERAGE(CS34:CU34)-AVERAGE(CJ34:CR34),"N/A"))))</f>
        <v>1.4444444444444446</v>
      </c>
      <c r="CY34">
        <f>IF(BE34="Unión por la Patria (Frente de Todos)",CM34-MIN(CJ34,CP34,CS34),IF(BE34="Juntos por el Cambio",CJ34-MIN(CM34,CP34,CS34),IF(BE34="La Libertad Avanza",CP34-MIN(CJ34,CM34,CS34),IF(BE34="Frente de Izquierda",CS34-MIN(CJ34,CM34,CP34),"N/A"))))</f>
        <v>2</v>
      </c>
      <c r="CZ34">
        <f>MAX(CJ34,CM34,CP34,CS34)-MIN(CJ34,CM34,CP34,CS34)</f>
        <v>2</v>
      </c>
      <c r="DA34">
        <f>IF(BE34="Unión por la Patria (Frente de Todos)",CM34-AVERAGE(CS34,CP34,CJ34),IF(BE34="Juntos por el Cambio",CJ34-AVERAGE(CM34,CP34,CS34),IF(BE34="La Libertad Avanza",CP34-AVERAGE(CS34,CM34,CJ34),IF(BE34="Frente de Izquierda",CS34-AVERAGE(CP34,CM34,CJ34),"N/A"))))</f>
        <v>1.6666666666666665</v>
      </c>
      <c r="DB34">
        <f>IF(BE34="Unión por la Patria (Frente de Todos)",CN34-MIN(CK34,CQ34,CT34),IF(BE34="Juntos por el Cambio",CK34-MIN(CN34,CQ34,CT34),IF(BE34="La Libertad Avanza",CQ34-MIN(CK34,CN34,CT34),IF(BE34="Frente de Izquierda",CT34-MIN(CK34,CN34,CQ34),"N/A"))))</f>
        <v>2</v>
      </c>
      <c r="DC34">
        <f>MAX(CK34,CN34,CQ34,CT34)-MIN(CK34,CN34,CQ34,CT34)</f>
        <v>2</v>
      </c>
      <c r="DD34">
        <f>IF(BE34="Unión por la Patria (Frente de Todos)",CN34-AVERAGE(CK34,CQ34,CT34),IF(BE34="Juntos por el Cambio",CK34-AVERAGE(CN34,CQ34,CT34),IF(BE34="La Libertad Avanza",CQ34-AVERAGE(CK34,CN34,CT34),IF(BE34="Frente de Izquierda",CT34-AVERAGE(CK34,CN34,CQ34),"N/A"))))</f>
        <v>1.3333333333333335</v>
      </c>
      <c r="DE34">
        <f>IF(BE34="Unión por la Patria (Frente de Todos)",AVERAGE(CJ34:CL34,CP34:CU34),IF(BE34="Juntos por el Cambio",AVERAGE(CM34:CU34),IF(BE34="La Libertad Avanza",AVERAGE(CS34:CU34,CJ34:CO34),IF(BE34="Frente de Izquierda",AVERAGE(CJ34:CR34),"N/A"))))</f>
        <v>2.5555555555555554</v>
      </c>
      <c r="DF34">
        <v>5</v>
      </c>
      <c r="DG34" t="s">
        <v>518</v>
      </c>
      <c r="DH34" t="s">
        <v>518</v>
      </c>
      <c r="DI34" t="s">
        <v>518</v>
      </c>
      <c r="DJ34" t="s">
        <v>518</v>
      </c>
      <c r="DK34" t="s">
        <v>518</v>
      </c>
      <c r="DL34" t="s">
        <v>518</v>
      </c>
      <c r="DM34" t="s">
        <v>518</v>
      </c>
      <c r="DN34" t="s">
        <v>518</v>
      </c>
      <c r="DO34" t="s">
        <v>518</v>
      </c>
      <c r="DP34" t="s">
        <v>518</v>
      </c>
      <c r="DQ34" t="s">
        <v>518</v>
      </c>
      <c r="DR34" t="s">
        <v>518</v>
      </c>
      <c r="DS34" t="s">
        <v>518</v>
      </c>
      <c r="DT34" t="s">
        <v>518</v>
      </c>
      <c r="DU34" t="s">
        <v>518</v>
      </c>
      <c r="DV34" t="s">
        <v>518</v>
      </c>
      <c r="DW34" t="s">
        <v>518</v>
      </c>
      <c r="DX34" t="s">
        <v>518</v>
      </c>
      <c r="DY34" t="s">
        <v>518</v>
      </c>
      <c r="DZ34" t="s">
        <v>518</v>
      </c>
    </row>
    <row r="35" spans="1:130" x14ac:dyDescent="0.2">
      <c r="A35" s="44">
        <v>677</v>
      </c>
      <c r="B35" s="44">
        <v>0</v>
      </c>
      <c r="C35" s="44" t="s">
        <v>43</v>
      </c>
      <c r="D35" s="44">
        <v>5</v>
      </c>
      <c r="E35" s="44">
        <v>6</v>
      </c>
      <c r="F35" s="44">
        <v>4</v>
      </c>
      <c r="G35" s="44">
        <v>5</v>
      </c>
      <c r="H35" s="44">
        <v>3</v>
      </c>
      <c r="I35" s="44">
        <v>6</v>
      </c>
      <c r="J35" s="44">
        <v>2</v>
      </c>
      <c r="K35" s="44">
        <f>AVERAGE(ABS(F35-4),ABS(G35-4),ABS(H35-4),ABS(I35-4),ABS(J35-4))</f>
        <v>1.2</v>
      </c>
      <c r="L35" s="44">
        <v>5</v>
      </c>
      <c r="M35" s="44">
        <v>6</v>
      </c>
      <c r="N35" s="44">
        <v>7</v>
      </c>
      <c r="O35" s="9">
        <f>AVERAGE(L35:N35)</f>
        <v>6</v>
      </c>
      <c r="P35" s="44">
        <v>1</v>
      </c>
      <c r="Q35" s="44">
        <v>7</v>
      </c>
      <c r="R35" s="44">
        <v>3</v>
      </c>
      <c r="S35" s="44">
        <v>7</v>
      </c>
      <c r="T35" s="44">
        <f>-P35+Q35-R35+S35</f>
        <v>10</v>
      </c>
      <c r="U35" s="44"/>
      <c r="V35" s="44"/>
      <c r="W35" s="44"/>
      <c r="X35" s="44"/>
      <c r="Y35" s="44"/>
      <c r="Z35" s="44"/>
      <c r="AA35" s="44"/>
      <c r="AB35" s="44"/>
      <c r="AC35" s="44"/>
      <c r="AD35" s="44">
        <v>3</v>
      </c>
      <c r="AE35" s="44">
        <v>4</v>
      </c>
      <c r="AF35" s="44">
        <v>3</v>
      </c>
      <c r="AG35" s="44">
        <f>AVERAGE(U35:AF35)</f>
        <v>3.3333333333333335</v>
      </c>
      <c r="AH35" s="44">
        <v>3</v>
      </c>
      <c r="AI35" s="44">
        <v>3</v>
      </c>
      <c r="AJ35" s="44">
        <v>4</v>
      </c>
      <c r="AK35" s="44">
        <v>3</v>
      </c>
      <c r="AL35" s="44">
        <v>3</v>
      </c>
      <c r="AM35" s="44">
        <v>3</v>
      </c>
      <c r="AN35" s="44">
        <v>1</v>
      </c>
      <c r="AO35" s="44">
        <v>1</v>
      </c>
      <c r="AP35" s="44">
        <v>1</v>
      </c>
      <c r="AQ35" s="44">
        <v>5</v>
      </c>
      <c r="AR35" s="44">
        <v>5</v>
      </c>
      <c r="AS35" s="44">
        <v>6</v>
      </c>
      <c r="AT35">
        <f>IF(C35="Unión por la Patria (Frente de Todos)",AVERAGE(AK35:AM35)-MIN(AVERAGE(AH35:AJ35),AVERAGE(AN35:AP35),AVERAGE(AQ35:AS35)),IF(C35="Juntos por el Cambio",AVERAGE(AH35:AJ35)-MIN(AVERAGE(AK35:AM35),AVERAGE(AN35:AP35),AVERAGE(AQ35:AS35)),IF(C35="La Libertad Avanza",AVERAGE(AN35:AP35)-MIN(AVERAGE(AQ35:AS35),AVERAGE(AK35:AM35),AVERAGE(AH35:AJ35)),IF(C35="Frente de Izquierda",AVERAGE(AQ35:AS35)-MIN(AVERAGE(AN35:AP35),AVERAGE(AK35:AM35),AVERAGE(AH35:AJ35)),"N/A"))))</f>
        <v>4.333333333333333</v>
      </c>
      <c r="AU35">
        <f>MAX(SUM(AH35:AJ35),SUM(AK35:AM35),SUM(AN35:AP35),SUM(AQ35:AS35))-MIN(SUM(AH35:AJ35),SUM(AK35:AM35),SUM(AN35:AP35),SUM(AQ35:AS35))</f>
        <v>13</v>
      </c>
      <c r="AV35">
        <f>IF(C35="Unión por la Patria (Frente de Todos)",AVERAGE(AK35:AM35)-AVERAGE(AH35:AJ35,AN35:AP35,AQ35:AS35),IF(C35="Juntos por el Cambio",AVERAGE(AH35:AJ35)-AVERAGE(AK35:AS35),IF(C35="La Libertad Avanza",AVERAGE(AN35:AP35)-AVERAGE(AQ35:AS35,AH35:AM35),IF(C35="Frente de Izquierda",AVERAGE(AQ35:AS35)-AVERAGE(AH35:AP35),"N/A"))))</f>
        <v>2.8888888888888884</v>
      </c>
      <c r="AW35">
        <f>IF(C35="Unión por la Patria (Frente de Todos)",AK35-MIN(AH35,AN35,AQ35),IF(C35="Juntos por el Cambio",AH35-MIN(AK35,AN35,AQ35),IF(C35="La Libertad Avanza",AN35-MIN(AH35,AK35,AQ35),IF(C35="Frente de Izquierda",AQ35-MIN(AH35,AK35,AN35),"N/A"))))</f>
        <v>4</v>
      </c>
      <c r="AX35">
        <f>MAX(AH35,AK35,AN35,AQ35)-MIN(AH35,AK35,AN35,AQ35)</f>
        <v>4</v>
      </c>
      <c r="AY35">
        <f>IF(C35="Unión por la Patria (Frente de Todos)",AK35-AVERAGE(AQ35,AN35,AH35),IF(C35="Juntos por el Cambio",AH35-AVERAGE(AK35,AN35,AQ35),IF(C35="La Libertad Avanza",AN35-AVERAGE(AQ35,AK35,AH35),IF(C35="Frente de Izquierda",AQ35-AVERAGE(AN35,AK35,AH35),"N/A"))))</f>
        <v>2.6666666666666665</v>
      </c>
      <c r="AZ35">
        <f>IF(C35="Unión por la Patria (Frente de Todos)",AL35-MIN(AI35,AO35,AR35),IF(C35="Juntos por el Cambio",AI35-MIN(AL35,AO35,AR35),IF(C35="La Libertad Avanza",AO35-MIN(AI35,AL35,AR35),IF(C35="Frente de Izquierda",AR35-MIN(AI35,AL35,AO35),"N/A"))))</f>
        <v>4</v>
      </c>
      <c r="BA35">
        <f>MAX(AI35,AL35,AO35,AR35)-MIN(AI35,AL35,AO35,AR35)</f>
        <v>4</v>
      </c>
      <c r="BB35">
        <f>IF(C35="Unión por la Patria (Frente de Todos)",AL35-AVERAGE(AI35,AO35,AR35),IF(C35="Juntos por el Cambio",AI35-AVERAGE(AL35,AO35,AR35),IF(C35="La Libertad Avanza",AO35-AVERAGE(AI35,AL35,AR35),IF(C35="Frente de Izquierda",AR35-AVERAGE(AI35,AL35,AO35),"N/A"))))</f>
        <v>2.6666666666666665</v>
      </c>
      <c r="BC35">
        <f>IF(C35="Unión por la Patria (Frente de Todos)",AVERAGE(AH35:AJ35,AN35:AS35),IF(C35="Juntos por el Cambio",AVERAGE(AK35:AS35),IF(C35="La Libertad Avanza",AVERAGE(AQ35:AS35,AH35:AM35),IF(C35="Frente de Izquierda",AVERAGE(AH35:AP35),"N/A"))))</f>
        <v>2.4444444444444446</v>
      </c>
      <c r="BE35" t="s">
        <v>43</v>
      </c>
      <c r="BF35">
        <v>6</v>
      </c>
      <c r="BG35">
        <v>6</v>
      </c>
      <c r="BH35">
        <v>4</v>
      </c>
      <c r="BI35">
        <v>5</v>
      </c>
      <c r="BJ35">
        <v>3</v>
      </c>
      <c r="BK35">
        <v>6</v>
      </c>
      <c r="BL35">
        <v>2</v>
      </c>
      <c r="BM35" s="44">
        <f>AVERAGE(ABS(BH35-4),ABS(BI35-4),ABS(BJ35-4),ABS(BK35-4),ABS(BL35-4))</f>
        <v>1.2</v>
      </c>
      <c r="BN35">
        <v>7</v>
      </c>
      <c r="BO35">
        <v>5</v>
      </c>
      <c r="BP35">
        <v>7</v>
      </c>
      <c r="BQ35" s="9">
        <f>AVERAGE(BN35:BP35)</f>
        <v>6.333333333333333</v>
      </c>
      <c r="BR35">
        <v>2</v>
      </c>
      <c r="BS35">
        <v>7</v>
      </c>
      <c r="BT35">
        <v>3</v>
      </c>
      <c r="BU35">
        <v>7</v>
      </c>
      <c r="BV35" s="44">
        <f>-BR35+BS35-BT35+BU35</f>
        <v>9</v>
      </c>
      <c r="CF35">
        <v>5</v>
      </c>
      <c r="CG35">
        <v>4</v>
      </c>
      <c r="CH35">
        <v>5</v>
      </c>
      <c r="CI35" s="44">
        <f>AVERAGE(BW35:CH35)</f>
        <v>4.666666666666667</v>
      </c>
      <c r="CJ35">
        <v>3</v>
      </c>
      <c r="CK35">
        <v>3</v>
      </c>
      <c r="CL35">
        <v>4</v>
      </c>
      <c r="CM35">
        <v>4</v>
      </c>
      <c r="CN35">
        <v>3</v>
      </c>
      <c r="CO35">
        <v>3</v>
      </c>
      <c r="CP35">
        <v>1</v>
      </c>
      <c r="CQ35">
        <v>1</v>
      </c>
      <c r="CR35">
        <v>1</v>
      </c>
      <c r="CS35">
        <v>6</v>
      </c>
      <c r="CT35">
        <v>5</v>
      </c>
      <c r="CU35">
        <v>6</v>
      </c>
      <c r="CV35">
        <f>IF(BE35="Unión por la Patria (Frente de Todos)",AVERAGE(CM35:CO35)-MIN(AVERAGE(CJ35:CL35),AVERAGE(CP35:CR35),AVERAGE(CS35:CU35)),IF(BE35="Juntos por el Cambio",AVERAGE(CJ35:CL35)-MIN(AVERAGE(CM35:CO35),AVERAGE(CP35:CR35),AVERAGE(CS35:CU35)),IF(BE35="La Libertad Avanza",AVERAGE(CP35:CR35)-MIN(AVERAGE(CS35:CU35),AVERAGE(CM35:CO35),AVERAGE(CJ35:CL35)),IF(BE35="Frente de Izquierda",AVERAGE(CS35:CU35)-MIN(AVERAGE(CP35:CR35),AVERAGE(CM35:CO35),AVERAGE(CJ35:CL35)),"N/A"))))</f>
        <v>4.666666666666667</v>
      </c>
      <c r="CW35">
        <f>MAX(SUM(CJ35:CL35),SUM(CM35:CO35),SUM(CP35:CR35),SUM(CS35:CU35))-MIN(SUM(CJ35:CL35),SUM(CM35:CO35),SUM(CP35:CR35),SUM(CS35:CU35))</f>
        <v>14</v>
      </c>
      <c r="CX35">
        <f>IF(BE35="Unión por la Patria (Frente de Todos)",AVERAGE(CM35:CO35)-AVERAGE(CJ35:CL35,CP35:CR35,CS35:CU35),IF(BE35="Juntos por el Cambio",AVERAGE(CJ35:CL35)-AVERAGE(CM35:CU35),IF(BE35="La Libertad Avanza",AVERAGE(CP35:CR35)-AVERAGE(CS35:CU35,CJ35:CO35),IF(BE35="Frente de Izquierda",AVERAGE(CS35:CU35)-AVERAGE(CJ35:CR35),"N/A"))))</f>
        <v>3.1111111111111116</v>
      </c>
      <c r="CY35">
        <f>IF(BE35="Unión por la Patria (Frente de Todos)",CM35-MIN(CJ35,CP35,CS35),IF(BE35="Juntos por el Cambio",CJ35-MIN(CM35,CP35,CS35),IF(BE35="La Libertad Avanza",CP35-MIN(CJ35,CM35,CS35),IF(BE35="Frente de Izquierda",CS35-MIN(CJ35,CM35,CP35),"N/A"))))</f>
        <v>5</v>
      </c>
      <c r="CZ35">
        <f>MAX(CJ35,CM35,CP35,CS35)-MIN(CJ35,CM35,CP35,CS35)</f>
        <v>5</v>
      </c>
      <c r="DA35">
        <f>IF(BE35="Unión por la Patria (Frente de Todos)",CM35-AVERAGE(CS35,CP35,CJ35),IF(BE35="Juntos por el Cambio",CJ35-AVERAGE(CM35,CP35,CS35),IF(BE35="La Libertad Avanza",CP35-AVERAGE(CS35,CM35,CJ35),IF(BE35="Frente de Izquierda",CS35-AVERAGE(CP35,CM35,CJ35),"N/A"))))</f>
        <v>3.3333333333333335</v>
      </c>
      <c r="DB35">
        <f>IF(BE35="Unión por la Patria (Frente de Todos)",CN35-MIN(CK35,CQ35,CT35),IF(BE35="Juntos por el Cambio",CK35-MIN(CN35,CQ35,CT35),IF(BE35="La Libertad Avanza",CQ35-MIN(CK35,CN35,CT35),IF(BE35="Frente de Izquierda",CT35-MIN(CK35,CN35,CQ35),"N/A"))))</f>
        <v>4</v>
      </c>
      <c r="DC35">
        <f>MAX(CK35,CN35,CQ35,CT35)-MIN(CK35,CN35,CQ35,CT35)</f>
        <v>4</v>
      </c>
      <c r="DD35">
        <f>IF(BE35="Unión por la Patria (Frente de Todos)",CN35-AVERAGE(CK35,CQ35,CT35),IF(BE35="Juntos por el Cambio",CK35-AVERAGE(CN35,CQ35,CT35),IF(BE35="La Libertad Avanza",CQ35-AVERAGE(CK35,CN35,CT35),IF(BE35="Frente de Izquierda",CT35-AVERAGE(CK35,CN35,CQ35),"N/A"))))</f>
        <v>2.6666666666666665</v>
      </c>
      <c r="DE35">
        <f>IF(BE35="Unión por la Patria (Frente de Todos)",AVERAGE(CJ35:CL35,CP35:CU35),IF(BE35="Juntos por el Cambio",AVERAGE(CM35:CU35),IF(BE35="La Libertad Avanza",AVERAGE(CS35:CU35,CJ35:CO35),IF(BE35="Frente de Izquierda",AVERAGE(CJ35:CR35),"N/A"))))</f>
        <v>2.5555555555555554</v>
      </c>
      <c r="DF35">
        <v>7</v>
      </c>
      <c r="DG35" t="s">
        <v>518</v>
      </c>
      <c r="DH35" t="s">
        <v>518</v>
      </c>
      <c r="DI35" t="s">
        <v>518</v>
      </c>
      <c r="DJ35" t="s">
        <v>518</v>
      </c>
      <c r="DK35" t="s">
        <v>518</v>
      </c>
      <c r="DL35" t="s">
        <v>518</v>
      </c>
      <c r="DM35" t="s">
        <v>518</v>
      </c>
      <c r="DN35" t="s">
        <v>518</v>
      </c>
      <c r="DO35" t="s">
        <v>518</v>
      </c>
      <c r="DP35" t="s">
        <v>518</v>
      </c>
      <c r="DQ35" t="s">
        <v>518</v>
      </c>
      <c r="DR35" t="s">
        <v>518</v>
      </c>
      <c r="DS35" t="s">
        <v>518</v>
      </c>
      <c r="DT35" t="s">
        <v>518</v>
      </c>
      <c r="DU35" t="s">
        <v>518</v>
      </c>
      <c r="DV35" t="s">
        <v>518</v>
      </c>
      <c r="DW35" t="s">
        <v>518</v>
      </c>
      <c r="DX35" t="s">
        <v>518</v>
      </c>
      <c r="DY35" t="s">
        <v>518</v>
      </c>
      <c r="DZ35" t="s">
        <v>518</v>
      </c>
    </row>
    <row r="36" spans="1:130" x14ac:dyDescent="0.2">
      <c r="A36" s="44">
        <v>877</v>
      </c>
      <c r="B36" s="44">
        <v>0</v>
      </c>
      <c r="C36" s="44" t="s">
        <v>43</v>
      </c>
      <c r="D36" s="44">
        <v>2</v>
      </c>
      <c r="E36" s="44">
        <v>4</v>
      </c>
      <c r="F36" s="44">
        <v>3</v>
      </c>
      <c r="G36" s="44">
        <v>3</v>
      </c>
      <c r="H36" s="44">
        <v>1</v>
      </c>
      <c r="I36" s="44">
        <v>5</v>
      </c>
      <c r="J36" s="44">
        <v>3</v>
      </c>
      <c r="K36" s="44">
        <f>AVERAGE(ABS(F36-4),ABS(G36-4),ABS(H36-4),ABS(I36-4),ABS(J36-4))</f>
        <v>1.4</v>
      </c>
      <c r="L36" s="44">
        <v>4</v>
      </c>
      <c r="M36" s="44">
        <v>5</v>
      </c>
      <c r="N36" s="44">
        <v>6</v>
      </c>
      <c r="O36" s="9">
        <f>AVERAGE(L36:N36)</f>
        <v>5</v>
      </c>
      <c r="P36" s="44">
        <v>1</v>
      </c>
      <c r="Q36" s="44">
        <v>6</v>
      </c>
      <c r="R36" s="44">
        <v>4</v>
      </c>
      <c r="S36" s="44">
        <v>4</v>
      </c>
      <c r="T36" s="44">
        <f>-P36+Q36-R36+S36</f>
        <v>5</v>
      </c>
      <c r="U36" s="44"/>
      <c r="V36" s="44"/>
      <c r="W36" s="44"/>
      <c r="X36" s="44"/>
      <c r="Y36" s="44"/>
      <c r="Z36" s="44"/>
      <c r="AA36" s="44"/>
      <c r="AB36" s="44"/>
      <c r="AC36" s="44"/>
      <c r="AD36" s="44">
        <v>3</v>
      </c>
      <c r="AE36" s="44">
        <v>4</v>
      </c>
      <c r="AF36" s="44">
        <v>4</v>
      </c>
      <c r="AG36" s="44">
        <f>AVERAGE(U36:AF36)</f>
        <v>3.6666666666666665</v>
      </c>
      <c r="AH36" s="44">
        <v>3</v>
      </c>
      <c r="AI36" s="44">
        <v>3</v>
      </c>
      <c r="AJ36" s="44">
        <v>3</v>
      </c>
      <c r="AK36" s="44">
        <v>3</v>
      </c>
      <c r="AL36" s="44">
        <v>3</v>
      </c>
      <c r="AM36" s="44">
        <v>3</v>
      </c>
      <c r="AN36" s="44">
        <v>2</v>
      </c>
      <c r="AO36" s="44">
        <v>2</v>
      </c>
      <c r="AP36" s="44">
        <v>2</v>
      </c>
      <c r="AQ36" s="44">
        <v>4</v>
      </c>
      <c r="AR36" s="44">
        <v>4</v>
      </c>
      <c r="AS36" s="44">
        <v>4</v>
      </c>
      <c r="AT36">
        <f>IF(C36="Unión por la Patria (Frente de Todos)",AVERAGE(AK36:AM36)-MIN(AVERAGE(AH36:AJ36),AVERAGE(AN36:AP36),AVERAGE(AQ36:AS36)),IF(C36="Juntos por el Cambio",AVERAGE(AH36:AJ36)-MIN(AVERAGE(AK36:AM36),AVERAGE(AN36:AP36),AVERAGE(AQ36:AS36)),IF(C36="La Libertad Avanza",AVERAGE(AN36:AP36)-MIN(AVERAGE(AQ36:AS36),AVERAGE(AK36:AM36),AVERAGE(AH36:AJ36)),IF(C36="Frente de Izquierda",AVERAGE(AQ36:AS36)-MIN(AVERAGE(AN36:AP36),AVERAGE(AK36:AM36),AVERAGE(AH36:AJ36)),"N/A"))))</f>
        <v>2</v>
      </c>
      <c r="AU36">
        <f>MAX(SUM(AH36:AJ36),SUM(AK36:AM36),SUM(AN36:AP36),SUM(AQ36:AS36))-MIN(SUM(AH36:AJ36),SUM(AK36:AM36),SUM(AN36:AP36),SUM(AQ36:AS36))</f>
        <v>6</v>
      </c>
      <c r="AV36">
        <f>IF(C36="Unión por la Patria (Frente de Todos)",AVERAGE(AK36:AM36)-AVERAGE(AH36:AJ36,AN36:AP36,AQ36:AS36),IF(C36="Juntos por el Cambio",AVERAGE(AH36:AJ36)-AVERAGE(AK36:AS36),IF(C36="La Libertad Avanza",AVERAGE(AN36:AP36)-AVERAGE(AQ36:AS36,AH36:AM36),IF(C36="Frente de Izquierda",AVERAGE(AQ36:AS36)-AVERAGE(AH36:AP36),"N/A"))))</f>
        <v>1.3333333333333335</v>
      </c>
      <c r="AW36">
        <f>IF(C36="Unión por la Patria (Frente de Todos)",AK36-MIN(AH36,AN36,AQ36),IF(C36="Juntos por el Cambio",AH36-MIN(AK36,AN36,AQ36),IF(C36="La Libertad Avanza",AN36-MIN(AH36,AK36,AQ36),IF(C36="Frente de Izquierda",AQ36-MIN(AH36,AK36,AN36),"N/A"))))</f>
        <v>2</v>
      </c>
      <c r="AX36">
        <f>MAX(AH36,AK36,AN36,AQ36)-MIN(AH36,AK36,AN36,AQ36)</f>
        <v>2</v>
      </c>
      <c r="AY36">
        <f>IF(C36="Unión por la Patria (Frente de Todos)",AK36-AVERAGE(AQ36,AN36,AH36),IF(C36="Juntos por el Cambio",AH36-AVERAGE(AK36,AN36,AQ36),IF(C36="La Libertad Avanza",AN36-AVERAGE(AQ36,AK36,AH36),IF(C36="Frente de Izquierda",AQ36-AVERAGE(AN36,AK36,AH36),"N/A"))))</f>
        <v>1.3333333333333335</v>
      </c>
      <c r="AZ36">
        <f>IF(C36="Unión por la Patria (Frente de Todos)",AL36-MIN(AI36,AO36,AR36),IF(C36="Juntos por el Cambio",AI36-MIN(AL36,AO36,AR36),IF(C36="La Libertad Avanza",AO36-MIN(AI36,AL36,AR36),IF(C36="Frente de Izquierda",AR36-MIN(AI36,AL36,AO36),"N/A"))))</f>
        <v>2</v>
      </c>
      <c r="BA36">
        <f>MAX(AI36,AL36,AO36,AR36)-MIN(AI36,AL36,AO36,AR36)</f>
        <v>2</v>
      </c>
      <c r="BB36">
        <f>IF(C36="Unión por la Patria (Frente de Todos)",AL36-AVERAGE(AI36,AO36,AR36),IF(C36="Juntos por el Cambio",AI36-AVERAGE(AL36,AO36,AR36),IF(C36="La Libertad Avanza",AO36-AVERAGE(AI36,AL36,AR36),IF(C36="Frente de Izquierda",AR36-AVERAGE(AI36,AL36,AO36),"N/A"))))</f>
        <v>1.3333333333333335</v>
      </c>
      <c r="BC36">
        <f>IF(C36="Unión por la Patria (Frente de Todos)",AVERAGE(AH36:AJ36,AN36:AS36),IF(C36="Juntos por el Cambio",AVERAGE(AK36:AS36),IF(C36="La Libertad Avanza",AVERAGE(AQ36:AS36,AH36:AM36),IF(C36="Frente de Izquierda",AVERAGE(AH36:AP36),"N/A"))))</f>
        <v>2.6666666666666665</v>
      </c>
      <c r="BE36" t="s">
        <v>43</v>
      </c>
      <c r="BF36">
        <v>4</v>
      </c>
      <c r="BG36">
        <v>4</v>
      </c>
      <c r="BH36">
        <v>2</v>
      </c>
      <c r="BI36">
        <v>4</v>
      </c>
      <c r="BJ36">
        <v>2</v>
      </c>
      <c r="BK36">
        <v>6</v>
      </c>
      <c r="BL36">
        <v>3</v>
      </c>
      <c r="BM36" s="44">
        <f>AVERAGE(ABS(BH36-4),ABS(BI36-4),ABS(BJ36-4),ABS(BK36-4),ABS(BL36-4))</f>
        <v>1.4</v>
      </c>
      <c r="BN36">
        <v>5</v>
      </c>
      <c r="BO36">
        <v>5</v>
      </c>
      <c r="BP36">
        <v>7</v>
      </c>
      <c r="BQ36" s="9">
        <f>AVERAGE(BN36:BP36)</f>
        <v>5.666666666666667</v>
      </c>
      <c r="BR36">
        <v>1</v>
      </c>
      <c r="BS36">
        <v>6</v>
      </c>
      <c r="BT36">
        <v>4</v>
      </c>
      <c r="BU36">
        <v>5</v>
      </c>
      <c r="BV36" s="44">
        <f>-BR36+BS36-BT36+BU36</f>
        <v>6</v>
      </c>
      <c r="CF36">
        <v>4</v>
      </c>
      <c r="CG36">
        <v>5</v>
      </c>
      <c r="CH36">
        <v>4</v>
      </c>
      <c r="CI36" s="44">
        <f>AVERAGE(BW36:CH36)</f>
        <v>4.333333333333333</v>
      </c>
      <c r="CJ36">
        <v>3</v>
      </c>
      <c r="CK36">
        <v>3</v>
      </c>
      <c r="CL36">
        <v>3</v>
      </c>
      <c r="CM36">
        <v>3</v>
      </c>
      <c r="CN36">
        <v>3</v>
      </c>
      <c r="CO36">
        <v>3</v>
      </c>
      <c r="CP36">
        <v>2</v>
      </c>
      <c r="CQ36">
        <v>1</v>
      </c>
      <c r="CR36">
        <v>2</v>
      </c>
      <c r="CS36">
        <v>4</v>
      </c>
      <c r="CT36">
        <v>4</v>
      </c>
      <c r="CU36">
        <v>4</v>
      </c>
      <c r="CV36">
        <f>IF(BE36="Unión por la Patria (Frente de Todos)",AVERAGE(CM36:CO36)-MIN(AVERAGE(CJ36:CL36),AVERAGE(CP36:CR36),AVERAGE(CS36:CU36)),IF(BE36="Juntos por el Cambio",AVERAGE(CJ36:CL36)-MIN(AVERAGE(CM36:CO36),AVERAGE(CP36:CR36),AVERAGE(CS36:CU36)),IF(BE36="La Libertad Avanza",AVERAGE(CP36:CR36)-MIN(AVERAGE(CS36:CU36),AVERAGE(CM36:CO36),AVERAGE(CJ36:CL36)),IF(BE36="Frente de Izquierda",AVERAGE(CS36:CU36)-MIN(AVERAGE(CP36:CR36),AVERAGE(CM36:CO36),AVERAGE(CJ36:CL36)),"N/A"))))</f>
        <v>2.333333333333333</v>
      </c>
      <c r="CW36">
        <f>MAX(SUM(CJ36:CL36),SUM(CM36:CO36),SUM(CP36:CR36),SUM(CS36:CU36))-MIN(SUM(CJ36:CL36),SUM(CM36:CO36),SUM(CP36:CR36),SUM(CS36:CU36))</f>
        <v>7</v>
      </c>
      <c r="CX36">
        <f>IF(BE36="Unión por la Patria (Frente de Todos)",AVERAGE(CM36:CO36)-AVERAGE(CJ36:CL36,CP36:CR36,CS36:CU36),IF(BE36="Juntos por el Cambio",AVERAGE(CJ36:CL36)-AVERAGE(CM36:CU36),IF(BE36="La Libertad Avanza",AVERAGE(CP36:CR36)-AVERAGE(CS36:CU36,CJ36:CO36),IF(BE36="Frente de Izquierda",AVERAGE(CS36:CU36)-AVERAGE(CJ36:CR36),"N/A"))))</f>
        <v>1.4444444444444446</v>
      </c>
      <c r="CY36">
        <f>IF(BE36="Unión por la Patria (Frente de Todos)",CM36-MIN(CJ36,CP36,CS36),IF(BE36="Juntos por el Cambio",CJ36-MIN(CM36,CP36,CS36),IF(BE36="La Libertad Avanza",CP36-MIN(CJ36,CM36,CS36),IF(BE36="Frente de Izquierda",CS36-MIN(CJ36,CM36,CP36),"N/A"))))</f>
        <v>2</v>
      </c>
      <c r="CZ36">
        <f>MAX(CJ36,CM36,CP36,CS36)-MIN(CJ36,CM36,CP36,CS36)</f>
        <v>2</v>
      </c>
      <c r="DA36">
        <f>IF(BE36="Unión por la Patria (Frente de Todos)",CM36-AVERAGE(CS36,CP36,CJ36),IF(BE36="Juntos por el Cambio",CJ36-AVERAGE(CM36,CP36,CS36),IF(BE36="La Libertad Avanza",CP36-AVERAGE(CS36,CM36,CJ36),IF(BE36="Frente de Izquierda",CS36-AVERAGE(CP36,CM36,CJ36),"N/A"))))</f>
        <v>1.3333333333333335</v>
      </c>
      <c r="DB36">
        <f>IF(BE36="Unión por la Patria (Frente de Todos)",CN36-MIN(CK36,CQ36,CT36),IF(BE36="Juntos por el Cambio",CK36-MIN(CN36,CQ36,CT36),IF(BE36="La Libertad Avanza",CQ36-MIN(CK36,CN36,CT36),IF(BE36="Frente de Izquierda",CT36-MIN(CK36,CN36,CQ36),"N/A"))))</f>
        <v>3</v>
      </c>
      <c r="DC36">
        <f>MAX(CK36,CN36,CQ36,CT36)-MIN(CK36,CN36,CQ36,CT36)</f>
        <v>3</v>
      </c>
      <c r="DD36">
        <f>IF(BE36="Unión por la Patria (Frente de Todos)",CN36-AVERAGE(CK36,CQ36,CT36),IF(BE36="Juntos por el Cambio",CK36-AVERAGE(CN36,CQ36,CT36),IF(BE36="La Libertad Avanza",CQ36-AVERAGE(CK36,CN36,CT36),IF(BE36="Frente de Izquierda",CT36-AVERAGE(CK36,CN36,CQ36),"N/A"))))</f>
        <v>1.6666666666666665</v>
      </c>
      <c r="DE36">
        <f>IF(BE36="Unión por la Patria (Frente de Todos)",AVERAGE(CJ36:CL36,CP36:CU36),IF(BE36="Juntos por el Cambio",AVERAGE(CM36:CU36),IF(BE36="La Libertad Avanza",AVERAGE(CS36:CU36,CJ36:CO36),IF(BE36="Frente de Izquierda",AVERAGE(CJ36:CR36),"N/A"))))</f>
        <v>2.5555555555555554</v>
      </c>
      <c r="DF36">
        <v>8</v>
      </c>
      <c r="DG36" t="s">
        <v>518</v>
      </c>
      <c r="DH36" t="s">
        <v>518</v>
      </c>
      <c r="DI36" t="s">
        <v>518</v>
      </c>
      <c r="DJ36" t="s">
        <v>518</v>
      </c>
      <c r="DK36" t="s">
        <v>518</v>
      </c>
      <c r="DL36" t="s">
        <v>518</v>
      </c>
      <c r="DM36" t="s">
        <v>518</v>
      </c>
      <c r="DN36" t="s">
        <v>518</v>
      </c>
      <c r="DO36" t="s">
        <v>518</v>
      </c>
      <c r="DP36" t="s">
        <v>518</v>
      </c>
      <c r="DQ36" t="s">
        <v>518</v>
      </c>
      <c r="DR36" t="s">
        <v>518</v>
      </c>
      <c r="DS36" t="s">
        <v>518</v>
      </c>
      <c r="DT36" t="s">
        <v>518</v>
      </c>
      <c r="DU36" t="s">
        <v>518</v>
      </c>
      <c r="DV36" t="s">
        <v>518</v>
      </c>
      <c r="DW36" t="s">
        <v>518</v>
      </c>
      <c r="DX36" t="s">
        <v>518</v>
      </c>
      <c r="DY36" t="s">
        <v>518</v>
      </c>
      <c r="DZ36" t="s">
        <v>518</v>
      </c>
    </row>
    <row r="37" spans="1:130" x14ac:dyDescent="0.2">
      <c r="A37" s="44">
        <v>1244</v>
      </c>
      <c r="B37" s="44">
        <v>1</v>
      </c>
      <c r="C37" s="44" t="s">
        <v>43</v>
      </c>
      <c r="D37" s="44">
        <v>4</v>
      </c>
      <c r="E37" s="44">
        <v>6</v>
      </c>
      <c r="F37" s="44">
        <v>2</v>
      </c>
      <c r="G37" s="44">
        <v>5</v>
      </c>
      <c r="H37" s="44">
        <v>1</v>
      </c>
      <c r="I37" s="44">
        <v>7</v>
      </c>
      <c r="J37" s="44">
        <v>1</v>
      </c>
      <c r="K37" s="44">
        <f>AVERAGE(ABS(F37-4),ABS(G37-4),ABS(H37-4),ABS(I37-4),ABS(J37-4))</f>
        <v>2.4</v>
      </c>
      <c r="L37" s="44">
        <v>7</v>
      </c>
      <c r="M37" s="44">
        <v>7</v>
      </c>
      <c r="N37" s="44">
        <v>7</v>
      </c>
      <c r="O37" s="9">
        <f>AVERAGE(L37:N37)</f>
        <v>7</v>
      </c>
      <c r="P37" s="44">
        <v>1</v>
      </c>
      <c r="Q37" s="44">
        <v>7</v>
      </c>
      <c r="R37" s="44">
        <v>1</v>
      </c>
      <c r="S37" s="44">
        <v>7</v>
      </c>
      <c r="T37" s="44">
        <f>-P37+Q37-R37+S37</f>
        <v>12</v>
      </c>
      <c r="U37" s="44"/>
      <c r="V37" s="44"/>
      <c r="W37" s="44"/>
      <c r="X37" s="44"/>
      <c r="Y37" s="44"/>
      <c r="Z37" s="44"/>
      <c r="AA37" s="44"/>
      <c r="AB37" s="44"/>
      <c r="AC37" s="44"/>
      <c r="AD37" s="44">
        <v>5</v>
      </c>
      <c r="AE37" s="44">
        <v>3</v>
      </c>
      <c r="AF37" s="44">
        <v>6</v>
      </c>
      <c r="AG37" s="44">
        <f>AVERAGE(U37:AF37)</f>
        <v>4.666666666666667</v>
      </c>
      <c r="AH37" s="44">
        <v>3</v>
      </c>
      <c r="AI37" s="44">
        <v>3</v>
      </c>
      <c r="AJ37" s="44">
        <v>3</v>
      </c>
      <c r="AK37" s="44">
        <v>3</v>
      </c>
      <c r="AL37" s="44">
        <v>3</v>
      </c>
      <c r="AM37" s="44">
        <v>3</v>
      </c>
      <c r="AN37" s="44">
        <v>2</v>
      </c>
      <c r="AO37" s="44">
        <v>1</v>
      </c>
      <c r="AP37" s="44">
        <v>2</v>
      </c>
      <c r="AQ37" s="44">
        <v>3</v>
      </c>
      <c r="AR37" s="44">
        <v>3</v>
      </c>
      <c r="AS37" s="44">
        <v>3</v>
      </c>
      <c r="AT37">
        <f>IF(C37="Unión por la Patria (Frente de Todos)",AVERAGE(AK37:AM37)-MIN(AVERAGE(AH37:AJ37),AVERAGE(AN37:AP37),AVERAGE(AQ37:AS37)),IF(C37="Juntos por el Cambio",AVERAGE(AH37:AJ37)-MIN(AVERAGE(AK37:AM37),AVERAGE(AN37:AP37),AVERAGE(AQ37:AS37)),IF(C37="La Libertad Avanza",AVERAGE(AN37:AP37)-MIN(AVERAGE(AQ37:AS37),AVERAGE(AK37:AM37),AVERAGE(AH37:AJ37)),IF(C37="Frente de Izquierda",AVERAGE(AQ37:AS37)-MIN(AVERAGE(AN37:AP37),AVERAGE(AK37:AM37),AVERAGE(AH37:AJ37)),"N/A"))))</f>
        <v>1.3333333333333333</v>
      </c>
      <c r="AU37">
        <f>MAX(SUM(AH37:AJ37),SUM(AK37:AM37),SUM(AN37:AP37),SUM(AQ37:AS37))-MIN(SUM(AH37:AJ37),SUM(AK37:AM37),SUM(AN37:AP37),SUM(AQ37:AS37))</f>
        <v>4</v>
      </c>
      <c r="AV37">
        <f>IF(C37="Unión por la Patria (Frente de Todos)",AVERAGE(AK37:AM37)-AVERAGE(AH37:AJ37,AN37:AP37,AQ37:AS37),IF(C37="Juntos por el Cambio",AVERAGE(AH37:AJ37)-AVERAGE(AK37:AS37),IF(C37="La Libertad Avanza",AVERAGE(AN37:AP37)-AVERAGE(AQ37:AS37,AH37:AM37),IF(C37="Frente de Izquierda",AVERAGE(AQ37:AS37)-AVERAGE(AH37:AP37),"N/A"))))</f>
        <v>0.44444444444444464</v>
      </c>
      <c r="AW37">
        <f>IF(C37="Unión por la Patria (Frente de Todos)",AK37-MIN(AH37,AN37,AQ37),IF(C37="Juntos por el Cambio",AH37-MIN(AK37,AN37,AQ37),IF(C37="La Libertad Avanza",AN37-MIN(AH37,AK37,AQ37),IF(C37="Frente de Izquierda",AQ37-MIN(AH37,AK37,AN37),"N/A"))))</f>
        <v>1</v>
      </c>
      <c r="AX37">
        <f>MAX(AH37,AK37,AN37,AQ37)-MIN(AH37,AK37,AN37,AQ37)</f>
        <v>1</v>
      </c>
      <c r="AY37">
        <f>IF(C37="Unión por la Patria (Frente de Todos)",AK37-AVERAGE(AQ37,AN37,AH37),IF(C37="Juntos por el Cambio",AH37-AVERAGE(AK37,AN37,AQ37),IF(C37="La Libertad Avanza",AN37-AVERAGE(AQ37,AK37,AH37),IF(C37="Frente de Izquierda",AQ37-AVERAGE(AN37,AK37,AH37),"N/A"))))</f>
        <v>0.33333333333333348</v>
      </c>
      <c r="AZ37">
        <f>IF(C37="Unión por la Patria (Frente de Todos)",AL37-MIN(AI37,AO37,AR37),IF(C37="Juntos por el Cambio",AI37-MIN(AL37,AO37,AR37),IF(C37="La Libertad Avanza",AO37-MIN(AI37,AL37,AR37),IF(C37="Frente de Izquierda",AR37-MIN(AI37,AL37,AO37),"N/A"))))</f>
        <v>2</v>
      </c>
      <c r="BA37">
        <f>MAX(AI37,AL37,AO37,AR37)-MIN(AI37,AL37,AO37,AR37)</f>
        <v>2</v>
      </c>
      <c r="BB37">
        <f>IF(C37="Unión por la Patria (Frente de Todos)",AL37-AVERAGE(AI37,AO37,AR37),IF(C37="Juntos por el Cambio",AI37-AVERAGE(AL37,AO37,AR37),IF(C37="La Libertad Avanza",AO37-AVERAGE(AI37,AL37,AR37),IF(C37="Frente de Izquierda",AR37-AVERAGE(AI37,AL37,AO37),"N/A"))))</f>
        <v>0.66666666666666652</v>
      </c>
      <c r="BC37">
        <f>IF(C37="Unión por la Patria (Frente de Todos)",AVERAGE(AH37:AJ37,AN37:AS37),IF(C37="Juntos por el Cambio",AVERAGE(AK37:AS37),IF(C37="La Libertad Avanza",AVERAGE(AQ37:AS37,AH37:AM37),IF(C37="Frente de Izquierda",AVERAGE(AH37:AP37),"N/A"))))</f>
        <v>2.5555555555555554</v>
      </c>
      <c r="BE37" t="s">
        <v>43</v>
      </c>
      <c r="BF37">
        <v>4</v>
      </c>
      <c r="BG37">
        <v>7</v>
      </c>
      <c r="BH37">
        <v>2</v>
      </c>
      <c r="BI37">
        <v>5</v>
      </c>
      <c r="BJ37">
        <v>1</v>
      </c>
      <c r="BK37">
        <v>7</v>
      </c>
      <c r="BL37">
        <v>1</v>
      </c>
      <c r="BM37" s="44">
        <f>AVERAGE(ABS(BH37-4),ABS(BI37-4),ABS(BJ37-4),ABS(BK37-4),ABS(BL37-4))</f>
        <v>2.4</v>
      </c>
      <c r="BN37">
        <v>7</v>
      </c>
      <c r="BO37">
        <v>7</v>
      </c>
      <c r="BP37">
        <v>7</v>
      </c>
      <c r="BQ37" s="9">
        <f>AVERAGE(BN37:BP37)</f>
        <v>7</v>
      </c>
      <c r="BR37">
        <v>1</v>
      </c>
      <c r="BS37">
        <v>7</v>
      </c>
      <c r="BT37">
        <v>2</v>
      </c>
      <c r="BU37">
        <v>7</v>
      </c>
      <c r="BV37" s="44">
        <f>-BR37+BS37-BT37+BU37</f>
        <v>11</v>
      </c>
      <c r="CF37">
        <v>6</v>
      </c>
      <c r="CG37">
        <v>3</v>
      </c>
      <c r="CH37">
        <v>6</v>
      </c>
      <c r="CI37" s="44">
        <f>AVERAGE(BW37:CH37)</f>
        <v>5</v>
      </c>
      <c r="CJ37">
        <v>3</v>
      </c>
      <c r="CK37">
        <v>3</v>
      </c>
      <c r="CL37">
        <v>3</v>
      </c>
      <c r="CM37">
        <v>3</v>
      </c>
      <c r="CN37">
        <v>3</v>
      </c>
      <c r="CO37">
        <v>3</v>
      </c>
      <c r="CP37">
        <v>2</v>
      </c>
      <c r="CQ37">
        <v>1</v>
      </c>
      <c r="CR37">
        <v>2</v>
      </c>
      <c r="CS37">
        <v>3</v>
      </c>
      <c r="CT37">
        <v>3</v>
      </c>
      <c r="CU37">
        <v>3</v>
      </c>
      <c r="CV37">
        <f>IF(BE37="Unión por la Patria (Frente de Todos)",AVERAGE(CM37:CO37)-MIN(AVERAGE(CJ37:CL37),AVERAGE(CP37:CR37),AVERAGE(CS37:CU37)),IF(BE37="Juntos por el Cambio",AVERAGE(CJ37:CL37)-MIN(AVERAGE(CM37:CO37),AVERAGE(CP37:CR37),AVERAGE(CS37:CU37)),IF(BE37="La Libertad Avanza",AVERAGE(CP37:CR37)-MIN(AVERAGE(CS37:CU37),AVERAGE(CM37:CO37),AVERAGE(CJ37:CL37)),IF(BE37="Frente de Izquierda",AVERAGE(CS37:CU37)-MIN(AVERAGE(CP37:CR37),AVERAGE(CM37:CO37),AVERAGE(CJ37:CL37)),"N/A"))))</f>
        <v>1.3333333333333333</v>
      </c>
      <c r="CW37">
        <f>MAX(SUM(CJ37:CL37),SUM(CM37:CO37),SUM(CP37:CR37),SUM(CS37:CU37))-MIN(SUM(CJ37:CL37),SUM(CM37:CO37),SUM(CP37:CR37),SUM(CS37:CU37))</f>
        <v>4</v>
      </c>
      <c r="CX37">
        <f>IF(BE37="Unión por la Patria (Frente de Todos)",AVERAGE(CM37:CO37)-AVERAGE(CJ37:CL37,CP37:CR37,CS37:CU37),IF(BE37="Juntos por el Cambio",AVERAGE(CJ37:CL37)-AVERAGE(CM37:CU37),IF(BE37="La Libertad Avanza",AVERAGE(CP37:CR37)-AVERAGE(CS37:CU37,CJ37:CO37),IF(BE37="Frente de Izquierda",AVERAGE(CS37:CU37)-AVERAGE(CJ37:CR37),"N/A"))))</f>
        <v>0.44444444444444464</v>
      </c>
      <c r="CY37">
        <f>IF(BE37="Unión por la Patria (Frente de Todos)",CM37-MIN(CJ37,CP37,CS37),IF(BE37="Juntos por el Cambio",CJ37-MIN(CM37,CP37,CS37),IF(BE37="La Libertad Avanza",CP37-MIN(CJ37,CM37,CS37),IF(BE37="Frente de Izquierda",CS37-MIN(CJ37,CM37,CP37),"N/A"))))</f>
        <v>1</v>
      </c>
      <c r="CZ37">
        <f>MAX(CJ37,CM37,CP37,CS37)-MIN(CJ37,CM37,CP37,CS37)</f>
        <v>1</v>
      </c>
      <c r="DA37">
        <f>IF(BE37="Unión por la Patria (Frente de Todos)",CM37-AVERAGE(CS37,CP37,CJ37),IF(BE37="Juntos por el Cambio",CJ37-AVERAGE(CM37,CP37,CS37),IF(BE37="La Libertad Avanza",CP37-AVERAGE(CS37,CM37,CJ37),IF(BE37="Frente de Izquierda",CS37-AVERAGE(CP37,CM37,CJ37),"N/A"))))</f>
        <v>0.33333333333333348</v>
      </c>
      <c r="DB37">
        <f>IF(BE37="Unión por la Patria (Frente de Todos)",CN37-MIN(CK37,CQ37,CT37),IF(BE37="Juntos por el Cambio",CK37-MIN(CN37,CQ37,CT37),IF(BE37="La Libertad Avanza",CQ37-MIN(CK37,CN37,CT37),IF(BE37="Frente de Izquierda",CT37-MIN(CK37,CN37,CQ37),"N/A"))))</f>
        <v>2</v>
      </c>
      <c r="DC37">
        <f>MAX(CK37,CN37,CQ37,CT37)-MIN(CK37,CN37,CQ37,CT37)</f>
        <v>2</v>
      </c>
      <c r="DD37">
        <f>IF(BE37="Unión por la Patria (Frente de Todos)",CN37-AVERAGE(CK37,CQ37,CT37),IF(BE37="Juntos por el Cambio",CK37-AVERAGE(CN37,CQ37,CT37),IF(BE37="La Libertad Avanza",CQ37-AVERAGE(CK37,CN37,CT37),IF(BE37="Frente de Izquierda",CT37-AVERAGE(CK37,CN37,CQ37),"N/A"))))</f>
        <v>0.66666666666666652</v>
      </c>
      <c r="DE37">
        <f>IF(BE37="Unión por la Patria (Frente de Todos)",AVERAGE(CJ37:CL37,CP37:CU37),IF(BE37="Juntos por el Cambio",AVERAGE(CM37:CU37),IF(BE37="La Libertad Avanza",AVERAGE(CS37:CU37,CJ37:CO37),IF(BE37="Frente de Izquierda",AVERAGE(CJ37:CR37),"N/A"))))</f>
        <v>2.5555555555555554</v>
      </c>
      <c r="DF37">
        <v>7</v>
      </c>
      <c r="DG37">
        <v>1</v>
      </c>
      <c r="DH37">
        <v>2</v>
      </c>
      <c r="DI37">
        <v>0</v>
      </c>
      <c r="DJ37">
        <v>3</v>
      </c>
      <c r="DK37">
        <v>7</v>
      </c>
      <c r="DL37">
        <v>1</v>
      </c>
      <c r="DM37">
        <v>7</v>
      </c>
      <c r="DN37">
        <v>1</v>
      </c>
      <c r="DO37">
        <v>1</v>
      </c>
      <c r="DP37">
        <v>7</v>
      </c>
      <c r="DQ37">
        <v>7</v>
      </c>
      <c r="DR37">
        <v>7</v>
      </c>
      <c r="DS37">
        <v>6</v>
      </c>
      <c r="DT37">
        <v>7</v>
      </c>
      <c r="DU37">
        <v>7</v>
      </c>
      <c r="DV37">
        <v>1</v>
      </c>
      <c r="DW37" t="s">
        <v>617</v>
      </c>
      <c r="DX37" t="s">
        <v>618</v>
      </c>
      <c r="DY37" t="s">
        <v>617</v>
      </c>
      <c r="DZ37" t="s">
        <v>618</v>
      </c>
    </row>
    <row r="38" spans="1:130" x14ac:dyDescent="0.2">
      <c r="A38" s="44">
        <v>637</v>
      </c>
      <c r="B38" s="44">
        <v>1</v>
      </c>
      <c r="C38" s="44" t="s">
        <v>53</v>
      </c>
      <c r="D38" s="44">
        <v>6</v>
      </c>
      <c r="E38" s="44">
        <v>6</v>
      </c>
      <c r="F38" s="44">
        <v>6</v>
      </c>
      <c r="G38" s="44">
        <v>4</v>
      </c>
      <c r="H38" s="44">
        <v>3</v>
      </c>
      <c r="I38" s="44">
        <v>7</v>
      </c>
      <c r="J38" s="44">
        <v>2</v>
      </c>
      <c r="K38" s="44">
        <f>AVERAGE(ABS(F38-4),ABS(G38-4),ABS(H38-4),ABS(I38-4),ABS(J38-4))</f>
        <v>1.6</v>
      </c>
      <c r="L38" s="44">
        <v>6</v>
      </c>
      <c r="M38" s="44">
        <v>6</v>
      </c>
      <c r="N38" s="44">
        <v>7</v>
      </c>
      <c r="O38" s="9">
        <f>AVERAGE(L38:N38)</f>
        <v>6.333333333333333</v>
      </c>
      <c r="P38" s="44">
        <v>5</v>
      </c>
      <c r="Q38" s="44">
        <v>7</v>
      </c>
      <c r="R38" s="44">
        <v>5</v>
      </c>
      <c r="S38" s="44">
        <v>6</v>
      </c>
      <c r="T38" s="44">
        <f>-P38+Q38-R38+S38</f>
        <v>3</v>
      </c>
      <c r="U38" s="44"/>
      <c r="V38" s="44"/>
      <c r="W38" s="44"/>
      <c r="X38" s="44">
        <v>6</v>
      </c>
      <c r="Y38" s="44">
        <v>4</v>
      </c>
      <c r="Z38" s="44">
        <v>5</v>
      </c>
      <c r="AA38" s="44"/>
      <c r="AB38" s="44"/>
      <c r="AC38" s="44"/>
      <c r="AD38" s="44"/>
      <c r="AE38" s="44"/>
      <c r="AF38" s="44"/>
      <c r="AG38" s="44">
        <f>AVERAGE(U38:AF38)</f>
        <v>5</v>
      </c>
      <c r="AH38" s="44">
        <v>2</v>
      </c>
      <c r="AI38" s="44">
        <v>2</v>
      </c>
      <c r="AJ38" s="44">
        <v>3</v>
      </c>
      <c r="AK38" s="44">
        <v>4</v>
      </c>
      <c r="AL38" s="44">
        <v>3</v>
      </c>
      <c r="AM38" s="44">
        <v>4</v>
      </c>
      <c r="AN38" s="44">
        <v>1</v>
      </c>
      <c r="AO38" s="44">
        <v>1</v>
      </c>
      <c r="AP38" s="44">
        <v>1</v>
      </c>
      <c r="AQ38" s="44">
        <v>5</v>
      </c>
      <c r="AR38" s="44">
        <v>4</v>
      </c>
      <c r="AS38" s="44">
        <v>4</v>
      </c>
      <c r="AT38">
        <f>IF(C38="Unión por la Patria (Frente de Todos)",AVERAGE(AK38:AM38)-MIN(AVERAGE(AH38:AJ38),AVERAGE(AN38:AP38),AVERAGE(AQ38:AS38)),IF(C38="Juntos por el Cambio",AVERAGE(AH38:AJ38)-MIN(AVERAGE(AK38:AM38),AVERAGE(AN38:AP38),AVERAGE(AQ38:AS38)),IF(C38="La Libertad Avanza",AVERAGE(AN38:AP38)-MIN(AVERAGE(AQ38:AS38),AVERAGE(AK38:AM38),AVERAGE(AH38:AJ38)),IF(C38="Frente de Izquierda",AVERAGE(AQ38:AS38)-MIN(AVERAGE(AN38:AP38),AVERAGE(AK38:AM38),AVERAGE(AH38:AJ38)),"N/A"))))</f>
        <v>2.6666666666666665</v>
      </c>
      <c r="AU38">
        <f>MAX(SUM(AH38:AJ38),SUM(AK38:AM38),SUM(AN38:AP38),SUM(AQ38:AS38))-MIN(SUM(AH38:AJ38),SUM(AK38:AM38),SUM(AN38:AP38),SUM(AQ38:AS38))</f>
        <v>10</v>
      </c>
      <c r="AV38">
        <f>IF(C38="Unión por la Patria (Frente de Todos)",AVERAGE(AK38:AM38)-AVERAGE(AH38:AJ38,AN38:AP38,AQ38:AS38),IF(C38="Juntos por el Cambio",AVERAGE(AH38:AJ38)-AVERAGE(AK38:AS38),IF(C38="La Libertad Avanza",AVERAGE(AN38:AP38)-AVERAGE(AQ38:AS38,AH38:AM38),IF(C38="Frente de Izquierda",AVERAGE(AQ38:AS38)-AVERAGE(AH38:AP38),"N/A"))))</f>
        <v>1.1111111111111112</v>
      </c>
      <c r="AW38">
        <f>IF(C38="Unión por la Patria (Frente de Todos)",AK38-MIN(AH38,AN38,AQ38),IF(C38="Juntos por el Cambio",AH38-MIN(AK38,AN38,AQ38),IF(C38="La Libertad Avanza",AN38-MIN(AH38,AK38,AQ38),IF(C38="Frente de Izquierda",AQ38-MIN(AH38,AK38,AN38),"N/A"))))</f>
        <v>3</v>
      </c>
      <c r="AX38">
        <f>MAX(AH38,AK38,AN38,AQ38)-MIN(AH38,AK38,AN38,AQ38)</f>
        <v>4</v>
      </c>
      <c r="AY38">
        <f>IF(C38="Unión por la Patria (Frente de Todos)",AK38-AVERAGE(AQ38,AN38,AH38),IF(C38="Juntos por el Cambio",AH38-AVERAGE(AK38,AN38,AQ38),IF(C38="La Libertad Avanza",AN38-AVERAGE(AQ38,AK38,AH38),IF(C38="Frente de Izquierda",AQ38-AVERAGE(AN38,AK38,AH38),"N/A"))))</f>
        <v>1.3333333333333335</v>
      </c>
      <c r="AZ38">
        <f>IF(C38="Unión por la Patria (Frente de Todos)",AL38-MIN(AI38,AO38,AR38),IF(C38="Juntos por el Cambio",AI38-MIN(AL38,AO38,AR38),IF(C38="La Libertad Avanza",AO38-MIN(AI38,AL38,AR38),IF(C38="Frente de Izquierda",AR38-MIN(AI38,AL38,AO38),"N/A"))))</f>
        <v>2</v>
      </c>
      <c r="BA38">
        <f>MAX(AI38,AL38,AO38,AR38)-MIN(AI38,AL38,AO38,AR38)</f>
        <v>3</v>
      </c>
      <c r="BB38">
        <f>IF(C38="Unión por la Patria (Frente de Todos)",AL38-AVERAGE(AI38,AO38,AR38),IF(C38="Juntos por el Cambio",AI38-AVERAGE(AL38,AO38,AR38),IF(C38="La Libertad Avanza",AO38-AVERAGE(AI38,AL38,AR38),IF(C38="Frente de Izquierda",AR38-AVERAGE(AI38,AL38,AO38),"N/A"))))</f>
        <v>0.66666666666666652</v>
      </c>
      <c r="BC38">
        <f>IF(C38="Unión por la Patria (Frente de Todos)",AVERAGE(AH38:AJ38,AN38:AS38),IF(C38="Juntos por el Cambio",AVERAGE(AK38:AS38),IF(C38="La Libertad Avanza",AVERAGE(AQ38:AS38,AH38:AM38),IF(C38="Frente de Izquierda",AVERAGE(AH38:AP38),"N/A"))))</f>
        <v>2.5555555555555554</v>
      </c>
      <c r="BE38" t="s">
        <v>53</v>
      </c>
      <c r="BF38">
        <v>6</v>
      </c>
      <c r="BG38">
        <v>6</v>
      </c>
      <c r="BH38">
        <v>6</v>
      </c>
      <c r="BI38">
        <v>5</v>
      </c>
      <c r="BJ38">
        <v>2</v>
      </c>
      <c r="BK38">
        <v>7</v>
      </c>
      <c r="BL38">
        <v>1</v>
      </c>
      <c r="BM38" s="44">
        <f>AVERAGE(ABS(BH38-4),ABS(BI38-4),ABS(BJ38-4),ABS(BK38-4),ABS(BL38-4))</f>
        <v>2.2000000000000002</v>
      </c>
      <c r="BN38">
        <v>6</v>
      </c>
      <c r="BO38">
        <v>5</v>
      </c>
      <c r="BP38">
        <v>7</v>
      </c>
      <c r="BQ38" s="9">
        <f>AVERAGE(BN38:BP38)</f>
        <v>6</v>
      </c>
      <c r="BR38">
        <v>2</v>
      </c>
      <c r="BS38">
        <v>6</v>
      </c>
      <c r="BT38">
        <v>3</v>
      </c>
      <c r="BU38">
        <v>4</v>
      </c>
      <c r="BV38" s="44">
        <f>-BR38+BS38-BT38+BU38</f>
        <v>5</v>
      </c>
      <c r="BZ38">
        <v>3</v>
      </c>
      <c r="CA38">
        <v>3</v>
      </c>
      <c r="CB38">
        <v>5</v>
      </c>
      <c r="CI38" s="44">
        <f>AVERAGE(BW38:CH38)</f>
        <v>3.6666666666666665</v>
      </c>
      <c r="CJ38">
        <v>2</v>
      </c>
      <c r="CK38">
        <v>3</v>
      </c>
      <c r="CL38">
        <v>2</v>
      </c>
      <c r="CM38">
        <v>5</v>
      </c>
      <c r="CN38">
        <v>5</v>
      </c>
      <c r="CO38">
        <v>5</v>
      </c>
      <c r="CP38">
        <v>2</v>
      </c>
      <c r="CQ38">
        <v>1</v>
      </c>
      <c r="CR38">
        <v>1</v>
      </c>
      <c r="CS38">
        <v>4</v>
      </c>
      <c r="CT38">
        <v>4</v>
      </c>
      <c r="CU38">
        <v>4</v>
      </c>
      <c r="CV38">
        <f>IF(BE38="Unión por la Patria (Frente de Todos)",AVERAGE(CM38:CO38)-MIN(AVERAGE(CJ38:CL38),AVERAGE(CP38:CR38),AVERAGE(CS38:CU38)),IF(BE38="Juntos por el Cambio",AVERAGE(CJ38:CL38)-MIN(AVERAGE(CM38:CO38),AVERAGE(CP38:CR38),AVERAGE(CS38:CU38)),IF(BE38="La Libertad Avanza",AVERAGE(CP38:CR38)-MIN(AVERAGE(CS38:CU38),AVERAGE(CM38:CO38),AVERAGE(CJ38:CL38)),IF(BE38="Frente de Izquierda",AVERAGE(CS38:CU38)-MIN(AVERAGE(CP38:CR38),AVERAGE(CM38:CO38),AVERAGE(CJ38:CL38)),"N/A"))))</f>
        <v>3.666666666666667</v>
      </c>
      <c r="CW38">
        <f>MAX(SUM(CJ38:CL38),SUM(CM38:CO38),SUM(CP38:CR38),SUM(CS38:CU38))-MIN(SUM(CJ38:CL38),SUM(CM38:CO38),SUM(CP38:CR38),SUM(CS38:CU38))</f>
        <v>11</v>
      </c>
      <c r="CX38">
        <f>IF(BE38="Unión por la Patria (Frente de Todos)",AVERAGE(CM38:CO38)-AVERAGE(CJ38:CL38,CP38:CR38,CS38:CU38),IF(BE38="Juntos por el Cambio",AVERAGE(CJ38:CL38)-AVERAGE(CM38:CU38),IF(BE38="La Libertad Avanza",AVERAGE(CP38:CR38)-AVERAGE(CS38:CU38,CJ38:CO38),IF(BE38="Frente de Izquierda",AVERAGE(CS38:CU38)-AVERAGE(CJ38:CR38),"N/A"))))</f>
        <v>2.4444444444444446</v>
      </c>
      <c r="CY38">
        <f>IF(BE38="Unión por la Patria (Frente de Todos)",CM38-MIN(CJ38,CP38,CS38),IF(BE38="Juntos por el Cambio",CJ38-MIN(CM38,CP38,CS38),IF(BE38="La Libertad Avanza",CP38-MIN(CJ38,CM38,CS38),IF(BE38="Frente de Izquierda",CS38-MIN(CJ38,CM38,CP38),"N/A"))))</f>
        <v>3</v>
      </c>
      <c r="CZ38">
        <f>MAX(CJ38,CM38,CP38,CS38)-MIN(CJ38,CM38,CP38,CS38)</f>
        <v>3</v>
      </c>
      <c r="DA38">
        <f>IF(BE38="Unión por la Patria (Frente de Todos)",CM38-AVERAGE(CS38,CP38,CJ38),IF(BE38="Juntos por el Cambio",CJ38-AVERAGE(CM38,CP38,CS38),IF(BE38="La Libertad Avanza",CP38-AVERAGE(CS38,CM38,CJ38),IF(BE38="Frente de Izquierda",CS38-AVERAGE(CP38,CM38,CJ38),"N/A"))))</f>
        <v>2.3333333333333335</v>
      </c>
      <c r="DB38">
        <f>IF(BE38="Unión por la Patria (Frente de Todos)",CN38-MIN(CK38,CQ38,CT38),IF(BE38="Juntos por el Cambio",CK38-MIN(CN38,CQ38,CT38),IF(BE38="La Libertad Avanza",CQ38-MIN(CK38,CN38,CT38),IF(BE38="Frente de Izquierda",CT38-MIN(CK38,CN38,CQ38),"N/A"))))</f>
        <v>4</v>
      </c>
      <c r="DC38">
        <f>MAX(CK38,CN38,CQ38,CT38)-MIN(CK38,CN38,CQ38,CT38)</f>
        <v>4</v>
      </c>
      <c r="DD38">
        <f>IF(BE38="Unión por la Patria (Frente de Todos)",CN38-AVERAGE(CK38,CQ38,CT38),IF(BE38="Juntos por el Cambio",CK38-AVERAGE(CN38,CQ38,CT38),IF(BE38="La Libertad Avanza",CQ38-AVERAGE(CK38,CN38,CT38),IF(BE38="Frente de Izquierda",CT38-AVERAGE(CK38,CN38,CQ38),"N/A"))))</f>
        <v>2.3333333333333335</v>
      </c>
      <c r="DE38">
        <f>IF(BE38="Unión por la Patria (Frente de Todos)",AVERAGE(CJ38:CL38,CP38:CU38),IF(BE38="Juntos por el Cambio",AVERAGE(CM38:CU38),IF(BE38="La Libertad Avanza",AVERAGE(CS38:CU38,CJ38:CO38),IF(BE38="Frente de Izquierda",AVERAGE(CJ38:CR38),"N/A"))))</f>
        <v>2.5555555555555554</v>
      </c>
      <c r="DF38">
        <v>8</v>
      </c>
      <c r="DG38">
        <v>2</v>
      </c>
      <c r="DH38">
        <v>1</v>
      </c>
      <c r="DI38">
        <v>0</v>
      </c>
      <c r="DJ38">
        <v>0</v>
      </c>
      <c r="DK38">
        <v>7</v>
      </c>
      <c r="DL38">
        <v>1</v>
      </c>
      <c r="DM38">
        <v>7</v>
      </c>
      <c r="DN38">
        <v>1</v>
      </c>
      <c r="DO38">
        <v>1</v>
      </c>
      <c r="DP38">
        <v>6</v>
      </c>
      <c r="DQ38">
        <v>6</v>
      </c>
      <c r="DR38">
        <v>6</v>
      </c>
      <c r="DS38">
        <v>4</v>
      </c>
      <c r="DT38">
        <v>6</v>
      </c>
      <c r="DU38">
        <v>6</v>
      </c>
      <c r="DV38">
        <v>3</v>
      </c>
      <c r="DW38" t="s">
        <v>618</v>
      </c>
      <c r="DX38" t="s">
        <v>618</v>
      </c>
      <c r="DY38" t="s">
        <v>618</v>
      </c>
      <c r="DZ38" t="s">
        <v>617</v>
      </c>
    </row>
    <row r="39" spans="1:130" x14ac:dyDescent="0.2">
      <c r="A39" s="44">
        <v>1078</v>
      </c>
      <c r="B39" s="44">
        <v>0</v>
      </c>
      <c r="C39" s="44" t="s">
        <v>53</v>
      </c>
      <c r="D39" s="44">
        <v>3</v>
      </c>
      <c r="E39" s="44">
        <v>7</v>
      </c>
      <c r="F39" s="44">
        <v>5</v>
      </c>
      <c r="G39" s="44">
        <v>2</v>
      </c>
      <c r="H39" s="44">
        <v>4</v>
      </c>
      <c r="I39" s="44">
        <v>7</v>
      </c>
      <c r="J39" s="44">
        <v>1</v>
      </c>
      <c r="K39" s="44">
        <f>AVERAGE(ABS(F39-4),ABS(G39-4),ABS(H39-4),ABS(I39-4),ABS(J39-4))</f>
        <v>1.8</v>
      </c>
      <c r="L39" s="44">
        <v>7</v>
      </c>
      <c r="M39" s="44">
        <v>4</v>
      </c>
      <c r="N39" s="44">
        <v>7</v>
      </c>
      <c r="O39" s="9">
        <f>AVERAGE(L39:N39)</f>
        <v>6</v>
      </c>
      <c r="P39" s="44">
        <v>3</v>
      </c>
      <c r="Q39" s="44">
        <v>7</v>
      </c>
      <c r="R39" s="44">
        <v>1</v>
      </c>
      <c r="S39" s="44">
        <v>7</v>
      </c>
      <c r="T39" s="44">
        <f>-P39+Q39-R39+S39</f>
        <v>10</v>
      </c>
      <c r="U39" s="44"/>
      <c r="V39" s="44"/>
      <c r="W39" s="44"/>
      <c r="X39" s="44">
        <v>5</v>
      </c>
      <c r="Y39" s="44">
        <v>5</v>
      </c>
      <c r="Z39" s="44">
        <v>6</v>
      </c>
      <c r="AA39" s="44"/>
      <c r="AB39" s="44"/>
      <c r="AC39" s="44"/>
      <c r="AD39" s="44"/>
      <c r="AE39" s="44"/>
      <c r="AF39" s="44"/>
      <c r="AG39" s="44">
        <f>AVERAGE(U39:AF39)</f>
        <v>5.333333333333333</v>
      </c>
      <c r="AH39" s="44">
        <v>2</v>
      </c>
      <c r="AI39" s="44">
        <v>2</v>
      </c>
      <c r="AJ39" s="44">
        <v>2</v>
      </c>
      <c r="AK39" s="44">
        <v>4</v>
      </c>
      <c r="AL39" s="44">
        <v>5</v>
      </c>
      <c r="AM39" s="44">
        <v>5</v>
      </c>
      <c r="AN39" s="44">
        <v>1</v>
      </c>
      <c r="AO39" s="44">
        <v>1</v>
      </c>
      <c r="AP39" s="44">
        <v>1</v>
      </c>
      <c r="AQ39" s="44">
        <v>5</v>
      </c>
      <c r="AR39" s="44">
        <v>5</v>
      </c>
      <c r="AS39" s="44">
        <v>5</v>
      </c>
      <c r="AT39">
        <f>IF(C39="Unión por la Patria (Frente de Todos)",AVERAGE(AK39:AM39)-MIN(AVERAGE(AH39:AJ39),AVERAGE(AN39:AP39),AVERAGE(AQ39:AS39)),IF(C39="Juntos por el Cambio",AVERAGE(AH39:AJ39)-MIN(AVERAGE(AK39:AM39),AVERAGE(AN39:AP39),AVERAGE(AQ39:AS39)),IF(C39="La Libertad Avanza",AVERAGE(AN39:AP39)-MIN(AVERAGE(AQ39:AS39),AVERAGE(AK39:AM39),AVERAGE(AH39:AJ39)),IF(C39="Frente de Izquierda",AVERAGE(AQ39:AS39)-MIN(AVERAGE(AN39:AP39),AVERAGE(AK39:AM39),AVERAGE(AH39:AJ39)),"N/A"))))</f>
        <v>3.666666666666667</v>
      </c>
      <c r="AU39">
        <f>MAX(SUM(AH39:AJ39),SUM(AK39:AM39),SUM(AN39:AP39),SUM(AQ39:AS39))-MIN(SUM(AH39:AJ39),SUM(AK39:AM39),SUM(AN39:AP39),SUM(AQ39:AS39))</f>
        <v>12</v>
      </c>
      <c r="AV39">
        <f>IF(C39="Unión por la Patria (Frente de Todos)",AVERAGE(AK39:AM39)-AVERAGE(AH39:AJ39,AN39:AP39,AQ39:AS39),IF(C39="Juntos por el Cambio",AVERAGE(AH39:AJ39)-AVERAGE(AK39:AS39),IF(C39="La Libertad Avanza",AVERAGE(AN39:AP39)-AVERAGE(AQ39:AS39,AH39:AM39),IF(C39="Frente de Izquierda",AVERAGE(AQ39:AS39)-AVERAGE(AH39:AP39),"N/A"))))</f>
        <v>2.0000000000000004</v>
      </c>
      <c r="AW39">
        <f>IF(C39="Unión por la Patria (Frente de Todos)",AK39-MIN(AH39,AN39,AQ39),IF(C39="Juntos por el Cambio",AH39-MIN(AK39,AN39,AQ39),IF(C39="La Libertad Avanza",AN39-MIN(AH39,AK39,AQ39),IF(C39="Frente de Izquierda",AQ39-MIN(AH39,AK39,AN39),"N/A"))))</f>
        <v>3</v>
      </c>
      <c r="AX39">
        <f>MAX(AH39,AK39,AN39,AQ39)-MIN(AH39,AK39,AN39,AQ39)</f>
        <v>4</v>
      </c>
      <c r="AY39">
        <f>IF(C39="Unión por la Patria (Frente de Todos)",AK39-AVERAGE(AQ39,AN39,AH39),IF(C39="Juntos por el Cambio",AH39-AVERAGE(AK39,AN39,AQ39),IF(C39="La Libertad Avanza",AN39-AVERAGE(AQ39,AK39,AH39),IF(C39="Frente de Izquierda",AQ39-AVERAGE(AN39,AK39,AH39),"N/A"))))</f>
        <v>1.3333333333333335</v>
      </c>
      <c r="AZ39">
        <f>IF(C39="Unión por la Patria (Frente de Todos)",AL39-MIN(AI39,AO39,AR39),IF(C39="Juntos por el Cambio",AI39-MIN(AL39,AO39,AR39),IF(C39="La Libertad Avanza",AO39-MIN(AI39,AL39,AR39),IF(C39="Frente de Izquierda",AR39-MIN(AI39,AL39,AO39),"N/A"))))</f>
        <v>4</v>
      </c>
      <c r="BA39">
        <f>MAX(AI39,AL39,AO39,AR39)-MIN(AI39,AL39,AO39,AR39)</f>
        <v>4</v>
      </c>
      <c r="BB39">
        <f>IF(C39="Unión por la Patria (Frente de Todos)",AL39-AVERAGE(AI39,AO39,AR39),IF(C39="Juntos por el Cambio",AI39-AVERAGE(AL39,AO39,AR39),IF(C39="La Libertad Avanza",AO39-AVERAGE(AI39,AL39,AR39),IF(C39="Frente de Izquierda",AR39-AVERAGE(AI39,AL39,AO39),"N/A"))))</f>
        <v>2.3333333333333335</v>
      </c>
      <c r="BC39">
        <f>IF(C39="Unión por la Patria (Frente de Todos)",AVERAGE(AH39:AJ39,AN39:AS39),IF(C39="Juntos por el Cambio",AVERAGE(AK39:AS39),IF(C39="La Libertad Avanza",AVERAGE(AQ39:AS39,AH39:AM39),IF(C39="Frente de Izquierda",AVERAGE(AH39:AP39),"N/A"))))</f>
        <v>2.6666666666666665</v>
      </c>
      <c r="BE39" t="s">
        <v>53</v>
      </c>
      <c r="BF39">
        <v>4</v>
      </c>
      <c r="BG39">
        <v>7</v>
      </c>
      <c r="BH39">
        <v>6</v>
      </c>
      <c r="BI39">
        <v>3</v>
      </c>
      <c r="BJ39">
        <v>1</v>
      </c>
      <c r="BK39">
        <v>7</v>
      </c>
      <c r="BL39">
        <v>2</v>
      </c>
      <c r="BM39" s="44">
        <f>AVERAGE(ABS(BH39-4),ABS(BI39-4),ABS(BJ39-4),ABS(BK39-4),ABS(BL39-4))</f>
        <v>2.2000000000000002</v>
      </c>
      <c r="BN39">
        <v>7</v>
      </c>
      <c r="BO39">
        <v>4</v>
      </c>
      <c r="BP39">
        <v>7</v>
      </c>
      <c r="BQ39" s="9">
        <f>AVERAGE(BN39:BP39)</f>
        <v>6</v>
      </c>
      <c r="BR39">
        <v>4</v>
      </c>
      <c r="BS39">
        <v>6</v>
      </c>
      <c r="BT39">
        <v>1</v>
      </c>
      <c r="BU39">
        <v>5</v>
      </c>
      <c r="BV39" s="44">
        <f>-BR39+BS39-BT39+BU39</f>
        <v>6</v>
      </c>
      <c r="BZ39">
        <v>5</v>
      </c>
      <c r="CA39">
        <v>4</v>
      </c>
      <c r="CB39">
        <v>5</v>
      </c>
      <c r="CI39" s="44">
        <f>AVERAGE(BW39:CH39)</f>
        <v>4.666666666666667</v>
      </c>
      <c r="CJ39">
        <v>2</v>
      </c>
      <c r="CK39">
        <v>2</v>
      </c>
      <c r="CL39">
        <v>2</v>
      </c>
      <c r="CM39">
        <v>4</v>
      </c>
      <c r="CN39">
        <v>3</v>
      </c>
      <c r="CO39">
        <v>5</v>
      </c>
      <c r="CP39">
        <v>1</v>
      </c>
      <c r="CQ39">
        <v>1</v>
      </c>
      <c r="CR39">
        <v>1</v>
      </c>
      <c r="CS39">
        <v>4</v>
      </c>
      <c r="CT39">
        <v>5</v>
      </c>
      <c r="CU39">
        <v>5</v>
      </c>
      <c r="CV39">
        <f>IF(BE39="Unión por la Patria (Frente de Todos)",AVERAGE(CM39:CO39)-MIN(AVERAGE(CJ39:CL39),AVERAGE(CP39:CR39),AVERAGE(CS39:CU39)),IF(BE39="Juntos por el Cambio",AVERAGE(CJ39:CL39)-MIN(AVERAGE(CM39:CO39),AVERAGE(CP39:CR39),AVERAGE(CS39:CU39)),IF(BE39="La Libertad Avanza",AVERAGE(CP39:CR39)-MIN(AVERAGE(CS39:CU39),AVERAGE(CM39:CO39),AVERAGE(CJ39:CL39)),IF(BE39="Frente de Izquierda",AVERAGE(CS39:CU39)-MIN(AVERAGE(CP39:CR39),AVERAGE(CM39:CO39),AVERAGE(CJ39:CL39)),"N/A"))))</f>
        <v>3</v>
      </c>
      <c r="CW39">
        <f>MAX(SUM(CJ39:CL39),SUM(CM39:CO39),SUM(CP39:CR39),SUM(CS39:CU39))-MIN(SUM(CJ39:CL39),SUM(CM39:CO39),SUM(CP39:CR39),SUM(CS39:CU39))</f>
        <v>11</v>
      </c>
      <c r="CX39">
        <f>IF(BE39="Unión por la Patria (Frente de Todos)",AVERAGE(CM39:CO39)-AVERAGE(CJ39:CL39,CP39:CR39,CS39:CU39),IF(BE39="Juntos por el Cambio",AVERAGE(CJ39:CL39)-AVERAGE(CM39:CU39),IF(BE39="La Libertad Avanza",AVERAGE(CP39:CR39)-AVERAGE(CS39:CU39,CJ39:CO39),IF(BE39="Frente de Izquierda",AVERAGE(CS39:CU39)-AVERAGE(CJ39:CR39),"N/A"))))</f>
        <v>1.4444444444444446</v>
      </c>
      <c r="CY39">
        <f>IF(BE39="Unión por la Patria (Frente de Todos)",CM39-MIN(CJ39,CP39,CS39),IF(BE39="Juntos por el Cambio",CJ39-MIN(CM39,CP39,CS39),IF(BE39="La Libertad Avanza",CP39-MIN(CJ39,CM39,CS39),IF(BE39="Frente de Izquierda",CS39-MIN(CJ39,CM39,CP39),"N/A"))))</f>
        <v>3</v>
      </c>
      <c r="CZ39">
        <f>MAX(CJ39,CM39,CP39,CS39)-MIN(CJ39,CM39,CP39,CS39)</f>
        <v>3</v>
      </c>
      <c r="DA39">
        <f>IF(BE39="Unión por la Patria (Frente de Todos)",CM39-AVERAGE(CS39,CP39,CJ39),IF(BE39="Juntos por el Cambio",CJ39-AVERAGE(CM39,CP39,CS39),IF(BE39="La Libertad Avanza",CP39-AVERAGE(CS39,CM39,CJ39),IF(BE39="Frente de Izquierda",CS39-AVERAGE(CP39,CM39,CJ39),"N/A"))))</f>
        <v>1.6666666666666665</v>
      </c>
      <c r="DB39">
        <f>IF(BE39="Unión por la Patria (Frente de Todos)",CN39-MIN(CK39,CQ39,CT39),IF(BE39="Juntos por el Cambio",CK39-MIN(CN39,CQ39,CT39),IF(BE39="La Libertad Avanza",CQ39-MIN(CK39,CN39,CT39),IF(BE39="Frente de Izquierda",CT39-MIN(CK39,CN39,CQ39),"N/A"))))</f>
        <v>2</v>
      </c>
      <c r="DC39">
        <f>MAX(CK39,CN39,CQ39,CT39)-MIN(CK39,CN39,CQ39,CT39)</f>
        <v>4</v>
      </c>
      <c r="DD39">
        <f>IF(BE39="Unión por la Patria (Frente de Todos)",CN39-AVERAGE(CK39,CQ39,CT39),IF(BE39="Juntos por el Cambio",CK39-AVERAGE(CN39,CQ39,CT39),IF(BE39="La Libertad Avanza",CQ39-AVERAGE(CK39,CN39,CT39),IF(BE39="Frente de Izquierda",CT39-AVERAGE(CK39,CN39,CQ39),"N/A"))))</f>
        <v>0.33333333333333348</v>
      </c>
      <c r="DE39">
        <f>IF(BE39="Unión por la Patria (Frente de Todos)",AVERAGE(CJ39:CL39,CP39:CU39),IF(BE39="Juntos por el Cambio",AVERAGE(CM39:CU39),IF(BE39="La Libertad Avanza",AVERAGE(CS39:CU39,CJ39:CO39),IF(BE39="Frente de Izquierda",AVERAGE(CJ39:CR39),"N/A"))))</f>
        <v>2.5555555555555554</v>
      </c>
      <c r="DF39">
        <v>9</v>
      </c>
      <c r="DG39" t="s">
        <v>518</v>
      </c>
      <c r="DH39" t="s">
        <v>518</v>
      </c>
      <c r="DI39" t="s">
        <v>518</v>
      </c>
      <c r="DJ39" t="s">
        <v>518</v>
      </c>
      <c r="DK39" t="s">
        <v>518</v>
      </c>
      <c r="DL39" t="s">
        <v>518</v>
      </c>
      <c r="DM39" t="s">
        <v>518</v>
      </c>
      <c r="DN39" t="s">
        <v>518</v>
      </c>
      <c r="DO39" t="s">
        <v>518</v>
      </c>
      <c r="DP39" t="s">
        <v>518</v>
      </c>
      <c r="DQ39" t="s">
        <v>518</v>
      </c>
      <c r="DR39" t="s">
        <v>518</v>
      </c>
      <c r="DS39" t="s">
        <v>518</v>
      </c>
      <c r="DT39" t="s">
        <v>518</v>
      </c>
      <c r="DU39" t="s">
        <v>518</v>
      </c>
      <c r="DV39" t="s">
        <v>518</v>
      </c>
      <c r="DW39" t="s">
        <v>518</v>
      </c>
      <c r="DX39" t="s">
        <v>518</v>
      </c>
      <c r="DY39" t="s">
        <v>518</v>
      </c>
      <c r="DZ39" t="s">
        <v>518</v>
      </c>
    </row>
    <row r="40" spans="1:130" x14ac:dyDescent="0.2">
      <c r="A40" s="44">
        <v>649</v>
      </c>
      <c r="B40" s="44">
        <v>0</v>
      </c>
      <c r="C40" s="44" t="s">
        <v>53</v>
      </c>
      <c r="D40" s="44">
        <v>7</v>
      </c>
      <c r="E40" s="44">
        <v>7</v>
      </c>
      <c r="F40" s="44">
        <v>3</v>
      </c>
      <c r="G40" s="44">
        <v>7</v>
      </c>
      <c r="H40" s="44">
        <v>1</v>
      </c>
      <c r="I40" s="44">
        <v>7</v>
      </c>
      <c r="J40" s="44">
        <v>1</v>
      </c>
      <c r="K40" s="44">
        <f>AVERAGE(ABS(F40-4),ABS(G40-4),ABS(H40-4),ABS(I40-4),ABS(J40-4))</f>
        <v>2.6</v>
      </c>
      <c r="L40" s="44">
        <v>7</v>
      </c>
      <c r="M40" s="44">
        <v>7</v>
      </c>
      <c r="N40" s="44">
        <v>7</v>
      </c>
      <c r="O40" s="9">
        <f>AVERAGE(L40:N40)</f>
        <v>7</v>
      </c>
      <c r="P40" s="44">
        <v>2</v>
      </c>
      <c r="Q40" s="44">
        <v>6</v>
      </c>
      <c r="R40" s="44">
        <v>5</v>
      </c>
      <c r="S40" s="44">
        <v>6</v>
      </c>
      <c r="T40" s="44">
        <f>-P40+Q40-R40+S40</f>
        <v>5</v>
      </c>
      <c r="U40" s="44"/>
      <c r="V40" s="44"/>
      <c r="W40" s="44"/>
      <c r="X40" s="44">
        <v>5</v>
      </c>
      <c r="Y40" s="44">
        <v>5</v>
      </c>
      <c r="Z40" s="44">
        <v>6</v>
      </c>
      <c r="AA40" s="44"/>
      <c r="AB40" s="44"/>
      <c r="AC40" s="44"/>
      <c r="AD40" s="44"/>
      <c r="AE40" s="44"/>
      <c r="AF40" s="44"/>
      <c r="AG40" s="44">
        <f>AVERAGE(U40:AF40)</f>
        <v>5.333333333333333</v>
      </c>
      <c r="AH40" s="44">
        <v>2</v>
      </c>
      <c r="AI40" s="44">
        <v>1</v>
      </c>
      <c r="AJ40" s="44">
        <v>2</v>
      </c>
      <c r="AK40" s="44">
        <v>6</v>
      </c>
      <c r="AL40" s="44">
        <v>6</v>
      </c>
      <c r="AM40" s="44">
        <v>6</v>
      </c>
      <c r="AN40" s="44">
        <v>1</v>
      </c>
      <c r="AO40" s="44">
        <v>1</v>
      </c>
      <c r="AP40" s="44">
        <v>1</v>
      </c>
      <c r="AQ40" s="44">
        <v>5</v>
      </c>
      <c r="AR40" s="44">
        <v>5</v>
      </c>
      <c r="AS40" s="44">
        <v>6</v>
      </c>
      <c r="AT40">
        <f>IF(C40="Unión por la Patria (Frente de Todos)",AVERAGE(AK40:AM40)-MIN(AVERAGE(AH40:AJ40),AVERAGE(AN40:AP40),AVERAGE(AQ40:AS40)),IF(C40="Juntos por el Cambio",AVERAGE(AH40:AJ40)-MIN(AVERAGE(AK40:AM40),AVERAGE(AN40:AP40),AVERAGE(AQ40:AS40)),IF(C40="La Libertad Avanza",AVERAGE(AN40:AP40)-MIN(AVERAGE(AQ40:AS40),AVERAGE(AK40:AM40),AVERAGE(AH40:AJ40)),IF(C40="Frente de Izquierda",AVERAGE(AQ40:AS40)-MIN(AVERAGE(AN40:AP40),AVERAGE(AK40:AM40),AVERAGE(AH40:AJ40)),"N/A"))))</f>
        <v>5</v>
      </c>
      <c r="AU40">
        <f>MAX(SUM(AH40:AJ40),SUM(AK40:AM40),SUM(AN40:AP40),SUM(AQ40:AS40))-MIN(SUM(AH40:AJ40),SUM(AK40:AM40),SUM(AN40:AP40),SUM(AQ40:AS40))</f>
        <v>15</v>
      </c>
      <c r="AV40">
        <f>IF(C40="Unión por la Patria (Frente de Todos)",AVERAGE(AK40:AM40)-AVERAGE(AH40:AJ40,AN40:AP40,AQ40:AS40),IF(C40="Juntos por el Cambio",AVERAGE(AH40:AJ40)-AVERAGE(AK40:AS40),IF(C40="La Libertad Avanza",AVERAGE(AN40:AP40)-AVERAGE(AQ40:AS40,AH40:AM40),IF(C40="Frente de Izquierda",AVERAGE(AQ40:AS40)-AVERAGE(AH40:AP40),"N/A"))))</f>
        <v>3.3333333333333335</v>
      </c>
      <c r="AW40">
        <f>IF(C40="Unión por la Patria (Frente de Todos)",AK40-MIN(AH40,AN40,AQ40),IF(C40="Juntos por el Cambio",AH40-MIN(AK40,AN40,AQ40),IF(C40="La Libertad Avanza",AN40-MIN(AH40,AK40,AQ40),IF(C40="Frente de Izquierda",AQ40-MIN(AH40,AK40,AN40),"N/A"))))</f>
        <v>5</v>
      </c>
      <c r="AX40">
        <f>MAX(AH40,AK40,AN40,AQ40)-MIN(AH40,AK40,AN40,AQ40)</f>
        <v>5</v>
      </c>
      <c r="AY40">
        <f>IF(C40="Unión por la Patria (Frente de Todos)",AK40-AVERAGE(AQ40,AN40,AH40),IF(C40="Juntos por el Cambio",AH40-AVERAGE(AK40,AN40,AQ40),IF(C40="La Libertad Avanza",AN40-AVERAGE(AQ40,AK40,AH40),IF(C40="Frente de Izquierda",AQ40-AVERAGE(AN40,AK40,AH40),"N/A"))))</f>
        <v>3.3333333333333335</v>
      </c>
      <c r="AZ40">
        <f>IF(C40="Unión por la Patria (Frente de Todos)",AL40-MIN(AI40,AO40,AR40),IF(C40="Juntos por el Cambio",AI40-MIN(AL40,AO40,AR40),IF(C40="La Libertad Avanza",AO40-MIN(AI40,AL40,AR40),IF(C40="Frente de Izquierda",AR40-MIN(AI40,AL40,AO40),"N/A"))))</f>
        <v>5</v>
      </c>
      <c r="BA40">
        <f>MAX(AI40,AL40,AO40,AR40)-MIN(AI40,AL40,AO40,AR40)</f>
        <v>5</v>
      </c>
      <c r="BB40">
        <f>IF(C40="Unión por la Patria (Frente de Todos)",AL40-AVERAGE(AI40,AO40,AR40),IF(C40="Juntos por el Cambio",AI40-AVERAGE(AL40,AO40,AR40),IF(C40="La Libertad Avanza",AO40-AVERAGE(AI40,AL40,AR40),IF(C40="Frente de Izquierda",AR40-AVERAGE(AI40,AL40,AO40),"N/A"))))</f>
        <v>3.6666666666666665</v>
      </c>
      <c r="BC40">
        <f>IF(C40="Unión por la Patria (Frente de Todos)",AVERAGE(AH40:AJ40,AN40:AS40),IF(C40="Juntos por el Cambio",AVERAGE(AK40:AS40),IF(C40="La Libertad Avanza",AVERAGE(AQ40:AS40,AH40:AM40),IF(C40="Frente de Izquierda",AVERAGE(AH40:AP40),"N/A"))))</f>
        <v>2.6666666666666665</v>
      </c>
      <c r="BE40" t="s">
        <v>53</v>
      </c>
      <c r="BF40">
        <v>7</v>
      </c>
      <c r="BG40">
        <v>7</v>
      </c>
      <c r="BH40">
        <v>5</v>
      </c>
      <c r="BI40">
        <v>7</v>
      </c>
      <c r="BJ40">
        <v>1</v>
      </c>
      <c r="BK40">
        <v>7</v>
      </c>
      <c r="BL40">
        <v>1</v>
      </c>
      <c r="BM40" s="44">
        <f>AVERAGE(ABS(BH40-4),ABS(BI40-4),ABS(BJ40-4),ABS(BK40-4),ABS(BL40-4))</f>
        <v>2.6</v>
      </c>
      <c r="BN40">
        <v>7</v>
      </c>
      <c r="BO40">
        <v>7</v>
      </c>
      <c r="BP40">
        <v>7</v>
      </c>
      <c r="BQ40" s="9">
        <f>AVERAGE(BN40:BP40)</f>
        <v>7</v>
      </c>
      <c r="BR40">
        <v>2</v>
      </c>
      <c r="BS40">
        <v>6</v>
      </c>
      <c r="BT40">
        <v>2</v>
      </c>
      <c r="BU40">
        <v>6</v>
      </c>
      <c r="BV40" s="44">
        <f>-BR40+BS40-BT40+BU40</f>
        <v>8</v>
      </c>
      <c r="BZ40">
        <v>6</v>
      </c>
      <c r="CA40">
        <v>6</v>
      </c>
      <c r="CB40">
        <v>6</v>
      </c>
      <c r="CI40" s="44">
        <f>AVERAGE(BW40:CH40)</f>
        <v>6</v>
      </c>
      <c r="CJ40">
        <v>2</v>
      </c>
      <c r="CK40">
        <v>1</v>
      </c>
      <c r="CL40">
        <v>2</v>
      </c>
      <c r="CM40">
        <v>6</v>
      </c>
      <c r="CN40">
        <v>6</v>
      </c>
      <c r="CO40">
        <v>6</v>
      </c>
      <c r="CP40">
        <v>1</v>
      </c>
      <c r="CQ40">
        <v>1</v>
      </c>
      <c r="CR40">
        <v>1</v>
      </c>
      <c r="CS40">
        <v>5</v>
      </c>
      <c r="CT40">
        <v>4</v>
      </c>
      <c r="CU40">
        <v>6</v>
      </c>
      <c r="CV40">
        <f>IF(BE40="Unión por la Patria (Frente de Todos)",AVERAGE(CM40:CO40)-MIN(AVERAGE(CJ40:CL40),AVERAGE(CP40:CR40),AVERAGE(CS40:CU40)),IF(BE40="Juntos por el Cambio",AVERAGE(CJ40:CL40)-MIN(AVERAGE(CM40:CO40),AVERAGE(CP40:CR40),AVERAGE(CS40:CU40)),IF(BE40="La Libertad Avanza",AVERAGE(CP40:CR40)-MIN(AVERAGE(CS40:CU40),AVERAGE(CM40:CO40),AVERAGE(CJ40:CL40)),IF(BE40="Frente de Izquierda",AVERAGE(CS40:CU40)-MIN(AVERAGE(CP40:CR40),AVERAGE(CM40:CO40),AVERAGE(CJ40:CL40)),"N/A"))))</f>
        <v>5</v>
      </c>
      <c r="CW40">
        <f>MAX(SUM(CJ40:CL40),SUM(CM40:CO40),SUM(CP40:CR40),SUM(CS40:CU40))-MIN(SUM(CJ40:CL40),SUM(CM40:CO40),SUM(CP40:CR40),SUM(CS40:CU40))</f>
        <v>15</v>
      </c>
      <c r="CX40">
        <f>IF(BE40="Unión por la Patria (Frente de Todos)",AVERAGE(CM40:CO40)-AVERAGE(CJ40:CL40,CP40:CR40,CS40:CU40),IF(BE40="Juntos por el Cambio",AVERAGE(CJ40:CL40)-AVERAGE(CM40:CU40),IF(BE40="La Libertad Avanza",AVERAGE(CP40:CR40)-AVERAGE(CS40:CU40,CJ40:CO40),IF(BE40="Frente de Izquierda",AVERAGE(CS40:CU40)-AVERAGE(CJ40:CR40),"N/A"))))</f>
        <v>3.4444444444444446</v>
      </c>
      <c r="CY40">
        <f>IF(BE40="Unión por la Patria (Frente de Todos)",CM40-MIN(CJ40,CP40,CS40),IF(BE40="Juntos por el Cambio",CJ40-MIN(CM40,CP40,CS40),IF(BE40="La Libertad Avanza",CP40-MIN(CJ40,CM40,CS40),IF(BE40="Frente de Izquierda",CS40-MIN(CJ40,CM40,CP40),"N/A"))))</f>
        <v>5</v>
      </c>
      <c r="CZ40">
        <f>MAX(CJ40,CM40,CP40,CS40)-MIN(CJ40,CM40,CP40,CS40)</f>
        <v>5</v>
      </c>
      <c r="DA40">
        <f>IF(BE40="Unión por la Patria (Frente de Todos)",CM40-AVERAGE(CS40,CP40,CJ40),IF(BE40="Juntos por el Cambio",CJ40-AVERAGE(CM40,CP40,CS40),IF(BE40="La Libertad Avanza",CP40-AVERAGE(CS40,CM40,CJ40),IF(BE40="Frente de Izquierda",CS40-AVERAGE(CP40,CM40,CJ40),"N/A"))))</f>
        <v>3.3333333333333335</v>
      </c>
      <c r="DB40">
        <f>IF(BE40="Unión por la Patria (Frente de Todos)",CN40-MIN(CK40,CQ40,CT40),IF(BE40="Juntos por el Cambio",CK40-MIN(CN40,CQ40,CT40),IF(BE40="La Libertad Avanza",CQ40-MIN(CK40,CN40,CT40),IF(BE40="Frente de Izquierda",CT40-MIN(CK40,CN40,CQ40),"N/A"))))</f>
        <v>5</v>
      </c>
      <c r="DC40">
        <f>MAX(CK40,CN40,CQ40,CT40)-MIN(CK40,CN40,CQ40,CT40)</f>
        <v>5</v>
      </c>
      <c r="DD40">
        <f>IF(BE40="Unión por la Patria (Frente de Todos)",CN40-AVERAGE(CK40,CQ40,CT40),IF(BE40="Juntos por el Cambio",CK40-AVERAGE(CN40,CQ40,CT40),IF(BE40="La Libertad Avanza",CQ40-AVERAGE(CK40,CN40,CT40),IF(BE40="Frente de Izquierda",CT40-AVERAGE(CK40,CN40,CQ40),"N/A"))))</f>
        <v>4</v>
      </c>
      <c r="DE40">
        <f>IF(BE40="Unión por la Patria (Frente de Todos)",AVERAGE(CJ40:CL40,CP40:CU40),IF(BE40="Juntos por el Cambio",AVERAGE(CM40:CU40),IF(BE40="La Libertad Avanza",AVERAGE(CS40:CU40,CJ40:CO40),IF(BE40="Frente de Izquierda",AVERAGE(CJ40:CR40),"N/A"))))</f>
        <v>2.5555555555555554</v>
      </c>
      <c r="DF40">
        <v>8</v>
      </c>
      <c r="DG40" t="s">
        <v>518</v>
      </c>
      <c r="DH40" t="s">
        <v>518</v>
      </c>
      <c r="DI40" t="s">
        <v>518</v>
      </c>
      <c r="DJ40" t="s">
        <v>518</v>
      </c>
      <c r="DK40" t="s">
        <v>518</v>
      </c>
      <c r="DL40" t="s">
        <v>518</v>
      </c>
      <c r="DM40" t="s">
        <v>518</v>
      </c>
      <c r="DN40" t="s">
        <v>518</v>
      </c>
      <c r="DO40" t="s">
        <v>518</v>
      </c>
      <c r="DP40" t="s">
        <v>518</v>
      </c>
      <c r="DQ40" t="s">
        <v>518</v>
      </c>
      <c r="DR40" t="s">
        <v>518</v>
      </c>
      <c r="DS40" t="s">
        <v>518</v>
      </c>
      <c r="DT40" t="s">
        <v>518</v>
      </c>
      <c r="DU40" t="s">
        <v>518</v>
      </c>
      <c r="DV40" t="s">
        <v>518</v>
      </c>
      <c r="DW40" t="s">
        <v>518</v>
      </c>
      <c r="DX40" t="s">
        <v>518</v>
      </c>
      <c r="DY40" t="s">
        <v>518</v>
      </c>
      <c r="DZ40" t="s">
        <v>518</v>
      </c>
    </row>
    <row r="41" spans="1:130" x14ac:dyDescent="0.2">
      <c r="A41" s="44">
        <v>985</v>
      </c>
      <c r="B41" s="44">
        <v>0</v>
      </c>
      <c r="C41" s="44" t="s">
        <v>53</v>
      </c>
      <c r="D41" s="44">
        <v>7</v>
      </c>
      <c r="E41" s="44">
        <v>7</v>
      </c>
      <c r="F41" s="44">
        <v>3</v>
      </c>
      <c r="G41" s="44">
        <v>7</v>
      </c>
      <c r="H41" s="44">
        <v>1</v>
      </c>
      <c r="I41" s="44">
        <v>7</v>
      </c>
      <c r="J41" s="44">
        <v>1</v>
      </c>
      <c r="K41" s="44">
        <f>AVERAGE(ABS(F41-4),ABS(G41-4),ABS(H41-4),ABS(I41-4),ABS(J41-4))</f>
        <v>2.6</v>
      </c>
      <c r="L41" s="44">
        <v>7</v>
      </c>
      <c r="M41" s="44">
        <v>7</v>
      </c>
      <c r="N41" s="44">
        <v>7</v>
      </c>
      <c r="O41" s="9">
        <f>AVERAGE(L41:N41)</f>
        <v>7</v>
      </c>
      <c r="P41" s="44">
        <v>1</v>
      </c>
      <c r="Q41" s="44">
        <v>7</v>
      </c>
      <c r="R41" s="44">
        <v>1</v>
      </c>
      <c r="S41" s="44">
        <v>2</v>
      </c>
      <c r="T41" s="44">
        <f>-P41+Q41-R41+S41</f>
        <v>7</v>
      </c>
      <c r="U41" s="44"/>
      <c r="V41" s="44"/>
      <c r="W41" s="44"/>
      <c r="X41" s="44">
        <v>6</v>
      </c>
      <c r="Y41" s="44">
        <v>6</v>
      </c>
      <c r="Z41" s="44">
        <v>6</v>
      </c>
      <c r="AA41" s="44"/>
      <c r="AB41" s="44"/>
      <c r="AC41" s="44"/>
      <c r="AD41" s="44"/>
      <c r="AE41" s="44"/>
      <c r="AF41" s="44"/>
      <c r="AG41" s="44">
        <f>AVERAGE(U41:AF41)</f>
        <v>6</v>
      </c>
      <c r="AH41" s="44">
        <v>3</v>
      </c>
      <c r="AI41" s="44">
        <v>1</v>
      </c>
      <c r="AJ41" s="44">
        <v>3</v>
      </c>
      <c r="AK41" s="44">
        <v>6</v>
      </c>
      <c r="AL41" s="44">
        <v>6</v>
      </c>
      <c r="AM41" s="44">
        <v>6</v>
      </c>
      <c r="AN41" s="44">
        <v>1</v>
      </c>
      <c r="AO41" s="44">
        <v>1</v>
      </c>
      <c r="AP41" s="44">
        <v>1</v>
      </c>
      <c r="AQ41" s="44">
        <v>3</v>
      </c>
      <c r="AR41" s="44">
        <v>3</v>
      </c>
      <c r="AS41" s="44">
        <v>4</v>
      </c>
      <c r="AT41">
        <f>IF(C41="Unión por la Patria (Frente de Todos)",AVERAGE(AK41:AM41)-MIN(AVERAGE(AH41:AJ41),AVERAGE(AN41:AP41),AVERAGE(AQ41:AS41)),IF(C41="Juntos por el Cambio",AVERAGE(AH41:AJ41)-MIN(AVERAGE(AK41:AM41),AVERAGE(AN41:AP41),AVERAGE(AQ41:AS41)),IF(C41="La Libertad Avanza",AVERAGE(AN41:AP41)-MIN(AVERAGE(AQ41:AS41),AVERAGE(AK41:AM41),AVERAGE(AH41:AJ41)),IF(C41="Frente de Izquierda",AVERAGE(AQ41:AS41)-MIN(AVERAGE(AN41:AP41),AVERAGE(AK41:AM41),AVERAGE(AH41:AJ41)),"N/A"))))</f>
        <v>5</v>
      </c>
      <c r="AU41">
        <f>MAX(SUM(AH41:AJ41),SUM(AK41:AM41),SUM(AN41:AP41),SUM(AQ41:AS41))-MIN(SUM(AH41:AJ41),SUM(AK41:AM41),SUM(AN41:AP41),SUM(AQ41:AS41))</f>
        <v>15</v>
      </c>
      <c r="AV41">
        <f>IF(C41="Unión por la Patria (Frente de Todos)",AVERAGE(AK41:AM41)-AVERAGE(AH41:AJ41,AN41:AP41,AQ41:AS41),IF(C41="Juntos por el Cambio",AVERAGE(AH41:AJ41)-AVERAGE(AK41:AS41),IF(C41="La Libertad Avanza",AVERAGE(AN41:AP41)-AVERAGE(AQ41:AS41,AH41:AM41),IF(C41="Frente de Izquierda",AVERAGE(AQ41:AS41)-AVERAGE(AH41:AP41),"N/A"))))</f>
        <v>3.7777777777777777</v>
      </c>
      <c r="AW41">
        <f>IF(C41="Unión por la Patria (Frente de Todos)",AK41-MIN(AH41,AN41,AQ41),IF(C41="Juntos por el Cambio",AH41-MIN(AK41,AN41,AQ41),IF(C41="La Libertad Avanza",AN41-MIN(AH41,AK41,AQ41),IF(C41="Frente de Izquierda",AQ41-MIN(AH41,AK41,AN41),"N/A"))))</f>
        <v>5</v>
      </c>
      <c r="AX41">
        <f>MAX(AH41,AK41,AN41,AQ41)-MIN(AH41,AK41,AN41,AQ41)</f>
        <v>5</v>
      </c>
      <c r="AY41">
        <f>IF(C41="Unión por la Patria (Frente de Todos)",AK41-AVERAGE(AQ41,AN41,AH41),IF(C41="Juntos por el Cambio",AH41-AVERAGE(AK41,AN41,AQ41),IF(C41="La Libertad Avanza",AN41-AVERAGE(AQ41,AK41,AH41),IF(C41="Frente de Izquierda",AQ41-AVERAGE(AN41,AK41,AH41),"N/A"))))</f>
        <v>3.6666666666666665</v>
      </c>
      <c r="AZ41">
        <f>IF(C41="Unión por la Patria (Frente de Todos)",AL41-MIN(AI41,AO41,AR41),IF(C41="Juntos por el Cambio",AI41-MIN(AL41,AO41,AR41),IF(C41="La Libertad Avanza",AO41-MIN(AI41,AL41,AR41),IF(C41="Frente de Izquierda",AR41-MIN(AI41,AL41,AO41),"N/A"))))</f>
        <v>5</v>
      </c>
      <c r="BA41">
        <f>MAX(AI41,AL41,AO41,AR41)-MIN(AI41,AL41,AO41,AR41)</f>
        <v>5</v>
      </c>
      <c r="BB41">
        <f>IF(C41="Unión por la Patria (Frente de Todos)",AL41-AVERAGE(AI41,AO41,AR41),IF(C41="Juntos por el Cambio",AI41-AVERAGE(AL41,AO41,AR41),IF(C41="La Libertad Avanza",AO41-AVERAGE(AI41,AL41,AR41),IF(C41="Frente de Izquierda",AR41-AVERAGE(AI41,AL41,AO41),"N/A"))))</f>
        <v>4.333333333333333</v>
      </c>
      <c r="BC41">
        <f>IF(C41="Unión por la Patria (Frente de Todos)",AVERAGE(AH41:AJ41,AN41:AS41),IF(C41="Juntos por el Cambio",AVERAGE(AK41:AS41),IF(C41="La Libertad Avanza",AVERAGE(AQ41:AS41,AH41:AM41),IF(C41="Frente de Izquierda",AVERAGE(AH41:AP41),"N/A"))))</f>
        <v>2.2222222222222223</v>
      </c>
      <c r="BE41" t="s">
        <v>53</v>
      </c>
      <c r="BF41">
        <v>7</v>
      </c>
      <c r="BG41">
        <v>7</v>
      </c>
      <c r="BH41">
        <v>4</v>
      </c>
      <c r="BI41">
        <v>7</v>
      </c>
      <c r="BJ41">
        <v>1</v>
      </c>
      <c r="BK41">
        <v>7</v>
      </c>
      <c r="BL41">
        <v>1</v>
      </c>
      <c r="BM41" s="44">
        <f>AVERAGE(ABS(BH41-4),ABS(BI41-4),ABS(BJ41-4),ABS(BK41-4),ABS(BL41-4))</f>
        <v>2.4</v>
      </c>
      <c r="BN41">
        <v>7</v>
      </c>
      <c r="BO41">
        <v>7</v>
      </c>
      <c r="BP41">
        <v>7</v>
      </c>
      <c r="BQ41" s="9">
        <f>AVERAGE(BN41:BP41)</f>
        <v>7</v>
      </c>
      <c r="BR41">
        <v>1</v>
      </c>
      <c r="BS41">
        <v>4</v>
      </c>
      <c r="BT41">
        <v>1</v>
      </c>
      <c r="BU41">
        <v>3</v>
      </c>
      <c r="BV41" s="44">
        <f>-BR41+BS41-BT41+BU41</f>
        <v>5</v>
      </c>
      <c r="BZ41">
        <v>6</v>
      </c>
      <c r="CA41">
        <v>6</v>
      </c>
      <c r="CB41">
        <v>6</v>
      </c>
      <c r="CI41" s="44">
        <f>AVERAGE(BW41:CH41)</f>
        <v>6</v>
      </c>
      <c r="CJ41">
        <v>2</v>
      </c>
      <c r="CK41">
        <v>1</v>
      </c>
      <c r="CL41">
        <v>2</v>
      </c>
      <c r="CM41">
        <v>6</v>
      </c>
      <c r="CN41">
        <v>6</v>
      </c>
      <c r="CO41">
        <v>6</v>
      </c>
      <c r="CP41">
        <v>1</v>
      </c>
      <c r="CQ41">
        <v>1</v>
      </c>
      <c r="CR41">
        <v>1</v>
      </c>
      <c r="CS41">
        <v>4</v>
      </c>
      <c r="CT41">
        <v>5</v>
      </c>
      <c r="CU41">
        <v>6</v>
      </c>
      <c r="CV41">
        <f>IF(BE41="Unión por la Patria (Frente de Todos)",AVERAGE(CM41:CO41)-MIN(AVERAGE(CJ41:CL41),AVERAGE(CP41:CR41),AVERAGE(CS41:CU41)),IF(BE41="Juntos por el Cambio",AVERAGE(CJ41:CL41)-MIN(AVERAGE(CM41:CO41),AVERAGE(CP41:CR41),AVERAGE(CS41:CU41)),IF(BE41="La Libertad Avanza",AVERAGE(CP41:CR41)-MIN(AVERAGE(CS41:CU41),AVERAGE(CM41:CO41),AVERAGE(CJ41:CL41)),IF(BE41="Frente de Izquierda",AVERAGE(CS41:CU41)-MIN(AVERAGE(CP41:CR41),AVERAGE(CM41:CO41),AVERAGE(CJ41:CL41)),"N/A"))))</f>
        <v>5</v>
      </c>
      <c r="CW41">
        <f>MAX(SUM(CJ41:CL41),SUM(CM41:CO41),SUM(CP41:CR41),SUM(CS41:CU41))-MIN(SUM(CJ41:CL41),SUM(CM41:CO41),SUM(CP41:CR41),SUM(CS41:CU41))</f>
        <v>15</v>
      </c>
      <c r="CX41">
        <f>IF(BE41="Unión por la Patria (Frente de Todos)",AVERAGE(CM41:CO41)-AVERAGE(CJ41:CL41,CP41:CR41,CS41:CU41),IF(BE41="Juntos por el Cambio",AVERAGE(CJ41:CL41)-AVERAGE(CM41:CU41),IF(BE41="La Libertad Avanza",AVERAGE(CP41:CR41)-AVERAGE(CS41:CU41,CJ41:CO41),IF(BE41="Frente de Izquierda",AVERAGE(CS41:CU41)-AVERAGE(CJ41:CR41),"N/A"))))</f>
        <v>3.4444444444444446</v>
      </c>
      <c r="CY41">
        <f>IF(BE41="Unión por la Patria (Frente de Todos)",CM41-MIN(CJ41,CP41,CS41),IF(BE41="Juntos por el Cambio",CJ41-MIN(CM41,CP41,CS41),IF(BE41="La Libertad Avanza",CP41-MIN(CJ41,CM41,CS41),IF(BE41="Frente de Izquierda",CS41-MIN(CJ41,CM41,CP41),"N/A"))))</f>
        <v>5</v>
      </c>
      <c r="CZ41">
        <f>MAX(CJ41,CM41,CP41,CS41)-MIN(CJ41,CM41,CP41,CS41)</f>
        <v>5</v>
      </c>
      <c r="DA41">
        <f>IF(BE41="Unión por la Patria (Frente de Todos)",CM41-AVERAGE(CS41,CP41,CJ41),IF(BE41="Juntos por el Cambio",CJ41-AVERAGE(CM41,CP41,CS41),IF(BE41="La Libertad Avanza",CP41-AVERAGE(CS41,CM41,CJ41),IF(BE41="Frente de Izquierda",CS41-AVERAGE(CP41,CM41,CJ41),"N/A"))))</f>
        <v>3.6666666666666665</v>
      </c>
      <c r="DB41">
        <f>IF(BE41="Unión por la Patria (Frente de Todos)",CN41-MIN(CK41,CQ41,CT41),IF(BE41="Juntos por el Cambio",CK41-MIN(CN41,CQ41,CT41),IF(BE41="La Libertad Avanza",CQ41-MIN(CK41,CN41,CT41),IF(BE41="Frente de Izquierda",CT41-MIN(CK41,CN41,CQ41),"N/A"))))</f>
        <v>5</v>
      </c>
      <c r="DC41">
        <f>MAX(CK41,CN41,CQ41,CT41)-MIN(CK41,CN41,CQ41,CT41)</f>
        <v>5</v>
      </c>
      <c r="DD41">
        <f>IF(BE41="Unión por la Patria (Frente de Todos)",CN41-AVERAGE(CK41,CQ41,CT41),IF(BE41="Juntos por el Cambio",CK41-AVERAGE(CN41,CQ41,CT41),IF(BE41="La Libertad Avanza",CQ41-AVERAGE(CK41,CN41,CT41),IF(BE41="Frente de Izquierda",CT41-AVERAGE(CK41,CN41,CQ41),"N/A"))))</f>
        <v>3.6666666666666665</v>
      </c>
      <c r="DE41">
        <f>IF(BE41="Unión por la Patria (Frente de Todos)",AVERAGE(CJ41:CL41,CP41:CU41),IF(BE41="Juntos por el Cambio",AVERAGE(CM41:CU41),IF(BE41="La Libertad Avanza",AVERAGE(CS41:CU41,CJ41:CO41),IF(BE41="Frente de Izquierda",AVERAGE(CJ41:CR41),"N/A"))))</f>
        <v>2.5555555555555554</v>
      </c>
      <c r="DF41">
        <v>8</v>
      </c>
      <c r="DG41" t="s">
        <v>518</v>
      </c>
      <c r="DH41" t="s">
        <v>518</v>
      </c>
      <c r="DI41" t="s">
        <v>518</v>
      </c>
      <c r="DJ41" t="s">
        <v>518</v>
      </c>
      <c r="DK41" t="s">
        <v>518</v>
      </c>
      <c r="DL41" t="s">
        <v>518</v>
      </c>
      <c r="DM41" t="s">
        <v>518</v>
      </c>
      <c r="DN41" t="s">
        <v>518</v>
      </c>
      <c r="DO41" t="s">
        <v>518</v>
      </c>
      <c r="DP41" t="s">
        <v>518</v>
      </c>
      <c r="DQ41" t="s">
        <v>518</v>
      </c>
      <c r="DR41" t="s">
        <v>518</v>
      </c>
      <c r="DS41" t="s">
        <v>518</v>
      </c>
      <c r="DT41" t="s">
        <v>518</v>
      </c>
      <c r="DU41" t="s">
        <v>518</v>
      </c>
      <c r="DV41" t="s">
        <v>518</v>
      </c>
      <c r="DW41" t="s">
        <v>518</v>
      </c>
      <c r="DX41" t="s">
        <v>518</v>
      </c>
      <c r="DY41" t="s">
        <v>518</v>
      </c>
      <c r="DZ41" t="s">
        <v>518</v>
      </c>
    </row>
    <row r="42" spans="1:130" x14ac:dyDescent="0.2">
      <c r="A42" s="44">
        <v>505</v>
      </c>
      <c r="B42" s="44">
        <v>0</v>
      </c>
      <c r="C42" s="44" t="s">
        <v>47</v>
      </c>
      <c r="D42" s="44">
        <v>4</v>
      </c>
      <c r="E42" s="44">
        <v>6</v>
      </c>
      <c r="F42" s="44">
        <v>5</v>
      </c>
      <c r="G42" s="44">
        <v>3</v>
      </c>
      <c r="H42" s="44">
        <v>2</v>
      </c>
      <c r="I42" s="44">
        <v>7</v>
      </c>
      <c r="J42" s="44">
        <v>3</v>
      </c>
      <c r="K42" s="44">
        <f>AVERAGE(ABS(F42-4),ABS(G42-4),ABS(H42-4),ABS(I42-4),ABS(J42-4))</f>
        <v>1.6</v>
      </c>
      <c r="L42" s="44">
        <v>4</v>
      </c>
      <c r="M42" s="44">
        <v>4</v>
      </c>
      <c r="N42" s="44">
        <v>7</v>
      </c>
      <c r="O42" s="9">
        <f>AVERAGE(L42:N42)</f>
        <v>5</v>
      </c>
      <c r="P42" s="44">
        <v>3</v>
      </c>
      <c r="Q42" s="44">
        <v>7</v>
      </c>
      <c r="R42" s="44">
        <v>5</v>
      </c>
      <c r="S42" s="44">
        <v>2</v>
      </c>
      <c r="T42" s="44">
        <f>-P42+Q42-R42+S42</f>
        <v>1</v>
      </c>
      <c r="U42" s="44">
        <v>2</v>
      </c>
      <c r="V42" s="44">
        <v>2</v>
      </c>
      <c r="W42" s="44">
        <v>2</v>
      </c>
      <c r="X42" s="44"/>
      <c r="Y42" s="44"/>
      <c r="Z42" s="44"/>
      <c r="AA42" s="44"/>
      <c r="AB42" s="44"/>
      <c r="AC42" s="44"/>
      <c r="AD42" s="44"/>
      <c r="AE42" s="44"/>
      <c r="AF42" s="44"/>
      <c r="AG42" s="44">
        <f>AVERAGE(U42:AF42)</f>
        <v>2</v>
      </c>
      <c r="AH42" s="44">
        <v>5</v>
      </c>
      <c r="AI42" s="44">
        <v>5</v>
      </c>
      <c r="AJ42" s="44">
        <v>5</v>
      </c>
      <c r="AK42" s="44">
        <v>5</v>
      </c>
      <c r="AL42" s="44">
        <v>5</v>
      </c>
      <c r="AM42" s="44">
        <v>5</v>
      </c>
      <c r="AN42" s="44">
        <v>1</v>
      </c>
      <c r="AO42" s="44">
        <v>1</v>
      </c>
      <c r="AP42" s="44">
        <v>1</v>
      </c>
      <c r="AQ42" s="44">
        <v>5</v>
      </c>
      <c r="AR42" s="44">
        <v>5</v>
      </c>
      <c r="AS42" s="44">
        <v>5</v>
      </c>
      <c r="AT42">
        <f>IF(C42="Unión por la Patria (Frente de Todos)",AVERAGE(AK42:AM42)-MIN(AVERAGE(AH42:AJ42),AVERAGE(AN42:AP42),AVERAGE(AQ42:AS42)),IF(C42="Juntos por el Cambio",AVERAGE(AH42:AJ42)-MIN(AVERAGE(AK42:AM42),AVERAGE(AN42:AP42),AVERAGE(AQ42:AS42)),IF(C42="La Libertad Avanza",AVERAGE(AN42:AP42)-MIN(AVERAGE(AQ42:AS42),AVERAGE(AK42:AM42),AVERAGE(AH42:AJ42)),IF(C42="Frente de Izquierda",AVERAGE(AQ42:AS42)-MIN(AVERAGE(AN42:AP42),AVERAGE(AK42:AM42),AVERAGE(AH42:AJ42)),"N/A"))))</f>
        <v>4</v>
      </c>
      <c r="AU42">
        <f>MAX(SUM(AH42:AJ42),SUM(AK42:AM42),SUM(AN42:AP42),SUM(AQ42:AS42))-MIN(SUM(AH42:AJ42),SUM(AK42:AM42),SUM(AN42:AP42),SUM(AQ42:AS42))</f>
        <v>12</v>
      </c>
      <c r="AV42">
        <f>IF(C42="Unión por la Patria (Frente de Todos)",AVERAGE(AK42:AM42)-AVERAGE(AH42:AJ42,AN42:AP42,AQ42:AS42),IF(C42="Juntos por el Cambio",AVERAGE(AH42:AJ42)-AVERAGE(AK42:AS42),IF(C42="La Libertad Avanza",AVERAGE(AN42:AP42)-AVERAGE(AQ42:AS42,AH42:AM42),IF(C42="Frente de Izquierda",AVERAGE(AQ42:AS42)-AVERAGE(AH42:AP42),"N/A"))))</f>
        <v>1.3333333333333335</v>
      </c>
      <c r="AW42">
        <f>IF(C42="Unión por la Patria (Frente de Todos)",AK42-MIN(AH42,AN42,AQ42),IF(C42="Juntos por el Cambio",AH42-MIN(AK42,AN42,AQ42),IF(C42="La Libertad Avanza",AN42-MIN(AH42,AK42,AQ42),IF(C42="Frente de Izquierda",AQ42-MIN(AH42,AK42,AN42),"N/A"))))</f>
        <v>4</v>
      </c>
      <c r="AX42">
        <f>MAX(AH42,AK42,AN42,AQ42)-MIN(AH42,AK42,AN42,AQ42)</f>
        <v>4</v>
      </c>
      <c r="AY42">
        <f>IF(C42="Unión por la Patria (Frente de Todos)",AK42-AVERAGE(AQ42,AN42,AH42),IF(C42="Juntos por el Cambio",AH42-AVERAGE(AK42,AN42,AQ42),IF(C42="La Libertad Avanza",AN42-AVERAGE(AQ42,AK42,AH42),IF(C42="Frente de Izquierda",AQ42-AVERAGE(AN42,AK42,AH42),"N/A"))))</f>
        <v>1.3333333333333335</v>
      </c>
      <c r="AZ42">
        <f>IF(C42="Unión por la Patria (Frente de Todos)",AL42-MIN(AI42,AO42,AR42),IF(C42="Juntos por el Cambio",AI42-MIN(AL42,AO42,AR42),IF(C42="La Libertad Avanza",AO42-MIN(AI42,AL42,AR42),IF(C42="Frente de Izquierda",AR42-MIN(AI42,AL42,AO42),"N/A"))))</f>
        <v>4</v>
      </c>
      <c r="BA42">
        <f>MAX(AI42,AL42,AO42,AR42)-MIN(AI42,AL42,AO42,AR42)</f>
        <v>4</v>
      </c>
      <c r="BB42">
        <f>IF(C42="Unión por la Patria (Frente de Todos)",AL42-AVERAGE(AI42,AO42,AR42),IF(C42="Juntos por el Cambio",AI42-AVERAGE(AL42,AO42,AR42),IF(C42="La Libertad Avanza",AO42-AVERAGE(AI42,AL42,AR42),IF(C42="Frente de Izquierda",AR42-AVERAGE(AI42,AL42,AO42),"N/A"))))</f>
        <v>1.3333333333333335</v>
      </c>
      <c r="BC42">
        <f>IF(C42="Unión por la Patria (Frente de Todos)",AVERAGE(AH42:AJ42,AN42:AS42),IF(C42="Juntos por el Cambio",AVERAGE(AK42:AS42),IF(C42="La Libertad Avanza",AVERAGE(AQ42:AS42,AH42:AM42),IF(C42="Frente de Izquierda",AVERAGE(AH42:AP42),"N/A"))))</f>
        <v>3.6666666666666665</v>
      </c>
      <c r="BE42" t="s">
        <v>47</v>
      </c>
      <c r="BF42">
        <v>4</v>
      </c>
      <c r="BG42">
        <v>4</v>
      </c>
      <c r="BH42">
        <v>5</v>
      </c>
      <c r="BI42">
        <v>4</v>
      </c>
      <c r="BJ42">
        <v>3</v>
      </c>
      <c r="BK42">
        <v>5</v>
      </c>
      <c r="BL42">
        <v>4</v>
      </c>
      <c r="BM42" s="44">
        <f>AVERAGE(ABS(BH42-4),ABS(BI42-4),ABS(BJ42-4),ABS(BK42-4),ABS(BL42-4))</f>
        <v>0.6</v>
      </c>
      <c r="BN42">
        <v>5</v>
      </c>
      <c r="BO42">
        <v>3</v>
      </c>
      <c r="BP42">
        <v>7</v>
      </c>
      <c r="BQ42" s="9">
        <f>AVERAGE(BN42:BP42)</f>
        <v>5</v>
      </c>
      <c r="BR42">
        <v>5</v>
      </c>
      <c r="BS42">
        <v>7</v>
      </c>
      <c r="BT42">
        <v>7</v>
      </c>
      <c r="BU42">
        <v>4</v>
      </c>
      <c r="BV42" s="44">
        <f>-BR42+BS42-BT42+BU42</f>
        <v>-1</v>
      </c>
      <c r="BW42">
        <v>4</v>
      </c>
      <c r="BX42">
        <v>3</v>
      </c>
      <c r="BY42">
        <v>3</v>
      </c>
      <c r="CI42" s="44">
        <f>AVERAGE(BW42:CH42)</f>
        <v>3.3333333333333335</v>
      </c>
      <c r="CJ42">
        <v>4</v>
      </c>
      <c r="CK42">
        <v>4</v>
      </c>
      <c r="CL42">
        <v>4</v>
      </c>
      <c r="CM42">
        <v>3</v>
      </c>
      <c r="CN42">
        <v>3</v>
      </c>
      <c r="CO42">
        <v>3</v>
      </c>
      <c r="CP42">
        <v>1</v>
      </c>
      <c r="CQ42">
        <v>1</v>
      </c>
      <c r="CR42">
        <v>1</v>
      </c>
      <c r="CS42">
        <v>4</v>
      </c>
      <c r="CT42">
        <v>4</v>
      </c>
      <c r="CU42">
        <v>4</v>
      </c>
      <c r="CV42">
        <f>IF(BE42="Unión por la Patria (Frente de Todos)",AVERAGE(CM42:CO42)-MIN(AVERAGE(CJ42:CL42),AVERAGE(CP42:CR42),AVERAGE(CS42:CU42)),IF(BE42="Juntos por el Cambio",AVERAGE(CJ42:CL42)-MIN(AVERAGE(CM42:CO42),AVERAGE(CP42:CR42),AVERAGE(CS42:CU42)),IF(BE42="La Libertad Avanza",AVERAGE(CP42:CR42)-MIN(AVERAGE(CS42:CU42),AVERAGE(CM42:CO42),AVERAGE(CJ42:CL42)),IF(BE42="Frente de Izquierda",AVERAGE(CS42:CU42)-MIN(AVERAGE(CP42:CR42),AVERAGE(CM42:CO42),AVERAGE(CJ42:CL42)),"N/A"))))</f>
        <v>3</v>
      </c>
      <c r="CW42">
        <f>MAX(SUM(CJ42:CL42),SUM(CM42:CO42),SUM(CP42:CR42),SUM(CS42:CU42))-MIN(SUM(CJ42:CL42),SUM(CM42:CO42),SUM(CP42:CR42),SUM(CS42:CU42))</f>
        <v>9</v>
      </c>
      <c r="CX42">
        <f>IF(BE42="Unión por la Patria (Frente de Todos)",AVERAGE(CM42:CO42)-AVERAGE(CJ42:CL42,CP42:CR42,CS42:CU42),IF(BE42="Juntos por el Cambio",AVERAGE(CJ42:CL42)-AVERAGE(CM42:CU42),IF(BE42="La Libertad Avanza",AVERAGE(CP42:CR42)-AVERAGE(CS42:CU42,CJ42:CO42),IF(BE42="Frente de Izquierda",AVERAGE(CS42:CU42)-AVERAGE(CJ42:CR42),"N/A"))))</f>
        <v>1.3333333333333335</v>
      </c>
      <c r="CY42">
        <f>IF(BE42="Unión por la Patria (Frente de Todos)",CM42-MIN(CJ42,CP42,CS42),IF(BE42="Juntos por el Cambio",CJ42-MIN(CM42,CP42,CS42),IF(BE42="La Libertad Avanza",CP42-MIN(CJ42,CM42,CS42),IF(BE42="Frente de Izquierda",CS42-MIN(CJ42,CM42,CP42),"N/A"))))</f>
        <v>3</v>
      </c>
      <c r="CZ42">
        <f>MAX(CJ42,CM42,CP42,CS42)-MIN(CJ42,CM42,CP42,CS42)</f>
        <v>3</v>
      </c>
      <c r="DA42">
        <f>IF(BE42="Unión por la Patria (Frente de Todos)",CM42-AVERAGE(CS42,CP42,CJ42),IF(BE42="Juntos por el Cambio",CJ42-AVERAGE(CM42,CP42,CS42),IF(BE42="La Libertad Avanza",CP42-AVERAGE(CS42,CM42,CJ42),IF(BE42="Frente de Izquierda",CS42-AVERAGE(CP42,CM42,CJ42),"N/A"))))</f>
        <v>1.3333333333333335</v>
      </c>
      <c r="DB42">
        <f>IF(BE42="Unión por la Patria (Frente de Todos)",CN42-MIN(CK42,CQ42,CT42),IF(BE42="Juntos por el Cambio",CK42-MIN(CN42,CQ42,CT42),IF(BE42="La Libertad Avanza",CQ42-MIN(CK42,CN42,CT42),IF(BE42="Frente de Izquierda",CT42-MIN(CK42,CN42,CQ42),"N/A"))))</f>
        <v>3</v>
      </c>
      <c r="DC42">
        <f>MAX(CK42,CN42,CQ42,CT42)-MIN(CK42,CN42,CQ42,CT42)</f>
        <v>3</v>
      </c>
      <c r="DD42">
        <f>IF(BE42="Unión por la Patria (Frente de Todos)",CN42-AVERAGE(CK42,CQ42,CT42),IF(BE42="Juntos por el Cambio",CK42-AVERAGE(CN42,CQ42,CT42),IF(BE42="La Libertad Avanza",CQ42-AVERAGE(CK42,CN42,CT42),IF(BE42="Frente de Izquierda",CT42-AVERAGE(CK42,CN42,CQ42),"N/A"))))</f>
        <v>1.3333333333333335</v>
      </c>
      <c r="DE42">
        <f>IF(BE42="Unión por la Patria (Frente de Todos)",AVERAGE(CJ42:CL42,CP42:CU42),IF(BE42="Juntos por el Cambio",AVERAGE(CM42:CU42),IF(BE42="La Libertad Avanza",AVERAGE(CS42:CU42,CJ42:CO42),IF(BE42="Frente de Izquierda",AVERAGE(CJ42:CR42),"N/A"))))</f>
        <v>2.6666666666666665</v>
      </c>
      <c r="DF42">
        <v>7</v>
      </c>
      <c r="DG42" t="s">
        <v>518</v>
      </c>
      <c r="DH42" t="s">
        <v>518</v>
      </c>
      <c r="DI42" t="s">
        <v>518</v>
      </c>
      <c r="DJ42" t="s">
        <v>518</v>
      </c>
      <c r="DK42" t="s">
        <v>518</v>
      </c>
      <c r="DL42" t="s">
        <v>518</v>
      </c>
      <c r="DM42" t="s">
        <v>518</v>
      </c>
      <c r="DN42" t="s">
        <v>518</v>
      </c>
      <c r="DO42" t="s">
        <v>518</v>
      </c>
      <c r="DP42" t="s">
        <v>518</v>
      </c>
      <c r="DQ42" t="s">
        <v>518</v>
      </c>
      <c r="DR42" t="s">
        <v>518</v>
      </c>
      <c r="DS42" t="s">
        <v>518</v>
      </c>
      <c r="DT42" t="s">
        <v>518</v>
      </c>
      <c r="DU42" t="s">
        <v>518</v>
      </c>
      <c r="DV42" t="s">
        <v>518</v>
      </c>
      <c r="DW42" t="s">
        <v>518</v>
      </c>
      <c r="DX42" t="s">
        <v>518</v>
      </c>
      <c r="DY42" t="s">
        <v>518</v>
      </c>
      <c r="DZ42" t="s">
        <v>518</v>
      </c>
    </row>
    <row r="43" spans="1:130" x14ac:dyDescent="0.2">
      <c r="A43" s="44">
        <v>1500</v>
      </c>
      <c r="B43" s="44">
        <v>0</v>
      </c>
      <c r="C43" s="44" t="s">
        <v>43</v>
      </c>
      <c r="D43" s="44">
        <v>5</v>
      </c>
      <c r="E43" s="44">
        <v>5</v>
      </c>
      <c r="F43" s="44">
        <v>3</v>
      </c>
      <c r="G43" s="44">
        <v>3</v>
      </c>
      <c r="H43" s="44">
        <v>3</v>
      </c>
      <c r="I43" s="44">
        <v>7</v>
      </c>
      <c r="J43" s="44">
        <v>3</v>
      </c>
      <c r="K43" s="44">
        <f>AVERAGE(ABS(F43-4),ABS(G43-4),ABS(H43-4),ABS(I43-4),ABS(J43-4))</f>
        <v>1.4</v>
      </c>
      <c r="L43" s="44">
        <v>6</v>
      </c>
      <c r="M43" s="44">
        <v>5</v>
      </c>
      <c r="N43" s="44">
        <v>5</v>
      </c>
      <c r="O43" s="9">
        <f>AVERAGE(L43:N43)</f>
        <v>5.333333333333333</v>
      </c>
      <c r="P43" s="44">
        <v>1</v>
      </c>
      <c r="Q43" s="44">
        <v>4</v>
      </c>
      <c r="R43" s="44">
        <v>1</v>
      </c>
      <c r="S43" s="44">
        <v>4</v>
      </c>
      <c r="T43" s="44">
        <f>-P43+Q43-R43+S43</f>
        <v>6</v>
      </c>
      <c r="U43" s="44"/>
      <c r="V43" s="44"/>
      <c r="W43" s="44"/>
      <c r="X43" s="44"/>
      <c r="Y43" s="44"/>
      <c r="Z43" s="44"/>
      <c r="AA43" s="44"/>
      <c r="AB43" s="44"/>
      <c r="AC43" s="44"/>
      <c r="AD43" s="44">
        <v>1</v>
      </c>
      <c r="AE43" s="44">
        <v>4</v>
      </c>
      <c r="AF43" s="44">
        <v>3</v>
      </c>
      <c r="AG43" s="44">
        <f>AVERAGE(U43:AF43)</f>
        <v>2.6666666666666665</v>
      </c>
      <c r="AH43" s="44">
        <v>4</v>
      </c>
      <c r="AI43" s="44">
        <v>1</v>
      </c>
      <c r="AJ43" s="44">
        <v>3</v>
      </c>
      <c r="AK43" s="44">
        <v>3</v>
      </c>
      <c r="AL43" s="44">
        <v>4</v>
      </c>
      <c r="AM43" s="44">
        <v>4</v>
      </c>
      <c r="AN43" s="44">
        <v>2</v>
      </c>
      <c r="AO43" s="44">
        <v>1</v>
      </c>
      <c r="AP43" s="44">
        <v>2</v>
      </c>
      <c r="AQ43" s="44">
        <v>4</v>
      </c>
      <c r="AR43" s="44">
        <v>3</v>
      </c>
      <c r="AS43" s="44">
        <v>4</v>
      </c>
      <c r="AT43">
        <f>IF(C43="Unión por la Patria (Frente de Todos)",AVERAGE(AK43:AM43)-MIN(AVERAGE(AH43:AJ43),AVERAGE(AN43:AP43),AVERAGE(AQ43:AS43)),IF(C43="Juntos por el Cambio",AVERAGE(AH43:AJ43)-MIN(AVERAGE(AK43:AM43),AVERAGE(AN43:AP43),AVERAGE(AQ43:AS43)),IF(C43="La Libertad Avanza",AVERAGE(AN43:AP43)-MIN(AVERAGE(AQ43:AS43),AVERAGE(AK43:AM43),AVERAGE(AH43:AJ43)),IF(C43="Frente de Izquierda",AVERAGE(AQ43:AS43)-MIN(AVERAGE(AN43:AP43),AVERAGE(AK43:AM43),AVERAGE(AH43:AJ43)),"N/A"))))</f>
        <v>1.9999999999999998</v>
      </c>
      <c r="AU43">
        <f>MAX(SUM(AH43:AJ43),SUM(AK43:AM43),SUM(AN43:AP43),SUM(AQ43:AS43))-MIN(SUM(AH43:AJ43),SUM(AK43:AM43),SUM(AN43:AP43),SUM(AQ43:AS43))</f>
        <v>6</v>
      </c>
      <c r="AV43">
        <f>IF(C43="Unión por la Patria (Frente de Todos)",AVERAGE(AK43:AM43)-AVERAGE(AH43:AJ43,AN43:AP43,AQ43:AS43),IF(C43="Juntos por el Cambio",AVERAGE(AH43:AJ43)-AVERAGE(AK43:AS43),IF(C43="La Libertad Avanza",AVERAGE(AN43:AP43)-AVERAGE(AQ43:AS43,AH43:AM43),IF(C43="Frente de Izquierda",AVERAGE(AQ43:AS43)-AVERAGE(AH43:AP43),"N/A"))))</f>
        <v>1</v>
      </c>
      <c r="AW43">
        <f>IF(C43="Unión por la Patria (Frente de Todos)",AK43-MIN(AH43,AN43,AQ43),IF(C43="Juntos por el Cambio",AH43-MIN(AK43,AN43,AQ43),IF(C43="La Libertad Avanza",AN43-MIN(AH43,AK43,AQ43),IF(C43="Frente de Izquierda",AQ43-MIN(AH43,AK43,AN43),"N/A"))))</f>
        <v>2</v>
      </c>
      <c r="AX43">
        <f>MAX(AH43,AK43,AN43,AQ43)-MIN(AH43,AK43,AN43,AQ43)</f>
        <v>2</v>
      </c>
      <c r="AY43">
        <f>IF(C43="Unión por la Patria (Frente de Todos)",AK43-AVERAGE(AQ43,AN43,AH43),IF(C43="Juntos por el Cambio",AH43-AVERAGE(AK43,AN43,AQ43),IF(C43="La Libertad Avanza",AN43-AVERAGE(AQ43,AK43,AH43),IF(C43="Frente de Izquierda",AQ43-AVERAGE(AN43,AK43,AH43),"N/A"))))</f>
        <v>1</v>
      </c>
      <c r="AZ43">
        <f>IF(C43="Unión por la Patria (Frente de Todos)",AL43-MIN(AI43,AO43,AR43),IF(C43="Juntos por el Cambio",AI43-MIN(AL43,AO43,AR43),IF(C43="La Libertad Avanza",AO43-MIN(AI43,AL43,AR43),IF(C43="Frente de Izquierda",AR43-MIN(AI43,AL43,AO43),"N/A"))))</f>
        <v>2</v>
      </c>
      <c r="BA43">
        <f>MAX(AI43,AL43,AO43,AR43)-MIN(AI43,AL43,AO43,AR43)</f>
        <v>3</v>
      </c>
      <c r="BB43">
        <f>IF(C43="Unión por la Patria (Frente de Todos)",AL43-AVERAGE(AI43,AO43,AR43),IF(C43="Juntos por el Cambio",AI43-AVERAGE(AL43,AO43,AR43),IF(C43="La Libertad Avanza",AO43-AVERAGE(AI43,AL43,AR43),IF(C43="Frente de Izquierda",AR43-AVERAGE(AI43,AL43,AO43),"N/A"))))</f>
        <v>1</v>
      </c>
      <c r="BC43">
        <f>IF(C43="Unión por la Patria (Frente de Todos)",AVERAGE(AH43:AJ43,AN43:AS43),IF(C43="Juntos por el Cambio",AVERAGE(AK43:AS43),IF(C43="La Libertad Avanza",AVERAGE(AQ43:AS43,AH43:AM43),IF(C43="Frente de Izquierda",AVERAGE(AH43:AP43),"N/A"))))</f>
        <v>2.6666666666666665</v>
      </c>
      <c r="BE43" t="s">
        <v>43</v>
      </c>
      <c r="BF43">
        <v>4</v>
      </c>
      <c r="BG43">
        <v>5</v>
      </c>
      <c r="BH43">
        <v>3</v>
      </c>
      <c r="BI43">
        <v>4</v>
      </c>
      <c r="BJ43">
        <v>1</v>
      </c>
      <c r="BK43">
        <v>7</v>
      </c>
      <c r="BL43">
        <v>3</v>
      </c>
      <c r="BM43" s="44">
        <f>AVERAGE(ABS(BH43-4),ABS(BI43-4),ABS(BJ43-4),ABS(BK43-4),ABS(BL43-4))</f>
        <v>1.6</v>
      </c>
      <c r="BN43">
        <v>6</v>
      </c>
      <c r="BO43">
        <v>5</v>
      </c>
      <c r="BP43">
        <v>5</v>
      </c>
      <c r="BQ43" s="9">
        <f>AVERAGE(BN43:BP43)</f>
        <v>5.333333333333333</v>
      </c>
      <c r="BR43">
        <v>3</v>
      </c>
      <c r="BS43">
        <v>4</v>
      </c>
      <c r="BT43">
        <v>1</v>
      </c>
      <c r="BU43">
        <v>4</v>
      </c>
      <c r="BV43" s="44">
        <f>-BR43+BS43-BT43+BU43</f>
        <v>4</v>
      </c>
      <c r="CF43">
        <v>3</v>
      </c>
      <c r="CG43">
        <v>5</v>
      </c>
      <c r="CH43">
        <v>6</v>
      </c>
      <c r="CI43" s="44">
        <f>AVERAGE(BW43:CH43)</f>
        <v>4.666666666666667</v>
      </c>
      <c r="CJ43">
        <v>4</v>
      </c>
      <c r="CK43">
        <v>1</v>
      </c>
      <c r="CL43">
        <v>4</v>
      </c>
      <c r="CM43">
        <v>4</v>
      </c>
      <c r="CN43">
        <v>4</v>
      </c>
      <c r="CO43">
        <v>4</v>
      </c>
      <c r="CP43">
        <v>1</v>
      </c>
      <c r="CQ43">
        <v>1</v>
      </c>
      <c r="CR43">
        <v>1</v>
      </c>
      <c r="CS43">
        <v>4</v>
      </c>
      <c r="CT43">
        <v>4</v>
      </c>
      <c r="CU43">
        <v>4</v>
      </c>
      <c r="CV43">
        <f>IF(BE43="Unión por la Patria (Frente de Todos)",AVERAGE(CM43:CO43)-MIN(AVERAGE(CJ43:CL43),AVERAGE(CP43:CR43),AVERAGE(CS43:CU43)),IF(BE43="Juntos por el Cambio",AVERAGE(CJ43:CL43)-MIN(AVERAGE(CM43:CO43),AVERAGE(CP43:CR43),AVERAGE(CS43:CU43)),IF(BE43="La Libertad Avanza",AVERAGE(CP43:CR43)-MIN(AVERAGE(CS43:CU43),AVERAGE(CM43:CO43),AVERAGE(CJ43:CL43)),IF(BE43="Frente de Izquierda",AVERAGE(CS43:CU43)-MIN(AVERAGE(CP43:CR43),AVERAGE(CM43:CO43),AVERAGE(CJ43:CL43)),"N/A"))))</f>
        <v>3</v>
      </c>
      <c r="CW43">
        <f>MAX(SUM(CJ43:CL43),SUM(CM43:CO43),SUM(CP43:CR43),SUM(CS43:CU43))-MIN(SUM(CJ43:CL43),SUM(CM43:CO43),SUM(CP43:CR43),SUM(CS43:CU43))</f>
        <v>9</v>
      </c>
      <c r="CX43">
        <f>IF(BE43="Unión por la Patria (Frente de Todos)",AVERAGE(CM43:CO43)-AVERAGE(CJ43:CL43,CP43:CR43,CS43:CU43),IF(BE43="Juntos por el Cambio",AVERAGE(CJ43:CL43)-AVERAGE(CM43:CU43),IF(BE43="La Libertad Avanza",AVERAGE(CP43:CR43)-AVERAGE(CS43:CU43,CJ43:CO43),IF(BE43="Frente de Izquierda",AVERAGE(CS43:CU43)-AVERAGE(CJ43:CR43),"N/A"))))</f>
        <v>1.3333333333333335</v>
      </c>
      <c r="CY43">
        <f>IF(BE43="Unión por la Patria (Frente de Todos)",CM43-MIN(CJ43,CP43,CS43),IF(BE43="Juntos por el Cambio",CJ43-MIN(CM43,CP43,CS43),IF(BE43="La Libertad Avanza",CP43-MIN(CJ43,CM43,CS43),IF(BE43="Frente de Izquierda",CS43-MIN(CJ43,CM43,CP43),"N/A"))))</f>
        <v>3</v>
      </c>
      <c r="CZ43">
        <f>MAX(CJ43,CM43,CP43,CS43)-MIN(CJ43,CM43,CP43,CS43)</f>
        <v>3</v>
      </c>
      <c r="DA43">
        <f>IF(BE43="Unión por la Patria (Frente de Todos)",CM43-AVERAGE(CS43,CP43,CJ43),IF(BE43="Juntos por el Cambio",CJ43-AVERAGE(CM43,CP43,CS43),IF(BE43="La Libertad Avanza",CP43-AVERAGE(CS43,CM43,CJ43),IF(BE43="Frente de Izquierda",CS43-AVERAGE(CP43,CM43,CJ43),"N/A"))))</f>
        <v>1</v>
      </c>
      <c r="DB43">
        <f>IF(BE43="Unión por la Patria (Frente de Todos)",CN43-MIN(CK43,CQ43,CT43),IF(BE43="Juntos por el Cambio",CK43-MIN(CN43,CQ43,CT43),IF(BE43="La Libertad Avanza",CQ43-MIN(CK43,CN43,CT43),IF(BE43="Frente de Izquierda",CT43-MIN(CK43,CN43,CQ43),"N/A"))))</f>
        <v>3</v>
      </c>
      <c r="DC43">
        <f>MAX(CK43,CN43,CQ43,CT43)-MIN(CK43,CN43,CQ43,CT43)</f>
        <v>3</v>
      </c>
      <c r="DD43">
        <f>IF(BE43="Unión por la Patria (Frente de Todos)",CN43-AVERAGE(CK43,CQ43,CT43),IF(BE43="Juntos por el Cambio",CK43-AVERAGE(CN43,CQ43,CT43),IF(BE43="La Libertad Avanza",CQ43-AVERAGE(CK43,CN43,CT43),IF(BE43="Frente de Izquierda",CT43-AVERAGE(CK43,CN43,CQ43),"N/A"))))</f>
        <v>2</v>
      </c>
      <c r="DE43">
        <f>IF(BE43="Unión por la Patria (Frente de Todos)",AVERAGE(CJ43:CL43,CP43:CU43),IF(BE43="Juntos por el Cambio",AVERAGE(CM43:CU43),IF(BE43="La Libertad Avanza",AVERAGE(CS43:CU43,CJ43:CO43),IF(BE43="Frente de Izquierda",AVERAGE(CJ43:CR43),"N/A"))))</f>
        <v>2.6666666666666665</v>
      </c>
      <c r="DF43">
        <v>8</v>
      </c>
      <c r="DG43" t="s">
        <v>518</v>
      </c>
      <c r="DH43" t="s">
        <v>518</v>
      </c>
      <c r="DI43" t="s">
        <v>518</v>
      </c>
      <c r="DJ43" t="s">
        <v>518</v>
      </c>
      <c r="DK43" t="s">
        <v>518</v>
      </c>
      <c r="DL43" t="s">
        <v>518</v>
      </c>
      <c r="DM43" t="s">
        <v>518</v>
      </c>
      <c r="DN43" t="s">
        <v>518</v>
      </c>
      <c r="DO43" t="s">
        <v>518</v>
      </c>
      <c r="DP43" t="s">
        <v>518</v>
      </c>
      <c r="DQ43" t="s">
        <v>518</v>
      </c>
      <c r="DR43" t="s">
        <v>518</v>
      </c>
      <c r="DS43" t="s">
        <v>518</v>
      </c>
      <c r="DT43" t="s">
        <v>518</v>
      </c>
      <c r="DU43" t="s">
        <v>518</v>
      </c>
      <c r="DV43" t="s">
        <v>518</v>
      </c>
      <c r="DW43" t="s">
        <v>518</v>
      </c>
      <c r="DX43" t="s">
        <v>518</v>
      </c>
      <c r="DY43" t="s">
        <v>518</v>
      </c>
      <c r="DZ43" t="s">
        <v>518</v>
      </c>
    </row>
    <row r="44" spans="1:130" x14ac:dyDescent="0.2">
      <c r="A44" s="44">
        <v>893</v>
      </c>
      <c r="B44" s="44">
        <v>0</v>
      </c>
      <c r="C44" s="44" t="s">
        <v>47</v>
      </c>
      <c r="D44" s="44">
        <v>7</v>
      </c>
      <c r="E44" s="44">
        <v>7</v>
      </c>
      <c r="F44" s="44">
        <v>4</v>
      </c>
      <c r="G44" s="44">
        <v>1</v>
      </c>
      <c r="H44" s="44">
        <v>3</v>
      </c>
      <c r="I44" s="44">
        <v>6</v>
      </c>
      <c r="J44" s="44">
        <v>7</v>
      </c>
      <c r="K44" s="44">
        <f>AVERAGE(ABS(F44-4),ABS(G44-4),ABS(H44-4),ABS(I44-4),ABS(J44-4))</f>
        <v>1.8</v>
      </c>
      <c r="L44" s="44">
        <v>7</v>
      </c>
      <c r="M44" s="44">
        <v>6</v>
      </c>
      <c r="N44" s="44">
        <v>7</v>
      </c>
      <c r="O44" s="9">
        <f>AVERAGE(L44:N44)</f>
        <v>6.666666666666667</v>
      </c>
      <c r="P44" s="44">
        <v>1</v>
      </c>
      <c r="Q44" s="44">
        <v>7</v>
      </c>
      <c r="R44" s="44">
        <v>1</v>
      </c>
      <c r="S44" s="44">
        <v>7</v>
      </c>
      <c r="T44" s="44">
        <f>-P44+Q44-R44+S44</f>
        <v>12</v>
      </c>
      <c r="U44" s="44">
        <v>3</v>
      </c>
      <c r="V44" s="44">
        <v>1</v>
      </c>
      <c r="W44" s="44">
        <v>5</v>
      </c>
      <c r="X44" s="44"/>
      <c r="Y44" s="44"/>
      <c r="Z44" s="44"/>
      <c r="AA44" s="44"/>
      <c r="AB44" s="44"/>
      <c r="AC44" s="44"/>
      <c r="AD44" s="44"/>
      <c r="AE44" s="44"/>
      <c r="AF44" s="44"/>
      <c r="AG44" s="44">
        <f>AVERAGE(U44:AF44)</f>
        <v>3</v>
      </c>
      <c r="AH44" s="44">
        <v>4</v>
      </c>
      <c r="AI44" s="44">
        <v>4</v>
      </c>
      <c r="AJ44" s="44">
        <v>4</v>
      </c>
      <c r="AK44" s="44">
        <v>2</v>
      </c>
      <c r="AL44" s="44">
        <v>3</v>
      </c>
      <c r="AM44" s="44">
        <v>1</v>
      </c>
      <c r="AN44" s="44">
        <v>4</v>
      </c>
      <c r="AO44" s="44">
        <v>4</v>
      </c>
      <c r="AP44" s="44">
        <v>4</v>
      </c>
      <c r="AQ44" s="44">
        <v>3</v>
      </c>
      <c r="AR44" s="44">
        <v>2</v>
      </c>
      <c r="AS44" s="44">
        <v>2</v>
      </c>
      <c r="AT44">
        <f>IF(C44="Unión por la Patria (Frente de Todos)",AVERAGE(AK44:AM44)-MIN(AVERAGE(AH44:AJ44),AVERAGE(AN44:AP44),AVERAGE(AQ44:AS44)),IF(C44="Juntos por el Cambio",AVERAGE(AH44:AJ44)-MIN(AVERAGE(AK44:AM44),AVERAGE(AN44:AP44),AVERAGE(AQ44:AS44)),IF(C44="La Libertad Avanza",AVERAGE(AN44:AP44)-MIN(AVERAGE(AQ44:AS44),AVERAGE(AK44:AM44),AVERAGE(AH44:AJ44)),IF(C44="Frente de Izquierda",AVERAGE(AQ44:AS44)-MIN(AVERAGE(AN44:AP44),AVERAGE(AK44:AM44),AVERAGE(AH44:AJ44)),"N/A"))))</f>
        <v>2</v>
      </c>
      <c r="AU44">
        <f>MAX(SUM(AH44:AJ44),SUM(AK44:AM44),SUM(AN44:AP44),SUM(AQ44:AS44))-MIN(SUM(AH44:AJ44),SUM(AK44:AM44),SUM(AN44:AP44),SUM(AQ44:AS44))</f>
        <v>6</v>
      </c>
      <c r="AV44">
        <f>IF(C44="Unión por la Patria (Frente de Todos)",AVERAGE(AK44:AM44)-AVERAGE(AH44:AJ44,AN44:AP44,AQ44:AS44),IF(C44="Juntos por el Cambio",AVERAGE(AH44:AJ44)-AVERAGE(AK44:AS44),IF(C44="La Libertad Avanza",AVERAGE(AN44:AP44)-AVERAGE(AQ44:AS44,AH44:AM44),IF(C44="Frente de Izquierda",AVERAGE(AQ44:AS44)-AVERAGE(AH44:AP44),"N/A"))))</f>
        <v>1.2222222222222223</v>
      </c>
      <c r="AW44">
        <f>IF(C44="Unión por la Patria (Frente de Todos)",AK44-MIN(AH44,AN44,AQ44),IF(C44="Juntos por el Cambio",AH44-MIN(AK44,AN44,AQ44),IF(C44="La Libertad Avanza",AN44-MIN(AH44,AK44,AQ44),IF(C44="Frente de Izquierda",AQ44-MIN(AH44,AK44,AN44),"N/A"))))</f>
        <v>2</v>
      </c>
      <c r="AX44">
        <f>MAX(AH44,AK44,AN44,AQ44)-MIN(AH44,AK44,AN44,AQ44)</f>
        <v>2</v>
      </c>
      <c r="AY44">
        <f>IF(C44="Unión por la Patria (Frente de Todos)",AK44-AVERAGE(AQ44,AN44,AH44),IF(C44="Juntos por el Cambio",AH44-AVERAGE(AK44,AN44,AQ44),IF(C44="La Libertad Avanza",AN44-AVERAGE(AQ44,AK44,AH44),IF(C44="Frente de Izquierda",AQ44-AVERAGE(AN44,AK44,AH44),"N/A"))))</f>
        <v>1</v>
      </c>
      <c r="AZ44">
        <f>IF(C44="Unión por la Patria (Frente de Todos)",AL44-MIN(AI44,AO44,AR44),IF(C44="Juntos por el Cambio",AI44-MIN(AL44,AO44,AR44),IF(C44="La Libertad Avanza",AO44-MIN(AI44,AL44,AR44),IF(C44="Frente de Izquierda",AR44-MIN(AI44,AL44,AO44),"N/A"))))</f>
        <v>2</v>
      </c>
      <c r="BA44">
        <f>MAX(AI44,AL44,AO44,AR44)-MIN(AI44,AL44,AO44,AR44)</f>
        <v>2</v>
      </c>
      <c r="BB44">
        <f>IF(C44="Unión por la Patria (Frente de Todos)",AL44-AVERAGE(AI44,AO44,AR44),IF(C44="Juntos por el Cambio",AI44-AVERAGE(AL44,AO44,AR44),IF(C44="La Libertad Avanza",AO44-AVERAGE(AI44,AL44,AR44),IF(C44="Frente de Izquierda",AR44-AVERAGE(AI44,AL44,AO44),"N/A"))))</f>
        <v>1</v>
      </c>
      <c r="BC44">
        <f>IF(C44="Unión por la Patria (Frente de Todos)",AVERAGE(AH44:AJ44,AN44:AS44),IF(C44="Juntos por el Cambio",AVERAGE(AK44:AS44),IF(C44="La Libertad Avanza",AVERAGE(AQ44:AS44,AH44:AM44),IF(C44="Frente de Izquierda",AVERAGE(AH44:AP44),"N/A"))))</f>
        <v>2.7777777777777777</v>
      </c>
      <c r="BE44" t="s">
        <v>47</v>
      </c>
      <c r="BF44">
        <v>7</v>
      </c>
      <c r="BG44">
        <v>7</v>
      </c>
      <c r="BH44">
        <v>2</v>
      </c>
      <c r="BI44">
        <v>1</v>
      </c>
      <c r="BJ44">
        <v>4</v>
      </c>
      <c r="BK44">
        <v>6</v>
      </c>
      <c r="BL44">
        <v>7</v>
      </c>
      <c r="BM44" s="44">
        <f>AVERAGE(ABS(BH44-4),ABS(BI44-4),ABS(BJ44-4),ABS(BK44-4),ABS(BL44-4))</f>
        <v>2</v>
      </c>
      <c r="BN44">
        <v>6</v>
      </c>
      <c r="BO44">
        <v>4</v>
      </c>
      <c r="BP44">
        <v>7</v>
      </c>
      <c r="BQ44" s="9">
        <f>AVERAGE(BN44:BP44)</f>
        <v>5.666666666666667</v>
      </c>
      <c r="BR44">
        <v>1</v>
      </c>
      <c r="BS44">
        <v>7</v>
      </c>
      <c r="BT44">
        <v>1</v>
      </c>
      <c r="BU44">
        <v>7</v>
      </c>
      <c r="BV44" s="44">
        <f>-BR44+BS44-BT44+BU44</f>
        <v>12</v>
      </c>
      <c r="BW44">
        <v>3</v>
      </c>
      <c r="BX44">
        <v>1</v>
      </c>
      <c r="BY44">
        <v>5</v>
      </c>
      <c r="CI44" s="44">
        <f>AVERAGE(BW44:CH44)</f>
        <v>3</v>
      </c>
      <c r="CJ44">
        <v>4</v>
      </c>
      <c r="CK44">
        <v>4</v>
      </c>
      <c r="CL44">
        <v>4</v>
      </c>
      <c r="CM44">
        <v>3</v>
      </c>
      <c r="CN44">
        <v>2</v>
      </c>
      <c r="CO44">
        <v>2</v>
      </c>
      <c r="CP44">
        <v>3</v>
      </c>
      <c r="CQ44">
        <v>3</v>
      </c>
      <c r="CR44">
        <v>3</v>
      </c>
      <c r="CS44">
        <v>2</v>
      </c>
      <c r="CT44">
        <v>2</v>
      </c>
      <c r="CU44">
        <v>4</v>
      </c>
      <c r="CV44">
        <f>IF(BE44="Unión por la Patria (Frente de Todos)",AVERAGE(CM44:CO44)-MIN(AVERAGE(CJ44:CL44),AVERAGE(CP44:CR44),AVERAGE(CS44:CU44)),IF(BE44="Juntos por el Cambio",AVERAGE(CJ44:CL44)-MIN(AVERAGE(CM44:CO44),AVERAGE(CP44:CR44),AVERAGE(CS44:CU44)),IF(BE44="La Libertad Avanza",AVERAGE(CP44:CR44)-MIN(AVERAGE(CS44:CU44),AVERAGE(CM44:CO44),AVERAGE(CJ44:CL44)),IF(BE44="Frente de Izquierda",AVERAGE(CS44:CU44)-MIN(AVERAGE(CP44:CR44),AVERAGE(CM44:CO44),AVERAGE(CJ44:CL44)),"N/A"))))</f>
        <v>1.6666666666666665</v>
      </c>
      <c r="CW44">
        <f>MAX(SUM(CJ44:CL44),SUM(CM44:CO44),SUM(CP44:CR44),SUM(CS44:CU44))-MIN(SUM(CJ44:CL44),SUM(CM44:CO44),SUM(CP44:CR44),SUM(CS44:CU44))</f>
        <v>5</v>
      </c>
      <c r="CX44">
        <f>IF(BE44="Unión por la Patria (Frente de Todos)",AVERAGE(CM44:CO44)-AVERAGE(CJ44:CL44,CP44:CR44,CS44:CU44),IF(BE44="Juntos por el Cambio",AVERAGE(CJ44:CL44)-AVERAGE(CM44:CU44),IF(BE44="La Libertad Avanza",AVERAGE(CP44:CR44)-AVERAGE(CS44:CU44,CJ44:CO44),IF(BE44="Frente de Izquierda",AVERAGE(CS44:CU44)-AVERAGE(CJ44:CR44),"N/A"))))</f>
        <v>1.3333333333333335</v>
      </c>
      <c r="CY44">
        <f>IF(BE44="Unión por la Patria (Frente de Todos)",CM44-MIN(CJ44,CP44,CS44),IF(BE44="Juntos por el Cambio",CJ44-MIN(CM44,CP44,CS44),IF(BE44="La Libertad Avanza",CP44-MIN(CJ44,CM44,CS44),IF(BE44="Frente de Izquierda",CS44-MIN(CJ44,CM44,CP44),"N/A"))))</f>
        <v>2</v>
      </c>
      <c r="CZ44">
        <f>MAX(CJ44,CM44,CP44,CS44)-MIN(CJ44,CM44,CP44,CS44)</f>
        <v>2</v>
      </c>
      <c r="DA44">
        <f>IF(BE44="Unión por la Patria (Frente de Todos)",CM44-AVERAGE(CS44,CP44,CJ44),IF(BE44="Juntos por el Cambio",CJ44-AVERAGE(CM44,CP44,CS44),IF(BE44="La Libertad Avanza",CP44-AVERAGE(CS44,CM44,CJ44),IF(BE44="Frente de Izquierda",CS44-AVERAGE(CP44,CM44,CJ44),"N/A"))))</f>
        <v>1.3333333333333335</v>
      </c>
      <c r="DB44">
        <f>IF(BE44="Unión por la Patria (Frente de Todos)",CN44-MIN(CK44,CQ44,CT44),IF(BE44="Juntos por el Cambio",CK44-MIN(CN44,CQ44,CT44),IF(BE44="La Libertad Avanza",CQ44-MIN(CK44,CN44,CT44),IF(BE44="Frente de Izquierda",CT44-MIN(CK44,CN44,CQ44),"N/A"))))</f>
        <v>2</v>
      </c>
      <c r="DC44">
        <f>MAX(CK44,CN44,CQ44,CT44)-MIN(CK44,CN44,CQ44,CT44)</f>
        <v>2</v>
      </c>
      <c r="DD44">
        <f>IF(BE44="Unión por la Patria (Frente de Todos)",CN44-AVERAGE(CK44,CQ44,CT44),IF(BE44="Juntos por el Cambio",CK44-AVERAGE(CN44,CQ44,CT44),IF(BE44="La Libertad Avanza",CQ44-AVERAGE(CK44,CN44,CT44),IF(BE44="Frente de Izquierda",CT44-AVERAGE(CK44,CN44,CQ44),"N/A"))))</f>
        <v>1.6666666666666665</v>
      </c>
      <c r="DE44">
        <f>IF(BE44="Unión por la Patria (Frente de Todos)",AVERAGE(CJ44:CL44,CP44:CU44),IF(BE44="Juntos por el Cambio",AVERAGE(CM44:CU44),IF(BE44="La Libertad Avanza",AVERAGE(CS44:CU44,CJ44:CO44),IF(BE44="Frente de Izquierda",AVERAGE(CJ44:CR44),"N/A"))))</f>
        <v>2.6666666666666665</v>
      </c>
      <c r="DF44">
        <v>6</v>
      </c>
      <c r="DG44" t="s">
        <v>518</v>
      </c>
      <c r="DH44" t="s">
        <v>518</v>
      </c>
      <c r="DI44" t="s">
        <v>518</v>
      </c>
      <c r="DJ44" t="s">
        <v>518</v>
      </c>
      <c r="DK44" t="s">
        <v>518</v>
      </c>
      <c r="DL44" t="s">
        <v>518</v>
      </c>
      <c r="DM44" t="s">
        <v>518</v>
      </c>
      <c r="DN44" t="s">
        <v>518</v>
      </c>
      <c r="DO44" t="s">
        <v>518</v>
      </c>
      <c r="DP44" t="s">
        <v>518</v>
      </c>
      <c r="DQ44" t="s">
        <v>518</v>
      </c>
      <c r="DR44" t="s">
        <v>518</v>
      </c>
      <c r="DS44" t="s">
        <v>518</v>
      </c>
      <c r="DT44" t="s">
        <v>518</v>
      </c>
      <c r="DU44" t="s">
        <v>518</v>
      </c>
      <c r="DV44" t="s">
        <v>518</v>
      </c>
      <c r="DW44" t="s">
        <v>518</v>
      </c>
      <c r="DX44" t="s">
        <v>518</v>
      </c>
      <c r="DY44" t="s">
        <v>518</v>
      </c>
      <c r="DZ44" t="s">
        <v>518</v>
      </c>
    </row>
    <row r="45" spans="1:130" x14ac:dyDescent="0.2">
      <c r="A45" s="44">
        <v>401</v>
      </c>
      <c r="B45" s="44">
        <v>1</v>
      </c>
      <c r="C45" s="44" t="s">
        <v>47</v>
      </c>
      <c r="D45" s="44">
        <v>5</v>
      </c>
      <c r="E45" s="44">
        <v>4</v>
      </c>
      <c r="F45" s="44">
        <v>3</v>
      </c>
      <c r="G45" s="44">
        <v>3</v>
      </c>
      <c r="H45" s="44">
        <v>3</v>
      </c>
      <c r="I45" s="44">
        <v>5</v>
      </c>
      <c r="J45" s="44">
        <v>3</v>
      </c>
      <c r="K45" s="44">
        <f>AVERAGE(ABS(F45-4),ABS(G45-4),ABS(H45-4),ABS(I45-4),ABS(J45-4))</f>
        <v>1</v>
      </c>
      <c r="L45" s="44">
        <v>5</v>
      </c>
      <c r="M45" s="44">
        <v>3</v>
      </c>
      <c r="N45" s="44">
        <v>7</v>
      </c>
      <c r="O45" s="9">
        <f>AVERAGE(L45:N45)</f>
        <v>5</v>
      </c>
      <c r="P45" s="44">
        <v>2</v>
      </c>
      <c r="Q45" s="44">
        <v>6</v>
      </c>
      <c r="R45" s="44">
        <v>3</v>
      </c>
      <c r="S45" s="44">
        <v>6</v>
      </c>
      <c r="T45" s="44">
        <f>-P45+Q45-R45+S45</f>
        <v>7</v>
      </c>
      <c r="U45" s="44">
        <v>3</v>
      </c>
      <c r="V45" s="44">
        <v>3</v>
      </c>
      <c r="W45" s="44">
        <v>3</v>
      </c>
      <c r="X45" s="44"/>
      <c r="Y45" s="44"/>
      <c r="Z45" s="44"/>
      <c r="AA45" s="44"/>
      <c r="AB45" s="44"/>
      <c r="AC45" s="44"/>
      <c r="AD45" s="44"/>
      <c r="AE45" s="44"/>
      <c r="AF45" s="44"/>
      <c r="AG45" s="44">
        <f>AVERAGE(U45:AF45)</f>
        <v>3</v>
      </c>
      <c r="AH45" s="44">
        <v>4</v>
      </c>
      <c r="AI45" s="44">
        <v>4</v>
      </c>
      <c r="AJ45" s="44">
        <v>4</v>
      </c>
      <c r="AK45" s="44">
        <v>3</v>
      </c>
      <c r="AL45" s="44">
        <v>3</v>
      </c>
      <c r="AM45" s="44">
        <v>4</v>
      </c>
      <c r="AN45" s="44">
        <v>2</v>
      </c>
      <c r="AO45" s="44">
        <v>2</v>
      </c>
      <c r="AP45" s="44">
        <v>4</v>
      </c>
      <c r="AQ45" s="44">
        <v>3</v>
      </c>
      <c r="AR45" s="44">
        <v>1</v>
      </c>
      <c r="AS45" s="44">
        <v>4</v>
      </c>
      <c r="AT45">
        <f>IF(C45="Unión por la Patria (Frente de Todos)",AVERAGE(AK45:AM45)-MIN(AVERAGE(AH45:AJ45),AVERAGE(AN45:AP45),AVERAGE(AQ45:AS45)),IF(C45="Juntos por el Cambio",AVERAGE(AH45:AJ45)-MIN(AVERAGE(AK45:AM45),AVERAGE(AN45:AP45),AVERAGE(AQ45:AS45)),IF(C45="La Libertad Avanza",AVERAGE(AN45:AP45)-MIN(AVERAGE(AQ45:AS45),AVERAGE(AK45:AM45),AVERAGE(AH45:AJ45)),IF(C45="Frente de Izquierda",AVERAGE(AQ45:AS45)-MIN(AVERAGE(AN45:AP45),AVERAGE(AK45:AM45),AVERAGE(AH45:AJ45)),"N/A"))))</f>
        <v>1.3333333333333335</v>
      </c>
      <c r="AU45">
        <f>MAX(SUM(AH45:AJ45),SUM(AK45:AM45),SUM(AN45:AP45),SUM(AQ45:AS45))-MIN(SUM(AH45:AJ45),SUM(AK45:AM45),SUM(AN45:AP45),SUM(AQ45:AS45))</f>
        <v>4</v>
      </c>
      <c r="AV45">
        <f>IF(C45="Unión por la Patria (Frente de Todos)",AVERAGE(AK45:AM45)-AVERAGE(AH45:AJ45,AN45:AP45,AQ45:AS45),IF(C45="Juntos por el Cambio",AVERAGE(AH45:AJ45)-AVERAGE(AK45:AS45),IF(C45="La Libertad Avanza",AVERAGE(AN45:AP45)-AVERAGE(AQ45:AS45,AH45:AM45),IF(C45="Frente de Izquierda",AVERAGE(AQ45:AS45)-AVERAGE(AH45:AP45),"N/A"))))</f>
        <v>1.1111111111111112</v>
      </c>
      <c r="AW45">
        <f>IF(C45="Unión por la Patria (Frente de Todos)",AK45-MIN(AH45,AN45,AQ45),IF(C45="Juntos por el Cambio",AH45-MIN(AK45,AN45,AQ45),IF(C45="La Libertad Avanza",AN45-MIN(AH45,AK45,AQ45),IF(C45="Frente de Izquierda",AQ45-MIN(AH45,AK45,AN45),"N/A"))))</f>
        <v>2</v>
      </c>
      <c r="AX45">
        <f>MAX(AH45,AK45,AN45,AQ45)-MIN(AH45,AK45,AN45,AQ45)</f>
        <v>2</v>
      </c>
      <c r="AY45">
        <f>IF(C45="Unión por la Patria (Frente de Todos)",AK45-AVERAGE(AQ45,AN45,AH45),IF(C45="Juntos por el Cambio",AH45-AVERAGE(AK45,AN45,AQ45),IF(C45="La Libertad Avanza",AN45-AVERAGE(AQ45,AK45,AH45),IF(C45="Frente de Izquierda",AQ45-AVERAGE(AN45,AK45,AH45),"N/A"))))</f>
        <v>1.3333333333333335</v>
      </c>
      <c r="AZ45">
        <f>IF(C45="Unión por la Patria (Frente de Todos)",AL45-MIN(AI45,AO45,AR45),IF(C45="Juntos por el Cambio",AI45-MIN(AL45,AO45,AR45),IF(C45="La Libertad Avanza",AO45-MIN(AI45,AL45,AR45),IF(C45="Frente de Izquierda",AR45-MIN(AI45,AL45,AO45),"N/A"))))</f>
        <v>3</v>
      </c>
      <c r="BA45">
        <f>MAX(AI45,AL45,AO45,AR45)-MIN(AI45,AL45,AO45,AR45)</f>
        <v>3</v>
      </c>
      <c r="BB45">
        <f>IF(C45="Unión por la Patria (Frente de Todos)",AL45-AVERAGE(AI45,AO45,AR45),IF(C45="Juntos por el Cambio",AI45-AVERAGE(AL45,AO45,AR45),IF(C45="La Libertad Avanza",AO45-AVERAGE(AI45,AL45,AR45),IF(C45="Frente de Izquierda",AR45-AVERAGE(AI45,AL45,AO45),"N/A"))))</f>
        <v>2</v>
      </c>
      <c r="BC45">
        <f>IF(C45="Unión por la Patria (Frente de Todos)",AVERAGE(AH45:AJ45,AN45:AS45),IF(C45="Juntos por el Cambio",AVERAGE(AK45:AS45),IF(C45="La Libertad Avanza",AVERAGE(AQ45:AS45,AH45:AM45),IF(C45="Frente de Izquierda",AVERAGE(AH45:AP45),"N/A"))))</f>
        <v>2.8888888888888888</v>
      </c>
      <c r="BE45" t="s">
        <v>47</v>
      </c>
      <c r="BF45">
        <v>5</v>
      </c>
      <c r="BG45">
        <v>5</v>
      </c>
      <c r="BH45">
        <v>5</v>
      </c>
      <c r="BI45">
        <v>3</v>
      </c>
      <c r="BJ45">
        <v>3</v>
      </c>
      <c r="BK45">
        <v>5</v>
      </c>
      <c r="BL45">
        <v>2</v>
      </c>
      <c r="BM45" s="44">
        <f>AVERAGE(ABS(BH45-4),ABS(BI45-4),ABS(BJ45-4),ABS(BK45-4),ABS(BL45-4))</f>
        <v>1.2</v>
      </c>
      <c r="BN45">
        <v>7</v>
      </c>
      <c r="BO45">
        <v>4</v>
      </c>
      <c r="BP45">
        <v>7</v>
      </c>
      <c r="BQ45" s="9">
        <f>AVERAGE(BN45:BP45)</f>
        <v>6</v>
      </c>
      <c r="BR45">
        <v>3</v>
      </c>
      <c r="BS45">
        <v>7</v>
      </c>
      <c r="BT45">
        <v>3</v>
      </c>
      <c r="BU45">
        <v>7</v>
      </c>
      <c r="BV45" s="44">
        <f>-BR45+BS45-BT45+BU45</f>
        <v>8</v>
      </c>
      <c r="BW45">
        <v>5</v>
      </c>
      <c r="BX45">
        <v>3</v>
      </c>
      <c r="BY45">
        <v>3</v>
      </c>
      <c r="CI45" s="44">
        <f>AVERAGE(BW45:CH45)</f>
        <v>3.6666666666666665</v>
      </c>
      <c r="CJ45">
        <v>4</v>
      </c>
      <c r="CK45">
        <v>4</v>
      </c>
      <c r="CL45">
        <v>4</v>
      </c>
      <c r="CM45">
        <v>4</v>
      </c>
      <c r="CN45">
        <v>2</v>
      </c>
      <c r="CO45">
        <v>4</v>
      </c>
      <c r="CP45">
        <v>3</v>
      </c>
      <c r="CQ45">
        <v>1</v>
      </c>
      <c r="CR45">
        <v>3</v>
      </c>
      <c r="CS45">
        <v>4</v>
      </c>
      <c r="CT45">
        <v>1</v>
      </c>
      <c r="CU45">
        <v>2</v>
      </c>
      <c r="CV45">
        <f>IF(BE45="Unión por la Patria (Frente de Todos)",AVERAGE(CM45:CO45)-MIN(AVERAGE(CJ45:CL45),AVERAGE(CP45:CR45),AVERAGE(CS45:CU45)),IF(BE45="Juntos por el Cambio",AVERAGE(CJ45:CL45)-MIN(AVERAGE(CM45:CO45),AVERAGE(CP45:CR45),AVERAGE(CS45:CU45)),IF(BE45="La Libertad Avanza",AVERAGE(CP45:CR45)-MIN(AVERAGE(CS45:CU45),AVERAGE(CM45:CO45),AVERAGE(CJ45:CL45)),IF(BE45="Frente de Izquierda",AVERAGE(CS45:CU45)-MIN(AVERAGE(CP45:CR45),AVERAGE(CM45:CO45),AVERAGE(CJ45:CL45)),"N/A"))))</f>
        <v>1.6666666666666665</v>
      </c>
      <c r="CW45">
        <f>MAX(SUM(CJ45:CL45),SUM(CM45:CO45),SUM(CP45:CR45),SUM(CS45:CU45))-MIN(SUM(CJ45:CL45),SUM(CM45:CO45),SUM(CP45:CR45),SUM(CS45:CU45))</f>
        <v>5</v>
      </c>
      <c r="CX45">
        <f>IF(BE45="Unión por la Patria (Frente de Todos)",AVERAGE(CM45:CO45)-AVERAGE(CJ45:CL45,CP45:CR45,CS45:CU45),IF(BE45="Juntos por el Cambio",AVERAGE(CJ45:CL45)-AVERAGE(CM45:CU45),IF(BE45="La Libertad Avanza",AVERAGE(CP45:CR45)-AVERAGE(CS45:CU45,CJ45:CO45),IF(BE45="Frente de Izquierda",AVERAGE(CS45:CU45)-AVERAGE(CJ45:CR45),"N/A"))))</f>
        <v>1.3333333333333335</v>
      </c>
      <c r="CY45">
        <f>IF(BE45="Unión por la Patria (Frente de Todos)",CM45-MIN(CJ45,CP45,CS45),IF(BE45="Juntos por el Cambio",CJ45-MIN(CM45,CP45,CS45),IF(BE45="La Libertad Avanza",CP45-MIN(CJ45,CM45,CS45),IF(BE45="Frente de Izquierda",CS45-MIN(CJ45,CM45,CP45),"N/A"))))</f>
        <v>1</v>
      </c>
      <c r="CZ45">
        <f>MAX(CJ45,CM45,CP45,CS45)-MIN(CJ45,CM45,CP45,CS45)</f>
        <v>1</v>
      </c>
      <c r="DA45">
        <f>IF(BE45="Unión por la Patria (Frente de Todos)",CM45-AVERAGE(CS45,CP45,CJ45),IF(BE45="Juntos por el Cambio",CJ45-AVERAGE(CM45,CP45,CS45),IF(BE45="La Libertad Avanza",CP45-AVERAGE(CS45,CM45,CJ45),IF(BE45="Frente de Izquierda",CS45-AVERAGE(CP45,CM45,CJ45),"N/A"))))</f>
        <v>0.33333333333333348</v>
      </c>
      <c r="DB45">
        <f>IF(BE45="Unión por la Patria (Frente de Todos)",CN45-MIN(CK45,CQ45,CT45),IF(BE45="Juntos por el Cambio",CK45-MIN(CN45,CQ45,CT45),IF(BE45="La Libertad Avanza",CQ45-MIN(CK45,CN45,CT45),IF(BE45="Frente de Izquierda",CT45-MIN(CK45,CN45,CQ45),"N/A"))))</f>
        <v>3</v>
      </c>
      <c r="DC45">
        <f>MAX(CK45,CN45,CQ45,CT45)-MIN(CK45,CN45,CQ45,CT45)</f>
        <v>3</v>
      </c>
      <c r="DD45">
        <f>IF(BE45="Unión por la Patria (Frente de Todos)",CN45-AVERAGE(CK45,CQ45,CT45),IF(BE45="Juntos por el Cambio",CK45-AVERAGE(CN45,CQ45,CT45),IF(BE45="La Libertad Avanza",CQ45-AVERAGE(CK45,CN45,CT45),IF(BE45="Frente de Izquierda",CT45-AVERAGE(CK45,CN45,CQ45),"N/A"))))</f>
        <v>2.666666666666667</v>
      </c>
      <c r="DE45">
        <f>IF(BE45="Unión por la Patria (Frente de Todos)",AVERAGE(CJ45:CL45,CP45:CU45),IF(BE45="Juntos por el Cambio",AVERAGE(CM45:CU45),IF(BE45="La Libertad Avanza",AVERAGE(CS45:CU45,CJ45:CO45),IF(BE45="Frente de Izquierda",AVERAGE(CJ45:CR45),"N/A"))))</f>
        <v>2.6666666666666665</v>
      </c>
      <c r="DF45">
        <v>7</v>
      </c>
      <c r="DG45">
        <v>1</v>
      </c>
      <c r="DH45">
        <v>3</v>
      </c>
      <c r="DI45">
        <v>2</v>
      </c>
      <c r="DJ45">
        <v>1</v>
      </c>
      <c r="DK45">
        <v>7</v>
      </c>
      <c r="DL45">
        <v>1</v>
      </c>
      <c r="DM45">
        <v>7</v>
      </c>
      <c r="DN45">
        <v>1</v>
      </c>
      <c r="DO45">
        <v>1</v>
      </c>
      <c r="DP45">
        <v>7</v>
      </c>
      <c r="DQ45">
        <v>7</v>
      </c>
      <c r="DR45">
        <v>7</v>
      </c>
      <c r="DS45">
        <v>7</v>
      </c>
      <c r="DT45">
        <v>7</v>
      </c>
      <c r="DU45">
        <v>7</v>
      </c>
      <c r="DV45">
        <v>7</v>
      </c>
      <c r="DW45" t="s">
        <v>617</v>
      </c>
      <c r="DX45" t="s">
        <v>617</v>
      </c>
      <c r="DY45" t="s">
        <v>617</v>
      </c>
      <c r="DZ45" t="s">
        <v>618</v>
      </c>
    </row>
    <row r="46" spans="1:130" x14ac:dyDescent="0.2">
      <c r="A46" s="44">
        <v>353</v>
      </c>
      <c r="B46" s="44">
        <v>0</v>
      </c>
      <c r="C46" s="44" t="s">
        <v>47</v>
      </c>
      <c r="D46" s="44">
        <v>5</v>
      </c>
      <c r="E46" s="44">
        <v>4</v>
      </c>
      <c r="F46" s="44">
        <v>3</v>
      </c>
      <c r="G46" s="44">
        <v>2</v>
      </c>
      <c r="H46" s="44">
        <v>4</v>
      </c>
      <c r="I46" s="44">
        <v>4</v>
      </c>
      <c r="J46" s="44">
        <v>3</v>
      </c>
      <c r="K46" s="44">
        <f>AVERAGE(ABS(F46-4),ABS(G46-4),ABS(H46-4),ABS(I46-4),ABS(J46-4))</f>
        <v>0.8</v>
      </c>
      <c r="L46" s="44">
        <v>5</v>
      </c>
      <c r="M46" s="44">
        <v>2</v>
      </c>
      <c r="N46" s="44">
        <v>7</v>
      </c>
      <c r="O46" s="9">
        <f>AVERAGE(L46:N46)</f>
        <v>4.666666666666667</v>
      </c>
      <c r="P46" s="44">
        <v>1</v>
      </c>
      <c r="Q46" s="44">
        <v>7</v>
      </c>
      <c r="R46" s="44">
        <v>1</v>
      </c>
      <c r="S46" s="44">
        <v>7</v>
      </c>
      <c r="T46" s="44">
        <f>-P46+Q46-R46+S46</f>
        <v>12</v>
      </c>
      <c r="U46" s="44">
        <v>5</v>
      </c>
      <c r="V46" s="44">
        <v>2</v>
      </c>
      <c r="W46" s="44">
        <v>3</v>
      </c>
      <c r="X46" s="44"/>
      <c r="Y46" s="44"/>
      <c r="Z46" s="44"/>
      <c r="AA46" s="44"/>
      <c r="AB46" s="44"/>
      <c r="AC46" s="44"/>
      <c r="AD46" s="44"/>
      <c r="AE46" s="44"/>
      <c r="AF46" s="44"/>
      <c r="AG46" s="44">
        <f>AVERAGE(U46:AF46)</f>
        <v>3.3333333333333335</v>
      </c>
      <c r="AH46" s="44">
        <v>4</v>
      </c>
      <c r="AI46" s="44">
        <v>5</v>
      </c>
      <c r="AJ46" s="44">
        <v>5</v>
      </c>
      <c r="AK46" s="44">
        <v>2</v>
      </c>
      <c r="AL46" s="44">
        <v>1</v>
      </c>
      <c r="AM46" s="44">
        <v>3</v>
      </c>
      <c r="AN46" s="44">
        <v>3</v>
      </c>
      <c r="AO46" s="44">
        <v>2</v>
      </c>
      <c r="AP46" s="44">
        <v>3</v>
      </c>
      <c r="AQ46" s="44">
        <v>2</v>
      </c>
      <c r="AR46" s="44">
        <v>1</v>
      </c>
      <c r="AS46" s="44">
        <v>3</v>
      </c>
      <c r="AT46">
        <f>IF(C46="Unión por la Patria (Frente de Todos)",AVERAGE(AK46:AM46)-MIN(AVERAGE(AH46:AJ46),AVERAGE(AN46:AP46),AVERAGE(AQ46:AS46)),IF(C46="Juntos por el Cambio",AVERAGE(AH46:AJ46)-MIN(AVERAGE(AK46:AM46),AVERAGE(AN46:AP46),AVERAGE(AQ46:AS46)),IF(C46="La Libertad Avanza",AVERAGE(AN46:AP46)-MIN(AVERAGE(AQ46:AS46),AVERAGE(AK46:AM46),AVERAGE(AH46:AJ46)),IF(C46="Frente de Izquierda",AVERAGE(AQ46:AS46)-MIN(AVERAGE(AN46:AP46),AVERAGE(AK46:AM46),AVERAGE(AH46:AJ46)),"N/A"))))</f>
        <v>2.666666666666667</v>
      </c>
      <c r="AU46">
        <f>MAX(SUM(AH46:AJ46),SUM(AK46:AM46),SUM(AN46:AP46),SUM(AQ46:AS46))-MIN(SUM(AH46:AJ46),SUM(AK46:AM46),SUM(AN46:AP46),SUM(AQ46:AS46))</f>
        <v>8</v>
      </c>
      <c r="AV46">
        <f>IF(C46="Unión por la Patria (Frente de Todos)",AVERAGE(AK46:AM46)-AVERAGE(AH46:AJ46,AN46:AP46,AQ46:AS46),IF(C46="Juntos por el Cambio",AVERAGE(AH46:AJ46)-AVERAGE(AK46:AS46),IF(C46="La Libertad Avanza",AVERAGE(AN46:AP46)-AVERAGE(AQ46:AS46,AH46:AM46),IF(C46="Frente de Izquierda",AVERAGE(AQ46:AS46)-AVERAGE(AH46:AP46),"N/A"))))</f>
        <v>2.4444444444444446</v>
      </c>
      <c r="AW46">
        <f>IF(C46="Unión por la Patria (Frente de Todos)",AK46-MIN(AH46,AN46,AQ46),IF(C46="Juntos por el Cambio",AH46-MIN(AK46,AN46,AQ46),IF(C46="La Libertad Avanza",AN46-MIN(AH46,AK46,AQ46),IF(C46="Frente de Izquierda",AQ46-MIN(AH46,AK46,AN46),"N/A"))))</f>
        <v>2</v>
      </c>
      <c r="AX46">
        <f>MAX(AH46,AK46,AN46,AQ46)-MIN(AH46,AK46,AN46,AQ46)</f>
        <v>2</v>
      </c>
      <c r="AY46">
        <f>IF(C46="Unión por la Patria (Frente de Todos)",AK46-AVERAGE(AQ46,AN46,AH46),IF(C46="Juntos por el Cambio",AH46-AVERAGE(AK46,AN46,AQ46),IF(C46="La Libertad Avanza",AN46-AVERAGE(AQ46,AK46,AH46),IF(C46="Frente de Izquierda",AQ46-AVERAGE(AN46,AK46,AH46),"N/A"))))</f>
        <v>1.6666666666666665</v>
      </c>
      <c r="AZ46">
        <f>IF(C46="Unión por la Patria (Frente de Todos)",AL46-MIN(AI46,AO46,AR46),IF(C46="Juntos por el Cambio",AI46-MIN(AL46,AO46,AR46),IF(C46="La Libertad Avanza",AO46-MIN(AI46,AL46,AR46),IF(C46="Frente de Izquierda",AR46-MIN(AI46,AL46,AO46),"N/A"))))</f>
        <v>4</v>
      </c>
      <c r="BA46">
        <f>MAX(AI46,AL46,AO46,AR46)-MIN(AI46,AL46,AO46,AR46)</f>
        <v>4</v>
      </c>
      <c r="BB46">
        <f>IF(C46="Unión por la Patria (Frente de Todos)",AL46-AVERAGE(AI46,AO46,AR46),IF(C46="Juntos por el Cambio",AI46-AVERAGE(AL46,AO46,AR46),IF(C46="La Libertad Avanza",AO46-AVERAGE(AI46,AL46,AR46),IF(C46="Frente de Izquierda",AR46-AVERAGE(AI46,AL46,AO46),"N/A"))))</f>
        <v>3.666666666666667</v>
      </c>
      <c r="BC46">
        <f>IF(C46="Unión por la Patria (Frente de Todos)",AVERAGE(AH46:AJ46,AN46:AS46),IF(C46="Juntos por el Cambio",AVERAGE(AK46:AS46),IF(C46="La Libertad Avanza",AVERAGE(AQ46:AS46,AH46:AM46),IF(C46="Frente de Izquierda",AVERAGE(AH46:AP46),"N/A"))))</f>
        <v>2.2222222222222223</v>
      </c>
      <c r="BE46" t="s">
        <v>47</v>
      </c>
      <c r="BF46">
        <v>5</v>
      </c>
      <c r="BG46">
        <v>3</v>
      </c>
      <c r="BH46">
        <v>2</v>
      </c>
      <c r="BI46">
        <v>2</v>
      </c>
      <c r="BJ46">
        <v>3</v>
      </c>
      <c r="BK46">
        <v>3</v>
      </c>
      <c r="BL46">
        <v>6</v>
      </c>
      <c r="BM46" s="44">
        <f>AVERAGE(ABS(BH46-4),ABS(BI46-4),ABS(BJ46-4),ABS(BK46-4),ABS(BL46-4))</f>
        <v>1.6</v>
      </c>
      <c r="BN46">
        <v>5</v>
      </c>
      <c r="BO46">
        <v>1</v>
      </c>
      <c r="BP46">
        <v>7</v>
      </c>
      <c r="BQ46" s="9">
        <f>AVERAGE(BN46:BP46)</f>
        <v>4.333333333333333</v>
      </c>
      <c r="BR46">
        <v>1</v>
      </c>
      <c r="BS46">
        <v>7</v>
      </c>
      <c r="BT46">
        <v>1</v>
      </c>
      <c r="BU46">
        <v>6</v>
      </c>
      <c r="BV46" s="44">
        <f>-BR46+BS46-BT46+BU46</f>
        <v>11</v>
      </c>
      <c r="BW46">
        <v>5</v>
      </c>
      <c r="BX46">
        <v>2</v>
      </c>
      <c r="BY46">
        <v>4</v>
      </c>
      <c r="CI46" s="44">
        <f>AVERAGE(BW46:CH46)</f>
        <v>3.6666666666666665</v>
      </c>
      <c r="CJ46">
        <v>5</v>
      </c>
      <c r="CK46">
        <v>5</v>
      </c>
      <c r="CL46">
        <v>6</v>
      </c>
      <c r="CM46">
        <v>3</v>
      </c>
      <c r="CN46">
        <v>1</v>
      </c>
      <c r="CO46">
        <v>4</v>
      </c>
      <c r="CP46">
        <v>3</v>
      </c>
      <c r="CQ46">
        <v>4</v>
      </c>
      <c r="CR46">
        <v>4</v>
      </c>
      <c r="CS46">
        <v>2</v>
      </c>
      <c r="CT46">
        <v>1</v>
      </c>
      <c r="CU46">
        <v>2</v>
      </c>
      <c r="CV46">
        <f>IF(BE46="Unión por la Patria (Frente de Todos)",AVERAGE(CM46:CO46)-MIN(AVERAGE(CJ46:CL46),AVERAGE(CP46:CR46),AVERAGE(CS46:CU46)),IF(BE46="Juntos por el Cambio",AVERAGE(CJ46:CL46)-MIN(AVERAGE(CM46:CO46),AVERAGE(CP46:CR46),AVERAGE(CS46:CU46)),IF(BE46="La Libertad Avanza",AVERAGE(CP46:CR46)-MIN(AVERAGE(CS46:CU46),AVERAGE(CM46:CO46),AVERAGE(CJ46:CL46)),IF(BE46="Frente de Izquierda",AVERAGE(CS46:CU46)-MIN(AVERAGE(CP46:CR46),AVERAGE(CM46:CO46),AVERAGE(CJ46:CL46)),"N/A"))))</f>
        <v>3.6666666666666661</v>
      </c>
      <c r="CW46">
        <f>MAX(SUM(CJ46:CL46),SUM(CM46:CO46),SUM(CP46:CR46),SUM(CS46:CU46))-MIN(SUM(CJ46:CL46),SUM(CM46:CO46),SUM(CP46:CR46),SUM(CS46:CU46))</f>
        <v>11</v>
      </c>
      <c r="CX46">
        <f>IF(BE46="Unión por la Patria (Frente de Todos)",AVERAGE(CM46:CO46)-AVERAGE(CJ46:CL46,CP46:CR46,CS46:CU46),IF(BE46="Juntos por el Cambio",AVERAGE(CJ46:CL46)-AVERAGE(CM46:CU46),IF(BE46="La Libertad Avanza",AVERAGE(CP46:CR46)-AVERAGE(CS46:CU46,CJ46:CO46),IF(BE46="Frente de Izquierda",AVERAGE(CS46:CU46)-AVERAGE(CJ46:CR46),"N/A"))))</f>
        <v>2.6666666666666665</v>
      </c>
      <c r="CY46">
        <f>IF(BE46="Unión por la Patria (Frente de Todos)",CM46-MIN(CJ46,CP46,CS46),IF(BE46="Juntos por el Cambio",CJ46-MIN(CM46,CP46,CS46),IF(BE46="La Libertad Avanza",CP46-MIN(CJ46,CM46,CS46),IF(BE46="Frente de Izquierda",CS46-MIN(CJ46,CM46,CP46),"N/A"))))</f>
        <v>3</v>
      </c>
      <c r="CZ46">
        <f>MAX(CJ46,CM46,CP46,CS46)-MIN(CJ46,CM46,CP46,CS46)</f>
        <v>3</v>
      </c>
      <c r="DA46">
        <f>IF(BE46="Unión por la Patria (Frente de Todos)",CM46-AVERAGE(CS46,CP46,CJ46),IF(BE46="Juntos por el Cambio",CJ46-AVERAGE(CM46,CP46,CS46),IF(BE46="La Libertad Avanza",CP46-AVERAGE(CS46,CM46,CJ46),IF(BE46="Frente de Izquierda",CS46-AVERAGE(CP46,CM46,CJ46),"N/A"))))</f>
        <v>2.3333333333333335</v>
      </c>
      <c r="DB46">
        <f>IF(BE46="Unión por la Patria (Frente de Todos)",CN46-MIN(CK46,CQ46,CT46),IF(BE46="Juntos por el Cambio",CK46-MIN(CN46,CQ46,CT46),IF(BE46="La Libertad Avanza",CQ46-MIN(CK46,CN46,CT46),IF(BE46="Frente de Izquierda",CT46-MIN(CK46,CN46,CQ46),"N/A"))))</f>
        <v>4</v>
      </c>
      <c r="DC46">
        <f>MAX(CK46,CN46,CQ46,CT46)-MIN(CK46,CN46,CQ46,CT46)</f>
        <v>4</v>
      </c>
      <c r="DD46">
        <f>IF(BE46="Unión por la Patria (Frente de Todos)",CN46-AVERAGE(CK46,CQ46,CT46),IF(BE46="Juntos por el Cambio",CK46-AVERAGE(CN46,CQ46,CT46),IF(BE46="La Libertad Avanza",CQ46-AVERAGE(CK46,CN46,CT46),IF(BE46="Frente de Izquierda",CT46-AVERAGE(CK46,CN46,CQ46),"N/A"))))</f>
        <v>3</v>
      </c>
      <c r="DE46">
        <f>IF(BE46="Unión por la Patria (Frente de Todos)",AVERAGE(CJ46:CL46,CP46:CU46),IF(BE46="Juntos por el Cambio",AVERAGE(CM46:CU46),IF(BE46="La Libertad Avanza",AVERAGE(CS46:CU46,CJ46:CO46),IF(BE46="Frente de Izquierda",AVERAGE(CJ46:CR46),"N/A"))))</f>
        <v>2.6666666666666665</v>
      </c>
      <c r="DF46">
        <v>7</v>
      </c>
      <c r="DG46" t="s">
        <v>518</v>
      </c>
      <c r="DH46" t="s">
        <v>518</v>
      </c>
      <c r="DI46" t="s">
        <v>518</v>
      </c>
      <c r="DJ46" t="s">
        <v>518</v>
      </c>
      <c r="DK46" t="s">
        <v>518</v>
      </c>
      <c r="DL46" t="s">
        <v>518</v>
      </c>
      <c r="DM46" t="s">
        <v>518</v>
      </c>
      <c r="DN46" t="s">
        <v>518</v>
      </c>
      <c r="DO46" t="s">
        <v>518</v>
      </c>
      <c r="DP46" t="s">
        <v>518</v>
      </c>
      <c r="DQ46" t="s">
        <v>518</v>
      </c>
      <c r="DR46" t="s">
        <v>518</v>
      </c>
      <c r="DS46" t="s">
        <v>518</v>
      </c>
      <c r="DT46" t="s">
        <v>518</v>
      </c>
      <c r="DU46" t="s">
        <v>518</v>
      </c>
      <c r="DV46" t="s">
        <v>518</v>
      </c>
      <c r="DW46" t="s">
        <v>518</v>
      </c>
      <c r="DX46" t="s">
        <v>518</v>
      </c>
      <c r="DY46" t="s">
        <v>518</v>
      </c>
      <c r="DZ46" t="s">
        <v>518</v>
      </c>
    </row>
    <row r="47" spans="1:130" x14ac:dyDescent="0.2">
      <c r="A47" s="44">
        <v>1192</v>
      </c>
      <c r="B47" s="44">
        <v>0</v>
      </c>
      <c r="C47" s="44" t="s">
        <v>53</v>
      </c>
      <c r="D47" s="44">
        <v>5</v>
      </c>
      <c r="E47" s="44">
        <v>3</v>
      </c>
      <c r="F47" s="44">
        <v>3</v>
      </c>
      <c r="G47" s="44">
        <v>7</v>
      </c>
      <c r="H47" s="44">
        <v>7</v>
      </c>
      <c r="I47" s="44">
        <v>7</v>
      </c>
      <c r="J47" s="44">
        <v>7</v>
      </c>
      <c r="K47" s="44">
        <f>AVERAGE(ABS(F47-4),ABS(G47-4),ABS(H47-4),ABS(I47-4),ABS(J47-4))</f>
        <v>2.6</v>
      </c>
      <c r="L47" s="44">
        <v>7</v>
      </c>
      <c r="M47" s="44">
        <v>4</v>
      </c>
      <c r="N47" s="44">
        <v>7</v>
      </c>
      <c r="O47" s="9">
        <f>AVERAGE(L47:N47)</f>
        <v>6</v>
      </c>
      <c r="P47" s="44">
        <v>1</v>
      </c>
      <c r="Q47" s="44">
        <v>7</v>
      </c>
      <c r="R47" s="44">
        <v>6</v>
      </c>
      <c r="S47" s="44">
        <v>7</v>
      </c>
      <c r="T47" s="44">
        <f>-P47+Q47-R47+S47</f>
        <v>7</v>
      </c>
      <c r="U47" s="44"/>
      <c r="V47" s="44"/>
      <c r="W47" s="44"/>
      <c r="X47" s="44">
        <v>6</v>
      </c>
      <c r="Y47" s="44">
        <v>3</v>
      </c>
      <c r="Z47" s="44">
        <v>1</v>
      </c>
      <c r="AA47" s="44"/>
      <c r="AB47" s="44"/>
      <c r="AC47" s="44"/>
      <c r="AD47" s="44"/>
      <c r="AE47" s="44"/>
      <c r="AF47" s="44"/>
      <c r="AG47" s="44">
        <f>AVERAGE(U47:AF47)</f>
        <v>3.3333333333333335</v>
      </c>
      <c r="AH47" s="44">
        <v>4</v>
      </c>
      <c r="AI47" s="44">
        <v>1</v>
      </c>
      <c r="AJ47" s="44">
        <v>5</v>
      </c>
      <c r="AK47" s="44">
        <v>4</v>
      </c>
      <c r="AL47" s="44">
        <v>4</v>
      </c>
      <c r="AM47" s="44">
        <v>5</v>
      </c>
      <c r="AN47" s="44">
        <v>1</v>
      </c>
      <c r="AO47" s="44">
        <v>1</v>
      </c>
      <c r="AP47" s="44">
        <v>1</v>
      </c>
      <c r="AQ47" s="44">
        <v>4</v>
      </c>
      <c r="AR47" s="44">
        <v>4</v>
      </c>
      <c r="AS47" s="44">
        <v>4</v>
      </c>
      <c r="AT47">
        <f>IF(C47="Unión por la Patria (Frente de Todos)",AVERAGE(AK47:AM47)-MIN(AVERAGE(AH47:AJ47),AVERAGE(AN47:AP47),AVERAGE(AQ47:AS47)),IF(C47="Juntos por el Cambio",AVERAGE(AH47:AJ47)-MIN(AVERAGE(AK47:AM47),AVERAGE(AN47:AP47),AVERAGE(AQ47:AS47)),IF(C47="La Libertad Avanza",AVERAGE(AN47:AP47)-MIN(AVERAGE(AQ47:AS47),AVERAGE(AK47:AM47),AVERAGE(AH47:AJ47)),IF(C47="Frente de Izquierda",AVERAGE(AQ47:AS47)-MIN(AVERAGE(AN47:AP47),AVERAGE(AK47:AM47),AVERAGE(AH47:AJ47)),"N/A"))))</f>
        <v>3.333333333333333</v>
      </c>
      <c r="AU47">
        <f>MAX(SUM(AH47:AJ47),SUM(AK47:AM47),SUM(AN47:AP47),SUM(AQ47:AS47))-MIN(SUM(AH47:AJ47),SUM(AK47:AM47),SUM(AN47:AP47),SUM(AQ47:AS47))</f>
        <v>10</v>
      </c>
      <c r="AV47">
        <f>IF(C47="Unión por la Patria (Frente de Todos)",AVERAGE(AK47:AM47)-AVERAGE(AH47:AJ47,AN47:AP47,AQ47:AS47),IF(C47="Juntos por el Cambio",AVERAGE(AH47:AJ47)-AVERAGE(AK47:AS47),IF(C47="La Libertad Avanza",AVERAGE(AN47:AP47)-AVERAGE(AQ47:AS47,AH47:AM47),IF(C47="Frente de Izquierda",AVERAGE(AQ47:AS47)-AVERAGE(AH47:AP47),"N/A"))))</f>
        <v>1.5555555555555554</v>
      </c>
      <c r="AW47">
        <f>IF(C47="Unión por la Patria (Frente de Todos)",AK47-MIN(AH47,AN47,AQ47),IF(C47="Juntos por el Cambio",AH47-MIN(AK47,AN47,AQ47),IF(C47="La Libertad Avanza",AN47-MIN(AH47,AK47,AQ47),IF(C47="Frente de Izquierda",AQ47-MIN(AH47,AK47,AN47),"N/A"))))</f>
        <v>3</v>
      </c>
      <c r="AX47">
        <f>MAX(AH47,AK47,AN47,AQ47)-MIN(AH47,AK47,AN47,AQ47)</f>
        <v>3</v>
      </c>
      <c r="AY47">
        <f>IF(C47="Unión por la Patria (Frente de Todos)",AK47-AVERAGE(AQ47,AN47,AH47),IF(C47="Juntos por el Cambio",AH47-AVERAGE(AK47,AN47,AQ47),IF(C47="La Libertad Avanza",AN47-AVERAGE(AQ47,AK47,AH47),IF(C47="Frente de Izquierda",AQ47-AVERAGE(AN47,AK47,AH47),"N/A"))))</f>
        <v>1</v>
      </c>
      <c r="AZ47">
        <f>IF(C47="Unión por la Patria (Frente de Todos)",AL47-MIN(AI47,AO47,AR47),IF(C47="Juntos por el Cambio",AI47-MIN(AL47,AO47,AR47),IF(C47="La Libertad Avanza",AO47-MIN(AI47,AL47,AR47),IF(C47="Frente de Izquierda",AR47-MIN(AI47,AL47,AO47),"N/A"))))</f>
        <v>3</v>
      </c>
      <c r="BA47">
        <f>MAX(AI47,AL47,AO47,AR47)-MIN(AI47,AL47,AO47,AR47)</f>
        <v>3</v>
      </c>
      <c r="BB47">
        <f>IF(C47="Unión por la Patria (Frente de Todos)",AL47-AVERAGE(AI47,AO47,AR47),IF(C47="Juntos por el Cambio",AI47-AVERAGE(AL47,AO47,AR47),IF(C47="La Libertad Avanza",AO47-AVERAGE(AI47,AL47,AR47),IF(C47="Frente de Izquierda",AR47-AVERAGE(AI47,AL47,AO47),"N/A"))))</f>
        <v>2</v>
      </c>
      <c r="BC47">
        <f>IF(C47="Unión por la Patria (Frente de Todos)",AVERAGE(AH47:AJ47,AN47:AS47),IF(C47="Juntos por el Cambio",AVERAGE(AK47:AS47),IF(C47="La Libertad Avanza",AVERAGE(AQ47:AS47,AH47:AM47),IF(C47="Frente de Izquierda",AVERAGE(AH47:AP47),"N/A"))))</f>
        <v>2.7777777777777777</v>
      </c>
      <c r="BE47" t="s">
        <v>53</v>
      </c>
      <c r="BF47">
        <v>6</v>
      </c>
      <c r="BG47">
        <v>7</v>
      </c>
      <c r="BH47">
        <v>3</v>
      </c>
      <c r="BI47">
        <v>3</v>
      </c>
      <c r="BJ47">
        <v>7</v>
      </c>
      <c r="BK47">
        <v>7</v>
      </c>
      <c r="BL47">
        <v>7</v>
      </c>
      <c r="BM47" s="44">
        <f>AVERAGE(ABS(BH47-4),ABS(BI47-4),ABS(BJ47-4),ABS(BK47-4),ABS(BL47-4))</f>
        <v>2.2000000000000002</v>
      </c>
      <c r="BN47">
        <v>5</v>
      </c>
      <c r="BO47">
        <v>1</v>
      </c>
      <c r="BP47">
        <v>7</v>
      </c>
      <c r="BQ47" s="9">
        <f>AVERAGE(BN47:BP47)</f>
        <v>4.333333333333333</v>
      </c>
      <c r="BR47">
        <v>1</v>
      </c>
      <c r="BS47">
        <v>7</v>
      </c>
      <c r="BT47">
        <v>5</v>
      </c>
      <c r="BU47">
        <v>4</v>
      </c>
      <c r="BV47" s="44">
        <f>-BR47+BS47-BT47+BU47</f>
        <v>5</v>
      </c>
      <c r="BZ47">
        <v>6</v>
      </c>
      <c r="CA47">
        <v>2</v>
      </c>
      <c r="CB47">
        <v>4</v>
      </c>
      <c r="CI47" s="44">
        <f>AVERAGE(BW47:CH47)</f>
        <v>4</v>
      </c>
      <c r="CJ47">
        <v>4</v>
      </c>
      <c r="CK47">
        <v>3</v>
      </c>
      <c r="CL47">
        <v>5</v>
      </c>
      <c r="CM47">
        <v>4</v>
      </c>
      <c r="CN47">
        <v>3</v>
      </c>
      <c r="CO47">
        <v>5</v>
      </c>
      <c r="CP47">
        <v>1</v>
      </c>
      <c r="CQ47">
        <v>1</v>
      </c>
      <c r="CR47">
        <v>1</v>
      </c>
      <c r="CS47">
        <v>3</v>
      </c>
      <c r="CT47">
        <v>3</v>
      </c>
      <c r="CU47">
        <v>3</v>
      </c>
      <c r="CV47">
        <f>IF(BE47="Unión por la Patria (Frente de Todos)",AVERAGE(CM47:CO47)-MIN(AVERAGE(CJ47:CL47),AVERAGE(CP47:CR47),AVERAGE(CS47:CU47)),IF(BE47="Juntos por el Cambio",AVERAGE(CJ47:CL47)-MIN(AVERAGE(CM47:CO47),AVERAGE(CP47:CR47),AVERAGE(CS47:CU47)),IF(BE47="La Libertad Avanza",AVERAGE(CP47:CR47)-MIN(AVERAGE(CS47:CU47),AVERAGE(CM47:CO47),AVERAGE(CJ47:CL47)),IF(BE47="Frente de Izquierda",AVERAGE(CS47:CU47)-MIN(AVERAGE(CP47:CR47),AVERAGE(CM47:CO47),AVERAGE(CJ47:CL47)),"N/A"))))</f>
        <v>3</v>
      </c>
      <c r="CW47">
        <f>MAX(SUM(CJ47:CL47),SUM(CM47:CO47),SUM(CP47:CR47),SUM(CS47:CU47))-MIN(SUM(CJ47:CL47),SUM(CM47:CO47),SUM(CP47:CR47),SUM(CS47:CU47))</f>
        <v>9</v>
      </c>
      <c r="CX47">
        <f>IF(BE47="Unión por la Patria (Frente de Todos)",AVERAGE(CM47:CO47)-AVERAGE(CJ47:CL47,CP47:CR47,CS47:CU47),IF(BE47="Juntos por el Cambio",AVERAGE(CJ47:CL47)-AVERAGE(CM47:CU47),IF(BE47="La Libertad Avanza",AVERAGE(CP47:CR47)-AVERAGE(CS47:CU47,CJ47:CO47),IF(BE47="Frente de Izquierda",AVERAGE(CS47:CU47)-AVERAGE(CJ47:CR47),"N/A"))))</f>
        <v>1.3333333333333335</v>
      </c>
      <c r="CY47">
        <f>IF(BE47="Unión por la Patria (Frente de Todos)",CM47-MIN(CJ47,CP47,CS47),IF(BE47="Juntos por el Cambio",CJ47-MIN(CM47,CP47,CS47),IF(BE47="La Libertad Avanza",CP47-MIN(CJ47,CM47,CS47),IF(BE47="Frente de Izquierda",CS47-MIN(CJ47,CM47,CP47),"N/A"))))</f>
        <v>3</v>
      </c>
      <c r="CZ47">
        <f>MAX(CJ47,CM47,CP47,CS47)-MIN(CJ47,CM47,CP47,CS47)</f>
        <v>3</v>
      </c>
      <c r="DA47">
        <f>IF(BE47="Unión por la Patria (Frente de Todos)",CM47-AVERAGE(CS47,CP47,CJ47),IF(BE47="Juntos por el Cambio",CJ47-AVERAGE(CM47,CP47,CS47),IF(BE47="La Libertad Avanza",CP47-AVERAGE(CS47,CM47,CJ47),IF(BE47="Frente de Izquierda",CS47-AVERAGE(CP47,CM47,CJ47),"N/A"))))</f>
        <v>1.3333333333333335</v>
      </c>
      <c r="DB47">
        <f>IF(BE47="Unión por la Patria (Frente de Todos)",CN47-MIN(CK47,CQ47,CT47),IF(BE47="Juntos por el Cambio",CK47-MIN(CN47,CQ47,CT47),IF(BE47="La Libertad Avanza",CQ47-MIN(CK47,CN47,CT47),IF(BE47="Frente de Izquierda",CT47-MIN(CK47,CN47,CQ47),"N/A"))))</f>
        <v>2</v>
      </c>
      <c r="DC47">
        <f>MAX(CK47,CN47,CQ47,CT47)-MIN(CK47,CN47,CQ47,CT47)</f>
        <v>2</v>
      </c>
      <c r="DD47">
        <f>IF(BE47="Unión por la Patria (Frente de Todos)",CN47-AVERAGE(CK47,CQ47,CT47),IF(BE47="Juntos por el Cambio",CK47-AVERAGE(CN47,CQ47,CT47),IF(BE47="La Libertad Avanza",CQ47-AVERAGE(CK47,CN47,CT47),IF(BE47="Frente de Izquierda",CT47-AVERAGE(CK47,CN47,CQ47),"N/A"))))</f>
        <v>0.66666666666666652</v>
      </c>
      <c r="DE47">
        <f>IF(BE47="Unión por la Patria (Frente de Todos)",AVERAGE(CJ47:CL47,CP47:CU47),IF(BE47="Juntos por el Cambio",AVERAGE(CM47:CU47),IF(BE47="La Libertad Avanza",AVERAGE(CS47:CU47,CJ47:CO47),IF(BE47="Frente de Izquierda",AVERAGE(CJ47:CR47),"N/A"))))</f>
        <v>2.6666666666666665</v>
      </c>
      <c r="DF47">
        <v>0</v>
      </c>
      <c r="DG47" t="s">
        <v>518</v>
      </c>
      <c r="DH47" t="s">
        <v>518</v>
      </c>
      <c r="DI47" t="s">
        <v>518</v>
      </c>
      <c r="DJ47" t="s">
        <v>518</v>
      </c>
      <c r="DK47" t="s">
        <v>518</v>
      </c>
      <c r="DL47" t="s">
        <v>518</v>
      </c>
      <c r="DM47" t="s">
        <v>518</v>
      </c>
      <c r="DN47" t="s">
        <v>518</v>
      </c>
      <c r="DO47" t="s">
        <v>518</v>
      </c>
      <c r="DP47" t="s">
        <v>518</v>
      </c>
      <c r="DQ47" t="s">
        <v>518</v>
      </c>
      <c r="DR47" t="s">
        <v>518</v>
      </c>
      <c r="DS47" t="s">
        <v>518</v>
      </c>
      <c r="DT47" t="s">
        <v>518</v>
      </c>
      <c r="DU47" t="s">
        <v>518</v>
      </c>
      <c r="DV47" t="s">
        <v>518</v>
      </c>
      <c r="DW47" t="s">
        <v>518</v>
      </c>
      <c r="DX47" t="s">
        <v>518</v>
      </c>
      <c r="DY47" t="s">
        <v>518</v>
      </c>
      <c r="DZ47" t="s">
        <v>518</v>
      </c>
    </row>
    <row r="48" spans="1:130" x14ac:dyDescent="0.2">
      <c r="A48" s="44">
        <v>1296</v>
      </c>
      <c r="B48" s="44">
        <v>0</v>
      </c>
      <c r="C48" s="44" t="s">
        <v>53</v>
      </c>
      <c r="D48" s="44">
        <v>6</v>
      </c>
      <c r="E48" s="44">
        <v>7</v>
      </c>
      <c r="F48" s="44">
        <v>4</v>
      </c>
      <c r="G48" s="44">
        <v>5</v>
      </c>
      <c r="H48" s="44">
        <v>1</v>
      </c>
      <c r="I48" s="44">
        <v>7</v>
      </c>
      <c r="J48" s="44">
        <v>2</v>
      </c>
      <c r="K48" s="44">
        <f>AVERAGE(ABS(F48-4),ABS(G48-4),ABS(H48-4),ABS(I48-4),ABS(J48-4))</f>
        <v>1.8</v>
      </c>
      <c r="L48" s="44">
        <v>6</v>
      </c>
      <c r="M48" s="44">
        <v>5</v>
      </c>
      <c r="N48" s="44">
        <v>7</v>
      </c>
      <c r="O48" s="9">
        <f>AVERAGE(L48:N48)</f>
        <v>6</v>
      </c>
      <c r="P48" s="44">
        <v>2</v>
      </c>
      <c r="Q48" s="44">
        <v>7</v>
      </c>
      <c r="R48" s="44">
        <v>3</v>
      </c>
      <c r="S48" s="44">
        <v>7</v>
      </c>
      <c r="T48" s="44">
        <f>-P48+Q48-R48+S48</f>
        <v>9</v>
      </c>
      <c r="U48" s="44"/>
      <c r="V48" s="44"/>
      <c r="W48" s="44"/>
      <c r="X48" s="44">
        <v>6</v>
      </c>
      <c r="Y48" s="44">
        <v>1</v>
      </c>
      <c r="Z48" s="44">
        <v>3</v>
      </c>
      <c r="AA48" s="44"/>
      <c r="AB48" s="44"/>
      <c r="AC48" s="44"/>
      <c r="AD48" s="44"/>
      <c r="AE48" s="44"/>
      <c r="AF48" s="44"/>
      <c r="AG48" s="44">
        <f>AVERAGE(U48:AF48)</f>
        <v>3.3333333333333335</v>
      </c>
      <c r="AH48" s="44">
        <v>2</v>
      </c>
      <c r="AI48" s="44">
        <v>1</v>
      </c>
      <c r="AJ48" s="44">
        <v>2</v>
      </c>
      <c r="AK48" s="44">
        <v>4</v>
      </c>
      <c r="AL48" s="44">
        <v>4</v>
      </c>
      <c r="AM48" s="44">
        <v>4</v>
      </c>
      <c r="AN48" s="44">
        <v>1</v>
      </c>
      <c r="AO48" s="44">
        <v>1</v>
      </c>
      <c r="AP48" s="44">
        <v>1</v>
      </c>
      <c r="AQ48" s="44">
        <v>5</v>
      </c>
      <c r="AR48" s="44">
        <v>4</v>
      </c>
      <c r="AS48" s="44">
        <v>6</v>
      </c>
      <c r="AT48">
        <f>IF(C48="Unión por la Patria (Frente de Todos)",AVERAGE(AK48:AM48)-MIN(AVERAGE(AH48:AJ48),AVERAGE(AN48:AP48),AVERAGE(AQ48:AS48)),IF(C48="Juntos por el Cambio",AVERAGE(AH48:AJ48)-MIN(AVERAGE(AK48:AM48),AVERAGE(AN48:AP48),AVERAGE(AQ48:AS48)),IF(C48="La Libertad Avanza",AVERAGE(AN48:AP48)-MIN(AVERAGE(AQ48:AS48),AVERAGE(AK48:AM48),AVERAGE(AH48:AJ48)),IF(C48="Frente de Izquierda",AVERAGE(AQ48:AS48)-MIN(AVERAGE(AN48:AP48),AVERAGE(AK48:AM48),AVERAGE(AH48:AJ48)),"N/A"))))</f>
        <v>3</v>
      </c>
      <c r="AU48">
        <f>MAX(SUM(AH48:AJ48),SUM(AK48:AM48),SUM(AN48:AP48),SUM(AQ48:AS48))-MIN(SUM(AH48:AJ48),SUM(AK48:AM48),SUM(AN48:AP48),SUM(AQ48:AS48))</f>
        <v>12</v>
      </c>
      <c r="AV48">
        <f>IF(C48="Unión por la Patria (Frente de Todos)",AVERAGE(AK48:AM48)-AVERAGE(AH48:AJ48,AN48:AP48,AQ48:AS48),IF(C48="Juntos por el Cambio",AVERAGE(AH48:AJ48)-AVERAGE(AK48:AS48),IF(C48="La Libertad Avanza",AVERAGE(AN48:AP48)-AVERAGE(AQ48:AS48,AH48:AM48),IF(C48="Frente de Izquierda",AVERAGE(AQ48:AS48)-AVERAGE(AH48:AP48),"N/A"))))</f>
        <v>1.4444444444444446</v>
      </c>
      <c r="AW48">
        <f>IF(C48="Unión por la Patria (Frente de Todos)",AK48-MIN(AH48,AN48,AQ48),IF(C48="Juntos por el Cambio",AH48-MIN(AK48,AN48,AQ48),IF(C48="La Libertad Avanza",AN48-MIN(AH48,AK48,AQ48),IF(C48="Frente de Izquierda",AQ48-MIN(AH48,AK48,AN48),"N/A"))))</f>
        <v>3</v>
      </c>
      <c r="AX48">
        <f>MAX(AH48,AK48,AN48,AQ48)-MIN(AH48,AK48,AN48,AQ48)</f>
        <v>4</v>
      </c>
      <c r="AY48">
        <f>IF(C48="Unión por la Patria (Frente de Todos)",AK48-AVERAGE(AQ48,AN48,AH48),IF(C48="Juntos por el Cambio",AH48-AVERAGE(AK48,AN48,AQ48),IF(C48="La Libertad Avanza",AN48-AVERAGE(AQ48,AK48,AH48),IF(C48="Frente de Izquierda",AQ48-AVERAGE(AN48,AK48,AH48),"N/A"))))</f>
        <v>1.3333333333333335</v>
      </c>
      <c r="AZ48">
        <f>IF(C48="Unión por la Patria (Frente de Todos)",AL48-MIN(AI48,AO48,AR48),IF(C48="Juntos por el Cambio",AI48-MIN(AL48,AO48,AR48),IF(C48="La Libertad Avanza",AO48-MIN(AI48,AL48,AR48),IF(C48="Frente de Izquierda",AR48-MIN(AI48,AL48,AO48),"N/A"))))</f>
        <v>3</v>
      </c>
      <c r="BA48">
        <f>MAX(AI48,AL48,AO48,AR48)-MIN(AI48,AL48,AO48,AR48)</f>
        <v>3</v>
      </c>
      <c r="BB48">
        <f>IF(C48="Unión por la Patria (Frente de Todos)",AL48-AVERAGE(AI48,AO48,AR48),IF(C48="Juntos por el Cambio",AI48-AVERAGE(AL48,AO48,AR48),IF(C48="La Libertad Avanza",AO48-AVERAGE(AI48,AL48,AR48),IF(C48="Frente de Izquierda",AR48-AVERAGE(AI48,AL48,AO48),"N/A"))))</f>
        <v>2</v>
      </c>
      <c r="BC48">
        <f>IF(C48="Unión por la Patria (Frente de Todos)",AVERAGE(AH48:AJ48,AN48:AS48),IF(C48="Juntos por el Cambio",AVERAGE(AK48:AS48),IF(C48="La Libertad Avanza",AVERAGE(AQ48:AS48,AH48:AM48),IF(C48="Frente de Izquierda",AVERAGE(AH48:AP48),"N/A"))))</f>
        <v>2.5555555555555554</v>
      </c>
      <c r="BE48" t="s">
        <v>53</v>
      </c>
      <c r="BF48">
        <v>6</v>
      </c>
      <c r="BG48">
        <v>6</v>
      </c>
      <c r="BH48">
        <v>5</v>
      </c>
      <c r="BI48">
        <v>5</v>
      </c>
      <c r="BJ48">
        <v>1</v>
      </c>
      <c r="BK48">
        <v>7</v>
      </c>
      <c r="BL48">
        <v>4</v>
      </c>
      <c r="BM48" s="44">
        <f>AVERAGE(ABS(BH48-4),ABS(BI48-4),ABS(BJ48-4),ABS(BK48-4),ABS(BL48-4))</f>
        <v>1.6</v>
      </c>
      <c r="BN48">
        <v>6</v>
      </c>
      <c r="BO48">
        <v>7</v>
      </c>
      <c r="BP48">
        <v>7</v>
      </c>
      <c r="BQ48" s="9">
        <f>AVERAGE(BN48:BP48)</f>
        <v>6.666666666666667</v>
      </c>
      <c r="BR48">
        <v>5</v>
      </c>
      <c r="BS48">
        <v>7</v>
      </c>
      <c r="BT48">
        <v>5</v>
      </c>
      <c r="BU48">
        <v>7</v>
      </c>
      <c r="BV48" s="44">
        <f>-BR48+BS48-BT48+BU48</f>
        <v>4</v>
      </c>
      <c r="BZ48">
        <v>6</v>
      </c>
      <c r="CA48">
        <v>4</v>
      </c>
      <c r="CB48">
        <v>4</v>
      </c>
      <c r="CI48" s="44">
        <f>AVERAGE(BW48:CH48)</f>
        <v>4.666666666666667</v>
      </c>
      <c r="CJ48">
        <v>4</v>
      </c>
      <c r="CK48">
        <v>1</v>
      </c>
      <c r="CL48">
        <v>1</v>
      </c>
      <c r="CM48">
        <v>4</v>
      </c>
      <c r="CN48">
        <v>5</v>
      </c>
      <c r="CO48">
        <v>5</v>
      </c>
      <c r="CP48">
        <v>1</v>
      </c>
      <c r="CQ48">
        <v>1</v>
      </c>
      <c r="CR48">
        <v>1</v>
      </c>
      <c r="CS48">
        <v>5</v>
      </c>
      <c r="CT48">
        <v>4</v>
      </c>
      <c r="CU48">
        <v>6</v>
      </c>
      <c r="CV48">
        <f>IF(BE48="Unión por la Patria (Frente de Todos)",AVERAGE(CM48:CO48)-MIN(AVERAGE(CJ48:CL48),AVERAGE(CP48:CR48),AVERAGE(CS48:CU48)),IF(BE48="Juntos por el Cambio",AVERAGE(CJ48:CL48)-MIN(AVERAGE(CM48:CO48),AVERAGE(CP48:CR48),AVERAGE(CS48:CU48)),IF(BE48="La Libertad Avanza",AVERAGE(CP48:CR48)-MIN(AVERAGE(CS48:CU48),AVERAGE(CM48:CO48),AVERAGE(CJ48:CL48)),IF(BE48="Frente de Izquierda",AVERAGE(CS48:CU48)-MIN(AVERAGE(CP48:CR48),AVERAGE(CM48:CO48),AVERAGE(CJ48:CL48)),"N/A"))))</f>
        <v>3.666666666666667</v>
      </c>
      <c r="CW48">
        <f>MAX(SUM(CJ48:CL48),SUM(CM48:CO48),SUM(CP48:CR48),SUM(CS48:CU48))-MIN(SUM(CJ48:CL48),SUM(CM48:CO48),SUM(CP48:CR48),SUM(CS48:CU48))</f>
        <v>12</v>
      </c>
      <c r="CX48">
        <f>IF(BE48="Unión por la Patria (Frente de Todos)",AVERAGE(CM48:CO48)-AVERAGE(CJ48:CL48,CP48:CR48,CS48:CU48),IF(BE48="Juntos por el Cambio",AVERAGE(CJ48:CL48)-AVERAGE(CM48:CU48),IF(BE48="La Libertad Avanza",AVERAGE(CP48:CR48)-AVERAGE(CS48:CU48,CJ48:CO48),IF(BE48="Frente de Izquierda",AVERAGE(CS48:CU48)-AVERAGE(CJ48:CR48),"N/A"))))</f>
        <v>2.0000000000000004</v>
      </c>
      <c r="CY48">
        <f>IF(BE48="Unión por la Patria (Frente de Todos)",CM48-MIN(CJ48,CP48,CS48),IF(BE48="Juntos por el Cambio",CJ48-MIN(CM48,CP48,CS48),IF(BE48="La Libertad Avanza",CP48-MIN(CJ48,CM48,CS48),IF(BE48="Frente de Izquierda",CS48-MIN(CJ48,CM48,CP48),"N/A"))))</f>
        <v>3</v>
      </c>
      <c r="CZ48">
        <f>MAX(CJ48,CM48,CP48,CS48)-MIN(CJ48,CM48,CP48,CS48)</f>
        <v>4</v>
      </c>
      <c r="DA48">
        <f>IF(BE48="Unión por la Patria (Frente de Todos)",CM48-AVERAGE(CS48,CP48,CJ48),IF(BE48="Juntos por el Cambio",CJ48-AVERAGE(CM48,CP48,CS48),IF(BE48="La Libertad Avanza",CP48-AVERAGE(CS48,CM48,CJ48),IF(BE48="Frente de Izquierda",CS48-AVERAGE(CP48,CM48,CJ48),"N/A"))))</f>
        <v>0.66666666666666652</v>
      </c>
      <c r="DB48">
        <f>IF(BE48="Unión por la Patria (Frente de Todos)",CN48-MIN(CK48,CQ48,CT48),IF(BE48="Juntos por el Cambio",CK48-MIN(CN48,CQ48,CT48),IF(BE48="La Libertad Avanza",CQ48-MIN(CK48,CN48,CT48),IF(BE48="Frente de Izquierda",CT48-MIN(CK48,CN48,CQ48),"N/A"))))</f>
        <v>4</v>
      </c>
      <c r="DC48">
        <f>MAX(CK48,CN48,CQ48,CT48)-MIN(CK48,CN48,CQ48,CT48)</f>
        <v>4</v>
      </c>
      <c r="DD48">
        <f>IF(BE48="Unión por la Patria (Frente de Todos)",CN48-AVERAGE(CK48,CQ48,CT48),IF(BE48="Juntos por el Cambio",CK48-AVERAGE(CN48,CQ48,CT48),IF(BE48="La Libertad Avanza",CQ48-AVERAGE(CK48,CN48,CT48),IF(BE48="Frente de Izquierda",CT48-AVERAGE(CK48,CN48,CQ48),"N/A"))))</f>
        <v>3</v>
      </c>
      <c r="DE48">
        <f>IF(BE48="Unión por la Patria (Frente de Todos)",AVERAGE(CJ48:CL48,CP48:CU48),IF(BE48="Juntos por el Cambio",AVERAGE(CM48:CU48),IF(BE48="La Libertad Avanza",AVERAGE(CS48:CU48,CJ48:CO48),IF(BE48="Frente de Izquierda",AVERAGE(CJ48:CR48),"N/A"))))</f>
        <v>2.6666666666666665</v>
      </c>
      <c r="DF48">
        <v>6.5</v>
      </c>
      <c r="DG48" t="s">
        <v>518</v>
      </c>
      <c r="DH48" t="s">
        <v>518</v>
      </c>
      <c r="DI48" t="s">
        <v>518</v>
      </c>
      <c r="DJ48" t="s">
        <v>518</v>
      </c>
      <c r="DK48" t="s">
        <v>518</v>
      </c>
      <c r="DL48" t="s">
        <v>518</v>
      </c>
      <c r="DM48" t="s">
        <v>518</v>
      </c>
      <c r="DN48" t="s">
        <v>518</v>
      </c>
      <c r="DO48" t="s">
        <v>518</v>
      </c>
      <c r="DP48" t="s">
        <v>518</v>
      </c>
      <c r="DQ48" t="s">
        <v>518</v>
      </c>
      <c r="DR48" t="s">
        <v>518</v>
      </c>
      <c r="DS48" t="s">
        <v>518</v>
      </c>
      <c r="DT48" t="s">
        <v>518</v>
      </c>
      <c r="DU48" t="s">
        <v>518</v>
      </c>
      <c r="DV48" t="s">
        <v>518</v>
      </c>
      <c r="DW48" t="s">
        <v>518</v>
      </c>
      <c r="DX48" t="s">
        <v>518</v>
      </c>
      <c r="DY48" t="s">
        <v>518</v>
      </c>
      <c r="DZ48" t="s">
        <v>518</v>
      </c>
    </row>
    <row r="49" spans="1:130" x14ac:dyDescent="0.2">
      <c r="A49" s="44">
        <v>273</v>
      </c>
      <c r="B49" s="44">
        <v>0</v>
      </c>
      <c r="C49" s="44" t="s">
        <v>47</v>
      </c>
      <c r="D49" s="44">
        <v>5</v>
      </c>
      <c r="E49" s="44">
        <v>7</v>
      </c>
      <c r="F49" s="44">
        <v>5</v>
      </c>
      <c r="G49" s="44">
        <v>2</v>
      </c>
      <c r="H49" s="44">
        <v>2</v>
      </c>
      <c r="I49" s="44">
        <v>5</v>
      </c>
      <c r="J49" s="44">
        <v>5</v>
      </c>
      <c r="K49" s="44">
        <f>AVERAGE(ABS(F49-4),ABS(G49-4),ABS(H49-4),ABS(I49-4),ABS(J49-4))</f>
        <v>1.4</v>
      </c>
      <c r="L49" s="44">
        <v>7</v>
      </c>
      <c r="M49" s="44">
        <v>6</v>
      </c>
      <c r="N49" s="44">
        <v>7</v>
      </c>
      <c r="O49" s="9">
        <f>AVERAGE(L49:N49)</f>
        <v>6.666666666666667</v>
      </c>
      <c r="P49" s="44">
        <v>3</v>
      </c>
      <c r="Q49" s="44">
        <v>7</v>
      </c>
      <c r="R49" s="44">
        <v>3</v>
      </c>
      <c r="S49" s="44">
        <v>7</v>
      </c>
      <c r="T49" s="44">
        <f>-P49+Q49-R49+S49</f>
        <v>8</v>
      </c>
      <c r="U49" s="44">
        <v>6</v>
      </c>
      <c r="V49" s="44">
        <v>2</v>
      </c>
      <c r="W49" s="44">
        <v>3</v>
      </c>
      <c r="X49" s="44"/>
      <c r="Y49" s="44"/>
      <c r="Z49" s="44"/>
      <c r="AA49" s="44"/>
      <c r="AB49" s="44"/>
      <c r="AC49" s="44"/>
      <c r="AD49" s="44"/>
      <c r="AE49" s="44"/>
      <c r="AF49" s="44"/>
      <c r="AG49" s="44">
        <f>AVERAGE(U49:AF49)</f>
        <v>3.6666666666666665</v>
      </c>
      <c r="AH49" s="44">
        <v>5</v>
      </c>
      <c r="AI49" s="44">
        <v>5</v>
      </c>
      <c r="AJ49" s="44">
        <v>5</v>
      </c>
      <c r="AK49" s="44">
        <v>3</v>
      </c>
      <c r="AL49" s="44">
        <v>1</v>
      </c>
      <c r="AM49" s="44">
        <v>3</v>
      </c>
      <c r="AN49" s="44">
        <v>3</v>
      </c>
      <c r="AO49" s="44">
        <v>1</v>
      </c>
      <c r="AP49" s="44">
        <v>2</v>
      </c>
      <c r="AQ49" s="44">
        <v>3</v>
      </c>
      <c r="AR49" s="44">
        <v>3</v>
      </c>
      <c r="AS49" s="44">
        <v>3</v>
      </c>
      <c r="AT49">
        <f>IF(C49="Unión por la Patria (Frente de Todos)",AVERAGE(AK49:AM49)-MIN(AVERAGE(AH49:AJ49),AVERAGE(AN49:AP49),AVERAGE(AQ49:AS49)),IF(C49="Juntos por el Cambio",AVERAGE(AH49:AJ49)-MIN(AVERAGE(AK49:AM49),AVERAGE(AN49:AP49),AVERAGE(AQ49:AS49)),IF(C49="La Libertad Avanza",AVERAGE(AN49:AP49)-MIN(AVERAGE(AQ49:AS49),AVERAGE(AK49:AM49),AVERAGE(AH49:AJ49)),IF(C49="Frente de Izquierda",AVERAGE(AQ49:AS49)-MIN(AVERAGE(AN49:AP49),AVERAGE(AK49:AM49),AVERAGE(AH49:AJ49)),"N/A"))))</f>
        <v>3</v>
      </c>
      <c r="AU49">
        <f>MAX(SUM(AH49:AJ49),SUM(AK49:AM49),SUM(AN49:AP49),SUM(AQ49:AS49))-MIN(SUM(AH49:AJ49),SUM(AK49:AM49),SUM(AN49:AP49),SUM(AQ49:AS49))</f>
        <v>9</v>
      </c>
      <c r="AV49">
        <f>IF(C49="Unión por la Patria (Frente de Todos)",AVERAGE(AK49:AM49)-AVERAGE(AH49:AJ49,AN49:AP49,AQ49:AS49),IF(C49="Juntos por el Cambio",AVERAGE(AH49:AJ49)-AVERAGE(AK49:AS49),IF(C49="La Libertad Avanza",AVERAGE(AN49:AP49)-AVERAGE(AQ49:AS49,AH49:AM49),IF(C49="Frente de Izquierda",AVERAGE(AQ49:AS49)-AVERAGE(AH49:AP49),"N/A"))))</f>
        <v>2.5555555555555554</v>
      </c>
      <c r="AW49">
        <f>IF(C49="Unión por la Patria (Frente de Todos)",AK49-MIN(AH49,AN49,AQ49),IF(C49="Juntos por el Cambio",AH49-MIN(AK49,AN49,AQ49),IF(C49="La Libertad Avanza",AN49-MIN(AH49,AK49,AQ49),IF(C49="Frente de Izquierda",AQ49-MIN(AH49,AK49,AN49),"N/A"))))</f>
        <v>2</v>
      </c>
      <c r="AX49">
        <f>MAX(AH49,AK49,AN49,AQ49)-MIN(AH49,AK49,AN49,AQ49)</f>
        <v>2</v>
      </c>
      <c r="AY49">
        <f>IF(C49="Unión por la Patria (Frente de Todos)",AK49-AVERAGE(AQ49,AN49,AH49),IF(C49="Juntos por el Cambio",AH49-AVERAGE(AK49,AN49,AQ49),IF(C49="La Libertad Avanza",AN49-AVERAGE(AQ49,AK49,AH49),IF(C49="Frente de Izquierda",AQ49-AVERAGE(AN49,AK49,AH49),"N/A"))))</f>
        <v>2</v>
      </c>
      <c r="AZ49">
        <f>IF(C49="Unión por la Patria (Frente de Todos)",AL49-MIN(AI49,AO49,AR49),IF(C49="Juntos por el Cambio",AI49-MIN(AL49,AO49,AR49),IF(C49="La Libertad Avanza",AO49-MIN(AI49,AL49,AR49),IF(C49="Frente de Izquierda",AR49-MIN(AI49,AL49,AO49),"N/A"))))</f>
        <v>4</v>
      </c>
      <c r="BA49">
        <f>MAX(AI49,AL49,AO49,AR49)-MIN(AI49,AL49,AO49,AR49)</f>
        <v>4</v>
      </c>
      <c r="BB49">
        <f>IF(C49="Unión por la Patria (Frente de Todos)",AL49-AVERAGE(AI49,AO49,AR49),IF(C49="Juntos por el Cambio",AI49-AVERAGE(AL49,AO49,AR49),IF(C49="La Libertad Avanza",AO49-AVERAGE(AI49,AL49,AR49),IF(C49="Frente de Izquierda",AR49-AVERAGE(AI49,AL49,AO49),"N/A"))))</f>
        <v>3.333333333333333</v>
      </c>
      <c r="BC49">
        <f>IF(C49="Unión por la Patria (Frente de Todos)",AVERAGE(AH49:AJ49,AN49:AS49),IF(C49="Juntos por el Cambio",AVERAGE(AK49:AS49),IF(C49="La Libertad Avanza",AVERAGE(AQ49:AS49,AH49:AM49),IF(C49="Frente de Izquierda",AVERAGE(AH49:AP49),"N/A"))))</f>
        <v>2.4444444444444446</v>
      </c>
      <c r="BE49" t="s">
        <v>47</v>
      </c>
      <c r="BF49">
        <v>6</v>
      </c>
      <c r="BG49">
        <v>7</v>
      </c>
      <c r="BH49">
        <v>5</v>
      </c>
      <c r="BI49">
        <v>2</v>
      </c>
      <c r="BJ49">
        <v>3</v>
      </c>
      <c r="BK49">
        <v>2</v>
      </c>
      <c r="BL49">
        <v>2</v>
      </c>
      <c r="BM49" s="44">
        <f>AVERAGE(ABS(BH49-4),ABS(BI49-4),ABS(BJ49-4),ABS(BK49-4),ABS(BL49-4))</f>
        <v>1.6</v>
      </c>
      <c r="BN49">
        <v>7</v>
      </c>
      <c r="BO49">
        <v>6</v>
      </c>
      <c r="BP49">
        <v>7</v>
      </c>
      <c r="BQ49" s="9">
        <f>AVERAGE(BN49:BP49)</f>
        <v>6.666666666666667</v>
      </c>
      <c r="BR49">
        <v>3</v>
      </c>
      <c r="BS49">
        <v>7</v>
      </c>
      <c r="BT49">
        <v>5</v>
      </c>
      <c r="BU49">
        <v>7</v>
      </c>
      <c r="BV49" s="44">
        <f>-BR49+BS49-BT49+BU49</f>
        <v>6</v>
      </c>
      <c r="BW49">
        <v>5</v>
      </c>
      <c r="BX49">
        <v>1</v>
      </c>
      <c r="BY49">
        <v>4</v>
      </c>
      <c r="CI49" s="44">
        <f>AVERAGE(BW49:CH49)</f>
        <v>3.3333333333333335</v>
      </c>
      <c r="CJ49">
        <v>5</v>
      </c>
      <c r="CK49">
        <v>5</v>
      </c>
      <c r="CL49">
        <v>5</v>
      </c>
      <c r="CM49">
        <v>4</v>
      </c>
      <c r="CN49">
        <v>1</v>
      </c>
      <c r="CO49">
        <v>5</v>
      </c>
      <c r="CP49">
        <v>2</v>
      </c>
      <c r="CQ49">
        <v>1</v>
      </c>
      <c r="CR49">
        <v>1</v>
      </c>
      <c r="CS49">
        <v>4</v>
      </c>
      <c r="CT49">
        <v>2</v>
      </c>
      <c r="CU49">
        <v>4</v>
      </c>
      <c r="CV49">
        <f>IF(BE49="Unión por la Patria (Frente de Todos)",AVERAGE(CM49:CO49)-MIN(AVERAGE(CJ49:CL49),AVERAGE(CP49:CR49),AVERAGE(CS49:CU49)),IF(BE49="Juntos por el Cambio",AVERAGE(CJ49:CL49)-MIN(AVERAGE(CM49:CO49),AVERAGE(CP49:CR49),AVERAGE(CS49:CU49)),IF(BE49="La Libertad Avanza",AVERAGE(CP49:CR49)-MIN(AVERAGE(CS49:CU49),AVERAGE(CM49:CO49),AVERAGE(CJ49:CL49)),IF(BE49="Frente de Izquierda",AVERAGE(CS49:CU49)-MIN(AVERAGE(CP49:CR49),AVERAGE(CM49:CO49),AVERAGE(CJ49:CL49)),"N/A"))))</f>
        <v>3.666666666666667</v>
      </c>
      <c r="CW49">
        <f>MAX(SUM(CJ49:CL49),SUM(CM49:CO49),SUM(CP49:CR49),SUM(CS49:CU49))-MIN(SUM(CJ49:CL49),SUM(CM49:CO49),SUM(CP49:CR49),SUM(CS49:CU49))</f>
        <v>11</v>
      </c>
      <c r="CX49">
        <f>IF(BE49="Unión por la Patria (Frente de Todos)",AVERAGE(CM49:CO49)-AVERAGE(CJ49:CL49,CP49:CR49,CS49:CU49),IF(BE49="Juntos por el Cambio",AVERAGE(CJ49:CL49)-AVERAGE(CM49:CU49),IF(BE49="La Libertad Avanza",AVERAGE(CP49:CR49)-AVERAGE(CS49:CU49,CJ49:CO49),IF(BE49="Frente de Izquierda",AVERAGE(CS49:CU49)-AVERAGE(CJ49:CR49),"N/A"))))</f>
        <v>2.3333333333333335</v>
      </c>
      <c r="CY49">
        <f>IF(BE49="Unión por la Patria (Frente de Todos)",CM49-MIN(CJ49,CP49,CS49),IF(BE49="Juntos por el Cambio",CJ49-MIN(CM49,CP49,CS49),IF(BE49="La Libertad Avanza",CP49-MIN(CJ49,CM49,CS49),IF(BE49="Frente de Izquierda",CS49-MIN(CJ49,CM49,CP49),"N/A"))))</f>
        <v>3</v>
      </c>
      <c r="CZ49">
        <f>MAX(CJ49,CM49,CP49,CS49)-MIN(CJ49,CM49,CP49,CS49)</f>
        <v>3</v>
      </c>
      <c r="DA49">
        <f>IF(BE49="Unión por la Patria (Frente de Todos)",CM49-AVERAGE(CS49,CP49,CJ49),IF(BE49="Juntos por el Cambio",CJ49-AVERAGE(CM49,CP49,CS49),IF(BE49="La Libertad Avanza",CP49-AVERAGE(CS49,CM49,CJ49),IF(BE49="Frente de Izquierda",CS49-AVERAGE(CP49,CM49,CJ49),"N/A"))))</f>
        <v>1.6666666666666665</v>
      </c>
      <c r="DB49">
        <f>IF(BE49="Unión por la Patria (Frente de Todos)",CN49-MIN(CK49,CQ49,CT49),IF(BE49="Juntos por el Cambio",CK49-MIN(CN49,CQ49,CT49),IF(BE49="La Libertad Avanza",CQ49-MIN(CK49,CN49,CT49),IF(BE49="Frente de Izquierda",CT49-MIN(CK49,CN49,CQ49),"N/A"))))</f>
        <v>4</v>
      </c>
      <c r="DC49">
        <f>MAX(CK49,CN49,CQ49,CT49)-MIN(CK49,CN49,CQ49,CT49)</f>
        <v>4</v>
      </c>
      <c r="DD49">
        <f>IF(BE49="Unión por la Patria (Frente de Todos)",CN49-AVERAGE(CK49,CQ49,CT49),IF(BE49="Juntos por el Cambio",CK49-AVERAGE(CN49,CQ49,CT49),IF(BE49="La Libertad Avanza",CQ49-AVERAGE(CK49,CN49,CT49),IF(BE49="Frente de Izquierda",CT49-AVERAGE(CK49,CN49,CQ49),"N/A"))))</f>
        <v>3.666666666666667</v>
      </c>
      <c r="DE49">
        <f>IF(BE49="Unión por la Patria (Frente de Todos)",AVERAGE(CJ49:CL49,CP49:CU49),IF(BE49="Juntos por el Cambio",AVERAGE(CM49:CU49),IF(BE49="La Libertad Avanza",AVERAGE(CS49:CU49,CJ49:CO49),IF(BE49="Frente de Izquierda",AVERAGE(CJ49:CR49),"N/A"))))</f>
        <v>2.6666666666666665</v>
      </c>
      <c r="DF49">
        <v>6</v>
      </c>
      <c r="DG49" t="s">
        <v>518</v>
      </c>
      <c r="DH49" t="s">
        <v>518</v>
      </c>
      <c r="DI49" t="s">
        <v>518</v>
      </c>
      <c r="DJ49" t="s">
        <v>518</v>
      </c>
      <c r="DK49" t="s">
        <v>518</v>
      </c>
      <c r="DL49" t="s">
        <v>518</v>
      </c>
      <c r="DM49" t="s">
        <v>518</v>
      </c>
      <c r="DN49" t="s">
        <v>518</v>
      </c>
      <c r="DO49" t="s">
        <v>518</v>
      </c>
      <c r="DP49" t="s">
        <v>518</v>
      </c>
      <c r="DQ49" t="s">
        <v>518</v>
      </c>
      <c r="DR49" t="s">
        <v>518</v>
      </c>
      <c r="DS49" t="s">
        <v>518</v>
      </c>
      <c r="DT49" t="s">
        <v>518</v>
      </c>
      <c r="DU49" t="s">
        <v>518</v>
      </c>
      <c r="DV49" t="s">
        <v>518</v>
      </c>
      <c r="DW49" t="s">
        <v>518</v>
      </c>
      <c r="DX49" t="s">
        <v>518</v>
      </c>
      <c r="DY49" t="s">
        <v>518</v>
      </c>
      <c r="DZ49" t="s">
        <v>518</v>
      </c>
    </row>
    <row r="50" spans="1:130" x14ac:dyDescent="0.2">
      <c r="A50" s="44">
        <v>261</v>
      </c>
      <c r="B50" s="44">
        <v>1</v>
      </c>
      <c r="C50" s="44" t="s">
        <v>47</v>
      </c>
      <c r="D50" s="44">
        <v>5</v>
      </c>
      <c r="E50" s="44">
        <v>5</v>
      </c>
      <c r="F50" s="44">
        <v>1</v>
      </c>
      <c r="G50" s="44">
        <v>4</v>
      </c>
      <c r="H50" s="44">
        <v>7</v>
      </c>
      <c r="I50" s="44">
        <v>3</v>
      </c>
      <c r="J50" s="44">
        <v>7</v>
      </c>
      <c r="K50" s="44">
        <f>AVERAGE(ABS(F50-4),ABS(G50-4),ABS(H50-4),ABS(I50-4),ABS(J50-4))</f>
        <v>2</v>
      </c>
      <c r="L50" s="44">
        <v>7</v>
      </c>
      <c r="M50" s="44">
        <v>5</v>
      </c>
      <c r="N50" s="44">
        <v>7</v>
      </c>
      <c r="O50" s="9">
        <f>AVERAGE(L50:N50)</f>
        <v>6.333333333333333</v>
      </c>
      <c r="P50" s="44">
        <v>4</v>
      </c>
      <c r="Q50" s="44">
        <v>4</v>
      </c>
      <c r="R50" s="44">
        <v>7</v>
      </c>
      <c r="S50" s="44">
        <v>7</v>
      </c>
      <c r="T50" s="44">
        <f>-P50+Q50-R50+S50</f>
        <v>0</v>
      </c>
      <c r="U50" s="44">
        <v>3</v>
      </c>
      <c r="V50" s="44">
        <v>4</v>
      </c>
      <c r="W50" s="44">
        <v>4</v>
      </c>
      <c r="X50" s="44"/>
      <c r="Y50" s="44"/>
      <c r="Z50" s="44"/>
      <c r="AA50" s="44"/>
      <c r="AB50" s="44"/>
      <c r="AC50" s="44"/>
      <c r="AD50" s="44"/>
      <c r="AE50" s="44"/>
      <c r="AF50" s="44"/>
      <c r="AG50" s="44">
        <f>AVERAGE(U50:AF50)</f>
        <v>3.6666666666666665</v>
      </c>
      <c r="AH50" s="44">
        <v>5</v>
      </c>
      <c r="AI50" s="44">
        <v>6</v>
      </c>
      <c r="AJ50" s="44">
        <v>6</v>
      </c>
      <c r="AK50" s="44">
        <v>1</v>
      </c>
      <c r="AL50" s="44">
        <v>2</v>
      </c>
      <c r="AM50" s="44">
        <v>1</v>
      </c>
      <c r="AN50" s="44">
        <v>5</v>
      </c>
      <c r="AO50" s="44">
        <v>5</v>
      </c>
      <c r="AP50" s="44">
        <v>5</v>
      </c>
      <c r="AQ50" s="44">
        <v>1</v>
      </c>
      <c r="AR50" s="44">
        <v>1</v>
      </c>
      <c r="AS50" s="44">
        <v>1</v>
      </c>
      <c r="AT50">
        <f>IF(C50="Unión por la Patria (Frente de Todos)",AVERAGE(AK50:AM50)-MIN(AVERAGE(AH50:AJ50),AVERAGE(AN50:AP50),AVERAGE(AQ50:AS50)),IF(C50="Juntos por el Cambio",AVERAGE(AH50:AJ50)-MIN(AVERAGE(AK50:AM50),AVERAGE(AN50:AP50),AVERAGE(AQ50:AS50)),IF(C50="La Libertad Avanza",AVERAGE(AN50:AP50)-MIN(AVERAGE(AQ50:AS50),AVERAGE(AK50:AM50),AVERAGE(AH50:AJ50)),IF(C50="Frente de Izquierda",AVERAGE(AQ50:AS50)-MIN(AVERAGE(AN50:AP50),AVERAGE(AK50:AM50),AVERAGE(AH50:AJ50)),"N/A"))))</f>
        <v>4.666666666666667</v>
      </c>
      <c r="AU50">
        <f>MAX(SUM(AH50:AJ50),SUM(AK50:AM50),SUM(AN50:AP50),SUM(AQ50:AS50))-MIN(SUM(AH50:AJ50),SUM(AK50:AM50),SUM(AN50:AP50),SUM(AQ50:AS50))</f>
        <v>14</v>
      </c>
      <c r="AV50">
        <f>IF(C50="Unión por la Patria (Frente de Todos)",AVERAGE(AK50:AM50)-AVERAGE(AH50:AJ50,AN50:AP50,AQ50:AS50),IF(C50="Juntos por el Cambio",AVERAGE(AH50:AJ50)-AVERAGE(AK50:AS50),IF(C50="La Libertad Avanza",AVERAGE(AN50:AP50)-AVERAGE(AQ50:AS50,AH50:AM50),IF(C50="Frente de Izquierda",AVERAGE(AQ50:AS50)-AVERAGE(AH50:AP50),"N/A"))))</f>
        <v>3.2222222222222223</v>
      </c>
      <c r="AW50">
        <f>IF(C50="Unión por la Patria (Frente de Todos)",AK50-MIN(AH50,AN50,AQ50),IF(C50="Juntos por el Cambio",AH50-MIN(AK50,AN50,AQ50),IF(C50="La Libertad Avanza",AN50-MIN(AH50,AK50,AQ50),IF(C50="Frente de Izquierda",AQ50-MIN(AH50,AK50,AN50),"N/A"))))</f>
        <v>4</v>
      </c>
      <c r="AX50">
        <f>MAX(AH50,AK50,AN50,AQ50)-MIN(AH50,AK50,AN50,AQ50)</f>
        <v>4</v>
      </c>
      <c r="AY50">
        <f>IF(C50="Unión por la Patria (Frente de Todos)",AK50-AVERAGE(AQ50,AN50,AH50),IF(C50="Juntos por el Cambio",AH50-AVERAGE(AK50,AN50,AQ50),IF(C50="La Libertad Avanza",AN50-AVERAGE(AQ50,AK50,AH50),IF(C50="Frente de Izquierda",AQ50-AVERAGE(AN50,AK50,AH50),"N/A"))))</f>
        <v>2.6666666666666665</v>
      </c>
      <c r="AZ50">
        <f>IF(C50="Unión por la Patria (Frente de Todos)",AL50-MIN(AI50,AO50,AR50),IF(C50="Juntos por el Cambio",AI50-MIN(AL50,AO50,AR50),IF(C50="La Libertad Avanza",AO50-MIN(AI50,AL50,AR50),IF(C50="Frente de Izquierda",AR50-MIN(AI50,AL50,AO50),"N/A"))))</f>
        <v>5</v>
      </c>
      <c r="BA50">
        <f>MAX(AI50,AL50,AO50,AR50)-MIN(AI50,AL50,AO50,AR50)</f>
        <v>5</v>
      </c>
      <c r="BB50">
        <f>IF(C50="Unión por la Patria (Frente de Todos)",AL50-AVERAGE(AI50,AO50,AR50),IF(C50="Juntos por el Cambio",AI50-AVERAGE(AL50,AO50,AR50),IF(C50="La Libertad Avanza",AO50-AVERAGE(AI50,AL50,AR50),IF(C50="Frente de Izquierda",AR50-AVERAGE(AI50,AL50,AO50),"N/A"))))</f>
        <v>3.3333333333333335</v>
      </c>
      <c r="BC50">
        <f>IF(C50="Unión por la Patria (Frente de Todos)",AVERAGE(AH50:AJ50,AN50:AS50),IF(C50="Juntos por el Cambio",AVERAGE(AK50:AS50),IF(C50="La Libertad Avanza",AVERAGE(AQ50:AS50,AH50:AM50),IF(C50="Frente de Izquierda",AVERAGE(AH50:AP50),"N/A"))))</f>
        <v>2.4444444444444446</v>
      </c>
      <c r="BE50" t="s">
        <v>47</v>
      </c>
      <c r="BF50">
        <v>5</v>
      </c>
      <c r="BG50">
        <v>5</v>
      </c>
      <c r="BH50">
        <v>1</v>
      </c>
      <c r="BI50">
        <v>4</v>
      </c>
      <c r="BJ50">
        <v>7</v>
      </c>
      <c r="BK50">
        <v>2</v>
      </c>
      <c r="BL50">
        <v>7</v>
      </c>
      <c r="BM50" s="44">
        <f>AVERAGE(ABS(BH50-4),ABS(BI50-4),ABS(BJ50-4),ABS(BK50-4),ABS(BL50-4))</f>
        <v>2.2000000000000002</v>
      </c>
      <c r="BN50">
        <v>7</v>
      </c>
      <c r="BO50">
        <v>7</v>
      </c>
      <c r="BP50">
        <v>7</v>
      </c>
      <c r="BQ50" s="9">
        <f>AVERAGE(BN50:BP50)</f>
        <v>7</v>
      </c>
      <c r="BR50">
        <v>6</v>
      </c>
      <c r="BS50">
        <v>4</v>
      </c>
      <c r="BT50">
        <v>7</v>
      </c>
      <c r="BU50">
        <v>7</v>
      </c>
      <c r="BV50" s="44">
        <f>-BR50+BS50-BT50+BU50</f>
        <v>-2</v>
      </c>
      <c r="BW50">
        <v>4</v>
      </c>
      <c r="BX50">
        <v>5</v>
      </c>
      <c r="BY50">
        <v>6</v>
      </c>
      <c r="CI50" s="44">
        <f>AVERAGE(BW50:CH50)</f>
        <v>5</v>
      </c>
      <c r="CJ50">
        <v>6</v>
      </c>
      <c r="CK50">
        <v>6</v>
      </c>
      <c r="CL50">
        <v>6</v>
      </c>
      <c r="CM50">
        <v>1</v>
      </c>
      <c r="CN50">
        <v>1</v>
      </c>
      <c r="CO50">
        <v>1</v>
      </c>
      <c r="CP50">
        <v>6</v>
      </c>
      <c r="CQ50">
        <v>6</v>
      </c>
      <c r="CR50">
        <v>6</v>
      </c>
      <c r="CS50">
        <v>1</v>
      </c>
      <c r="CT50">
        <v>1</v>
      </c>
      <c r="CU50">
        <v>1</v>
      </c>
      <c r="CV50">
        <f>IF(BE50="Unión por la Patria (Frente de Todos)",AVERAGE(CM50:CO50)-MIN(AVERAGE(CJ50:CL50),AVERAGE(CP50:CR50),AVERAGE(CS50:CU50)),IF(BE50="Juntos por el Cambio",AVERAGE(CJ50:CL50)-MIN(AVERAGE(CM50:CO50),AVERAGE(CP50:CR50),AVERAGE(CS50:CU50)),IF(BE50="La Libertad Avanza",AVERAGE(CP50:CR50)-MIN(AVERAGE(CS50:CU50),AVERAGE(CM50:CO50),AVERAGE(CJ50:CL50)),IF(BE50="Frente de Izquierda",AVERAGE(CS50:CU50)-MIN(AVERAGE(CP50:CR50),AVERAGE(CM50:CO50),AVERAGE(CJ50:CL50)),"N/A"))))</f>
        <v>5</v>
      </c>
      <c r="CW50">
        <f>MAX(SUM(CJ50:CL50),SUM(CM50:CO50),SUM(CP50:CR50),SUM(CS50:CU50))-MIN(SUM(CJ50:CL50),SUM(CM50:CO50),SUM(CP50:CR50),SUM(CS50:CU50))</f>
        <v>15</v>
      </c>
      <c r="CX50">
        <f>IF(BE50="Unión por la Patria (Frente de Todos)",AVERAGE(CM50:CO50)-AVERAGE(CJ50:CL50,CP50:CR50,CS50:CU50),IF(BE50="Juntos por el Cambio",AVERAGE(CJ50:CL50)-AVERAGE(CM50:CU50),IF(BE50="La Libertad Avanza",AVERAGE(CP50:CR50)-AVERAGE(CS50:CU50,CJ50:CO50),IF(BE50="Frente de Izquierda",AVERAGE(CS50:CU50)-AVERAGE(CJ50:CR50),"N/A"))))</f>
        <v>3.3333333333333335</v>
      </c>
      <c r="CY50">
        <f>IF(BE50="Unión por la Patria (Frente de Todos)",CM50-MIN(CJ50,CP50,CS50),IF(BE50="Juntos por el Cambio",CJ50-MIN(CM50,CP50,CS50),IF(BE50="La Libertad Avanza",CP50-MIN(CJ50,CM50,CS50),IF(BE50="Frente de Izquierda",CS50-MIN(CJ50,CM50,CP50),"N/A"))))</f>
        <v>5</v>
      </c>
      <c r="CZ50">
        <f>MAX(CJ50,CM50,CP50,CS50)-MIN(CJ50,CM50,CP50,CS50)</f>
        <v>5</v>
      </c>
      <c r="DA50">
        <f>IF(BE50="Unión por la Patria (Frente de Todos)",CM50-AVERAGE(CS50,CP50,CJ50),IF(BE50="Juntos por el Cambio",CJ50-AVERAGE(CM50,CP50,CS50),IF(BE50="La Libertad Avanza",CP50-AVERAGE(CS50,CM50,CJ50),IF(BE50="Frente de Izquierda",CS50-AVERAGE(CP50,CM50,CJ50),"N/A"))))</f>
        <v>3.3333333333333335</v>
      </c>
      <c r="DB50">
        <f>IF(BE50="Unión por la Patria (Frente de Todos)",CN50-MIN(CK50,CQ50,CT50),IF(BE50="Juntos por el Cambio",CK50-MIN(CN50,CQ50,CT50),IF(BE50="La Libertad Avanza",CQ50-MIN(CK50,CN50,CT50),IF(BE50="Frente de Izquierda",CT50-MIN(CK50,CN50,CQ50),"N/A"))))</f>
        <v>5</v>
      </c>
      <c r="DC50">
        <f>MAX(CK50,CN50,CQ50,CT50)-MIN(CK50,CN50,CQ50,CT50)</f>
        <v>5</v>
      </c>
      <c r="DD50">
        <f>IF(BE50="Unión por la Patria (Frente de Todos)",CN50-AVERAGE(CK50,CQ50,CT50),IF(BE50="Juntos por el Cambio",CK50-AVERAGE(CN50,CQ50,CT50),IF(BE50="La Libertad Avanza",CQ50-AVERAGE(CK50,CN50,CT50),IF(BE50="Frente de Izquierda",CT50-AVERAGE(CK50,CN50,CQ50),"N/A"))))</f>
        <v>3.3333333333333335</v>
      </c>
      <c r="DE50">
        <f>IF(BE50="Unión por la Patria (Frente de Todos)",AVERAGE(CJ50:CL50,CP50:CU50),IF(BE50="Juntos por el Cambio",AVERAGE(CM50:CU50),IF(BE50="La Libertad Avanza",AVERAGE(CS50:CU50,CJ50:CO50),IF(BE50="Frente de Izquierda",AVERAGE(CJ50:CR50),"N/A"))))</f>
        <v>2.6666666666666665</v>
      </c>
      <c r="DF50">
        <v>7</v>
      </c>
      <c r="DG50">
        <v>0</v>
      </c>
      <c r="DH50">
        <v>1</v>
      </c>
      <c r="DI50">
        <v>2</v>
      </c>
      <c r="DJ50">
        <v>0</v>
      </c>
      <c r="DK50">
        <v>7</v>
      </c>
      <c r="DL50">
        <v>7</v>
      </c>
      <c r="DM50">
        <v>7</v>
      </c>
      <c r="DN50">
        <v>1</v>
      </c>
      <c r="DO50">
        <v>1</v>
      </c>
      <c r="DP50">
        <v>7</v>
      </c>
      <c r="DQ50">
        <v>7</v>
      </c>
      <c r="DR50">
        <v>2</v>
      </c>
      <c r="DS50">
        <v>1</v>
      </c>
      <c r="DT50">
        <v>5</v>
      </c>
      <c r="DU50">
        <v>5</v>
      </c>
      <c r="DV50">
        <v>1</v>
      </c>
      <c r="DW50" t="s">
        <v>618</v>
      </c>
      <c r="DX50" t="s">
        <v>617</v>
      </c>
      <c r="DY50" t="s">
        <v>617</v>
      </c>
      <c r="DZ50" t="s">
        <v>618</v>
      </c>
    </row>
    <row r="51" spans="1:130" x14ac:dyDescent="0.2">
      <c r="A51" s="44">
        <v>921</v>
      </c>
      <c r="B51" s="44">
        <v>0</v>
      </c>
      <c r="C51" s="44" t="s">
        <v>49</v>
      </c>
      <c r="D51" s="44">
        <v>5</v>
      </c>
      <c r="E51" s="44">
        <v>6</v>
      </c>
      <c r="F51" s="44">
        <v>5</v>
      </c>
      <c r="G51" s="44">
        <v>2</v>
      </c>
      <c r="H51" s="44">
        <v>5</v>
      </c>
      <c r="I51" s="44">
        <v>2</v>
      </c>
      <c r="J51" s="44">
        <v>5</v>
      </c>
      <c r="K51" s="44">
        <f>AVERAGE(ABS(F51-4),ABS(G51-4),ABS(H51-4),ABS(I51-4),ABS(J51-4))</f>
        <v>1.4</v>
      </c>
      <c r="L51" s="44">
        <v>5</v>
      </c>
      <c r="M51" s="44">
        <v>3</v>
      </c>
      <c r="N51" s="44">
        <v>6</v>
      </c>
      <c r="O51" s="9">
        <f>AVERAGE(L51:N51)</f>
        <v>4.666666666666667</v>
      </c>
      <c r="P51" s="44">
        <v>3</v>
      </c>
      <c r="Q51" s="44">
        <v>6</v>
      </c>
      <c r="R51" s="44">
        <v>2</v>
      </c>
      <c r="S51" s="44">
        <v>6</v>
      </c>
      <c r="T51" s="44">
        <f>-P51+Q51-R51+S51</f>
        <v>7</v>
      </c>
      <c r="U51" s="44"/>
      <c r="V51" s="44"/>
      <c r="W51" s="44"/>
      <c r="X51" s="44"/>
      <c r="Y51" s="44"/>
      <c r="Z51" s="44"/>
      <c r="AA51" s="44">
        <v>4</v>
      </c>
      <c r="AB51" s="44">
        <v>5</v>
      </c>
      <c r="AC51" s="44">
        <v>3</v>
      </c>
      <c r="AD51" s="44"/>
      <c r="AE51" s="44"/>
      <c r="AF51" s="44"/>
      <c r="AG51" s="44">
        <f>AVERAGE(U51:AF51)</f>
        <v>4</v>
      </c>
      <c r="AH51" s="44">
        <v>4</v>
      </c>
      <c r="AI51" s="44">
        <v>4</v>
      </c>
      <c r="AJ51" s="44">
        <v>4</v>
      </c>
      <c r="AK51" s="44">
        <v>2</v>
      </c>
      <c r="AL51" s="44">
        <v>2</v>
      </c>
      <c r="AM51" s="44">
        <v>2</v>
      </c>
      <c r="AN51" s="44">
        <v>5</v>
      </c>
      <c r="AO51" s="44">
        <v>5</v>
      </c>
      <c r="AP51" s="44">
        <v>5</v>
      </c>
      <c r="AQ51" s="44">
        <v>2</v>
      </c>
      <c r="AR51" s="44">
        <v>2</v>
      </c>
      <c r="AS51" s="44">
        <v>2</v>
      </c>
      <c r="AT51">
        <f>IF(C51="Unión por la Patria (Frente de Todos)",AVERAGE(AK51:AM51)-MIN(AVERAGE(AH51:AJ51),AVERAGE(AN51:AP51),AVERAGE(AQ51:AS51)),IF(C51="Juntos por el Cambio",AVERAGE(AH51:AJ51)-MIN(AVERAGE(AK51:AM51),AVERAGE(AN51:AP51),AVERAGE(AQ51:AS51)),IF(C51="La Libertad Avanza",AVERAGE(AN51:AP51)-MIN(AVERAGE(AQ51:AS51),AVERAGE(AK51:AM51),AVERAGE(AH51:AJ51)),IF(C51="Frente de Izquierda",AVERAGE(AQ51:AS51)-MIN(AVERAGE(AN51:AP51),AVERAGE(AK51:AM51),AVERAGE(AH51:AJ51)),"N/A"))))</f>
        <v>3</v>
      </c>
      <c r="AU51">
        <f>MAX(SUM(AH51:AJ51),SUM(AK51:AM51),SUM(AN51:AP51),SUM(AQ51:AS51))-MIN(SUM(AH51:AJ51),SUM(AK51:AM51),SUM(AN51:AP51),SUM(AQ51:AS51))</f>
        <v>9</v>
      </c>
      <c r="AV51">
        <f>IF(C51="Unión por la Patria (Frente de Todos)",AVERAGE(AK51:AM51)-AVERAGE(AH51:AJ51,AN51:AP51,AQ51:AS51),IF(C51="Juntos por el Cambio",AVERAGE(AH51:AJ51)-AVERAGE(AK51:AS51),IF(C51="La Libertad Avanza",AVERAGE(AN51:AP51)-AVERAGE(AQ51:AS51,AH51:AM51),IF(C51="Frente de Izquierda",AVERAGE(AQ51:AS51)-AVERAGE(AH51:AP51),"N/A"))))</f>
        <v>2.3333333333333335</v>
      </c>
      <c r="AW51">
        <f>IF(C51="Unión por la Patria (Frente de Todos)",AK51-MIN(AH51,AN51,AQ51),IF(C51="Juntos por el Cambio",AH51-MIN(AK51,AN51,AQ51),IF(C51="La Libertad Avanza",AN51-MIN(AH51,AK51,AQ51),IF(C51="Frente de Izquierda",AQ51-MIN(AH51,AK51,AN51),"N/A"))))</f>
        <v>3</v>
      </c>
      <c r="AX51">
        <f>MAX(AH51,AK51,AN51,AQ51)-MIN(AH51,AK51,AN51,AQ51)</f>
        <v>3</v>
      </c>
      <c r="AY51">
        <f>IF(C51="Unión por la Patria (Frente de Todos)",AK51-AVERAGE(AQ51,AN51,AH51),IF(C51="Juntos por el Cambio",AH51-AVERAGE(AK51,AN51,AQ51),IF(C51="La Libertad Avanza",AN51-AVERAGE(AQ51,AK51,AH51),IF(C51="Frente de Izquierda",AQ51-AVERAGE(AN51,AK51,AH51),"N/A"))))</f>
        <v>2.3333333333333335</v>
      </c>
      <c r="AZ51">
        <f>IF(C51="Unión por la Patria (Frente de Todos)",AL51-MIN(AI51,AO51,AR51),IF(C51="Juntos por el Cambio",AI51-MIN(AL51,AO51,AR51),IF(C51="La Libertad Avanza",AO51-MIN(AI51,AL51,AR51),IF(C51="Frente de Izquierda",AR51-MIN(AI51,AL51,AO51),"N/A"))))</f>
        <v>3</v>
      </c>
      <c r="BA51">
        <f>MAX(AI51,AL51,AO51,AR51)-MIN(AI51,AL51,AO51,AR51)</f>
        <v>3</v>
      </c>
      <c r="BB51">
        <f>IF(C51="Unión por la Patria (Frente de Todos)",AL51-AVERAGE(AI51,AO51,AR51),IF(C51="Juntos por el Cambio",AI51-AVERAGE(AL51,AO51,AR51),IF(C51="La Libertad Avanza",AO51-AVERAGE(AI51,AL51,AR51),IF(C51="Frente de Izquierda",AR51-AVERAGE(AI51,AL51,AO51),"N/A"))))</f>
        <v>2.3333333333333335</v>
      </c>
      <c r="BC51">
        <f>IF(C51="Unión por la Patria (Frente de Todos)",AVERAGE(AH51:AJ51,AN51:AS51),IF(C51="Juntos por el Cambio",AVERAGE(AK51:AS51),IF(C51="La Libertad Avanza",AVERAGE(AQ51:AS51,AH51:AM51),IF(C51="Frente de Izquierda",AVERAGE(AH51:AP51),"N/A"))))</f>
        <v>2.6666666666666665</v>
      </c>
      <c r="BE51" t="s">
        <v>49</v>
      </c>
      <c r="BF51">
        <v>5</v>
      </c>
      <c r="BG51">
        <v>6</v>
      </c>
      <c r="BH51">
        <v>5</v>
      </c>
      <c r="BI51">
        <v>2</v>
      </c>
      <c r="BJ51">
        <v>5</v>
      </c>
      <c r="BK51">
        <v>2</v>
      </c>
      <c r="BL51">
        <v>6</v>
      </c>
      <c r="BM51" s="44">
        <f>AVERAGE(ABS(BH51-4),ABS(BI51-4),ABS(BJ51-4),ABS(BK51-4),ABS(BL51-4))</f>
        <v>1.6</v>
      </c>
      <c r="BN51">
        <v>5</v>
      </c>
      <c r="BO51">
        <v>3</v>
      </c>
      <c r="BP51">
        <v>6</v>
      </c>
      <c r="BQ51" s="9">
        <f>AVERAGE(BN51:BP51)</f>
        <v>4.666666666666667</v>
      </c>
      <c r="BR51">
        <v>2</v>
      </c>
      <c r="BS51">
        <v>7</v>
      </c>
      <c r="BT51">
        <v>2</v>
      </c>
      <c r="BU51">
        <v>5</v>
      </c>
      <c r="BV51" s="44">
        <f>-BR51+BS51-BT51+BU51</f>
        <v>8</v>
      </c>
      <c r="CC51">
        <v>3</v>
      </c>
      <c r="CD51">
        <v>5</v>
      </c>
      <c r="CE51">
        <v>3</v>
      </c>
      <c r="CI51" s="44">
        <f>AVERAGE(BW51:CH51)</f>
        <v>3.6666666666666665</v>
      </c>
      <c r="CJ51">
        <v>4</v>
      </c>
      <c r="CK51">
        <v>4</v>
      </c>
      <c r="CL51">
        <v>4</v>
      </c>
      <c r="CM51">
        <v>2</v>
      </c>
      <c r="CN51">
        <v>2</v>
      </c>
      <c r="CO51">
        <v>2</v>
      </c>
      <c r="CP51">
        <v>5</v>
      </c>
      <c r="CQ51">
        <v>5</v>
      </c>
      <c r="CR51">
        <v>5</v>
      </c>
      <c r="CS51">
        <v>2</v>
      </c>
      <c r="CT51">
        <v>2</v>
      </c>
      <c r="CU51">
        <v>2</v>
      </c>
      <c r="CV51">
        <f>IF(BE51="Unión por la Patria (Frente de Todos)",AVERAGE(CM51:CO51)-MIN(AVERAGE(CJ51:CL51),AVERAGE(CP51:CR51),AVERAGE(CS51:CU51)),IF(BE51="Juntos por el Cambio",AVERAGE(CJ51:CL51)-MIN(AVERAGE(CM51:CO51),AVERAGE(CP51:CR51),AVERAGE(CS51:CU51)),IF(BE51="La Libertad Avanza",AVERAGE(CP51:CR51)-MIN(AVERAGE(CS51:CU51),AVERAGE(CM51:CO51),AVERAGE(CJ51:CL51)),IF(BE51="Frente de Izquierda",AVERAGE(CS51:CU51)-MIN(AVERAGE(CP51:CR51),AVERAGE(CM51:CO51),AVERAGE(CJ51:CL51)),"N/A"))))</f>
        <v>3</v>
      </c>
      <c r="CW51">
        <f>MAX(SUM(CJ51:CL51),SUM(CM51:CO51),SUM(CP51:CR51),SUM(CS51:CU51))-MIN(SUM(CJ51:CL51),SUM(CM51:CO51),SUM(CP51:CR51),SUM(CS51:CU51))</f>
        <v>9</v>
      </c>
      <c r="CX51">
        <f>IF(BE51="Unión por la Patria (Frente de Todos)",AVERAGE(CM51:CO51)-AVERAGE(CJ51:CL51,CP51:CR51,CS51:CU51),IF(BE51="Juntos por el Cambio",AVERAGE(CJ51:CL51)-AVERAGE(CM51:CU51),IF(BE51="La Libertad Avanza",AVERAGE(CP51:CR51)-AVERAGE(CS51:CU51,CJ51:CO51),IF(BE51="Frente de Izquierda",AVERAGE(CS51:CU51)-AVERAGE(CJ51:CR51),"N/A"))))</f>
        <v>2.3333333333333335</v>
      </c>
      <c r="CY51">
        <f>IF(BE51="Unión por la Patria (Frente de Todos)",CM51-MIN(CJ51,CP51,CS51),IF(BE51="Juntos por el Cambio",CJ51-MIN(CM51,CP51,CS51),IF(BE51="La Libertad Avanza",CP51-MIN(CJ51,CM51,CS51),IF(BE51="Frente de Izquierda",CS51-MIN(CJ51,CM51,CP51),"N/A"))))</f>
        <v>3</v>
      </c>
      <c r="CZ51">
        <f>MAX(CJ51,CM51,CP51,CS51)-MIN(CJ51,CM51,CP51,CS51)</f>
        <v>3</v>
      </c>
      <c r="DA51">
        <f>IF(BE51="Unión por la Patria (Frente de Todos)",CM51-AVERAGE(CS51,CP51,CJ51),IF(BE51="Juntos por el Cambio",CJ51-AVERAGE(CM51,CP51,CS51),IF(BE51="La Libertad Avanza",CP51-AVERAGE(CS51,CM51,CJ51),IF(BE51="Frente de Izquierda",CS51-AVERAGE(CP51,CM51,CJ51),"N/A"))))</f>
        <v>2.3333333333333335</v>
      </c>
      <c r="DB51">
        <f>IF(BE51="Unión por la Patria (Frente de Todos)",CN51-MIN(CK51,CQ51,CT51),IF(BE51="Juntos por el Cambio",CK51-MIN(CN51,CQ51,CT51),IF(BE51="La Libertad Avanza",CQ51-MIN(CK51,CN51,CT51),IF(BE51="Frente de Izquierda",CT51-MIN(CK51,CN51,CQ51),"N/A"))))</f>
        <v>3</v>
      </c>
      <c r="DC51">
        <f>MAX(CK51,CN51,CQ51,CT51)-MIN(CK51,CN51,CQ51,CT51)</f>
        <v>3</v>
      </c>
      <c r="DD51">
        <f>IF(BE51="Unión por la Patria (Frente de Todos)",CN51-AVERAGE(CK51,CQ51,CT51),IF(BE51="Juntos por el Cambio",CK51-AVERAGE(CN51,CQ51,CT51),IF(BE51="La Libertad Avanza",CQ51-AVERAGE(CK51,CN51,CT51),IF(BE51="Frente de Izquierda",CT51-AVERAGE(CK51,CN51,CQ51),"N/A"))))</f>
        <v>2.3333333333333335</v>
      </c>
      <c r="DE51">
        <f>IF(BE51="Unión por la Patria (Frente de Todos)",AVERAGE(CJ51:CL51,CP51:CU51),IF(BE51="Juntos por el Cambio",AVERAGE(CM51:CU51),IF(BE51="La Libertad Avanza",AVERAGE(CS51:CU51,CJ51:CO51),IF(BE51="Frente de Izquierda",AVERAGE(CJ51:CR51),"N/A"))))</f>
        <v>2.6666666666666665</v>
      </c>
      <c r="DF51">
        <v>9</v>
      </c>
      <c r="DG51" t="s">
        <v>518</v>
      </c>
      <c r="DH51" t="s">
        <v>518</v>
      </c>
      <c r="DI51" t="s">
        <v>518</v>
      </c>
      <c r="DJ51" t="s">
        <v>518</v>
      </c>
      <c r="DK51" t="s">
        <v>518</v>
      </c>
      <c r="DL51" t="s">
        <v>518</v>
      </c>
      <c r="DM51" t="s">
        <v>518</v>
      </c>
      <c r="DN51" t="s">
        <v>518</v>
      </c>
      <c r="DO51" t="s">
        <v>518</v>
      </c>
      <c r="DP51" t="s">
        <v>518</v>
      </c>
      <c r="DQ51" t="s">
        <v>518</v>
      </c>
      <c r="DR51" t="s">
        <v>518</v>
      </c>
      <c r="DS51" t="s">
        <v>518</v>
      </c>
      <c r="DT51" t="s">
        <v>518</v>
      </c>
      <c r="DU51" t="s">
        <v>518</v>
      </c>
      <c r="DV51" t="s">
        <v>518</v>
      </c>
      <c r="DW51" t="s">
        <v>518</v>
      </c>
      <c r="DX51" t="s">
        <v>518</v>
      </c>
      <c r="DY51" t="s">
        <v>518</v>
      </c>
      <c r="DZ51" t="s">
        <v>518</v>
      </c>
    </row>
    <row r="52" spans="1:130" x14ac:dyDescent="0.2">
      <c r="A52" s="44">
        <v>981</v>
      </c>
      <c r="B52" s="44">
        <v>0</v>
      </c>
      <c r="C52" s="44" t="s">
        <v>53</v>
      </c>
      <c r="D52" s="44">
        <v>4</v>
      </c>
      <c r="E52" s="44">
        <v>7</v>
      </c>
      <c r="F52" s="44">
        <v>6</v>
      </c>
      <c r="G52" s="44">
        <v>2</v>
      </c>
      <c r="H52" s="44">
        <v>4</v>
      </c>
      <c r="I52" s="44">
        <v>4</v>
      </c>
      <c r="J52" s="44">
        <v>5</v>
      </c>
      <c r="K52" s="44">
        <f>AVERAGE(ABS(F52-4),ABS(G52-4),ABS(H52-4),ABS(I52-4),ABS(J52-4))</f>
        <v>1</v>
      </c>
      <c r="L52" s="44">
        <v>7</v>
      </c>
      <c r="M52" s="44">
        <v>6</v>
      </c>
      <c r="N52" s="44">
        <v>7</v>
      </c>
      <c r="O52" s="9">
        <f>AVERAGE(L52:N52)</f>
        <v>6.666666666666667</v>
      </c>
      <c r="P52" s="44">
        <v>2</v>
      </c>
      <c r="Q52" s="44">
        <v>7</v>
      </c>
      <c r="R52" s="44">
        <v>1</v>
      </c>
      <c r="S52" s="44">
        <v>7</v>
      </c>
      <c r="T52" s="44">
        <f>-P52+Q52-R52+S52</f>
        <v>11</v>
      </c>
      <c r="U52" s="44"/>
      <c r="V52" s="44"/>
      <c r="W52" s="44"/>
      <c r="X52" s="44">
        <v>5</v>
      </c>
      <c r="Y52" s="44">
        <v>2</v>
      </c>
      <c r="Z52" s="44">
        <v>5</v>
      </c>
      <c r="AA52" s="44"/>
      <c r="AB52" s="44"/>
      <c r="AC52" s="44"/>
      <c r="AD52" s="44"/>
      <c r="AE52" s="44"/>
      <c r="AF52" s="44"/>
      <c r="AG52" s="44">
        <f>AVERAGE(U52:AF52)</f>
        <v>4</v>
      </c>
      <c r="AH52" s="44">
        <v>4</v>
      </c>
      <c r="AI52" s="44">
        <v>4</v>
      </c>
      <c r="AJ52" s="44">
        <v>4</v>
      </c>
      <c r="AK52" s="44">
        <v>4</v>
      </c>
      <c r="AL52" s="44">
        <v>6</v>
      </c>
      <c r="AM52" s="44">
        <v>6</v>
      </c>
      <c r="AN52" s="44">
        <v>1</v>
      </c>
      <c r="AO52" s="44">
        <v>1</v>
      </c>
      <c r="AP52" s="44">
        <v>1</v>
      </c>
      <c r="AQ52" s="44">
        <v>3</v>
      </c>
      <c r="AR52" s="44">
        <v>1</v>
      </c>
      <c r="AS52" s="44">
        <v>3</v>
      </c>
      <c r="AT52">
        <f>IF(C52="Unión por la Patria (Frente de Todos)",AVERAGE(AK52:AM52)-MIN(AVERAGE(AH52:AJ52),AVERAGE(AN52:AP52),AVERAGE(AQ52:AS52)),IF(C52="Juntos por el Cambio",AVERAGE(AH52:AJ52)-MIN(AVERAGE(AK52:AM52),AVERAGE(AN52:AP52),AVERAGE(AQ52:AS52)),IF(C52="La Libertad Avanza",AVERAGE(AN52:AP52)-MIN(AVERAGE(AQ52:AS52),AVERAGE(AK52:AM52),AVERAGE(AH52:AJ52)),IF(C52="Frente de Izquierda",AVERAGE(AQ52:AS52)-MIN(AVERAGE(AN52:AP52),AVERAGE(AK52:AM52),AVERAGE(AH52:AJ52)),"N/A"))))</f>
        <v>4.333333333333333</v>
      </c>
      <c r="AU52">
        <f>MAX(SUM(AH52:AJ52),SUM(AK52:AM52),SUM(AN52:AP52),SUM(AQ52:AS52))-MIN(SUM(AH52:AJ52),SUM(AK52:AM52),SUM(AN52:AP52),SUM(AQ52:AS52))</f>
        <v>13</v>
      </c>
      <c r="AV52">
        <f>IF(C52="Unión por la Patria (Frente de Todos)",AVERAGE(AK52:AM52)-AVERAGE(AH52:AJ52,AN52:AP52,AQ52:AS52),IF(C52="Juntos por el Cambio",AVERAGE(AH52:AJ52)-AVERAGE(AK52:AS52),IF(C52="La Libertad Avanza",AVERAGE(AN52:AP52)-AVERAGE(AQ52:AS52,AH52:AM52),IF(C52="Frente de Izquierda",AVERAGE(AQ52:AS52)-AVERAGE(AH52:AP52),"N/A"))))</f>
        <v>2.8888888888888884</v>
      </c>
      <c r="AW52">
        <f>IF(C52="Unión por la Patria (Frente de Todos)",AK52-MIN(AH52,AN52,AQ52),IF(C52="Juntos por el Cambio",AH52-MIN(AK52,AN52,AQ52),IF(C52="La Libertad Avanza",AN52-MIN(AH52,AK52,AQ52),IF(C52="Frente de Izquierda",AQ52-MIN(AH52,AK52,AN52),"N/A"))))</f>
        <v>3</v>
      </c>
      <c r="AX52">
        <f>MAX(AH52,AK52,AN52,AQ52)-MIN(AH52,AK52,AN52,AQ52)</f>
        <v>3</v>
      </c>
      <c r="AY52">
        <f>IF(C52="Unión por la Patria (Frente de Todos)",AK52-AVERAGE(AQ52,AN52,AH52),IF(C52="Juntos por el Cambio",AH52-AVERAGE(AK52,AN52,AQ52),IF(C52="La Libertad Avanza",AN52-AVERAGE(AQ52,AK52,AH52),IF(C52="Frente de Izquierda",AQ52-AVERAGE(AN52,AK52,AH52),"N/A"))))</f>
        <v>1.3333333333333335</v>
      </c>
      <c r="AZ52">
        <f>IF(C52="Unión por la Patria (Frente de Todos)",AL52-MIN(AI52,AO52,AR52),IF(C52="Juntos por el Cambio",AI52-MIN(AL52,AO52,AR52),IF(C52="La Libertad Avanza",AO52-MIN(AI52,AL52,AR52),IF(C52="Frente de Izquierda",AR52-MIN(AI52,AL52,AO52),"N/A"))))</f>
        <v>5</v>
      </c>
      <c r="BA52">
        <f>MAX(AI52,AL52,AO52,AR52)-MIN(AI52,AL52,AO52,AR52)</f>
        <v>5</v>
      </c>
      <c r="BB52">
        <f>IF(C52="Unión por la Patria (Frente de Todos)",AL52-AVERAGE(AI52,AO52,AR52),IF(C52="Juntos por el Cambio",AI52-AVERAGE(AL52,AO52,AR52),IF(C52="La Libertad Avanza",AO52-AVERAGE(AI52,AL52,AR52),IF(C52="Frente de Izquierda",AR52-AVERAGE(AI52,AL52,AO52),"N/A"))))</f>
        <v>4</v>
      </c>
      <c r="BC52">
        <f>IF(C52="Unión por la Patria (Frente de Todos)",AVERAGE(AH52:AJ52,AN52:AS52),IF(C52="Juntos por el Cambio",AVERAGE(AK52:AS52),IF(C52="La Libertad Avanza",AVERAGE(AQ52:AS52,AH52:AM52),IF(C52="Frente de Izquierda",AVERAGE(AH52:AP52),"N/A"))))</f>
        <v>2.4444444444444446</v>
      </c>
      <c r="BE52" t="s">
        <v>53</v>
      </c>
      <c r="BF52">
        <v>5</v>
      </c>
      <c r="BG52">
        <v>7</v>
      </c>
      <c r="BH52">
        <v>7</v>
      </c>
      <c r="BI52">
        <v>4</v>
      </c>
      <c r="BJ52">
        <v>3</v>
      </c>
      <c r="BK52">
        <v>4</v>
      </c>
      <c r="BL52">
        <v>5</v>
      </c>
      <c r="BM52" s="44">
        <f>AVERAGE(ABS(BH52-4),ABS(BI52-4),ABS(BJ52-4),ABS(BK52-4),ABS(BL52-4))</f>
        <v>1</v>
      </c>
      <c r="BN52">
        <v>7</v>
      </c>
      <c r="BO52">
        <v>5</v>
      </c>
      <c r="BP52">
        <v>7</v>
      </c>
      <c r="BQ52" s="9">
        <f>AVERAGE(BN52:BP52)</f>
        <v>6.333333333333333</v>
      </c>
      <c r="BR52">
        <v>3</v>
      </c>
      <c r="BS52">
        <v>7</v>
      </c>
      <c r="BT52">
        <v>4</v>
      </c>
      <c r="BU52">
        <v>7</v>
      </c>
      <c r="BV52" s="44">
        <f>-BR52+BS52-BT52+BU52</f>
        <v>7</v>
      </c>
      <c r="BZ52">
        <v>5</v>
      </c>
      <c r="CA52">
        <v>2</v>
      </c>
      <c r="CB52">
        <v>5</v>
      </c>
      <c r="CI52" s="44">
        <f>AVERAGE(BW52:CH52)</f>
        <v>4</v>
      </c>
      <c r="CJ52">
        <v>3</v>
      </c>
      <c r="CK52">
        <v>5</v>
      </c>
      <c r="CL52">
        <v>5</v>
      </c>
      <c r="CM52">
        <v>3</v>
      </c>
      <c r="CN52">
        <v>6</v>
      </c>
      <c r="CO52">
        <v>6</v>
      </c>
      <c r="CP52">
        <v>1</v>
      </c>
      <c r="CQ52">
        <v>1</v>
      </c>
      <c r="CR52">
        <v>1</v>
      </c>
      <c r="CS52">
        <v>3</v>
      </c>
      <c r="CT52">
        <v>1</v>
      </c>
      <c r="CU52">
        <v>4</v>
      </c>
      <c r="CV52">
        <f>IF(BE52="Unión por la Patria (Frente de Todos)",AVERAGE(CM52:CO52)-MIN(AVERAGE(CJ52:CL52),AVERAGE(CP52:CR52),AVERAGE(CS52:CU52)),IF(BE52="Juntos por el Cambio",AVERAGE(CJ52:CL52)-MIN(AVERAGE(CM52:CO52),AVERAGE(CP52:CR52),AVERAGE(CS52:CU52)),IF(BE52="La Libertad Avanza",AVERAGE(CP52:CR52)-MIN(AVERAGE(CS52:CU52),AVERAGE(CM52:CO52),AVERAGE(CJ52:CL52)),IF(BE52="Frente de Izquierda",AVERAGE(CS52:CU52)-MIN(AVERAGE(CP52:CR52),AVERAGE(CM52:CO52),AVERAGE(CJ52:CL52)),"N/A"))))</f>
        <v>4</v>
      </c>
      <c r="CW52">
        <f>MAX(SUM(CJ52:CL52),SUM(CM52:CO52),SUM(CP52:CR52),SUM(CS52:CU52))-MIN(SUM(CJ52:CL52),SUM(CM52:CO52),SUM(CP52:CR52),SUM(CS52:CU52))</f>
        <v>12</v>
      </c>
      <c r="CX52">
        <f>IF(BE52="Unión por la Patria (Frente de Todos)",AVERAGE(CM52:CO52)-AVERAGE(CJ52:CL52,CP52:CR52,CS52:CU52),IF(BE52="Juntos por el Cambio",AVERAGE(CJ52:CL52)-AVERAGE(CM52:CU52),IF(BE52="La Libertad Avanza",AVERAGE(CP52:CR52)-AVERAGE(CS52:CU52,CJ52:CO52),IF(BE52="Frente de Izquierda",AVERAGE(CS52:CU52)-AVERAGE(CJ52:CR52),"N/A"))))</f>
        <v>2.3333333333333335</v>
      </c>
      <c r="CY52">
        <f>IF(BE52="Unión por la Patria (Frente de Todos)",CM52-MIN(CJ52,CP52,CS52),IF(BE52="Juntos por el Cambio",CJ52-MIN(CM52,CP52,CS52),IF(BE52="La Libertad Avanza",CP52-MIN(CJ52,CM52,CS52),IF(BE52="Frente de Izquierda",CS52-MIN(CJ52,CM52,CP52),"N/A"))))</f>
        <v>2</v>
      </c>
      <c r="CZ52">
        <f>MAX(CJ52,CM52,CP52,CS52)-MIN(CJ52,CM52,CP52,CS52)</f>
        <v>2</v>
      </c>
      <c r="DA52">
        <f>IF(BE52="Unión por la Patria (Frente de Todos)",CM52-AVERAGE(CS52,CP52,CJ52),IF(BE52="Juntos por el Cambio",CJ52-AVERAGE(CM52,CP52,CS52),IF(BE52="La Libertad Avanza",CP52-AVERAGE(CS52,CM52,CJ52),IF(BE52="Frente de Izquierda",CS52-AVERAGE(CP52,CM52,CJ52),"N/A"))))</f>
        <v>0.66666666666666652</v>
      </c>
      <c r="DB52">
        <f>IF(BE52="Unión por la Patria (Frente de Todos)",CN52-MIN(CK52,CQ52,CT52),IF(BE52="Juntos por el Cambio",CK52-MIN(CN52,CQ52,CT52),IF(BE52="La Libertad Avanza",CQ52-MIN(CK52,CN52,CT52),IF(BE52="Frente de Izquierda",CT52-MIN(CK52,CN52,CQ52),"N/A"))))</f>
        <v>5</v>
      </c>
      <c r="DC52">
        <f>MAX(CK52,CN52,CQ52,CT52)-MIN(CK52,CN52,CQ52,CT52)</f>
        <v>5</v>
      </c>
      <c r="DD52">
        <f>IF(BE52="Unión por la Patria (Frente de Todos)",CN52-AVERAGE(CK52,CQ52,CT52),IF(BE52="Juntos por el Cambio",CK52-AVERAGE(CN52,CQ52,CT52),IF(BE52="La Libertad Avanza",CQ52-AVERAGE(CK52,CN52,CT52),IF(BE52="Frente de Izquierda",CT52-AVERAGE(CK52,CN52,CQ52),"N/A"))))</f>
        <v>3.6666666666666665</v>
      </c>
      <c r="DE52">
        <f>IF(BE52="Unión por la Patria (Frente de Todos)",AVERAGE(CJ52:CL52,CP52:CU52),IF(BE52="Juntos por el Cambio",AVERAGE(CM52:CU52),IF(BE52="La Libertad Avanza",AVERAGE(CS52:CU52,CJ52:CO52),IF(BE52="Frente de Izquierda",AVERAGE(CJ52:CR52),"N/A"))))</f>
        <v>2.6666666666666665</v>
      </c>
      <c r="DF52">
        <v>9</v>
      </c>
      <c r="DG52" t="s">
        <v>518</v>
      </c>
      <c r="DH52" t="s">
        <v>518</v>
      </c>
      <c r="DI52" t="s">
        <v>518</v>
      </c>
      <c r="DJ52" t="s">
        <v>518</v>
      </c>
      <c r="DK52" t="s">
        <v>518</v>
      </c>
      <c r="DL52" t="s">
        <v>518</v>
      </c>
      <c r="DM52" t="s">
        <v>518</v>
      </c>
      <c r="DN52" t="s">
        <v>518</v>
      </c>
      <c r="DO52" t="s">
        <v>518</v>
      </c>
      <c r="DP52" t="s">
        <v>518</v>
      </c>
      <c r="DQ52" t="s">
        <v>518</v>
      </c>
      <c r="DR52" t="s">
        <v>518</v>
      </c>
      <c r="DS52" t="s">
        <v>518</v>
      </c>
      <c r="DT52" t="s">
        <v>518</v>
      </c>
      <c r="DU52" t="s">
        <v>518</v>
      </c>
      <c r="DV52" t="s">
        <v>518</v>
      </c>
      <c r="DW52" t="s">
        <v>518</v>
      </c>
      <c r="DX52" t="s">
        <v>518</v>
      </c>
      <c r="DY52" t="s">
        <v>518</v>
      </c>
      <c r="DZ52" t="s">
        <v>518</v>
      </c>
    </row>
    <row r="53" spans="1:130" x14ac:dyDescent="0.2">
      <c r="A53" s="44">
        <v>841</v>
      </c>
      <c r="B53" s="44">
        <v>0</v>
      </c>
      <c r="C53" s="44" t="s">
        <v>47</v>
      </c>
      <c r="D53" s="44">
        <v>6</v>
      </c>
      <c r="E53" s="44">
        <v>6</v>
      </c>
      <c r="F53" s="44">
        <v>2</v>
      </c>
      <c r="G53" s="44">
        <v>2</v>
      </c>
      <c r="H53" s="44">
        <v>6</v>
      </c>
      <c r="I53" s="44">
        <v>2</v>
      </c>
      <c r="J53" s="44">
        <v>4</v>
      </c>
      <c r="K53" s="44">
        <f>AVERAGE(ABS(F53-4),ABS(G53-4),ABS(H53-4),ABS(I53-4),ABS(J53-4))</f>
        <v>1.6</v>
      </c>
      <c r="L53" s="44">
        <v>4</v>
      </c>
      <c r="M53" s="44">
        <v>5</v>
      </c>
      <c r="N53" s="44">
        <v>6</v>
      </c>
      <c r="O53" s="9">
        <f>AVERAGE(L53:N53)</f>
        <v>5</v>
      </c>
      <c r="P53" s="44">
        <v>2</v>
      </c>
      <c r="Q53" s="44">
        <v>6</v>
      </c>
      <c r="R53" s="44">
        <v>2</v>
      </c>
      <c r="S53" s="44">
        <v>6</v>
      </c>
      <c r="T53" s="44">
        <f>-P53+Q53-R53+S53</f>
        <v>8</v>
      </c>
      <c r="U53" s="44">
        <v>5</v>
      </c>
      <c r="V53" s="44">
        <v>4</v>
      </c>
      <c r="W53" s="44">
        <v>5</v>
      </c>
      <c r="X53" s="44"/>
      <c r="Y53" s="44"/>
      <c r="Z53" s="44"/>
      <c r="AA53" s="44"/>
      <c r="AB53" s="44"/>
      <c r="AC53" s="44"/>
      <c r="AD53" s="44"/>
      <c r="AE53" s="44"/>
      <c r="AF53" s="44"/>
      <c r="AG53" s="44">
        <f>AVERAGE(U53:AF53)</f>
        <v>4.666666666666667</v>
      </c>
      <c r="AH53" s="44">
        <v>4</v>
      </c>
      <c r="AI53" s="44">
        <v>5</v>
      </c>
      <c r="AJ53" s="44">
        <v>4</v>
      </c>
      <c r="AK53" s="44">
        <v>4</v>
      </c>
      <c r="AL53" s="44">
        <v>2</v>
      </c>
      <c r="AM53" s="44">
        <v>3</v>
      </c>
      <c r="AN53" s="44">
        <v>3</v>
      </c>
      <c r="AO53" s="44">
        <v>2</v>
      </c>
      <c r="AP53" s="44">
        <v>3</v>
      </c>
      <c r="AQ53" s="44">
        <v>3</v>
      </c>
      <c r="AR53" s="44">
        <v>1</v>
      </c>
      <c r="AS53" s="44">
        <v>2</v>
      </c>
      <c r="AT53">
        <f>IF(C53="Unión por la Patria (Frente de Todos)",AVERAGE(AK53:AM53)-MIN(AVERAGE(AH53:AJ53),AVERAGE(AN53:AP53),AVERAGE(AQ53:AS53)),IF(C53="Juntos por el Cambio",AVERAGE(AH53:AJ53)-MIN(AVERAGE(AK53:AM53),AVERAGE(AN53:AP53),AVERAGE(AQ53:AS53)),IF(C53="La Libertad Avanza",AVERAGE(AN53:AP53)-MIN(AVERAGE(AQ53:AS53),AVERAGE(AK53:AM53),AVERAGE(AH53:AJ53)),IF(C53="Frente de Izquierda",AVERAGE(AQ53:AS53)-MIN(AVERAGE(AN53:AP53),AVERAGE(AK53:AM53),AVERAGE(AH53:AJ53)),"N/A"))))</f>
        <v>2.333333333333333</v>
      </c>
      <c r="AU53">
        <f>MAX(SUM(AH53:AJ53),SUM(AK53:AM53),SUM(AN53:AP53),SUM(AQ53:AS53))-MIN(SUM(AH53:AJ53),SUM(AK53:AM53),SUM(AN53:AP53),SUM(AQ53:AS53))</f>
        <v>7</v>
      </c>
      <c r="AV53">
        <f>IF(C53="Unión por la Patria (Frente de Todos)",AVERAGE(AK53:AM53)-AVERAGE(AH53:AJ53,AN53:AP53,AQ53:AS53),IF(C53="Juntos por el Cambio",AVERAGE(AH53:AJ53)-AVERAGE(AK53:AS53),IF(C53="La Libertad Avanza",AVERAGE(AN53:AP53)-AVERAGE(AQ53:AS53,AH53:AM53),IF(C53="Frente de Izquierda",AVERAGE(AQ53:AS53)-AVERAGE(AH53:AP53),"N/A"))))</f>
        <v>1.7777777777777777</v>
      </c>
      <c r="AW53">
        <f>IF(C53="Unión por la Patria (Frente de Todos)",AK53-MIN(AH53,AN53,AQ53),IF(C53="Juntos por el Cambio",AH53-MIN(AK53,AN53,AQ53),IF(C53="La Libertad Avanza",AN53-MIN(AH53,AK53,AQ53),IF(C53="Frente de Izquierda",AQ53-MIN(AH53,AK53,AN53),"N/A"))))</f>
        <v>1</v>
      </c>
      <c r="AX53">
        <f>MAX(AH53,AK53,AN53,AQ53)-MIN(AH53,AK53,AN53,AQ53)</f>
        <v>1</v>
      </c>
      <c r="AY53">
        <f>IF(C53="Unión por la Patria (Frente de Todos)",AK53-AVERAGE(AQ53,AN53,AH53),IF(C53="Juntos por el Cambio",AH53-AVERAGE(AK53,AN53,AQ53),IF(C53="La Libertad Avanza",AN53-AVERAGE(AQ53,AK53,AH53),IF(C53="Frente de Izquierda",AQ53-AVERAGE(AN53,AK53,AH53),"N/A"))))</f>
        <v>0.66666666666666652</v>
      </c>
      <c r="AZ53">
        <f>IF(C53="Unión por la Patria (Frente de Todos)",AL53-MIN(AI53,AO53,AR53),IF(C53="Juntos por el Cambio",AI53-MIN(AL53,AO53,AR53),IF(C53="La Libertad Avanza",AO53-MIN(AI53,AL53,AR53),IF(C53="Frente de Izquierda",AR53-MIN(AI53,AL53,AO53),"N/A"))))</f>
        <v>4</v>
      </c>
      <c r="BA53">
        <f>MAX(AI53,AL53,AO53,AR53)-MIN(AI53,AL53,AO53,AR53)</f>
        <v>4</v>
      </c>
      <c r="BB53">
        <f>IF(C53="Unión por la Patria (Frente de Todos)",AL53-AVERAGE(AI53,AO53,AR53),IF(C53="Juntos por el Cambio",AI53-AVERAGE(AL53,AO53,AR53),IF(C53="La Libertad Avanza",AO53-AVERAGE(AI53,AL53,AR53),IF(C53="Frente de Izquierda",AR53-AVERAGE(AI53,AL53,AO53),"N/A"))))</f>
        <v>3.333333333333333</v>
      </c>
      <c r="BC53">
        <f>IF(C53="Unión por la Patria (Frente de Todos)",AVERAGE(AH53:AJ53,AN53:AS53),IF(C53="Juntos por el Cambio",AVERAGE(AK53:AS53),IF(C53="La Libertad Avanza",AVERAGE(AQ53:AS53,AH53:AM53),IF(C53="Frente de Izquierda",AVERAGE(AH53:AP53),"N/A"))))</f>
        <v>2.5555555555555554</v>
      </c>
      <c r="BE53" t="s">
        <v>47</v>
      </c>
      <c r="BF53">
        <v>6</v>
      </c>
      <c r="BG53">
        <v>7</v>
      </c>
      <c r="BH53">
        <v>5</v>
      </c>
      <c r="BI53">
        <v>2</v>
      </c>
      <c r="BJ53">
        <v>6</v>
      </c>
      <c r="BK53">
        <v>2</v>
      </c>
      <c r="BL53">
        <v>3</v>
      </c>
      <c r="BM53" s="44">
        <f>AVERAGE(ABS(BH53-4),ABS(BI53-4),ABS(BJ53-4),ABS(BK53-4),ABS(BL53-4))</f>
        <v>1.6</v>
      </c>
      <c r="BN53">
        <v>6</v>
      </c>
      <c r="BO53">
        <v>6</v>
      </c>
      <c r="BP53">
        <v>6</v>
      </c>
      <c r="BQ53" s="9">
        <f>AVERAGE(BN53:BP53)</f>
        <v>6</v>
      </c>
      <c r="BR53">
        <v>3</v>
      </c>
      <c r="BS53">
        <v>6</v>
      </c>
      <c r="BT53">
        <v>6</v>
      </c>
      <c r="BU53">
        <v>6</v>
      </c>
      <c r="BV53" s="44">
        <f>-BR53+BS53-BT53+BU53</f>
        <v>3</v>
      </c>
      <c r="BW53">
        <v>6</v>
      </c>
      <c r="BX53">
        <v>4</v>
      </c>
      <c r="BY53">
        <v>5</v>
      </c>
      <c r="CI53" s="44">
        <f>AVERAGE(BW53:CH53)</f>
        <v>5</v>
      </c>
      <c r="CJ53">
        <v>5</v>
      </c>
      <c r="CK53">
        <v>5</v>
      </c>
      <c r="CL53">
        <v>5</v>
      </c>
      <c r="CM53">
        <v>3</v>
      </c>
      <c r="CN53">
        <v>1</v>
      </c>
      <c r="CO53">
        <v>3</v>
      </c>
      <c r="CP53">
        <v>3</v>
      </c>
      <c r="CQ53">
        <v>3</v>
      </c>
      <c r="CR53">
        <v>4</v>
      </c>
      <c r="CS53">
        <v>2</v>
      </c>
      <c r="CT53">
        <v>2</v>
      </c>
      <c r="CU53">
        <v>3</v>
      </c>
      <c r="CV53">
        <f>IF(BE53="Unión por la Patria (Frente de Todos)",AVERAGE(CM53:CO53)-MIN(AVERAGE(CJ53:CL53),AVERAGE(CP53:CR53),AVERAGE(CS53:CU53)),IF(BE53="Juntos por el Cambio",AVERAGE(CJ53:CL53)-MIN(AVERAGE(CM53:CO53),AVERAGE(CP53:CR53),AVERAGE(CS53:CU53)),IF(BE53="La Libertad Avanza",AVERAGE(CP53:CR53)-MIN(AVERAGE(CS53:CU53),AVERAGE(CM53:CO53),AVERAGE(CJ53:CL53)),IF(BE53="Frente de Izquierda",AVERAGE(CS53:CU53)-MIN(AVERAGE(CP53:CR53),AVERAGE(CM53:CO53),AVERAGE(CJ53:CL53)),"N/A"))))</f>
        <v>2.6666666666666665</v>
      </c>
      <c r="CW53">
        <f>MAX(SUM(CJ53:CL53),SUM(CM53:CO53),SUM(CP53:CR53),SUM(CS53:CU53))-MIN(SUM(CJ53:CL53),SUM(CM53:CO53),SUM(CP53:CR53),SUM(CS53:CU53))</f>
        <v>8</v>
      </c>
      <c r="CX53">
        <f>IF(BE53="Unión por la Patria (Frente de Todos)",AVERAGE(CM53:CO53)-AVERAGE(CJ53:CL53,CP53:CR53,CS53:CU53),IF(BE53="Juntos por el Cambio",AVERAGE(CJ53:CL53)-AVERAGE(CM53:CU53),IF(BE53="La Libertad Avanza",AVERAGE(CP53:CR53)-AVERAGE(CS53:CU53,CJ53:CO53),IF(BE53="Frente de Izquierda",AVERAGE(CS53:CU53)-AVERAGE(CJ53:CR53),"N/A"))))</f>
        <v>2.3333333333333335</v>
      </c>
      <c r="CY53">
        <f>IF(BE53="Unión por la Patria (Frente de Todos)",CM53-MIN(CJ53,CP53,CS53),IF(BE53="Juntos por el Cambio",CJ53-MIN(CM53,CP53,CS53),IF(BE53="La Libertad Avanza",CP53-MIN(CJ53,CM53,CS53),IF(BE53="Frente de Izquierda",CS53-MIN(CJ53,CM53,CP53),"N/A"))))</f>
        <v>3</v>
      </c>
      <c r="CZ53">
        <f>MAX(CJ53,CM53,CP53,CS53)-MIN(CJ53,CM53,CP53,CS53)</f>
        <v>3</v>
      </c>
      <c r="DA53">
        <f>IF(BE53="Unión por la Patria (Frente de Todos)",CM53-AVERAGE(CS53,CP53,CJ53),IF(BE53="Juntos por el Cambio",CJ53-AVERAGE(CM53,CP53,CS53),IF(BE53="La Libertad Avanza",CP53-AVERAGE(CS53,CM53,CJ53),IF(BE53="Frente de Izquierda",CS53-AVERAGE(CP53,CM53,CJ53),"N/A"))))</f>
        <v>2.3333333333333335</v>
      </c>
      <c r="DB53">
        <f>IF(BE53="Unión por la Patria (Frente de Todos)",CN53-MIN(CK53,CQ53,CT53),IF(BE53="Juntos por el Cambio",CK53-MIN(CN53,CQ53,CT53),IF(BE53="La Libertad Avanza",CQ53-MIN(CK53,CN53,CT53),IF(BE53="Frente de Izquierda",CT53-MIN(CK53,CN53,CQ53),"N/A"))))</f>
        <v>4</v>
      </c>
      <c r="DC53">
        <f>MAX(CK53,CN53,CQ53,CT53)-MIN(CK53,CN53,CQ53,CT53)</f>
        <v>4</v>
      </c>
      <c r="DD53">
        <f>IF(BE53="Unión por la Patria (Frente de Todos)",CN53-AVERAGE(CK53,CQ53,CT53),IF(BE53="Juntos por el Cambio",CK53-AVERAGE(CN53,CQ53,CT53),IF(BE53="La Libertad Avanza",CQ53-AVERAGE(CK53,CN53,CT53),IF(BE53="Frente de Izquierda",CT53-AVERAGE(CK53,CN53,CQ53),"N/A"))))</f>
        <v>3</v>
      </c>
      <c r="DE53">
        <f>IF(BE53="Unión por la Patria (Frente de Todos)",AVERAGE(CJ53:CL53,CP53:CU53),IF(BE53="Juntos por el Cambio",AVERAGE(CM53:CU53),IF(BE53="La Libertad Avanza",AVERAGE(CS53:CU53,CJ53:CO53),IF(BE53="Frente de Izquierda",AVERAGE(CJ53:CR53),"N/A"))))</f>
        <v>2.6666666666666665</v>
      </c>
      <c r="DF53">
        <v>7</v>
      </c>
      <c r="DG53" t="s">
        <v>518</v>
      </c>
      <c r="DH53" t="s">
        <v>518</v>
      </c>
      <c r="DI53" t="s">
        <v>518</v>
      </c>
      <c r="DJ53" t="s">
        <v>518</v>
      </c>
      <c r="DK53" t="s">
        <v>518</v>
      </c>
      <c r="DL53" t="s">
        <v>518</v>
      </c>
      <c r="DM53" t="s">
        <v>518</v>
      </c>
      <c r="DN53" t="s">
        <v>518</v>
      </c>
      <c r="DO53" t="s">
        <v>518</v>
      </c>
      <c r="DP53" t="s">
        <v>518</v>
      </c>
      <c r="DQ53" t="s">
        <v>518</v>
      </c>
      <c r="DR53" t="s">
        <v>518</v>
      </c>
      <c r="DS53" t="s">
        <v>518</v>
      </c>
      <c r="DT53" t="s">
        <v>518</v>
      </c>
      <c r="DU53" t="s">
        <v>518</v>
      </c>
      <c r="DV53" t="s">
        <v>518</v>
      </c>
      <c r="DW53" t="s">
        <v>518</v>
      </c>
      <c r="DX53" t="s">
        <v>518</v>
      </c>
      <c r="DY53" t="s">
        <v>518</v>
      </c>
      <c r="DZ53" t="s">
        <v>518</v>
      </c>
    </row>
    <row r="54" spans="1:130" x14ac:dyDescent="0.2">
      <c r="A54" s="44">
        <v>1129</v>
      </c>
      <c r="B54" s="44">
        <v>1</v>
      </c>
      <c r="C54" s="44" t="s">
        <v>49</v>
      </c>
      <c r="D54" s="44">
        <v>7</v>
      </c>
      <c r="E54" s="44">
        <v>5</v>
      </c>
      <c r="F54" s="44">
        <v>4</v>
      </c>
      <c r="G54" s="44">
        <v>1</v>
      </c>
      <c r="H54" s="44">
        <v>6</v>
      </c>
      <c r="I54" s="44">
        <v>2</v>
      </c>
      <c r="J54" s="44">
        <v>5</v>
      </c>
      <c r="K54" s="44">
        <f>AVERAGE(ABS(F54-4),ABS(G54-4),ABS(H54-4),ABS(I54-4),ABS(J54-4))</f>
        <v>1.6</v>
      </c>
      <c r="L54" s="44">
        <v>6</v>
      </c>
      <c r="M54" s="44">
        <v>3</v>
      </c>
      <c r="N54" s="44">
        <v>5</v>
      </c>
      <c r="O54" s="9">
        <f>AVERAGE(L54:N54)</f>
        <v>4.666666666666667</v>
      </c>
      <c r="P54" s="44">
        <v>4</v>
      </c>
      <c r="Q54" s="44">
        <v>5</v>
      </c>
      <c r="R54" s="44">
        <v>3</v>
      </c>
      <c r="S54" s="44">
        <v>6</v>
      </c>
      <c r="T54" s="44">
        <f>-P54+Q54-R54+S54</f>
        <v>4</v>
      </c>
      <c r="U54" s="44"/>
      <c r="V54" s="44"/>
      <c r="W54" s="44"/>
      <c r="X54" s="44"/>
      <c r="Y54" s="44"/>
      <c r="Z54" s="44"/>
      <c r="AA54" s="44">
        <v>4</v>
      </c>
      <c r="AB54" s="44">
        <v>6</v>
      </c>
      <c r="AC54" s="44">
        <v>5</v>
      </c>
      <c r="AD54" s="44"/>
      <c r="AE54" s="44"/>
      <c r="AF54" s="44"/>
      <c r="AG54" s="44">
        <f>AVERAGE(U54:AF54)</f>
        <v>5</v>
      </c>
      <c r="AH54" s="44">
        <v>4</v>
      </c>
      <c r="AI54" s="44">
        <v>4</v>
      </c>
      <c r="AJ54" s="44">
        <v>4</v>
      </c>
      <c r="AK54" s="44">
        <v>2</v>
      </c>
      <c r="AL54" s="44">
        <v>3</v>
      </c>
      <c r="AM54" s="44">
        <v>3</v>
      </c>
      <c r="AN54" s="44">
        <v>6</v>
      </c>
      <c r="AO54" s="44">
        <v>4</v>
      </c>
      <c r="AP54" s="44">
        <v>4</v>
      </c>
      <c r="AQ54" s="44">
        <v>1</v>
      </c>
      <c r="AR54" s="44">
        <v>1</v>
      </c>
      <c r="AS54" s="44">
        <v>1</v>
      </c>
      <c r="AT54">
        <f>IF(C54="Unión por la Patria (Frente de Todos)",AVERAGE(AK54:AM54)-MIN(AVERAGE(AH54:AJ54),AVERAGE(AN54:AP54),AVERAGE(AQ54:AS54)),IF(C54="Juntos por el Cambio",AVERAGE(AH54:AJ54)-MIN(AVERAGE(AK54:AM54),AVERAGE(AN54:AP54),AVERAGE(AQ54:AS54)),IF(C54="La Libertad Avanza",AVERAGE(AN54:AP54)-MIN(AVERAGE(AQ54:AS54),AVERAGE(AK54:AM54),AVERAGE(AH54:AJ54)),IF(C54="Frente de Izquierda",AVERAGE(AQ54:AS54)-MIN(AVERAGE(AN54:AP54),AVERAGE(AK54:AM54),AVERAGE(AH54:AJ54)),"N/A"))))</f>
        <v>3.666666666666667</v>
      </c>
      <c r="AU54">
        <f>MAX(SUM(AH54:AJ54),SUM(AK54:AM54),SUM(AN54:AP54),SUM(AQ54:AS54))-MIN(SUM(AH54:AJ54),SUM(AK54:AM54),SUM(AN54:AP54),SUM(AQ54:AS54))</f>
        <v>11</v>
      </c>
      <c r="AV54">
        <f>IF(C54="Unión por la Patria (Frente de Todos)",AVERAGE(AK54:AM54)-AVERAGE(AH54:AJ54,AN54:AP54,AQ54:AS54),IF(C54="Juntos por el Cambio",AVERAGE(AH54:AJ54)-AVERAGE(AK54:AS54),IF(C54="La Libertad Avanza",AVERAGE(AN54:AP54)-AVERAGE(AQ54:AS54,AH54:AM54),IF(C54="Frente de Izquierda",AVERAGE(AQ54:AS54)-AVERAGE(AH54:AP54),"N/A"))))</f>
        <v>2.1111111111111116</v>
      </c>
      <c r="AW54">
        <f>IF(C54="Unión por la Patria (Frente de Todos)",AK54-MIN(AH54,AN54,AQ54),IF(C54="Juntos por el Cambio",AH54-MIN(AK54,AN54,AQ54),IF(C54="La Libertad Avanza",AN54-MIN(AH54,AK54,AQ54),IF(C54="Frente de Izquierda",AQ54-MIN(AH54,AK54,AN54),"N/A"))))</f>
        <v>5</v>
      </c>
      <c r="AX54">
        <f>MAX(AH54,AK54,AN54,AQ54)-MIN(AH54,AK54,AN54,AQ54)</f>
        <v>5</v>
      </c>
      <c r="AY54">
        <f>IF(C54="Unión por la Patria (Frente de Todos)",AK54-AVERAGE(AQ54,AN54,AH54),IF(C54="Juntos por el Cambio",AH54-AVERAGE(AK54,AN54,AQ54),IF(C54="La Libertad Avanza",AN54-AVERAGE(AQ54,AK54,AH54),IF(C54="Frente de Izquierda",AQ54-AVERAGE(AN54,AK54,AH54),"N/A"))))</f>
        <v>3.6666666666666665</v>
      </c>
      <c r="AZ54">
        <f>IF(C54="Unión por la Patria (Frente de Todos)",AL54-MIN(AI54,AO54,AR54),IF(C54="Juntos por el Cambio",AI54-MIN(AL54,AO54,AR54),IF(C54="La Libertad Avanza",AO54-MIN(AI54,AL54,AR54),IF(C54="Frente de Izquierda",AR54-MIN(AI54,AL54,AO54),"N/A"))))</f>
        <v>3</v>
      </c>
      <c r="BA54">
        <f>MAX(AI54,AL54,AO54,AR54)-MIN(AI54,AL54,AO54,AR54)</f>
        <v>3</v>
      </c>
      <c r="BB54">
        <f>IF(C54="Unión por la Patria (Frente de Todos)",AL54-AVERAGE(AI54,AO54,AR54),IF(C54="Juntos por el Cambio",AI54-AVERAGE(AL54,AO54,AR54),IF(C54="La Libertad Avanza",AO54-AVERAGE(AI54,AL54,AR54),IF(C54="Frente de Izquierda",AR54-AVERAGE(AI54,AL54,AO54),"N/A"))))</f>
        <v>1.3333333333333335</v>
      </c>
      <c r="BC54">
        <f>IF(C54="Unión por la Patria (Frente de Todos)",AVERAGE(AH54:AJ54,AN54:AS54),IF(C54="Juntos por el Cambio",AVERAGE(AK54:AS54),IF(C54="La Libertad Avanza",AVERAGE(AQ54:AS54,AH54:AM54),IF(C54="Frente de Izquierda",AVERAGE(AH54:AP54),"N/A"))))</f>
        <v>2.5555555555555554</v>
      </c>
      <c r="BE54" t="s">
        <v>49</v>
      </c>
      <c r="BF54">
        <v>7</v>
      </c>
      <c r="BG54">
        <v>6</v>
      </c>
      <c r="BH54">
        <v>1</v>
      </c>
      <c r="BI54">
        <v>1</v>
      </c>
      <c r="BJ54">
        <v>6</v>
      </c>
      <c r="BK54">
        <v>2</v>
      </c>
      <c r="BL54">
        <v>6</v>
      </c>
      <c r="BM54" s="44">
        <f>AVERAGE(ABS(BH54-4),ABS(BI54-4),ABS(BJ54-4),ABS(BK54-4),ABS(BL54-4))</f>
        <v>2.4</v>
      </c>
      <c r="BN54">
        <v>6</v>
      </c>
      <c r="BO54">
        <v>2</v>
      </c>
      <c r="BP54">
        <v>5</v>
      </c>
      <c r="BQ54" s="9">
        <f>AVERAGE(BN54:BP54)</f>
        <v>4.333333333333333</v>
      </c>
      <c r="BR54">
        <v>5</v>
      </c>
      <c r="BS54">
        <v>7</v>
      </c>
      <c r="BT54">
        <v>4</v>
      </c>
      <c r="BU54">
        <v>6</v>
      </c>
      <c r="BV54" s="44">
        <f>-BR54+BS54-BT54+BU54</f>
        <v>4</v>
      </c>
      <c r="CC54">
        <v>5</v>
      </c>
      <c r="CD54">
        <v>6</v>
      </c>
      <c r="CE54">
        <v>5</v>
      </c>
      <c r="CI54" s="44">
        <f>AVERAGE(BW54:CH54)</f>
        <v>5.333333333333333</v>
      </c>
      <c r="CJ54">
        <v>5</v>
      </c>
      <c r="CK54">
        <v>5</v>
      </c>
      <c r="CL54">
        <v>5</v>
      </c>
      <c r="CM54">
        <v>2</v>
      </c>
      <c r="CN54">
        <v>2</v>
      </c>
      <c r="CO54">
        <v>2</v>
      </c>
      <c r="CP54">
        <v>6</v>
      </c>
      <c r="CQ54">
        <v>6</v>
      </c>
      <c r="CR54">
        <v>6</v>
      </c>
      <c r="CS54">
        <v>1</v>
      </c>
      <c r="CT54">
        <v>1</v>
      </c>
      <c r="CU54">
        <v>1</v>
      </c>
      <c r="CV54">
        <f>IF(BE54="Unión por la Patria (Frente de Todos)",AVERAGE(CM54:CO54)-MIN(AVERAGE(CJ54:CL54),AVERAGE(CP54:CR54),AVERAGE(CS54:CU54)),IF(BE54="Juntos por el Cambio",AVERAGE(CJ54:CL54)-MIN(AVERAGE(CM54:CO54),AVERAGE(CP54:CR54),AVERAGE(CS54:CU54)),IF(BE54="La Libertad Avanza",AVERAGE(CP54:CR54)-MIN(AVERAGE(CS54:CU54),AVERAGE(CM54:CO54),AVERAGE(CJ54:CL54)),IF(BE54="Frente de Izquierda",AVERAGE(CS54:CU54)-MIN(AVERAGE(CP54:CR54),AVERAGE(CM54:CO54),AVERAGE(CJ54:CL54)),"N/A"))))</f>
        <v>5</v>
      </c>
      <c r="CW54">
        <f>MAX(SUM(CJ54:CL54),SUM(CM54:CO54),SUM(CP54:CR54),SUM(CS54:CU54))-MIN(SUM(CJ54:CL54),SUM(CM54:CO54),SUM(CP54:CR54),SUM(CS54:CU54))</f>
        <v>15</v>
      </c>
      <c r="CX54">
        <f>IF(BE54="Unión por la Patria (Frente de Todos)",AVERAGE(CM54:CO54)-AVERAGE(CJ54:CL54,CP54:CR54,CS54:CU54),IF(BE54="Juntos por el Cambio",AVERAGE(CJ54:CL54)-AVERAGE(CM54:CU54),IF(BE54="La Libertad Avanza",AVERAGE(CP54:CR54)-AVERAGE(CS54:CU54,CJ54:CO54),IF(BE54="Frente de Izquierda",AVERAGE(CS54:CU54)-AVERAGE(CJ54:CR54),"N/A"))))</f>
        <v>3.3333333333333335</v>
      </c>
      <c r="CY54">
        <f>IF(BE54="Unión por la Patria (Frente de Todos)",CM54-MIN(CJ54,CP54,CS54),IF(BE54="Juntos por el Cambio",CJ54-MIN(CM54,CP54,CS54),IF(BE54="La Libertad Avanza",CP54-MIN(CJ54,CM54,CS54),IF(BE54="Frente de Izquierda",CS54-MIN(CJ54,CM54,CP54),"N/A"))))</f>
        <v>5</v>
      </c>
      <c r="CZ54">
        <f>MAX(CJ54,CM54,CP54,CS54)-MIN(CJ54,CM54,CP54,CS54)</f>
        <v>5</v>
      </c>
      <c r="DA54">
        <f>IF(BE54="Unión por la Patria (Frente de Todos)",CM54-AVERAGE(CS54,CP54,CJ54),IF(BE54="Juntos por el Cambio",CJ54-AVERAGE(CM54,CP54,CS54),IF(BE54="La Libertad Avanza",CP54-AVERAGE(CS54,CM54,CJ54),IF(BE54="Frente de Izquierda",CS54-AVERAGE(CP54,CM54,CJ54),"N/A"))))</f>
        <v>3.3333333333333335</v>
      </c>
      <c r="DB54">
        <f>IF(BE54="Unión por la Patria (Frente de Todos)",CN54-MIN(CK54,CQ54,CT54),IF(BE54="Juntos por el Cambio",CK54-MIN(CN54,CQ54,CT54),IF(BE54="La Libertad Avanza",CQ54-MIN(CK54,CN54,CT54),IF(BE54="Frente de Izquierda",CT54-MIN(CK54,CN54,CQ54),"N/A"))))</f>
        <v>5</v>
      </c>
      <c r="DC54">
        <f>MAX(CK54,CN54,CQ54,CT54)-MIN(CK54,CN54,CQ54,CT54)</f>
        <v>5</v>
      </c>
      <c r="DD54">
        <f>IF(BE54="Unión por la Patria (Frente de Todos)",CN54-AVERAGE(CK54,CQ54,CT54),IF(BE54="Juntos por el Cambio",CK54-AVERAGE(CN54,CQ54,CT54),IF(BE54="La Libertad Avanza",CQ54-AVERAGE(CK54,CN54,CT54),IF(BE54="Frente de Izquierda",CT54-AVERAGE(CK54,CN54,CQ54),"N/A"))))</f>
        <v>3.3333333333333335</v>
      </c>
      <c r="DE54">
        <f>IF(BE54="Unión por la Patria (Frente de Todos)",AVERAGE(CJ54:CL54,CP54:CU54),IF(BE54="Juntos por el Cambio",AVERAGE(CM54:CU54),IF(BE54="La Libertad Avanza",AVERAGE(CS54:CU54,CJ54:CO54),IF(BE54="Frente de Izquierda",AVERAGE(CJ54:CR54),"N/A"))))</f>
        <v>2.6666666666666665</v>
      </c>
      <c r="DF54">
        <v>10</v>
      </c>
      <c r="DG54">
        <v>3</v>
      </c>
      <c r="DH54">
        <v>0</v>
      </c>
      <c r="DI54">
        <v>0</v>
      </c>
      <c r="DJ54">
        <v>3</v>
      </c>
      <c r="DK54">
        <v>7</v>
      </c>
      <c r="DL54">
        <v>1</v>
      </c>
      <c r="DM54">
        <v>7</v>
      </c>
      <c r="DN54">
        <v>1</v>
      </c>
      <c r="DO54">
        <v>1</v>
      </c>
      <c r="DP54">
        <v>7</v>
      </c>
      <c r="DQ54">
        <v>7</v>
      </c>
      <c r="DR54">
        <v>7</v>
      </c>
      <c r="DS54">
        <v>7</v>
      </c>
      <c r="DT54">
        <v>7</v>
      </c>
      <c r="DU54">
        <v>7</v>
      </c>
      <c r="DV54">
        <v>1</v>
      </c>
      <c r="DW54" t="s">
        <v>618</v>
      </c>
      <c r="DX54" t="s">
        <v>618</v>
      </c>
      <c r="DY54" t="s">
        <v>618</v>
      </c>
      <c r="DZ54" t="s">
        <v>617</v>
      </c>
    </row>
    <row r="55" spans="1:130" x14ac:dyDescent="0.2">
      <c r="A55" s="44">
        <v>945</v>
      </c>
      <c r="B55" s="44">
        <v>0</v>
      </c>
      <c r="C55" s="44" t="s">
        <v>53</v>
      </c>
      <c r="D55" s="44">
        <v>7</v>
      </c>
      <c r="E55" s="44">
        <v>7</v>
      </c>
      <c r="F55" s="44">
        <v>4</v>
      </c>
      <c r="G55" s="44">
        <v>7</v>
      </c>
      <c r="H55" s="44">
        <v>1</v>
      </c>
      <c r="I55" s="44">
        <v>7</v>
      </c>
      <c r="J55" s="44">
        <v>1</v>
      </c>
      <c r="K55" s="44">
        <f>AVERAGE(ABS(F55-4),ABS(G55-4),ABS(H55-4),ABS(I55-4),ABS(J55-4))</f>
        <v>2.4</v>
      </c>
      <c r="L55" s="44">
        <v>7</v>
      </c>
      <c r="M55" s="44">
        <v>7</v>
      </c>
      <c r="N55" s="44">
        <v>7</v>
      </c>
      <c r="O55" s="9">
        <f>AVERAGE(L55:N55)</f>
        <v>7</v>
      </c>
      <c r="P55" s="44">
        <v>4</v>
      </c>
      <c r="Q55" s="44">
        <v>7</v>
      </c>
      <c r="R55" s="44">
        <v>5</v>
      </c>
      <c r="S55" s="44">
        <v>6</v>
      </c>
      <c r="T55" s="44">
        <f>-P55+Q55-R55+S55</f>
        <v>4</v>
      </c>
      <c r="U55" s="44"/>
      <c r="V55" s="44"/>
      <c r="W55" s="44"/>
      <c r="X55" s="44">
        <v>6</v>
      </c>
      <c r="Y55" s="44">
        <v>6</v>
      </c>
      <c r="Z55" s="44">
        <v>6</v>
      </c>
      <c r="AA55" s="44"/>
      <c r="AB55" s="44"/>
      <c r="AC55" s="44"/>
      <c r="AD55" s="44"/>
      <c r="AE55" s="44"/>
      <c r="AF55" s="44"/>
      <c r="AG55" s="44">
        <f>AVERAGE(U55:AF55)</f>
        <v>6</v>
      </c>
      <c r="AH55" s="44">
        <v>4</v>
      </c>
      <c r="AI55" s="44">
        <v>1</v>
      </c>
      <c r="AJ55" s="44">
        <v>4</v>
      </c>
      <c r="AK55" s="44">
        <v>5</v>
      </c>
      <c r="AL55" s="44">
        <v>5</v>
      </c>
      <c r="AM55" s="44">
        <v>4</v>
      </c>
      <c r="AN55" s="44">
        <v>1</v>
      </c>
      <c r="AO55" s="44">
        <v>1</v>
      </c>
      <c r="AP55" s="44">
        <v>1</v>
      </c>
      <c r="AQ55" s="44">
        <v>5</v>
      </c>
      <c r="AR55" s="44">
        <v>4</v>
      </c>
      <c r="AS55" s="44">
        <v>5</v>
      </c>
      <c r="AT55">
        <f>IF(C55="Unión por la Patria (Frente de Todos)",AVERAGE(AK55:AM55)-MIN(AVERAGE(AH55:AJ55),AVERAGE(AN55:AP55),AVERAGE(AQ55:AS55)),IF(C55="Juntos por el Cambio",AVERAGE(AH55:AJ55)-MIN(AVERAGE(AK55:AM55),AVERAGE(AN55:AP55),AVERAGE(AQ55:AS55)),IF(C55="La Libertad Avanza",AVERAGE(AN55:AP55)-MIN(AVERAGE(AQ55:AS55),AVERAGE(AK55:AM55),AVERAGE(AH55:AJ55)),IF(C55="Frente de Izquierda",AVERAGE(AQ55:AS55)-MIN(AVERAGE(AN55:AP55),AVERAGE(AK55:AM55),AVERAGE(AH55:AJ55)),"N/A"))))</f>
        <v>3.666666666666667</v>
      </c>
      <c r="AU55">
        <f>MAX(SUM(AH55:AJ55),SUM(AK55:AM55),SUM(AN55:AP55),SUM(AQ55:AS55))-MIN(SUM(AH55:AJ55),SUM(AK55:AM55),SUM(AN55:AP55),SUM(AQ55:AS55))</f>
        <v>11</v>
      </c>
      <c r="AV55">
        <f>IF(C55="Unión por la Patria (Frente de Todos)",AVERAGE(AK55:AM55)-AVERAGE(AH55:AJ55,AN55:AP55,AQ55:AS55),IF(C55="Juntos por el Cambio",AVERAGE(AH55:AJ55)-AVERAGE(AK55:AS55),IF(C55="La Libertad Avanza",AVERAGE(AN55:AP55)-AVERAGE(AQ55:AS55,AH55:AM55),IF(C55="Frente de Izquierda",AVERAGE(AQ55:AS55)-AVERAGE(AH55:AP55),"N/A"))))</f>
        <v>1.7777777777777781</v>
      </c>
      <c r="AW55">
        <f>IF(C55="Unión por la Patria (Frente de Todos)",AK55-MIN(AH55,AN55,AQ55),IF(C55="Juntos por el Cambio",AH55-MIN(AK55,AN55,AQ55),IF(C55="La Libertad Avanza",AN55-MIN(AH55,AK55,AQ55),IF(C55="Frente de Izquierda",AQ55-MIN(AH55,AK55,AN55),"N/A"))))</f>
        <v>4</v>
      </c>
      <c r="AX55">
        <f>MAX(AH55,AK55,AN55,AQ55)-MIN(AH55,AK55,AN55,AQ55)</f>
        <v>4</v>
      </c>
      <c r="AY55">
        <f>IF(C55="Unión por la Patria (Frente de Todos)",AK55-AVERAGE(AQ55,AN55,AH55),IF(C55="Juntos por el Cambio",AH55-AVERAGE(AK55,AN55,AQ55),IF(C55="La Libertad Avanza",AN55-AVERAGE(AQ55,AK55,AH55),IF(C55="Frente de Izquierda",AQ55-AVERAGE(AN55,AK55,AH55),"N/A"))))</f>
        <v>1.6666666666666665</v>
      </c>
      <c r="AZ55">
        <f>IF(C55="Unión por la Patria (Frente de Todos)",AL55-MIN(AI55,AO55,AR55),IF(C55="Juntos por el Cambio",AI55-MIN(AL55,AO55,AR55),IF(C55="La Libertad Avanza",AO55-MIN(AI55,AL55,AR55),IF(C55="Frente de Izquierda",AR55-MIN(AI55,AL55,AO55),"N/A"))))</f>
        <v>4</v>
      </c>
      <c r="BA55">
        <f>MAX(AI55,AL55,AO55,AR55)-MIN(AI55,AL55,AO55,AR55)</f>
        <v>4</v>
      </c>
      <c r="BB55">
        <f>IF(C55="Unión por la Patria (Frente de Todos)",AL55-AVERAGE(AI55,AO55,AR55),IF(C55="Juntos por el Cambio",AI55-AVERAGE(AL55,AO55,AR55),IF(C55="La Libertad Avanza",AO55-AVERAGE(AI55,AL55,AR55),IF(C55="Frente de Izquierda",AR55-AVERAGE(AI55,AL55,AO55),"N/A"))))</f>
        <v>3</v>
      </c>
      <c r="BC55">
        <f>IF(C55="Unión por la Patria (Frente de Todos)",AVERAGE(AH55:AJ55,AN55:AS55),IF(C55="Juntos por el Cambio",AVERAGE(AK55:AS55),IF(C55="La Libertad Avanza",AVERAGE(AQ55:AS55,AH55:AM55),IF(C55="Frente de Izquierda",AVERAGE(AH55:AP55),"N/A"))))</f>
        <v>2.8888888888888888</v>
      </c>
      <c r="BE55" t="s">
        <v>53</v>
      </c>
      <c r="BF55">
        <v>5</v>
      </c>
      <c r="BG55">
        <v>7</v>
      </c>
      <c r="BH55">
        <v>4</v>
      </c>
      <c r="BI55">
        <v>7</v>
      </c>
      <c r="BJ55">
        <v>1</v>
      </c>
      <c r="BK55">
        <v>7</v>
      </c>
      <c r="BL55">
        <v>1</v>
      </c>
      <c r="BM55" s="44">
        <f>AVERAGE(ABS(BH55-4),ABS(BI55-4),ABS(BJ55-4),ABS(BK55-4),ABS(BL55-4))</f>
        <v>2.4</v>
      </c>
      <c r="BN55">
        <v>7</v>
      </c>
      <c r="BO55">
        <v>7</v>
      </c>
      <c r="BP55">
        <v>7</v>
      </c>
      <c r="BQ55" s="9">
        <f>AVERAGE(BN55:BP55)</f>
        <v>7</v>
      </c>
      <c r="BR55">
        <v>5</v>
      </c>
      <c r="BS55">
        <v>7</v>
      </c>
      <c r="BT55">
        <v>4</v>
      </c>
      <c r="BU55">
        <v>7</v>
      </c>
      <c r="BV55" s="44">
        <f>-BR55+BS55-BT55+BU55</f>
        <v>5</v>
      </c>
      <c r="BZ55">
        <v>6</v>
      </c>
      <c r="CA55">
        <v>6</v>
      </c>
      <c r="CB55">
        <v>6</v>
      </c>
      <c r="CI55" s="44">
        <f>AVERAGE(BW55:CH55)</f>
        <v>6</v>
      </c>
      <c r="CJ55">
        <v>1</v>
      </c>
      <c r="CK55">
        <v>1</v>
      </c>
      <c r="CL55">
        <v>3</v>
      </c>
      <c r="CM55">
        <v>5</v>
      </c>
      <c r="CN55">
        <v>5</v>
      </c>
      <c r="CO55">
        <v>6</v>
      </c>
      <c r="CP55">
        <v>1</v>
      </c>
      <c r="CQ55">
        <v>1</v>
      </c>
      <c r="CR55">
        <v>1</v>
      </c>
      <c r="CS55">
        <v>5</v>
      </c>
      <c r="CT55">
        <v>5</v>
      </c>
      <c r="CU55">
        <v>6</v>
      </c>
      <c r="CV55">
        <f>IF(BE55="Unión por la Patria (Frente de Todos)",AVERAGE(CM55:CO55)-MIN(AVERAGE(CJ55:CL55),AVERAGE(CP55:CR55),AVERAGE(CS55:CU55)),IF(BE55="Juntos por el Cambio",AVERAGE(CJ55:CL55)-MIN(AVERAGE(CM55:CO55),AVERAGE(CP55:CR55),AVERAGE(CS55:CU55)),IF(BE55="La Libertad Avanza",AVERAGE(CP55:CR55)-MIN(AVERAGE(CS55:CU55),AVERAGE(CM55:CO55),AVERAGE(CJ55:CL55)),IF(BE55="Frente de Izquierda",AVERAGE(CS55:CU55)-MIN(AVERAGE(CP55:CR55),AVERAGE(CM55:CO55),AVERAGE(CJ55:CL55)),"N/A"))))</f>
        <v>4.333333333333333</v>
      </c>
      <c r="CW55">
        <f>MAX(SUM(CJ55:CL55),SUM(CM55:CO55),SUM(CP55:CR55),SUM(CS55:CU55))-MIN(SUM(CJ55:CL55),SUM(CM55:CO55),SUM(CP55:CR55),SUM(CS55:CU55))</f>
        <v>13</v>
      </c>
      <c r="CX55">
        <f>IF(BE55="Unión por la Patria (Frente de Todos)",AVERAGE(CM55:CO55)-AVERAGE(CJ55:CL55,CP55:CR55,CS55:CU55),IF(BE55="Juntos por el Cambio",AVERAGE(CJ55:CL55)-AVERAGE(CM55:CU55),IF(BE55="La Libertad Avanza",AVERAGE(CP55:CR55)-AVERAGE(CS55:CU55,CJ55:CO55),IF(BE55="Frente de Izquierda",AVERAGE(CS55:CU55)-AVERAGE(CJ55:CR55),"N/A"))))</f>
        <v>2.6666666666666665</v>
      </c>
      <c r="CY55">
        <f>IF(BE55="Unión por la Patria (Frente de Todos)",CM55-MIN(CJ55,CP55,CS55),IF(BE55="Juntos por el Cambio",CJ55-MIN(CM55,CP55,CS55),IF(BE55="La Libertad Avanza",CP55-MIN(CJ55,CM55,CS55),IF(BE55="Frente de Izquierda",CS55-MIN(CJ55,CM55,CP55),"N/A"))))</f>
        <v>4</v>
      </c>
      <c r="CZ55">
        <f>MAX(CJ55,CM55,CP55,CS55)-MIN(CJ55,CM55,CP55,CS55)</f>
        <v>4</v>
      </c>
      <c r="DA55">
        <f>IF(BE55="Unión por la Patria (Frente de Todos)",CM55-AVERAGE(CS55,CP55,CJ55),IF(BE55="Juntos por el Cambio",CJ55-AVERAGE(CM55,CP55,CS55),IF(BE55="La Libertad Avanza",CP55-AVERAGE(CS55,CM55,CJ55),IF(BE55="Frente de Izquierda",CS55-AVERAGE(CP55,CM55,CJ55),"N/A"))))</f>
        <v>2.6666666666666665</v>
      </c>
      <c r="DB55">
        <f>IF(BE55="Unión por la Patria (Frente de Todos)",CN55-MIN(CK55,CQ55,CT55),IF(BE55="Juntos por el Cambio",CK55-MIN(CN55,CQ55,CT55),IF(BE55="La Libertad Avanza",CQ55-MIN(CK55,CN55,CT55),IF(BE55="Frente de Izquierda",CT55-MIN(CK55,CN55,CQ55),"N/A"))))</f>
        <v>4</v>
      </c>
      <c r="DC55">
        <f>MAX(CK55,CN55,CQ55,CT55)-MIN(CK55,CN55,CQ55,CT55)</f>
        <v>4</v>
      </c>
      <c r="DD55">
        <f>IF(BE55="Unión por la Patria (Frente de Todos)",CN55-AVERAGE(CK55,CQ55,CT55),IF(BE55="Juntos por el Cambio",CK55-AVERAGE(CN55,CQ55,CT55),IF(BE55="La Libertad Avanza",CQ55-AVERAGE(CK55,CN55,CT55),IF(BE55="Frente de Izquierda",CT55-AVERAGE(CK55,CN55,CQ55),"N/A"))))</f>
        <v>2.6666666666666665</v>
      </c>
      <c r="DE55">
        <f>IF(BE55="Unión por la Patria (Frente de Todos)",AVERAGE(CJ55:CL55,CP55:CU55),IF(BE55="Juntos por el Cambio",AVERAGE(CM55:CU55),IF(BE55="La Libertad Avanza",AVERAGE(CS55:CU55,CJ55:CO55),IF(BE55="Frente de Izquierda",AVERAGE(CJ55:CR55),"N/A"))))</f>
        <v>2.6666666666666665</v>
      </c>
      <c r="DF55">
        <v>9</v>
      </c>
      <c r="DG55" t="s">
        <v>518</v>
      </c>
      <c r="DH55" t="s">
        <v>518</v>
      </c>
      <c r="DI55" t="s">
        <v>518</v>
      </c>
      <c r="DJ55" t="s">
        <v>518</v>
      </c>
      <c r="DK55" t="s">
        <v>518</v>
      </c>
      <c r="DL55" t="s">
        <v>518</v>
      </c>
      <c r="DM55" t="s">
        <v>518</v>
      </c>
      <c r="DN55" t="s">
        <v>518</v>
      </c>
      <c r="DO55" t="s">
        <v>518</v>
      </c>
      <c r="DP55" t="s">
        <v>518</v>
      </c>
      <c r="DQ55" t="s">
        <v>518</v>
      </c>
      <c r="DR55" t="s">
        <v>518</v>
      </c>
      <c r="DS55" t="s">
        <v>518</v>
      </c>
      <c r="DT55" t="s">
        <v>518</v>
      </c>
      <c r="DU55" t="s">
        <v>518</v>
      </c>
      <c r="DV55" t="s">
        <v>518</v>
      </c>
      <c r="DW55" t="s">
        <v>518</v>
      </c>
      <c r="DX55" t="s">
        <v>518</v>
      </c>
      <c r="DY55" t="s">
        <v>518</v>
      </c>
      <c r="DZ55" t="s">
        <v>518</v>
      </c>
    </row>
    <row r="56" spans="1:130" x14ac:dyDescent="0.2">
      <c r="A56" s="44">
        <v>1099</v>
      </c>
      <c r="B56" s="44">
        <v>0</v>
      </c>
      <c r="C56" s="44" t="s">
        <v>41</v>
      </c>
      <c r="D56" s="44">
        <v>1</v>
      </c>
      <c r="E56" s="44">
        <v>4</v>
      </c>
      <c r="F56" s="44">
        <v>2</v>
      </c>
      <c r="G56" s="44">
        <v>1</v>
      </c>
      <c r="H56" s="44">
        <v>3</v>
      </c>
      <c r="I56" s="44">
        <v>1</v>
      </c>
      <c r="J56" s="44">
        <v>4</v>
      </c>
      <c r="K56" s="44">
        <f>AVERAGE(ABS(F56-4),ABS(G56-4),ABS(H56-4),ABS(I56-4),ABS(J56-4))</f>
        <v>1.8</v>
      </c>
      <c r="L56" s="44">
        <v>7</v>
      </c>
      <c r="M56" s="44">
        <v>4</v>
      </c>
      <c r="N56" s="44">
        <v>7</v>
      </c>
      <c r="O56" s="9">
        <f>AVERAGE(L56:N56)</f>
        <v>6</v>
      </c>
      <c r="P56" s="44">
        <v>1</v>
      </c>
      <c r="Q56" s="44">
        <v>7</v>
      </c>
      <c r="R56" s="44">
        <v>2</v>
      </c>
      <c r="S56" s="44">
        <v>7</v>
      </c>
      <c r="T56" s="44">
        <f>-P56+Q56-R56+S56</f>
        <v>11</v>
      </c>
      <c r="U56" s="44"/>
      <c r="V56" s="44"/>
      <c r="W56" s="44"/>
      <c r="X56" s="44"/>
      <c r="Y56" s="44"/>
      <c r="Z56" s="44"/>
      <c r="AA56" s="44"/>
      <c r="AB56" s="44"/>
      <c r="AC56" s="44"/>
      <c r="AD56" s="44"/>
      <c r="AE56" s="44"/>
      <c r="AF56" s="44"/>
      <c r="AG56" s="44" t="e">
        <f>AVERAGE(U56:AF56)</f>
        <v>#DIV/0!</v>
      </c>
      <c r="AH56" s="44">
        <v>5</v>
      </c>
      <c r="AI56" s="44">
        <v>5</v>
      </c>
      <c r="AJ56" s="44">
        <v>5</v>
      </c>
      <c r="AK56" s="44">
        <v>3</v>
      </c>
      <c r="AL56" s="44">
        <v>2</v>
      </c>
      <c r="AM56" s="44">
        <v>2</v>
      </c>
      <c r="AN56" s="44">
        <v>4</v>
      </c>
      <c r="AO56" s="44">
        <v>4</v>
      </c>
      <c r="AP56" s="44">
        <v>4</v>
      </c>
      <c r="AQ56" s="44">
        <v>2</v>
      </c>
      <c r="AR56" s="44">
        <v>1</v>
      </c>
      <c r="AS56" s="44">
        <v>2</v>
      </c>
      <c r="AT56" t="str">
        <f>IF(C56="Unión por la Patria (Frente de Todos)",AVERAGE(AK56:AM56)-MIN(AVERAGE(AH56:AJ56),AVERAGE(AN56:AP56),AVERAGE(AQ56:AS56)),IF(C56="Juntos por el Cambio",AVERAGE(AH56:AJ56)-MIN(AVERAGE(AK56:AM56),AVERAGE(AN56:AP56),AVERAGE(AQ56:AS56)),IF(C56="La Libertad Avanza",AVERAGE(AN56:AP56)-MIN(AVERAGE(AQ56:AS56),AVERAGE(AK56:AM56),AVERAGE(AH56:AJ56)),IF(C56="Frente de Izquierda",AVERAGE(AQ56:AS56)-MIN(AVERAGE(AN56:AP56),AVERAGE(AK56:AM56),AVERAGE(AH56:AJ56)),"N/A"))))</f>
        <v>N/A</v>
      </c>
      <c r="AU56">
        <f>MAX(SUM(AH56:AJ56),SUM(AK56:AM56),SUM(AN56:AP56),SUM(AQ56:AS56))-MIN(SUM(AH56:AJ56),SUM(AK56:AM56),SUM(AN56:AP56),SUM(AQ56:AS56))</f>
        <v>10</v>
      </c>
      <c r="AV56" t="str">
        <f>IF(C56="Unión por la Patria (Frente de Todos)",AVERAGE(AK56:AM56)-AVERAGE(AH56:AJ56,AN56:AP56,AQ56:AS56),IF(C56="Juntos por el Cambio",AVERAGE(AH56:AJ56)-AVERAGE(AK56:AS56),IF(C56="La Libertad Avanza",AVERAGE(AN56:AP56)-AVERAGE(AQ56:AS56,AH56:AM56),IF(C56="Frente de Izquierda",AVERAGE(AQ56:AS56)-AVERAGE(AH56:AP56),"N/A"))))</f>
        <v>N/A</v>
      </c>
      <c r="AW56" t="str">
        <f>IF(C56="Unión por la Patria (Frente de Todos)",AK56-MIN(AH56,AN56,AQ56),IF(C56="Juntos por el Cambio",AH56-MIN(AK56,AN56,AQ56),IF(C56="La Libertad Avanza",AN56-MIN(AH56,AK56,AQ56),IF(C56="Frente de Izquierda",AQ56-MIN(AH56,AK56,AN56),"N/A"))))</f>
        <v>N/A</v>
      </c>
      <c r="AX56">
        <f>MAX(AH56,AK56,AN56,AQ56)-MIN(AH56,AK56,AN56,AQ56)</f>
        <v>3</v>
      </c>
      <c r="AY56" t="str">
        <f>IF(C56="Unión por la Patria (Frente de Todos)",AK56-AVERAGE(AQ56,AN56,AH56),IF(C56="Juntos por el Cambio",AH56-AVERAGE(AK56,AN56,AQ56),IF(C56="La Libertad Avanza",AN56-AVERAGE(AQ56,AK56,AH56),IF(C56="Frente de Izquierda",AQ56-AVERAGE(AN56,AK56,AH56),"N/A"))))</f>
        <v>N/A</v>
      </c>
      <c r="AZ56" t="str">
        <f>IF(C56="Unión por la Patria (Frente de Todos)",AL56-MIN(AI56,AO56,AR56),IF(C56="Juntos por el Cambio",AI56-MIN(AL56,AO56,AR56),IF(C56="La Libertad Avanza",AO56-MIN(AI56,AL56,AR56),IF(C56="Frente de Izquierda",AR56-MIN(AI56,AL56,AO56),"N/A"))))</f>
        <v>N/A</v>
      </c>
      <c r="BA56">
        <f>MAX(AI56,AL56,AO56,AR56)-MIN(AI56,AL56,AO56,AR56)</f>
        <v>4</v>
      </c>
      <c r="BB56" t="str">
        <f>IF(C56="Unión por la Patria (Frente de Todos)",AL56-AVERAGE(AI56,AO56,AR56),IF(C56="Juntos por el Cambio",AI56-AVERAGE(AL56,AO56,AR56),IF(C56="La Libertad Avanza",AO56-AVERAGE(AI56,AL56,AR56),IF(C56="Frente de Izquierda",AR56-AVERAGE(AI56,AL56,AO56),"N/A"))))</f>
        <v>N/A</v>
      </c>
      <c r="BC56" t="str">
        <f>IF(C56="Unión por la Patria (Frente de Todos)",AVERAGE(AH56:AJ56,AN56:AS56),IF(C56="Juntos por el Cambio",AVERAGE(AK56:AS56),IF(C56="La Libertad Avanza",AVERAGE(AQ56:AS56,AH56:AM56),IF(C56="Frente de Izquierda",AVERAGE(AH56:AP56),"N/A"))))</f>
        <v>N/A</v>
      </c>
      <c r="BE56" t="s">
        <v>49</v>
      </c>
      <c r="BF56">
        <v>2</v>
      </c>
      <c r="BG56">
        <v>4</v>
      </c>
      <c r="BH56">
        <v>1</v>
      </c>
      <c r="BI56">
        <v>1</v>
      </c>
      <c r="BJ56">
        <v>5</v>
      </c>
      <c r="BK56">
        <v>1</v>
      </c>
      <c r="BL56">
        <v>4</v>
      </c>
      <c r="BM56" s="44">
        <f>AVERAGE(ABS(BH56-4),ABS(BI56-4),ABS(BJ56-4),ABS(BK56-4),ABS(BL56-4))</f>
        <v>2</v>
      </c>
      <c r="BN56">
        <v>6</v>
      </c>
      <c r="BO56">
        <v>5</v>
      </c>
      <c r="BP56">
        <v>4</v>
      </c>
      <c r="BQ56" s="9">
        <f>AVERAGE(BN56:BP56)</f>
        <v>5</v>
      </c>
      <c r="BR56">
        <v>3</v>
      </c>
      <c r="BS56">
        <v>7</v>
      </c>
      <c r="BT56">
        <v>2</v>
      </c>
      <c r="BU56">
        <v>7</v>
      </c>
      <c r="BV56" s="44">
        <f>-BR56+BS56-BT56+BU56</f>
        <v>9</v>
      </c>
      <c r="CC56">
        <v>2</v>
      </c>
      <c r="CD56">
        <v>2</v>
      </c>
      <c r="CE56">
        <v>3</v>
      </c>
      <c r="CI56" s="44">
        <f>AVERAGE(BW56:CH56)</f>
        <v>2.3333333333333335</v>
      </c>
      <c r="CJ56">
        <v>4</v>
      </c>
      <c r="CK56">
        <v>4</v>
      </c>
      <c r="CL56">
        <v>5</v>
      </c>
      <c r="CM56">
        <v>2</v>
      </c>
      <c r="CN56">
        <v>1</v>
      </c>
      <c r="CO56">
        <v>2</v>
      </c>
      <c r="CP56">
        <v>3</v>
      </c>
      <c r="CQ56">
        <v>4</v>
      </c>
      <c r="CR56">
        <v>4</v>
      </c>
      <c r="CS56">
        <v>2</v>
      </c>
      <c r="CT56">
        <v>2</v>
      </c>
      <c r="CU56">
        <v>2</v>
      </c>
      <c r="CV56">
        <f>IF(BE56="Unión por la Patria (Frente de Todos)",AVERAGE(CM56:CO56)-MIN(AVERAGE(CJ56:CL56),AVERAGE(CP56:CR56),AVERAGE(CS56:CU56)),IF(BE56="Juntos por el Cambio",AVERAGE(CJ56:CL56)-MIN(AVERAGE(CM56:CO56),AVERAGE(CP56:CR56),AVERAGE(CS56:CU56)),IF(BE56="La Libertad Avanza",AVERAGE(CP56:CR56)-MIN(AVERAGE(CS56:CU56),AVERAGE(CM56:CO56),AVERAGE(CJ56:CL56)),IF(BE56="Frente de Izquierda",AVERAGE(CS56:CU56)-MIN(AVERAGE(CP56:CR56),AVERAGE(CM56:CO56),AVERAGE(CJ56:CL56)),"N/A"))))</f>
        <v>1.9999999999999998</v>
      </c>
      <c r="CW56">
        <f>MAX(SUM(CJ56:CL56),SUM(CM56:CO56),SUM(CP56:CR56),SUM(CS56:CU56))-MIN(SUM(CJ56:CL56),SUM(CM56:CO56),SUM(CP56:CR56),SUM(CS56:CU56))</f>
        <v>8</v>
      </c>
      <c r="CX56">
        <f>IF(BE56="Unión por la Patria (Frente de Todos)",AVERAGE(CM56:CO56)-AVERAGE(CJ56:CL56,CP56:CR56,CS56:CU56),IF(BE56="Juntos por el Cambio",AVERAGE(CJ56:CL56)-AVERAGE(CM56:CU56),IF(BE56="La Libertad Avanza",AVERAGE(CP56:CR56)-AVERAGE(CS56:CU56,CJ56:CO56),IF(BE56="Frente de Izquierda",AVERAGE(CS56:CU56)-AVERAGE(CJ56:CR56),"N/A"))))</f>
        <v>1</v>
      </c>
      <c r="CY56">
        <f>IF(BE56="Unión por la Patria (Frente de Todos)",CM56-MIN(CJ56,CP56,CS56),IF(BE56="Juntos por el Cambio",CJ56-MIN(CM56,CP56,CS56),IF(BE56="La Libertad Avanza",CP56-MIN(CJ56,CM56,CS56),IF(BE56="Frente de Izquierda",CS56-MIN(CJ56,CM56,CP56),"N/A"))))</f>
        <v>1</v>
      </c>
      <c r="CZ56">
        <f>MAX(CJ56,CM56,CP56,CS56)-MIN(CJ56,CM56,CP56,CS56)</f>
        <v>2</v>
      </c>
      <c r="DA56">
        <f>IF(BE56="Unión por la Patria (Frente de Todos)",CM56-AVERAGE(CS56,CP56,CJ56),IF(BE56="Juntos por el Cambio",CJ56-AVERAGE(CM56,CP56,CS56),IF(BE56="La Libertad Avanza",CP56-AVERAGE(CS56,CM56,CJ56),IF(BE56="Frente de Izquierda",CS56-AVERAGE(CP56,CM56,CJ56),"N/A"))))</f>
        <v>0.33333333333333348</v>
      </c>
      <c r="DB56">
        <f>IF(BE56="Unión por la Patria (Frente de Todos)",CN56-MIN(CK56,CQ56,CT56),IF(BE56="Juntos por el Cambio",CK56-MIN(CN56,CQ56,CT56),IF(BE56="La Libertad Avanza",CQ56-MIN(CK56,CN56,CT56),IF(BE56="Frente de Izquierda",CT56-MIN(CK56,CN56,CQ56),"N/A"))))</f>
        <v>3</v>
      </c>
      <c r="DC56">
        <f>MAX(CK56,CN56,CQ56,CT56)-MIN(CK56,CN56,CQ56,CT56)</f>
        <v>3</v>
      </c>
      <c r="DD56">
        <f>IF(BE56="Unión por la Patria (Frente de Todos)",CN56-AVERAGE(CK56,CQ56,CT56),IF(BE56="Juntos por el Cambio",CK56-AVERAGE(CN56,CQ56,CT56),IF(BE56="La Libertad Avanza",CQ56-AVERAGE(CK56,CN56,CT56),IF(BE56="Frente de Izquierda",CT56-AVERAGE(CK56,CN56,CQ56),"N/A"))))</f>
        <v>1.6666666666666665</v>
      </c>
      <c r="DE56">
        <f>IF(BE56="Unión por la Patria (Frente de Todos)",AVERAGE(CJ56:CL56,CP56:CU56),IF(BE56="Juntos por el Cambio",AVERAGE(CM56:CU56),IF(BE56="La Libertad Avanza",AVERAGE(CS56:CU56,CJ56:CO56),IF(BE56="Frente de Izquierda",AVERAGE(CJ56:CR56),"N/A"))))</f>
        <v>2.6666666666666665</v>
      </c>
      <c r="DF56">
        <v>9</v>
      </c>
      <c r="DG56" t="s">
        <v>518</v>
      </c>
      <c r="DH56" t="s">
        <v>518</v>
      </c>
      <c r="DI56" t="s">
        <v>518</v>
      </c>
      <c r="DJ56" t="s">
        <v>518</v>
      </c>
      <c r="DK56" t="s">
        <v>518</v>
      </c>
      <c r="DL56" t="s">
        <v>518</v>
      </c>
      <c r="DM56" t="s">
        <v>518</v>
      </c>
      <c r="DN56" t="s">
        <v>518</v>
      </c>
      <c r="DO56" t="s">
        <v>518</v>
      </c>
      <c r="DP56" t="s">
        <v>518</v>
      </c>
      <c r="DQ56" t="s">
        <v>518</v>
      </c>
      <c r="DR56" t="s">
        <v>518</v>
      </c>
      <c r="DS56" t="s">
        <v>518</v>
      </c>
      <c r="DT56" t="s">
        <v>518</v>
      </c>
      <c r="DU56" t="s">
        <v>518</v>
      </c>
      <c r="DV56" t="s">
        <v>518</v>
      </c>
      <c r="DW56" t="s">
        <v>518</v>
      </c>
      <c r="DX56" t="s">
        <v>518</v>
      </c>
      <c r="DY56" t="s">
        <v>518</v>
      </c>
      <c r="DZ56" t="s">
        <v>518</v>
      </c>
    </row>
    <row r="57" spans="1:130" x14ac:dyDescent="0.2">
      <c r="A57" s="44">
        <v>805</v>
      </c>
      <c r="B57" s="44">
        <v>0</v>
      </c>
      <c r="C57" s="44" t="s">
        <v>41</v>
      </c>
      <c r="D57" s="44">
        <v>4</v>
      </c>
      <c r="E57" s="44">
        <v>2</v>
      </c>
      <c r="F57" s="44">
        <v>2</v>
      </c>
      <c r="G57" s="44">
        <v>4</v>
      </c>
      <c r="H57" s="44">
        <v>2</v>
      </c>
      <c r="I57" s="44">
        <v>7</v>
      </c>
      <c r="J57" s="44">
        <v>7</v>
      </c>
      <c r="K57" s="44">
        <f>AVERAGE(ABS(F57-4),ABS(G57-4),ABS(H57-4),ABS(I57-4),ABS(J57-4))</f>
        <v>2</v>
      </c>
      <c r="L57" s="44">
        <v>4</v>
      </c>
      <c r="M57" s="44">
        <v>3</v>
      </c>
      <c r="N57" s="44">
        <v>6</v>
      </c>
      <c r="O57" s="9">
        <f>AVERAGE(L57:N57)</f>
        <v>4.333333333333333</v>
      </c>
      <c r="P57" s="44">
        <v>1</v>
      </c>
      <c r="Q57" s="44">
        <v>5</v>
      </c>
      <c r="R57" s="44">
        <v>4</v>
      </c>
      <c r="S57" s="44">
        <v>3</v>
      </c>
      <c r="T57" s="44">
        <f>-P57+Q57-R57+S57</f>
        <v>3</v>
      </c>
      <c r="U57" s="44"/>
      <c r="V57" s="44"/>
      <c r="W57" s="44"/>
      <c r="X57" s="44"/>
      <c r="Y57" s="44"/>
      <c r="Z57" s="44"/>
      <c r="AA57" s="44"/>
      <c r="AB57" s="44"/>
      <c r="AC57" s="44"/>
      <c r="AD57" s="44"/>
      <c r="AE57" s="44"/>
      <c r="AF57" s="44"/>
      <c r="AG57" s="44" t="e">
        <f>AVERAGE(U57:AF57)</f>
        <v>#DIV/0!</v>
      </c>
      <c r="AH57" s="44">
        <v>3</v>
      </c>
      <c r="AI57" s="44">
        <v>3</v>
      </c>
      <c r="AJ57" s="44">
        <v>3</v>
      </c>
      <c r="AK57" s="44">
        <v>3</v>
      </c>
      <c r="AL57" s="44">
        <v>3</v>
      </c>
      <c r="AM57" s="44">
        <v>3</v>
      </c>
      <c r="AN57" s="44">
        <v>2</v>
      </c>
      <c r="AO57" s="44">
        <v>3</v>
      </c>
      <c r="AP57" s="44">
        <v>1</v>
      </c>
      <c r="AQ57" s="44">
        <v>4</v>
      </c>
      <c r="AR57" s="44">
        <v>3</v>
      </c>
      <c r="AS57" s="44">
        <v>3</v>
      </c>
      <c r="AT57" t="str">
        <f>IF(C57="Unión por la Patria (Frente de Todos)",AVERAGE(AK57:AM57)-MIN(AVERAGE(AH57:AJ57),AVERAGE(AN57:AP57),AVERAGE(AQ57:AS57)),IF(C57="Juntos por el Cambio",AVERAGE(AH57:AJ57)-MIN(AVERAGE(AK57:AM57),AVERAGE(AN57:AP57),AVERAGE(AQ57:AS57)),IF(C57="La Libertad Avanza",AVERAGE(AN57:AP57)-MIN(AVERAGE(AQ57:AS57),AVERAGE(AK57:AM57),AVERAGE(AH57:AJ57)),IF(C57="Frente de Izquierda",AVERAGE(AQ57:AS57)-MIN(AVERAGE(AN57:AP57),AVERAGE(AK57:AM57),AVERAGE(AH57:AJ57)),"N/A"))))</f>
        <v>N/A</v>
      </c>
      <c r="AU57">
        <f>MAX(SUM(AH57:AJ57),SUM(AK57:AM57),SUM(AN57:AP57),SUM(AQ57:AS57))-MIN(SUM(AH57:AJ57),SUM(AK57:AM57),SUM(AN57:AP57),SUM(AQ57:AS57))</f>
        <v>4</v>
      </c>
      <c r="AV57" t="str">
        <f>IF(C57="Unión por la Patria (Frente de Todos)",AVERAGE(AK57:AM57)-AVERAGE(AH57:AJ57,AN57:AP57,AQ57:AS57),IF(C57="Juntos por el Cambio",AVERAGE(AH57:AJ57)-AVERAGE(AK57:AS57),IF(C57="La Libertad Avanza",AVERAGE(AN57:AP57)-AVERAGE(AQ57:AS57,AH57:AM57),IF(C57="Frente de Izquierda",AVERAGE(AQ57:AS57)-AVERAGE(AH57:AP57),"N/A"))))</f>
        <v>N/A</v>
      </c>
      <c r="AW57" t="str">
        <f>IF(C57="Unión por la Patria (Frente de Todos)",AK57-MIN(AH57,AN57,AQ57),IF(C57="Juntos por el Cambio",AH57-MIN(AK57,AN57,AQ57),IF(C57="La Libertad Avanza",AN57-MIN(AH57,AK57,AQ57),IF(C57="Frente de Izquierda",AQ57-MIN(AH57,AK57,AN57),"N/A"))))</f>
        <v>N/A</v>
      </c>
      <c r="AX57">
        <f>MAX(AH57,AK57,AN57,AQ57)-MIN(AH57,AK57,AN57,AQ57)</f>
        <v>2</v>
      </c>
      <c r="AY57" t="str">
        <f>IF(C57="Unión por la Patria (Frente de Todos)",AK57-AVERAGE(AQ57,AN57,AH57),IF(C57="Juntos por el Cambio",AH57-AVERAGE(AK57,AN57,AQ57),IF(C57="La Libertad Avanza",AN57-AVERAGE(AQ57,AK57,AH57),IF(C57="Frente de Izquierda",AQ57-AVERAGE(AN57,AK57,AH57),"N/A"))))</f>
        <v>N/A</v>
      </c>
      <c r="AZ57" t="str">
        <f>IF(C57="Unión por la Patria (Frente de Todos)",AL57-MIN(AI57,AO57,AR57),IF(C57="Juntos por el Cambio",AI57-MIN(AL57,AO57,AR57),IF(C57="La Libertad Avanza",AO57-MIN(AI57,AL57,AR57),IF(C57="Frente de Izquierda",AR57-MIN(AI57,AL57,AO57),"N/A"))))</f>
        <v>N/A</v>
      </c>
      <c r="BA57">
        <f>MAX(AI57,AL57,AO57,AR57)-MIN(AI57,AL57,AO57,AR57)</f>
        <v>0</v>
      </c>
      <c r="BB57" t="str">
        <f>IF(C57="Unión por la Patria (Frente de Todos)",AL57-AVERAGE(AI57,AO57,AR57),IF(C57="Juntos por el Cambio",AI57-AVERAGE(AL57,AO57,AR57),IF(C57="La Libertad Avanza",AO57-AVERAGE(AI57,AL57,AR57),IF(C57="Frente de Izquierda",AR57-AVERAGE(AI57,AL57,AO57),"N/A"))))</f>
        <v>N/A</v>
      </c>
      <c r="BC57" t="str">
        <f>IF(C57="Unión por la Patria (Frente de Todos)",AVERAGE(AH57:AJ57,AN57:AS57),IF(C57="Juntos por el Cambio",AVERAGE(AK57:AS57),IF(C57="La Libertad Avanza",AVERAGE(AQ57:AS57,AH57:AM57),IF(C57="Frente de Izquierda",AVERAGE(AH57:AP57),"N/A"))))</f>
        <v>N/A</v>
      </c>
      <c r="BE57" t="s">
        <v>43</v>
      </c>
      <c r="BF57">
        <v>3</v>
      </c>
      <c r="BG57">
        <v>2</v>
      </c>
      <c r="BH57">
        <v>2</v>
      </c>
      <c r="BI57">
        <v>2</v>
      </c>
      <c r="BJ57">
        <v>4</v>
      </c>
      <c r="BK57">
        <v>7</v>
      </c>
      <c r="BL57">
        <v>6</v>
      </c>
      <c r="BM57" s="44">
        <f>AVERAGE(ABS(BH57-4),ABS(BI57-4),ABS(BJ57-4),ABS(BK57-4),ABS(BL57-4))</f>
        <v>1.8</v>
      </c>
      <c r="BN57">
        <v>3</v>
      </c>
      <c r="BO57">
        <v>2</v>
      </c>
      <c r="BP57">
        <v>7</v>
      </c>
      <c r="BQ57" s="9">
        <f>AVERAGE(BN57:BP57)</f>
        <v>4</v>
      </c>
      <c r="BR57">
        <v>1</v>
      </c>
      <c r="BS57">
        <v>5</v>
      </c>
      <c r="BT57">
        <v>2</v>
      </c>
      <c r="BU57">
        <v>5</v>
      </c>
      <c r="BV57" s="44">
        <f>-BR57+BS57-BT57+BU57</f>
        <v>7</v>
      </c>
      <c r="CF57">
        <v>4</v>
      </c>
      <c r="CG57">
        <v>5</v>
      </c>
      <c r="CH57">
        <v>3</v>
      </c>
      <c r="CI57" s="44">
        <f>AVERAGE(BW57:CH57)</f>
        <v>4</v>
      </c>
      <c r="CJ57">
        <v>3</v>
      </c>
      <c r="CK57">
        <v>3</v>
      </c>
      <c r="CL57">
        <v>3</v>
      </c>
      <c r="CM57">
        <v>3</v>
      </c>
      <c r="CN57">
        <v>3</v>
      </c>
      <c r="CO57">
        <v>3</v>
      </c>
      <c r="CP57">
        <v>2</v>
      </c>
      <c r="CQ57">
        <v>2</v>
      </c>
      <c r="CR57">
        <v>2</v>
      </c>
      <c r="CS57">
        <v>3</v>
      </c>
      <c r="CT57">
        <v>3</v>
      </c>
      <c r="CU57">
        <v>3</v>
      </c>
      <c r="CV57">
        <f>IF(BE57="Unión por la Patria (Frente de Todos)",AVERAGE(CM57:CO57)-MIN(AVERAGE(CJ57:CL57),AVERAGE(CP57:CR57),AVERAGE(CS57:CU57)),IF(BE57="Juntos por el Cambio",AVERAGE(CJ57:CL57)-MIN(AVERAGE(CM57:CO57),AVERAGE(CP57:CR57),AVERAGE(CS57:CU57)),IF(BE57="La Libertad Avanza",AVERAGE(CP57:CR57)-MIN(AVERAGE(CS57:CU57),AVERAGE(CM57:CO57),AVERAGE(CJ57:CL57)),IF(BE57="Frente de Izquierda",AVERAGE(CS57:CU57)-MIN(AVERAGE(CP57:CR57),AVERAGE(CM57:CO57),AVERAGE(CJ57:CL57)),"N/A"))))</f>
        <v>1</v>
      </c>
      <c r="CW57">
        <f>MAX(SUM(CJ57:CL57),SUM(CM57:CO57),SUM(CP57:CR57),SUM(CS57:CU57))-MIN(SUM(CJ57:CL57),SUM(CM57:CO57),SUM(CP57:CR57),SUM(CS57:CU57))</f>
        <v>3</v>
      </c>
      <c r="CX57">
        <f>IF(BE57="Unión por la Patria (Frente de Todos)",AVERAGE(CM57:CO57)-AVERAGE(CJ57:CL57,CP57:CR57,CS57:CU57),IF(BE57="Juntos por el Cambio",AVERAGE(CJ57:CL57)-AVERAGE(CM57:CU57),IF(BE57="La Libertad Avanza",AVERAGE(CP57:CR57)-AVERAGE(CS57:CU57,CJ57:CO57),IF(BE57="Frente de Izquierda",AVERAGE(CS57:CU57)-AVERAGE(CJ57:CR57),"N/A"))))</f>
        <v>0.33333333333333348</v>
      </c>
      <c r="CY57">
        <f>IF(BE57="Unión por la Patria (Frente de Todos)",CM57-MIN(CJ57,CP57,CS57),IF(BE57="Juntos por el Cambio",CJ57-MIN(CM57,CP57,CS57),IF(BE57="La Libertad Avanza",CP57-MIN(CJ57,CM57,CS57),IF(BE57="Frente de Izquierda",CS57-MIN(CJ57,CM57,CP57),"N/A"))))</f>
        <v>1</v>
      </c>
      <c r="CZ57">
        <f>MAX(CJ57,CM57,CP57,CS57)-MIN(CJ57,CM57,CP57,CS57)</f>
        <v>1</v>
      </c>
      <c r="DA57">
        <f>IF(BE57="Unión por la Patria (Frente de Todos)",CM57-AVERAGE(CS57,CP57,CJ57),IF(BE57="Juntos por el Cambio",CJ57-AVERAGE(CM57,CP57,CS57),IF(BE57="La Libertad Avanza",CP57-AVERAGE(CS57,CM57,CJ57),IF(BE57="Frente de Izquierda",CS57-AVERAGE(CP57,CM57,CJ57),"N/A"))))</f>
        <v>0.33333333333333348</v>
      </c>
      <c r="DB57">
        <f>IF(BE57="Unión por la Patria (Frente de Todos)",CN57-MIN(CK57,CQ57,CT57),IF(BE57="Juntos por el Cambio",CK57-MIN(CN57,CQ57,CT57),IF(BE57="La Libertad Avanza",CQ57-MIN(CK57,CN57,CT57),IF(BE57="Frente de Izquierda",CT57-MIN(CK57,CN57,CQ57),"N/A"))))</f>
        <v>1</v>
      </c>
      <c r="DC57">
        <f>MAX(CK57,CN57,CQ57,CT57)-MIN(CK57,CN57,CQ57,CT57)</f>
        <v>1</v>
      </c>
      <c r="DD57">
        <f>IF(BE57="Unión por la Patria (Frente de Todos)",CN57-AVERAGE(CK57,CQ57,CT57),IF(BE57="Juntos por el Cambio",CK57-AVERAGE(CN57,CQ57,CT57),IF(BE57="La Libertad Avanza",CQ57-AVERAGE(CK57,CN57,CT57),IF(BE57="Frente de Izquierda",CT57-AVERAGE(CK57,CN57,CQ57),"N/A"))))</f>
        <v>0.33333333333333348</v>
      </c>
      <c r="DE57">
        <f>IF(BE57="Unión por la Patria (Frente de Todos)",AVERAGE(CJ57:CL57,CP57:CU57),IF(BE57="Juntos por el Cambio",AVERAGE(CM57:CU57),IF(BE57="La Libertad Avanza",AVERAGE(CS57:CU57,CJ57:CO57),IF(BE57="Frente de Izquierda",AVERAGE(CJ57:CR57),"N/A"))))</f>
        <v>2.6666666666666665</v>
      </c>
      <c r="DF57">
        <v>7</v>
      </c>
      <c r="DG57" t="s">
        <v>518</v>
      </c>
      <c r="DH57" t="s">
        <v>518</v>
      </c>
      <c r="DI57" t="s">
        <v>518</v>
      </c>
      <c r="DJ57" t="s">
        <v>518</v>
      </c>
      <c r="DK57" t="s">
        <v>518</v>
      </c>
      <c r="DL57" t="s">
        <v>518</v>
      </c>
      <c r="DM57" t="s">
        <v>518</v>
      </c>
      <c r="DN57" t="s">
        <v>518</v>
      </c>
      <c r="DO57" t="s">
        <v>518</v>
      </c>
      <c r="DP57" t="s">
        <v>518</v>
      </c>
      <c r="DQ57" t="s">
        <v>518</v>
      </c>
      <c r="DR57" t="s">
        <v>518</v>
      </c>
      <c r="DS57" t="s">
        <v>518</v>
      </c>
      <c r="DT57" t="s">
        <v>518</v>
      </c>
      <c r="DU57" t="s">
        <v>518</v>
      </c>
      <c r="DV57" t="s">
        <v>518</v>
      </c>
      <c r="DW57" t="s">
        <v>518</v>
      </c>
      <c r="DX57" t="s">
        <v>518</v>
      </c>
      <c r="DY57" t="s">
        <v>518</v>
      </c>
      <c r="DZ57" t="s">
        <v>518</v>
      </c>
    </row>
    <row r="58" spans="1:130" x14ac:dyDescent="0.2">
      <c r="A58" s="44">
        <v>173</v>
      </c>
      <c r="B58" s="44">
        <v>0</v>
      </c>
      <c r="C58" s="44" t="s">
        <v>53</v>
      </c>
      <c r="D58" s="44">
        <v>5</v>
      </c>
      <c r="E58" s="44">
        <v>7</v>
      </c>
      <c r="F58" s="44">
        <v>5</v>
      </c>
      <c r="G58" s="44">
        <v>4</v>
      </c>
      <c r="H58" s="44">
        <v>2</v>
      </c>
      <c r="I58" s="44">
        <v>6</v>
      </c>
      <c r="J58" s="44">
        <v>2</v>
      </c>
      <c r="K58" s="44">
        <f>AVERAGE(ABS(F58-4),ABS(G58-4),ABS(H58-4),ABS(I58-4),ABS(J58-4))</f>
        <v>1.4</v>
      </c>
      <c r="L58" s="44">
        <v>6</v>
      </c>
      <c r="M58" s="44">
        <v>5</v>
      </c>
      <c r="N58" s="44">
        <v>7</v>
      </c>
      <c r="O58" s="9">
        <f>AVERAGE(L58:N58)</f>
        <v>6</v>
      </c>
      <c r="P58" s="44">
        <v>4</v>
      </c>
      <c r="Q58" s="44">
        <v>6</v>
      </c>
      <c r="R58" s="44">
        <v>4</v>
      </c>
      <c r="S58" s="44">
        <v>4</v>
      </c>
      <c r="T58" s="44">
        <f>-P58+Q58-R58+S58</f>
        <v>2</v>
      </c>
      <c r="U58" s="44"/>
      <c r="V58" s="44"/>
      <c r="W58" s="44"/>
      <c r="X58" s="44">
        <v>3</v>
      </c>
      <c r="Y58" s="44">
        <v>2</v>
      </c>
      <c r="Z58" s="44">
        <v>4</v>
      </c>
      <c r="AA58" s="44"/>
      <c r="AB58" s="44"/>
      <c r="AC58" s="44"/>
      <c r="AD58" s="44"/>
      <c r="AE58" s="44"/>
      <c r="AF58" s="44"/>
      <c r="AG58" s="44">
        <f>AVERAGE(U58:AF58)</f>
        <v>3</v>
      </c>
      <c r="AH58" s="44">
        <v>3</v>
      </c>
      <c r="AI58" s="44">
        <v>2</v>
      </c>
      <c r="AJ58" s="44">
        <v>4</v>
      </c>
      <c r="AK58" s="44">
        <v>4</v>
      </c>
      <c r="AL58" s="44">
        <v>4</v>
      </c>
      <c r="AM58" s="44">
        <v>4</v>
      </c>
      <c r="AN58" s="44">
        <v>1</v>
      </c>
      <c r="AO58" s="44">
        <v>1</v>
      </c>
      <c r="AP58" s="44">
        <v>2</v>
      </c>
      <c r="AQ58" s="44">
        <v>4</v>
      </c>
      <c r="AR58" s="44">
        <v>4</v>
      </c>
      <c r="AS58" s="44">
        <v>4</v>
      </c>
      <c r="AT58">
        <f>IF(C58="Unión por la Patria (Frente de Todos)",AVERAGE(AK58:AM58)-MIN(AVERAGE(AH58:AJ58),AVERAGE(AN58:AP58),AVERAGE(AQ58:AS58)),IF(C58="Juntos por el Cambio",AVERAGE(AH58:AJ58)-MIN(AVERAGE(AK58:AM58),AVERAGE(AN58:AP58),AVERAGE(AQ58:AS58)),IF(C58="La Libertad Avanza",AVERAGE(AN58:AP58)-MIN(AVERAGE(AQ58:AS58),AVERAGE(AK58:AM58),AVERAGE(AH58:AJ58)),IF(C58="Frente de Izquierda",AVERAGE(AQ58:AS58)-MIN(AVERAGE(AN58:AP58),AVERAGE(AK58:AM58),AVERAGE(AH58:AJ58)),"N/A"))))</f>
        <v>2.666666666666667</v>
      </c>
      <c r="AU58">
        <f>MAX(SUM(AH58:AJ58),SUM(AK58:AM58),SUM(AN58:AP58),SUM(AQ58:AS58))-MIN(SUM(AH58:AJ58),SUM(AK58:AM58),SUM(AN58:AP58),SUM(AQ58:AS58))</f>
        <v>8</v>
      </c>
      <c r="AV58">
        <f>IF(C58="Unión por la Patria (Frente de Todos)",AVERAGE(AK58:AM58)-AVERAGE(AH58:AJ58,AN58:AP58,AQ58:AS58),IF(C58="Juntos por el Cambio",AVERAGE(AH58:AJ58)-AVERAGE(AK58:AS58),IF(C58="La Libertad Avanza",AVERAGE(AN58:AP58)-AVERAGE(AQ58:AS58,AH58:AM58),IF(C58="Frente de Izquierda",AVERAGE(AQ58:AS58)-AVERAGE(AH58:AP58),"N/A"))))</f>
        <v>1.2222222222222223</v>
      </c>
      <c r="AW58">
        <f>IF(C58="Unión por la Patria (Frente de Todos)",AK58-MIN(AH58,AN58,AQ58),IF(C58="Juntos por el Cambio",AH58-MIN(AK58,AN58,AQ58),IF(C58="La Libertad Avanza",AN58-MIN(AH58,AK58,AQ58),IF(C58="Frente de Izquierda",AQ58-MIN(AH58,AK58,AN58),"N/A"))))</f>
        <v>3</v>
      </c>
      <c r="AX58">
        <f>MAX(AH58,AK58,AN58,AQ58)-MIN(AH58,AK58,AN58,AQ58)</f>
        <v>3</v>
      </c>
      <c r="AY58">
        <f>IF(C58="Unión por la Patria (Frente de Todos)",AK58-AVERAGE(AQ58,AN58,AH58),IF(C58="Juntos por el Cambio",AH58-AVERAGE(AK58,AN58,AQ58),IF(C58="La Libertad Avanza",AN58-AVERAGE(AQ58,AK58,AH58),IF(C58="Frente de Izquierda",AQ58-AVERAGE(AN58,AK58,AH58),"N/A"))))</f>
        <v>1.3333333333333335</v>
      </c>
      <c r="AZ58">
        <f>IF(C58="Unión por la Patria (Frente de Todos)",AL58-MIN(AI58,AO58,AR58),IF(C58="Juntos por el Cambio",AI58-MIN(AL58,AO58,AR58),IF(C58="La Libertad Avanza",AO58-MIN(AI58,AL58,AR58),IF(C58="Frente de Izquierda",AR58-MIN(AI58,AL58,AO58),"N/A"))))</f>
        <v>3</v>
      </c>
      <c r="BA58">
        <f>MAX(AI58,AL58,AO58,AR58)-MIN(AI58,AL58,AO58,AR58)</f>
        <v>3</v>
      </c>
      <c r="BB58">
        <f>IF(C58="Unión por la Patria (Frente de Todos)",AL58-AVERAGE(AI58,AO58,AR58),IF(C58="Juntos por el Cambio",AI58-AVERAGE(AL58,AO58,AR58),IF(C58="La Libertad Avanza",AO58-AVERAGE(AI58,AL58,AR58),IF(C58="Frente de Izquierda",AR58-AVERAGE(AI58,AL58,AO58),"N/A"))))</f>
        <v>1.6666666666666665</v>
      </c>
      <c r="BC58">
        <f>IF(C58="Unión por la Patria (Frente de Todos)",AVERAGE(AH58:AJ58,AN58:AS58),IF(C58="Juntos por el Cambio",AVERAGE(AK58:AS58),IF(C58="La Libertad Avanza",AVERAGE(AQ58:AS58,AH58:AM58),IF(C58="Frente de Izquierda",AVERAGE(AH58:AP58),"N/A"))))</f>
        <v>2.7777777777777777</v>
      </c>
      <c r="BE58" t="s">
        <v>53</v>
      </c>
      <c r="BF58">
        <v>4</v>
      </c>
      <c r="BG58">
        <v>6</v>
      </c>
      <c r="BH58">
        <v>5</v>
      </c>
      <c r="BI58">
        <v>4</v>
      </c>
      <c r="BJ58">
        <v>2</v>
      </c>
      <c r="BK58">
        <v>4</v>
      </c>
      <c r="BL58">
        <v>2</v>
      </c>
      <c r="BM58" s="44">
        <f>AVERAGE(ABS(BH58-4),ABS(BI58-4),ABS(BJ58-4),ABS(BK58-4),ABS(BL58-4))</f>
        <v>1</v>
      </c>
      <c r="BN58">
        <v>6</v>
      </c>
      <c r="BO58">
        <v>6</v>
      </c>
      <c r="BP58">
        <v>7</v>
      </c>
      <c r="BQ58" s="9">
        <f>AVERAGE(BN58:BP58)</f>
        <v>6.333333333333333</v>
      </c>
      <c r="BR58">
        <v>4</v>
      </c>
      <c r="BS58">
        <v>7</v>
      </c>
      <c r="BT58">
        <v>5</v>
      </c>
      <c r="BU58">
        <v>7</v>
      </c>
      <c r="BV58" s="44">
        <f>-BR58+BS58-BT58+BU58</f>
        <v>5</v>
      </c>
      <c r="BZ58">
        <v>3</v>
      </c>
      <c r="CA58">
        <v>2</v>
      </c>
      <c r="CB58">
        <v>3</v>
      </c>
      <c r="CI58" s="44">
        <f>AVERAGE(BW58:CH58)</f>
        <v>2.6666666666666665</v>
      </c>
      <c r="CJ58">
        <v>3</v>
      </c>
      <c r="CK58">
        <v>1</v>
      </c>
      <c r="CL58">
        <v>3</v>
      </c>
      <c r="CM58">
        <v>4</v>
      </c>
      <c r="CN58">
        <v>4</v>
      </c>
      <c r="CO58">
        <v>5</v>
      </c>
      <c r="CP58">
        <v>1</v>
      </c>
      <c r="CQ58">
        <v>1</v>
      </c>
      <c r="CR58">
        <v>4</v>
      </c>
      <c r="CS58">
        <v>4</v>
      </c>
      <c r="CT58">
        <v>3</v>
      </c>
      <c r="CU58">
        <v>5</v>
      </c>
      <c r="CV58">
        <f>IF(BE58="Unión por la Patria (Frente de Todos)",AVERAGE(CM58:CO58)-MIN(AVERAGE(CJ58:CL58),AVERAGE(CP58:CR58),AVERAGE(CS58:CU58)),IF(BE58="Juntos por el Cambio",AVERAGE(CJ58:CL58)-MIN(AVERAGE(CM58:CO58),AVERAGE(CP58:CR58),AVERAGE(CS58:CU58)),IF(BE58="La Libertad Avanza",AVERAGE(CP58:CR58)-MIN(AVERAGE(CS58:CU58),AVERAGE(CM58:CO58),AVERAGE(CJ58:CL58)),IF(BE58="Frente de Izquierda",AVERAGE(CS58:CU58)-MIN(AVERAGE(CP58:CR58),AVERAGE(CM58:CO58),AVERAGE(CJ58:CL58)),"N/A"))))</f>
        <v>2.333333333333333</v>
      </c>
      <c r="CW58">
        <f>MAX(SUM(CJ58:CL58),SUM(CM58:CO58),SUM(CP58:CR58),SUM(CS58:CU58))-MIN(SUM(CJ58:CL58),SUM(CM58:CO58),SUM(CP58:CR58),SUM(CS58:CU58))</f>
        <v>7</v>
      </c>
      <c r="CX58">
        <f>IF(BE58="Unión por la Patria (Frente de Todos)",AVERAGE(CM58:CO58)-AVERAGE(CJ58:CL58,CP58:CR58,CS58:CU58),IF(BE58="Juntos por el Cambio",AVERAGE(CJ58:CL58)-AVERAGE(CM58:CU58),IF(BE58="La Libertad Avanza",AVERAGE(CP58:CR58)-AVERAGE(CS58:CU58,CJ58:CO58),IF(BE58="Frente de Izquierda",AVERAGE(CS58:CU58)-AVERAGE(CJ58:CR58),"N/A"))))</f>
        <v>1.5555555555555554</v>
      </c>
      <c r="CY58">
        <f>IF(BE58="Unión por la Patria (Frente de Todos)",CM58-MIN(CJ58,CP58,CS58),IF(BE58="Juntos por el Cambio",CJ58-MIN(CM58,CP58,CS58),IF(BE58="La Libertad Avanza",CP58-MIN(CJ58,CM58,CS58),IF(BE58="Frente de Izquierda",CS58-MIN(CJ58,CM58,CP58),"N/A"))))</f>
        <v>3</v>
      </c>
      <c r="CZ58">
        <f>MAX(CJ58,CM58,CP58,CS58)-MIN(CJ58,CM58,CP58,CS58)</f>
        <v>3</v>
      </c>
      <c r="DA58">
        <f>IF(BE58="Unión por la Patria (Frente de Todos)",CM58-AVERAGE(CS58,CP58,CJ58),IF(BE58="Juntos por el Cambio",CJ58-AVERAGE(CM58,CP58,CS58),IF(BE58="La Libertad Avanza",CP58-AVERAGE(CS58,CM58,CJ58),IF(BE58="Frente de Izquierda",CS58-AVERAGE(CP58,CM58,CJ58),"N/A"))))</f>
        <v>1.3333333333333335</v>
      </c>
      <c r="DB58">
        <f>IF(BE58="Unión por la Patria (Frente de Todos)",CN58-MIN(CK58,CQ58,CT58),IF(BE58="Juntos por el Cambio",CK58-MIN(CN58,CQ58,CT58),IF(BE58="La Libertad Avanza",CQ58-MIN(CK58,CN58,CT58),IF(BE58="Frente de Izquierda",CT58-MIN(CK58,CN58,CQ58),"N/A"))))</f>
        <v>3</v>
      </c>
      <c r="DC58">
        <f>MAX(CK58,CN58,CQ58,CT58)-MIN(CK58,CN58,CQ58,CT58)</f>
        <v>3</v>
      </c>
      <c r="DD58">
        <f>IF(BE58="Unión por la Patria (Frente de Todos)",CN58-AVERAGE(CK58,CQ58,CT58),IF(BE58="Juntos por el Cambio",CK58-AVERAGE(CN58,CQ58,CT58),IF(BE58="La Libertad Avanza",CQ58-AVERAGE(CK58,CN58,CT58),IF(BE58="Frente de Izquierda",CT58-AVERAGE(CK58,CN58,CQ58),"N/A"))))</f>
        <v>2.333333333333333</v>
      </c>
      <c r="DE58">
        <f>IF(BE58="Unión por la Patria (Frente de Todos)",AVERAGE(CJ58:CL58,CP58:CU58),IF(BE58="Juntos por el Cambio",AVERAGE(CM58:CU58),IF(BE58="La Libertad Avanza",AVERAGE(CS58:CU58,CJ58:CO58),IF(BE58="Frente de Izquierda",AVERAGE(CJ58:CR58),"N/A"))))</f>
        <v>2.7777777777777777</v>
      </c>
      <c r="DF58">
        <v>8</v>
      </c>
      <c r="DG58" t="s">
        <v>518</v>
      </c>
      <c r="DH58" t="s">
        <v>518</v>
      </c>
      <c r="DI58" t="s">
        <v>518</v>
      </c>
      <c r="DJ58" t="s">
        <v>518</v>
      </c>
      <c r="DK58" t="s">
        <v>518</v>
      </c>
      <c r="DL58" t="s">
        <v>518</v>
      </c>
      <c r="DM58" t="s">
        <v>518</v>
      </c>
      <c r="DN58" t="s">
        <v>518</v>
      </c>
      <c r="DO58" t="s">
        <v>518</v>
      </c>
      <c r="DP58" t="s">
        <v>518</v>
      </c>
      <c r="DQ58" t="s">
        <v>518</v>
      </c>
      <c r="DR58" t="s">
        <v>518</v>
      </c>
      <c r="DS58" t="s">
        <v>518</v>
      </c>
      <c r="DT58" t="s">
        <v>518</v>
      </c>
      <c r="DU58" t="s">
        <v>518</v>
      </c>
      <c r="DV58" t="s">
        <v>518</v>
      </c>
      <c r="DW58" t="s">
        <v>518</v>
      </c>
      <c r="DX58" t="s">
        <v>518</v>
      </c>
      <c r="DY58" t="s">
        <v>518</v>
      </c>
      <c r="DZ58" t="s">
        <v>518</v>
      </c>
    </row>
    <row r="59" spans="1:130" x14ac:dyDescent="0.2">
      <c r="A59" s="44">
        <v>221</v>
      </c>
      <c r="B59" s="44">
        <v>1</v>
      </c>
      <c r="C59" s="44" t="s">
        <v>53</v>
      </c>
      <c r="D59" s="44">
        <v>4</v>
      </c>
      <c r="E59" s="44">
        <v>5</v>
      </c>
      <c r="F59" s="44">
        <v>7</v>
      </c>
      <c r="G59" s="44">
        <v>4</v>
      </c>
      <c r="H59" s="44">
        <v>3</v>
      </c>
      <c r="I59" s="44">
        <v>7</v>
      </c>
      <c r="J59" s="44">
        <v>7</v>
      </c>
      <c r="K59" s="44">
        <f>AVERAGE(ABS(F59-4),ABS(G59-4),ABS(H59-4),ABS(I59-4),ABS(J59-4))</f>
        <v>2</v>
      </c>
      <c r="L59" s="44">
        <v>5</v>
      </c>
      <c r="M59" s="44">
        <v>4</v>
      </c>
      <c r="N59" s="44">
        <v>7</v>
      </c>
      <c r="O59" s="9">
        <f>AVERAGE(L59:N59)</f>
        <v>5.333333333333333</v>
      </c>
      <c r="P59" s="44">
        <v>4</v>
      </c>
      <c r="Q59" s="44">
        <v>7</v>
      </c>
      <c r="R59" s="44">
        <v>2</v>
      </c>
      <c r="S59" s="44">
        <v>7</v>
      </c>
      <c r="T59" s="44">
        <f>-P59+Q59-R59+S59</f>
        <v>8</v>
      </c>
      <c r="U59" s="44"/>
      <c r="V59" s="44"/>
      <c r="W59" s="44"/>
      <c r="X59" s="44">
        <v>2</v>
      </c>
      <c r="Y59" s="44">
        <v>2</v>
      </c>
      <c r="Z59" s="44">
        <v>5</v>
      </c>
      <c r="AA59" s="44"/>
      <c r="AB59" s="44"/>
      <c r="AC59" s="44"/>
      <c r="AD59" s="44"/>
      <c r="AE59" s="44"/>
      <c r="AF59" s="44"/>
      <c r="AG59" s="44">
        <f>AVERAGE(U59:AF59)</f>
        <v>3</v>
      </c>
      <c r="AH59" s="44">
        <v>4</v>
      </c>
      <c r="AI59" s="44">
        <v>3</v>
      </c>
      <c r="AJ59" s="44">
        <v>3</v>
      </c>
      <c r="AK59" s="44">
        <v>3</v>
      </c>
      <c r="AL59" s="44">
        <v>3</v>
      </c>
      <c r="AM59" s="44">
        <v>4</v>
      </c>
      <c r="AN59" s="44">
        <v>2</v>
      </c>
      <c r="AO59" s="44">
        <v>2</v>
      </c>
      <c r="AP59" s="44">
        <v>4</v>
      </c>
      <c r="AQ59" s="44">
        <v>4</v>
      </c>
      <c r="AR59" s="44">
        <v>3</v>
      </c>
      <c r="AS59" s="44">
        <v>4</v>
      </c>
      <c r="AT59">
        <f>IF(C59="Unión por la Patria (Frente de Todos)",AVERAGE(AK59:AM59)-MIN(AVERAGE(AH59:AJ59),AVERAGE(AN59:AP59),AVERAGE(AQ59:AS59)),IF(C59="Juntos por el Cambio",AVERAGE(AH59:AJ59)-MIN(AVERAGE(AK59:AM59),AVERAGE(AN59:AP59),AVERAGE(AQ59:AS59)),IF(C59="La Libertad Avanza",AVERAGE(AN59:AP59)-MIN(AVERAGE(AQ59:AS59),AVERAGE(AK59:AM59),AVERAGE(AH59:AJ59)),IF(C59="Frente de Izquierda",AVERAGE(AQ59:AS59)-MIN(AVERAGE(AN59:AP59),AVERAGE(AK59:AM59),AVERAGE(AH59:AJ59)),"N/A"))))</f>
        <v>0.66666666666666696</v>
      </c>
      <c r="AU59">
        <f>MAX(SUM(AH59:AJ59),SUM(AK59:AM59),SUM(AN59:AP59),SUM(AQ59:AS59))-MIN(SUM(AH59:AJ59),SUM(AK59:AM59),SUM(AN59:AP59),SUM(AQ59:AS59))</f>
        <v>3</v>
      </c>
      <c r="AV59">
        <f>IF(C59="Unión por la Patria (Frente de Todos)",AVERAGE(AK59:AM59)-AVERAGE(AH59:AJ59,AN59:AP59,AQ59:AS59),IF(C59="Juntos por el Cambio",AVERAGE(AH59:AJ59)-AVERAGE(AK59:AS59),IF(C59="La Libertad Avanza",AVERAGE(AN59:AP59)-AVERAGE(AQ59:AS59,AH59:AM59),IF(C59="Frente de Izquierda",AVERAGE(AQ59:AS59)-AVERAGE(AH59:AP59),"N/A"))))</f>
        <v>0.11111111111111116</v>
      </c>
      <c r="AW59">
        <f>IF(C59="Unión por la Patria (Frente de Todos)",AK59-MIN(AH59,AN59,AQ59),IF(C59="Juntos por el Cambio",AH59-MIN(AK59,AN59,AQ59),IF(C59="La Libertad Avanza",AN59-MIN(AH59,AK59,AQ59),IF(C59="Frente de Izquierda",AQ59-MIN(AH59,AK59,AN59),"N/A"))))</f>
        <v>1</v>
      </c>
      <c r="AX59">
        <f>MAX(AH59,AK59,AN59,AQ59)-MIN(AH59,AK59,AN59,AQ59)</f>
        <v>2</v>
      </c>
      <c r="AY59">
        <f>IF(C59="Unión por la Patria (Frente de Todos)",AK59-AVERAGE(AQ59,AN59,AH59),IF(C59="Juntos por el Cambio",AH59-AVERAGE(AK59,AN59,AQ59),IF(C59="La Libertad Avanza",AN59-AVERAGE(AQ59,AK59,AH59),IF(C59="Frente de Izquierda",AQ59-AVERAGE(AN59,AK59,AH59),"N/A"))))</f>
        <v>-0.33333333333333348</v>
      </c>
      <c r="AZ59">
        <f>IF(C59="Unión por la Patria (Frente de Todos)",AL59-MIN(AI59,AO59,AR59),IF(C59="Juntos por el Cambio",AI59-MIN(AL59,AO59,AR59),IF(C59="La Libertad Avanza",AO59-MIN(AI59,AL59,AR59),IF(C59="Frente de Izquierda",AR59-MIN(AI59,AL59,AO59),"N/A"))))</f>
        <v>1</v>
      </c>
      <c r="BA59">
        <f>MAX(AI59,AL59,AO59,AR59)-MIN(AI59,AL59,AO59,AR59)</f>
        <v>1</v>
      </c>
      <c r="BB59">
        <f>IF(C59="Unión por la Patria (Frente de Todos)",AL59-AVERAGE(AI59,AO59,AR59),IF(C59="Juntos por el Cambio",AI59-AVERAGE(AL59,AO59,AR59),IF(C59="La Libertad Avanza",AO59-AVERAGE(AI59,AL59,AR59),IF(C59="Frente de Izquierda",AR59-AVERAGE(AI59,AL59,AO59),"N/A"))))</f>
        <v>0.33333333333333348</v>
      </c>
      <c r="BC59">
        <f>IF(C59="Unión por la Patria (Frente de Todos)",AVERAGE(AH59:AJ59,AN59:AS59),IF(C59="Juntos por el Cambio",AVERAGE(AK59:AS59),IF(C59="La Libertad Avanza",AVERAGE(AQ59:AS59,AH59:AM59),IF(C59="Frente de Izquierda",AVERAGE(AH59:AP59),"N/A"))))</f>
        <v>3.2222222222222223</v>
      </c>
      <c r="BE59" t="s">
        <v>53</v>
      </c>
      <c r="BF59">
        <v>4</v>
      </c>
      <c r="BG59">
        <v>4</v>
      </c>
      <c r="BH59">
        <v>7</v>
      </c>
      <c r="BI59">
        <v>4</v>
      </c>
      <c r="BJ59">
        <v>2</v>
      </c>
      <c r="BK59">
        <v>5</v>
      </c>
      <c r="BL59">
        <v>5</v>
      </c>
      <c r="BM59" s="44">
        <f>AVERAGE(ABS(BH59-4),ABS(BI59-4),ABS(BJ59-4),ABS(BK59-4),ABS(BL59-4))</f>
        <v>1.4</v>
      </c>
      <c r="BN59">
        <v>5</v>
      </c>
      <c r="BO59">
        <v>4</v>
      </c>
      <c r="BP59">
        <v>7</v>
      </c>
      <c r="BQ59" s="9">
        <f>AVERAGE(BN59:BP59)</f>
        <v>5.333333333333333</v>
      </c>
      <c r="BR59">
        <v>3</v>
      </c>
      <c r="BS59">
        <v>7</v>
      </c>
      <c r="BT59">
        <v>2</v>
      </c>
      <c r="BU59">
        <v>7</v>
      </c>
      <c r="BV59" s="44">
        <f>-BR59+BS59-BT59+BU59</f>
        <v>9</v>
      </c>
      <c r="BZ59">
        <v>4</v>
      </c>
      <c r="CA59">
        <v>2</v>
      </c>
      <c r="CB59">
        <v>4</v>
      </c>
      <c r="CI59" s="44">
        <f>AVERAGE(BW59:CH59)</f>
        <v>3.3333333333333335</v>
      </c>
      <c r="CJ59">
        <v>3</v>
      </c>
      <c r="CK59">
        <v>3</v>
      </c>
      <c r="CL59">
        <v>3</v>
      </c>
      <c r="CM59">
        <v>3</v>
      </c>
      <c r="CN59">
        <v>3</v>
      </c>
      <c r="CO59">
        <v>4</v>
      </c>
      <c r="CP59">
        <v>1</v>
      </c>
      <c r="CQ59">
        <v>2</v>
      </c>
      <c r="CR59">
        <v>3</v>
      </c>
      <c r="CS59">
        <v>3</v>
      </c>
      <c r="CT59">
        <v>3</v>
      </c>
      <c r="CU59">
        <v>4</v>
      </c>
      <c r="CV59">
        <f>IF(BE59="Unión por la Patria (Frente de Todos)",AVERAGE(CM59:CO59)-MIN(AVERAGE(CJ59:CL59),AVERAGE(CP59:CR59),AVERAGE(CS59:CU59)),IF(BE59="Juntos por el Cambio",AVERAGE(CJ59:CL59)-MIN(AVERAGE(CM59:CO59),AVERAGE(CP59:CR59),AVERAGE(CS59:CU59)),IF(BE59="La Libertad Avanza",AVERAGE(CP59:CR59)-MIN(AVERAGE(CS59:CU59),AVERAGE(CM59:CO59),AVERAGE(CJ59:CL59)),IF(BE59="Frente de Izquierda",AVERAGE(CS59:CU59)-MIN(AVERAGE(CP59:CR59),AVERAGE(CM59:CO59),AVERAGE(CJ59:CL59)),"N/A"))))</f>
        <v>1.3333333333333335</v>
      </c>
      <c r="CW59">
        <f>MAX(SUM(CJ59:CL59),SUM(CM59:CO59),SUM(CP59:CR59),SUM(CS59:CU59))-MIN(SUM(CJ59:CL59),SUM(CM59:CO59),SUM(CP59:CR59),SUM(CS59:CU59))</f>
        <v>4</v>
      </c>
      <c r="CX59">
        <f>IF(BE59="Unión por la Patria (Frente de Todos)",AVERAGE(CM59:CO59)-AVERAGE(CJ59:CL59,CP59:CR59,CS59:CU59),IF(BE59="Juntos por el Cambio",AVERAGE(CJ59:CL59)-AVERAGE(CM59:CU59),IF(BE59="La Libertad Avanza",AVERAGE(CP59:CR59)-AVERAGE(CS59:CU59,CJ59:CO59),IF(BE59="Frente de Izquierda",AVERAGE(CS59:CU59)-AVERAGE(CJ59:CR59),"N/A"))))</f>
        <v>0.5555555555555558</v>
      </c>
      <c r="CY59">
        <f>IF(BE59="Unión por la Patria (Frente de Todos)",CM59-MIN(CJ59,CP59,CS59),IF(BE59="Juntos por el Cambio",CJ59-MIN(CM59,CP59,CS59),IF(BE59="La Libertad Avanza",CP59-MIN(CJ59,CM59,CS59),IF(BE59="Frente de Izquierda",CS59-MIN(CJ59,CM59,CP59),"N/A"))))</f>
        <v>2</v>
      </c>
      <c r="CZ59">
        <f>MAX(CJ59,CM59,CP59,CS59)-MIN(CJ59,CM59,CP59,CS59)</f>
        <v>2</v>
      </c>
      <c r="DA59">
        <f>IF(BE59="Unión por la Patria (Frente de Todos)",CM59-AVERAGE(CS59,CP59,CJ59),IF(BE59="Juntos por el Cambio",CJ59-AVERAGE(CM59,CP59,CS59),IF(BE59="La Libertad Avanza",CP59-AVERAGE(CS59,CM59,CJ59),IF(BE59="Frente de Izquierda",CS59-AVERAGE(CP59,CM59,CJ59),"N/A"))))</f>
        <v>0.66666666666666652</v>
      </c>
      <c r="DB59">
        <f>IF(BE59="Unión por la Patria (Frente de Todos)",CN59-MIN(CK59,CQ59,CT59),IF(BE59="Juntos por el Cambio",CK59-MIN(CN59,CQ59,CT59),IF(BE59="La Libertad Avanza",CQ59-MIN(CK59,CN59,CT59),IF(BE59="Frente de Izquierda",CT59-MIN(CK59,CN59,CQ59),"N/A"))))</f>
        <v>1</v>
      </c>
      <c r="DC59">
        <f>MAX(CK59,CN59,CQ59,CT59)-MIN(CK59,CN59,CQ59,CT59)</f>
        <v>1</v>
      </c>
      <c r="DD59">
        <f>IF(BE59="Unión por la Patria (Frente de Todos)",CN59-AVERAGE(CK59,CQ59,CT59),IF(BE59="Juntos por el Cambio",CK59-AVERAGE(CN59,CQ59,CT59),IF(BE59="La Libertad Avanza",CQ59-AVERAGE(CK59,CN59,CT59),IF(BE59="Frente de Izquierda",CT59-AVERAGE(CK59,CN59,CQ59),"N/A"))))</f>
        <v>0.33333333333333348</v>
      </c>
      <c r="DE59">
        <f>IF(BE59="Unión por la Patria (Frente de Todos)",AVERAGE(CJ59:CL59,CP59:CU59),IF(BE59="Juntos por el Cambio",AVERAGE(CM59:CU59),IF(BE59="La Libertad Avanza",AVERAGE(CS59:CU59,CJ59:CO59),IF(BE59="Frente de Izquierda",AVERAGE(CJ59:CR59),"N/A"))))</f>
        <v>2.7777777777777777</v>
      </c>
      <c r="DF59">
        <v>8</v>
      </c>
      <c r="DG59">
        <v>1</v>
      </c>
      <c r="DH59">
        <v>2</v>
      </c>
      <c r="DI59">
        <v>2</v>
      </c>
      <c r="DJ59">
        <v>0</v>
      </c>
      <c r="DK59">
        <v>7</v>
      </c>
      <c r="DL59">
        <v>1</v>
      </c>
      <c r="DM59">
        <v>7</v>
      </c>
      <c r="DN59">
        <v>1</v>
      </c>
      <c r="DO59">
        <v>1</v>
      </c>
      <c r="DP59">
        <v>7</v>
      </c>
      <c r="DQ59">
        <v>7</v>
      </c>
      <c r="DR59">
        <v>7</v>
      </c>
      <c r="DS59">
        <v>4</v>
      </c>
      <c r="DT59">
        <v>7</v>
      </c>
      <c r="DU59">
        <v>7</v>
      </c>
      <c r="DV59">
        <v>5</v>
      </c>
      <c r="DW59" t="s">
        <v>617</v>
      </c>
      <c r="DX59" t="s">
        <v>617</v>
      </c>
      <c r="DY59" t="s">
        <v>617</v>
      </c>
      <c r="DZ59" t="s">
        <v>618</v>
      </c>
    </row>
    <row r="60" spans="1:130" x14ac:dyDescent="0.2">
      <c r="A60" s="44">
        <v>149</v>
      </c>
      <c r="B60" s="44">
        <v>1</v>
      </c>
      <c r="C60" s="44" t="s">
        <v>53</v>
      </c>
      <c r="D60" s="44">
        <v>4</v>
      </c>
      <c r="E60" s="44">
        <v>3</v>
      </c>
      <c r="F60" s="44">
        <v>3</v>
      </c>
      <c r="G60" s="44">
        <v>6</v>
      </c>
      <c r="H60" s="44">
        <v>1</v>
      </c>
      <c r="I60" s="44">
        <v>7</v>
      </c>
      <c r="J60" s="44">
        <v>1</v>
      </c>
      <c r="K60" s="44">
        <f>AVERAGE(ABS(F60-4),ABS(G60-4),ABS(H60-4),ABS(I60-4),ABS(J60-4))</f>
        <v>2.4</v>
      </c>
      <c r="L60" s="44">
        <v>5</v>
      </c>
      <c r="M60" s="44">
        <v>3</v>
      </c>
      <c r="N60" s="44">
        <v>7</v>
      </c>
      <c r="O60" s="9">
        <f>AVERAGE(L60:N60)</f>
        <v>5</v>
      </c>
      <c r="P60" s="44">
        <v>1</v>
      </c>
      <c r="Q60" s="44">
        <v>7</v>
      </c>
      <c r="R60" s="44">
        <v>1</v>
      </c>
      <c r="S60" s="44">
        <v>7</v>
      </c>
      <c r="T60" s="44">
        <f>-P60+Q60-R60+S60</f>
        <v>12</v>
      </c>
      <c r="U60" s="44"/>
      <c r="V60" s="44"/>
      <c r="W60" s="44"/>
      <c r="X60" s="44">
        <v>5</v>
      </c>
      <c r="Y60" s="44">
        <v>1</v>
      </c>
      <c r="Z60" s="44">
        <v>3</v>
      </c>
      <c r="AA60" s="44"/>
      <c r="AB60" s="44"/>
      <c r="AC60" s="44"/>
      <c r="AD60" s="44"/>
      <c r="AE60" s="44"/>
      <c r="AF60" s="44"/>
      <c r="AG60" s="44">
        <f>AVERAGE(U60:AF60)</f>
        <v>3</v>
      </c>
      <c r="AH60" s="44">
        <v>3</v>
      </c>
      <c r="AI60" s="44">
        <v>1</v>
      </c>
      <c r="AJ60" s="44">
        <v>4</v>
      </c>
      <c r="AK60" s="44">
        <v>3</v>
      </c>
      <c r="AL60" s="44">
        <v>4</v>
      </c>
      <c r="AM60" s="44">
        <v>4</v>
      </c>
      <c r="AN60" s="44">
        <v>2</v>
      </c>
      <c r="AO60" s="44">
        <v>1</v>
      </c>
      <c r="AP60" s="44">
        <v>4</v>
      </c>
      <c r="AQ60" s="44">
        <v>3</v>
      </c>
      <c r="AR60" s="44">
        <v>3</v>
      </c>
      <c r="AS60" s="44">
        <v>4</v>
      </c>
      <c r="AT60">
        <f>IF(C60="Unión por la Patria (Frente de Todos)",AVERAGE(AK60:AM60)-MIN(AVERAGE(AH60:AJ60),AVERAGE(AN60:AP60),AVERAGE(AQ60:AS60)),IF(C60="Juntos por el Cambio",AVERAGE(AH60:AJ60)-MIN(AVERAGE(AK60:AM60),AVERAGE(AN60:AP60),AVERAGE(AQ60:AS60)),IF(C60="La Libertad Avanza",AVERAGE(AN60:AP60)-MIN(AVERAGE(AQ60:AS60),AVERAGE(AK60:AM60),AVERAGE(AH60:AJ60)),IF(C60="Frente de Izquierda",AVERAGE(AQ60:AS60)-MIN(AVERAGE(AN60:AP60),AVERAGE(AK60:AM60),AVERAGE(AH60:AJ60)),"N/A"))))</f>
        <v>1.333333333333333</v>
      </c>
      <c r="AU60">
        <f>MAX(SUM(AH60:AJ60),SUM(AK60:AM60),SUM(AN60:AP60),SUM(AQ60:AS60))-MIN(SUM(AH60:AJ60),SUM(AK60:AM60),SUM(AN60:AP60),SUM(AQ60:AS60))</f>
        <v>4</v>
      </c>
      <c r="AV60">
        <f>IF(C60="Unión por la Patria (Frente de Todos)",AVERAGE(AK60:AM60)-AVERAGE(AH60:AJ60,AN60:AP60,AQ60:AS60),IF(C60="Juntos por el Cambio",AVERAGE(AH60:AJ60)-AVERAGE(AK60:AS60),IF(C60="La Libertad Avanza",AVERAGE(AN60:AP60)-AVERAGE(AQ60:AS60,AH60:AM60),IF(C60="Frente de Izquierda",AVERAGE(AQ60:AS60)-AVERAGE(AH60:AP60),"N/A"))))</f>
        <v>0.88888888888888884</v>
      </c>
      <c r="AW60">
        <f>IF(C60="Unión por la Patria (Frente de Todos)",AK60-MIN(AH60,AN60,AQ60),IF(C60="Juntos por el Cambio",AH60-MIN(AK60,AN60,AQ60),IF(C60="La Libertad Avanza",AN60-MIN(AH60,AK60,AQ60),IF(C60="Frente de Izquierda",AQ60-MIN(AH60,AK60,AN60),"N/A"))))</f>
        <v>1</v>
      </c>
      <c r="AX60">
        <f>MAX(AH60,AK60,AN60,AQ60)-MIN(AH60,AK60,AN60,AQ60)</f>
        <v>1</v>
      </c>
      <c r="AY60">
        <f>IF(C60="Unión por la Patria (Frente de Todos)",AK60-AVERAGE(AQ60,AN60,AH60),IF(C60="Juntos por el Cambio",AH60-AVERAGE(AK60,AN60,AQ60),IF(C60="La Libertad Avanza",AN60-AVERAGE(AQ60,AK60,AH60),IF(C60="Frente de Izquierda",AQ60-AVERAGE(AN60,AK60,AH60),"N/A"))))</f>
        <v>0.33333333333333348</v>
      </c>
      <c r="AZ60">
        <f>IF(C60="Unión por la Patria (Frente de Todos)",AL60-MIN(AI60,AO60,AR60),IF(C60="Juntos por el Cambio",AI60-MIN(AL60,AO60,AR60),IF(C60="La Libertad Avanza",AO60-MIN(AI60,AL60,AR60),IF(C60="Frente de Izquierda",AR60-MIN(AI60,AL60,AO60),"N/A"))))</f>
        <v>3</v>
      </c>
      <c r="BA60">
        <f>MAX(AI60,AL60,AO60,AR60)-MIN(AI60,AL60,AO60,AR60)</f>
        <v>3</v>
      </c>
      <c r="BB60">
        <f>IF(C60="Unión por la Patria (Frente de Todos)",AL60-AVERAGE(AI60,AO60,AR60),IF(C60="Juntos por el Cambio",AI60-AVERAGE(AL60,AO60,AR60),IF(C60="La Libertad Avanza",AO60-AVERAGE(AI60,AL60,AR60),IF(C60="Frente de Izquierda",AR60-AVERAGE(AI60,AL60,AO60),"N/A"))))</f>
        <v>2.333333333333333</v>
      </c>
      <c r="BC60">
        <f>IF(C60="Unión por la Patria (Frente de Todos)",AVERAGE(AH60:AJ60,AN60:AS60),IF(C60="Juntos por el Cambio",AVERAGE(AK60:AS60),IF(C60="La Libertad Avanza",AVERAGE(AQ60:AS60,AH60:AM60),IF(C60="Frente de Izquierda",AVERAGE(AH60:AP60),"N/A"))))</f>
        <v>2.7777777777777777</v>
      </c>
      <c r="BE60" t="s">
        <v>53</v>
      </c>
      <c r="BF60">
        <v>7</v>
      </c>
      <c r="BG60">
        <v>4</v>
      </c>
      <c r="BH60">
        <v>1</v>
      </c>
      <c r="BI60">
        <v>5</v>
      </c>
      <c r="BJ60">
        <v>1</v>
      </c>
      <c r="BK60">
        <v>7</v>
      </c>
      <c r="BL60">
        <v>4</v>
      </c>
      <c r="BM60" s="44">
        <f>AVERAGE(ABS(BH60-4),ABS(BI60-4),ABS(BJ60-4),ABS(BK60-4),ABS(BL60-4))</f>
        <v>2</v>
      </c>
      <c r="BN60">
        <v>5</v>
      </c>
      <c r="BO60">
        <v>2</v>
      </c>
      <c r="BP60">
        <v>7</v>
      </c>
      <c r="BQ60" s="9">
        <f>AVERAGE(BN60:BP60)</f>
        <v>4.666666666666667</v>
      </c>
      <c r="BR60">
        <v>2</v>
      </c>
      <c r="BS60">
        <v>7</v>
      </c>
      <c r="BT60">
        <v>2</v>
      </c>
      <c r="BU60">
        <v>5</v>
      </c>
      <c r="BV60" s="44">
        <f>-BR60+BS60-BT60+BU60</f>
        <v>8</v>
      </c>
      <c r="BZ60">
        <v>6</v>
      </c>
      <c r="CA60">
        <v>1</v>
      </c>
      <c r="CB60">
        <v>6</v>
      </c>
      <c r="CI60" s="44">
        <f>AVERAGE(BW60:CH60)</f>
        <v>4.333333333333333</v>
      </c>
      <c r="CJ60">
        <v>3</v>
      </c>
      <c r="CK60">
        <v>1</v>
      </c>
      <c r="CL60">
        <v>3</v>
      </c>
      <c r="CM60">
        <v>3</v>
      </c>
      <c r="CN60">
        <v>4</v>
      </c>
      <c r="CO60">
        <v>3</v>
      </c>
      <c r="CP60">
        <v>2</v>
      </c>
      <c r="CQ60">
        <v>1</v>
      </c>
      <c r="CR60">
        <v>2</v>
      </c>
      <c r="CS60">
        <v>5</v>
      </c>
      <c r="CT60">
        <v>4</v>
      </c>
      <c r="CU60">
        <v>4</v>
      </c>
      <c r="CV60">
        <f>IF(BE60="Unión por la Patria (Frente de Todos)",AVERAGE(CM60:CO60)-MIN(AVERAGE(CJ60:CL60),AVERAGE(CP60:CR60),AVERAGE(CS60:CU60)),IF(BE60="Juntos por el Cambio",AVERAGE(CJ60:CL60)-MIN(AVERAGE(CM60:CO60),AVERAGE(CP60:CR60),AVERAGE(CS60:CU60)),IF(BE60="La Libertad Avanza",AVERAGE(CP60:CR60)-MIN(AVERAGE(CS60:CU60),AVERAGE(CM60:CO60),AVERAGE(CJ60:CL60)),IF(BE60="Frente de Izquierda",AVERAGE(CS60:CU60)-MIN(AVERAGE(CP60:CR60),AVERAGE(CM60:CO60),AVERAGE(CJ60:CL60)),"N/A"))))</f>
        <v>1.6666666666666667</v>
      </c>
      <c r="CW60">
        <f>MAX(SUM(CJ60:CL60),SUM(CM60:CO60),SUM(CP60:CR60),SUM(CS60:CU60))-MIN(SUM(CJ60:CL60),SUM(CM60:CO60),SUM(CP60:CR60),SUM(CS60:CU60))</f>
        <v>8</v>
      </c>
      <c r="CX60">
        <f>IF(BE60="Unión por la Patria (Frente de Todos)",AVERAGE(CM60:CO60)-AVERAGE(CJ60:CL60,CP60:CR60,CS60:CU60),IF(BE60="Juntos por el Cambio",AVERAGE(CJ60:CL60)-AVERAGE(CM60:CU60),IF(BE60="La Libertad Avanza",AVERAGE(CP60:CR60)-AVERAGE(CS60:CU60,CJ60:CO60),IF(BE60="Frente de Izquierda",AVERAGE(CS60:CU60)-AVERAGE(CJ60:CR60),"N/A"))))</f>
        <v>0.5555555555555558</v>
      </c>
      <c r="CY60">
        <f>IF(BE60="Unión por la Patria (Frente de Todos)",CM60-MIN(CJ60,CP60,CS60),IF(BE60="Juntos por el Cambio",CJ60-MIN(CM60,CP60,CS60),IF(BE60="La Libertad Avanza",CP60-MIN(CJ60,CM60,CS60),IF(BE60="Frente de Izquierda",CS60-MIN(CJ60,CM60,CP60),"N/A"))))</f>
        <v>1</v>
      </c>
      <c r="CZ60">
        <f>MAX(CJ60,CM60,CP60,CS60)-MIN(CJ60,CM60,CP60,CS60)</f>
        <v>3</v>
      </c>
      <c r="DA60">
        <f>IF(BE60="Unión por la Patria (Frente de Todos)",CM60-AVERAGE(CS60,CP60,CJ60),IF(BE60="Juntos por el Cambio",CJ60-AVERAGE(CM60,CP60,CS60),IF(BE60="La Libertad Avanza",CP60-AVERAGE(CS60,CM60,CJ60),IF(BE60="Frente de Izquierda",CS60-AVERAGE(CP60,CM60,CJ60),"N/A"))))</f>
        <v>-0.33333333333333348</v>
      </c>
      <c r="DB60">
        <f>IF(BE60="Unión por la Patria (Frente de Todos)",CN60-MIN(CK60,CQ60,CT60),IF(BE60="Juntos por el Cambio",CK60-MIN(CN60,CQ60,CT60),IF(BE60="La Libertad Avanza",CQ60-MIN(CK60,CN60,CT60),IF(BE60="Frente de Izquierda",CT60-MIN(CK60,CN60,CQ60),"N/A"))))</f>
        <v>3</v>
      </c>
      <c r="DC60">
        <f>MAX(CK60,CN60,CQ60,CT60)-MIN(CK60,CN60,CQ60,CT60)</f>
        <v>3</v>
      </c>
      <c r="DD60">
        <f>IF(BE60="Unión por la Patria (Frente de Todos)",CN60-AVERAGE(CK60,CQ60,CT60),IF(BE60="Juntos por el Cambio",CK60-AVERAGE(CN60,CQ60,CT60),IF(BE60="La Libertad Avanza",CQ60-AVERAGE(CK60,CN60,CT60),IF(BE60="Frente de Izquierda",CT60-AVERAGE(CK60,CN60,CQ60),"N/A"))))</f>
        <v>2</v>
      </c>
      <c r="DE60">
        <f>IF(BE60="Unión por la Patria (Frente de Todos)",AVERAGE(CJ60:CL60,CP60:CU60),IF(BE60="Juntos por el Cambio",AVERAGE(CM60:CU60),IF(BE60="La Libertad Avanza",AVERAGE(CS60:CU60,CJ60:CO60),IF(BE60="Frente de Izquierda",AVERAGE(CJ60:CR60),"N/A"))))</f>
        <v>2.7777777777777777</v>
      </c>
      <c r="DF60">
        <v>7</v>
      </c>
      <c r="DG60">
        <v>0</v>
      </c>
      <c r="DH60">
        <v>2</v>
      </c>
      <c r="DI60">
        <v>2</v>
      </c>
      <c r="DJ60">
        <v>0</v>
      </c>
      <c r="DK60">
        <v>7</v>
      </c>
      <c r="DL60">
        <v>1</v>
      </c>
      <c r="DM60">
        <v>7</v>
      </c>
      <c r="DN60">
        <v>1</v>
      </c>
      <c r="DO60">
        <v>1</v>
      </c>
      <c r="DP60">
        <v>7</v>
      </c>
      <c r="DQ60">
        <v>6</v>
      </c>
      <c r="DR60">
        <v>5</v>
      </c>
      <c r="DS60">
        <v>5</v>
      </c>
      <c r="DT60">
        <v>7</v>
      </c>
      <c r="DU60">
        <v>7</v>
      </c>
      <c r="DV60">
        <v>4</v>
      </c>
      <c r="DW60" t="s">
        <v>617</v>
      </c>
      <c r="DX60" t="s">
        <v>617</v>
      </c>
      <c r="DY60" t="s">
        <v>617</v>
      </c>
      <c r="DZ60" t="s">
        <v>618</v>
      </c>
    </row>
    <row r="61" spans="1:130" x14ac:dyDescent="0.2">
      <c r="A61" s="44">
        <v>517</v>
      </c>
      <c r="B61" s="44">
        <v>1</v>
      </c>
      <c r="C61" s="44" t="s">
        <v>53</v>
      </c>
      <c r="D61" s="44">
        <v>6</v>
      </c>
      <c r="E61" s="44">
        <v>6</v>
      </c>
      <c r="F61" s="44">
        <v>5</v>
      </c>
      <c r="G61" s="44">
        <v>5</v>
      </c>
      <c r="H61" s="44">
        <v>2</v>
      </c>
      <c r="I61" s="44">
        <v>7</v>
      </c>
      <c r="J61" s="44">
        <v>3</v>
      </c>
      <c r="K61" s="44">
        <f>AVERAGE(ABS(F61-4),ABS(G61-4),ABS(H61-4),ABS(I61-4),ABS(J61-4))</f>
        <v>1.6</v>
      </c>
      <c r="L61" s="44">
        <v>7</v>
      </c>
      <c r="M61" s="44">
        <v>4</v>
      </c>
      <c r="N61" s="44">
        <v>7</v>
      </c>
      <c r="O61" s="9">
        <f>AVERAGE(L61:N61)</f>
        <v>6</v>
      </c>
      <c r="P61" s="44">
        <v>4</v>
      </c>
      <c r="Q61" s="44">
        <v>5</v>
      </c>
      <c r="R61" s="44">
        <v>3</v>
      </c>
      <c r="S61" s="44">
        <v>4</v>
      </c>
      <c r="T61" s="44">
        <f>-P61+Q61-R61+S61</f>
        <v>2</v>
      </c>
      <c r="U61" s="44"/>
      <c r="V61" s="44"/>
      <c r="W61" s="44"/>
      <c r="X61" s="44">
        <v>5</v>
      </c>
      <c r="Y61" s="44">
        <v>4</v>
      </c>
      <c r="Z61" s="44">
        <v>4</v>
      </c>
      <c r="AA61" s="44"/>
      <c r="AB61" s="44"/>
      <c r="AC61" s="44"/>
      <c r="AD61" s="44"/>
      <c r="AE61" s="44"/>
      <c r="AF61" s="44"/>
      <c r="AG61" s="44">
        <f>AVERAGE(U61:AF61)</f>
        <v>4.333333333333333</v>
      </c>
      <c r="AH61" s="44">
        <v>1</v>
      </c>
      <c r="AI61" s="44">
        <v>3</v>
      </c>
      <c r="AJ61" s="44">
        <v>3</v>
      </c>
      <c r="AK61" s="44">
        <v>6</v>
      </c>
      <c r="AL61" s="44">
        <v>6</v>
      </c>
      <c r="AM61" s="44">
        <v>6</v>
      </c>
      <c r="AN61" s="44">
        <v>1</v>
      </c>
      <c r="AO61" s="44">
        <v>1</v>
      </c>
      <c r="AP61" s="44">
        <v>1</v>
      </c>
      <c r="AQ61" s="44">
        <v>6</v>
      </c>
      <c r="AR61" s="44">
        <v>6</v>
      </c>
      <c r="AS61" s="44">
        <v>6</v>
      </c>
      <c r="AT61">
        <f>IF(C61="Unión por la Patria (Frente de Todos)",AVERAGE(AK61:AM61)-MIN(AVERAGE(AH61:AJ61),AVERAGE(AN61:AP61),AVERAGE(AQ61:AS61)),IF(C61="Juntos por el Cambio",AVERAGE(AH61:AJ61)-MIN(AVERAGE(AK61:AM61),AVERAGE(AN61:AP61),AVERAGE(AQ61:AS61)),IF(C61="La Libertad Avanza",AVERAGE(AN61:AP61)-MIN(AVERAGE(AQ61:AS61),AVERAGE(AK61:AM61),AVERAGE(AH61:AJ61)),IF(C61="Frente de Izquierda",AVERAGE(AQ61:AS61)-MIN(AVERAGE(AN61:AP61),AVERAGE(AK61:AM61),AVERAGE(AH61:AJ61)),"N/A"))))</f>
        <v>5</v>
      </c>
      <c r="AU61">
        <f>MAX(SUM(AH61:AJ61),SUM(AK61:AM61),SUM(AN61:AP61),SUM(AQ61:AS61))-MIN(SUM(AH61:AJ61),SUM(AK61:AM61),SUM(AN61:AP61),SUM(AQ61:AS61))</f>
        <v>15</v>
      </c>
      <c r="AV61">
        <f>IF(C61="Unión por la Patria (Frente de Todos)",AVERAGE(AK61:AM61)-AVERAGE(AH61:AJ61,AN61:AP61,AQ61:AS61),IF(C61="Juntos por el Cambio",AVERAGE(AH61:AJ61)-AVERAGE(AK61:AS61),IF(C61="La Libertad Avanza",AVERAGE(AN61:AP61)-AVERAGE(AQ61:AS61,AH61:AM61),IF(C61="Frente de Izquierda",AVERAGE(AQ61:AS61)-AVERAGE(AH61:AP61),"N/A"))))</f>
        <v>2.8888888888888888</v>
      </c>
      <c r="AW61">
        <f>IF(C61="Unión por la Patria (Frente de Todos)",AK61-MIN(AH61,AN61,AQ61),IF(C61="Juntos por el Cambio",AH61-MIN(AK61,AN61,AQ61),IF(C61="La Libertad Avanza",AN61-MIN(AH61,AK61,AQ61),IF(C61="Frente de Izquierda",AQ61-MIN(AH61,AK61,AN61),"N/A"))))</f>
        <v>5</v>
      </c>
      <c r="AX61">
        <f>MAX(AH61,AK61,AN61,AQ61)-MIN(AH61,AK61,AN61,AQ61)</f>
        <v>5</v>
      </c>
      <c r="AY61">
        <f>IF(C61="Unión por la Patria (Frente de Todos)",AK61-AVERAGE(AQ61,AN61,AH61),IF(C61="Juntos por el Cambio",AH61-AVERAGE(AK61,AN61,AQ61),IF(C61="La Libertad Avanza",AN61-AVERAGE(AQ61,AK61,AH61),IF(C61="Frente de Izquierda",AQ61-AVERAGE(AN61,AK61,AH61),"N/A"))))</f>
        <v>3.3333333333333335</v>
      </c>
      <c r="AZ61">
        <f>IF(C61="Unión por la Patria (Frente de Todos)",AL61-MIN(AI61,AO61,AR61),IF(C61="Juntos por el Cambio",AI61-MIN(AL61,AO61,AR61),IF(C61="La Libertad Avanza",AO61-MIN(AI61,AL61,AR61),IF(C61="Frente de Izquierda",AR61-MIN(AI61,AL61,AO61),"N/A"))))</f>
        <v>5</v>
      </c>
      <c r="BA61">
        <f>MAX(AI61,AL61,AO61,AR61)-MIN(AI61,AL61,AO61,AR61)</f>
        <v>5</v>
      </c>
      <c r="BB61">
        <f>IF(C61="Unión por la Patria (Frente de Todos)",AL61-AVERAGE(AI61,AO61,AR61),IF(C61="Juntos por el Cambio",AI61-AVERAGE(AL61,AO61,AR61),IF(C61="La Libertad Avanza",AO61-AVERAGE(AI61,AL61,AR61),IF(C61="Frente de Izquierda",AR61-AVERAGE(AI61,AL61,AO61),"N/A"))))</f>
        <v>2.6666666666666665</v>
      </c>
      <c r="BC61">
        <f>IF(C61="Unión por la Patria (Frente de Todos)",AVERAGE(AH61:AJ61,AN61:AS61),IF(C61="Juntos por el Cambio",AVERAGE(AK61:AS61),IF(C61="La Libertad Avanza",AVERAGE(AQ61:AS61,AH61:AM61),IF(C61="Frente de Izquierda",AVERAGE(AH61:AP61),"N/A"))))</f>
        <v>3.1111111111111112</v>
      </c>
      <c r="BE61" t="s">
        <v>53</v>
      </c>
      <c r="BF61">
        <v>6</v>
      </c>
      <c r="BG61">
        <v>7</v>
      </c>
      <c r="BH61">
        <v>4</v>
      </c>
      <c r="BI61">
        <v>6</v>
      </c>
      <c r="BJ61">
        <v>1</v>
      </c>
      <c r="BK61">
        <v>6</v>
      </c>
      <c r="BL61">
        <v>1</v>
      </c>
      <c r="BM61" s="44">
        <f>AVERAGE(ABS(BH61-4),ABS(BI61-4),ABS(BJ61-4),ABS(BK61-4),ABS(BL61-4))</f>
        <v>2</v>
      </c>
      <c r="BN61">
        <v>6</v>
      </c>
      <c r="BO61">
        <v>5</v>
      </c>
      <c r="BP61">
        <v>7</v>
      </c>
      <c r="BQ61" s="9">
        <f>AVERAGE(BN61:BP61)</f>
        <v>6</v>
      </c>
      <c r="BR61">
        <v>4</v>
      </c>
      <c r="BS61">
        <v>6</v>
      </c>
      <c r="BT61">
        <v>3</v>
      </c>
      <c r="BU61">
        <v>6</v>
      </c>
      <c r="BV61" s="44">
        <f>-BR61+BS61-BT61+BU61</f>
        <v>5</v>
      </c>
      <c r="BZ61">
        <v>5</v>
      </c>
      <c r="CA61">
        <v>5</v>
      </c>
      <c r="CB61">
        <v>4</v>
      </c>
      <c r="CI61" s="44">
        <f>AVERAGE(BW61:CH61)</f>
        <v>4.666666666666667</v>
      </c>
      <c r="CJ61">
        <v>2</v>
      </c>
      <c r="CK61">
        <v>2</v>
      </c>
      <c r="CL61">
        <v>3</v>
      </c>
      <c r="CM61">
        <v>5</v>
      </c>
      <c r="CN61">
        <v>5</v>
      </c>
      <c r="CO61">
        <v>5</v>
      </c>
      <c r="CP61">
        <v>1</v>
      </c>
      <c r="CQ61">
        <v>1</v>
      </c>
      <c r="CR61">
        <v>1</v>
      </c>
      <c r="CS61">
        <v>5</v>
      </c>
      <c r="CT61">
        <v>5</v>
      </c>
      <c r="CU61">
        <v>5</v>
      </c>
      <c r="CV61">
        <f>IF(BE61="Unión por la Patria (Frente de Todos)",AVERAGE(CM61:CO61)-MIN(AVERAGE(CJ61:CL61),AVERAGE(CP61:CR61),AVERAGE(CS61:CU61)),IF(BE61="Juntos por el Cambio",AVERAGE(CJ61:CL61)-MIN(AVERAGE(CM61:CO61),AVERAGE(CP61:CR61),AVERAGE(CS61:CU61)),IF(BE61="La Libertad Avanza",AVERAGE(CP61:CR61)-MIN(AVERAGE(CS61:CU61),AVERAGE(CM61:CO61),AVERAGE(CJ61:CL61)),IF(BE61="Frente de Izquierda",AVERAGE(CS61:CU61)-MIN(AVERAGE(CP61:CR61),AVERAGE(CM61:CO61),AVERAGE(CJ61:CL61)),"N/A"))))</f>
        <v>4</v>
      </c>
      <c r="CW61">
        <f>MAX(SUM(CJ61:CL61),SUM(CM61:CO61),SUM(CP61:CR61),SUM(CS61:CU61))-MIN(SUM(CJ61:CL61),SUM(CM61:CO61),SUM(CP61:CR61),SUM(CS61:CU61))</f>
        <v>12</v>
      </c>
      <c r="CX61">
        <f>IF(BE61="Unión por la Patria (Frente de Todos)",AVERAGE(CM61:CO61)-AVERAGE(CJ61:CL61,CP61:CR61,CS61:CU61),IF(BE61="Juntos por el Cambio",AVERAGE(CJ61:CL61)-AVERAGE(CM61:CU61),IF(BE61="La Libertad Avanza",AVERAGE(CP61:CR61)-AVERAGE(CS61:CU61,CJ61:CO61),IF(BE61="Frente de Izquierda",AVERAGE(CS61:CU61)-AVERAGE(CJ61:CR61),"N/A"))))</f>
        <v>2.2222222222222223</v>
      </c>
      <c r="CY61">
        <f>IF(BE61="Unión por la Patria (Frente de Todos)",CM61-MIN(CJ61,CP61,CS61),IF(BE61="Juntos por el Cambio",CJ61-MIN(CM61,CP61,CS61),IF(BE61="La Libertad Avanza",CP61-MIN(CJ61,CM61,CS61),IF(BE61="Frente de Izquierda",CS61-MIN(CJ61,CM61,CP61),"N/A"))))</f>
        <v>4</v>
      </c>
      <c r="CZ61">
        <f>MAX(CJ61,CM61,CP61,CS61)-MIN(CJ61,CM61,CP61,CS61)</f>
        <v>4</v>
      </c>
      <c r="DA61">
        <f>IF(BE61="Unión por la Patria (Frente de Todos)",CM61-AVERAGE(CS61,CP61,CJ61),IF(BE61="Juntos por el Cambio",CJ61-AVERAGE(CM61,CP61,CS61),IF(BE61="La Libertad Avanza",CP61-AVERAGE(CS61,CM61,CJ61),IF(BE61="Frente de Izquierda",CS61-AVERAGE(CP61,CM61,CJ61),"N/A"))))</f>
        <v>2.3333333333333335</v>
      </c>
      <c r="DB61">
        <f>IF(BE61="Unión por la Patria (Frente de Todos)",CN61-MIN(CK61,CQ61,CT61),IF(BE61="Juntos por el Cambio",CK61-MIN(CN61,CQ61,CT61),IF(BE61="La Libertad Avanza",CQ61-MIN(CK61,CN61,CT61),IF(BE61="Frente de Izquierda",CT61-MIN(CK61,CN61,CQ61),"N/A"))))</f>
        <v>4</v>
      </c>
      <c r="DC61">
        <f>MAX(CK61,CN61,CQ61,CT61)-MIN(CK61,CN61,CQ61,CT61)</f>
        <v>4</v>
      </c>
      <c r="DD61">
        <f>IF(BE61="Unión por la Patria (Frente de Todos)",CN61-AVERAGE(CK61,CQ61,CT61),IF(BE61="Juntos por el Cambio",CK61-AVERAGE(CN61,CQ61,CT61),IF(BE61="La Libertad Avanza",CQ61-AVERAGE(CK61,CN61,CT61),IF(BE61="Frente de Izquierda",CT61-AVERAGE(CK61,CN61,CQ61),"N/A"))))</f>
        <v>2.3333333333333335</v>
      </c>
      <c r="DE61">
        <f>IF(BE61="Unión por la Patria (Frente de Todos)",AVERAGE(CJ61:CL61,CP61:CU61),IF(BE61="Juntos por el Cambio",AVERAGE(CM61:CU61),IF(BE61="La Libertad Avanza",AVERAGE(CS61:CU61,CJ61:CO61),IF(BE61="Frente de Izquierda",AVERAGE(CJ61:CR61),"N/A"))))</f>
        <v>2.7777777777777777</v>
      </c>
      <c r="DF61">
        <v>8</v>
      </c>
      <c r="DG61">
        <v>1</v>
      </c>
      <c r="DH61">
        <v>1</v>
      </c>
      <c r="DI61">
        <v>2</v>
      </c>
      <c r="DJ61">
        <v>0</v>
      </c>
      <c r="DK61">
        <v>7</v>
      </c>
      <c r="DL61">
        <v>2</v>
      </c>
      <c r="DM61">
        <v>6</v>
      </c>
      <c r="DN61">
        <v>2</v>
      </c>
      <c r="DO61">
        <v>2</v>
      </c>
      <c r="DP61">
        <v>6</v>
      </c>
      <c r="DQ61">
        <v>7</v>
      </c>
      <c r="DR61">
        <v>6</v>
      </c>
      <c r="DS61">
        <v>4</v>
      </c>
      <c r="DT61">
        <v>5</v>
      </c>
      <c r="DU61">
        <v>6</v>
      </c>
      <c r="DV61">
        <v>4</v>
      </c>
      <c r="DW61" t="s">
        <v>618</v>
      </c>
      <c r="DX61" t="s">
        <v>617</v>
      </c>
      <c r="DY61" t="s">
        <v>617</v>
      </c>
      <c r="DZ61" t="s">
        <v>618</v>
      </c>
    </row>
    <row r="62" spans="1:130" x14ac:dyDescent="0.2">
      <c r="A62" s="44">
        <v>1081</v>
      </c>
      <c r="B62" s="44">
        <v>0</v>
      </c>
      <c r="C62" s="44" t="s">
        <v>49</v>
      </c>
      <c r="D62" s="44">
        <v>4</v>
      </c>
      <c r="E62" s="44">
        <v>4</v>
      </c>
      <c r="F62" s="44">
        <v>2</v>
      </c>
      <c r="G62" s="44">
        <v>1</v>
      </c>
      <c r="H62" s="44">
        <v>4</v>
      </c>
      <c r="I62" s="44">
        <v>4</v>
      </c>
      <c r="J62" s="44">
        <v>6</v>
      </c>
      <c r="K62" s="44">
        <f>AVERAGE(ABS(F62-4),ABS(G62-4),ABS(H62-4),ABS(I62-4),ABS(J62-4))</f>
        <v>1.4</v>
      </c>
      <c r="L62" s="44">
        <v>4</v>
      </c>
      <c r="M62" s="44">
        <v>4</v>
      </c>
      <c r="N62" s="44">
        <v>7</v>
      </c>
      <c r="O62" s="9">
        <f>AVERAGE(L62:N62)</f>
        <v>5</v>
      </c>
      <c r="P62" s="44">
        <v>1</v>
      </c>
      <c r="Q62" s="44">
        <v>7</v>
      </c>
      <c r="R62" s="44">
        <v>3</v>
      </c>
      <c r="S62" s="44">
        <v>6</v>
      </c>
      <c r="T62" s="44">
        <f>-P62+Q62-R62+S62</f>
        <v>9</v>
      </c>
      <c r="U62" s="44"/>
      <c r="V62" s="44"/>
      <c r="W62" s="44"/>
      <c r="X62" s="44"/>
      <c r="Y62" s="44"/>
      <c r="Z62" s="44"/>
      <c r="AA62" s="44">
        <v>6</v>
      </c>
      <c r="AB62" s="44">
        <v>5</v>
      </c>
      <c r="AC62" s="44">
        <v>5</v>
      </c>
      <c r="AD62" s="44"/>
      <c r="AE62" s="44"/>
      <c r="AF62" s="44"/>
      <c r="AG62" s="44">
        <f>AVERAGE(U62:AF62)</f>
        <v>5.333333333333333</v>
      </c>
      <c r="AH62" s="44">
        <v>4</v>
      </c>
      <c r="AI62" s="44">
        <v>5</v>
      </c>
      <c r="AJ62" s="44">
        <v>5</v>
      </c>
      <c r="AK62" s="44">
        <v>2</v>
      </c>
      <c r="AL62" s="44">
        <v>1</v>
      </c>
      <c r="AM62" s="44">
        <v>2</v>
      </c>
      <c r="AN62" s="44">
        <v>5</v>
      </c>
      <c r="AO62" s="44">
        <v>5</v>
      </c>
      <c r="AP62" s="44">
        <v>5</v>
      </c>
      <c r="AQ62" s="44">
        <v>2</v>
      </c>
      <c r="AR62" s="44">
        <v>1</v>
      </c>
      <c r="AS62" s="44">
        <v>2</v>
      </c>
      <c r="AT62">
        <f>IF(C62="Unión por la Patria (Frente de Todos)",AVERAGE(AK62:AM62)-MIN(AVERAGE(AH62:AJ62),AVERAGE(AN62:AP62),AVERAGE(AQ62:AS62)),IF(C62="Juntos por el Cambio",AVERAGE(AH62:AJ62)-MIN(AVERAGE(AK62:AM62),AVERAGE(AN62:AP62),AVERAGE(AQ62:AS62)),IF(C62="La Libertad Avanza",AVERAGE(AN62:AP62)-MIN(AVERAGE(AQ62:AS62),AVERAGE(AK62:AM62),AVERAGE(AH62:AJ62)),IF(C62="Frente de Izquierda",AVERAGE(AQ62:AS62)-MIN(AVERAGE(AN62:AP62),AVERAGE(AK62:AM62),AVERAGE(AH62:AJ62)),"N/A"))))</f>
        <v>3.333333333333333</v>
      </c>
      <c r="AU62">
        <f>MAX(SUM(AH62:AJ62),SUM(AK62:AM62),SUM(AN62:AP62),SUM(AQ62:AS62))-MIN(SUM(AH62:AJ62),SUM(AK62:AM62),SUM(AN62:AP62),SUM(AQ62:AS62))</f>
        <v>10</v>
      </c>
      <c r="AV62">
        <f>IF(C62="Unión por la Patria (Frente de Todos)",AVERAGE(AK62:AM62)-AVERAGE(AH62:AJ62,AN62:AP62,AQ62:AS62),IF(C62="Juntos por el Cambio",AVERAGE(AH62:AJ62)-AVERAGE(AK62:AS62),IF(C62="La Libertad Avanza",AVERAGE(AN62:AP62)-AVERAGE(AQ62:AS62,AH62:AM62),IF(C62="Frente de Izquierda",AVERAGE(AQ62:AS62)-AVERAGE(AH62:AP62),"N/A"))))</f>
        <v>2.3333333333333335</v>
      </c>
      <c r="AW62">
        <f>IF(C62="Unión por la Patria (Frente de Todos)",AK62-MIN(AH62,AN62,AQ62),IF(C62="Juntos por el Cambio",AH62-MIN(AK62,AN62,AQ62),IF(C62="La Libertad Avanza",AN62-MIN(AH62,AK62,AQ62),IF(C62="Frente de Izquierda",AQ62-MIN(AH62,AK62,AN62),"N/A"))))</f>
        <v>3</v>
      </c>
      <c r="AX62">
        <f>MAX(AH62,AK62,AN62,AQ62)-MIN(AH62,AK62,AN62,AQ62)</f>
        <v>3</v>
      </c>
      <c r="AY62">
        <f>IF(C62="Unión por la Patria (Frente de Todos)",AK62-AVERAGE(AQ62,AN62,AH62),IF(C62="Juntos por el Cambio",AH62-AVERAGE(AK62,AN62,AQ62),IF(C62="La Libertad Avanza",AN62-AVERAGE(AQ62,AK62,AH62),IF(C62="Frente de Izquierda",AQ62-AVERAGE(AN62,AK62,AH62),"N/A"))))</f>
        <v>2.3333333333333335</v>
      </c>
      <c r="AZ62">
        <f>IF(C62="Unión por la Patria (Frente de Todos)",AL62-MIN(AI62,AO62,AR62),IF(C62="Juntos por el Cambio",AI62-MIN(AL62,AO62,AR62),IF(C62="La Libertad Avanza",AO62-MIN(AI62,AL62,AR62),IF(C62="Frente de Izquierda",AR62-MIN(AI62,AL62,AO62),"N/A"))))</f>
        <v>4</v>
      </c>
      <c r="BA62">
        <f>MAX(AI62,AL62,AO62,AR62)-MIN(AI62,AL62,AO62,AR62)</f>
        <v>4</v>
      </c>
      <c r="BB62">
        <f>IF(C62="Unión por la Patria (Frente de Todos)",AL62-AVERAGE(AI62,AO62,AR62),IF(C62="Juntos por el Cambio",AI62-AVERAGE(AL62,AO62,AR62),IF(C62="La Libertad Avanza",AO62-AVERAGE(AI62,AL62,AR62),IF(C62="Frente de Izquierda",AR62-AVERAGE(AI62,AL62,AO62),"N/A"))))</f>
        <v>2.6666666666666665</v>
      </c>
      <c r="BC62">
        <f>IF(C62="Unión por la Patria (Frente de Todos)",AVERAGE(AH62:AJ62,AN62:AS62),IF(C62="Juntos por el Cambio",AVERAGE(AK62:AS62),IF(C62="La Libertad Avanza",AVERAGE(AQ62:AS62,AH62:AM62),IF(C62="Frente de Izquierda",AVERAGE(AH62:AP62),"N/A"))))</f>
        <v>2.6666666666666665</v>
      </c>
      <c r="BE62" t="s">
        <v>49</v>
      </c>
      <c r="BF62">
        <v>6</v>
      </c>
      <c r="BG62">
        <v>4</v>
      </c>
      <c r="BH62">
        <v>2</v>
      </c>
      <c r="BI62">
        <v>1</v>
      </c>
      <c r="BJ62">
        <v>7</v>
      </c>
      <c r="BK62">
        <v>6</v>
      </c>
      <c r="BL62">
        <v>7</v>
      </c>
      <c r="BM62" s="44">
        <f>AVERAGE(ABS(BH62-4),ABS(BI62-4),ABS(BJ62-4),ABS(BK62-4),ABS(BL62-4))</f>
        <v>2.6</v>
      </c>
      <c r="BN62">
        <v>6</v>
      </c>
      <c r="BO62">
        <v>5</v>
      </c>
      <c r="BP62">
        <v>7</v>
      </c>
      <c r="BQ62" s="9">
        <f>AVERAGE(BN62:BP62)</f>
        <v>6</v>
      </c>
      <c r="BR62">
        <v>1</v>
      </c>
      <c r="BS62">
        <v>7</v>
      </c>
      <c r="BT62">
        <v>1</v>
      </c>
      <c r="BU62">
        <v>7</v>
      </c>
      <c r="BV62" s="44">
        <f>-BR62+BS62-BT62+BU62</f>
        <v>12</v>
      </c>
      <c r="CC62">
        <v>6</v>
      </c>
      <c r="CD62">
        <v>6</v>
      </c>
      <c r="CE62">
        <v>6</v>
      </c>
      <c r="CI62" s="44">
        <f>AVERAGE(BW62:CH62)</f>
        <v>6</v>
      </c>
      <c r="CJ62">
        <v>4</v>
      </c>
      <c r="CK62">
        <v>5</v>
      </c>
      <c r="CL62">
        <v>5</v>
      </c>
      <c r="CM62">
        <v>2</v>
      </c>
      <c r="CN62">
        <v>1</v>
      </c>
      <c r="CO62">
        <v>3</v>
      </c>
      <c r="CP62">
        <v>5</v>
      </c>
      <c r="CQ62">
        <v>5</v>
      </c>
      <c r="CR62">
        <v>5</v>
      </c>
      <c r="CS62">
        <v>2</v>
      </c>
      <c r="CT62">
        <v>1</v>
      </c>
      <c r="CU62">
        <v>2</v>
      </c>
      <c r="CV62">
        <f>IF(BE62="Unión por la Patria (Frente de Todos)",AVERAGE(CM62:CO62)-MIN(AVERAGE(CJ62:CL62),AVERAGE(CP62:CR62),AVERAGE(CS62:CU62)),IF(BE62="Juntos por el Cambio",AVERAGE(CJ62:CL62)-MIN(AVERAGE(CM62:CO62),AVERAGE(CP62:CR62),AVERAGE(CS62:CU62)),IF(BE62="La Libertad Avanza",AVERAGE(CP62:CR62)-MIN(AVERAGE(CS62:CU62),AVERAGE(CM62:CO62),AVERAGE(CJ62:CL62)),IF(BE62="Frente de Izquierda",AVERAGE(CS62:CU62)-MIN(AVERAGE(CP62:CR62),AVERAGE(CM62:CO62),AVERAGE(CJ62:CL62)),"N/A"))))</f>
        <v>3.333333333333333</v>
      </c>
      <c r="CW62">
        <f>MAX(SUM(CJ62:CL62),SUM(CM62:CO62),SUM(CP62:CR62),SUM(CS62:CU62))-MIN(SUM(CJ62:CL62),SUM(CM62:CO62),SUM(CP62:CR62),SUM(CS62:CU62))</f>
        <v>10</v>
      </c>
      <c r="CX62">
        <f>IF(BE62="Unión por la Patria (Frente de Todos)",AVERAGE(CM62:CO62)-AVERAGE(CJ62:CL62,CP62:CR62,CS62:CU62),IF(BE62="Juntos por el Cambio",AVERAGE(CJ62:CL62)-AVERAGE(CM62:CU62),IF(BE62="La Libertad Avanza",AVERAGE(CP62:CR62)-AVERAGE(CS62:CU62,CJ62:CO62),IF(BE62="Frente de Izquierda",AVERAGE(CS62:CU62)-AVERAGE(CJ62:CR62),"N/A"))))</f>
        <v>2.2222222222222223</v>
      </c>
      <c r="CY62">
        <f>IF(BE62="Unión por la Patria (Frente de Todos)",CM62-MIN(CJ62,CP62,CS62),IF(BE62="Juntos por el Cambio",CJ62-MIN(CM62,CP62,CS62),IF(BE62="La Libertad Avanza",CP62-MIN(CJ62,CM62,CS62),IF(BE62="Frente de Izquierda",CS62-MIN(CJ62,CM62,CP62),"N/A"))))</f>
        <v>3</v>
      </c>
      <c r="CZ62">
        <f>MAX(CJ62,CM62,CP62,CS62)-MIN(CJ62,CM62,CP62,CS62)</f>
        <v>3</v>
      </c>
      <c r="DA62">
        <f>IF(BE62="Unión por la Patria (Frente de Todos)",CM62-AVERAGE(CS62,CP62,CJ62),IF(BE62="Juntos por el Cambio",CJ62-AVERAGE(CM62,CP62,CS62),IF(BE62="La Libertad Avanza",CP62-AVERAGE(CS62,CM62,CJ62),IF(BE62="Frente de Izquierda",CS62-AVERAGE(CP62,CM62,CJ62),"N/A"))))</f>
        <v>2.3333333333333335</v>
      </c>
      <c r="DB62">
        <f>IF(BE62="Unión por la Patria (Frente de Todos)",CN62-MIN(CK62,CQ62,CT62),IF(BE62="Juntos por el Cambio",CK62-MIN(CN62,CQ62,CT62),IF(BE62="La Libertad Avanza",CQ62-MIN(CK62,CN62,CT62),IF(BE62="Frente de Izquierda",CT62-MIN(CK62,CN62,CQ62),"N/A"))))</f>
        <v>4</v>
      </c>
      <c r="DC62">
        <f>MAX(CK62,CN62,CQ62,CT62)-MIN(CK62,CN62,CQ62,CT62)</f>
        <v>4</v>
      </c>
      <c r="DD62">
        <f>IF(BE62="Unión por la Patria (Frente de Todos)",CN62-AVERAGE(CK62,CQ62,CT62),IF(BE62="Juntos por el Cambio",CK62-AVERAGE(CN62,CQ62,CT62),IF(BE62="La Libertad Avanza",CQ62-AVERAGE(CK62,CN62,CT62),IF(BE62="Frente de Izquierda",CT62-AVERAGE(CK62,CN62,CQ62),"N/A"))))</f>
        <v>2.6666666666666665</v>
      </c>
      <c r="DE62">
        <f>IF(BE62="Unión por la Patria (Frente de Todos)",AVERAGE(CJ62:CL62,CP62:CU62),IF(BE62="Juntos por el Cambio",AVERAGE(CM62:CU62),IF(BE62="La Libertad Avanza",AVERAGE(CS62:CU62,CJ62:CO62),IF(BE62="Frente de Izquierda",AVERAGE(CJ62:CR62),"N/A"))))</f>
        <v>2.7777777777777777</v>
      </c>
      <c r="DF62">
        <v>7</v>
      </c>
      <c r="DG62" t="s">
        <v>518</v>
      </c>
      <c r="DH62" t="s">
        <v>518</v>
      </c>
      <c r="DI62" t="s">
        <v>518</v>
      </c>
      <c r="DJ62" t="s">
        <v>518</v>
      </c>
      <c r="DK62" t="s">
        <v>518</v>
      </c>
      <c r="DL62" t="s">
        <v>518</v>
      </c>
      <c r="DM62" t="s">
        <v>518</v>
      </c>
      <c r="DN62" t="s">
        <v>518</v>
      </c>
      <c r="DO62" t="s">
        <v>518</v>
      </c>
      <c r="DP62" t="s">
        <v>518</v>
      </c>
      <c r="DQ62" t="s">
        <v>518</v>
      </c>
      <c r="DR62" t="s">
        <v>518</v>
      </c>
      <c r="DS62" t="s">
        <v>518</v>
      </c>
      <c r="DT62" t="s">
        <v>518</v>
      </c>
      <c r="DU62" t="s">
        <v>518</v>
      </c>
      <c r="DV62" t="s">
        <v>518</v>
      </c>
      <c r="DW62" t="s">
        <v>518</v>
      </c>
      <c r="DX62" t="s">
        <v>518</v>
      </c>
      <c r="DY62" t="s">
        <v>518</v>
      </c>
      <c r="DZ62" t="s">
        <v>518</v>
      </c>
    </row>
    <row r="63" spans="1:130" x14ac:dyDescent="0.2">
      <c r="A63" s="44">
        <v>473</v>
      </c>
      <c r="B63" s="44">
        <v>1</v>
      </c>
      <c r="C63" s="44" t="s">
        <v>53</v>
      </c>
      <c r="D63" s="44">
        <v>7</v>
      </c>
      <c r="E63" s="44">
        <v>5</v>
      </c>
      <c r="F63" s="44">
        <v>6</v>
      </c>
      <c r="G63" s="44">
        <v>4</v>
      </c>
      <c r="H63" s="44">
        <v>1</v>
      </c>
      <c r="I63" s="44">
        <v>7</v>
      </c>
      <c r="J63" s="44">
        <v>1</v>
      </c>
      <c r="K63" s="44">
        <f>AVERAGE(ABS(F63-4),ABS(G63-4),ABS(H63-4),ABS(I63-4),ABS(J63-4))</f>
        <v>2.2000000000000002</v>
      </c>
      <c r="L63" s="44">
        <v>6</v>
      </c>
      <c r="M63" s="44">
        <v>7</v>
      </c>
      <c r="N63" s="44">
        <v>7</v>
      </c>
      <c r="O63" s="9">
        <f>AVERAGE(L63:N63)</f>
        <v>6.666666666666667</v>
      </c>
      <c r="P63" s="44">
        <v>6</v>
      </c>
      <c r="Q63" s="44">
        <v>7</v>
      </c>
      <c r="R63" s="44">
        <v>7</v>
      </c>
      <c r="S63" s="44">
        <v>7</v>
      </c>
      <c r="T63" s="44">
        <f>-P63+Q63-R63+S63</f>
        <v>1</v>
      </c>
      <c r="U63" s="44"/>
      <c r="V63" s="44"/>
      <c r="W63" s="44"/>
      <c r="X63" s="44">
        <v>5</v>
      </c>
      <c r="Y63" s="44">
        <v>5</v>
      </c>
      <c r="Z63" s="44">
        <v>6</v>
      </c>
      <c r="AA63" s="44"/>
      <c r="AB63" s="44"/>
      <c r="AC63" s="44"/>
      <c r="AD63" s="44"/>
      <c r="AE63" s="44"/>
      <c r="AF63" s="44"/>
      <c r="AG63" s="44">
        <f>AVERAGE(U63:AF63)</f>
        <v>5.333333333333333</v>
      </c>
      <c r="AH63" s="44">
        <v>1</v>
      </c>
      <c r="AI63" s="44">
        <v>1</v>
      </c>
      <c r="AJ63" s="44">
        <v>1</v>
      </c>
      <c r="AK63" s="44">
        <v>6</v>
      </c>
      <c r="AL63" s="44">
        <v>4</v>
      </c>
      <c r="AM63" s="44">
        <v>6</v>
      </c>
      <c r="AN63" s="44">
        <v>1</v>
      </c>
      <c r="AO63" s="44">
        <v>1</v>
      </c>
      <c r="AP63" s="44">
        <v>1</v>
      </c>
      <c r="AQ63" s="44">
        <v>6</v>
      </c>
      <c r="AR63" s="44">
        <v>4</v>
      </c>
      <c r="AS63" s="44">
        <v>6</v>
      </c>
      <c r="AT63">
        <f>IF(C63="Unión por la Patria (Frente de Todos)",AVERAGE(AK63:AM63)-MIN(AVERAGE(AH63:AJ63),AVERAGE(AN63:AP63),AVERAGE(AQ63:AS63)),IF(C63="Juntos por el Cambio",AVERAGE(AH63:AJ63)-MIN(AVERAGE(AK63:AM63),AVERAGE(AN63:AP63),AVERAGE(AQ63:AS63)),IF(C63="La Libertad Avanza",AVERAGE(AN63:AP63)-MIN(AVERAGE(AQ63:AS63),AVERAGE(AK63:AM63),AVERAGE(AH63:AJ63)),IF(C63="Frente de Izquierda",AVERAGE(AQ63:AS63)-MIN(AVERAGE(AN63:AP63),AVERAGE(AK63:AM63),AVERAGE(AH63:AJ63)),"N/A"))))</f>
        <v>4.333333333333333</v>
      </c>
      <c r="AU63">
        <f>MAX(SUM(AH63:AJ63),SUM(AK63:AM63),SUM(AN63:AP63),SUM(AQ63:AS63))-MIN(SUM(AH63:AJ63),SUM(AK63:AM63),SUM(AN63:AP63),SUM(AQ63:AS63))</f>
        <v>13</v>
      </c>
      <c r="AV63">
        <f>IF(C63="Unión por la Patria (Frente de Todos)",AVERAGE(AK63:AM63)-AVERAGE(AH63:AJ63,AN63:AP63,AQ63:AS63),IF(C63="Juntos por el Cambio",AVERAGE(AH63:AJ63)-AVERAGE(AK63:AS63),IF(C63="La Libertad Avanza",AVERAGE(AN63:AP63)-AVERAGE(AQ63:AS63,AH63:AM63),IF(C63="Frente de Izquierda",AVERAGE(AQ63:AS63)-AVERAGE(AH63:AP63),"N/A"))))</f>
        <v>2.8888888888888884</v>
      </c>
      <c r="AW63">
        <f>IF(C63="Unión por la Patria (Frente de Todos)",AK63-MIN(AH63,AN63,AQ63),IF(C63="Juntos por el Cambio",AH63-MIN(AK63,AN63,AQ63),IF(C63="La Libertad Avanza",AN63-MIN(AH63,AK63,AQ63),IF(C63="Frente de Izquierda",AQ63-MIN(AH63,AK63,AN63),"N/A"))))</f>
        <v>5</v>
      </c>
      <c r="AX63">
        <f>MAX(AH63,AK63,AN63,AQ63)-MIN(AH63,AK63,AN63,AQ63)</f>
        <v>5</v>
      </c>
      <c r="AY63">
        <f>IF(C63="Unión por la Patria (Frente de Todos)",AK63-AVERAGE(AQ63,AN63,AH63),IF(C63="Juntos por el Cambio",AH63-AVERAGE(AK63,AN63,AQ63),IF(C63="La Libertad Avanza",AN63-AVERAGE(AQ63,AK63,AH63),IF(C63="Frente de Izquierda",AQ63-AVERAGE(AN63,AK63,AH63),"N/A"))))</f>
        <v>3.3333333333333335</v>
      </c>
      <c r="AZ63">
        <f>IF(C63="Unión por la Patria (Frente de Todos)",AL63-MIN(AI63,AO63,AR63),IF(C63="Juntos por el Cambio",AI63-MIN(AL63,AO63,AR63),IF(C63="La Libertad Avanza",AO63-MIN(AI63,AL63,AR63),IF(C63="Frente de Izquierda",AR63-MIN(AI63,AL63,AO63),"N/A"))))</f>
        <v>3</v>
      </c>
      <c r="BA63">
        <f>MAX(AI63,AL63,AO63,AR63)-MIN(AI63,AL63,AO63,AR63)</f>
        <v>3</v>
      </c>
      <c r="BB63">
        <f>IF(C63="Unión por la Patria (Frente de Todos)",AL63-AVERAGE(AI63,AO63,AR63),IF(C63="Juntos por el Cambio",AI63-AVERAGE(AL63,AO63,AR63),IF(C63="La Libertad Avanza",AO63-AVERAGE(AI63,AL63,AR63),IF(C63="Frente de Izquierda",AR63-AVERAGE(AI63,AL63,AO63),"N/A"))))</f>
        <v>2</v>
      </c>
      <c r="BC63">
        <f>IF(C63="Unión por la Patria (Frente de Todos)",AVERAGE(AH63:AJ63,AN63:AS63),IF(C63="Juntos por el Cambio",AVERAGE(AK63:AS63),IF(C63="La Libertad Avanza",AVERAGE(AQ63:AS63,AH63:AM63),IF(C63="Frente de Izquierda",AVERAGE(AH63:AP63),"N/A"))))</f>
        <v>2.4444444444444446</v>
      </c>
      <c r="BE63" t="s">
        <v>53</v>
      </c>
      <c r="BF63">
        <v>7</v>
      </c>
      <c r="BG63">
        <v>7</v>
      </c>
      <c r="BH63">
        <v>7</v>
      </c>
      <c r="BI63">
        <v>4</v>
      </c>
      <c r="BJ63">
        <v>1</v>
      </c>
      <c r="BK63">
        <v>7</v>
      </c>
      <c r="BL63">
        <v>1</v>
      </c>
      <c r="BM63" s="44">
        <f>AVERAGE(ABS(BH63-4),ABS(BI63-4),ABS(BJ63-4),ABS(BK63-4),ABS(BL63-4))</f>
        <v>2.4</v>
      </c>
      <c r="BN63">
        <v>7</v>
      </c>
      <c r="BO63">
        <v>7</v>
      </c>
      <c r="BP63">
        <v>7</v>
      </c>
      <c r="BQ63" s="9">
        <f>AVERAGE(BN63:BP63)</f>
        <v>7</v>
      </c>
      <c r="BR63">
        <v>5</v>
      </c>
      <c r="BS63">
        <v>7</v>
      </c>
      <c r="BT63">
        <v>7</v>
      </c>
      <c r="BU63">
        <v>7</v>
      </c>
      <c r="BV63" s="44">
        <f>-BR63+BS63-BT63+BU63</f>
        <v>2</v>
      </c>
      <c r="BZ63">
        <v>5</v>
      </c>
      <c r="CA63">
        <v>5</v>
      </c>
      <c r="CB63">
        <v>6</v>
      </c>
      <c r="CI63" s="44">
        <f>AVERAGE(BW63:CH63)</f>
        <v>5.333333333333333</v>
      </c>
      <c r="CJ63">
        <v>2</v>
      </c>
      <c r="CK63">
        <v>1</v>
      </c>
      <c r="CL63">
        <v>3</v>
      </c>
      <c r="CM63">
        <v>6</v>
      </c>
      <c r="CN63">
        <v>3</v>
      </c>
      <c r="CO63">
        <v>6</v>
      </c>
      <c r="CP63">
        <v>1</v>
      </c>
      <c r="CQ63">
        <v>1</v>
      </c>
      <c r="CR63">
        <v>2</v>
      </c>
      <c r="CS63">
        <v>6</v>
      </c>
      <c r="CT63">
        <v>3</v>
      </c>
      <c r="CU63">
        <v>6</v>
      </c>
      <c r="CV63">
        <f>IF(BE63="Unión por la Patria (Frente de Todos)",AVERAGE(CM63:CO63)-MIN(AVERAGE(CJ63:CL63),AVERAGE(CP63:CR63),AVERAGE(CS63:CU63)),IF(BE63="Juntos por el Cambio",AVERAGE(CJ63:CL63)-MIN(AVERAGE(CM63:CO63),AVERAGE(CP63:CR63),AVERAGE(CS63:CU63)),IF(BE63="La Libertad Avanza",AVERAGE(CP63:CR63)-MIN(AVERAGE(CS63:CU63),AVERAGE(CM63:CO63),AVERAGE(CJ63:CL63)),IF(BE63="Frente de Izquierda",AVERAGE(CS63:CU63)-MIN(AVERAGE(CP63:CR63),AVERAGE(CM63:CO63),AVERAGE(CJ63:CL63)),"N/A"))))</f>
        <v>3.666666666666667</v>
      </c>
      <c r="CW63">
        <f>MAX(SUM(CJ63:CL63),SUM(CM63:CO63),SUM(CP63:CR63),SUM(CS63:CU63))-MIN(SUM(CJ63:CL63),SUM(CM63:CO63),SUM(CP63:CR63),SUM(CS63:CU63))</f>
        <v>11</v>
      </c>
      <c r="CX63">
        <f>IF(BE63="Unión por la Patria (Frente de Todos)",AVERAGE(CM63:CO63)-AVERAGE(CJ63:CL63,CP63:CR63,CS63:CU63),IF(BE63="Juntos por el Cambio",AVERAGE(CJ63:CL63)-AVERAGE(CM63:CU63),IF(BE63="La Libertad Avanza",AVERAGE(CP63:CR63)-AVERAGE(CS63:CU63,CJ63:CO63),IF(BE63="Frente de Izquierda",AVERAGE(CS63:CU63)-AVERAGE(CJ63:CR63),"N/A"))))</f>
        <v>2.2222222222222223</v>
      </c>
      <c r="CY63">
        <f>IF(BE63="Unión por la Patria (Frente de Todos)",CM63-MIN(CJ63,CP63,CS63),IF(BE63="Juntos por el Cambio",CJ63-MIN(CM63,CP63,CS63),IF(BE63="La Libertad Avanza",CP63-MIN(CJ63,CM63,CS63),IF(BE63="Frente de Izquierda",CS63-MIN(CJ63,CM63,CP63),"N/A"))))</f>
        <v>5</v>
      </c>
      <c r="CZ63">
        <f>MAX(CJ63,CM63,CP63,CS63)-MIN(CJ63,CM63,CP63,CS63)</f>
        <v>5</v>
      </c>
      <c r="DA63">
        <f>IF(BE63="Unión por la Patria (Frente de Todos)",CM63-AVERAGE(CS63,CP63,CJ63),IF(BE63="Juntos por el Cambio",CJ63-AVERAGE(CM63,CP63,CS63),IF(BE63="La Libertad Avanza",CP63-AVERAGE(CS63,CM63,CJ63),IF(BE63="Frente de Izquierda",CS63-AVERAGE(CP63,CM63,CJ63),"N/A"))))</f>
        <v>3</v>
      </c>
      <c r="DB63">
        <f>IF(BE63="Unión por la Patria (Frente de Todos)",CN63-MIN(CK63,CQ63,CT63),IF(BE63="Juntos por el Cambio",CK63-MIN(CN63,CQ63,CT63),IF(BE63="La Libertad Avanza",CQ63-MIN(CK63,CN63,CT63),IF(BE63="Frente de Izquierda",CT63-MIN(CK63,CN63,CQ63),"N/A"))))</f>
        <v>2</v>
      </c>
      <c r="DC63">
        <f>MAX(CK63,CN63,CQ63,CT63)-MIN(CK63,CN63,CQ63,CT63)</f>
        <v>2</v>
      </c>
      <c r="DD63">
        <f>IF(BE63="Unión por la Patria (Frente de Todos)",CN63-AVERAGE(CK63,CQ63,CT63),IF(BE63="Juntos por el Cambio",CK63-AVERAGE(CN63,CQ63,CT63),IF(BE63="La Libertad Avanza",CQ63-AVERAGE(CK63,CN63,CT63),IF(BE63="Frente de Izquierda",CT63-AVERAGE(CK63,CN63,CQ63),"N/A"))))</f>
        <v>1.3333333333333333</v>
      </c>
      <c r="DE63">
        <f>IF(BE63="Unión por la Patria (Frente de Todos)",AVERAGE(CJ63:CL63,CP63:CU63),IF(BE63="Juntos por el Cambio",AVERAGE(CM63:CU63),IF(BE63="La Libertad Avanza",AVERAGE(CS63:CU63,CJ63:CO63),IF(BE63="Frente de Izquierda",AVERAGE(CJ63:CR63),"N/A"))))</f>
        <v>2.7777777777777777</v>
      </c>
      <c r="DF63">
        <v>8</v>
      </c>
      <c r="DG63">
        <v>0</v>
      </c>
      <c r="DH63">
        <v>0</v>
      </c>
      <c r="DI63">
        <v>3</v>
      </c>
      <c r="DJ63">
        <v>0</v>
      </c>
      <c r="DK63">
        <v>7</v>
      </c>
      <c r="DL63">
        <v>1</v>
      </c>
      <c r="DM63">
        <v>7</v>
      </c>
      <c r="DN63">
        <v>1</v>
      </c>
      <c r="DO63">
        <v>1</v>
      </c>
      <c r="DP63">
        <v>7</v>
      </c>
      <c r="DQ63">
        <v>7</v>
      </c>
      <c r="DR63">
        <v>4</v>
      </c>
      <c r="DS63">
        <v>4</v>
      </c>
      <c r="DT63">
        <v>7</v>
      </c>
      <c r="DU63">
        <v>7</v>
      </c>
      <c r="DV63">
        <v>3</v>
      </c>
      <c r="DW63" t="s">
        <v>618</v>
      </c>
      <c r="DX63" t="s">
        <v>617</v>
      </c>
      <c r="DY63" t="s">
        <v>617</v>
      </c>
      <c r="DZ63" t="s">
        <v>618</v>
      </c>
    </row>
    <row r="64" spans="1:130" x14ac:dyDescent="0.2">
      <c r="A64" s="44">
        <v>1049</v>
      </c>
      <c r="B64" s="44">
        <v>1</v>
      </c>
      <c r="C64" s="44" t="s">
        <v>53</v>
      </c>
      <c r="D64" s="44">
        <v>2</v>
      </c>
      <c r="E64" s="44">
        <v>7</v>
      </c>
      <c r="F64" s="44">
        <v>3</v>
      </c>
      <c r="G64" s="44">
        <v>5</v>
      </c>
      <c r="H64" s="44">
        <v>1</v>
      </c>
      <c r="I64" s="44">
        <v>7</v>
      </c>
      <c r="J64" s="44">
        <v>2</v>
      </c>
      <c r="K64" s="44">
        <f>AVERAGE(ABS(F64-4),ABS(G64-4),ABS(H64-4),ABS(I64-4),ABS(J64-4))</f>
        <v>2</v>
      </c>
      <c r="L64" s="44">
        <v>7</v>
      </c>
      <c r="M64" s="44">
        <v>6</v>
      </c>
      <c r="N64" s="44">
        <v>7</v>
      </c>
      <c r="O64" s="9">
        <f>AVERAGE(L64:N64)</f>
        <v>6.666666666666667</v>
      </c>
      <c r="P64" s="44">
        <v>1</v>
      </c>
      <c r="Q64" s="44">
        <v>5</v>
      </c>
      <c r="R64" s="44">
        <v>2</v>
      </c>
      <c r="S64" s="44">
        <v>4</v>
      </c>
      <c r="T64" s="44">
        <f>-P64+Q64-R64+S64</f>
        <v>6</v>
      </c>
      <c r="U64" s="44"/>
      <c r="V64" s="44"/>
      <c r="W64" s="44"/>
      <c r="X64" s="44">
        <v>6</v>
      </c>
      <c r="Y64" s="44">
        <v>6</v>
      </c>
      <c r="Z64" s="44">
        <v>6</v>
      </c>
      <c r="AA64" s="44"/>
      <c r="AB64" s="44"/>
      <c r="AC64" s="44"/>
      <c r="AD64" s="44"/>
      <c r="AE64" s="44"/>
      <c r="AF64" s="44"/>
      <c r="AG64" s="44">
        <f>AVERAGE(U64:AF64)</f>
        <v>6</v>
      </c>
      <c r="AH64" s="44">
        <v>2</v>
      </c>
      <c r="AI64" s="44">
        <v>2</v>
      </c>
      <c r="AJ64" s="44">
        <v>3</v>
      </c>
      <c r="AK64" s="44">
        <v>6</v>
      </c>
      <c r="AL64" s="44">
        <v>6</v>
      </c>
      <c r="AM64" s="44">
        <v>6</v>
      </c>
      <c r="AN64" s="44">
        <v>1</v>
      </c>
      <c r="AO64" s="44">
        <v>1</v>
      </c>
      <c r="AP64" s="44">
        <v>1</v>
      </c>
      <c r="AQ64" s="44">
        <v>6</v>
      </c>
      <c r="AR64" s="44">
        <v>4</v>
      </c>
      <c r="AS64" s="44">
        <v>6</v>
      </c>
      <c r="AT64">
        <f>IF(C64="Unión por la Patria (Frente de Todos)",AVERAGE(AK64:AM64)-MIN(AVERAGE(AH64:AJ64),AVERAGE(AN64:AP64),AVERAGE(AQ64:AS64)),IF(C64="Juntos por el Cambio",AVERAGE(AH64:AJ64)-MIN(AVERAGE(AK64:AM64),AVERAGE(AN64:AP64),AVERAGE(AQ64:AS64)),IF(C64="La Libertad Avanza",AVERAGE(AN64:AP64)-MIN(AVERAGE(AQ64:AS64),AVERAGE(AK64:AM64),AVERAGE(AH64:AJ64)),IF(C64="Frente de Izquierda",AVERAGE(AQ64:AS64)-MIN(AVERAGE(AN64:AP64),AVERAGE(AK64:AM64),AVERAGE(AH64:AJ64)),"N/A"))))</f>
        <v>5</v>
      </c>
      <c r="AU64">
        <f>MAX(SUM(AH64:AJ64),SUM(AK64:AM64),SUM(AN64:AP64),SUM(AQ64:AS64))-MIN(SUM(AH64:AJ64),SUM(AK64:AM64),SUM(AN64:AP64),SUM(AQ64:AS64))</f>
        <v>15</v>
      </c>
      <c r="AV64">
        <f>IF(C64="Unión por la Patria (Frente de Todos)",AVERAGE(AK64:AM64)-AVERAGE(AH64:AJ64,AN64:AP64,AQ64:AS64),IF(C64="Juntos por el Cambio",AVERAGE(AH64:AJ64)-AVERAGE(AK64:AS64),IF(C64="La Libertad Avanza",AVERAGE(AN64:AP64)-AVERAGE(AQ64:AS64,AH64:AM64),IF(C64="Frente de Izquierda",AVERAGE(AQ64:AS64)-AVERAGE(AH64:AP64),"N/A"))))</f>
        <v>3.1111111111111112</v>
      </c>
      <c r="AW64">
        <f>IF(C64="Unión por la Patria (Frente de Todos)",AK64-MIN(AH64,AN64,AQ64),IF(C64="Juntos por el Cambio",AH64-MIN(AK64,AN64,AQ64),IF(C64="La Libertad Avanza",AN64-MIN(AH64,AK64,AQ64),IF(C64="Frente de Izquierda",AQ64-MIN(AH64,AK64,AN64),"N/A"))))</f>
        <v>5</v>
      </c>
      <c r="AX64">
        <f>MAX(AH64,AK64,AN64,AQ64)-MIN(AH64,AK64,AN64,AQ64)</f>
        <v>5</v>
      </c>
      <c r="AY64">
        <f>IF(C64="Unión por la Patria (Frente de Todos)",AK64-AVERAGE(AQ64,AN64,AH64),IF(C64="Juntos por el Cambio",AH64-AVERAGE(AK64,AN64,AQ64),IF(C64="La Libertad Avanza",AN64-AVERAGE(AQ64,AK64,AH64),IF(C64="Frente de Izquierda",AQ64-AVERAGE(AN64,AK64,AH64),"N/A"))))</f>
        <v>3</v>
      </c>
      <c r="AZ64">
        <f>IF(C64="Unión por la Patria (Frente de Todos)",AL64-MIN(AI64,AO64,AR64),IF(C64="Juntos por el Cambio",AI64-MIN(AL64,AO64,AR64),IF(C64="La Libertad Avanza",AO64-MIN(AI64,AL64,AR64),IF(C64="Frente de Izquierda",AR64-MIN(AI64,AL64,AO64),"N/A"))))</f>
        <v>5</v>
      </c>
      <c r="BA64">
        <f>MAX(AI64,AL64,AO64,AR64)-MIN(AI64,AL64,AO64,AR64)</f>
        <v>5</v>
      </c>
      <c r="BB64">
        <f>IF(C64="Unión por la Patria (Frente de Todos)",AL64-AVERAGE(AI64,AO64,AR64),IF(C64="Juntos por el Cambio",AI64-AVERAGE(AL64,AO64,AR64),IF(C64="La Libertad Avanza",AO64-AVERAGE(AI64,AL64,AR64),IF(C64="Frente de Izquierda",AR64-AVERAGE(AI64,AL64,AO64),"N/A"))))</f>
        <v>3.6666666666666665</v>
      </c>
      <c r="BC64">
        <f>IF(C64="Unión por la Patria (Frente de Todos)",AVERAGE(AH64:AJ64,AN64:AS64),IF(C64="Juntos por el Cambio",AVERAGE(AK64:AS64),IF(C64="La Libertad Avanza",AVERAGE(AQ64:AS64,AH64:AM64),IF(C64="Frente de Izquierda",AVERAGE(AH64:AP64),"N/A"))))</f>
        <v>2.8888888888888888</v>
      </c>
      <c r="BE64" t="s">
        <v>53</v>
      </c>
      <c r="BF64">
        <v>7</v>
      </c>
      <c r="BG64">
        <v>7</v>
      </c>
      <c r="BH64">
        <v>5</v>
      </c>
      <c r="BI64">
        <v>6</v>
      </c>
      <c r="BJ64">
        <v>1</v>
      </c>
      <c r="BK64">
        <v>7</v>
      </c>
      <c r="BL64">
        <v>1</v>
      </c>
      <c r="BM64" s="44">
        <f>AVERAGE(ABS(BH64-4),ABS(BI64-4),ABS(BJ64-4),ABS(BK64-4),ABS(BL64-4))</f>
        <v>2.4</v>
      </c>
      <c r="BN64">
        <v>6</v>
      </c>
      <c r="BO64">
        <v>6</v>
      </c>
      <c r="BP64">
        <v>7</v>
      </c>
      <c r="BQ64" s="9">
        <f>AVERAGE(BN64:BP64)</f>
        <v>6.333333333333333</v>
      </c>
      <c r="BR64">
        <v>2</v>
      </c>
      <c r="BS64">
        <v>7</v>
      </c>
      <c r="BT64">
        <v>4</v>
      </c>
      <c r="BU64">
        <v>7</v>
      </c>
      <c r="BV64" s="44">
        <f>-BR64+BS64-BT64+BU64</f>
        <v>8</v>
      </c>
      <c r="BZ64">
        <v>6</v>
      </c>
      <c r="CA64">
        <v>6</v>
      </c>
      <c r="CB64">
        <v>6</v>
      </c>
      <c r="CI64" s="44">
        <f>AVERAGE(BW64:CH64)</f>
        <v>6</v>
      </c>
      <c r="CJ64">
        <v>3</v>
      </c>
      <c r="CK64">
        <v>2</v>
      </c>
      <c r="CL64">
        <v>3</v>
      </c>
      <c r="CM64">
        <v>6</v>
      </c>
      <c r="CN64">
        <v>6</v>
      </c>
      <c r="CO64">
        <v>6</v>
      </c>
      <c r="CP64">
        <v>1</v>
      </c>
      <c r="CQ64">
        <v>1</v>
      </c>
      <c r="CR64">
        <v>1</v>
      </c>
      <c r="CS64">
        <v>4</v>
      </c>
      <c r="CT64">
        <v>5</v>
      </c>
      <c r="CU64">
        <v>5</v>
      </c>
      <c r="CV64">
        <f>IF(BE64="Unión por la Patria (Frente de Todos)",AVERAGE(CM64:CO64)-MIN(AVERAGE(CJ64:CL64),AVERAGE(CP64:CR64),AVERAGE(CS64:CU64)),IF(BE64="Juntos por el Cambio",AVERAGE(CJ64:CL64)-MIN(AVERAGE(CM64:CO64),AVERAGE(CP64:CR64),AVERAGE(CS64:CU64)),IF(BE64="La Libertad Avanza",AVERAGE(CP64:CR64)-MIN(AVERAGE(CS64:CU64),AVERAGE(CM64:CO64),AVERAGE(CJ64:CL64)),IF(BE64="Frente de Izquierda",AVERAGE(CS64:CU64)-MIN(AVERAGE(CP64:CR64),AVERAGE(CM64:CO64),AVERAGE(CJ64:CL64)),"N/A"))))</f>
        <v>5</v>
      </c>
      <c r="CW64">
        <f>MAX(SUM(CJ64:CL64),SUM(CM64:CO64),SUM(CP64:CR64),SUM(CS64:CU64))-MIN(SUM(CJ64:CL64),SUM(CM64:CO64),SUM(CP64:CR64),SUM(CS64:CU64))</f>
        <v>15</v>
      </c>
      <c r="CX64">
        <f>IF(BE64="Unión por la Patria (Frente de Todos)",AVERAGE(CM64:CO64)-AVERAGE(CJ64:CL64,CP64:CR64,CS64:CU64),IF(BE64="Juntos por el Cambio",AVERAGE(CJ64:CL64)-AVERAGE(CM64:CU64),IF(BE64="La Libertad Avanza",AVERAGE(CP64:CR64)-AVERAGE(CS64:CU64,CJ64:CO64),IF(BE64="Frente de Izquierda",AVERAGE(CS64:CU64)-AVERAGE(CJ64:CR64),"N/A"))))</f>
        <v>3.2222222222222223</v>
      </c>
      <c r="CY64">
        <f>IF(BE64="Unión por la Patria (Frente de Todos)",CM64-MIN(CJ64,CP64,CS64),IF(BE64="Juntos por el Cambio",CJ64-MIN(CM64,CP64,CS64),IF(BE64="La Libertad Avanza",CP64-MIN(CJ64,CM64,CS64),IF(BE64="Frente de Izquierda",CS64-MIN(CJ64,CM64,CP64),"N/A"))))</f>
        <v>5</v>
      </c>
      <c r="CZ64">
        <f>MAX(CJ64,CM64,CP64,CS64)-MIN(CJ64,CM64,CP64,CS64)</f>
        <v>5</v>
      </c>
      <c r="DA64">
        <f>IF(BE64="Unión por la Patria (Frente de Todos)",CM64-AVERAGE(CS64,CP64,CJ64),IF(BE64="Juntos por el Cambio",CJ64-AVERAGE(CM64,CP64,CS64),IF(BE64="La Libertad Avanza",CP64-AVERAGE(CS64,CM64,CJ64),IF(BE64="Frente de Izquierda",CS64-AVERAGE(CP64,CM64,CJ64),"N/A"))))</f>
        <v>3.3333333333333335</v>
      </c>
      <c r="DB64">
        <f>IF(BE64="Unión por la Patria (Frente de Todos)",CN64-MIN(CK64,CQ64,CT64),IF(BE64="Juntos por el Cambio",CK64-MIN(CN64,CQ64,CT64),IF(BE64="La Libertad Avanza",CQ64-MIN(CK64,CN64,CT64),IF(BE64="Frente de Izquierda",CT64-MIN(CK64,CN64,CQ64),"N/A"))))</f>
        <v>5</v>
      </c>
      <c r="DC64">
        <f>MAX(CK64,CN64,CQ64,CT64)-MIN(CK64,CN64,CQ64,CT64)</f>
        <v>5</v>
      </c>
      <c r="DD64">
        <f>IF(BE64="Unión por la Patria (Frente de Todos)",CN64-AVERAGE(CK64,CQ64,CT64),IF(BE64="Juntos por el Cambio",CK64-AVERAGE(CN64,CQ64,CT64),IF(BE64="La Libertad Avanza",CQ64-AVERAGE(CK64,CN64,CT64),IF(BE64="Frente de Izquierda",CT64-AVERAGE(CK64,CN64,CQ64),"N/A"))))</f>
        <v>3.3333333333333335</v>
      </c>
      <c r="DE64">
        <f>IF(BE64="Unión por la Patria (Frente de Todos)",AVERAGE(CJ64:CL64,CP64:CU64),IF(BE64="Juntos por el Cambio",AVERAGE(CM64:CU64),IF(BE64="La Libertad Avanza",AVERAGE(CS64:CU64,CJ64:CO64),IF(BE64="Frente de Izquierda",AVERAGE(CJ64:CR64),"N/A"))))</f>
        <v>2.7777777777777777</v>
      </c>
      <c r="DF64">
        <v>7</v>
      </c>
      <c r="DG64">
        <v>0</v>
      </c>
      <c r="DH64">
        <v>1</v>
      </c>
      <c r="DI64">
        <v>3</v>
      </c>
      <c r="DJ64">
        <v>2</v>
      </c>
      <c r="DK64">
        <v>7</v>
      </c>
      <c r="DL64">
        <v>2</v>
      </c>
      <c r="DM64">
        <v>7</v>
      </c>
      <c r="DN64">
        <v>2</v>
      </c>
      <c r="DO64">
        <v>1</v>
      </c>
      <c r="DP64">
        <v>7</v>
      </c>
      <c r="DQ64">
        <v>7</v>
      </c>
      <c r="DR64">
        <v>6</v>
      </c>
      <c r="DS64">
        <v>5</v>
      </c>
      <c r="DT64">
        <v>5</v>
      </c>
      <c r="DU64">
        <v>7</v>
      </c>
      <c r="DV64">
        <v>3</v>
      </c>
      <c r="DW64" t="s">
        <v>618</v>
      </c>
      <c r="DX64" t="s">
        <v>617</v>
      </c>
      <c r="DY64" t="s">
        <v>617</v>
      </c>
      <c r="DZ64" t="s">
        <v>618</v>
      </c>
    </row>
    <row r="65" spans="1:130" x14ac:dyDescent="0.2">
      <c r="A65" s="44">
        <v>553</v>
      </c>
      <c r="B65" s="44">
        <v>0</v>
      </c>
      <c r="C65" s="44" t="s">
        <v>47</v>
      </c>
      <c r="D65" s="44">
        <v>6</v>
      </c>
      <c r="E65" s="44">
        <v>6</v>
      </c>
      <c r="F65" s="44">
        <v>5</v>
      </c>
      <c r="G65" s="44">
        <v>1</v>
      </c>
      <c r="H65" s="44">
        <v>4</v>
      </c>
      <c r="I65" s="44">
        <v>4</v>
      </c>
      <c r="J65" s="44">
        <v>6</v>
      </c>
      <c r="K65" s="44">
        <f>AVERAGE(ABS(F65-4),ABS(G65-4),ABS(H65-4),ABS(I65-4),ABS(J65-4))</f>
        <v>1.2</v>
      </c>
      <c r="L65" s="44">
        <v>6</v>
      </c>
      <c r="M65" s="44">
        <v>5</v>
      </c>
      <c r="N65" s="44">
        <v>7</v>
      </c>
      <c r="O65" s="9">
        <f>AVERAGE(L65:N65)</f>
        <v>6</v>
      </c>
      <c r="P65" s="44">
        <v>5</v>
      </c>
      <c r="Q65" s="44">
        <v>7</v>
      </c>
      <c r="R65" s="44">
        <v>5</v>
      </c>
      <c r="S65" s="44">
        <v>7</v>
      </c>
      <c r="T65" s="44">
        <f>-P65+Q65-R65+S65</f>
        <v>4</v>
      </c>
      <c r="U65" s="44">
        <v>4</v>
      </c>
      <c r="V65" s="44">
        <v>5</v>
      </c>
      <c r="W65" s="44">
        <v>4</v>
      </c>
      <c r="X65" s="44"/>
      <c r="Y65" s="44"/>
      <c r="Z65" s="44"/>
      <c r="AA65" s="44"/>
      <c r="AB65" s="44"/>
      <c r="AC65" s="44"/>
      <c r="AD65" s="44"/>
      <c r="AE65" s="44"/>
      <c r="AF65" s="44"/>
      <c r="AG65" s="44">
        <f>AVERAGE(U65:AF65)</f>
        <v>4.333333333333333</v>
      </c>
      <c r="AH65" s="44">
        <v>5</v>
      </c>
      <c r="AI65" s="44">
        <v>6</v>
      </c>
      <c r="AJ65" s="44">
        <v>6</v>
      </c>
      <c r="AK65" s="44">
        <v>2</v>
      </c>
      <c r="AL65" s="44">
        <v>1</v>
      </c>
      <c r="AM65" s="44">
        <v>2</v>
      </c>
      <c r="AN65" s="44">
        <v>3</v>
      </c>
      <c r="AO65" s="44">
        <v>3</v>
      </c>
      <c r="AP65" s="44">
        <v>3</v>
      </c>
      <c r="AQ65" s="44">
        <v>3</v>
      </c>
      <c r="AR65" s="44">
        <v>1</v>
      </c>
      <c r="AS65" s="44">
        <v>2</v>
      </c>
      <c r="AT65">
        <f>IF(C65="Unión por la Patria (Frente de Todos)",AVERAGE(AK65:AM65)-MIN(AVERAGE(AH65:AJ65),AVERAGE(AN65:AP65),AVERAGE(AQ65:AS65)),IF(C65="Juntos por el Cambio",AVERAGE(AH65:AJ65)-MIN(AVERAGE(AK65:AM65),AVERAGE(AN65:AP65),AVERAGE(AQ65:AS65)),IF(C65="La Libertad Avanza",AVERAGE(AN65:AP65)-MIN(AVERAGE(AQ65:AS65),AVERAGE(AK65:AM65),AVERAGE(AH65:AJ65)),IF(C65="Frente de Izquierda",AVERAGE(AQ65:AS65)-MIN(AVERAGE(AN65:AP65),AVERAGE(AK65:AM65),AVERAGE(AH65:AJ65)),"N/A"))))</f>
        <v>4</v>
      </c>
      <c r="AU65">
        <f>MAX(SUM(AH65:AJ65),SUM(AK65:AM65),SUM(AN65:AP65),SUM(AQ65:AS65))-MIN(SUM(AH65:AJ65),SUM(AK65:AM65),SUM(AN65:AP65),SUM(AQ65:AS65))</f>
        <v>12</v>
      </c>
      <c r="AV65">
        <f>IF(C65="Unión por la Patria (Frente de Todos)",AVERAGE(AK65:AM65)-AVERAGE(AH65:AJ65,AN65:AP65,AQ65:AS65),IF(C65="Juntos por el Cambio",AVERAGE(AH65:AJ65)-AVERAGE(AK65:AS65),IF(C65="La Libertad Avanza",AVERAGE(AN65:AP65)-AVERAGE(AQ65:AS65,AH65:AM65),IF(C65="Frente de Izquierda",AVERAGE(AQ65:AS65)-AVERAGE(AH65:AP65),"N/A"))))</f>
        <v>3.4444444444444446</v>
      </c>
      <c r="AW65">
        <f>IF(C65="Unión por la Patria (Frente de Todos)",AK65-MIN(AH65,AN65,AQ65),IF(C65="Juntos por el Cambio",AH65-MIN(AK65,AN65,AQ65),IF(C65="La Libertad Avanza",AN65-MIN(AH65,AK65,AQ65),IF(C65="Frente de Izquierda",AQ65-MIN(AH65,AK65,AN65),"N/A"))))</f>
        <v>3</v>
      </c>
      <c r="AX65">
        <f>MAX(AH65,AK65,AN65,AQ65)-MIN(AH65,AK65,AN65,AQ65)</f>
        <v>3</v>
      </c>
      <c r="AY65">
        <f>IF(C65="Unión por la Patria (Frente de Todos)",AK65-AVERAGE(AQ65,AN65,AH65),IF(C65="Juntos por el Cambio",AH65-AVERAGE(AK65,AN65,AQ65),IF(C65="La Libertad Avanza",AN65-AVERAGE(AQ65,AK65,AH65),IF(C65="Frente de Izquierda",AQ65-AVERAGE(AN65,AK65,AH65),"N/A"))))</f>
        <v>2.3333333333333335</v>
      </c>
      <c r="AZ65">
        <f>IF(C65="Unión por la Patria (Frente de Todos)",AL65-MIN(AI65,AO65,AR65),IF(C65="Juntos por el Cambio",AI65-MIN(AL65,AO65,AR65),IF(C65="La Libertad Avanza",AO65-MIN(AI65,AL65,AR65),IF(C65="Frente de Izquierda",AR65-MIN(AI65,AL65,AO65),"N/A"))))</f>
        <v>5</v>
      </c>
      <c r="BA65">
        <f>MAX(AI65,AL65,AO65,AR65)-MIN(AI65,AL65,AO65,AR65)</f>
        <v>5</v>
      </c>
      <c r="BB65">
        <f>IF(C65="Unión por la Patria (Frente de Todos)",AL65-AVERAGE(AI65,AO65,AR65),IF(C65="Juntos por el Cambio",AI65-AVERAGE(AL65,AO65,AR65),IF(C65="La Libertad Avanza",AO65-AVERAGE(AI65,AL65,AR65),IF(C65="Frente de Izquierda",AR65-AVERAGE(AI65,AL65,AO65),"N/A"))))</f>
        <v>4.333333333333333</v>
      </c>
      <c r="BC65">
        <f>IF(C65="Unión por la Patria (Frente de Todos)",AVERAGE(AH65:AJ65,AN65:AS65),IF(C65="Juntos por el Cambio",AVERAGE(AK65:AS65),IF(C65="La Libertad Avanza",AVERAGE(AQ65:AS65,AH65:AM65),IF(C65="Frente de Izquierda",AVERAGE(AH65:AP65),"N/A"))))</f>
        <v>2.2222222222222223</v>
      </c>
      <c r="BE65" t="s">
        <v>47</v>
      </c>
      <c r="BF65">
        <v>6</v>
      </c>
      <c r="BG65">
        <v>6</v>
      </c>
      <c r="BH65">
        <v>5</v>
      </c>
      <c r="BI65">
        <v>1</v>
      </c>
      <c r="BJ65">
        <v>4</v>
      </c>
      <c r="BK65">
        <v>5</v>
      </c>
      <c r="BL65">
        <v>4</v>
      </c>
      <c r="BM65" s="44">
        <f>AVERAGE(ABS(BH65-4),ABS(BI65-4),ABS(BJ65-4),ABS(BK65-4),ABS(BL65-4))</f>
        <v>1</v>
      </c>
      <c r="BN65">
        <v>5</v>
      </c>
      <c r="BO65">
        <v>4</v>
      </c>
      <c r="BP65">
        <v>7</v>
      </c>
      <c r="BQ65" s="9">
        <f>AVERAGE(BN65:BP65)</f>
        <v>5.333333333333333</v>
      </c>
      <c r="BR65">
        <v>6</v>
      </c>
      <c r="BS65">
        <v>7</v>
      </c>
      <c r="BT65">
        <v>5</v>
      </c>
      <c r="BU65">
        <v>6</v>
      </c>
      <c r="BV65" s="44">
        <f>-BR65+BS65-BT65+BU65</f>
        <v>2</v>
      </c>
      <c r="BW65">
        <v>4</v>
      </c>
      <c r="BX65">
        <v>4</v>
      </c>
      <c r="BY65">
        <v>4</v>
      </c>
      <c r="CI65" s="44">
        <f>AVERAGE(BW65:CH65)</f>
        <v>4</v>
      </c>
      <c r="CJ65">
        <v>2</v>
      </c>
      <c r="CK65">
        <v>6</v>
      </c>
      <c r="CL65">
        <v>6</v>
      </c>
      <c r="CM65">
        <v>5</v>
      </c>
      <c r="CN65">
        <v>1</v>
      </c>
      <c r="CO65">
        <v>3</v>
      </c>
      <c r="CP65">
        <v>3</v>
      </c>
      <c r="CQ65">
        <v>4</v>
      </c>
      <c r="CR65">
        <v>5</v>
      </c>
      <c r="CS65">
        <v>2</v>
      </c>
      <c r="CT65">
        <v>1</v>
      </c>
      <c r="CU65">
        <v>2</v>
      </c>
      <c r="CV65">
        <f>IF(BE65="Unión por la Patria (Frente de Todos)",AVERAGE(CM65:CO65)-MIN(AVERAGE(CJ65:CL65),AVERAGE(CP65:CR65),AVERAGE(CS65:CU65)),IF(BE65="Juntos por el Cambio",AVERAGE(CJ65:CL65)-MIN(AVERAGE(CM65:CO65),AVERAGE(CP65:CR65),AVERAGE(CS65:CU65)),IF(BE65="La Libertad Avanza",AVERAGE(CP65:CR65)-MIN(AVERAGE(CS65:CU65),AVERAGE(CM65:CO65),AVERAGE(CJ65:CL65)),IF(BE65="Frente de Izquierda",AVERAGE(CS65:CU65)-MIN(AVERAGE(CP65:CR65),AVERAGE(CM65:CO65),AVERAGE(CJ65:CL65)),"N/A"))))</f>
        <v>3</v>
      </c>
      <c r="CW65">
        <f>MAX(SUM(CJ65:CL65),SUM(CM65:CO65),SUM(CP65:CR65),SUM(CS65:CU65))-MIN(SUM(CJ65:CL65),SUM(CM65:CO65),SUM(CP65:CR65),SUM(CS65:CU65))</f>
        <v>9</v>
      </c>
      <c r="CX65">
        <f>IF(BE65="Unión por la Patria (Frente de Todos)",AVERAGE(CM65:CO65)-AVERAGE(CJ65:CL65,CP65:CR65,CS65:CU65),IF(BE65="Juntos por el Cambio",AVERAGE(CJ65:CL65)-AVERAGE(CM65:CU65),IF(BE65="La Libertad Avanza",AVERAGE(CP65:CR65)-AVERAGE(CS65:CU65,CJ65:CO65),IF(BE65="Frente de Izquierda",AVERAGE(CS65:CU65)-AVERAGE(CJ65:CR65),"N/A"))))</f>
        <v>1.7777777777777781</v>
      </c>
      <c r="CY65">
        <f>IF(BE65="Unión por la Patria (Frente de Todos)",CM65-MIN(CJ65,CP65,CS65),IF(BE65="Juntos por el Cambio",CJ65-MIN(CM65,CP65,CS65),IF(BE65="La Libertad Avanza",CP65-MIN(CJ65,CM65,CS65),IF(BE65="Frente de Izquierda",CS65-MIN(CJ65,CM65,CP65),"N/A"))))</f>
        <v>0</v>
      </c>
      <c r="CZ65">
        <f>MAX(CJ65,CM65,CP65,CS65)-MIN(CJ65,CM65,CP65,CS65)</f>
        <v>3</v>
      </c>
      <c r="DA65">
        <f>IF(BE65="Unión por la Patria (Frente de Todos)",CM65-AVERAGE(CS65,CP65,CJ65),IF(BE65="Juntos por el Cambio",CJ65-AVERAGE(CM65,CP65,CS65),IF(BE65="La Libertad Avanza",CP65-AVERAGE(CS65,CM65,CJ65),IF(BE65="Frente de Izquierda",CS65-AVERAGE(CP65,CM65,CJ65),"N/A"))))</f>
        <v>-1.3333333333333335</v>
      </c>
      <c r="DB65">
        <f>IF(BE65="Unión por la Patria (Frente de Todos)",CN65-MIN(CK65,CQ65,CT65),IF(BE65="Juntos por el Cambio",CK65-MIN(CN65,CQ65,CT65),IF(BE65="La Libertad Avanza",CQ65-MIN(CK65,CN65,CT65),IF(BE65="Frente de Izquierda",CT65-MIN(CK65,CN65,CQ65),"N/A"))))</f>
        <v>5</v>
      </c>
      <c r="DC65">
        <f>MAX(CK65,CN65,CQ65,CT65)-MIN(CK65,CN65,CQ65,CT65)</f>
        <v>5</v>
      </c>
      <c r="DD65">
        <f>IF(BE65="Unión por la Patria (Frente de Todos)",CN65-AVERAGE(CK65,CQ65,CT65),IF(BE65="Juntos por el Cambio",CK65-AVERAGE(CN65,CQ65,CT65),IF(BE65="La Libertad Avanza",CQ65-AVERAGE(CK65,CN65,CT65),IF(BE65="Frente de Izquierda",CT65-AVERAGE(CK65,CN65,CQ65),"N/A"))))</f>
        <v>4</v>
      </c>
      <c r="DE65">
        <f>IF(BE65="Unión por la Patria (Frente de Todos)",AVERAGE(CJ65:CL65,CP65:CU65),IF(BE65="Juntos por el Cambio",AVERAGE(CM65:CU65),IF(BE65="La Libertad Avanza",AVERAGE(CS65:CU65,CJ65:CO65),IF(BE65="Frente de Izquierda",AVERAGE(CJ65:CR65),"N/A"))))</f>
        <v>2.8888888888888888</v>
      </c>
      <c r="DF65">
        <v>7</v>
      </c>
      <c r="DG65" t="s">
        <v>518</v>
      </c>
      <c r="DH65" t="s">
        <v>518</v>
      </c>
      <c r="DI65" t="s">
        <v>518</v>
      </c>
      <c r="DJ65" t="s">
        <v>518</v>
      </c>
      <c r="DK65" t="s">
        <v>518</v>
      </c>
      <c r="DL65" t="s">
        <v>518</v>
      </c>
      <c r="DM65" t="s">
        <v>518</v>
      </c>
      <c r="DN65" t="s">
        <v>518</v>
      </c>
      <c r="DO65" t="s">
        <v>518</v>
      </c>
      <c r="DP65" t="s">
        <v>518</v>
      </c>
      <c r="DQ65" t="s">
        <v>518</v>
      </c>
      <c r="DR65" t="s">
        <v>518</v>
      </c>
      <c r="DS65" t="s">
        <v>518</v>
      </c>
      <c r="DT65" t="s">
        <v>518</v>
      </c>
      <c r="DU65" t="s">
        <v>518</v>
      </c>
      <c r="DV65" t="s">
        <v>518</v>
      </c>
      <c r="DW65" t="s">
        <v>518</v>
      </c>
      <c r="DX65" t="s">
        <v>518</v>
      </c>
      <c r="DY65" t="s">
        <v>518</v>
      </c>
      <c r="DZ65" t="s">
        <v>518</v>
      </c>
    </row>
    <row r="66" spans="1:130" x14ac:dyDescent="0.2">
      <c r="A66" s="44">
        <v>297</v>
      </c>
      <c r="B66" s="44">
        <v>1</v>
      </c>
      <c r="C66" s="44" t="s">
        <v>53</v>
      </c>
      <c r="D66" s="44">
        <v>2</v>
      </c>
      <c r="E66" s="44">
        <v>4</v>
      </c>
      <c r="F66" s="44">
        <v>2</v>
      </c>
      <c r="G66" s="44">
        <v>4</v>
      </c>
      <c r="H66" s="44">
        <v>1</v>
      </c>
      <c r="I66" s="44">
        <v>6</v>
      </c>
      <c r="J66" s="44">
        <v>3</v>
      </c>
      <c r="K66" s="44">
        <f>AVERAGE(ABS(F66-4),ABS(G66-4),ABS(H66-4),ABS(I66-4),ABS(J66-4))</f>
        <v>1.6</v>
      </c>
      <c r="L66" s="44">
        <v>5</v>
      </c>
      <c r="M66" s="44">
        <v>3</v>
      </c>
      <c r="N66" s="44">
        <v>7</v>
      </c>
      <c r="O66" s="9">
        <f>AVERAGE(L66:N66)</f>
        <v>5</v>
      </c>
      <c r="P66" s="44">
        <v>2</v>
      </c>
      <c r="Q66" s="44">
        <v>4</v>
      </c>
      <c r="R66" s="44">
        <v>2</v>
      </c>
      <c r="S66" s="44">
        <v>4</v>
      </c>
      <c r="T66" s="44">
        <f>-P66+Q66-R66+S66</f>
        <v>4</v>
      </c>
      <c r="U66" s="44"/>
      <c r="V66" s="44"/>
      <c r="W66" s="44"/>
      <c r="X66" s="44">
        <v>5</v>
      </c>
      <c r="Y66" s="44">
        <v>3</v>
      </c>
      <c r="Z66" s="44">
        <v>5</v>
      </c>
      <c r="AA66" s="44"/>
      <c r="AB66" s="44"/>
      <c r="AC66" s="44"/>
      <c r="AD66" s="44"/>
      <c r="AE66" s="44"/>
      <c r="AF66" s="44"/>
      <c r="AG66" s="44">
        <f>AVERAGE(U66:AF66)</f>
        <v>4.333333333333333</v>
      </c>
      <c r="AH66" s="44">
        <v>3</v>
      </c>
      <c r="AI66" s="44">
        <v>1</v>
      </c>
      <c r="AJ66" s="44">
        <v>2</v>
      </c>
      <c r="AK66" s="44">
        <v>4</v>
      </c>
      <c r="AL66" s="44">
        <v>5</v>
      </c>
      <c r="AM66" s="44">
        <v>6</v>
      </c>
      <c r="AN66" s="44">
        <v>1</v>
      </c>
      <c r="AO66" s="44">
        <v>1</v>
      </c>
      <c r="AP66" s="44">
        <v>1</v>
      </c>
      <c r="AQ66" s="44">
        <v>4</v>
      </c>
      <c r="AR66" s="44">
        <v>3</v>
      </c>
      <c r="AS66" s="44">
        <v>5</v>
      </c>
      <c r="AT66">
        <f>IF(C66="Unión por la Patria (Frente de Todos)",AVERAGE(AK66:AM66)-MIN(AVERAGE(AH66:AJ66),AVERAGE(AN66:AP66),AVERAGE(AQ66:AS66)),IF(C66="Juntos por el Cambio",AVERAGE(AH66:AJ66)-MIN(AVERAGE(AK66:AM66),AVERAGE(AN66:AP66),AVERAGE(AQ66:AS66)),IF(C66="La Libertad Avanza",AVERAGE(AN66:AP66)-MIN(AVERAGE(AQ66:AS66),AVERAGE(AK66:AM66),AVERAGE(AH66:AJ66)),IF(C66="Frente de Izquierda",AVERAGE(AQ66:AS66)-MIN(AVERAGE(AN66:AP66),AVERAGE(AK66:AM66),AVERAGE(AH66:AJ66)),"N/A"))))</f>
        <v>4</v>
      </c>
      <c r="AU66">
        <f>MAX(SUM(AH66:AJ66),SUM(AK66:AM66),SUM(AN66:AP66),SUM(AQ66:AS66))-MIN(SUM(AH66:AJ66),SUM(AK66:AM66),SUM(AN66:AP66),SUM(AQ66:AS66))</f>
        <v>12</v>
      </c>
      <c r="AV66">
        <f>IF(C66="Unión por la Patria (Frente de Todos)",AVERAGE(AK66:AM66)-AVERAGE(AH66:AJ66,AN66:AP66,AQ66:AS66),IF(C66="Juntos por el Cambio",AVERAGE(AH66:AJ66)-AVERAGE(AK66:AS66),IF(C66="La Libertad Avanza",AVERAGE(AN66:AP66)-AVERAGE(AQ66:AS66,AH66:AM66),IF(C66="Frente de Izquierda",AVERAGE(AQ66:AS66)-AVERAGE(AH66:AP66),"N/A"))))</f>
        <v>2.6666666666666665</v>
      </c>
      <c r="AW66">
        <f>IF(C66="Unión por la Patria (Frente de Todos)",AK66-MIN(AH66,AN66,AQ66),IF(C66="Juntos por el Cambio",AH66-MIN(AK66,AN66,AQ66),IF(C66="La Libertad Avanza",AN66-MIN(AH66,AK66,AQ66),IF(C66="Frente de Izquierda",AQ66-MIN(AH66,AK66,AN66),"N/A"))))</f>
        <v>3</v>
      </c>
      <c r="AX66">
        <f>MAX(AH66,AK66,AN66,AQ66)-MIN(AH66,AK66,AN66,AQ66)</f>
        <v>3</v>
      </c>
      <c r="AY66">
        <f>IF(C66="Unión por la Patria (Frente de Todos)",AK66-AVERAGE(AQ66,AN66,AH66),IF(C66="Juntos por el Cambio",AH66-AVERAGE(AK66,AN66,AQ66),IF(C66="La Libertad Avanza",AN66-AVERAGE(AQ66,AK66,AH66),IF(C66="Frente de Izquierda",AQ66-AVERAGE(AN66,AK66,AH66),"N/A"))))</f>
        <v>1.3333333333333335</v>
      </c>
      <c r="AZ66">
        <f>IF(C66="Unión por la Patria (Frente de Todos)",AL66-MIN(AI66,AO66,AR66),IF(C66="Juntos por el Cambio",AI66-MIN(AL66,AO66,AR66),IF(C66="La Libertad Avanza",AO66-MIN(AI66,AL66,AR66),IF(C66="Frente de Izquierda",AR66-MIN(AI66,AL66,AO66),"N/A"))))</f>
        <v>4</v>
      </c>
      <c r="BA66">
        <f>MAX(AI66,AL66,AO66,AR66)-MIN(AI66,AL66,AO66,AR66)</f>
        <v>4</v>
      </c>
      <c r="BB66">
        <f>IF(C66="Unión por la Patria (Frente de Todos)",AL66-AVERAGE(AI66,AO66,AR66),IF(C66="Juntos por el Cambio",AI66-AVERAGE(AL66,AO66,AR66),IF(C66="La Libertad Avanza",AO66-AVERAGE(AI66,AL66,AR66),IF(C66="Frente de Izquierda",AR66-AVERAGE(AI66,AL66,AO66),"N/A"))))</f>
        <v>3.333333333333333</v>
      </c>
      <c r="BC66">
        <f>IF(C66="Unión por la Patria (Frente de Todos)",AVERAGE(AH66:AJ66,AN66:AS66),IF(C66="Juntos por el Cambio",AVERAGE(AK66:AS66),IF(C66="La Libertad Avanza",AVERAGE(AQ66:AS66,AH66:AM66),IF(C66="Frente de Izquierda",AVERAGE(AH66:AP66),"N/A"))))</f>
        <v>2.3333333333333335</v>
      </c>
      <c r="BE66" t="s">
        <v>53</v>
      </c>
      <c r="BF66">
        <v>5</v>
      </c>
      <c r="BG66">
        <v>5</v>
      </c>
      <c r="BH66">
        <v>5</v>
      </c>
      <c r="BI66">
        <v>4</v>
      </c>
      <c r="BJ66">
        <v>1</v>
      </c>
      <c r="BK66">
        <v>6</v>
      </c>
      <c r="BL66">
        <v>4</v>
      </c>
      <c r="BM66" s="44">
        <f>AVERAGE(ABS(BH66-4),ABS(BI66-4),ABS(BJ66-4),ABS(BK66-4),ABS(BL66-4))</f>
        <v>1.2</v>
      </c>
      <c r="BN66">
        <v>6</v>
      </c>
      <c r="BO66">
        <v>5</v>
      </c>
      <c r="BP66">
        <v>7</v>
      </c>
      <c r="BQ66" s="9">
        <f>AVERAGE(BN66:BP66)</f>
        <v>6</v>
      </c>
      <c r="BR66">
        <v>2</v>
      </c>
      <c r="BS66">
        <v>6</v>
      </c>
      <c r="BT66">
        <v>2</v>
      </c>
      <c r="BU66">
        <v>4</v>
      </c>
      <c r="BV66" s="44">
        <f>-BR66+BS66-BT66+BU66</f>
        <v>6</v>
      </c>
      <c r="BZ66">
        <v>4</v>
      </c>
      <c r="CA66">
        <v>4</v>
      </c>
      <c r="CB66">
        <v>5</v>
      </c>
      <c r="CI66" s="44">
        <f>AVERAGE(BW66:CH66)</f>
        <v>4.333333333333333</v>
      </c>
      <c r="CJ66">
        <v>3</v>
      </c>
      <c r="CK66">
        <v>3</v>
      </c>
      <c r="CL66">
        <v>4</v>
      </c>
      <c r="CM66">
        <v>5</v>
      </c>
      <c r="CN66">
        <v>5</v>
      </c>
      <c r="CO66">
        <v>5</v>
      </c>
      <c r="CP66">
        <v>2</v>
      </c>
      <c r="CQ66">
        <v>1</v>
      </c>
      <c r="CR66">
        <v>1</v>
      </c>
      <c r="CS66">
        <v>4</v>
      </c>
      <c r="CT66">
        <v>3</v>
      </c>
      <c r="CU66">
        <v>5</v>
      </c>
      <c r="CV66">
        <f>IF(BE66="Unión por la Patria (Frente de Todos)",AVERAGE(CM66:CO66)-MIN(AVERAGE(CJ66:CL66),AVERAGE(CP66:CR66),AVERAGE(CS66:CU66)),IF(BE66="Juntos por el Cambio",AVERAGE(CJ66:CL66)-MIN(AVERAGE(CM66:CO66),AVERAGE(CP66:CR66),AVERAGE(CS66:CU66)),IF(BE66="La Libertad Avanza",AVERAGE(CP66:CR66)-MIN(AVERAGE(CS66:CU66),AVERAGE(CM66:CO66),AVERAGE(CJ66:CL66)),IF(BE66="Frente de Izquierda",AVERAGE(CS66:CU66)-MIN(AVERAGE(CP66:CR66),AVERAGE(CM66:CO66),AVERAGE(CJ66:CL66)),"N/A"))))</f>
        <v>3.666666666666667</v>
      </c>
      <c r="CW66">
        <f>MAX(SUM(CJ66:CL66),SUM(CM66:CO66),SUM(CP66:CR66),SUM(CS66:CU66))-MIN(SUM(CJ66:CL66),SUM(CM66:CO66),SUM(CP66:CR66),SUM(CS66:CU66))</f>
        <v>11</v>
      </c>
      <c r="CX66">
        <f>IF(BE66="Unión por la Patria (Frente de Todos)",AVERAGE(CM66:CO66)-AVERAGE(CJ66:CL66,CP66:CR66,CS66:CU66),IF(BE66="Juntos por el Cambio",AVERAGE(CJ66:CL66)-AVERAGE(CM66:CU66),IF(BE66="La Libertad Avanza",AVERAGE(CP66:CR66)-AVERAGE(CS66:CU66,CJ66:CO66),IF(BE66="Frente de Izquierda",AVERAGE(CS66:CU66)-AVERAGE(CJ66:CR66),"N/A"))))</f>
        <v>2.1111111111111112</v>
      </c>
      <c r="CY66">
        <f>IF(BE66="Unión por la Patria (Frente de Todos)",CM66-MIN(CJ66,CP66,CS66),IF(BE66="Juntos por el Cambio",CJ66-MIN(CM66,CP66,CS66),IF(BE66="La Libertad Avanza",CP66-MIN(CJ66,CM66,CS66),IF(BE66="Frente de Izquierda",CS66-MIN(CJ66,CM66,CP66),"N/A"))))</f>
        <v>3</v>
      </c>
      <c r="CZ66">
        <f>MAX(CJ66,CM66,CP66,CS66)-MIN(CJ66,CM66,CP66,CS66)</f>
        <v>3</v>
      </c>
      <c r="DA66">
        <f>IF(BE66="Unión por la Patria (Frente de Todos)",CM66-AVERAGE(CS66,CP66,CJ66),IF(BE66="Juntos por el Cambio",CJ66-AVERAGE(CM66,CP66,CS66),IF(BE66="La Libertad Avanza",CP66-AVERAGE(CS66,CM66,CJ66),IF(BE66="Frente de Izquierda",CS66-AVERAGE(CP66,CM66,CJ66),"N/A"))))</f>
        <v>2</v>
      </c>
      <c r="DB66">
        <f>IF(BE66="Unión por la Patria (Frente de Todos)",CN66-MIN(CK66,CQ66,CT66),IF(BE66="Juntos por el Cambio",CK66-MIN(CN66,CQ66,CT66),IF(BE66="La Libertad Avanza",CQ66-MIN(CK66,CN66,CT66),IF(BE66="Frente de Izquierda",CT66-MIN(CK66,CN66,CQ66),"N/A"))))</f>
        <v>4</v>
      </c>
      <c r="DC66">
        <f>MAX(CK66,CN66,CQ66,CT66)-MIN(CK66,CN66,CQ66,CT66)</f>
        <v>4</v>
      </c>
      <c r="DD66">
        <f>IF(BE66="Unión por la Patria (Frente de Todos)",CN66-AVERAGE(CK66,CQ66,CT66),IF(BE66="Juntos por el Cambio",CK66-AVERAGE(CN66,CQ66,CT66),IF(BE66="La Libertad Avanza",CQ66-AVERAGE(CK66,CN66,CT66),IF(BE66="Frente de Izquierda",CT66-AVERAGE(CK66,CN66,CQ66),"N/A"))))</f>
        <v>2.6666666666666665</v>
      </c>
      <c r="DE66">
        <f>IF(BE66="Unión por la Patria (Frente de Todos)",AVERAGE(CJ66:CL66,CP66:CU66),IF(BE66="Juntos por el Cambio",AVERAGE(CM66:CU66),IF(BE66="La Libertad Avanza",AVERAGE(CS66:CU66,CJ66:CO66),IF(BE66="Frente de Izquierda",AVERAGE(CJ66:CR66),"N/A"))))</f>
        <v>2.8888888888888888</v>
      </c>
      <c r="DF66">
        <v>8</v>
      </c>
      <c r="DG66">
        <v>1</v>
      </c>
      <c r="DH66">
        <v>2</v>
      </c>
      <c r="DI66">
        <v>2</v>
      </c>
      <c r="DJ66">
        <v>0</v>
      </c>
      <c r="DK66">
        <v>6</v>
      </c>
      <c r="DL66">
        <v>2</v>
      </c>
      <c r="DM66">
        <v>6</v>
      </c>
      <c r="DN66">
        <v>1</v>
      </c>
      <c r="DO66">
        <v>2</v>
      </c>
      <c r="DP66">
        <v>2</v>
      </c>
      <c r="DQ66">
        <v>6</v>
      </c>
      <c r="DR66">
        <v>5</v>
      </c>
      <c r="DS66">
        <v>5</v>
      </c>
      <c r="DT66">
        <v>6</v>
      </c>
      <c r="DU66">
        <v>5</v>
      </c>
      <c r="DV66">
        <v>3</v>
      </c>
      <c r="DW66" t="s">
        <v>617</v>
      </c>
      <c r="DX66" t="s">
        <v>617</v>
      </c>
      <c r="DY66" t="s">
        <v>617</v>
      </c>
      <c r="DZ66" t="s">
        <v>618</v>
      </c>
    </row>
    <row r="67" spans="1:130" x14ac:dyDescent="0.2">
      <c r="A67" s="44">
        <v>1428</v>
      </c>
      <c r="B67" s="44">
        <v>1</v>
      </c>
      <c r="C67" s="44" t="s">
        <v>47</v>
      </c>
      <c r="D67" s="44">
        <v>2</v>
      </c>
      <c r="E67" s="44">
        <v>2</v>
      </c>
      <c r="F67" s="44">
        <v>5</v>
      </c>
      <c r="G67" s="44">
        <v>2</v>
      </c>
      <c r="H67" s="44">
        <v>7</v>
      </c>
      <c r="I67" s="44">
        <v>1</v>
      </c>
      <c r="J67" s="44">
        <v>3</v>
      </c>
      <c r="K67" s="44">
        <f>AVERAGE(ABS(F67-4),ABS(G67-4),ABS(H67-4),ABS(I67-4),ABS(J67-4))</f>
        <v>2</v>
      </c>
      <c r="L67" s="44">
        <v>3</v>
      </c>
      <c r="M67" s="44">
        <v>4</v>
      </c>
      <c r="N67" s="44">
        <v>5</v>
      </c>
      <c r="O67" s="9">
        <f>AVERAGE(L67:N67)</f>
        <v>4</v>
      </c>
      <c r="P67" s="44">
        <v>1</v>
      </c>
      <c r="Q67" s="44">
        <v>7</v>
      </c>
      <c r="R67" s="44">
        <v>1</v>
      </c>
      <c r="S67" s="44">
        <v>7</v>
      </c>
      <c r="T67" s="44">
        <f>-P67+Q67-R67+S67</f>
        <v>12</v>
      </c>
      <c r="U67" s="44">
        <v>4</v>
      </c>
      <c r="V67" s="44">
        <v>4</v>
      </c>
      <c r="W67" s="44">
        <v>5</v>
      </c>
      <c r="X67" s="44"/>
      <c r="Y67" s="44"/>
      <c r="Z67" s="44"/>
      <c r="AA67" s="44"/>
      <c r="AB67" s="44"/>
      <c r="AC67" s="44"/>
      <c r="AD67" s="44"/>
      <c r="AE67" s="44"/>
      <c r="AF67" s="44"/>
      <c r="AG67" s="44">
        <f>AVERAGE(U67:AF67)</f>
        <v>4.333333333333333</v>
      </c>
      <c r="AH67" s="44">
        <v>4</v>
      </c>
      <c r="AI67" s="44">
        <v>5</v>
      </c>
      <c r="AJ67" s="44">
        <v>5</v>
      </c>
      <c r="AK67" s="44">
        <v>3</v>
      </c>
      <c r="AL67" s="44">
        <v>2</v>
      </c>
      <c r="AM67" s="44">
        <v>3</v>
      </c>
      <c r="AN67" s="44">
        <v>4</v>
      </c>
      <c r="AO67" s="44">
        <v>3</v>
      </c>
      <c r="AP67" s="44">
        <v>3</v>
      </c>
      <c r="AQ67" s="44">
        <v>2</v>
      </c>
      <c r="AR67" s="44">
        <v>1</v>
      </c>
      <c r="AS67" s="44">
        <v>2</v>
      </c>
      <c r="AT67">
        <f>IF(C67="Unión por la Patria (Frente de Todos)",AVERAGE(AK67:AM67)-MIN(AVERAGE(AH67:AJ67),AVERAGE(AN67:AP67),AVERAGE(AQ67:AS67)),IF(C67="Juntos por el Cambio",AVERAGE(AH67:AJ67)-MIN(AVERAGE(AK67:AM67),AVERAGE(AN67:AP67),AVERAGE(AQ67:AS67)),IF(C67="La Libertad Avanza",AVERAGE(AN67:AP67)-MIN(AVERAGE(AQ67:AS67),AVERAGE(AK67:AM67),AVERAGE(AH67:AJ67)),IF(C67="Frente de Izquierda",AVERAGE(AQ67:AS67)-MIN(AVERAGE(AN67:AP67),AVERAGE(AK67:AM67),AVERAGE(AH67:AJ67)),"N/A"))))</f>
        <v>3</v>
      </c>
      <c r="AU67">
        <f>MAX(SUM(AH67:AJ67),SUM(AK67:AM67),SUM(AN67:AP67),SUM(AQ67:AS67))-MIN(SUM(AH67:AJ67),SUM(AK67:AM67),SUM(AN67:AP67),SUM(AQ67:AS67))</f>
        <v>9</v>
      </c>
      <c r="AV67">
        <f>IF(C67="Unión por la Patria (Frente de Todos)",AVERAGE(AK67:AM67)-AVERAGE(AH67:AJ67,AN67:AP67,AQ67:AS67),IF(C67="Juntos por el Cambio",AVERAGE(AH67:AJ67)-AVERAGE(AK67:AS67),IF(C67="La Libertad Avanza",AVERAGE(AN67:AP67)-AVERAGE(AQ67:AS67,AH67:AM67),IF(C67="Frente de Izquierda",AVERAGE(AQ67:AS67)-AVERAGE(AH67:AP67),"N/A"))))</f>
        <v>2.1111111111111116</v>
      </c>
      <c r="AW67">
        <f>IF(C67="Unión por la Patria (Frente de Todos)",AK67-MIN(AH67,AN67,AQ67),IF(C67="Juntos por el Cambio",AH67-MIN(AK67,AN67,AQ67),IF(C67="La Libertad Avanza",AN67-MIN(AH67,AK67,AQ67),IF(C67="Frente de Izquierda",AQ67-MIN(AH67,AK67,AN67),"N/A"))))</f>
        <v>2</v>
      </c>
      <c r="AX67">
        <f>MAX(AH67,AK67,AN67,AQ67)-MIN(AH67,AK67,AN67,AQ67)</f>
        <v>2</v>
      </c>
      <c r="AY67">
        <f>IF(C67="Unión por la Patria (Frente de Todos)",AK67-AVERAGE(AQ67,AN67,AH67),IF(C67="Juntos por el Cambio",AH67-AVERAGE(AK67,AN67,AQ67),IF(C67="La Libertad Avanza",AN67-AVERAGE(AQ67,AK67,AH67),IF(C67="Frente de Izquierda",AQ67-AVERAGE(AN67,AK67,AH67),"N/A"))))</f>
        <v>1</v>
      </c>
      <c r="AZ67">
        <f>IF(C67="Unión por la Patria (Frente de Todos)",AL67-MIN(AI67,AO67,AR67),IF(C67="Juntos por el Cambio",AI67-MIN(AL67,AO67,AR67),IF(C67="La Libertad Avanza",AO67-MIN(AI67,AL67,AR67),IF(C67="Frente de Izquierda",AR67-MIN(AI67,AL67,AO67),"N/A"))))</f>
        <v>4</v>
      </c>
      <c r="BA67">
        <f>MAX(AI67,AL67,AO67,AR67)-MIN(AI67,AL67,AO67,AR67)</f>
        <v>4</v>
      </c>
      <c r="BB67">
        <f>IF(C67="Unión por la Patria (Frente de Todos)",AL67-AVERAGE(AI67,AO67,AR67),IF(C67="Juntos por el Cambio",AI67-AVERAGE(AL67,AO67,AR67),IF(C67="La Libertad Avanza",AO67-AVERAGE(AI67,AL67,AR67),IF(C67="Frente de Izquierda",AR67-AVERAGE(AI67,AL67,AO67),"N/A"))))</f>
        <v>3</v>
      </c>
      <c r="BC67">
        <f>IF(C67="Unión por la Patria (Frente de Todos)",AVERAGE(AH67:AJ67,AN67:AS67),IF(C67="Juntos por el Cambio",AVERAGE(AK67:AS67),IF(C67="La Libertad Avanza",AVERAGE(AQ67:AS67,AH67:AM67),IF(C67="Frente de Izquierda",AVERAGE(AH67:AP67),"N/A"))))</f>
        <v>2.5555555555555554</v>
      </c>
      <c r="BE67" t="s">
        <v>47</v>
      </c>
      <c r="BF67">
        <v>6</v>
      </c>
      <c r="BG67">
        <v>4</v>
      </c>
      <c r="BH67">
        <v>5</v>
      </c>
      <c r="BI67">
        <v>1</v>
      </c>
      <c r="BJ67">
        <v>6</v>
      </c>
      <c r="BK67">
        <v>1</v>
      </c>
      <c r="BL67">
        <v>4</v>
      </c>
      <c r="BM67" s="44">
        <f>AVERAGE(ABS(BH67-4),ABS(BI67-4),ABS(BJ67-4),ABS(BK67-4),ABS(BL67-4))</f>
        <v>1.8</v>
      </c>
      <c r="BN67">
        <v>5</v>
      </c>
      <c r="BO67">
        <v>4</v>
      </c>
      <c r="BP67">
        <v>6</v>
      </c>
      <c r="BQ67" s="9">
        <f>AVERAGE(BN67:BP67)</f>
        <v>5</v>
      </c>
      <c r="BR67">
        <v>1</v>
      </c>
      <c r="BS67">
        <v>7</v>
      </c>
      <c r="BT67">
        <v>1</v>
      </c>
      <c r="BU67">
        <v>7</v>
      </c>
      <c r="BV67" s="44">
        <f>-BR67+BS67-BT67+BU67</f>
        <v>12</v>
      </c>
      <c r="BW67">
        <v>4</v>
      </c>
      <c r="BX67">
        <v>5</v>
      </c>
      <c r="BY67">
        <v>5</v>
      </c>
      <c r="CI67" s="44">
        <f>AVERAGE(BW67:CH67)</f>
        <v>4.666666666666667</v>
      </c>
      <c r="CJ67">
        <v>5</v>
      </c>
      <c r="CK67">
        <v>5</v>
      </c>
      <c r="CL67">
        <v>5</v>
      </c>
      <c r="CM67">
        <v>4</v>
      </c>
      <c r="CN67">
        <v>2</v>
      </c>
      <c r="CO67">
        <v>3</v>
      </c>
      <c r="CP67">
        <v>4</v>
      </c>
      <c r="CQ67">
        <v>4</v>
      </c>
      <c r="CR67">
        <v>4</v>
      </c>
      <c r="CS67">
        <v>2</v>
      </c>
      <c r="CT67">
        <v>1</v>
      </c>
      <c r="CU67">
        <v>2</v>
      </c>
      <c r="CV67">
        <f>IF(BE67="Unión por la Patria (Frente de Todos)",AVERAGE(CM67:CO67)-MIN(AVERAGE(CJ67:CL67),AVERAGE(CP67:CR67),AVERAGE(CS67:CU67)),IF(BE67="Juntos por el Cambio",AVERAGE(CJ67:CL67)-MIN(AVERAGE(CM67:CO67),AVERAGE(CP67:CR67),AVERAGE(CS67:CU67)),IF(BE67="La Libertad Avanza",AVERAGE(CP67:CR67)-MIN(AVERAGE(CS67:CU67),AVERAGE(CM67:CO67),AVERAGE(CJ67:CL67)),IF(BE67="Frente de Izquierda",AVERAGE(CS67:CU67)-MIN(AVERAGE(CP67:CR67),AVERAGE(CM67:CO67),AVERAGE(CJ67:CL67)),"N/A"))))</f>
        <v>3.333333333333333</v>
      </c>
      <c r="CW67">
        <f>MAX(SUM(CJ67:CL67),SUM(CM67:CO67),SUM(CP67:CR67),SUM(CS67:CU67))-MIN(SUM(CJ67:CL67),SUM(CM67:CO67),SUM(CP67:CR67),SUM(CS67:CU67))</f>
        <v>10</v>
      </c>
      <c r="CX67">
        <f>IF(BE67="Unión por la Patria (Frente de Todos)",AVERAGE(CM67:CO67)-AVERAGE(CJ67:CL67,CP67:CR67,CS67:CU67),IF(BE67="Juntos por el Cambio",AVERAGE(CJ67:CL67)-AVERAGE(CM67:CU67),IF(BE67="La Libertad Avanza",AVERAGE(CP67:CR67)-AVERAGE(CS67:CU67,CJ67:CO67),IF(BE67="Frente de Izquierda",AVERAGE(CS67:CU67)-AVERAGE(CJ67:CR67),"N/A"))))</f>
        <v>2.1111111111111112</v>
      </c>
      <c r="CY67">
        <f>IF(BE67="Unión por la Patria (Frente de Todos)",CM67-MIN(CJ67,CP67,CS67),IF(BE67="Juntos por el Cambio",CJ67-MIN(CM67,CP67,CS67),IF(BE67="La Libertad Avanza",CP67-MIN(CJ67,CM67,CS67),IF(BE67="Frente de Izquierda",CS67-MIN(CJ67,CM67,CP67),"N/A"))))</f>
        <v>3</v>
      </c>
      <c r="CZ67">
        <f>MAX(CJ67,CM67,CP67,CS67)-MIN(CJ67,CM67,CP67,CS67)</f>
        <v>3</v>
      </c>
      <c r="DA67">
        <f>IF(BE67="Unión por la Patria (Frente de Todos)",CM67-AVERAGE(CS67,CP67,CJ67),IF(BE67="Juntos por el Cambio",CJ67-AVERAGE(CM67,CP67,CS67),IF(BE67="La Libertad Avanza",CP67-AVERAGE(CS67,CM67,CJ67),IF(BE67="Frente de Izquierda",CS67-AVERAGE(CP67,CM67,CJ67),"N/A"))))</f>
        <v>1.6666666666666665</v>
      </c>
      <c r="DB67">
        <f>IF(BE67="Unión por la Patria (Frente de Todos)",CN67-MIN(CK67,CQ67,CT67),IF(BE67="Juntos por el Cambio",CK67-MIN(CN67,CQ67,CT67),IF(BE67="La Libertad Avanza",CQ67-MIN(CK67,CN67,CT67),IF(BE67="Frente de Izquierda",CT67-MIN(CK67,CN67,CQ67),"N/A"))))</f>
        <v>4</v>
      </c>
      <c r="DC67">
        <f>MAX(CK67,CN67,CQ67,CT67)-MIN(CK67,CN67,CQ67,CT67)</f>
        <v>4</v>
      </c>
      <c r="DD67">
        <f>IF(BE67="Unión por la Patria (Frente de Todos)",CN67-AVERAGE(CK67,CQ67,CT67),IF(BE67="Juntos por el Cambio",CK67-AVERAGE(CN67,CQ67,CT67),IF(BE67="La Libertad Avanza",CQ67-AVERAGE(CK67,CN67,CT67),IF(BE67="Frente de Izquierda",CT67-AVERAGE(CK67,CN67,CQ67),"N/A"))))</f>
        <v>2.6666666666666665</v>
      </c>
      <c r="DE67">
        <f>IF(BE67="Unión por la Patria (Frente de Todos)",AVERAGE(CJ67:CL67,CP67:CU67),IF(BE67="Juntos por el Cambio",AVERAGE(CM67:CU67),IF(BE67="La Libertad Avanza",AVERAGE(CS67:CU67,CJ67:CO67),IF(BE67="Frente de Izquierda",AVERAGE(CJ67:CR67),"N/A"))))</f>
        <v>2.8888888888888888</v>
      </c>
      <c r="DF67">
        <v>5</v>
      </c>
      <c r="DG67">
        <v>1</v>
      </c>
      <c r="DH67">
        <v>0</v>
      </c>
      <c r="DI67">
        <v>2</v>
      </c>
      <c r="DJ67">
        <v>2</v>
      </c>
      <c r="DK67">
        <v>7</v>
      </c>
      <c r="DL67">
        <v>1</v>
      </c>
      <c r="DM67">
        <v>7</v>
      </c>
      <c r="DN67">
        <v>1</v>
      </c>
      <c r="DO67">
        <v>2</v>
      </c>
      <c r="DP67">
        <v>7</v>
      </c>
      <c r="DQ67">
        <v>7</v>
      </c>
      <c r="DR67">
        <v>7</v>
      </c>
      <c r="DS67">
        <v>6</v>
      </c>
      <c r="DT67">
        <v>7</v>
      </c>
      <c r="DU67">
        <v>7</v>
      </c>
      <c r="DV67">
        <v>2</v>
      </c>
      <c r="DW67" t="s">
        <v>618</v>
      </c>
      <c r="DX67" t="s">
        <v>617</v>
      </c>
      <c r="DY67" t="s">
        <v>617</v>
      </c>
      <c r="DZ67" t="s">
        <v>618</v>
      </c>
    </row>
    <row r="68" spans="1:130" x14ac:dyDescent="0.2">
      <c r="A68" s="44">
        <v>161</v>
      </c>
      <c r="B68" s="44">
        <v>1</v>
      </c>
      <c r="C68" s="44" t="s">
        <v>43</v>
      </c>
      <c r="D68" s="44">
        <v>7</v>
      </c>
      <c r="E68" s="44">
        <v>6</v>
      </c>
      <c r="F68" s="44">
        <v>2</v>
      </c>
      <c r="G68" s="44">
        <v>7</v>
      </c>
      <c r="H68" s="44">
        <v>1</v>
      </c>
      <c r="I68" s="44">
        <v>7</v>
      </c>
      <c r="J68" s="44">
        <v>1</v>
      </c>
      <c r="K68" s="44">
        <f>AVERAGE(ABS(F68-4),ABS(G68-4),ABS(H68-4),ABS(I68-4),ABS(J68-4))</f>
        <v>2.8</v>
      </c>
      <c r="L68" s="44">
        <v>5</v>
      </c>
      <c r="M68" s="44">
        <v>6</v>
      </c>
      <c r="N68" s="44">
        <v>7</v>
      </c>
      <c r="O68" s="9">
        <f>AVERAGE(L68:N68)</f>
        <v>6</v>
      </c>
      <c r="P68" s="44">
        <v>4</v>
      </c>
      <c r="Q68" s="44">
        <v>7</v>
      </c>
      <c r="R68" s="44">
        <v>4</v>
      </c>
      <c r="S68" s="44">
        <v>4</v>
      </c>
      <c r="T68" s="44">
        <f>-P68+Q68-R68+S68</f>
        <v>3</v>
      </c>
      <c r="U68" s="44"/>
      <c r="V68" s="44"/>
      <c r="W68" s="44"/>
      <c r="X68" s="44"/>
      <c r="Y68" s="44"/>
      <c r="Z68" s="44"/>
      <c r="AA68" s="44"/>
      <c r="AB68" s="44"/>
      <c r="AC68" s="44"/>
      <c r="AD68" s="44">
        <v>4</v>
      </c>
      <c r="AE68" s="44">
        <v>6</v>
      </c>
      <c r="AF68" s="44">
        <v>5</v>
      </c>
      <c r="AG68" s="44">
        <f>AVERAGE(U68:AF68)</f>
        <v>5</v>
      </c>
      <c r="AH68" s="44">
        <v>2</v>
      </c>
      <c r="AI68" s="44">
        <v>3</v>
      </c>
      <c r="AJ68" s="44">
        <v>5</v>
      </c>
      <c r="AK68" s="44">
        <v>4</v>
      </c>
      <c r="AL68" s="44">
        <v>6</v>
      </c>
      <c r="AM68" s="44">
        <v>6</v>
      </c>
      <c r="AN68" s="44">
        <v>1</v>
      </c>
      <c r="AO68" s="44">
        <v>1</v>
      </c>
      <c r="AP68" s="44">
        <v>1</v>
      </c>
      <c r="AQ68" s="44">
        <v>4</v>
      </c>
      <c r="AR68" s="44">
        <v>5</v>
      </c>
      <c r="AS68" s="44">
        <v>6</v>
      </c>
      <c r="AT68">
        <f>IF(C68="Unión por la Patria (Frente de Todos)",AVERAGE(AK68:AM68)-MIN(AVERAGE(AH68:AJ68),AVERAGE(AN68:AP68),AVERAGE(AQ68:AS68)),IF(C68="Juntos por el Cambio",AVERAGE(AH68:AJ68)-MIN(AVERAGE(AK68:AM68),AVERAGE(AN68:AP68),AVERAGE(AQ68:AS68)),IF(C68="La Libertad Avanza",AVERAGE(AN68:AP68)-MIN(AVERAGE(AQ68:AS68),AVERAGE(AK68:AM68),AVERAGE(AH68:AJ68)),IF(C68="Frente de Izquierda",AVERAGE(AQ68:AS68)-MIN(AVERAGE(AN68:AP68),AVERAGE(AK68:AM68),AVERAGE(AH68:AJ68)),"N/A"))))</f>
        <v>4</v>
      </c>
      <c r="AU68">
        <f>MAX(SUM(AH68:AJ68),SUM(AK68:AM68),SUM(AN68:AP68),SUM(AQ68:AS68))-MIN(SUM(AH68:AJ68),SUM(AK68:AM68),SUM(AN68:AP68),SUM(AQ68:AS68))</f>
        <v>13</v>
      </c>
      <c r="AV68">
        <f>IF(C68="Unión por la Patria (Frente de Todos)",AVERAGE(AK68:AM68)-AVERAGE(AH68:AJ68,AN68:AP68,AQ68:AS68),IF(C68="Juntos por el Cambio",AVERAGE(AH68:AJ68)-AVERAGE(AK68:AS68),IF(C68="La Libertad Avanza",AVERAGE(AN68:AP68)-AVERAGE(AQ68:AS68,AH68:AM68),IF(C68="Frente de Izquierda",AVERAGE(AQ68:AS68)-AVERAGE(AH68:AP68),"N/A"))))</f>
        <v>1.7777777777777777</v>
      </c>
      <c r="AW68">
        <f>IF(C68="Unión por la Patria (Frente de Todos)",AK68-MIN(AH68,AN68,AQ68),IF(C68="Juntos por el Cambio",AH68-MIN(AK68,AN68,AQ68),IF(C68="La Libertad Avanza",AN68-MIN(AH68,AK68,AQ68),IF(C68="Frente de Izquierda",AQ68-MIN(AH68,AK68,AN68),"N/A"))))</f>
        <v>3</v>
      </c>
      <c r="AX68">
        <f>MAX(AH68,AK68,AN68,AQ68)-MIN(AH68,AK68,AN68,AQ68)</f>
        <v>3</v>
      </c>
      <c r="AY68">
        <f>IF(C68="Unión por la Patria (Frente de Todos)",AK68-AVERAGE(AQ68,AN68,AH68),IF(C68="Juntos por el Cambio",AH68-AVERAGE(AK68,AN68,AQ68),IF(C68="La Libertad Avanza",AN68-AVERAGE(AQ68,AK68,AH68),IF(C68="Frente de Izquierda",AQ68-AVERAGE(AN68,AK68,AH68),"N/A"))))</f>
        <v>1.6666666666666665</v>
      </c>
      <c r="AZ68">
        <f>IF(C68="Unión por la Patria (Frente de Todos)",AL68-MIN(AI68,AO68,AR68),IF(C68="Juntos por el Cambio",AI68-MIN(AL68,AO68,AR68),IF(C68="La Libertad Avanza",AO68-MIN(AI68,AL68,AR68),IF(C68="Frente de Izquierda",AR68-MIN(AI68,AL68,AO68),"N/A"))))</f>
        <v>4</v>
      </c>
      <c r="BA68">
        <f>MAX(AI68,AL68,AO68,AR68)-MIN(AI68,AL68,AO68,AR68)</f>
        <v>5</v>
      </c>
      <c r="BB68">
        <f>IF(C68="Unión por la Patria (Frente de Todos)",AL68-AVERAGE(AI68,AO68,AR68),IF(C68="Juntos por el Cambio",AI68-AVERAGE(AL68,AO68,AR68),IF(C68="La Libertad Avanza",AO68-AVERAGE(AI68,AL68,AR68),IF(C68="Frente de Izquierda",AR68-AVERAGE(AI68,AL68,AO68),"N/A"))))</f>
        <v>1.6666666666666665</v>
      </c>
      <c r="BC68">
        <f>IF(C68="Unión por la Patria (Frente de Todos)",AVERAGE(AH68:AJ68,AN68:AS68),IF(C68="Juntos por el Cambio",AVERAGE(AK68:AS68),IF(C68="La Libertad Avanza",AVERAGE(AQ68:AS68,AH68:AM68),IF(C68="Frente de Izquierda",AVERAGE(AH68:AP68),"N/A"))))</f>
        <v>3.2222222222222223</v>
      </c>
      <c r="BE68" t="s">
        <v>43</v>
      </c>
      <c r="BF68">
        <v>7</v>
      </c>
      <c r="BG68">
        <v>7</v>
      </c>
      <c r="BH68">
        <v>5</v>
      </c>
      <c r="BI68">
        <v>7</v>
      </c>
      <c r="BJ68">
        <v>1</v>
      </c>
      <c r="BK68">
        <v>7</v>
      </c>
      <c r="BL68">
        <v>1</v>
      </c>
      <c r="BM68" s="44">
        <f>AVERAGE(ABS(BH68-4),ABS(BI68-4),ABS(BJ68-4),ABS(BK68-4),ABS(BL68-4))</f>
        <v>2.6</v>
      </c>
      <c r="BN68">
        <v>7</v>
      </c>
      <c r="BO68">
        <v>7</v>
      </c>
      <c r="BP68">
        <v>6</v>
      </c>
      <c r="BQ68" s="9">
        <f>AVERAGE(BN68:BP68)</f>
        <v>6.666666666666667</v>
      </c>
      <c r="BR68">
        <v>5</v>
      </c>
      <c r="BS68">
        <v>6</v>
      </c>
      <c r="BT68">
        <v>5</v>
      </c>
      <c r="BU68">
        <v>5</v>
      </c>
      <c r="BV68" s="44">
        <f>-BR68+BS68-BT68+BU68</f>
        <v>1</v>
      </c>
      <c r="CF68">
        <v>4</v>
      </c>
      <c r="CG68">
        <v>6</v>
      </c>
      <c r="CH68">
        <v>4</v>
      </c>
      <c r="CI68" s="44">
        <f>AVERAGE(BW68:CH68)</f>
        <v>4.666666666666667</v>
      </c>
      <c r="CJ68">
        <v>2</v>
      </c>
      <c r="CK68">
        <v>2</v>
      </c>
      <c r="CL68">
        <v>4</v>
      </c>
      <c r="CM68">
        <v>4</v>
      </c>
      <c r="CN68">
        <v>6</v>
      </c>
      <c r="CO68">
        <v>5</v>
      </c>
      <c r="CP68">
        <v>1</v>
      </c>
      <c r="CQ68">
        <v>1</v>
      </c>
      <c r="CR68">
        <v>1</v>
      </c>
      <c r="CS68">
        <v>4</v>
      </c>
      <c r="CT68">
        <v>4</v>
      </c>
      <c r="CU68">
        <v>6</v>
      </c>
      <c r="CV68">
        <f>IF(BE68="Unión por la Patria (Frente de Todos)",AVERAGE(CM68:CO68)-MIN(AVERAGE(CJ68:CL68),AVERAGE(CP68:CR68),AVERAGE(CS68:CU68)),IF(BE68="Juntos por el Cambio",AVERAGE(CJ68:CL68)-MIN(AVERAGE(CM68:CO68),AVERAGE(CP68:CR68),AVERAGE(CS68:CU68)),IF(BE68="La Libertad Avanza",AVERAGE(CP68:CR68)-MIN(AVERAGE(CS68:CU68),AVERAGE(CM68:CO68),AVERAGE(CJ68:CL68)),IF(BE68="Frente de Izquierda",AVERAGE(CS68:CU68)-MIN(AVERAGE(CP68:CR68),AVERAGE(CM68:CO68),AVERAGE(CJ68:CL68)),"N/A"))))</f>
        <v>3.666666666666667</v>
      </c>
      <c r="CW68">
        <f>MAX(SUM(CJ68:CL68),SUM(CM68:CO68),SUM(CP68:CR68),SUM(CS68:CU68))-MIN(SUM(CJ68:CL68),SUM(CM68:CO68),SUM(CP68:CR68),SUM(CS68:CU68))</f>
        <v>12</v>
      </c>
      <c r="CX68">
        <f>IF(BE68="Unión por la Patria (Frente de Todos)",AVERAGE(CM68:CO68)-AVERAGE(CJ68:CL68,CP68:CR68,CS68:CU68),IF(BE68="Juntos por el Cambio",AVERAGE(CJ68:CL68)-AVERAGE(CM68:CU68),IF(BE68="La Libertad Avanza",AVERAGE(CP68:CR68)-AVERAGE(CS68:CU68,CJ68:CO68),IF(BE68="Frente de Izquierda",AVERAGE(CS68:CU68)-AVERAGE(CJ68:CR68),"N/A"))))</f>
        <v>1.7777777777777781</v>
      </c>
      <c r="CY68">
        <f>IF(BE68="Unión por la Patria (Frente de Todos)",CM68-MIN(CJ68,CP68,CS68),IF(BE68="Juntos por el Cambio",CJ68-MIN(CM68,CP68,CS68),IF(BE68="La Libertad Avanza",CP68-MIN(CJ68,CM68,CS68),IF(BE68="Frente de Izquierda",CS68-MIN(CJ68,CM68,CP68),"N/A"))))</f>
        <v>3</v>
      </c>
      <c r="CZ68">
        <f>MAX(CJ68,CM68,CP68,CS68)-MIN(CJ68,CM68,CP68,CS68)</f>
        <v>3</v>
      </c>
      <c r="DA68">
        <f>IF(BE68="Unión por la Patria (Frente de Todos)",CM68-AVERAGE(CS68,CP68,CJ68),IF(BE68="Juntos por el Cambio",CJ68-AVERAGE(CM68,CP68,CS68),IF(BE68="La Libertad Avanza",CP68-AVERAGE(CS68,CM68,CJ68),IF(BE68="Frente de Izquierda",CS68-AVERAGE(CP68,CM68,CJ68),"N/A"))))</f>
        <v>1.6666666666666665</v>
      </c>
      <c r="DB68">
        <f>IF(BE68="Unión por la Patria (Frente de Todos)",CN68-MIN(CK68,CQ68,CT68),IF(BE68="Juntos por el Cambio",CK68-MIN(CN68,CQ68,CT68),IF(BE68="La Libertad Avanza",CQ68-MIN(CK68,CN68,CT68),IF(BE68="Frente de Izquierda",CT68-MIN(CK68,CN68,CQ68),"N/A"))))</f>
        <v>3</v>
      </c>
      <c r="DC68">
        <f>MAX(CK68,CN68,CQ68,CT68)-MIN(CK68,CN68,CQ68,CT68)</f>
        <v>5</v>
      </c>
      <c r="DD68">
        <f>IF(BE68="Unión por la Patria (Frente de Todos)",CN68-AVERAGE(CK68,CQ68,CT68),IF(BE68="Juntos por el Cambio",CK68-AVERAGE(CN68,CQ68,CT68),IF(BE68="La Libertad Avanza",CQ68-AVERAGE(CK68,CN68,CT68),IF(BE68="Frente de Izquierda",CT68-AVERAGE(CK68,CN68,CQ68),"N/A"))))</f>
        <v>1</v>
      </c>
      <c r="DE68">
        <f>IF(BE68="Unión por la Patria (Frente de Todos)",AVERAGE(CJ68:CL68,CP68:CU68),IF(BE68="Juntos por el Cambio",AVERAGE(CM68:CU68),IF(BE68="La Libertad Avanza",AVERAGE(CS68:CU68,CJ68:CO68),IF(BE68="Frente de Izquierda",AVERAGE(CJ68:CR68),"N/A"))))</f>
        <v>2.8888888888888888</v>
      </c>
      <c r="DF68">
        <v>6</v>
      </c>
      <c r="DG68">
        <v>0</v>
      </c>
      <c r="DH68">
        <v>0</v>
      </c>
      <c r="DI68">
        <v>3</v>
      </c>
      <c r="DJ68">
        <v>0</v>
      </c>
      <c r="DK68">
        <v>7</v>
      </c>
      <c r="DL68">
        <v>1</v>
      </c>
      <c r="DM68">
        <v>7</v>
      </c>
      <c r="DN68">
        <v>1</v>
      </c>
      <c r="DO68">
        <v>1</v>
      </c>
      <c r="DP68">
        <v>7</v>
      </c>
      <c r="DQ68">
        <v>7</v>
      </c>
      <c r="DR68">
        <v>5</v>
      </c>
      <c r="DS68">
        <v>5</v>
      </c>
      <c r="DT68">
        <v>4</v>
      </c>
      <c r="DU68">
        <v>7</v>
      </c>
      <c r="DV68">
        <v>5</v>
      </c>
      <c r="DW68" t="s">
        <v>618</v>
      </c>
      <c r="DX68" t="s">
        <v>617</v>
      </c>
      <c r="DY68" t="s">
        <v>617</v>
      </c>
      <c r="DZ68" t="s">
        <v>618</v>
      </c>
    </row>
    <row r="69" spans="1:130" x14ac:dyDescent="0.2">
      <c r="A69" s="44">
        <v>1584</v>
      </c>
      <c r="B69" s="44">
        <v>1</v>
      </c>
      <c r="C69" s="44" t="s">
        <v>53</v>
      </c>
      <c r="D69" s="44">
        <v>7</v>
      </c>
      <c r="E69" s="44">
        <v>6</v>
      </c>
      <c r="F69" s="44">
        <v>4</v>
      </c>
      <c r="G69" s="44">
        <v>4</v>
      </c>
      <c r="H69" s="44">
        <v>1</v>
      </c>
      <c r="I69" s="44">
        <v>7</v>
      </c>
      <c r="J69" s="44">
        <v>3</v>
      </c>
      <c r="K69" s="44">
        <f>AVERAGE(ABS(F69-4),ABS(G69-4),ABS(H69-4),ABS(I69-4),ABS(J69-4))</f>
        <v>1.4</v>
      </c>
      <c r="L69" s="44">
        <v>7</v>
      </c>
      <c r="M69" s="44">
        <v>6</v>
      </c>
      <c r="N69" s="44">
        <v>7</v>
      </c>
      <c r="O69" s="9">
        <f>AVERAGE(L69:N69)</f>
        <v>6.666666666666667</v>
      </c>
      <c r="P69" s="44">
        <v>3</v>
      </c>
      <c r="Q69" s="44">
        <v>5</v>
      </c>
      <c r="R69" s="44">
        <v>2</v>
      </c>
      <c r="S69" s="44">
        <v>6</v>
      </c>
      <c r="T69" s="44">
        <f>-P69+Q69-R69+S69</f>
        <v>6</v>
      </c>
      <c r="U69" s="44"/>
      <c r="V69" s="44"/>
      <c r="W69" s="44"/>
      <c r="X69" s="44">
        <v>6</v>
      </c>
      <c r="Y69" s="44">
        <v>5</v>
      </c>
      <c r="Z69" s="44">
        <v>5</v>
      </c>
      <c r="AA69" s="44"/>
      <c r="AB69" s="44"/>
      <c r="AC69" s="44"/>
      <c r="AD69" s="44"/>
      <c r="AE69" s="44"/>
      <c r="AF69" s="44"/>
      <c r="AG69" s="44">
        <f>AVERAGE(U69:AF69)</f>
        <v>5.333333333333333</v>
      </c>
      <c r="AH69" s="44">
        <v>4</v>
      </c>
      <c r="AI69" s="44">
        <v>2</v>
      </c>
      <c r="AJ69" s="44">
        <v>4</v>
      </c>
      <c r="AK69" s="44">
        <v>4</v>
      </c>
      <c r="AL69" s="44">
        <v>5</v>
      </c>
      <c r="AM69" s="44">
        <v>5</v>
      </c>
      <c r="AN69" s="44">
        <v>1</v>
      </c>
      <c r="AO69" s="44">
        <v>1</v>
      </c>
      <c r="AP69" s="44">
        <v>1</v>
      </c>
      <c r="AQ69" s="44">
        <v>4</v>
      </c>
      <c r="AR69" s="44">
        <v>4</v>
      </c>
      <c r="AS69" s="44">
        <v>5</v>
      </c>
      <c r="AT69">
        <f>IF(C69="Unión por la Patria (Frente de Todos)",AVERAGE(AK69:AM69)-MIN(AVERAGE(AH69:AJ69),AVERAGE(AN69:AP69),AVERAGE(AQ69:AS69)),IF(C69="Juntos por el Cambio",AVERAGE(AH69:AJ69)-MIN(AVERAGE(AK69:AM69),AVERAGE(AN69:AP69),AVERAGE(AQ69:AS69)),IF(C69="La Libertad Avanza",AVERAGE(AN69:AP69)-MIN(AVERAGE(AQ69:AS69),AVERAGE(AK69:AM69),AVERAGE(AH69:AJ69)),IF(C69="Frente de Izquierda",AVERAGE(AQ69:AS69)-MIN(AVERAGE(AN69:AP69),AVERAGE(AK69:AM69),AVERAGE(AH69:AJ69)),"N/A"))))</f>
        <v>3.666666666666667</v>
      </c>
      <c r="AU69">
        <f>MAX(SUM(AH69:AJ69),SUM(AK69:AM69),SUM(AN69:AP69),SUM(AQ69:AS69))-MIN(SUM(AH69:AJ69),SUM(AK69:AM69),SUM(AN69:AP69),SUM(AQ69:AS69))</f>
        <v>11</v>
      </c>
      <c r="AV69">
        <f>IF(C69="Unión por la Patria (Frente de Todos)",AVERAGE(AK69:AM69)-AVERAGE(AH69:AJ69,AN69:AP69,AQ69:AS69),IF(C69="Juntos por el Cambio",AVERAGE(AH69:AJ69)-AVERAGE(AK69:AS69),IF(C69="La Libertad Avanza",AVERAGE(AN69:AP69)-AVERAGE(AQ69:AS69,AH69:AM69),IF(C69="Frente de Izquierda",AVERAGE(AQ69:AS69)-AVERAGE(AH69:AP69),"N/A"))))</f>
        <v>1.7777777777777781</v>
      </c>
      <c r="AW69">
        <f>IF(C69="Unión por la Patria (Frente de Todos)",AK69-MIN(AH69,AN69,AQ69),IF(C69="Juntos por el Cambio",AH69-MIN(AK69,AN69,AQ69),IF(C69="La Libertad Avanza",AN69-MIN(AH69,AK69,AQ69),IF(C69="Frente de Izquierda",AQ69-MIN(AH69,AK69,AN69),"N/A"))))</f>
        <v>3</v>
      </c>
      <c r="AX69">
        <f>MAX(AH69,AK69,AN69,AQ69)-MIN(AH69,AK69,AN69,AQ69)</f>
        <v>3</v>
      </c>
      <c r="AY69">
        <f>IF(C69="Unión por la Patria (Frente de Todos)",AK69-AVERAGE(AQ69,AN69,AH69),IF(C69="Juntos por el Cambio",AH69-AVERAGE(AK69,AN69,AQ69),IF(C69="La Libertad Avanza",AN69-AVERAGE(AQ69,AK69,AH69),IF(C69="Frente de Izquierda",AQ69-AVERAGE(AN69,AK69,AH69),"N/A"))))</f>
        <v>1</v>
      </c>
      <c r="AZ69">
        <f>IF(C69="Unión por la Patria (Frente de Todos)",AL69-MIN(AI69,AO69,AR69),IF(C69="Juntos por el Cambio",AI69-MIN(AL69,AO69,AR69),IF(C69="La Libertad Avanza",AO69-MIN(AI69,AL69,AR69),IF(C69="Frente de Izquierda",AR69-MIN(AI69,AL69,AO69),"N/A"))))</f>
        <v>4</v>
      </c>
      <c r="BA69">
        <f>MAX(AI69,AL69,AO69,AR69)-MIN(AI69,AL69,AO69,AR69)</f>
        <v>4</v>
      </c>
      <c r="BB69">
        <f>IF(C69="Unión por la Patria (Frente de Todos)",AL69-AVERAGE(AI69,AO69,AR69),IF(C69="Juntos por el Cambio",AI69-AVERAGE(AL69,AO69,AR69),IF(C69="La Libertad Avanza",AO69-AVERAGE(AI69,AL69,AR69),IF(C69="Frente de Izquierda",AR69-AVERAGE(AI69,AL69,AO69),"N/A"))))</f>
        <v>2.6666666666666665</v>
      </c>
      <c r="BC69">
        <f>IF(C69="Unión por la Patria (Frente de Todos)",AVERAGE(AH69:AJ69,AN69:AS69),IF(C69="Juntos por el Cambio",AVERAGE(AK69:AS69),IF(C69="La Libertad Avanza",AVERAGE(AQ69:AS69,AH69:AM69),IF(C69="Frente de Izquierda",AVERAGE(AH69:AP69),"N/A"))))</f>
        <v>2.8888888888888888</v>
      </c>
      <c r="BE69" t="s">
        <v>53</v>
      </c>
      <c r="BF69">
        <v>7</v>
      </c>
      <c r="BG69">
        <v>6</v>
      </c>
      <c r="BH69">
        <v>6</v>
      </c>
      <c r="BI69">
        <v>6</v>
      </c>
      <c r="BJ69">
        <v>1</v>
      </c>
      <c r="BK69">
        <v>7</v>
      </c>
      <c r="BL69">
        <v>3</v>
      </c>
      <c r="BM69" s="44">
        <f>AVERAGE(ABS(BH69-4),ABS(BI69-4),ABS(BJ69-4),ABS(BK69-4),ABS(BL69-4))</f>
        <v>2.2000000000000002</v>
      </c>
      <c r="BN69">
        <v>6</v>
      </c>
      <c r="BO69">
        <v>6</v>
      </c>
      <c r="BP69">
        <v>7</v>
      </c>
      <c r="BQ69" s="9">
        <f>AVERAGE(BN69:BP69)</f>
        <v>6.333333333333333</v>
      </c>
      <c r="BR69">
        <v>3</v>
      </c>
      <c r="BS69">
        <v>5</v>
      </c>
      <c r="BT69">
        <v>2</v>
      </c>
      <c r="BU69">
        <v>7</v>
      </c>
      <c r="BV69" s="44">
        <f>-BR69+BS69-BT69+BU69</f>
        <v>7</v>
      </c>
      <c r="BZ69">
        <v>6</v>
      </c>
      <c r="CA69">
        <v>4</v>
      </c>
      <c r="CB69">
        <v>5</v>
      </c>
      <c r="CI69" s="44">
        <f>AVERAGE(BW69:CH69)</f>
        <v>5</v>
      </c>
      <c r="CJ69">
        <v>3</v>
      </c>
      <c r="CK69">
        <v>3</v>
      </c>
      <c r="CL69">
        <v>4</v>
      </c>
      <c r="CM69">
        <v>5</v>
      </c>
      <c r="CN69">
        <v>4</v>
      </c>
      <c r="CO69">
        <v>5</v>
      </c>
      <c r="CP69">
        <v>1</v>
      </c>
      <c r="CQ69">
        <v>1</v>
      </c>
      <c r="CR69">
        <v>1</v>
      </c>
      <c r="CS69">
        <v>4</v>
      </c>
      <c r="CT69">
        <v>4</v>
      </c>
      <c r="CU69">
        <v>5</v>
      </c>
      <c r="CV69">
        <f>IF(BE69="Unión por la Patria (Frente de Todos)",AVERAGE(CM69:CO69)-MIN(AVERAGE(CJ69:CL69),AVERAGE(CP69:CR69),AVERAGE(CS69:CU69)),IF(BE69="Juntos por el Cambio",AVERAGE(CJ69:CL69)-MIN(AVERAGE(CM69:CO69),AVERAGE(CP69:CR69),AVERAGE(CS69:CU69)),IF(BE69="La Libertad Avanza",AVERAGE(CP69:CR69)-MIN(AVERAGE(CS69:CU69),AVERAGE(CM69:CO69),AVERAGE(CJ69:CL69)),IF(BE69="Frente de Izquierda",AVERAGE(CS69:CU69)-MIN(AVERAGE(CP69:CR69),AVERAGE(CM69:CO69),AVERAGE(CJ69:CL69)),"N/A"))))</f>
        <v>3.666666666666667</v>
      </c>
      <c r="CW69">
        <f>MAX(SUM(CJ69:CL69),SUM(CM69:CO69),SUM(CP69:CR69),SUM(CS69:CU69))-MIN(SUM(CJ69:CL69),SUM(CM69:CO69),SUM(CP69:CR69),SUM(CS69:CU69))</f>
        <v>11</v>
      </c>
      <c r="CX69">
        <f>IF(BE69="Unión por la Patria (Frente de Todos)",AVERAGE(CM69:CO69)-AVERAGE(CJ69:CL69,CP69:CR69,CS69:CU69),IF(BE69="Juntos por el Cambio",AVERAGE(CJ69:CL69)-AVERAGE(CM69:CU69),IF(BE69="La Libertad Avanza",AVERAGE(CP69:CR69)-AVERAGE(CS69:CU69,CJ69:CO69),IF(BE69="Frente de Izquierda",AVERAGE(CS69:CU69)-AVERAGE(CJ69:CR69),"N/A"))))</f>
        <v>1.7777777777777781</v>
      </c>
      <c r="CY69">
        <f>IF(BE69="Unión por la Patria (Frente de Todos)",CM69-MIN(CJ69,CP69,CS69),IF(BE69="Juntos por el Cambio",CJ69-MIN(CM69,CP69,CS69),IF(BE69="La Libertad Avanza",CP69-MIN(CJ69,CM69,CS69),IF(BE69="Frente de Izquierda",CS69-MIN(CJ69,CM69,CP69),"N/A"))))</f>
        <v>4</v>
      </c>
      <c r="CZ69">
        <f>MAX(CJ69,CM69,CP69,CS69)-MIN(CJ69,CM69,CP69,CS69)</f>
        <v>4</v>
      </c>
      <c r="DA69">
        <f>IF(BE69="Unión por la Patria (Frente de Todos)",CM69-AVERAGE(CS69,CP69,CJ69),IF(BE69="Juntos por el Cambio",CJ69-AVERAGE(CM69,CP69,CS69),IF(BE69="La Libertad Avanza",CP69-AVERAGE(CS69,CM69,CJ69),IF(BE69="Frente de Izquierda",CS69-AVERAGE(CP69,CM69,CJ69),"N/A"))))</f>
        <v>2.3333333333333335</v>
      </c>
      <c r="DB69">
        <f>IF(BE69="Unión por la Patria (Frente de Todos)",CN69-MIN(CK69,CQ69,CT69),IF(BE69="Juntos por el Cambio",CK69-MIN(CN69,CQ69,CT69),IF(BE69="La Libertad Avanza",CQ69-MIN(CK69,CN69,CT69),IF(BE69="Frente de Izquierda",CT69-MIN(CK69,CN69,CQ69),"N/A"))))</f>
        <v>3</v>
      </c>
      <c r="DC69">
        <f>MAX(CK69,CN69,CQ69,CT69)-MIN(CK69,CN69,CQ69,CT69)</f>
        <v>3</v>
      </c>
      <c r="DD69">
        <f>IF(BE69="Unión por la Patria (Frente de Todos)",CN69-AVERAGE(CK69,CQ69,CT69),IF(BE69="Juntos por el Cambio",CK69-AVERAGE(CN69,CQ69,CT69),IF(BE69="La Libertad Avanza",CQ69-AVERAGE(CK69,CN69,CT69),IF(BE69="Frente de Izquierda",CT69-AVERAGE(CK69,CN69,CQ69),"N/A"))))</f>
        <v>1.3333333333333335</v>
      </c>
      <c r="DE69">
        <f>IF(BE69="Unión por la Patria (Frente de Todos)",AVERAGE(CJ69:CL69,CP69:CU69),IF(BE69="Juntos por el Cambio",AVERAGE(CM69:CU69),IF(BE69="La Libertad Avanza",AVERAGE(CS69:CU69,CJ69:CO69),IF(BE69="Frente de Izquierda",AVERAGE(CJ69:CR69),"N/A"))))</f>
        <v>2.8888888888888888</v>
      </c>
      <c r="DF69">
        <v>7</v>
      </c>
      <c r="DG69">
        <v>0</v>
      </c>
      <c r="DH69">
        <v>2</v>
      </c>
      <c r="DI69">
        <v>1</v>
      </c>
      <c r="DJ69">
        <v>0</v>
      </c>
      <c r="DK69">
        <v>5</v>
      </c>
      <c r="DL69">
        <v>2</v>
      </c>
      <c r="DM69">
        <v>6</v>
      </c>
      <c r="DN69">
        <v>1</v>
      </c>
      <c r="DO69">
        <v>1</v>
      </c>
      <c r="DP69">
        <v>5</v>
      </c>
      <c r="DQ69">
        <v>7</v>
      </c>
      <c r="DR69">
        <v>5</v>
      </c>
      <c r="DS69">
        <v>3</v>
      </c>
      <c r="DT69">
        <v>4</v>
      </c>
      <c r="DU69">
        <v>5</v>
      </c>
      <c r="DV69">
        <v>2</v>
      </c>
      <c r="DW69" t="s">
        <v>617</v>
      </c>
      <c r="DX69" t="s">
        <v>618</v>
      </c>
      <c r="DY69" t="s">
        <v>617</v>
      </c>
      <c r="DZ69" t="s">
        <v>618</v>
      </c>
    </row>
    <row r="70" spans="1:130" x14ac:dyDescent="0.2">
      <c r="A70" s="44">
        <v>885</v>
      </c>
      <c r="B70" s="44">
        <v>0</v>
      </c>
      <c r="C70" s="44" t="s">
        <v>53</v>
      </c>
      <c r="D70" s="44">
        <v>6</v>
      </c>
      <c r="E70" s="44">
        <v>6</v>
      </c>
      <c r="F70" s="44">
        <v>4</v>
      </c>
      <c r="G70" s="44">
        <v>6</v>
      </c>
      <c r="H70" s="44">
        <v>2</v>
      </c>
      <c r="I70" s="44">
        <v>7</v>
      </c>
      <c r="J70" s="44">
        <v>7</v>
      </c>
      <c r="K70" s="44">
        <f>AVERAGE(ABS(F70-4),ABS(G70-4),ABS(H70-4),ABS(I70-4),ABS(J70-4))</f>
        <v>2</v>
      </c>
      <c r="L70" s="44">
        <v>7</v>
      </c>
      <c r="M70" s="44">
        <v>4</v>
      </c>
      <c r="N70" s="44">
        <v>7</v>
      </c>
      <c r="O70" s="9">
        <f>AVERAGE(L70:N70)</f>
        <v>6</v>
      </c>
      <c r="P70" s="44">
        <v>4</v>
      </c>
      <c r="Q70" s="44">
        <v>5</v>
      </c>
      <c r="R70" s="44">
        <v>7</v>
      </c>
      <c r="S70" s="44">
        <v>3</v>
      </c>
      <c r="T70" s="44">
        <f>-P70+Q70-R70+S70</f>
        <v>-3</v>
      </c>
      <c r="U70" s="44"/>
      <c r="V70" s="44"/>
      <c r="W70" s="44"/>
      <c r="X70" s="44">
        <v>6</v>
      </c>
      <c r="Y70" s="44">
        <v>5</v>
      </c>
      <c r="Z70" s="44">
        <v>6</v>
      </c>
      <c r="AA70" s="44"/>
      <c r="AB70" s="44"/>
      <c r="AC70" s="44"/>
      <c r="AD70" s="44"/>
      <c r="AE70" s="44"/>
      <c r="AF70" s="44"/>
      <c r="AG70" s="44">
        <f>AVERAGE(U70:AF70)</f>
        <v>5.666666666666667</v>
      </c>
      <c r="AH70" s="44">
        <v>3</v>
      </c>
      <c r="AI70" s="44">
        <v>4</v>
      </c>
      <c r="AJ70" s="44">
        <v>3</v>
      </c>
      <c r="AK70" s="44">
        <v>6</v>
      </c>
      <c r="AL70" s="44">
        <v>5</v>
      </c>
      <c r="AM70" s="44">
        <v>6</v>
      </c>
      <c r="AN70" s="44">
        <v>1</v>
      </c>
      <c r="AO70" s="44">
        <v>1</v>
      </c>
      <c r="AP70" s="44">
        <v>1</v>
      </c>
      <c r="AQ70" s="44">
        <v>6</v>
      </c>
      <c r="AR70" s="44">
        <v>5</v>
      </c>
      <c r="AS70" s="44">
        <v>6</v>
      </c>
      <c r="AT70">
        <f>IF(C70="Unión por la Patria (Frente de Todos)",AVERAGE(AK70:AM70)-MIN(AVERAGE(AH70:AJ70),AVERAGE(AN70:AP70),AVERAGE(AQ70:AS70)),IF(C70="Juntos por el Cambio",AVERAGE(AH70:AJ70)-MIN(AVERAGE(AK70:AM70),AVERAGE(AN70:AP70),AVERAGE(AQ70:AS70)),IF(C70="La Libertad Avanza",AVERAGE(AN70:AP70)-MIN(AVERAGE(AQ70:AS70),AVERAGE(AK70:AM70),AVERAGE(AH70:AJ70)),IF(C70="Frente de Izquierda",AVERAGE(AQ70:AS70)-MIN(AVERAGE(AN70:AP70),AVERAGE(AK70:AM70),AVERAGE(AH70:AJ70)),"N/A"))))</f>
        <v>4.666666666666667</v>
      </c>
      <c r="AU70">
        <f>MAX(SUM(AH70:AJ70),SUM(AK70:AM70),SUM(AN70:AP70),SUM(AQ70:AS70))-MIN(SUM(AH70:AJ70),SUM(AK70:AM70),SUM(AN70:AP70),SUM(AQ70:AS70))</f>
        <v>14</v>
      </c>
      <c r="AV70">
        <f>IF(C70="Unión por la Patria (Frente de Todos)",AVERAGE(AK70:AM70)-AVERAGE(AH70:AJ70,AN70:AP70,AQ70:AS70),IF(C70="Juntos por el Cambio",AVERAGE(AH70:AJ70)-AVERAGE(AK70:AS70),IF(C70="La Libertad Avanza",AVERAGE(AN70:AP70)-AVERAGE(AQ70:AS70,AH70:AM70),IF(C70="Frente de Izquierda",AVERAGE(AQ70:AS70)-AVERAGE(AH70:AP70),"N/A"))))</f>
        <v>2.3333333333333335</v>
      </c>
      <c r="AW70">
        <f>IF(C70="Unión por la Patria (Frente de Todos)",AK70-MIN(AH70,AN70,AQ70),IF(C70="Juntos por el Cambio",AH70-MIN(AK70,AN70,AQ70),IF(C70="La Libertad Avanza",AN70-MIN(AH70,AK70,AQ70),IF(C70="Frente de Izquierda",AQ70-MIN(AH70,AK70,AN70),"N/A"))))</f>
        <v>5</v>
      </c>
      <c r="AX70">
        <f>MAX(AH70,AK70,AN70,AQ70)-MIN(AH70,AK70,AN70,AQ70)</f>
        <v>5</v>
      </c>
      <c r="AY70">
        <f>IF(C70="Unión por la Patria (Frente de Todos)",AK70-AVERAGE(AQ70,AN70,AH70),IF(C70="Juntos por el Cambio",AH70-AVERAGE(AK70,AN70,AQ70),IF(C70="La Libertad Avanza",AN70-AVERAGE(AQ70,AK70,AH70),IF(C70="Frente de Izquierda",AQ70-AVERAGE(AN70,AK70,AH70),"N/A"))))</f>
        <v>2.6666666666666665</v>
      </c>
      <c r="AZ70">
        <f>IF(C70="Unión por la Patria (Frente de Todos)",AL70-MIN(AI70,AO70,AR70),IF(C70="Juntos por el Cambio",AI70-MIN(AL70,AO70,AR70),IF(C70="La Libertad Avanza",AO70-MIN(AI70,AL70,AR70),IF(C70="Frente de Izquierda",AR70-MIN(AI70,AL70,AO70),"N/A"))))</f>
        <v>4</v>
      </c>
      <c r="BA70">
        <f>MAX(AI70,AL70,AO70,AR70)-MIN(AI70,AL70,AO70,AR70)</f>
        <v>4</v>
      </c>
      <c r="BB70">
        <f>IF(C70="Unión por la Patria (Frente de Todos)",AL70-AVERAGE(AI70,AO70,AR70),IF(C70="Juntos por el Cambio",AI70-AVERAGE(AL70,AO70,AR70),IF(C70="La Libertad Avanza",AO70-AVERAGE(AI70,AL70,AR70),IF(C70="Frente de Izquierda",AR70-AVERAGE(AI70,AL70,AO70),"N/A"))))</f>
        <v>1.6666666666666665</v>
      </c>
      <c r="BC70">
        <f>IF(C70="Unión por la Patria (Frente de Todos)",AVERAGE(AH70:AJ70,AN70:AS70),IF(C70="Juntos por el Cambio",AVERAGE(AK70:AS70),IF(C70="La Libertad Avanza",AVERAGE(AQ70:AS70,AH70:AM70),IF(C70="Frente de Izquierda",AVERAGE(AH70:AP70),"N/A"))))</f>
        <v>3.3333333333333335</v>
      </c>
      <c r="BE70" t="s">
        <v>43</v>
      </c>
      <c r="BF70">
        <v>6</v>
      </c>
      <c r="BG70">
        <v>6</v>
      </c>
      <c r="BH70">
        <v>4</v>
      </c>
      <c r="BI70">
        <v>5</v>
      </c>
      <c r="BJ70">
        <v>3</v>
      </c>
      <c r="BK70">
        <v>7</v>
      </c>
      <c r="BL70">
        <v>7</v>
      </c>
      <c r="BM70" s="44">
        <f>AVERAGE(ABS(BH70-4),ABS(BI70-4),ABS(BJ70-4),ABS(BK70-4),ABS(BL70-4))</f>
        <v>1.6</v>
      </c>
      <c r="BN70">
        <v>6</v>
      </c>
      <c r="BO70">
        <v>5</v>
      </c>
      <c r="BP70">
        <v>7</v>
      </c>
      <c r="BQ70" s="9">
        <f>AVERAGE(BN70:BP70)</f>
        <v>6</v>
      </c>
      <c r="BR70">
        <v>4</v>
      </c>
      <c r="BS70">
        <v>7</v>
      </c>
      <c r="BT70">
        <v>6</v>
      </c>
      <c r="BU70">
        <v>3</v>
      </c>
      <c r="BV70" s="44">
        <f>-BR70+BS70-BT70+BU70</f>
        <v>0</v>
      </c>
      <c r="CF70">
        <v>6</v>
      </c>
      <c r="CG70">
        <v>6</v>
      </c>
      <c r="CH70">
        <v>6</v>
      </c>
      <c r="CI70" s="44">
        <f>AVERAGE(BW70:CH70)</f>
        <v>6</v>
      </c>
      <c r="CJ70">
        <v>2</v>
      </c>
      <c r="CK70">
        <v>2</v>
      </c>
      <c r="CL70">
        <v>3</v>
      </c>
      <c r="CM70">
        <v>5</v>
      </c>
      <c r="CN70">
        <v>5</v>
      </c>
      <c r="CO70">
        <v>6</v>
      </c>
      <c r="CP70">
        <v>1</v>
      </c>
      <c r="CQ70">
        <v>1</v>
      </c>
      <c r="CR70">
        <v>1</v>
      </c>
      <c r="CS70">
        <v>6</v>
      </c>
      <c r="CT70">
        <v>6</v>
      </c>
      <c r="CU70">
        <v>6</v>
      </c>
      <c r="CV70">
        <f>IF(BE70="Unión por la Patria (Frente de Todos)",AVERAGE(CM70:CO70)-MIN(AVERAGE(CJ70:CL70),AVERAGE(CP70:CR70),AVERAGE(CS70:CU70)),IF(BE70="Juntos por el Cambio",AVERAGE(CJ70:CL70)-MIN(AVERAGE(CM70:CO70),AVERAGE(CP70:CR70),AVERAGE(CS70:CU70)),IF(BE70="La Libertad Avanza",AVERAGE(CP70:CR70)-MIN(AVERAGE(CS70:CU70),AVERAGE(CM70:CO70),AVERAGE(CJ70:CL70)),IF(BE70="Frente de Izquierda",AVERAGE(CS70:CU70)-MIN(AVERAGE(CP70:CR70),AVERAGE(CM70:CO70),AVERAGE(CJ70:CL70)),"N/A"))))</f>
        <v>5</v>
      </c>
      <c r="CW70">
        <f>MAX(SUM(CJ70:CL70),SUM(CM70:CO70),SUM(CP70:CR70),SUM(CS70:CU70))-MIN(SUM(CJ70:CL70),SUM(CM70:CO70),SUM(CP70:CR70),SUM(CS70:CU70))</f>
        <v>15</v>
      </c>
      <c r="CX70">
        <f>IF(BE70="Unión por la Patria (Frente de Todos)",AVERAGE(CM70:CO70)-AVERAGE(CJ70:CL70,CP70:CR70,CS70:CU70),IF(BE70="Juntos por el Cambio",AVERAGE(CJ70:CL70)-AVERAGE(CM70:CU70),IF(BE70="La Libertad Avanza",AVERAGE(CP70:CR70)-AVERAGE(CS70:CU70,CJ70:CO70),IF(BE70="Frente de Izquierda",AVERAGE(CS70:CU70)-AVERAGE(CJ70:CR70),"N/A"))))</f>
        <v>3.1111111111111112</v>
      </c>
      <c r="CY70">
        <f>IF(BE70="Unión por la Patria (Frente de Todos)",CM70-MIN(CJ70,CP70,CS70),IF(BE70="Juntos por el Cambio",CJ70-MIN(CM70,CP70,CS70),IF(BE70="La Libertad Avanza",CP70-MIN(CJ70,CM70,CS70),IF(BE70="Frente de Izquierda",CS70-MIN(CJ70,CM70,CP70),"N/A"))))</f>
        <v>5</v>
      </c>
      <c r="CZ70">
        <f>MAX(CJ70,CM70,CP70,CS70)-MIN(CJ70,CM70,CP70,CS70)</f>
        <v>5</v>
      </c>
      <c r="DA70">
        <f>IF(BE70="Unión por la Patria (Frente de Todos)",CM70-AVERAGE(CS70,CP70,CJ70),IF(BE70="Juntos por el Cambio",CJ70-AVERAGE(CM70,CP70,CS70),IF(BE70="La Libertad Avanza",CP70-AVERAGE(CS70,CM70,CJ70),IF(BE70="Frente de Izquierda",CS70-AVERAGE(CP70,CM70,CJ70),"N/A"))))</f>
        <v>3.3333333333333335</v>
      </c>
      <c r="DB70">
        <f>IF(BE70="Unión por la Patria (Frente de Todos)",CN70-MIN(CK70,CQ70,CT70),IF(BE70="Juntos por el Cambio",CK70-MIN(CN70,CQ70,CT70),IF(BE70="La Libertad Avanza",CQ70-MIN(CK70,CN70,CT70),IF(BE70="Frente de Izquierda",CT70-MIN(CK70,CN70,CQ70),"N/A"))))</f>
        <v>5</v>
      </c>
      <c r="DC70">
        <f>MAX(CK70,CN70,CQ70,CT70)-MIN(CK70,CN70,CQ70,CT70)</f>
        <v>5</v>
      </c>
      <c r="DD70">
        <f>IF(BE70="Unión por la Patria (Frente de Todos)",CN70-AVERAGE(CK70,CQ70,CT70),IF(BE70="Juntos por el Cambio",CK70-AVERAGE(CN70,CQ70,CT70),IF(BE70="La Libertad Avanza",CQ70-AVERAGE(CK70,CN70,CT70),IF(BE70="Frente de Izquierda",CT70-AVERAGE(CK70,CN70,CQ70),"N/A"))))</f>
        <v>3.3333333333333335</v>
      </c>
      <c r="DE70">
        <f>IF(BE70="Unión por la Patria (Frente de Todos)",AVERAGE(CJ70:CL70,CP70:CU70),IF(BE70="Juntos por el Cambio",AVERAGE(CM70:CU70),IF(BE70="La Libertad Avanza",AVERAGE(CS70:CU70,CJ70:CO70),IF(BE70="Frente de Izquierda",AVERAGE(CJ70:CR70),"N/A"))))</f>
        <v>2.8888888888888888</v>
      </c>
      <c r="DF70">
        <v>8</v>
      </c>
      <c r="DG70" t="s">
        <v>518</v>
      </c>
      <c r="DH70" t="s">
        <v>518</v>
      </c>
      <c r="DI70" t="s">
        <v>518</v>
      </c>
      <c r="DJ70" t="s">
        <v>518</v>
      </c>
      <c r="DK70" t="s">
        <v>518</v>
      </c>
      <c r="DL70" t="s">
        <v>518</v>
      </c>
      <c r="DM70" t="s">
        <v>518</v>
      </c>
      <c r="DN70" t="s">
        <v>518</v>
      </c>
      <c r="DO70" t="s">
        <v>518</v>
      </c>
      <c r="DP70" t="s">
        <v>518</v>
      </c>
      <c r="DQ70" t="s">
        <v>518</v>
      </c>
      <c r="DR70" t="s">
        <v>518</v>
      </c>
      <c r="DS70" t="s">
        <v>518</v>
      </c>
      <c r="DT70" t="s">
        <v>518</v>
      </c>
      <c r="DU70" t="s">
        <v>518</v>
      </c>
      <c r="DV70" t="s">
        <v>518</v>
      </c>
      <c r="DW70" t="s">
        <v>518</v>
      </c>
      <c r="DX70" t="s">
        <v>518</v>
      </c>
      <c r="DY70" t="s">
        <v>518</v>
      </c>
      <c r="DZ70" t="s">
        <v>518</v>
      </c>
    </row>
    <row r="71" spans="1:130" x14ac:dyDescent="0.2">
      <c r="A71" s="44">
        <v>1135</v>
      </c>
      <c r="B71" s="44">
        <v>1</v>
      </c>
      <c r="C71" s="44" t="s">
        <v>49</v>
      </c>
      <c r="D71" s="44">
        <v>3</v>
      </c>
      <c r="E71" s="44">
        <v>5</v>
      </c>
      <c r="F71" s="44">
        <v>2</v>
      </c>
      <c r="G71" s="44">
        <v>2</v>
      </c>
      <c r="H71" s="44">
        <v>7</v>
      </c>
      <c r="I71" s="44">
        <v>2</v>
      </c>
      <c r="J71" s="44">
        <v>7</v>
      </c>
      <c r="K71" s="44">
        <f>AVERAGE(ABS(F71-4),ABS(G71-4),ABS(H71-4),ABS(I71-4),ABS(J71-4))</f>
        <v>2.4</v>
      </c>
      <c r="L71" s="44">
        <v>6</v>
      </c>
      <c r="M71" s="44">
        <v>4</v>
      </c>
      <c r="N71" s="44">
        <v>4</v>
      </c>
      <c r="O71" s="9">
        <f>AVERAGE(L71:N71)</f>
        <v>4.666666666666667</v>
      </c>
      <c r="P71" s="44">
        <v>3</v>
      </c>
      <c r="Q71" s="44">
        <v>7</v>
      </c>
      <c r="R71" s="44">
        <v>5</v>
      </c>
      <c r="S71" s="44">
        <v>5</v>
      </c>
      <c r="T71" s="44">
        <f>-P71+Q71-R71+S71</f>
        <v>4</v>
      </c>
      <c r="U71" s="44"/>
      <c r="V71" s="44"/>
      <c r="W71" s="44"/>
      <c r="X71" s="44"/>
      <c r="Y71" s="44"/>
      <c r="Z71" s="44"/>
      <c r="AA71" s="44">
        <v>6</v>
      </c>
      <c r="AB71" s="44">
        <v>6</v>
      </c>
      <c r="AC71" s="44">
        <v>5</v>
      </c>
      <c r="AD71" s="44"/>
      <c r="AE71" s="44"/>
      <c r="AF71" s="44"/>
      <c r="AG71" s="44">
        <f>AVERAGE(U71:AF71)</f>
        <v>5.666666666666667</v>
      </c>
      <c r="AH71" s="44">
        <v>5</v>
      </c>
      <c r="AI71" s="44">
        <v>6</v>
      </c>
      <c r="AJ71" s="44">
        <v>6</v>
      </c>
      <c r="AK71" s="44">
        <v>1</v>
      </c>
      <c r="AL71" s="44">
        <v>1</v>
      </c>
      <c r="AM71" s="44">
        <v>2</v>
      </c>
      <c r="AN71" s="44">
        <v>5</v>
      </c>
      <c r="AO71" s="44">
        <v>5</v>
      </c>
      <c r="AP71" s="44">
        <v>5</v>
      </c>
      <c r="AQ71" s="44">
        <v>1</v>
      </c>
      <c r="AR71" s="44">
        <v>1</v>
      </c>
      <c r="AS71" s="44">
        <v>1</v>
      </c>
      <c r="AT71">
        <f>IF(C71="Unión por la Patria (Frente de Todos)",AVERAGE(AK71:AM71)-MIN(AVERAGE(AH71:AJ71),AVERAGE(AN71:AP71),AVERAGE(AQ71:AS71)),IF(C71="Juntos por el Cambio",AVERAGE(AH71:AJ71)-MIN(AVERAGE(AK71:AM71),AVERAGE(AN71:AP71),AVERAGE(AQ71:AS71)),IF(C71="La Libertad Avanza",AVERAGE(AN71:AP71)-MIN(AVERAGE(AQ71:AS71),AVERAGE(AK71:AM71),AVERAGE(AH71:AJ71)),IF(C71="Frente de Izquierda",AVERAGE(AQ71:AS71)-MIN(AVERAGE(AN71:AP71),AVERAGE(AK71:AM71),AVERAGE(AH71:AJ71)),"N/A"))))</f>
        <v>4</v>
      </c>
      <c r="AU71">
        <f>MAX(SUM(AH71:AJ71),SUM(AK71:AM71),SUM(AN71:AP71),SUM(AQ71:AS71))-MIN(SUM(AH71:AJ71),SUM(AK71:AM71),SUM(AN71:AP71),SUM(AQ71:AS71))</f>
        <v>14</v>
      </c>
      <c r="AV71">
        <f>IF(C71="Unión por la Patria (Frente de Todos)",AVERAGE(AK71:AM71)-AVERAGE(AH71:AJ71,AN71:AP71,AQ71:AS71),IF(C71="Juntos por el Cambio",AVERAGE(AH71:AJ71)-AVERAGE(AK71:AS71),IF(C71="La Libertad Avanza",AVERAGE(AN71:AP71)-AVERAGE(AQ71:AS71,AH71:AM71),IF(C71="Frente de Izquierda",AVERAGE(AQ71:AS71)-AVERAGE(AH71:AP71),"N/A"))))</f>
        <v>2.3333333333333335</v>
      </c>
      <c r="AW71">
        <f>IF(C71="Unión por la Patria (Frente de Todos)",AK71-MIN(AH71,AN71,AQ71),IF(C71="Juntos por el Cambio",AH71-MIN(AK71,AN71,AQ71),IF(C71="La Libertad Avanza",AN71-MIN(AH71,AK71,AQ71),IF(C71="Frente de Izquierda",AQ71-MIN(AH71,AK71,AN71),"N/A"))))</f>
        <v>4</v>
      </c>
      <c r="AX71">
        <f>MAX(AH71,AK71,AN71,AQ71)-MIN(AH71,AK71,AN71,AQ71)</f>
        <v>4</v>
      </c>
      <c r="AY71">
        <f>IF(C71="Unión por la Patria (Frente de Todos)",AK71-AVERAGE(AQ71,AN71,AH71),IF(C71="Juntos por el Cambio",AH71-AVERAGE(AK71,AN71,AQ71),IF(C71="La Libertad Avanza",AN71-AVERAGE(AQ71,AK71,AH71),IF(C71="Frente de Izquierda",AQ71-AVERAGE(AN71,AK71,AH71),"N/A"))))</f>
        <v>2.6666666666666665</v>
      </c>
      <c r="AZ71">
        <f>IF(C71="Unión por la Patria (Frente de Todos)",AL71-MIN(AI71,AO71,AR71),IF(C71="Juntos por el Cambio",AI71-MIN(AL71,AO71,AR71),IF(C71="La Libertad Avanza",AO71-MIN(AI71,AL71,AR71),IF(C71="Frente de Izquierda",AR71-MIN(AI71,AL71,AO71),"N/A"))))</f>
        <v>4</v>
      </c>
      <c r="BA71">
        <f>MAX(AI71,AL71,AO71,AR71)-MIN(AI71,AL71,AO71,AR71)</f>
        <v>5</v>
      </c>
      <c r="BB71">
        <f>IF(C71="Unión por la Patria (Frente de Todos)",AL71-AVERAGE(AI71,AO71,AR71),IF(C71="Juntos por el Cambio",AI71-AVERAGE(AL71,AO71,AR71),IF(C71="La Libertad Avanza",AO71-AVERAGE(AI71,AL71,AR71),IF(C71="Frente de Izquierda",AR71-AVERAGE(AI71,AL71,AO71),"N/A"))))</f>
        <v>2.3333333333333335</v>
      </c>
      <c r="BC71">
        <f>IF(C71="Unión por la Patria (Frente de Todos)",AVERAGE(AH71:AJ71,AN71:AS71),IF(C71="Juntos por el Cambio",AVERAGE(AK71:AS71),IF(C71="La Libertad Avanza",AVERAGE(AQ71:AS71,AH71:AM71),IF(C71="Frente de Izquierda",AVERAGE(AH71:AP71),"N/A"))))</f>
        <v>2.6666666666666665</v>
      </c>
      <c r="BE71" t="s">
        <v>49</v>
      </c>
      <c r="BF71">
        <v>3</v>
      </c>
      <c r="BG71">
        <v>4</v>
      </c>
      <c r="BH71">
        <v>2</v>
      </c>
      <c r="BI71">
        <v>2</v>
      </c>
      <c r="BJ71">
        <v>6</v>
      </c>
      <c r="BK71">
        <v>3</v>
      </c>
      <c r="BL71">
        <v>6</v>
      </c>
      <c r="BM71" s="44">
        <f>AVERAGE(ABS(BH71-4),ABS(BI71-4),ABS(BJ71-4),ABS(BK71-4),ABS(BL71-4))</f>
        <v>1.8</v>
      </c>
      <c r="BN71">
        <v>5</v>
      </c>
      <c r="BO71">
        <v>4</v>
      </c>
      <c r="BP71">
        <v>7</v>
      </c>
      <c r="BQ71" s="9">
        <f>AVERAGE(BN71:BP71)</f>
        <v>5.333333333333333</v>
      </c>
      <c r="BR71">
        <v>2</v>
      </c>
      <c r="BS71">
        <v>7</v>
      </c>
      <c r="BT71">
        <v>2</v>
      </c>
      <c r="BU71">
        <v>7</v>
      </c>
      <c r="BV71" s="44">
        <f>-BR71+BS71-BT71+BU71</f>
        <v>10</v>
      </c>
      <c r="CC71">
        <v>6</v>
      </c>
      <c r="CD71">
        <v>5</v>
      </c>
      <c r="CE71">
        <v>5</v>
      </c>
      <c r="CI71" s="44">
        <f>AVERAGE(BW71:CH71)</f>
        <v>5.333333333333333</v>
      </c>
      <c r="CJ71">
        <v>5</v>
      </c>
      <c r="CK71">
        <v>6</v>
      </c>
      <c r="CL71">
        <v>6</v>
      </c>
      <c r="CM71">
        <v>1</v>
      </c>
      <c r="CN71">
        <v>1</v>
      </c>
      <c r="CO71">
        <v>2</v>
      </c>
      <c r="CP71">
        <v>5</v>
      </c>
      <c r="CQ71">
        <v>5</v>
      </c>
      <c r="CR71">
        <v>5</v>
      </c>
      <c r="CS71">
        <v>1</v>
      </c>
      <c r="CT71">
        <v>1</v>
      </c>
      <c r="CU71">
        <v>3</v>
      </c>
      <c r="CV71">
        <f>IF(BE71="Unión por la Patria (Frente de Todos)",AVERAGE(CM71:CO71)-MIN(AVERAGE(CJ71:CL71),AVERAGE(CP71:CR71),AVERAGE(CS71:CU71)),IF(BE71="Juntos por el Cambio",AVERAGE(CJ71:CL71)-MIN(AVERAGE(CM71:CO71),AVERAGE(CP71:CR71),AVERAGE(CS71:CU71)),IF(BE71="La Libertad Avanza",AVERAGE(CP71:CR71)-MIN(AVERAGE(CS71:CU71),AVERAGE(CM71:CO71),AVERAGE(CJ71:CL71)),IF(BE71="Frente de Izquierda",AVERAGE(CS71:CU71)-MIN(AVERAGE(CP71:CR71),AVERAGE(CM71:CO71),AVERAGE(CJ71:CL71)),"N/A"))))</f>
        <v>3.666666666666667</v>
      </c>
      <c r="CW71">
        <f>MAX(SUM(CJ71:CL71),SUM(CM71:CO71),SUM(CP71:CR71),SUM(CS71:CU71))-MIN(SUM(CJ71:CL71),SUM(CM71:CO71),SUM(CP71:CR71),SUM(CS71:CU71))</f>
        <v>13</v>
      </c>
      <c r="CX71">
        <f>IF(BE71="Unión por la Patria (Frente de Todos)",AVERAGE(CM71:CO71)-AVERAGE(CJ71:CL71,CP71:CR71,CS71:CU71),IF(BE71="Juntos por el Cambio",AVERAGE(CJ71:CL71)-AVERAGE(CM71:CU71),IF(BE71="La Libertad Avanza",AVERAGE(CP71:CR71)-AVERAGE(CS71:CU71,CJ71:CO71),IF(BE71="Frente de Izquierda",AVERAGE(CS71:CU71)-AVERAGE(CJ71:CR71),"N/A"))))</f>
        <v>2.1111111111111112</v>
      </c>
      <c r="CY71">
        <f>IF(BE71="Unión por la Patria (Frente de Todos)",CM71-MIN(CJ71,CP71,CS71),IF(BE71="Juntos por el Cambio",CJ71-MIN(CM71,CP71,CS71),IF(BE71="La Libertad Avanza",CP71-MIN(CJ71,CM71,CS71),IF(BE71="Frente de Izquierda",CS71-MIN(CJ71,CM71,CP71),"N/A"))))</f>
        <v>4</v>
      </c>
      <c r="CZ71">
        <f>MAX(CJ71,CM71,CP71,CS71)-MIN(CJ71,CM71,CP71,CS71)</f>
        <v>4</v>
      </c>
      <c r="DA71">
        <f>IF(BE71="Unión por la Patria (Frente de Todos)",CM71-AVERAGE(CS71,CP71,CJ71),IF(BE71="Juntos por el Cambio",CJ71-AVERAGE(CM71,CP71,CS71),IF(BE71="La Libertad Avanza",CP71-AVERAGE(CS71,CM71,CJ71),IF(BE71="Frente de Izquierda",CS71-AVERAGE(CP71,CM71,CJ71),"N/A"))))</f>
        <v>2.6666666666666665</v>
      </c>
      <c r="DB71">
        <f>IF(BE71="Unión por la Patria (Frente de Todos)",CN71-MIN(CK71,CQ71,CT71),IF(BE71="Juntos por el Cambio",CK71-MIN(CN71,CQ71,CT71),IF(BE71="La Libertad Avanza",CQ71-MIN(CK71,CN71,CT71),IF(BE71="Frente de Izquierda",CT71-MIN(CK71,CN71,CQ71),"N/A"))))</f>
        <v>4</v>
      </c>
      <c r="DC71">
        <f>MAX(CK71,CN71,CQ71,CT71)-MIN(CK71,CN71,CQ71,CT71)</f>
        <v>5</v>
      </c>
      <c r="DD71">
        <f>IF(BE71="Unión por la Patria (Frente de Todos)",CN71-AVERAGE(CK71,CQ71,CT71),IF(BE71="Juntos por el Cambio",CK71-AVERAGE(CN71,CQ71,CT71),IF(BE71="La Libertad Avanza",CQ71-AVERAGE(CK71,CN71,CT71),IF(BE71="Frente de Izquierda",CT71-AVERAGE(CK71,CN71,CQ71),"N/A"))))</f>
        <v>2.3333333333333335</v>
      </c>
      <c r="DE71">
        <f>IF(BE71="Unión por la Patria (Frente de Todos)",AVERAGE(CJ71:CL71,CP71:CU71),IF(BE71="Juntos por el Cambio",AVERAGE(CM71:CU71),IF(BE71="La Libertad Avanza",AVERAGE(CS71:CU71,CJ71:CO71),IF(BE71="Frente de Izquierda",AVERAGE(CJ71:CR71),"N/A"))))</f>
        <v>2.8888888888888888</v>
      </c>
      <c r="DF71">
        <v>5</v>
      </c>
      <c r="DG71">
        <v>1</v>
      </c>
      <c r="DH71">
        <v>3</v>
      </c>
      <c r="DI71">
        <v>2</v>
      </c>
      <c r="DJ71">
        <v>0</v>
      </c>
      <c r="DK71">
        <v>2</v>
      </c>
      <c r="DL71">
        <v>5</v>
      </c>
      <c r="DM71">
        <v>4</v>
      </c>
      <c r="DN71">
        <v>5</v>
      </c>
      <c r="DO71">
        <v>4</v>
      </c>
      <c r="DP71">
        <v>2</v>
      </c>
      <c r="DQ71">
        <v>5</v>
      </c>
      <c r="DR71">
        <v>2</v>
      </c>
      <c r="DS71">
        <v>1</v>
      </c>
      <c r="DT71">
        <v>2</v>
      </c>
      <c r="DU71">
        <v>3</v>
      </c>
      <c r="DV71">
        <v>2</v>
      </c>
      <c r="DW71" t="s">
        <v>617</v>
      </c>
      <c r="DX71" t="s">
        <v>617</v>
      </c>
      <c r="DY71" t="s">
        <v>617</v>
      </c>
      <c r="DZ71" t="s">
        <v>618</v>
      </c>
    </row>
    <row r="72" spans="1:130" x14ac:dyDescent="0.2">
      <c r="A72" s="44">
        <v>533</v>
      </c>
      <c r="B72" s="44">
        <v>0</v>
      </c>
      <c r="C72" s="44" t="s">
        <v>43</v>
      </c>
      <c r="D72" s="44">
        <v>1</v>
      </c>
      <c r="E72" s="44">
        <v>3</v>
      </c>
      <c r="F72" s="44">
        <v>3</v>
      </c>
      <c r="G72" s="44">
        <v>4</v>
      </c>
      <c r="H72" s="44">
        <v>7</v>
      </c>
      <c r="I72" s="44">
        <v>7</v>
      </c>
      <c r="J72" s="44">
        <v>7</v>
      </c>
      <c r="K72" s="44">
        <f>AVERAGE(ABS(F72-4),ABS(G72-4),ABS(H72-4),ABS(I72-4),ABS(J72-4))</f>
        <v>2</v>
      </c>
      <c r="L72" s="44">
        <v>7</v>
      </c>
      <c r="M72" s="44">
        <v>7</v>
      </c>
      <c r="N72" s="44">
        <v>7</v>
      </c>
      <c r="O72" s="9">
        <f>AVERAGE(L72:N72)</f>
        <v>7</v>
      </c>
      <c r="P72" s="44">
        <v>1</v>
      </c>
      <c r="Q72" s="44">
        <v>7</v>
      </c>
      <c r="R72" s="44">
        <v>7</v>
      </c>
      <c r="S72" s="44">
        <v>7</v>
      </c>
      <c r="T72" s="44">
        <f>-P72+Q72-R72+S72</f>
        <v>6</v>
      </c>
      <c r="U72" s="44"/>
      <c r="V72" s="44"/>
      <c r="W72" s="44"/>
      <c r="X72" s="44"/>
      <c r="Y72" s="44"/>
      <c r="Z72" s="44"/>
      <c r="AA72" s="44"/>
      <c r="AB72" s="44"/>
      <c r="AC72" s="44"/>
      <c r="AD72" s="44">
        <v>6</v>
      </c>
      <c r="AE72" s="44">
        <v>6</v>
      </c>
      <c r="AF72" s="44">
        <v>6</v>
      </c>
      <c r="AG72" s="44">
        <f>AVERAGE(U72:AF72)</f>
        <v>6</v>
      </c>
      <c r="AH72" s="44">
        <v>1</v>
      </c>
      <c r="AI72" s="44">
        <v>2</v>
      </c>
      <c r="AJ72" s="44">
        <v>3</v>
      </c>
      <c r="AK72" s="44">
        <v>1</v>
      </c>
      <c r="AL72" s="44">
        <v>3</v>
      </c>
      <c r="AM72" s="44">
        <v>3</v>
      </c>
      <c r="AN72" s="44">
        <v>1</v>
      </c>
      <c r="AO72" s="44">
        <v>1</v>
      </c>
      <c r="AP72" s="44">
        <v>1</v>
      </c>
      <c r="AQ72" s="44">
        <v>6</v>
      </c>
      <c r="AR72" s="44">
        <v>4</v>
      </c>
      <c r="AS72" s="44">
        <v>5</v>
      </c>
      <c r="AT72">
        <f>IF(C72="Unión por la Patria (Frente de Todos)",AVERAGE(AK72:AM72)-MIN(AVERAGE(AH72:AJ72),AVERAGE(AN72:AP72),AVERAGE(AQ72:AS72)),IF(C72="Juntos por el Cambio",AVERAGE(AH72:AJ72)-MIN(AVERAGE(AK72:AM72),AVERAGE(AN72:AP72),AVERAGE(AQ72:AS72)),IF(C72="La Libertad Avanza",AVERAGE(AN72:AP72)-MIN(AVERAGE(AQ72:AS72),AVERAGE(AK72:AM72),AVERAGE(AH72:AJ72)),IF(C72="Frente de Izquierda",AVERAGE(AQ72:AS72)-MIN(AVERAGE(AN72:AP72),AVERAGE(AK72:AM72),AVERAGE(AH72:AJ72)),"N/A"))))</f>
        <v>4</v>
      </c>
      <c r="AU72">
        <f>MAX(SUM(AH72:AJ72),SUM(AK72:AM72),SUM(AN72:AP72),SUM(AQ72:AS72))-MIN(SUM(AH72:AJ72),SUM(AK72:AM72),SUM(AN72:AP72),SUM(AQ72:AS72))</f>
        <v>12</v>
      </c>
      <c r="AV72">
        <f>IF(C72="Unión por la Patria (Frente de Todos)",AVERAGE(AK72:AM72)-AVERAGE(AH72:AJ72,AN72:AP72,AQ72:AS72),IF(C72="Juntos por el Cambio",AVERAGE(AH72:AJ72)-AVERAGE(AK72:AS72),IF(C72="La Libertad Avanza",AVERAGE(AN72:AP72)-AVERAGE(AQ72:AS72,AH72:AM72),IF(C72="Frente de Izquierda",AVERAGE(AQ72:AS72)-AVERAGE(AH72:AP72),"N/A"))))</f>
        <v>3.2222222222222223</v>
      </c>
      <c r="AW72">
        <f>IF(C72="Unión por la Patria (Frente de Todos)",AK72-MIN(AH72,AN72,AQ72),IF(C72="Juntos por el Cambio",AH72-MIN(AK72,AN72,AQ72),IF(C72="La Libertad Avanza",AN72-MIN(AH72,AK72,AQ72),IF(C72="Frente de Izquierda",AQ72-MIN(AH72,AK72,AN72),"N/A"))))</f>
        <v>5</v>
      </c>
      <c r="AX72">
        <f>MAX(AH72,AK72,AN72,AQ72)-MIN(AH72,AK72,AN72,AQ72)</f>
        <v>5</v>
      </c>
      <c r="AY72">
        <f>IF(C72="Unión por la Patria (Frente de Todos)",AK72-AVERAGE(AQ72,AN72,AH72),IF(C72="Juntos por el Cambio",AH72-AVERAGE(AK72,AN72,AQ72),IF(C72="La Libertad Avanza",AN72-AVERAGE(AQ72,AK72,AH72),IF(C72="Frente de Izquierda",AQ72-AVERAGE(AN72,AK72,AH72),"N/A"))))</f>
        <v>5</v>
      </c>
      <c r="AZ72">
        <f>IF(C72="Unión por la Patria (Frente de Todos)",AL72-MIN(AI72,AO72,AR72),IF(C72="Juntos por el Cambio",AI72-MIN(AL72,AO72,AR72),IF(C72="La Libertad Avanza",AO72-MIN(AI72,AL72,AR72),IF(C72="Frente de Izquierda",AR72-MIN(AI72,AL72,AO72),"N/A"))))</f>
        <v>3</v>
      </c>
      <c r="BA72">
        <f>MAX(AI72,AL72,AO72,AR72)-MIN(AI72,AL72,AO72,AR72)</f>
        <v>3</v>
      </c>
      <c r="BB72">
        <f>IF(C72="Unión por la Patria (Frente de Todos)",AL72-AVERAGE(AI72,AO72,AR72),IF(C72="Juntos por el Cambio",AI72-AVERAGE(AL72,AO72,AR72),IF(C72="La Libertad Avanza",AO72-AVERAGE(AI72,AL72,AR72),IF(C72="Frente de Izquierda",AR72-AVERAGE(AI72,AL72,AO72),"N/A"))))</f>
        <v>2</v>
      </c>
      <c r="BC72">
        <f>IF(C72="Unión por la Patria (Frente de Todos)",AVERAGE(AH72:AJ72,AN72:AS72),IF(C72="Juntos por el Cambio",AVERAGE(AK72:AS72),IF(C72="La Libertad Avanza",AVERAGE(AQ72:AS72,AH72:AM72),IF(C72="Frente de Izquierda",AVERAGE(AH72:AP72),"N/A"))))</f>
        <v>1.7777777777777777</v>
      </c>
      <c r="BE72" t="s">
        <v>43</v>
      </c>
      <c r="BF72">
        <v>2</v>
      </c>
      <c r="BG72">
        <v>3</v>
      </c>
      <c r="BH72">
        <v>3</v>
      </c>
      <c r="BI72">
        <v>1</v>
      </c>
      <c r="BJ72">
        <v>7</v>
      </c>
      <c r="BK72">
        <v>4</v>
      </c>
      <c r="BL72">
        <v>7</v>
      </c>
      <c r="BM72" s="44">
        <f>AVERAGE(ABS(BH72-4),ABS(BI72-4),ABS(BJ72-4),ABS(BK72-4),ABS(BL72-4))</f>
        <v>2</v>
      </c>
      <c r="BN72">
        <v>4</v>
      </c>
      <c r="BO72">
        <v>5</v>
      </c>
      <c r="BP72">
        <v>7</v>
      </c>
      <c r="BQ72" s="9">
        <f>AVERAGE(BN72:BP72)</f>
        <v>5.333333333333333</v>
      </c>
      <c r="BR72">
        <v>1</v>
      </c>
      <c r="BS72">
        <v>7</v>
      </c>
      <c r="BT72">
        <v>7</v>
      </c>
      <c r="BU72">
        <v>7</v>
      </c>
      <c r="BV72" s="44">
        <f>-BR72+BS72-BT72+BU72</f>
        <v>6</v>
      </c>
      <c r="CF72">
        <v>6</v>
      </c>
      <c r="CG72">
        <v>6</v>
      </c>
      <c r="CH72">
        <v>6</v>
      </c>
      <c r="CI72" s="44">
        <f>AVERAGE(BW72:CH72)</f>
        <v>6</v>
      </c>
      <c r="CJ72">
        <v>3</v>
      </c>
      <c r="CK72">
        <v>2</v>
      </c>
      <c r="CL72">
        <v>3</v>
      </c>
      <c r="CM72">
        <v>3</v>
      </c>
      <c r="CN72">
        <v>3</v>
      </c>
      <c r="CO72">
        <v>3</v>
      </c>
      <c r="CP72">
        <v>3</v>
      </c>
      <c r="CQ72">
        <v>3</v>
      </c>
      <c r="CR72">
        <v>3</v>
      </c>
      <c r="CS72">
        <v>6</v>
      </c>
      <c r="CT72">
        <v>6</v>
      </c>
      <c r="CU72">
        <v>6</v>
      </c>
      <c r="CV72">
        <f>IF(BE72="Unión por la Patria (Frente de Todos)",AVERAGE(CM72:CO72)-MIN(AVERAGE(CJ72:CL72),AVERAGE(CP72:CR72),AVERAGE(CS72:CU72)),IF(BE72="Juntos por el Cambio",AVERAGE(CJ72:CL72)-MIN(AVERAGE(CM72:CO72),AVERAGE(CP72:CR72),AVERAGE(CS72:CU72)),IF(BE72="La Libertad Avanza",AVERAGE(CP72:CR72)-MIN(AVERAGE(CS72:CU72),AVERAGE(CM72:CO72),AVERAGE(CJ72:CL72)),IF(BE72="Frente de Izquierda",AVERAGE(CS72:CU72)-MIN(AVERAGE(CP72:CR72),AVERAGE(CM72:CO72),AVERAGE(CJ72:CL72)),"N/A"))))</f>
        <v>3.3333333333333335</v>
      </c>
      <c r="CW72">
        <f>MAX(SUM(CJ72:CL72),SUM(CM72:CO72),SUM(CP72:CR72),SUM(CS72:CU72))-MIN(SUM(CJ72:CL72),SUM(CM72:CO72),SUM(CP72:CR72),SUM(CS72:CU72))</f>
        <v>10</v>
      </c>
      <c r="CX72">
        <f>IF(BE72="Unión por la Patria (Frente de Todos)",AVERAGE(CM72:CO72)-AVERAGE(CJ72:CL72,CP72:CR72,CS72:CU72),IF(BE72="Juntos por el Cambio",AVERAGE(CJ72:CL72)-AVERAGE(CM72:CU72),IF(BE72="La Libertad Avanza",AVERAGE(CP72:CR72)-AVERAGE(CS72:CU72,CJ72:CO72),IF(BE72="Frente de Izquierda",AVERAGE(CS72:CU72)-AVERAGE(CJ72:CR72),"N/A"))))</f>
        <v>3.1111111111111112</v>
      </c>
      <c r="CY72">
        <f>IF(BE72="Unión por la Patria (Frente de Todos)",CM72-MIN(CJ72,CP72,CS72),IF(BE72="Juntos por el Cambio",CJ72-MIN(CM72,CP72,CS72),IF(BE72="La Libertad Avanza",CP72-MIN(CJ72,CM72,CS72),IF(BE72="Frente de Izquierda",CS72-MIN(CJ72,CM72,CP72),"N/A"))))</f>
        <v>3</v>
      </c>
      <c r="CZ72">
        <f>MAX(CJ72,CM72,CP72,CS72)-MIN(CJ72,CM72,CP72,CS72)</f>
        <v>3</v>
      </c>
      <c r="DA72">
        <f>IF(BE72="Unión por la Patria (Frente de Todos)",CM72-AVERAGE(CS72,CP72,CJ72),IF(BE72="Juntos por el Cambio",CJ72-AVERAGE(CM72,CP72,CS72),IF(BE72="La Libertad Avanza",CP72-AVERAGE(CS72,CM72,CJ72),IF(BE72="Frente de Izquierda",CS72-AVERAGE(CP72,CM72,CJ72),"N/A"))))</f>
        <v>3</v>
      </c>
      <c r="DB72">
        <f>IF(BE72="Unión por la Patria (Frente de Todos)",CN72-MIN(CK72,CQ72,CT72),IF(BE72="Juntos por el Cambio",CK72-MIN(CN72,CQ72,CT72),IF(BE72="La Libertad Avanza",CQ72-MIN(CK72,CN72,CT72),IF(BE72="Frente de Izquierda",CT72-MIN(CK72,CN72,CQ72),"N/A"))))</f>
        <v>4</v>
      </c>
      <c r="DC72">
        <f>MAX(CK72,CN72,CQ72,CT72)-MIN(CK72,CN72,CQ72,CT72)</f>
        <v>4</v>
      </c>
      <c r="DD72">
        <f>IF(BE72="Unión por la Patria (Frente de Todos)",CN72-AVERAGE(CK72,CQ72,CT72),IF(BE72="Juntos por el Cambio",CK72-AVERAGE(CN72,CQ72,CT72),IF(BE72="La Libertad Avanza",CQ72-AVERAGE(CK72,CN72,CT72),IF(BE72="Frente de Izquierda",CT72-AVERAGE(CK72,CN72,CQ72),"N/A"))))</f>
        <v>3.3333333333333335</v>
      </c>
      <c r="DE72">
        <f>IF(BE72="Unión por la Patria (Frente de Todos)",AVERAGE(CJ72:CL72,CP72:CU72),IF(BE72="Juntos por el Cambio",AVERAGE(CM72:CU72),IF(BE72="La Libertad Avanza",AVERAGE(CS72:CU72,CJ72:CO72),IF(BE72="Frente de Izquierda",AVERAGE(CJ72:CR72),"N/A"))))</f>
        <v>2.8888888888888888</v>
      </c>
      <c r="DF72">
        <v>6</v>
      </c>
      <c r="DG72" t="s">
        <v>518</v>
      </c>
      <c r="DH72" t="s">
        <v>518</v>
      </c>
      <c r="DI72" t="s">
        <v>518</v>
      </c>
      <c r="DJ72" t="s">
        <v>518</v>
      </c>
      <c r="DK72" t="s">
        <v>518</v>
      </c>
      <c r="DL72" t="s">
        <v>518</v>
      </c>
      <c r="DM72" t="s">
        <v>518</v>
      </c>
      <c r="DN72" t="s">
        <v>518</v>
      </c>
      <c r="DO72" t="s">
        <v>518</v>
      </c>
      <c r="DP72" t="s">
        <v>518</v>
      </c>
      <c r="DQ72" t="s">
        <v>518</v>
      </c>
      <c r="DR72" t="s">
        <v>518</v>
      </c>
      <c r="DS72" t="s">
        <v>518</v>
      </c>
      <c r="DT72" t="s">
        <v>518</v>
      </c>
      <c r="DU72" t="s">
        <v>518</v>
      </c>
      <c r="DV72" t="s">
        <v>518</v>
      </c>
      <c r="DW72" t="s">
        <v>518</v>
      </c>
      <c r="DX72" t="s">
        <v>518</v>
      </c>
      <c r="DY72" t="s">
        <v>518</v>
      </c>
      <c r="DZ72" t="s">
        <v>518</v>
      </c>
    </row>
    <row r="73" spans="1:130" x14ac:dyDescent="0.2">
      <c r="A73" s="44">
        <v>301</v>
      </c>
      <c r="B73" s="44">
        <v>1</v>
      </c>
      <c r="C73" s="44" t="s">
        <v>49</v>
      </c>
      <c r="D73" s="44">
        <v>7</v>
      </c>
      <c r="E73" s="44">
        <v>7</v>
      </c>
      <c r="F73" s="44">
        <v>5</v>
      </c>
      <c r="G73" s="44">
        <v>1</v>
      </c>
      <c r="H73" s="44">
        <v>6</v>
      </c>
      <c r="I73" s="44">
        <v>1</v>
      </c>
      <c r="J73" s="44">
        <v>4</v>
      </c>
      <c r="K73" s="44">
        <f>AVERAGE(ABS(F73-4),ABS(G73-4),ABS(H73-4),ABS(I73-4),ABS(J73-4))</f>
        <v>1.8</v>
      </c>
      <c r="L73" s="44">
        <v>6</v>
      </c>
      <c r="M73" s="44">
        <v>3</v>
      </c>
      <c r="N73" s="44">
        <v>6</v>
      </c>
      <c r="O73" s="9">
        <f>AVERAGE(L73:N73)</f>
        <v>5</v>
      </c>
      <c r="P73" s="44">
        <v>3</v>
      </c>
      <c r="Q73" s="44">
        <v>7</v>
      </c>
      <c r="R73" s="44">
        <v>2</v>
      </c>
      <c r="S73" s="44">
        <v>6</v>
      </c>
      <c r="T73" s="44">
        <f>-P73+Q73-R73+S73</f>
        <v>8</v>
      </c>
      <c r="U73" s="44"/>
      <c r="V73" s="44"/>
      <c r="W73" s="44"/>
      <c r="X73" s="44"/>
      <c r="Y73" s="44"/>
      <c r="Z73" s="44"/>
      <c r="AA73" s="44">
        <v>6</v>
      </c>
      <c r="AB73" s="44">
        <v>6</v>
      </c>
      <c r="AC73" s="44">
        <v>6</v>
      </c>
      <c r="AD73" s="44"/>
      <c r="AE73" s="44"/>
      <c r="AF73" s="44"/>
      <c r="AG73" s="44">
        <f>AVERAGE(U73:AF73)</f>
        <v>6</v>
      </c>
      <c r="AH73" s="44">
        <v>4</v>
      </c>
      <c r="AI73" s="44">
        <v>6</v>
      </c>
      <c r="AJ73" s="44">
        <v>6</v>
      </c>
      <c r="AK73" s="44">
        <v>1</v>
      </c>
      <c r="AL73" s="44">
        <v>1</v>
      </c>
      <c r="AM73" s="44">
        <v>2</v>
      </c>
      <c r="AN73" s="44">
        <v>6</v>
      </c>
      <c r="AO73" s="44">
        <v>6</v>
      </c>
      <c r="AP73" s="44">
        <v>6</v>
      </c>
      <c r="AQ73" s="44">
        <v>2</v>
      </c>
      <c r="AR73" s="44">
        <v>1</v>
      </c>
      <c r="AS73" s="44">
        <v>3</v>
      </c>
      <c r="AT73">
        <f>IF(C73="Unión por la Patria (Frente de Todos)",AVERAGE(AK73:AM73)-MIN(AVERAGE(AH73:AJ73),AVERAGE(AN73:AP73),AVERAGE(AQ73:AS73)),IF(C73="Juntos por el Cambio",AVERAGE(AH73:AJ73)-MIN(AVERAGE(AK73:AM73),AVERAGE(AN73:AP73),AVERAGE(AQ73:AS73)),IF(C73="La Libertad Avanza",AVERAGE(AN73:AP73)-MIN(AVERAGE(AQ73:AS73),AVERAGE(AK73:AM73),AVERAGE(AH73:AJ73)),IF(C73="Frente de Izquierda",AVERAGE(AQ73:AS73)-MIN(AVERAGE(AN73:AP73),AVERAGE(AK73:AM73),AVERAGE(AH73:AJ73)),"N/A"))))</f>
        <v>4.666666666666667</v>
      </c>
      <c r="AU73">
        <f>MAX(SUM(AH73:AJ73),SUM(AK73:AM73),SUM(AN73:AP73),SUM(AQ73:AS73))-MIN(SUM(AH73:AJ73),SUM(AK73:AM73),SUM(AN73:AP73),SUM(AQ73:AS73))</f>
        <v>14</v>
      </c>
      <c r="AV73">
        <f>IF(C73="Unión por la Patria (Frente de Todos)",AVERAGE(AK73:AM73)-AVERAGE(AH73:AJ73,AN73:AP73,AQ73:AS73),IF(C73="Juntos por el Cambio",AVERAGE(AH73:AJ73)-AVERAGE(AK73:AS73),IF(C73="La Libertad Avanza",AVERAGE(AN73:AP73)-AVERAGE(AQ73:AS73,AH73:AM73),IF(C73="Frente de Izquierda",AVERAGE(AQ73:AS73)-AVERAGE(AH73:AP73),"N/A"))))</f>
        <v>3.1111111111111112</v>
      </c>
      <c r="AW73">
        <f>IF(C73="Unión por la Patria (Frente de Todos)",AK73-MIN(AH73,AN73,AQ73),IF(C73="Juntos por el Cambio",AH73-MIN(AK73,AN73,AQ73),IF(C73="La Libertad Avanza",AN73-MIN(AH73,AK73,AQ73),IF(C73="Frente de Izquierda",AQ73-MIN(AH73,AK73,AN73),"N/A"))))</f>
        <v>5</v>
      </c>
      <c r="AX73">
        <f>MAX(AH73,AK73,AN73,AQ73)-MIN(AH73,AK73,AN73,AQ73)</f>
        <v>5</v>
      </c>
      <c r="AY73">
        <f>IF(C73="Unión por la Patria (Frente de Todos)",AK73-AVERAGE(AQ73,AN73,AH73),IF(C73="Juntos por el Cambio",AH73-AVERAGE(AK73,AN73,AQ73),IF(C73="La Libertad Avanza",AN73-AVERAGE(AQ73,AK73,AH73),IF(C73="Frente de Izquierda",AQ73-AVERAGE(AN73,AK73,AH73),"N/A"))))</f>
        <v>3.6666666666666665</v>
      </c>
      <c r="AZ73">
        <f>IF(C73="Unión por la Patria (Frente de Todos)",AL73-MIN(AI73,AO73,AR73),IF(C73="Juntos por el Cambio",AI73-MIN(AL73,AO73,AR73),IF(C73="La Libertad Avanza",AO73-MIN(AI73,AL73,AR73),IF(C73="Frente de Izquierda",AR73-MIN(AI73,AL73,AO73),"N/A"))))</f>
        <v>5</v>
      </c>
      <c r="BA73">
        <f>MAX(AI73,AL73,AO73,AR73)-MIN(AI73,AL73,AO73,AR73)</f>
        <v>5</v>
      </c>
      <c r="BB73">
        <f>IF(C73="Unión por la Patria (Frente de Todos)",AL73-AVERAGE(AI73,AO73,AR73),IF(C73="Juntos por el Cambio",AI73-AVERAGE(AL73,AO73,AR73),IF(C73="La Libertad Avanza",AO73-AVERAGE(AI73,AL73,AR73),IF(C73="Frente de Izquierda",AR73-AVERAGE(AI73,AL73,AO73),"N/A"))))</f>
        <v>3.3333333333333335</v>
      </c>
      <c r="BC73">
        <f>IF(C73="Unión por la Patria (Frente de Todos)",AVERAGE(AH73:AJ73,AN73:AS73),IF(C73="Juntos por el Cambio",AVERAGE(AK73:AS73),IF(C73="La Libertad Avanza",AVERAGE(AQ73:AS73,AH73:AM73),IF(C73="Frente de Izquierda",AVERAGE(AH73:AP73),"N/A"))))</f>
        <v>2.8888888888888888</v>
      </c>
      <c r="BE73" t="s">
        <v>49</v>
      </c>
      <c r="BF73">
        <v>6</v>
      </c>
      <c r="BG73">
        <v>6</v>
      </c>
      <c r="BH73">
        <v>7</v>
      </c>
      <c r="BI73">
        <v>1</v>
      </c>
      <c r="BJ73">
        <v>7</v>
      </c>
      <c r="BK73">
        <v>2</v>
      </c>
      <c r="BL73">
        <v>4</v>
      </c>
      <c r="BM73" s="44">
        <f>AVERAGE(ABS(BH73-4),ABS(BI73-4),ABS(BJ73-4),ABS(BK73-4),ABS(BL73-4))</f>
        <v>2.2000000000000002</v>
      </c>
      <c r="BN73">
        <v>6</v>
      </c>
      <c r="BO73">
        <v>5</v>
      </c>
      <c r="BP73">
        <v>6</v>
      </c>
      <c r="BQ73" s="9">
        <f>AVERAGE(BN73:BP73)</f>
        <v>5.666666666666667</v>
      </c>
      <c r="BR73">
        <v>2</v>
      </c>
      <c r="BS73">
        <v>7</v>
      </c>
      <c r="BT73">
        <v>2</v>
      </c>
      <c r="BU73">
        <v>6</v>
      </c>
      <c r="BV73" s="44">
        <f>-BR73+BS73-BT73+BU73</f>
        <v>9</v>
      </c>
      <c r="CC73">
        <v>6</v>
      </c>
      <c r="CD73">
        <v>6</v>
      </c>
      <c r="CE73">
        <v>6</v>
      </c>
      <c r="CI73" s="44">
        <f>AVERAGE(BW73:CH73)</f>
        <v>6</v>
      </c>
      <c r="CJ73">
        <v>5</v>
      </c>
      <c r="CK73">
        <v>6</v>
      </c>
      <c r="CL73">
        <v>6</v>
      </c>
      <c r="CM73">
        <v>1</v>
      </c>
      <c r="CN73">
        <v>1</v>
      </c>
      <c r="CO73">
        <v>2</v>
      </c>
      <c r="CP73">
        <v>6</v>
      </c>
      <c r="CQ73">
        <v>6</v>
      </c>
      <c r="CR73">
        <v>6</v>
      </c>
      <c r="CS73">
        <v>1</v>
      </c>
      <c r="CT73">
        <v>1</v>
      </c>
      <c r="CU73">
        <v>3</v>
      </c>
      <c r="CV73">
        <f>IF(BE73="Unión por la Patria (Frente de Todos)",AVERAGE(CM73:CO73)-MIN(AVERAGE(CJ73:CL73),AVERAGE(CP73:CR73),AVERAGE(CS73:CU73)),IF(BE73="Juntos por el Cambio",AVERAGE(CJ73:CL73)-MIN(AVERAGE(CM73:CO73),AVERAGE(CP73:CR73),AVERAGE(CS73:CU73)),IF(BE73="La Libertad Avanza",AVERAGE(CP73:CR73)-MIN(AVERAGE(CS73:CU73),AVERAGE(CM73:CO73),AVERAGE(CJ73:CL73)),IF(BE73="Frente de Izquierda",AVERAGE(CS73:CU73)-MIN(AVERAGE(CP73:CR73),AVERAGE(CM73:CO73),AVERAGE(CJ73:CL73)),"N/A"))))</f>
        <v>4.666666666666667</v>
      </c>
      <c r="CW73">
        <f>MAX(SUM(CJ73:CL73),SUM(CM73:CO73),SUM(CP73:CR73),SUM(CS73:CU73))-MIN(SUM(CJ73:CL73),SUM(CM73:CO73),SUM(CP73:CR73),SUM(CS73:CU73))</f>
        <v>14</v>
      </c>
      <c r="CX73">
        <f>IF(BE73="Unión por la Patria (Frente de Todos)",AVERAGE(CM73:CO73)-AVERAGE(CJ73:CL73,CP73:CR73,CS73:CU73),IF(BE73="Juntos por el Cambio",AVERAGE(CJ73:CL73)-AVERAGE(CM73:CU73),IF(BE73="La Libertad Avanza",AVERAGE(CP73:CR73)-AVERAGE(CS73:CU73,CJ73:CO73),IF(BE73="Frente de Izquierda",AVERAGE(CS73:CU73)-AVERAGE(CJ73:CR73),"N/A"))))</f>
        <v>3.1111111111111112</v>
      </c>
      <c r="CY73">
        <f>IF(BE73="Unión por la Patria (Frente de Todos)",CM73-MIN(CJ73,CP73,CS73),IF(BE73="Juntos por el Cambio",CJ73-MIN(CM73,CP73,CS73),IF(BE73="La Libertad Avanza",CP73-MIN(CJ73,CM73,CS73),IF(BE73="Frente de Izquierda",CS73-MIN(CJ73,CM73,CP73),"N/A"))))</f>
        <v>5</v>
      </c>
      <c r="CZ73">
        <f>MAX(CJ73,CM73,CP73,CS73)-MIN(CJ73,CM73,CP73,CS73)</f>
        <v>5</v>
      </c>
      <c r="DA73">
        <f>IF(BE73="Unión por la Patria (Frente de Todos)",CM73-AVERAGE(CS73,CP73,CJ73),IF(BE73="Juntos por el Cambio",CJ73-AVERAGE(CM73,CP73,CS73),IF(BE73="La Libertad Avanza",CP73-AVERAGE(CS73,CM73,CJ73),IF(BE73="Frente de Izquierda",CS73-AVERAGE(CP73,CM73,CJ73),"N/A"))))</f>
        <v>3.6666666666666665</v>
      </c>
      <c r="DB73">
        <f>IF(BE73="Unión por la Patria (Frente de Todos)",CN73-MIN(CK73,CQ73,CT73),IF(BE73="Juntos por el Cambio",CK73-MIN(CN73,CQ73,CT73),IF(BE73="La Libertad Avanza",CQ73-MIN(CK73,CN73,CT73),IF(BE73="Frente de Izquierda",CT73-MIN(CK73,CN73,CQ73),"N/A"))))</f>
        <v>5</v>
      </c>
      <c r="DC73">
        <f>MAX(CK73,CN73,CQ73,CT73)-MIN(CK73,CN73,CQ73,CT73)</f>
        <v>5</v>
      </c>
      <c r="DD73">
        <f>IF(BE73="Unión por la Patria (Frente de Todos)",CN73-AVERAGE(CK73,CQ73,CT73),IF(BE73="Juntos por el Cambio",CK73-AVERAGE(CN73,CQ73,CT73),IF(BE73="La Libertad Avanza",CQ73-AVERAGE(CK73,CN73,CT73),IF(BE73="Frente de Izquierda",CT73-AVERAGE(CK73,CN73,CQ73),"N/A"))))</f>
        <v>3.3333333333333335</v>
      </c>
      <c r="DE73">
        <f>IF(BE73="Unión por la Patria (Frente de Todos)",AVERAGE(CJ73:CL73,CP73:CU73),IF(BE73="Juntos por el Cambio",AVERAGE(CM73:CU73),IF(BE73="La Libertad Avanza",AVERAGE(CS73:CU73,CJ73:CO73),IF(BE73="Frente de Izquierda",AVERAGE(CJ73:CR73),"N/A"))))</f>
        <v>2.8888888888888888</v>
      </c>
      <c r="DF73">
        <v>7</v>
      </c>
      <c r="DG73">
        <v>1</v>
      </c>
      <c r="DH73">
        <v>2</v>
      </c>
      <c r="DI73">
        <v>3</v>
      </c>
      <c r="DJ73">
        <v>0</v>
      </c>
      <c r="DK73">
        <v>7</v>
      </c>
      <c r="DL73">
        <v>2</v>
      </c>
      <c r="DM73">
        <v>7</v>
      </c>
      <c r="DN73">
        <v>1</v>
      </c>
      <c r="DO73">
        <v>1</v>
      </c>
      <c r="DP73">
        <v>7</v>
      </c>
      <c r="DQ73">
        <v>6</v>
      </c>
      <c r="DR73">
        <v>7</v>
      </c>
      <c r="DS73">
        <v>6</v>
      </c>
      <c r="DT73">
        <v>7</v>
      </c>
      <c r="DU73">
        <v>7</v>
      </c>
      <c r="DV73">
        <v>6</v>
      </c>
      <c r="DW73" t="s">
        <v>617</v>
      </c>
      <c r="DX73" t="s">
        <v>617</v>
      </c>
      <c r="DY73" t="s">
        <v>617</v>
      </c>
      <c r="DZ73" t="s">
        <v>618</v>
      </c>
    </row>
    <row r="74" spans="1:130" x14ac:dyDescent="0.2">
      <c r="A74" s="44">
        <v>409</v>
      </c>
      <c r="B74" s="44">
        <v>1</v>
      </c>
      <c r="C74" s="44" t="s">
        <v>45</v>
      </c>
      <c r="D74" s="44">
        <v>3</v>
      </c>
      <c r="E74" s="44">
        <v>6</v>
      </c>
      <c r="F74" s="44">
        <v>3</v>
      </c>
      <c r="G74" s="44">
        <v>4</v>
      </c>
      <c r="H74" s="44">
        <v>4</v>
      </c>
      <c r="I74" s="44">
        <v>3</v>
      </c>
      <c r="J74" s="44">
        <v>3</v>
      </c>
      <c r="K74" s="44">
        <f>AVERAGE(ABS(F74-4),ABS(G74-4),ABS(H74-4),ABS(I74-4),ABS(J74-4))</f>
        <v>0.6</v>
      </c>
      <c r="L74" s="44">
        <v>7</v>
      </c>
      <c r="M74" s="44">
        <v>5</v>
      </c>
      <c r="N74" s="44">
        <v>7</v>
      </c>
      <c r="O74" s="9">
        <f>AVERAGE(L74:N74)</f>
        <v>6.333333333333333</v>
      </c>
      <c r="P74" s="44">
        <v>2</v>
      </c>
      <c r="Q74" s="44">
        <v>7</v>
      </c>
      <c r="R74" s="44">
        <v>4</v>
      </c>
      <c r="S74" s="44">
        <v>7</v>
      </c>
      <c r="T74" s="44">
        <f>-P74+Q74-R74+S74</f>
        <v>8</v>
      </c>
      <c r="U74" s="44"/>
      <c r="V74" s="44"/>
      <c r="W74" s="44"/>
      <c r="X74" s="44"/>
      <c r="Y74" s="44"/>
      <c r="Z74" s="44"/>
      <c r="AA74" s="44"/>
      <c r="AB74" s="44"/>
      <c r="AC74" s="44"/>
      <c r="AD74" s="44"/>
      <c r="AE74" s="44"/>
      <c r="AF74" s="44"/>
      <c r="AG74" s="44" t="e">
        <f>AVERAGE(U74:AF74)</f>
        <v>#DIV/0!</v>
      </c>
      <c r="AH74" s="44">
        <v>4</v>
      </c>
      <c r="AI74" s="44">
        <v>4</v>
      </c>
      <c r="AJ74" s="44">
        <v>4</v>
      </c>
      <c r="AK74" s="44">
        <v>4</v>
      </c>
      <c r="AL74" s="44">
        <v>4</v>
      </c>
      <c r="AM74" s="44">
        <v>4</v>
      </c>
      <c r="AN74" s="44">
        <v>3</v>
      </c>
      <c r="AO74" s="44">
        <v>2</v>
      </c>
      <c r="AP74" s="44">
        <v>2</v>
      </c>
      <c r="AQ74" s="44">
        <v>3</v>
      </c>
      <c r="AR74" s="44">
        <v>3</v>
      </c>
      <c r="AS74" s="44">
        <v>3</v>
      </c>
      <c r="AT74" t="str">
        <f>IF(C74="Unión por la Patria (Frente de Todos)",AVERAGE(AK74:AM74)-MIN(AVERAGE(AH74:AJ74),AVERAGE(AN74:AP74),AVERAGE(AQ74:AS74)),IF(C74="Juntos por el Cambio",AVERAGE(AH74:AJ74)-MIN(AVERAGE(AK74:AM74),AVERAGE(AN74:AP74),AVERAGE(AQ74:AS74)),IF(C74="La Libertad Avanza",AVERAGE(AN74:AP74)-MIN(AVERAGE(AQ74:AS74),AVERAGE(AK74:AM74),AVERAGE(AH74:AJ74)),IF(C74="Frente de Izquierda",AVERAGE(AQ74:AS74)-MIN(AVERAGE(AN74:AP74),AVERAGE(AK74:AM74),AVERAGE(AH74:AJ74)),"N/A"))))</f>
        <v>N/A</v>
      </c>
      <c r="AU74">
        <f>MAX(SUM(AH74:AJ74),SUM(AK74:AM74),SUM(AN74:AP74),SUM(AQ74:AS74))-MIN(SUM(AH74:AJ74),SUM(AK74:AM74),SUM(AN74:AP74),SUM(AQ74:AS74))</f>
        <v>5</v>
      </c>
      <c r="AV74" t="str">
        <f>IF(C74="Unión por la Patria (Frente de Todos)",AVERAGE(AK74:AM74)-AVERAGE(AH74:AJ74,AN74:AP74,AQ74:AS74),IF(C74="Juntos por el Cambio",AVERAGE(AH74:AJ74)-AVERAGE(AK74:AS74),IF(C74="La Libertad Avanza",AVERAGE(AN74:AP74)-AVERAGE(AQ74:AS74,AH74:AM74),IF(C74="Frente de Izquierda",AVERAGE(AQ74:AS74)-AVERAGE(AH74:AP74),"N/A"))))</f>
        <v>N/A</v>
      </c>
      <c r="AW74" t="str">
        <f>IF(C74="Unión por la Patria (Frente de Todos)",AK74-MIN(AH74,AN74,AQ74),IF(C74="Juntos por el Cambio",AH74-MIN(AK74,AN74,AQ74),IF(C74="La Libertad Avanza",AN74-MIN(AH74,AK74,AQ74),IF(C74="Frente de Izquierda",AQ74-MIN(AH74,AK74,AN74),"N/A"))))</f>
        <v>N/A</v>
      </c>
      <c r="AX74">
        <f>MAX(AH74,AK74,AN74,AQ74)-MIN(AH74,AK74,AN74,AQ74)</f>
        <v>1</v>
      </c>
      <c r="AY74" t="str">
        <f>IF(C74="Unión por la Patria (Frente de Todos)",AK74-AVERAGE(AQ74,AN74,AH74),IF(C74="Juntos por el Cambio",AH74-AVERAGE(AK74,AN74,AQ74),IF(C74="La Libertad Avanza",AN74-AVERAGE(AQ74,AK74,AH74),IF(C74="Frente de Izquierda",AQ74-AVERAGE(AN74,AK74,AH74),"N/A"))))</f>
        <v>N/A</v>
      </c>
      <c r="AZ74" t="str">
        <f>IF(C74="Unión por la Patria (Frente de Todos)",AL74-MIN(AI74,AO74,AR74),IF(C74="Juntos por el Cambio",AI74-MIN(AL74,AO74,AR74),IF(C74="La Libertad Avanza",AO74-MIN(AI74,AL74,AR74),IF(C74="Frente de Izquierda",AR74-MIN(AI74,AL74,AO74),"N/A"))))</f>
        <v>N/A</v>
      </c>
      <c r="BA74">
        <f>MAX(AI74,AL74,AO74,AR74)-MIN(AI74,AL74,AO74,AR74)</f>
        <v>2</v>
      </c>
      <c r="BB74" t="str">
        <f>IF(C74="Unión por la Patria (Frente de Todos)",AL74-AVERAGE(AI74,AO74,AR74),IF(C74="Juntos por el Cambio",AI74-AVERAGE(AL74,AO74,AR74),IF(C74="La Libertad Avanza",AO74-AVERAGE(AI74,AL74,AR74),IF(C74="Frente de Izquierda",AR74-AVERAGE(AI74,AL74,AO74),"N/A"))))</f>
        <v>N/A</v>
      </c>
      <c r="BC74" t="str">
        <f>IF(C74="Unión por la Patria (Frente de Todos)",AVERAGE(AH74:AJ74,AN74:AS74),IF(C74="Juntos por el Cambio",AVERAGE(AK74:AS74),IF(C74="La Libertad Avanza",AVERAGE(AQ74:AS74,AH74:AM74),IF(C74="Frente de Izquierda",AVERAGE(AH74:AP74),"N/A"))))</f>
        <v>N/A</v>
      </c>
      <c r="BE74" t="s">
        <v>53</v>
      </c>
      <c r="BF74">
        <v>4</v>
      </c>
      <c r="BG74">
        <v>7</v>
      </c>
      <c r="BH74">
        <v>4</v>
      </c>
      <c r="BI74">
        <v>4</v>
      </c>
      <c r="BJ74">
        <v>4</v>
      </c>
      <c r="BK74">
        <v>5</v>
      </c>
      <c r="BL74">
        <v>5</v>
      </c>
      <c r="BM74" s="44">
        <f>AVERAGE(ABS(BH74-4),ABS(BI74-4),ABS(BJ74-4),ABS(BK74-4),ABS(BL74-4))</f>
        <v>0.4</v>
      </c>
      <c r="BN74">
        <v>7</v>
      </c>
      <c r="BO74">
        <v>5</v>
      </c>
      <c r="BP74">
        <v>7</v>
      </c>
      <c r="BQ74" s="9">
        <f>AVERAGE(BN74:BP74)</f>
        <v>6.333333333333333</v>
      </c>
      <c r="BR74">
        <v>4</v>
      </c>
      <c r="BS74">
        <v>6</v>
      </c>
      <c r="BT74">
        <v>5</v>
      </c>
      <c r="BU74">
        <v>7</v>
      </c>
      <c r="BV74" s="44">
        <f>-BR74+BS74-BT74+BU74</f>
        <v>4</v>
      </c>
      <c r="BZ74">
        <v>3</v>
      </c>
      <c r="CA74">
        <v>2</v>
      </c>
      <c r="CB74">
        <v>2</v>
      </c>
      <c r="CI74" s="44">
        <f>AVERAGE(BW74:CH74)</f>
        <v>2.3333333333333335</v>
      </c>
      <c r="CJ74">
        <v>3</v>
      </c>
      <c r="CK74">
        <v>3</v>
      </c>
      <c r="CL74">
        <v>3</v>
      </c>
      <c r="CM74">
        <v>3</v>
      </c>
      <c r="CN74">
        <v>3</v>
      </c>
      <c r="CO74">
        <v>3</v>
      </c>
      <c r="CP74">
        <v>2</v>
      </c>
      <c r="CQ74">
        <v>3</v>
      </c>
      <c r="CR74">
        <v>3</v>
      </c>
      <c r="CS74">
        <v>3</v>
      </c>
      <c r="CT74">
        <v>3</v>
      </c>
      <c r="CU74">
        <v>3</v>
      </c>
      <c r="CV74">
        <f>IF(BE74="Unión por la Patria (Frente de Todos)",AVERAGE(CM74:CO74)-MIN(AVERAGE(CJ74:CL74),AVERAGE(CP74:CR74),AVERAGE(CS74:CU74)),IF(BE74="Juntos por el Cambio",AVERAGE(CJ74:CL74)-MIN(AVERAGE(CM74:CO74),AVERAGE(CP74:CR74),AVERAGE(CS74:CU74)),IF(BE74="La Libertad Avanza",AVERAGE(CP74:CR74)-MIN(AVERAGE(CS74:CU74),AVERAGE(CM74:CO74),AVERAGE(CJ74:CL74)),IF(BE74="Frente de Izquierda",AVERAGE(CS74:CU74)-MIN(AVERAGE(CP74:CR74),AVERAGE(CM74:CO74),AVERAGE(CJ74:CL74)),"N/A"))))</f>
        <v>0.33333333333333348</v>
      </c>
      <c r="CW74">
        <f>MAX(SUM(CJ74:CL74),SUM(CM74:CO74),SUM(CP74:CR74),SUM(CS74:CU74))-MIN(SUM(CJ74:CL74),SUM(CM74:CO74),SUM(CP74:CR74),SUM(CS74:CU74))</f>
        <v>1</v>
      </c>
      <c r="CX74">
        <f>IF(BE74="Unión por la Patria (Frente de Todos)",AVERAGE(CM74:CO74)-AVERAGE(CJ74:CL74,CP74:CR74,CS74:CU74),IF(BE74="Juntos por el Cambio",AVERAGE(CJ74:CL74)-AVERAGE(CM74:CU74),IF(BE74="La Libertad Avanza",AVERAGE(CP74:CR74)-AVERAGE(CS74:CU74,CJ74:CO74),IF(BE74="Frente de Izquierda",AVERAGE(CS74:CU74)-AVERAGE(CJ74:CR74),"N/A"))))</f>
        <v>0.11111111111111116</v>
      </c>
      <c r="CY74">
        <f>IF(BE74="Unión por la Patria (Frente de Todos)",CM74-MIN(CJ74,CP74,CS74),IF(BE74="Juntos por el Cambio",CJ74-MIN(CM74,CP74,CS74),IF(BE74="La Libertad Avanza",CP74-MIN(CJ74,CM74,CS74),IF(BE74="Frente de Izquierda",CS74-MIN(CJ74,CM74,CP74),"N/A"))))</f>
        <v>1</v>
      </c>
      <c r="CZ74">
        <f>MAX(CJ74,CM74,CP74,CS74)-MIN(CJ74,CM74,CP74,CS74)</f>
        <v>1</v>
      </c>
      <c r="DA74">
        <f>IF(BE74="Unión por la Patria (Frente de Todos)",CM74-AVERAGE(CS74,CP74,CJ74),IF(BE74="Juntos por el Cambio",CJ74-AVERAGE(CM74,CP74,CS74),IF(BE74="La Libertad Avanza",CP74-AVERAGE(CS74,CM74,CJ74),IF(BE74="Frente de Izquierda",CS74-AVERAGE(CP74,CM74,CJ74),"N/A"))))</f>
        <v>0.33333333333333348</v>
      </c>
      <c r="DB74">
        <f>IF(BE74="Unión por la Patria (Frente de Todos)",CN74-MIN(CK74,CQ74,CT74),IF(BE74="Juntos por el Cambio",CK74-MIN(CN74,CQ74,CT74),IF(BE74="La Libertad Avanza",CQ74-MIN(CK74,CN74,CT74),IF(BE74="Frente de Izquierda",CT74-MIN(CK74,CN74,CQ74),"N/A"))))</f>
        <v>0</v>
      </c>
      <c r="DC74">
        <f>MAX(CK74,CN74,CQ74,CT74)-MIN(CK74,CN74,CQ74,CT74)</f>
        <v>0</v>
      </c>
      <c r="DD74">
        <f>IF(BE74="Unión por la Patria (Frente de Todos)",CN74-AVERAGE(CK74,CQ74,CT74),IF(BE74="Juntos por el Cambio",CK74-AVERAGE(CN74,CQ74,CT74),IF(BE74="La Libertad Avanza",CQ74-AVERAGE(CK74,CN74,CT74),IF(BE74="Frente de Izquierda",CT74-AVERAGE(CK74,CN74,CQ74),"N/A"))))</f>
        <v>0</v>
      </c>
      <c r="DE74">
        <f>IF(BE74="Unión por la Patria (Frente de Todos)",AVERAGE(CJ74:CL74,CP74:CU74),IF(BE74="Juntos por el Cambio",AVERAGE(CM74:CU74),IF(BE74="La Libertad Avanza",AVERAGE(CS74:CU74,CJ74:CO74),IF(BE74="Frente de Izquierda",AVERAGE(CJ74:CR74),"N/A"))))</f>
        <v>2.8888888888888888</v>
      </c>
      <c r="DF74">
        <v>8</v>
      </c>
      <c r="DG74">
        <v>1</v>
      </c>
      <c r="DH74">
        <v>2</v>
      </c>
      <c r="DI74">
        <v>2</v>
      </c>
      <c r="DJ74">
        <v>0</v>
      </c>
      <c r="DK74">
        <v>6</v>
      </c>
      <c r="DL74">
        <v>2</v>
      </c>
      <c r="DM74">
        <v>5</v>
      </c>
      <c r="DN74">
        <v>1</v>
      </c>
      <c r="DO74">
        <v>1</v>
      </c>
      <c r="DP74">
        <v>7</v>
      </c>
      <c r="DQ74">
        <v>7</v>
      </c>
      <c r="DR74">
        <v>5</v>
      </c>
      <c r="DS74">
        <v>5</v>
      </c>
      <c r="DT74">
        <v>5</v>
      </c>
      <c r="DU74">
        <v>5</v>
      </c>
      <c r="DV74">
        <v>4</v>
      </c>
      <c r="DW74" t="s">
        <v>617</v>
      </c>
      <c r="DX74" t="s">
        <v>617</v>
      </c>
      <c r="DY74" t="s">
        <v>617</v>
      </c>
      <c r="DZ74" t="s">
        <v>618</v>
      </c>
    </row>
    <row r="75" spans="1:130" x14ac:dyDescent="0.2">
      <c r="A75" s="44">
        <v>1444</v>
      </c>
      <c r="B75" s="44">
        <v>0</v>
      </c>
      <c r="C75" s="44" t="s">
        <v>47</v>
      </c>
      <c r="D75" s="44">
        <v>2</v>
      </c>
      <c r="E75" s="44">
        <v>3</v>
      </c>
      <c r="F75" s="44">
        <v>3</v>
      </c>
      <c r="G75" s="44">
        <v>1</v>
      </c>
      <c r="H75" s="44">
        <v>1</v>
      </c>
      <c r="I75" s="44">
        <v>7</v>
      </c>
      <c r="J75" s="44">
        <v>4</v>
      </c>
      <c r="K75" s="44">
        <f>AVERAGE(ABS(F75-4),ABS(G75-4),ABS(H75-4),ABS(I75-4),ABS(J75-4))</f>
        <v>2</v>
      </c>
      <c r="L75" s="44">
        <v>5</v>
      </c>
      <c r="M75" s="44">
        <v>7</v>
      </c>
      <c r="N75" s="44">
        <v>7</v>
      </c>
      <c r="O75" s="9">
        <f>AVERAGE(L75:N75)</f>
        <v>6.333333333333333</v>
      </c>
      <c r="P75" s="44">
        <v>3</v>
      </c>
      <c r="Q75" s="44">
        <v>7</v>
      </c>
      <c r="R75" s="44">
        <v>7</v>
      </c>
      <c r="S75" s="44">
        <v>7</v>
      </c>
      <c r="T75" s="44">
        <f>-P75+Q75-R75+S75</f>
        <v>4</v>
      </c>
      <c r="U75" s="44">
        <v>1</v>
      </c>
      <c r="V75" s="44">
        <v>2</v>
      </c>
      <c r="W75" s="44">
        <v>2</v>
      </c>
      <c r="X75" s="44"/>
      <c r="Y75" s="44"/>
      <c r="Z75" s="44"/>
      <c r="AA75" s="44"/>
      <c r="AB75" s="44"/>
      <c r="AC75" s="44"/>
      <c r="AD75" s="44"/>
      <c r="AE75" s="44"/>
      <c r="AF75" s="44"/>
      <c r="AG75" s="44">
        <f>AVERAGE(U75:AF75)</f>
        <v>1.6666666666666667</v>
      </c>
      <c r="AH75" s="44">
        <v>5</v>
      </c>
      <c r="AI75" s="44">
        <v>3</v>
      </c>
      <c r="AJ75" s="44">
        <v>4</v>
      </c>
      <c r="AK75" s="44">
        <v>1</v>
      </c>
      <c r="AL75" s="44">
        <v>1</v>
      </c>
      <c r="AM75" s="44">
        <v>1</v>
      </c>
      <c r="AN75" s="44">
        <v>1</v>
      </c>
      <c r="AO75" s="44">
        <v>1</v>
      </c>
      <c r="AP75" s="44">
        <v>1</v>
      </c>
      <c r="AQ75" s="44">
        <v>1</v>
      </c>
      <c r="AR75" s="44">
        <v>1</v>
      </c>
      <c r="AS75" s="44">
        <v>1</v>
      </c>
      <c r="AT75">
        <f>IF(C75="Unión por la Patria (Frente de Todos)",AVERAGE(AK75:AM75)-MIN(AVERAGE(AH75:AJ75),AVERAGE(AN75:AP75),AVERAGE(AQ75:AS75)),IF(C75="Juntos por el Cambio",AVERAGE(AH75:AJ75)-MIN(AVERAGE(AK75:AM75),AVERAGE(AN75:AP75),AVERAGE(AQ75:AS75)),IF(C75="La Libertad Avanza",AVERAGE(AN75:AP75)-MIN(AVERAGE(AQ75:AS75),AVERAGE(AK75:AM75),AVERAGE(AH75:AJ75)),IF(C75="Frente de Izquierda",AVERAGE(AQ75:AS75)-MIN(AVERAGE(AN75:AP75),AVERAGE(AK75:AM75),AVERAGE(AH75:AJ75)),"N/A"))))</f>
        <v>3</v>
      </c>
      <c r="AU75">
        <f>MAX(SUM(AH75:AJ75),SUM(AK75:AM75),SUM(AN75:AP75),SUM(AQ75:AS75))-MIN(SUM(AH75:AJ75),SUM(AK75:AM75),SUM(AN75:AP75),SUM(AQ75:AS75))</f>
        <v>9</v>
      </c>
      <c r="AV75">
        <f>IF(C75="Unión por la Patria (Frente de Todos)",AVERAGE(AK75:AM75)-AVERAGE(AH75:AJ75,AN75:AP75,AQ75:AS75),IF(C75="Juntos por el Cambio",AVERAGE(AH75:AJ75)-AVERAGE(AK75:AS75),IF(C75="La Libertad Avanza",AVERAGE(AN75:AP75)-AVERAGE(AQ75:AS75,AH75:AM75),IF(C75="Frente de Izquierda",AVERAGE(AQ75:AS75)-AVERAGE(AH75:AP75),"N/A"))))</f>
        <v>3</v>
      </c>
      <c r="AW75">
        <f>IF(C75="Unión por la Patria (Frente de Todos)",AK75-MIN(AH75,AN75,AQ75),IF(C75="Juntos por el Cambio",AH75-MIN(AK75,AN75,AQ75),IF(C75="La Libertad Avanza",AN75-MIN(AH75,AK75,AQ75),IF(C75="Frente de Izquierda",AQ75-MIN(AH75,AK75,AN75),"N/A"))))</f>
        <v>4</v>
      </c>
      <c r="AX75">
        <f>MAX(AH75,AK75,AN75,AQ75)-MIN(AH75,AK75,AN75,AQ75)</f>
        <v>4</v>
      </c>
      <c r="AY75">
        <f>IF(C75="Unión por la Patria (Frente de Todos)",AK75-AVERAGE(AQ75,AN75,AH75),IF(C75="Juntos por el Cambio",AH75-AVERAGE(AK75,AN75,AQ75),IF(C75="La Libertad Avanza",AN75-AVERAGE(AQ75,AK75,AH75),IF(C75="Frente de Izquierda",AQ75-AVERAGE(AN75,AK75,AH75),"N/A"))))</f>
        <v>4</v>
      </c>
      <c r="AZ75">
        <f>IF(C75="Unión por la Patria (Frente de Todos)",AL75-MIN(AI75,AO75,AR75),IF(C75="Juntos por el Cambio",AI75-MIN(AL75,AO75,AR75),IF(C75="La Libertad Avanza",AO75-MIN(AI75,AL75,AR75),IF(C75="Frente de Izquierda",AR75-MIN(AI75,AL75,AO75),"N/A"))))</f>
        <v>2</v>
      </c>
      <c r="BA75">
        <f>MAX(AI75,AL75,AO75,AR75)-MIN(AI75,AL75,AO75,AR75)</f>
        <v>2</v>
      </c>
      <c r="BB75">
        <f>IF(C75="Unión por la Patria (Frente de Todos)",AL75-AVERAGE(AI75,AO75,AR75),IF(C75="Juntos por el Cambio",AI75-AVERAGE(AL75,AO75,AR75),IF(C75="La Libertad Avanza",AO75-AVERAGE(AI75,AL75,AR75),IF(C75="Frente de Izquierda",AR75-AVERAGE(AI75,AL75,AO75),"N/A"))))</f>
        <v>2</v>
      </c>
      <c r="BC75">
        <f>IF(C75="Unión por la Patria (Frente de Todos)",AVERAGE(AH75:AJ75,AN75:AS75),IF(C75="Juntos por el Cambio",AVERAGE(AK75:AS75),IF(C75="La Libertad Avanza",AVERAGE(AQ75:AS75,AH75:AM75),IF(C75="Frente de Izquierda",AVERAGE(AH75:AP75),"N/A"))))</f>
        <v>1</v>
      </c>
      <c r="BE75" t="s">
        <v>47</v>
      </c>
      <c r="BF75">
        <v>4</v>
      </c>
      <c r="BG75">
        <v>4</v>
      </c>
      <c r="BH75">
        <v>5</v>
      </c>
      <c r="BI75">
        <v>1</v>
      </c>
      <c r="BJ75">
        <v>1</v>
      </c>
      <c r="BK75">
        <v>6</v>
      </c>
      <c r="BL75">
        <v>4</v>
      </c>
      <c r="BM75" s="44">
        <f>AVERAGE(ABS(BH75-4),ABS(BI75-4),ABS(BJ75-4),ABS(BK75-4),ABS(BL75-4))</f>
        <v>1.8</v>
      </c>
      <c r="BN75">
        <v>5</v>
      </c>
      <c r="BO75">
        <v>6</v>
      </c>
      <c r="BP75">
        <v>7</v>
      </c>
      <c r="BQ75" s="9">
        <f>AVERAGE(BN75:BP75)</f>
        <v>6</v>
      </c>
      <c r="BR75">
        <v>2</v>
      </c>
      <c r="BS75">
        <v>7</v>
      </c>
      <c r="BT75">
        <v>3</v>
      </c>
      <c r="BU75">
        <v>7</v>
      </c>
      <c r="BV75" s="44">
        <f>-BR75+BS75-BT75+BU75</f>
        <v>9</v>
      </c>
      <c r="BW75">
        <v>2</v>
      </c>
      <c r="BX75">
        <v>2</v>
      </c>
      <c r="BY75">
        <v>2</v>
      </c>
      <c r="CI75" s="44">
        <f>AVERAGE(BW75:CH75)</f>
        <v>2</v>
      </c>
      <c r="CJ75">
        <v>3</v>
      </c>
      <c r="CK75">
        <v>3</v>
      </c>
      <c r="CL75">
        <v>3</v>
      </c>
      <c r="CM75">
        <v>3</v>
      </c>
      <c r="CN75">
        <v>3</v>
      </c>
      <c r="CO75">
        <v>3</v>
      </c>
      <c r="CP75">
        <v>3</v>
      </c>
      <c r="CQ75">
        <v>3</v>
      </c>
      <c r="CR75">
        <v>3</v>
      </c>
      <c r="CS75">
        <v>3</v>
      </c>
      <c r="CT75">
        <v>3</v>
      </c>
      <c r="CU75">
        <v>3</v>
      </c>
      <c r="CV75">
        <f>IF(BE75="Unión por la Patria (Frente de Todos)",AVERAGE(CM75:CO75)-MIN(AVERAGE(CJ75:CL75),AVERAGE(CP75:CR75),AVERAGE(CS75:CU75)),IF(BE75="Juntos por el Cambio",AVERAGE(CJ75:CL75)-MIN(AVERAGE(CM75:CO75),AVERAGE(CP75:CR75),AVERAGE(CS75:CU75)),IF(BE75="La Libertad Avanza",AVERAGE(CP75:CR75)-MIN(AVERAGE(CS75:CU75),AVERAGE(CM75:CO75),AVERAGE(CJ75:CL75)),IF(BE75="Frente de Izquierda",AVERAGE(CS75:CU75)-MIN(AVERAGE(CP75:CR75),AVERAGE(CM75:CO75),AVERAGE(CJ75:CL75)),"N/A"))))</f>
        <v>0</v>
      </c>
      <c r="CW75">
        <f>MAX(SUM(CJ75:CL75),SUM(CM75:CO75),SUM(CP75:CR75),SUM(CS75:CU75))-MIN(SUM(CJ75:CL75),SUM(CM75:CO75),SUM(CP75:CR75),SUM(CS75:CU75))</f>
        <v>0</v>
      </c>
      <c r="CX75">
        <f>IF(BE75="Unión por la Patria (Frente de Todos)",AVERAGE(CM75:CO75)-AVERAGE(CJ75:CL75,CP75:CR75,CS75:CU75),IF(BE75="Juntos por el Cambio",AVERAGE(CJ75:CL75)-AVERAGE(CM75:CU75),IF(BE75="La Libertad Avanza",AVERAGE(CP75:CR75)-AVERAGE(CS75:CU75,CJ75:CO75),IF(BE75="Frente de Izquierda",AVERAGE(CS75:CU75)-AVERAGE(CJ75:CR75),"N/A"))))</f>
        <v>0</v>
      </c>
      <c r="CY75">
        <f>IF(BE75="Unión por la Patria (Frente de Todos)",CM75-MIN(CJ75,CP75,CS75),IF(BE75="Juntos por el Cambio",CJ75-MIN(CM75,CP75,CS75),IF(BE75="La Libertad Avanza",CP75-MIN(CJ75,CM75,CS75),IF(BE75="Frente de Izquierda",CS75-MIN(CJ75,CM75,CP75),"N/A"))))</f>
        <v>0</v>
      </c>
      <c r="CZ75">
        <f>MAX(CJ75,CM75,CP75,CS75)-MIN(CJ75,CM75,CP75,CS75)</f>
        <v>0</v>
      </c>
      <c r="DA75">
        <f>IF(BE75="Unión por la Patria (Frente de Todos)",CM75-AVERAGE(CS75,CP75,CJ75),IF(BE75="Juntos por el Cambio",CJ75-AVERAGE(CM75,CP75,CS75),IF(BE75="La Libertad Avanza",CP75-AVERAGE(CS75,CM75,CJ75),IF(BE75="Frente de Izquierda",CS75-AVERAGE(CP75,CM75,CJ75),"N/A"))))</f>
        <v>0</v>
      </c>
      <c r="DB75">
        <f>IF(BE75="Unión por la Patria (Frente de Todos)",CN75-MIN(CK75,CQ75,CT75),IF(BE75="Juntos por el Cambio",CK75-MIN(CN75,CQ75,CT75),IF(BE75="La Libertad Avanza",CQ75-MIN(CK75,CN75,CT75),IF(BE75="Frente de Izquierda",CT75-MIN(CK75,CN75,CQ75),"N/A"))))</f>
        <v>0</v>
      </c>
      <c r="DC75">
        <f>MAX(CK75,CN75,CQ75,CT75)-MIN(CK75,CN75,CQ75,CT75)</f>
        <v>0</v>
      </c>
      <c r="DD75">
        <f>IF(BE75="Unión por la Patria (Frente de Todos)",CN75-AVERAGE(CK75,CQ75,CT75),IF(BE75="Juntos por el Cambio",CK75-AVERAGE(CN75,CQ75,CT75),IF(BE75="La Libertad Avanza",CQ75-AVERAGE(CK75,CN75,CT75),IF(BE75="Frente de Izquierda",CT75-AVERAGE(CK75,CN75,CQ75),"N/A"))))</f>
        <v>0</v>
      </c>
      <c r="DE75">
        <f>IF(BE75="Unión por la Patria (Frente de Todos)",AVERAGE(CJ75:CL75,CP75:CU75),IF(BE75="Juntos por el Cambio",AVERAGE(CM75:CU75),IF(BE75="La Libertad Avanza",AVERAGE(CS75:CU75,CJ75:CO75),IF(BE75="Frente de Izquierda",AVERAGE(CJ75:CR75),"N/A"))))</f>
        <v>3</v>
      </c>
      <c r="DF75">
        <v>6</v>
      </c>
      <c r="DG75" t="s">
        <v>518</v>
      </c>
      <c r="DH75" t="s">
        <v>518</v>
      </c>
      <c r="DI75" t="s">
        <v>518</v>
      </c>
      <c r="DJ75" t="s">
        <v>518</v>
      </c>
      <c r="DK75" t="s">
        <v>518</v>
      </c>
      <c r="DL75" t="s">
        <v>518</v>
      </c>
      <c r="DM75" t="s">
        <v>518</v>
      </c>
      <c r="DN75" t="s">
        <v>518</v>
      </c>
      <c r="DO75" t="s">
        <v>518</v>
      </c>
      <c r="DP75" t="s">
        <v>518</v>
      </c>
      <c r="DQ75" t="s">
        <v>518</v>
      </c>
      <c r="DR75" t="s">
        <v>518</v>
      </c>
      <c r="DS75" t="s">
        <v>518</v>
      </c>
      <c r="DT75" t="s">
        <v>518</v>
      </c>
      <c r="DU75" t="s">
        <v>518</v>
      </c>
      <c r="DV75" t="s">
        <v>518</v>
      </c>
      <c r="DW75" t="s">
        <v>518</v>
      </c>
      <c r="DX75" t="s">
        <v>518</v>
      </c>
      <c r="DY75" t="s">
        <v>518</v>
      </c>
      <c r="DZ75" t="s">
        <v>518</v>
      </c>
    </row>
    <row r="76" spans="1:130" x14ac:dyDescent="0.2">
      <c r="A76" s="44">
        <v>661</v>
      </c>
      <c r="B76" s="44">
        <v>0</v>
      </c>
      <c r="C76" s="44" t="s">
        <v>47</v>
      </c>
      <c r="D76" s="44">
        <v>2</v>
      </c>
      <c r="E76" s="44">
        <v>4</v>
      </c>
      <c r="F76" s="44">
        <v>4</v>
      </c>
      <c r="G76" s="44">
        <v>2</v>
      </c>
      <c r="H76" s="44">
        <v>4</v>
      </c>
      <c r="I76" s="44">
        <v>5</v>
      </c>
      <c r="J76" s="44">
        <v>4</v>
      </c>
      <c r="K76" s="44">
        <f>AVERAGE(ABS(F76-4),ABS(G76-4),ABS(H76-4),ABS(I76-4),ABS(J76-4))</f>
        <v>0.6</v>
      </c>
      <c r="L76" s="44">
        <v>6</v>
      </c>
      <c r="M76" s="44">
        <v>7</v>
      </c>
      <c r="N76" s="44">
        <v>6</v>
      </c>
      <c r="O76" s="9">
        <f>AVERAGE(L76:N76)</f>
        <v>6.333333333333333</v>
      </c>
      <c r="P76" s="44">
        <v>1</v>
      </c>
      <c r="Q76" s="44">
        <v>7</v>
      </c>
      <c r="R76" s="44">
        <v>2</v>
      </c>
      <c r="S76" s="44">
        <v>6</v>
      </c>
      <c r="T76" s="44">
        <f>-P76+Q76-R76+S76</f>
        <v>10</v>
      </c>
      <c r="U76" s="44">
        <v>2</v>
      </c>
      <c r="V76" s="44">
        <v>1</v>
      </c>
      <c r="W76" s="44">
        <v>2</v>
      </c>
      <c r="X76" s="44"/>
      <c r="Y76" s="44"/>
      <c r="Z76" s="44"/>
      <c r="AA76" s="44"/>
      <c r="AB76" s="44"/>
      <c r="AC76" s="44"/>
      <c r="AD76" s="44"/>
      <c r="AE76" s="44"/>
      <c r="AF76" s="44"/>
      <c r="AG76" s="44">
        <f>AVERAGE(U76:AF76)</f>
        <v>1.6666666666666667</v>
      </c>
      <c r="AH76" s="44">
        <v>4</v>
      </c>
      <c r="AI76" s="44">
        <v>4</v>
      </c>
      <c r="AJ76" s="44">
        <v>4</v>
      </c>
      <c r="AK76" s="44">
        <v>4</v>
      </c>
      <c r="AL76" s="44">
        <v>4</v>
      </c>
      <c r="AM76" s="44">
        <v>4</v>
      </c>
      <c r="AN76" s="44">
        <v>4</v>
      </c>
      <c r="AO76" s="44">
        <v>4</v>
      </c>
      <c r="AP76" s="44">
        <v>4</v>
      </c>
      <c r="AQ76" s="44">
        <v>4</v>
      </c>
      <c r="AR76" s="44">
        <v>4</v>
      </c>
      <c r="AS76" s="44">
        <v>4</v>
      </c>
      <c r="AT76">
        <f>IF(C76="Unión por la Patria (Frente de Todos)",AVERAGE(AK76:AM76)-MIN(AVERAGE(AH76:AJ76),AVERAGE(AN76:AP76),AVERAGE(AQ76:AS76)),IF(C76="Juntos por el Cambio",AVERAGE(AH76:AJ76)-MIN(AVERAGE(AK76:AM76),AVERAGE(AN76:AP76),AVERAGE(AQ76:AS76)),IF(C76="La Libertad Avanza",AVERAGE(AN76:AP76)-MIN(AVERAGE(AQ76:AS76),AVERAGE(AK76:AM76),AVERAGE(AH76:AJ76)),IF(C76="Frente de Izquierda",AVERAGE(AQ76:AS76)-MIN(AVERAGE(AN76:AP76),AVERAGE(AK76:AM76),AVERAGE(AH76:AJ76)),"N/A"))))</f>
        <v>0</v>
      </c>
      <c r="AU76">
        <f>MAX(SUM(AH76:AJ76),SUM(AK76:AM76),SUM(AN76:AP76),SUM(AQ76:AS76))-MIN(SUM(AH76:AJ76),SUM(AK76:AM76),SUM(AN76:AP76),SUM(AQ76:AS76))</f>
        <v>0</v>
      </c>
      <c r="AV76">
        <f>IF(C76="Unión por la Patria (Frente de Todos)",AVERAGE(AK76:AM76)-AVERAGE(AH76:AJ76,AN76:AP76,AQ76:AS76),IF(C76="Juntos por el Cambio",AVERAGE(AH76:AJ76)-AVERAGE(AK76:AS76),IF(C76="La Libertad Avanza",AVERAGE(AN76:AP76)-AVERAGE(AQ76:AS76,AH76:AM76),IF(C76="Frente de Izquierda",AVERAGE(AQ76:AS76)-AVERAGE(AH76:AP76),"N/A"))))</f>
        <v>0</v>
      </c>
      <c r="AW76">
        <f>IF(C76="Unión por la Patria (Frente de Todos)",AK76-MIN(AH76,AN76,AQ76),IF(C76="Juntos por el Cambio",AH76-MIN(AK76,AN76,AQ76),IF(C76="La Libertad Avanza",AN76-MIN(AH76,AK76,AQ76),IF(C76="Frente de Izquierda",AQ76-MIN(AH76,AK76,AN76),"N/A"))))</f>
        <v>0</v>
      </c>
      <c r="AX76">
        <f>MAX(AH76,AK76,AN76,AQ76)-MIN(AH76,AK76,AN76,AQ76)</f>
        <v>0</v>
      </c>
      <c r="AY76">
        <f>IF(C76="Unión por la Patria (Frente de Todos)",AK76-AVERAGE(AQ76,AN76,AH76),IF(C76="Juntos por el Cambio",AH76-AVERAGE(AK76,AN76,AQ76),IF(C76="La Libertad Avanza",AN76-AVERAGE(AQ76,AK76,AH76),IF(C76="Frente de Izquierda",AQ76-AVERAGE(AN76,AK76,AH76),"N/A"))))</f>
        <v>0</v>
      </c>
      <c r="AZ76">
        <f>IF(C76="Unión por la Patria (Frente de Todos)",AL76-MIN(AI76,AO76,AR76),IF(C76="Juntos por el Cambio",AI76-MIN(AL76,AO76,AR76),IF(C76="La Libertad Avanza",AO76-MIN(AI76,AL76,AR76),IF(C76="Frente de Izquierda",AR76-MIN(AI76,AL76,AO76),"N/A"))))</f>
        <v>0</v>
      </c>
      <c r="BA76">
        <f>MAX(AI76,AL76,AO76,AR76)-MIN(AI76,AL76,AO76,AR76)</f>
        <v>0</v>
      </c>
      <c r="BB76">
        <f>IF(C76="Unión por la Patria (Frente de Todos)",AL76-AVERAGE(AI76,AO76,AR76),IF(C76="Juntos por el Cambio",AI76-AVERAGE(AL76,AO76,AR76),IF(C76="La Libertad Avanza",AO76-AVERAGE(AI76,AL76,AR76),IF(C76="Frente de Izquierda",AR76-AVERAGE(AI76,AL76,AO76),"N/A"))))</f>
        <v>0</v>
      </c>
      <c r="BC76">
        <f>IF(C76="Unión por la Patria (Frente de Todos)",AVERAGE(AH76:AJ76,AN76:AS76),IF(C76="Juntos por el Cambio",AVERAGE(AK76:AS76),IF(C76="La Libertad Avanza",AVERAGE(AQ76:AS76,AH76:AM76),IF(C76="Frente de Izquierda",AVERAGE(AH76:AP76),"N/A"))))</f>
        <v>4</v>
      </c>
      <c r="BE76" t="s">
        <v>47</v>
      </c>
      <c r="BF76">
        <v>2</v>
      </c>
      <c r="BG76">
        <v>3</v>
      </c>
      <c r="BH76">
        <v>4</v>
      </c>
      <c r="BI76">
        <v>3</v>
      </c>
      <c r="BJ76">
        <v>3</v>
      </c>
      <c r="BK76">
        <v>4</v>
      </c>
      <c r="BL76">
        <v>5</v>
      </c>
      <c r="BM76" s="44">
        <f>AVERAGE(ABS(BH76-4),ABS(BI76-4),ABS(BJ76-4),ABS(BK76-4),ABS(BL76-4))</f>
        <v>0.6</v>
      </c>
      <c r="BN76">
        <v>5</v>
      </c>
      <c r="BO76">
        <v>7</v>
      </c>
      <c r="BP76">
        <v>7</v>
      </c>
      <c r="BQ76" s="9">
        <f>AVERAGE(BN76:BP76)</f>
        <v>6.333333333333333</v>
      </c>
      <c r="BR76">
        <v>1</v>
      </c>
      <c r="BS76">
        <v>7</v>
      </c>
      <c r="BT76">
        <v>3</v>
      </c>
      <c r="BU76">
        <v>7</v>
      </c>
      <c r="BV76" s="44">
        <f>-BR76+BS76-BT76+BU76</f>
        <v>10</v>
      </c>
      <c r="BW76">
        <v>6</v>
      </c>
      <c r="BX76">
        <v>3</v>
      </c>
      <c r="BY76">
        <v>3</v>
      </c>
      <c r="CI76" s="44">
        <f>AVERAGE(BW76:CH76)</f>
        <v>4</v>
      </c>
      <c r="CJ76">
        <v>3</v>
      </c>
      <c r="CK76">
        <v>3</v>
      </c>
      <c r="CL76">
        <v>3</v>
      </c>
      <c r="CM76">
        <v>3</v>
      </c>
      <c r="CN76">
        <v>3</v>
      </c>
      <c r="CO76">
        <v>3</v>
      </c>
      <c r="CP76">
        <v>3</v>
      </c>
      <c r="CQ76">
        <v>3</v>
      </c>
      <c r="CR76">
        <v>3</v>
      </c>
      <c r="CS76">
        <v>3</v>
      </c>
      <c r="CT76">
        <v>3</v>
      </c>
      <c r="CU76">
        <v>3</v>
      </c>
      <c r="CV76">
        <f>IF(BE76="Unión por la Patria (Frente de Todos)",AVERAGE(CM76:CO76)-MIN(AVERAGE(CJ76:CL76),AVERAGE(CP76:CR76),AVERAGE(CS76:CU76)),IF(BE76="Juntos por el Cambio",AVERAGE(CJ76:CL76)-MIN(AVERAGE(CM76:CO76),AVERAGE(CP76:CR76),AVERAGE(CS76:CU76)),IF(BE76="La Libertad Avanza",AVERAGE(CP76:CR76)-MIN(AVERAGE(CS76:CU76),AVERAGE(CM76:CO76),AVERAGE(CJ76:CL76)),IF(BE76="Frente de Izquierda",AVERAGE(CS76:CU76)-MIN(AVERAGE(CP76:CR76),AVERAGE(CM76:CO76),AVERAGE(CJ76:CL76)),"N/A"))))</f>
        <v>0</v>
      </c>
      <c r="CW76">
        <f>MAX(SUM(CJ76:CL76),SUM(CM76:CO76),SUM(CP76:CR76),SUM(CS76:CU76))-MIN(SUM(CJ76:CL76),SUM(CM76:CO76),SUM(CP76:CR76),SUM(CS76:CU76))</f>
        <v>0</v>
      </c>
      <c r="CX76">
        <f>IF(BE76="Unión por la Patria (Frente de Todos)",AVERAGE(CM76:CO76)-AVERAGE(CJ76:CL76,CP76:CR76,CS76:CU76),IF(BE76="Juntos por el Cambio",AVERAGE(CJ76:CL76)-AVERAGE(CM76:CU76),IF(BE76="La Libertad Avanza",AVERAGE(CP76:CR76)-AVERAGE(CS76:CU76,CJ76:CO76),IF(BE76="Frente de Izquierda",AVERAGE(CS76:CU76)-AVERAGE(CJ76:CR76),"N/A"))))</f>
        <v>0</v>
      </c>
      <c r="CY76">
        <f>IF(BE76="Unión por la Patria (Frente de Todos)",CM76-MIN(CJ76,CP76,CS76),IF(BE76="Juntos por el Cambio",CJ76-MIN(CM76,CP76,CS76),IF(BE76="La Libertad Avanza",CP76-MIN(CJ76,CM76,CS76),IF(BE76="Frente de Izquierda",CS76-MIN(CJ76,CM76,CP76),"N/A"))))</f>
        <v>0</v>
      </c>
      <c r="CZ76">
        <f>MAX(CJ76,CM76,CP76,CS76)-MIN(CJ76,CM76,CP76,CS76)</f>
        <v>0</v>
      </c>
      <c r="DA76">
        <f>IF(BE76="Unión por la Patria (Frente de Todos)",CM76-AVERAGE(CS76,CP76,CJ76),IF(BE76="Juntos por el Cambio",CJ76-AVERAGE(CM76,CP76,CS76),IF(BE76="La Libertad Avanza",CP76-AVERAGE(CS76,CM76,CJ76),IF(BE76="Frente de Izquierda",CS76-AVERAGE(CP76,CM76,CJ76),"N/A"))))</f>
        <v>0</v>
      </c>
      <c r="DB76">
        <f>IF(BE76="Unión por la Patria (Frente de Todos)",CN76-MIN(CK76,CQ76,CT76),IF(BE76="Juntos por el Cambio",CK76-MIN(CN76,CQ76,CT76),IF(BE76="La Libertad Avanza",CQ76-MIN(CK76,CN76,CT76),IF(BE76="Frente de Izquierda",CT76-MIN(CK76,CN76,CQ76),"N/A"))))</f>
        <v>0</v>
      </c>
      <c r="DC76">
        <f>MAX(CK76,CN76,CQ76,CT76)-MIN(CK76,CN76,CQ76,CT76)</f>
        <v>0</v>
      </c>
      <c r="DD76">
        <f>IF(BE76="Unión por la Patria (Frente de Todos)",CN76-AVERAGE(CK76,CQ76,CT76),IF(BE76="Juntos por el Cambio",CK76-AVERAGE(CN76,CQ76,CT76),IF(BE76="La Libertad Avanza",CQ76-AVERAGE(CK76,CN76,CT76),IF(BE76="Frente de Izquierda",CT76-AVERAGE(CK76,CN76,CQ76),"N/A"))))</f>
        <v>0</v>
      </c>
      <c r="DE76">
        <f>IF(BE76="Unión por la Patria (Frente de Todos)",AVERAGE(CJ76:CL76,CP76:CU76),IF(BE76="Juntos por el Cambio",AVERAGE(CM76:CU76),IF(BE76="La Libertad Avanza",AVERAGE(CS76:CU76,CJ76:CO76),IF(BE76="Frente de Izquierda",AVERAGE(CJ76:CR76),"N/A"))))</f>
        <v>3</v>
      </c>
      <c r="DF76">
        <v>7</v>
      </c>
      <c r="DG76" t="s">
        <v>518</v>
      </c>
      <c r="DH76" t="s">
        <v>518</v>
      </c>
      <c r="DI76" t="s">
        <v>518</v>
      </c>
      <c r="DJ76" t="s">
        <v>518</v>
      </c>
      <c r="DK76" t="s">
        <v>518</v>
      </c>
      <c r="DL76" t="s">
        <v>518</v>
      </c>
      <c r="DM76" t="s">
        <v>518</v>
      </c>
      <c r="DN76" t="s">
        <v>518</v>
      </c>
      <c r="DO76" t="s">
        <v>518</v>
      </c>
      <c r="DP76" t="s">
        <v>518</v>
      </c>
      <c r="DQ76" t="s">
        <v>518</v>
      </c>
      <c r="DR76" t="s">
        <v>518</v>
      </c>
      <c r="DS76" t="s">
        <v>518</v>
      </c>
      <c r="DT76" t="s">
        <v>518</v>
      </c>
      <c r="DU76" t="s">
        <v>518</v>
      </c>
      <c r="DV76" t="s">
        <v>518</v>
      </c>
      <c r="DW76" t="s">
        <v>518</v>
      </c>
      <c r="DX76" t="s">
        <v>518</v>
      </c>
      <c r="DY76" t="s">
        <v>518</v>
      </c>
      <c r="DZ76" t="s">
        <v>518</v>
      </c>
    </row>
    <row r="77" spans="1:130" x14ac:dyDescent="0.2">
      <c r="A77" s="44">
        <v>1001</v>
      </c>
      <c r="B77" s="44">
        <v>0</v>
      </c>
      <c r="C77" s="44" t="s">
        <v>53</v>
      </c>
      <c r="D77" s="44">
        <v>4</v>
      </c>
      <c r="E77" s="44">
        <v>6</v>
      </c>
      <c r="F77" s="44">
        <v>4</v>
      </c>
      <c r="G77" s="44">
        <v>5</v>
      </c>
      <c r="H77" s="44">
        <v>2</v>
      </c>
      <c r="I77" s="44">
        <v>5</v>
      </c>
      <c r="J77" s="44">
        <v>1</v>
      </c>
      <c r="K77" s="44">
        <f>AVERAGE(ABS(F77-4),ABS(G77-4),ABS(H77-4),ABS(I77-4),ABS(J77-4))</f>
        <v>1.4</v>
      </c>
      <c r="L77" s="44">
        <v>5</v>
      </c>
      <c r="M77" s="44">
        <v>3</v>
      </c>
      <c r="N77" s="44">
        <v>7</v>
      </c>
      <c r="O77" s="9">
        <f>AVERAGE(L77:N77)</f>
        <v>5</v>
      </c>
      <c r="P77" s="44">
        <v>2</v>
      </c>
      <c r="Q77" s="44">
        <v>6</v>
      </c>
      <c r="R77" s="44">
        <v>3</v>
      </c>
      <c r="S77" s="44">
        <v>3</v>
      </c>
      <c r="T77" s="44">
        <f>-P77+Q77-R77+S77</f>
        <v>4</v>
      </c>
      <c r="U77" s="44"/>
      <c r="V77" s="44"/>
      <c r="W77" s="44"/>
      <c r="X77" s="44">
        <v>5</v>
      </c>
      <c r="Y77" s="44">
        <v>1</v>
      </c>
      <c r="Z77" s="44">
        <v>2</v>
      </c>
      <c r="AA77" s="44"/>
      <c r="AB77" s="44"/>
      <c r="AC77" s="44"/>
      <c r="AD77" s="44"/>
      <c r="AE77" s="44"/>
      <c r="AF77" s="44"/>
      <c r="AG77" s="44">
        <f>AVERAGE(U77:AF77)</f>
        <v>2.6666666666666665</v>
      </c>
      <c r="AH77" s="44">
        <v>3</v>
      </c>
      <c r="AI77" s="44">
        <v>3</v>
      </c>
      <c r="AJ77" s="44">
        <v>3</v>
      </c>
      <c r="AK77" s="44">
        <v>3</v>
      </c>
      <c r="AL77" s="44">
        <v>3</v>
      </c>
      <c r="AM77" s="44">
        <v>3</v>
      </c>
      <c r="AN77" s="44">
        <v>3</v>
      </c>
      <c r="AO77" s="44">
        <v>3</v>
      </c>
      <c r="AP77" s="44">
        <v>3</v>
      </c>
      <c r="AQ77" s="44">
        <v>3</v>
      </c>
      <c r="AR77" s="44">
        <v>3</v>
      </c>
      <c r="AS77" s="44">
        <v>3</v>
      </c>
      <c r="AT77">
        <f>IF(C77="Unión por la Patria (Frente de Todos)",AVERAGE(AK77:AM77)-MIN(AVERAGE(AH77:AJ77),AVERAGE(AN77:AP77),AVERAGE(AQ77:AS77)),IF(C77="Juntos por el Cambio",AVERAGE(AH77:AJ77)-MIN(AVERAGE(AK77:AM77),AVERAGE(AN77:AP77),AVERAGE(AQ77:AS77)),IF(C77="La Libertad Avanza",AVERAGE(AN77:AP77)-MIN(AVERAGE(AQ77:AS77),AVERAGE(AK77:AM77),AVERAGE(AH77:AJ77)),IF(C77="Frente de Izquierda",AVERAGE(AQ77:AS77)-MIN(AVERAGE(AN77:AP77),AVERAGE(AK77:AM77),AVERAGE(AH77:AJ77)),"N/A"))))</f>
        <v>0</v>
      </c>
      <c r="AU77">
        <f>MAX(SUM(AH77:AJ77),SUM(AK77:AM77),SUM(AN77:AP77),SUM(AQ77:AS77))-MIN(SUM(AH77:AJ77),SUM(AK77:AM77),SUM(AN77:AP77),SUM(AQ77:AS77))</f>
        <v>0</v>
      </c>
      <c r="AV77">
        <f>IF(C77="Unión por la Patria (Frente de Todos)",AVERAGE(AK77:AM77)-AVERAGE(AH77:AJ77,AN77:AP77,AQ77:AS77),IF(C77="Juntos por el Cambio",AVERAGE(AH77:AJ77)-AVERAGE(AK77:AS77),IF(C77="La Libertad Avanza",AVERAGE(AN77:AP77)-AVERAGE(AQ77:AS77,AH77:AM77),IF(C77="Frente de Izquierda",AVERAGE(AQ77:AS77)-AVERAGE(AH77:AP77),"N/A"))))</f>
        <v>0</v>
      </c>
      <c r="AW77">
        <f>IF(C77="Unión por la Patria (Frente de Todos)",AK77-MIN(AH77,AN77,AQ77),IF(C77="Juntos por el Cambio",AH77-MIN(AK77,AN77,AQ77),IF(C77="La Libertad Avanza",AN77-MIN(AH77,AK77,AQ77),IF(C77="Frente de Izquierda",AQ77-MIN(AH77,AK77,AN77),"N/A"))))</f>
        <v>0</v>
      </c>
      <c r="AX77">
        <f>MAX(AH77,AK77,AN77,AQ77)-MIN(AH77,AK77,AN77,AQ77)</f>
        <v>0</v>
      </c>
      <c r="AY77">
        <f>IF(C77="Unión por la Patria (Frente de Todos)",AK77-AVERAGE(AQ77,AN77,AH77),IF(C77="Juntos por el Cambio",AH77-AVERAGE(AK77,AN77,AQ77),IF(C77="La Libertad Avanza",AN77-AVERAGE(AQ77,AK77,AH77),IF(C77="Frente de Izquierda",AQ77-AVERAGE(AN77,AK77,AH77),"N/A"))))</f>
        <v>0</v>
      </c>
      <c r="AZ77">
        <f>IF(C77="Unión por la Patria (Frente de Todos)",AL77-MIN(AI77,AO77,AR77),IF(C77="Juntos por el Cambio",AI77-MIN(AL77,AO77,AR77),IF(C77="La Libertad Avanza",AO77-MIN(AI77,AL77,AR77),IF(C77="Frente de Izquierda",AR77-MIN(AI77,AL77,AO77),"N/A"))))</f>
        <v>0</v>
      </c>
      <c r="BA77">
        <f>MAX(AI77,AL77,AO77,AR77)-MIN(AI77,AL77,AO77,AR77)</f>
        <v>0</v>
      </c>
      <c r="BB77">
        <f>IF(C77="Unión por la Patria (Frente de Todos)",AL77-AVERAGE(AI77,AO77,AR77),IF(C77="Juntos por el Cambio",AI77-AVERAGE(AL77,AO77,AR77),IF(C77="La Libertad Avanza",AO77-AVERAGE(AI77,AL77,AR77),IF(C77="Frente de Izquierda",AR77-AVERAGE(AI77,AL77,AO77),"N/A"))))</f>
        <v>0</v>
      </c>
      <c r="BC77">
        <f>IF(C77="Unión por la Patria (Frente de Todos)",AVERAGE(AH77:AJ77,AN77:AS77),IF(C77="Juntos por el Cambio",AVERAGE(AK77:AS77),IF(C77="La Libertad Avanza",AVERAGE(AQ77:AS77,AH77:AM77),IF(C77="Frente de Izquierda",AVERAGE(AH77:AP77),"N/A"))))</f>
        <v>3</v>
      </c>
      <c r="BE77" t="s">
        <v>53</v>
      </c>
      <c r="BF77">
        <v>5</v>
      </c>
      <c r="BG77">
        <v>6</v>
      </c>
      <c r="BH77">
        <v>5</v>
      </c>
      <c r="BI77">
        <v>4</v>
      </c>
      <c r="BJ77">
        <v>2</v>
      </c>
      <c r="BK77">
        <v>5</v>
      </c>
      <c r="BL77">
        <v>4</v>
      </c>
      <c r="BM77" s="44">
        <f>AVERAGE(ABS(BH77-4),ABS(BI77-4),ABS(BJ77-4),ABS(BK77-4),ABS(BL77-4))</f>
        <v>0.8</v>
      </c>
      <c r="BN77">
        <v>7</v>
      </c>
      <c r="BO77">
        <v>5</v>
      </c>
      <c r="BP77">
        <v>7</v>
      </c>
      <c r="BQ77" s="9">
        <f>AVERAGE(BN77:BP77)</f>
        <v>6.333333333333333</v>
      </c>
      <c r="BR77">
        <v>4</v>
      </c>
      <c r="BS77">
        <v>7</v>
      </c>
      <c r="BT77">
        <v>3</v>
      </c>
      <c r="BU77">
        <v>4</v>
      </c>
      <c r="BV77" s="44">
        <f>-BR77+BS77-BT77+BU77</f>
        <v>4</v>
      </c>
      <c r="BZ77">
        <v>6</v>
      </c>
      <c r="CA77">
        <v>3</v>
      </c>
      <c r="CB77">
        <v>3</v>
      </c>
      <c r="CI77" s="44">
        <f>AVERAGE(BW77:CH77)</f>
        <v>4</v>
      </c>
      <c r="CJ77">
        <v>3</v>
      </c>
      <c r="CK77">
        <v>3</v>
      </c>
      <c r="CL77">
        <v>3</v>
      </c>
      <c r="CM77">
        <v>3</v>
      </c>
      <c r="CN77">
        <v>3</v>
      </c>
      <c r="CO77">
        <v>3</v>
      </c>
      <c r="CP77">
        <v>3</v>
      </c>
      <c r="CQ77">
        <v>3</v>
      </c>
      <c r="CR77">
        <v>3</v>
      </c>
      <c r="CS77">
        <v>3</v>
      </c>
      <c r="CT77">
        <v>3</v>
      </c>
      <c r="CU77">
        <v>3</v>
      </c>
      <c r="CV77">
        <f>IF(BE77="Unión por la Patria (Frente de Todos)",AVERAGE(CM77:CO77)-MIN(AVERAGE(CJ77:CL77),AVERAGE(CP77:CR77),AVERAGE(CS77:CU77)),IF(BE77="Juntos por el Cambio",AVERAGE(CJ77:CL77)-MIN(AVERAGE(CM77:CO77),AVERAGE(CP77:CR77),AVERAGE(CS77:CU77)),IF(BE77="La Libertad Avanza",AVERAGE(CP77:CR77)-MIN(AVERAGE(CS77:CU77),AVERAGE(CM77:CO77),AVERAGE(CJ77:CL77)),IF(BE77="Frente de Izquierda",AVERAGE(CS77:CU77)-MIN(AVERAGE(CP77:CR77),AVERAGE(CM77:CO77),AVERAGE(CJ77:CL77)),"N/A"))))</f>
        <v>0</v>
      </c>
      <c r="CW77">
        <f>MAX(SUM(CJ77:CL77),SUM(CM77:CO77),SUM(CP77:CR77),SUM(CS77:CU77))-MIN(SUM(CJ77:CL77),SUM(CM77:CO77),SUM(CP77:CR77),SUM(CS77:CU77))</f>
        <v>0</v>
      </c>
      <c r="CX77">
        <f>IF(BE77="Unión por la Patria (Frente de Todos)",AVERAGE(CM77:CO77)-AVERAGE(CJ77:CL77,CP77:CR77,CS77:CU77),IF(BE77="Juntos por el Cambio",AVERAGE(CJ77:CL77)-AVERAGE(CM77:CU77),IF(BE77="La Libertad Avanza",AVERAGE(CP77:CR77)-AVERAGE(CS77:CU77,CJ77:CO77),IF(BE77="Frente de Izquierda",AVERAGE(CS77:CU77)-AVERAGE(CJ77:CR77),"N/A"))))</f>
        <v>0</v>
      </c>
      <c r="CY77">
        <f>IF(BE77="Unión por la Patria (Frente de Todos)",CM77-MIN(CJ77,CP77,CS77),IF(BE77="Juntos por el Cambio",CJ77-MIN(CM77,CP77,CS77),IF(BE77="La Libertad Avanza",CP77-MIN(CJ77,CM77,CS77),IF(BE77="Frente de Izquierda",CS77-MIN(CJ77,CM77,CP77),"N/A"))))</f>
        <v>0</v>
      </c>
      <c r="CZ77">
        <f>MAX(CJ77,CM77,CP77,CS77)-MIN(CJ77,CM77,CP77,CS77)</f>
        <v>0</v>
      </c>
      <c r="DA77">
        <f>IF(BE77="Unión por la Patria (Frente de Todos)",CM77-AVERAGE(CS77,CP77,CJ77),IF(BE77="Juntos por el Cambio",CJ77-AVERAGE(CM77,CP77,CS77),IF(BE77="La Libertad Avanza",CP77-AVERAGE(CS77,CM77,CJ77),IF(BE77="Frente de Izquierda",CS77-AVERAGE(CP77,CM77,CJ77),"N/A"))))</f>
        <v>0</v>
      </c>
      <c r="DB77">
        <f>IF(BE77="Unión por la Patria (Frente de Todos)",CN77-MIN(CK77,CQ77,CT77),IF(BE77="Juntos por el Cambio",CK77-MIN(CN77,CQ77,CT77),IF(BE77="La Libertad Avanza",CQ77-MIN(CK77,CN77,CT77),IF(BE77="Frente de Izquierda",CT77-MIN(CK77,CN77,CQ77),"N/A"))))</f>
        <v>0</v>
      </c>
      <c r="DC77">
        <f>MAX(CK77,CN77,CQ77,CT77)-MIN(CK77,CN77,CQ77,CT77)</f>
        <v>0</v>
      </c>
      <c r="DD77">
        <f>IF(BE77="Unión por la Patria (Frente de Todos)",CN77-AVERAGE(CK77,CQ77,CT77),IF(BE77="Juntos por el Cambio",CK77-AVERAGE(CN77,CQ77,CT77),IF(BE77="La Libertad Avanza",CQ77-AVERAGE(CK77,CN77,CT77),IF(BE77="Frente de Izquierda",CT77-AVERAGE(CK77,CN77,CQ77),"N/A"))))</f>
        <v>0</v>
      </c>
      <c r="DE77">
        <f>IF(BE77="Unión por la Patria (Frente de Todos)",AVERAGE(CJ77:CL77,CP77:CU77),IF(BE77="Juntos por el Cambio",AVERAGE(CM77:CU77),IF(BE77="La Libertad Avanza",AVERAGE(CS77:CU77,CJ77:CO77),IF(BE77="Frente de Izquierda",AVERAGE(CJ77:CR77),"N/A"))))</f>
        <v>3</v>
      </c>
      <c r="DF77">
        <v>8</v>
      </c>
      <c r="DG77" t="s">
        <v>518</v>
      </c>
      <c r="DH77" t="s">
        <v>518</v>
      </c>
      <c r="DI77" t="s">
        <v>518</v>
      </c>
      <c r="DJ77" t="s">
        <v>518</v>
      </c>
      <c r="DK77" t="s">
        <v>518</v>
      </c>
      <c r="DL77" t="s">
        <v>518</v>
      </c>
      <c r="DM77" t="s">
        <v>518</v>
      </c>
      <c r="DN77" t="s">
        <v>518</v>
      </c>
      <c r="DO77" t="s">
        <v>518</v>
      </c>
      <c r="DP77" t="s">
        <v>518</v>
      </c>
      <c r="DQ77" t="s">
        <v>518</v>
      </c>
      <c r="DR77" t="s">
        <v>518</v>
      </c>
      <c r="DS77" t="s">
        <v>518</v>
      </c>
      <c r="DT77" t="s">
        <v>518</v>
      </c>
      <c r="DU77" t="s">
        <v>518</v>
      </c>
      <c r="DV77" t="s">
        <v>518</v>
      </c>
      <c r="DW77" t="s">
        <v>518</v>
      </c>
      <c r="DX77" t="s">
        <v>518</v>
      </c>
      <c r="DY77" t="s">
        <v>518</v>
      </c>
      <c r="DZ77" t="s">
        <v>518</v>
      </c>
    </row>
    <row r="78" spans="1:130" x14ac:dyDescent="0.2">
      <c r="A78" s="44">
        <v>1072</v>
      </c>
      <c r="B78" s="44">
        <v>0</v>
      </c>
      <c r="C78" s="44" t="s">
        <v>47</v>
      </c>
      <c r="D78" s="44">
        <v>3</v>
      </c>
      <c r="E78" s="44">
        <v>7</v>
      </c>
      <c r="F78" s="44">
        <v>6</v>
      </c>
      <c r="G78" s="44">
        <v>2</v>
      </c>
      <c r="H78" s="44">
        <v>4</v>
      </c>
      <c r="I78" s="44">
        <v>3</v>
      </c>
      <c r="J78" s="44">
        <v>5</v>
      </c>
      <c r="K78" s="44">
        <f>AVERAGE(ABS(F78-4),ABS(G78-4),ABS(H78-4),ABS(I78-4),ABS(J78-4))</f>
        <v>1.2</v>
      </c>
      <c r="L78" s="44">
        <v>6</v>
      </c>
      <c r="M78" s="44">
        <v>5</v>
      </c>
      <c r="N78" s="44">
        <v>6</v>
      </c>
      <c r="O78" s="9">
        <f>AVERAGE(L78:N78)</f>
        <v>5.666666666666667</v>
      </c>
      <c r="P78" s="44">
        <v>5</v>
      </c>
      <c r="Q78" s="44">
        <v>6</v>
      </c>
      <c r="R78" s="44">
        <v>3</v>
      </c>
      <c r="S78" s="44">
        <v>3</v>
      </c>
      <c r="T78" s="44">
        <f>-P78+Q78-R78+S78</f>
        <v>1</v>
      </c>
      <c r="U78" s="44">
        <v>3</v>
      </c>
      <c r="V78" s="44">
        <v>2</v>
      </c>
      <c r="W78" s="44">
        <v>4</v>
      </c>
      <c r="X78" s="44"/>
      <c r="Y78" s="44"/>
      <c r="Z78" s="44"/>
      <c r="AA78" s="44"/>
      <c r="AB78" s="44"/>
      <c r="AC78" s="44"/>
      <c r="AD78" s="44"/>
      <c r="AE78" s="44"/>
      <c r="AF78" s="44"/>
      <c r="AG78" s="44">
        <f>AVERAGE(U78:AF78)</f>
        <v>3</v>
      </c>
      <c r="AH78" s="44">
        <v>4</v>
      </c>
      <c r="AI78" s="44">
        <v>4</v>
      </c>
      <c r="AJ78" s="44">
        <v>4</v>
      </c>
      <c r="AK78" s="44">
        <v>4</v>
      </c>
      <c r="AL78" s="44">
        <v>4</v>
      </c>
      <c r="AM78" s="44">
        <v>4</v>
      </c>
      <c r="AN78" s="44">
        <v>3</v>
      </c>
      <c r="AO78" s="44">
        <v>2</v>
      </c>
      <c r="AP78" s="44">
        <v>3</v>
      </c>
      <c r="AQ78" s="44">
        <v>3</v>
      </c>
      <c r="AR78" s="44">
        <v>2</v>
      </c>
      <c r="AS78" s="44">
        <v>3</v>
      </c>
      <c r="AT78">
        <f>IF(C78="Unión por la Patria (Frente de Todos)",AVERAGE(AK78:AM78)-MIN(AVERAGE(AH78:AJ78),AVERAGE(AN78:AP78),AVERAGE(AQ78:AS78)),IF(C78="Juntos por el Cambio",AVERAGE(AH78:AJ78)-MIN(AVERAGE(AK78:AM78),AVERAGE(AN78:AP78),AVERAGE(AQ78:AS78)),IF(C78="La Libertad Avanza",AVERAGE(AN78:AP78)-MIN(AVERAGE(AQ78:AS78),AVERAGE(AK78:AM78),AVERAGE(AH78:AJ78)),IF(C78="Frente de Izquierda",AVERAGE(AQ78:AS78)-MIN(AVERAGE(AN78:AP78),AVERAGE(AK78:AM78),AVERAGE(AH78:AJ78)),"N/A"))))</f>
        <v>1.3333333333333335</v>
      </c>
      <c r="AU78">
        <f>MAX(SUM(AH78:AJ78),SUM(AK78:AM78),SUM(AN78:AP78),SUM(AQ78:AS78))-MIN(SUM(AH78:AJ78),SUM(AK78:AM78),SUM(AN78:AP78),SUM(AQ78:AS78))</f>
        <v>4</v>
      </c>
      <c r="AV78">
        <f>IF(C78="Unión por la Patria (Frente de Todos)",AVERAGE(AK78:AM78)-AVERAGE(AH78:AJ78,AN78:AP78,AQ78:AS78),IF(C78="Juntos por el Cambio",AVERAGE(AH78:AJ78)-AVERAGE(AK78:AS78),IF(C78="La Libertad Avanza",AVERAGE(AN78:AP78)-AVERAGE(AQ78:AS78,AH78:AM78),IF(C78="Frente de Izquierda",AVERAGE(AQ78:AS78)-AVERAGE(AH78:AP78),"N/A"))))</f>
        <v>0.88888888888888884</v>
      </c>
      <c r="AW78">
        <f>IF(C78="Unión por la Patria (Frente de Todos)",AK78-MIN(AH78,AN78,AQ78),IF(C78="Juntos por el Cambio",AH78-MIN(AK78,AN78,AQ78),IF(C78="La Libertad Avanza",AN78-MIN(AH78,AK78,AQ78),IF(C78="Frente de Izquierda",AQ78-MIN(AH78,AK78,AN78),"N/A"))))</f>
        <v>1</v>
      </c>
      <c r="AX78">
        <f>MAX(AH78,AK78,AN78,AQ78)-MIN(AH78,AK78,AN78,AQ78)</f>
        <v>1</v>
      </c>
      <c r="AY78">
        <f>IF(C78="Unión por la Patria (Frente de Todos)",AK78-AVERAGE(AQ78,AN78,AH78),IF(C78="Juntos por el Cambio",AH78-AVERAGE(AK78,AN78,AQ78),IF(C78="La Libertad Avanza",AN78-AVERAGE(AQ78,AK78,AH78),IF(C78="Frente de Izquierda",AQ78-AVERAGE(AN78,AK78,AH78),"N/A"))))</f>
        <v>0.66666666666666652</v>
      </c>
      <c r="AZ78">
        <f>IF(C78="Unión por la Patria (Frente de Todos)",AL78-MIN(AI78,AO78,AR78),IF(C78="Juntos por el Cambio",AI78-MIN(AL78,AO78,AR78),IF(C78="La Libertad Avanza",AO78-MIN(AI78,AL78,AR78),IF(C78="Frente de Izquierda",AR78-MIN(AI78,AL78,AO78),"N/A"))))</f>
        <v>2</v>
      </c>
      <c r="BA78">
        <f>MAX(AI78,AL78,AO78,AR78)-MIN(AI78,AL78,AO78,AR78)</f>
        <v>2</v>
      </c>
      <c r="BB78">
        <f>IF(C78="Unión por la Patria (Frente de Todos)",AL78-AVERAGE(AI78,AO78,AR78),IF(C78="Juntos por el Cambio",AI78-AVERAGE(AL78,AO78,AR78),IF(C78="La Libertad Avanza",AO78-AVERAGE(AI78,AL78,AR78),IF(C78="Frente de Izquierda",AR78-AVERAGE(AI78,AL78,AO78),"N/A"))))</f>
        <v>1.3333333333333335</v>
      </c>
      <c r="BC78">
        <f>IF(C78="Unión por la Patria (Frente de Todos)",AVERAGE(AH78:AJ78,AN78:AS78),IF(C78="Juntos por el Cambio",AVERAGE(AK78:AS78),IF(C78="La Libertad Avanza",AVERAGE(AQ78:AS78,AH78:AM78),IF(C78="Frente de Izquierda",AVERAGE(AH78:AP78),"N/A"))))</f>
        <v>3.1111111111111112</v>
      </c>
      <c r="BE78" t="s">
        <v>47</v>
      </c>
      <c r="BF78">
        <v>3</v>
      </c>
      <c r="BG78">
        <v>7</v>
      </c>
      <c r="BH78">
        <v>6</v>
      </c>
      <c r="BI78">
        <v>3</v>
      </c>
      <c r="BJ78">
        <v>4</v>
      </c>
      <c r="BK78">
        <v>3</v>
      </c>
      <c r="BL78">
        <v>5</v>
      </c>
      <c r="BM78" s="44">
        <f>AVERAGE(ABS(BH78-4),ABS(BI78-4),ABS(BJ78-4),ABS(BK78-4),ABS(BL78-4))</f>
        <v>1</v>
      </c>
      <c r="BN78">
        <v>6</v>
      </c>
      <c r="BO78">
        <v>5</v>
      </c>
      <c r="BP78">
        <v>6</v>
      </c>
      <c r="BQ78" s="9">
        <f>AVERAGE(BN78:BP78)</f>
        <v>5.666666666666667</v>
      </c>
      <c r="BR78">
        <v>3</v>
      </c>
      <c r="BS78">
        <v>5</v>
      </c>
      <c r="BT78">
        <v>3</v>
      </c>
      <c r="BU78">
        <v>3</v>
      </c>
      <c r="BV78" s="44">
        <f>-BR78+BS78-BT78+BU78</f>
        <v>2</v>
      </c>
      <c r="BW78">
        <v>3</v>
      </c>
      <c r="BX78">
        <v>2</v>
      </c>
      <c r="BY78">
        <v>4</v>
      </c>
      <c r="CI78" s="44">
        <f>AVERAGE(BW78:CH78)</f>
        <v>3</v>
      </c>
      <c r="CJ78">
        <v>4</v>
      </c>
      <c r="CK78">
        <v>3</v>
      </c>
      <c r="CL78">
        <v>4</v>
      </c>
      <c r="CM78">
        <v>4</v>
      </c>
      <c r="CN78">
        <v>3</v>
      </c>
      <c r="CO78">
        <v>4</v>
      </c>
      <c r="CP78">
        <v>3</v>
      </c>
      <c r="CQ78">
        <v>2</v>
      </c>
      <c r="CR78">
        <v>3</v>
      </c>
      <c r="CS78">
        <v>3</v>
      </c>
      <c r="CT78">
        <v>2</v>
      </c>
      <c r="CU78">
        <v>3</v>
      </c>
      <c r="CV78">
        <f>IF(BE78="Unión por la Patria (Frente de Todos)",AVERAGE(CM78:CO78)-MIN(AVERAGE(CJ78:CL78),AVERAGE(CP78:CR78),AVERAGE(CS78:CU78)),IF(BE78="Juntos por el Cambio",AVERAGE(CJ78:CL78)-MIN(AVERAGE(CM78:CO78),AVERAGE(CP78:CR78),AVERAGE(CS78:CU78)),IF(BE78="La Libertad Avanza",AVERAGE(CP78:CR78)-MIN(AVERAGE(CS78:CU78),AVERAGE(CM78:CO78),AVERAGE(CJ78:CL78)),IF(BE78="Frente de Izquierda",AVERAGE(CS78:CU78)-MIN(AVERAGE(CP78:CR78),AVERAGE(CM78:CO78),AVERAGE(CJ78:CL78)),"N/A"))))</f>
        <v>1</v>
      </c>
      <c r="CW78">
        <f>MAX(SUM(CJ78:CL78),SUM(CM78:CO78),SUM(CP78:CR78),SUM(CS78:CU78))-MIN(SUM(CJ78:CL78),SUM(CM78:CO78),SUM(CP78:CR78),SUM(CS78:CU78))</f>
        <v>3</v>
      </c>
      <c r="CX78">
        <f>IF(BE78="Unión por la Patria (Frente de Todos)",AVERAGE(CM78:CO78)-AVERAGE(CJ78:CL78,CP78:CR78,CS78:CU78),IF(BE78="Juntos por el Cambio",AVERAGE(CJ78:CL78)-AVERAGE(CM78:CU78),IF(BE78="La Libertad Avanza",AVERAGE(CP78:CR78)-AVERAGE(CS78:CU78,CJ78:CO78),IF(BE78="Frente de Izquierda",AVERAGE(CS78:CU78)-AVERAGE(CJ78:CR78),"N/A"))))</f>
        <v>0.66666666666666652</v>
      </c>
      <c r="CY78">
        <f>IF(BE78="Unión por la Patria (Frente de Todos)",CM78-MIN(CJ78,CP78,CS78),IF(BE78="Juntos por el Cambio",CJ78-MIN(CM78,CP78,CS78),IF(BE78="La Libertad Avanza",CP78-MIN(CJ78,CM78,CS78),IF(BE78="Frente de Izquierda",CS78-MIN(CJ78,CM78,CP78),"N/A"))))</f>
        <v>1</v>
      </c>
      <c r="CZ78">
        <f>MAX(CJ78,CM78,CP78,CS78)-MIN(CJ78,CM78,CP78,CS78)</f>
        <v>1</v>
      </c>
      <c r="DA78">
        <f>IF(BE78="Unión por la Patria (Frente de Todos)",CM78-AVERAGE(CS78,CP78,CJ78),IF(BE78="Juntos por el Cambio",CJ78-AVERAGE(CM78,CP78,CS78),IF(BE78="La Libertad Avanza",CP78-AVERAGE(CS78,CM78,CJ78),IF(BE78="Frente de Izquierda",CS78-AVERAGE(CP78,CM78,CJ78),"N/A"))))</f>
        <v>0.66666666666666652</v>
      </c>
      <c r="DB78">
        <f>IF(BE78="Unión por la Patria (Frente de Todos)",CN78-MIN(CK78,CQ78,CT78),IF(BE78="Juntos por el Cambio",CK78-MIN(CN78,CQ78,CT78),IF(BE78="La Libertad Avanza",CQ78-MIN(CK78,CN78,CT78),IF(BE78="Frente de Izquierda",CT78-MIN(CK78,CN78,CQ78),"N/A"))))</f>
        <v>1</v>
      </c>
      <c r="DC78">
        <f>MAX(CK78,CN78,CQ78,CT78)-MIN(CK78,CN78,CQ78,CT78)</f>
        <v>1</v>
      </c>
      <c r="DD78">
        <f>IF(BE78="Unión por la Patria (Frente de Todos)",CN78-AVERAGE(CK78,CQ78,CT78),IF(BE78="Juntos por el Cambio",CK78-AVERAGE(CN78,CQ78,CT78),IF(BE78="La Libertad Avanza",CQ78-AVERAGE(CK78,CN78,CT78),IF(BE78="Frente de Izquierda",CT78-AVERAGE(CK78,CN78,CQ78),"N/A"))))</f>
        <v>0.66666666666666652</v>
      </c>
      <c r="DE78">
        <f>IF(BE78="Unión por la Patria (Frente de Todos)",AVERAGE(CJ78:CL78,CP78:CU78),IF(BE78="Juntos por el Cambio",AVERAGE(CM78:CU78),IF(BE78="La Libertad Avanza",AVERAGE(CS78:CU78,CJ78:CO78),IF(BE78="Frente de Izquierda",AVERAGE(CJ78:CR78),"N/A"))))</f>
        <v>3</v>
      </c>
      <c r="DF78">
        <v>6</v>
      </c>
      <c r="DG78" t="s">
        <v>518</v>
      </c>
      <c r="DH78" t="s">
        <v>518</v>
      </c>
      <c r="DI78" t="s">
        <v>518</v>
      </c>
      <c r="DJ78" t="s">
        <v>518</v>
      </c>
      <c r="DK78" t="s">
        <v>518</v>
      </c>
      <c r="DL78" t="s">
        <v>518</v>
      </c>
      <c r="DM78" t="s">
        <v>518</v>
      </c>
      <c r="DN78" t="s">
        <v>518</v>
      </c>
      <c r="DO78" t="s">
        <v>518</v>
      </c>
      <c r="DP78" t="s">
        <v>518</v>
      </c>
      <c r="DQ78" t="s">
        <v>518</v>
      </c>
      <c r="DR78" t="s">
        <v>518</v>
      </c>
      <c r="DS78" t="s">
        <v>518</v>
      </c>
      <c r="DT78" t="s">
        <v>518</v>
      </c>
      <c r="DU78" t="s">
        <v>518</v>
      </c>
      <c r="DV78" t="s">
        <v>518</v>
      </c>
      <c r="DW78" t="s">
        <v>518</v>
      </c>
      <c r="DX78" t="s">
        <v>518</v>
      </c>
      <c r="DY78" t="s">
        <v>518</v>
      </c>
      <c r="DZ78" t="s">
        <v>518</v>
      </c>
    </row>
    <row r="79" spans="1:130" x14ac:dyDescent="0.2">
      <c r="A79" s="44">
        <v>725</v>
      </c>
      <c r="B79" s="44">
        <v>0</v>
      </c>
      <c r="C79" s="44" t="s">
        <v>53</v>
      </c>
      <c r="D79" s="44">
        <v>6</v>
      </c>
      <c r="E79" s="44">
        <v>7</v>
      </c>
      <c r="F79" s="44">
        <v>5</v>
      </c>
      <c r="G79" s="44">
        <v>3</v>
      </c>
      <c r="H79" s="44">
        <v>1</v>
      </c>
      <c r="I79" s="44">
        <v>7</v>
      </c>
      <c r="J79" s="44">
        <v>3</v>
      </c>
      <c r="K79" s="44">
        <f>AVERAGE(ABS(F79-4),ABS(G79-4),ABS(H79-4),ABS(I79-4),ABS(J79-4))</f>
        <v>1.8</v>
      </c>
      <c r="L79" s="44">
        <v>7</v>
      </c>
      <c r="M79" s="44">
        <v>6</v>
      </c>
      <c r="N79" s="44">
        <v>7</v>
      </c>
      <c r="O79" s="9">
        <f>AVERAGE(L79:N79)</f>
        <v>6.666666666666667</v>
      </c>
      <c r="P79" s="44">
        <v>1</v>
      </c>
      <c r="Q79" s="44">
        <v>6</v>
      </c>
      <c r="R79" s="44">
        <v>1</v>
      </c>
      <c r="S79" s="44">
        <v>5</v>
      </c>
      <c r="T79" s="44">
        <f>-P79+Q79-R79+S79</f>
        <v>9</v>
      </c>
      <c r="U79" s="44"/>
      <c r="V79" s="44"/>
      <c r="W79" s="44"/>
      <c r="X79" s="44">
        <v>2</v>
      </c>
      <c r="Y79" s="44">
        <v>3</v>
      </c>
      <c r="Z79" s="44">
        <v>4</v>
      </c>
      <c r="AA79" s="44"/>
      <c r="AB79" s="44"/>
      <c r="AC79" s="44"/>
      <c r="AD79" s="44"/>
      <c r="AE79" s="44"/>
      <c r="AF79" s="44"/>
      <c r="AG79" s="44">
        <f>AVERAGE(U79:AF79)</f>
        <v>3</v>
      </c>
      <c r="AH79" s="44">
        <v>3</v>
      </c>
      <c r="AI79" s="44">
        <v>5</v>
      </c>
      <c r="AJ79" s="44">
        <v>6</v>
      </c>
      <c r="AK79" s="44">
        <v>4</v>
      </c>
      <c r="AL79" s="44">
        <v>5</v>
      </c>
      <c r="AM79" s="44">
        <v>6</v>
      </c>
      <c r="AN79" s="44">
        <v>1</v>
      </c>
      <c r="AO79" s="44">
        <v>1</v>
      </c>
      <c r="AP79" s="44">
        <v>1</v>
      </c>
      <c r="AQ79" s="44">
        <v>4</v>
      </c>
      <c r="AR79" s="44">
        <v>2</v>
      </c>
      <c r="AS79" s="44">
        <v>6</v>
      </c>
      <c r="AT79">
        <f>IF(C79="Unión por la Patria (Frente de Todos)",AVERAGE(AK79:AM79)-MIN(AVERAGE(AH79:AJ79),AVERAGE(AN79:AP79),AVERAGE(AQ79:AS79)),IF(C79="Juntos por el Cambio",AVERAGE(AH79:AJ79)-MIN(AVERAGE(AK79:AM79),AVERAGE(AN79:AP79),AVERAGE(AQ79:AS79)),IF(C79="La Libertad Avanza",AVERAGE(AN79:AP79)-MIN(AVERAGE(AQ79:AS79),AVERAGE(AK79:AM79),AVERAGE(AH79:AJ79)),IF(C79="Frente de Izquierda",AVERAGE(AQ79:AS79)-MIN(AVERAGE(AN79:AP79),AVERAGE(AK79:AM79),AVERAGE(AH79:AJ79)),"N/A"))))</f>
        <v>4</v>
      </c>
      <c r="AU79">
        <f>MAX(SUM(AH79:AJ79),SUM(AK79:AM79),SUM(AN79:AP79),SUM(AQ79:AS79))-MIN(SUM(AH79:AJ79),SUM(AK79:AM79),SUM(AN79:AP79),SUM(AQ79:AS79))</f>
        <v>12</v>
      </c>
      <c r="AV79">
        <f>IF(C79="Unión por la Patria (Frente de Todos)",AVERAGE(AK79:AM79)-AVERAGE(AH79:AJ79,AN79:AP79,AQ79:AS79),IF(C79="Juntos por el Cambio",AVERAGE(AH79:AJ79)-AVERAGE(AK79:AS79),IF(C79="La Libertad Avanza",AVERAGE(AN79:AP79)-AVERAGE(AQ79:AS79,AH79:AM79),IF(C79="Frente de Izquierda",AVERAGE(AQ79:AS79)-AVERAGE(AH79:AP79),"N/A"))))</f>
        <v>1.7777777777777777</v>
      </c>
      <c r="AW79">
        <f>IF(C79="Unión por la Patria (Frente de Todos)",AK79-MIN(AH79,AN79,AQ79),IF(C79="Juntos por el Cambio",AH79-MIN(AK79,AN79,AQ79),IF(C79="La Libertad Avanza",AN79-MIN(AH79,AK79,AQ79),IF(C79="Frente de Izquierda",AQ79-MIN(AH79,AK79,AN79),"N/A"))))</f>
        <v>3</v>
      </c>
      <c r="AX79">
        <f>MAX(AH79,AK79,AN79,AQ79)-MIN(AH79,AK79,AN79,AQ79)</f>
        <v>3</v>
      </c>
      <c r="AY79">
        <f>IF(C79="Unión por la Patria (Frente de Todos)",AK79-AVERAGE(AQ79,AN79,AH79),IF(C79="Juntos por el Cambio",AH79-AVERAGE(AK79,AN79,AQ79),IF(C79="La Libertad Avanza",AN79-AVERAGE(AQ79,AK79,AH79),IF(C79="Frente de Izquierda",AQ79-AVERAGE(AN79,AK79,AH79),"N/A"))))</f>
        <v>1.3333333333333335</v>
      </c>
      <c r="AZ79">
        <f>IF(C79="Unión por la Patria (Frente de Todos)",AL79-MIN(AI79,AO79,AR79),IF(C79="Juntos por el Cambio",AI79-MIN(AL79,AO79,AR79),IF(C79="La Libertad Avanza",AO79-MIN(AI79,AL79,AR79),IF(C79="Frente de Izquierda",AR79-MIN(AI79,AL79,AO79),"N/A"))))</f>
        <v>4</v>
      </c>
      <c r="BA79">
        <f>MAX(AI79,AL79,AO79,AR79)-MIN(AI79,AL79,AO79,AR79)</f>
        <v>4</v>
      </c>
      <c r="BB79">
        <f>IF(C79="Unión por la Patria (Frente de Todos)",AL79-AVERAGE(AI79,AO79,AR79),IF(C79="Juntos por el Cambio",AI79-AVERAGE(AL79,AO79,AR79),IF(C79="La Libertad Avanza",AO79-AVERAGE(AI79,AL79,AR79),IF(C79="Frente de Izquierda",AR79-AVERAGE(AI79,AL79,AO79),"N/A"))))</f>
        <v>2.3333333333333335</v>
      </c>
      <c r="BC79">
        <f>IF(C79="Unión por la Patria (Frente de Todos)",AVERAGE(AH79:AJ79,AN79:AS79),IF(C79="Juntos por el Cambio",AVERAGE(AK79:AS79),IF(C79="La Libertad Avanza",AVERAGE(AQ79:AS79,AH79:AM79),IF(C79="Frente de Izquierda",AVERAGE(AH79:AP79),"N/A"))))</f>
        <v>3.2222222222222223</v>
      </c>
      <c r="BE79" t="s">
        <v>53</v>
      </c>
      <c r="BF79">
        <v>6</v>
      </c>
      <c r="BG79">
        <v>7</v>
      </c>
      <c r="BH79">
        <v>5</v>
      </c>
      <c r="BI79">
        <v>2</v>
      </c>
      <c r="BJ79">
        <v>1</v>
      </c>
      <c r="BK79">
        <v>7</v>
      </c>
      <c r="BL79">
        <v>3</v>
      </c>
      <c r="BM79" s="44">
        <f>AVERAGE(ABS(BH79-4),ABS(BI79-4),ABS(BJ79-4),ABS(BK79-4),ABS(BL79-4))</f>
        <v>2</v>
      </c>
      <c r="BN79">
        <v>7</v>
      </c>
      <c r="BO79">
        <v>6</v>
      </c>
      <c r="BP79">
        <v>7</v>
      </c>
      <c r="BQ79" s="9">
        <f>AVERAGE(BN79:BP79)</f>
        <v>6.666666666666667</v>
      </c>
      <c r="BR79">
        <v>2</v>
      </c>
      <c r="BS79">
        <v>6</v>
      </c>
      <c r="BT79">
        <v>2</v>
      </c>
      <c r="BU79">
        <v>6</v>
      </c>
      <c r="BV79" s="44">
        <f>-BR79+BS79-BT79+BU79</f>
        <v>8</v>
      </c>
      <c r="BZ79">
        <v>4</v>
      </c>
      <c r="CA79">
        <v>2</v>
      </c>
      <c r="CB79">
        <v>3</v>
      </c>
      <c r="CI79" s="44">
        <f>AVERAGE(BW79:CH79)</f>
        <v>3</v>
      </c>
      <c r="CJ79">
        <v>3</v>
      </c>
      <c r="CK79">
        <v>4</v>
      </c>
      <c r="CL79">
        <v>4</v>
      </c>
      <c r="CM79">
        <v>4</v>
      </c>
      <c r="CN79">
        <v>5</v>
      </c>
      <c r="CO79">
        <v>5</v>
      </c>
      <c r="CP79">
        <v>1</v>
      </c>
      <c r="CQ79">
        <v>1</v>
      </c>
      <c r="CR79">
        <v>2</v>
      </c>
      <c r="CS79">
        <v>4</v>
      </c>
      <c r="CT79">
        <v>3</v>
      </c>
      <c r="CU79">
        <v>5</v>
      </c>
      <c r="CV79">
        <f>IF(BE79="Unión por la Patria (Frente de Todos)",AVERAGE(CM79:CO79)-MIN(AVERAGE(CJ79:CL79),AVERAGE(CP79:CR79),AVERAGE(CS79:CU79)),IF(BE79="Juntos por el Cambio",AVERAGE(CJ79:CL79)-MIN(AVERAGE(CM79:CO79),AVERAGE(CP79:CR79),AVERAGE(CS79:CU79)),IF(BE79="La Libertad Avanza",AVERAGE(CP79:CR79)-MIN(AVERAGE(CS79:CU79),AVERAGE(CM79:CO79),AVERAGE(CJ79:CL79)),IF(BE79="Frente de Izquierda",AVERAGE(CS79:CU79)-MIN(AVERAGE(CP79:CR79),AVERAGE(CM79:CO79),AVERAGE(CJ79:CL79)),"N/A"))))</f>
        <v>3.3333333333333339</v>
      </c>
      <c r="CW79">
        <f>MAX(SUM(CJ79:CL79),SUM(CM79:CO79),SUM(CP79:CR79),SUM(CS79:CU79))-MIN(SUM(CJ79:CL79),SUM(CM79:CO79),SUM(CP79:CR79),SUM(CS79:CU79))</f>
        <v>10</v>
      </c>
      <c r="CX79">
        <f>IF(BE79="Unión por la Patria (Frente de Todos)",AVERAGE(CM79:CO79)-AVERAGE(CJ79:CL79,CP79:CR79,CS79:CU79),IF(BE79="Juntos por el Cambio",AVERAGE(CJ79:CL79)-AVERAGE(CM79:CU79),IF(BE79="La Libertad Avanza",AVERAGE(CP79:CR79)-AVERAGE(CS79:CU79,CJ79:CO79),IF(BE79="Frente de Izquierda",AVERAGE(CS79:CU79)-AVERAGE(CJ79:CR79),"N/A"))))</f>
        <v>1.666666666666667</v>
      </c>
      <c r="CY79">
        <f>IF(BE79="Unión por la Patria (Frente de Todos)",CM79-MIN(CJ79,CP79,CS79),IF(BE79="Juntos por el Cambio",CJ79-MIN(CM79,CP79,CS79),IF(BE79="La Libertad Avanza",CP79-MIN(CJ79,CM79,CS79),IF(BE79="Frente de Izquierda",CS79-MIN(CJ79,CM79,CP79),"N/A"))))</f>
        <v>3</v>
      </c>
      <c r="CZ79">
        <f>MAX(CJ79,CM79,CP79,CS79)-MIN(CJ79,CM79,CP79,CS79)</f>
        <v>3</v>
      </c>
      <c r="DA79">
        <f>IF(BE79="Unión por la Patria (Frente de Todos)",CM79-AVERAGE(CS79,CP79,CJ79),IF(BE79="Juntos por el Cambio",CJ79-AVERAGE(CM79,CP79,CS79),IF(BE79="La Libertad Avanza",CP79-AVERAGE(CS79,CM79,CJ79),IF(BE79="Frente de Izquierda",CS79-AVERAGE(CP79,CM79,CJ79),"N/A"))))</f>
        <v>1.3333333333333335</v>
      </c>
      <c r="DB79">
        <f>IF(BE79="Unión por la Patria (Frente de Todos)",CN79-MIN(CK79,CQ79,CT79),IF(BE79="Juntos por el Cambio",CK79-MIN(CN79,CQ79,CT79),IF(BE79="La Libertad Avanza",CQ79-MIN(CK79,CN79,CT79),IF(BE79="Frente de Izquierda",CT79-MIN(CK79,CN79,CQ79),"N/A"))))</f>
        <v>4</v>
      </c>
      <c r="DC79">
        <f>MAX(CK79,CN79,CQ79,CT79)-MIN(CK79,CN79,CQ79,CT79)</f>
        <v>4</v>
      </c>
      <c r="DD79">
        <f>IF(BE79="Unión por la Patria (Frente de Todos)",CN79-AVERAGE(CK79,CQ79,CT79),IF(BE79="Juntos por el Cambio",CK79-AVERAGE(CN79,CQ79,CT79),IF(BE79="La Libertad Avanza",CQ79-AVERAGE(CK79,CN79,CT79),IF(BE79="Frente de Izquierda",CT79-AVERAGE(CK79,CN79,CQ79),"N/A"))))</f>
        <v>2.3333333333333335</v>
      </c>
      <c r="DE79">
        <f>IF(BE79="Unión por la Patria (Frente de Todos)",AVERAGE(CJ79:CL79,CP79:CU79),IF(BE79="Juntos por el Cambio",AVERAGE(CM79:CU79),IF(BE79="La Libertad Avanza",AVERAGE(CS79:CU79,CJ79:CO79),IF(BE79="Frente de Izquierda",AVERAGE(CJ79:CR79),"N/A"))))</f>
        <v>3</v>
      </c>
      <c r="DF79">
        <v>6</v>
      </c>
      <c r="DG79" t="s">
        <v>518</v>
      </c>
      <c r="DH79" t="s">
        <v>518</v>
      </c>
      <c r="DI79" t="s">
        <v>518</v>
      </c>
      <c r="DJ79" t="s">
        <v>518</v>
      </c>
      <c r="DK79" t="s">
        <v>518</v>
      </c>
      <c r="DL79" t="s">
        <v>518</v>
      </c>
      <c r="DM79" t="s">
        <v>518</v>
      </c>
      <c r="DN79" t="s">
        <v>518</v>
      </c>
      <c r="DO79" t="s">
        <v>518</v>
      </c>
      <c r="DP79" t="s">
        <v>518</v>
      </c>
      <c r="DQ79" t="s">
        <v>518</v>
      </c>
      <c r="DR79" t="s">
        <v>518</v>
      </c>
      <c r="DS79" t="s">
        <v>518</v>
      </c>
      <c r="DT79" t="s">
        <v>518</v>
      </c>
      <c r="DU79" t="s">
        <v>518</v>
      </c>
      <c r="DV79" t="s">
        <v>518</v>
      </c>
      <c r="DW79" t="s">
        <v>518</v>
      </c>
      <c r="DX79" t="s">
        <v>518</v>
      </c>
      <c r="DY79" t="s">
        <v>518</v>
      </c>
      <c r="DZ79" t="s">
        <v>518</v>
      </c>
    </row>
    <row r="80" spans="1:130" x14ac:dyDescent="0.2">
      <c r="A80" s="44">
        <v>469</v>
      </c>
      <c r="B80" s="44">
        <v>0</v>
      </c>
      <c r="C80" s="44" t="s">
        <v>47</v>
      </c>
      <c r="D80" s="44">
        <v>7</v>
      </c>
      <c r="E80" s="44">
        <v>7</v>
      </c>
      <c r="F80" s="44">
        <v>4</v>
      </c>
      <c r="G80" s="44">
        <v>1</v>
      </c>
      <c r="H80" s="44">
        <v>1</v>
      </c>
      <c r="I80" s="44">
        <v>7</v>
      </c>
      <c r="J80" s="44">
        <v>7</v>
      </c>
      <c r="K80" s="44">
        <f>AVERAGE(ABS(F80-4),ABS(G80-4),ABS(H80-4),ABS(I80-4),ABS(J80-4))</f>
        <v>2.4</v>
      </c>
      <c r="L80" s="44">
        <v>7</v>
      </c>
      <c r="M80" s="44">
        <v>7</v>
      </c>
      <c r="N80" s="44">
        <v>7</v>
      </c>
      <c r="O80" s="9">
        <f>AVERAGE(L80:N80)</f>
        <v>7</v>
      </c>
      <c r="P80" s="44">
        <v>7</v>
      </c>
      <c r="Q80" s="44">
        <v>7</v>
      </c>
      <c r="R80" s="44">
        <v>2</v>
      </c>
      <c r="S80" s="44">
        <v>7</v>
      </c>
      <c r="T80" s="44">
        <f>-P80+Q80-R80+S80</f>
        <v>5</v>
      </c>
      <c r="U80" s="44">
        <v>1</v>
      </c>
      <c r="V80" s="44">
        <v>4</v>
      </c>
      <c r="W80" s="44">
        <v>4</v>
      </c>
      <c r="X80" s="44"/>
      <c r="Y80" s="44"/>
      <c r="Z80" s="44"/>
      <c r="AA80" s="44"/>
      <c r="AB80" s="44"/>
      <c r="AC80" s="44"/>
      <c r="AD80" s="44"/>
      <c r="AE80" s="44"/>
      <c r="AF80" s="44"/>
      <c r="AG80" s="44">
        <f>AVERAGE(U80:AF80)</f>
        <v>3</v>
      </c>
      <c r="AH80" s="44">
        <v>5</v>
      </c>
      <c r="AI80" s="44">
        <v>5</v>
      </c>
      <c r="AJ80" s="44">
        <v>6</v>
      </c>
      <c r="AK80" s="44">
        <v>4</v>
      </c>
      <c r="AL80" s="44">
        <v>3</v>
      </c>
      <c r="AM80" s="44">
        <v>2</v>
      </c>
      <c r="AN80" s="44">
        <v>1</v>
      </c>
      <c r="AO80" s="44">
        <v>1</v>
      </c>
      <c r="AP80" s="44">
        <v>1</v>
      </c>
      <c r="AQ80" s="44">
        <v>4</v>
      </c>
      <c r="AR80" s="44">
        <v>5</v>
      </c>
      <c r="AS80" s="44">
        <v>6</v>
      </c>
      <c r="AT80">
        <f>IF(C80="Unión por la Patria (Frente de Todos)",AVERAGE(AK80:AM80)-MIN(AVERAGE(AH80:AJ80),AVERAGE(AN80:AP80),AVERAGE(AQ80:AS80)),IF(C80="Juntos por el Cambio",AVERAGE(AH80:AJ80)-MIN(AVERAGE(AK80:AM80),AVERAGE(AN80:AP80),AVERAGE(AQ80:AS80)),IF(C80="La Libertad Avanza",AVERAGE(AN80:AP80)-MIN(AVERAGE(AQ80:AS80),AVERAGE(AK80:AM80),AVERAGE(AH80:AJ80)),IF(C80="Frente de Izquierda",AVERAGE(AQ80:AS80)-MIN(AVERAGE(AN80:AP80),AVERAGE(AK80:AM80),AVERAGE(AH80:AJ80)),"N/A"))))</f>
        <v>4.333333333333333</v>
      </c>
      <c r="AU80">
        <f>MAX(SUM(AH80:AJ80),SUM(AK80:AM80),SUM(AN80:AP80),SUM(AQ80:AS80))-MIN(SUM(AH80:AJ80),SUM(AK80:AM80),SUM(AN80:AP80),SUM(AQ80:AS80))</f>
        <v>13</v>
      </c>
      <c r="AV80">
        <f>IF(C80="Unión por la Patria (Frente de Todos)",AVERAGE(AK80:AM80)-AVERAGE(AH80:AJ80,AN80:AP80,AQ80:AS80),IF(C80="Juntos por el Cambio",AVERAGE(AH80:AJ80)-AVERAGE(AK80:AS80),IF(C80="La Libertad Avanza",AVERAGE(AN80:AP80)-AVERAGE(AQ80:AS80,AH80:AM80),IF(C80="Frente de Izquierda",AVERAGE(AQ80:AS80)-AVERAGE(AH80:AP80),"N/A"))))</f>
        <v>2.333333333333333</v>
      </c>
      <c r="AW80">
        <f>IF(C80="Unión por la Patria (Frente de Todos)",AK80-MIN(AH80,AN80,AQ80),IF(C80="Juntos por el Cambio",AH80-MIN(AK80,AN80,AQ80),IF(C80="La Libertad Avanza",AN80-MIN(AH80,AK80,AQ80),IF(C80="Frente de Izquierda",AQ80-MIN(AH80,AK80,AN80),"N/A"))))</f>
        <v>4</v>
      </c>
      <c r="AX80">
        <f>MAX(AH80,AK80,AN80,AQ80)-MIN(AH80,AK80,AN80,AQ80)</f>
        <v>4</v>
      </c>
      <c r="AY80">
        <f>IF(C80="Unión por la Patria (Frente de Todos)",AK80-AVERAGE(AQ80,AN80,AH80),IF(C80="Juntos por el Cambio",AH80-AVERAGE(AK80,AN80,AQ80),IF(C80="La Libertad Avanza",AN80-AVERAGE(AQ80,AK80,AH80),IF(C80="Frente de Izquierda",AQ80-AVERAGE(AN80,AK80,AH80),"N/A"))))</f>
        <v>2</v>
      </c>
      <c r="AZ80">
        <f>IF(C80="Unión por la Patria (Frente de Todos)",AL80-MIN(AI80,AO80,AR80),IF(C80="Juntos por el Cambio",AI80-MIN(AL80,AO80,AR80),IF(C80="La Libertad Avanza",AO80-MIN(AI80,AL80,AR80),IF(C80="Frente de Izquierda",AR80-MIN(AI80,AL80,AO80),"N/A"))))</f>
        <v>4</v>
      </c>
      <c r="BA80">
        <f>MAX(AI80,AL80,AO80,AR80)-MIN(AI80,AL80,AO80,AR80)</f>
        <v>4</v>
      </c>
      <c r="BB80">
        <f>IF(C80="Unión por la Patria (Frente de Todos)",AL80-AVERAGE(AI80,AO80,AR80),IF(C80="Juntos por el Cambio",AI80-AVERAGE(AL80,AO80,AR80),IF(C80="La Libertad Avanza",AO80-AVERAGE(AI80,AL80,AR80),IF(C80="Frente de Izquierda",AR80-AVERAGE(AI80,AL80,AO80),"N/A"))))</f>
        <v>2</v>
      </c>
      <c r="BC80">
        <f>IF(C80="Unión por la Patria (Frente de Todos)",AVERAGE(AH80:AJ80,AN80:AS80),IF(C80="Juntos por el Cambio",AVERAGE(AK80:AS80),IF(C80="La Libertad Avanza",AVERAGE(AQ80:AS80,AH80:AM80),IF(C80="Frente de Izquierda",AVERAGE(AH80:AP80),"N/A"))))</f>
        <v>3</v>
      </c>
      <c r="BE80" t="s">
        <v>47</v>
      </c>
      <c r="BF80">
        <v>7</v>
      </c>
      <c r="BG80">
        <v>7</v>
      </c>
      <c r="BH80">
        <v>5</v>
      </c>
      <c r="BI80">
        <v>1</v>
      </c>
      <c r="BJ80">
        <v>2</v>
      </c>
      <c r="BK80">
        <v>7</v>
      </c>
      <c r="BL80">
        <v>7</v>
      </c>
      <c r="BM80" s="44">
        <f>AVERAGE(ABS(BH80-4),ABS(BI80-4),ABS(BJ80-4),ABS(BK80-4),ABS(BL80-4))</f>
        <v>2.4</v>
      </c>
      <c r="BN80">
        <v>3</v>
      </c>
      <c r="BO80">
        <v>7</v>
      </c>
      <c r="BP80">
        <v>7</v>
      </c>
      <c r="BQ80" s="9">
        <f>AVERAGE(BN80:BP80)</f>
        <v>5.666666666666667</v>
      </c>
      <c r="BR80">
        <v>7</v>
      </c>
      <c r="BS80">
        <v>7</v>
      </c>
      <c r="BT80">
        <v>1</v>
      </c>
      <c r="BU80">
        <v>7</v>
      </c>
      <c r="BV80" s="44">
        <f>-BR80+BS80-BT80+BU80</f>
        <v>6</v>
      </c>
      <c r="BW80">
        <v>1</v>
      </c>
      <c r="BX80">
        <v>6</v>
      </c>
      <c r="BY80">
        <v>4</v>
      </c>
      <c r="CI80" s="44">
        <f>AVERAGE(BW80:CH80)</f>
        <v>3.6666666666666665</v>
      </c>
      <c r="CJ80">
        <v>4</v>
      </c>
      <c r="CK80">
        <v>4</v>
      </c>
      <c r="CL80">
        <v>4</v>
      </c>
      <c r="CM80">
        <v>3</v>
      </c>
      <c r="CN80">
        <v>3</v>
      </c>
      <c r="CO80">
        <v>4</v>
      </c>
      <c r="CP80">
        <v>2</v>
      </c>
      <c r="CQ80">
        <v>1</v>
      </c>
      <c r="CR80">
        <v>3</v>
      </c>
      <c r="CS80">
        <v>4</v>
      </c>
      <c r="CT80">
        <v>3</v>
      </c>
      <c r="CU80">
        <v>4</v>
      </c>
      <c r="CV80">
        <f>IF(BE80="Unión por la Patria (Frente de Todos)",AVERAGE(CM80:CO80)-MIN(AVERAGE(CJ80:CL80),AVERAGE(CP80:CR80),AVERAGE(CS80:CU80)),IF(BE80="Juntos por el Cambio",AVERAGE(CJ80:CL80)-MIN(AVERAGE(CM80:CO80),AVERAGE(CP80:CR80),AVERAGE(CS80:CU80)),IF(BE80="La Libertad Avanza",AVERAGE(CP80:CR80)-MIN(AVERAGE(CS80:CU80),AVERAGE(CM80:CO80),AVERAGE(CJ80:CL80)),IF(BE80="Frente de Izquierda",AVERAGE(CS80:CU80)-MIN(AVERAGE(CP80:CR80),AVERAGE(CM80:CO80),AVERAGE(CJ80:CL80)),"N/A"))))</f>
        <v>2</v>
      </c>
      <c r="CW80">
        <f>MAX(SUM(CJ80:CL80),SUM(CM80:CO80),SUM(CP80:CR80),SUM(CS80:CU80))-MIN(SUM(CJ80:CL80),SUM(CM80:CO80),SUM(CP80:CR80),SUM(CS80:CU80))</f>
        <v>6</v>
      </c>
      <c r="CX80">
        <f>IF(BE80="Unión por la Patria (Frente de Todos)",AVERAGE(CM80:CO80)-AVERAGE(CJ80:CL80,CP80:CR80,CS80:CU80),IF(BE80="Juntos por el Cambio",AVERAGE(CJ80:CL80)-AVERAGE(CM80:CU80),IF(BE80="La Libertad Avanza",AVERAGE(CP80:CR80)-AVERAGE(CS80:CU80,CJ80:CO80),IF(BE80="Frente de Izquierda",AVERAGE(CS80:CU80)-AVERAGE(CJ80:CR80),"N/A"))))</f>
        <v>1</v>
      </c>
      <c r="CY80">
        <f>IF(BE80="Unión por la Patria (Frente de Todos)",CM80-MIN(CJ80,CP80,CS80),IF(BE80="Juntos por el Cambio",CJ80-MIN(CM80,CP80,CS80),IF(BE80="La Libertad Avanza",CP80-MIN(CJ80,CM80,CS80),IF(BE80="Frente de Izquierda",CS80-MIN(CJ80,CM80,CP80),"N/A"))))</f>
        <v>2</v>
      </c>
      <c r="CZ80">
        <f>MAX(CJ80,CM80,CP80,CS80)-MIN(CJ80,CM80,CP80,CS80)</f>
        <v>2</v>
      </c>
      <c r="DA80">
        <f>IF(BE80="Unión por la Patria (Frente de Todos)",CM80-AVERAGE(CS80,CP80,CJ80),IF(BE80="Juntos por el Cambio",CJ80-AVERAGE(CM80,CP80,CS80),IF(BE80="La Libertad Avanza",CP80-AVERAGE(CS80,CM80,CJ80),IF(BE80="Frente de Izquierda",CS80-AVERAGE(CP80,CM80,CJ80),"N/A"))))</f>
        <v>1</v>
      </c>
      <c r="DB80">
        <f>IF(BE80="Unión por la Patria (Frente de Todos)",CN80-MIN(CK80,CQ80,CT80),IF(BE80="Juntos por el Cambio",CK80-MIN(CN80,CQ80,CT80),IF(BE80="La Libertad Avanza",CQ80-MIN(CK80,CN80,CT80),IF(BE80="Frente de Izquierda",CT80-MIN(CK80,CN80,CQ80),"N/A"))))</f>
        <v>3</v>
      </c>
      <c r="DC80">
        <f>MAX(CK80,CN80,CQ80,CT80)-MIN(CK80,CN80,CQ80,CT80)</f>
        <v>3</v>
      </c>
      <c r="DD80">
        <f>IF(BE80="Unión por la Patria (Frente de Todos)",CN80-AVERAGE(CK80,CQ80,CT80),IF(BE80="Juntos por el Cambio",CK80-AVERAGE(CN80,CQ80,CT80),IF(BE80="La Libertad Avanza",CQ80-AVERAGE(CK80,CN80,CT80),IF(BE80="Frente de Izquierda",CT80-AVERAGE(CK80,CN80,CQ80),"N/A"))))</f>
        <v>1.6666666666666665</v>
      </c>
      <c r="DE80">
        <f>IF(BE80="Unión por la Patria (Frente de Todos)",AVERAGE(CJ80:CL80,CP80:CU80),IF(BE80="Juntos por el Cambio",AVERAGE(CM80:CU80),IF(BE80="La Libertad Avanza",AVERAGE(CS80:CU80,CJ80:CO80),IF(BE80="Frente de Izquierda",AVERAGE(CJ80:CR80),"N/A"))))</f>
        <v>3</v>
      </c>
      <c r="DF80">
        <v>7</v>
      </c>
      <c r="DG80" t="s">
        <v>518</v>
      </c>
      <c r="DH80" t="s">
        <v>518</v>
      </c>
      <c r="DI80" t="s">
        <v>518</v>
      </c>
      <c r="DJ80" t="s">
        <v>518</v>
      </c>
      <c r="DK80" t="s">
        <v>518</v>
      </c>
      <c r="DL80" t="s">
        <v>518</v>
      </c>
      <c r="DM80" t="s">
        <v>518</v>
      </c>
      <c r="DN80" t="s">
        <v>518</v>
      </c>
      <c r="DO80" t="s">
        <v>518</v>
      </c>
      <c r="DP80" t="s">
        <v>518</v>
      </c>
      <c r="DQ80" t="s">
        <v>518</v>
      </c>
      <c r="DR80" t="s">
        <v>518</v>
      </c>
      <c r="DS80" t="s">
        <v>518</v>
      </c>
      <c r="DT80" t="s">
        <v>518</v>
      </c>
      <c r="DU80" t="s">
        <v>518</v>
      </c>
      <c r="DV80" t="s">
        <v>518</v>
      </c>
      <c r="DW80" t="s">
        <v>518</v>
      </c>
      <c r="DX80" t="s">
        <v>518</v>
      </c>
      <c r="DY80" t="s">
        <v>518</v>
      </c>
      <c r="DZ80" t="s">
        <v>518</v>
      </c>
    </row>
    <row r="81" spans="1:130" x14ac:dyDescent="0.2">
      <c r="A81" s="44">
        <v>873</v>
      </c>
      <c r="B81" s="44">
        <v>1</v>
      </c>
      <c r="C81" s="44" t="s">
        <v>43</v>
      </c>
      <c r="D81" s="44">
        <v>4</v>
      </c>
      <c r="E81" s="44">
        <v>6</v>
      </c>
      <c r="F81" s="44">
        <v>2</v>
      </c>
      <c r="G81" s="44">
        <v>4</v>
      </c>
      <c r="H81" s="44">
        <v>1</v>
      </c>
      <c r="I81" s="44">
        <v>6</v>
      </c>
      <c r="J81" s="44">
        <v>2</v>
      </c>
      <c r="K81" s="44">
        <f>AVERAGE(ABS(F81-4),ABS(G81-4),ABS(H81-4),ABS(I81-4),ABS(J81-4))</f>
        <v>1.8</v>
      </c>
      <c r="L81" s="44">
        <v>7</v>
      </c>
      <c r="M81" s="44">
        <v>5</v>
      </c>
      <c r="N81" s="44">
        <v>5</v>
      </c>
      <c r="O81" s="9">
        <f>AVERAGE(L81:N81)</f>
        <v>5.666666666666667</v>
      </c>
      <c r="P81" s="44">
        <v>4</v>
      </c>
      <c r="Q81" s="44">
        <v>6</v>
      </c>
      <c r="R81" s="44">
        <v>6</v>
      </c>
      <c r="S81" s="44">
        <v>7</v>
      </c>
      <c r="T81" s="44">
        <f>-P81+Q81-R81+S81</f>
        <v>3</v>
      </c>
      <c r="U81" s="44"/>
      <c r="V81" s="44"/>
      <c r="W81" s="44"/>
      <c r="X81" s="44"/>
      <c r="Y81" s="44"/>
      <c r="Z81" s="44"/>
      <c r="AA81" s="44"/>
      <c r="AB81" s="44"/>
      <c r="AC81" s="44"/>
      <c r="AD81" s="44">
        <v>3</v>
      </c>
      <c r="AE81" s="44">
        <v>3</v>
      </c>
      <c r="AF81" s="44">
        <v>4</v>
      </c>
      <c r="AG81" s="44">
        <f>AVERAGE(U81:AF81)</f>
        <v>3.3333333333333335</v>
      </c>
      <c r="AH81" s="44">
        <v>3</v>
      </c>
      <c r="AI81" s="44">
        <v>3</v>
      </c>
      <c r="AJ81" s="44">
        <v>4</v>
      </c>
      <c r="AK81" s="44">
        <v>4</v>
      </c>
      <c r="AL81" s="44">
        <v>4</v>
      </c>
      <c r="AM81" s="44">
        <v>4</v>
      </c>
      <c r="AN81" s="44">
        <v>2</v>
      </c>
      <c r="AO81" s="44">
        <v>1</v>
      </c>
      <c r="AP81" s="44">
        <v>2</v>
      </c>
      <c r="AQ81" s="44">
        <v>4</v>
      </c>
      <c r="AR81" s="44">
        <v>3</v>
      </c>
      <c r="AS81" s="44">
        <v>4</v>
      </c>
      <c r="AT81">
        <f>IF(C81="Unión por la Patria (Frente de Todos)",AVERAGE(AK81:AM81)-MIN(AVERAGE(AH81:AJ81),AVERAGE(AN81:AP81),AVERAGE(AQ81:AS81)),IF(C81="Juntos por el Cambio",AVERAGE(AH81:AJ81)-MIN(AVERAGE(AK81:AM81),AVERAGE(AN81:AP81),AVERAGE(AQ81:AS81)),IF(C81="La Libertad Avanza",AVERAGE(AN81:AP81)-MIN(AVERAGE(AQ81:AS81),AVERAGE(AK81:AM81),AVERAGE(AH81:AJ81)),IF(C81="Frente de Izquierda",AVERAGE(AQ81:AS81)-MIN(AVERAGE(AN81:AP81),AVERAGE(AK81:AM81),AVERAGE(AH81:AJ81)),"N/A"))))</f>
        <v>1.9999999999999998</v>
      </c>
      <c r="AU81">
        <f>MAX(SUM(AH81:AJ81),SUM(AK81:AM81),SUM(AN81:AP81),SUM(AQ81:AS81))-MIN(SUM(AH81:AJ81),SUM(AK81:AM81),SUM(AN81:AP81),SUM(AQ81:AS81))</f>
        <v>7</v>
      </c>
      <c r="AV81">
        <f>IF(C81="Unión por la Patria (Frente de Todos)",AVERAGE(AK81:AM81)-AVERAGE(AH81:AJ81,AN81:AP81,AQ81:AS81),IF(C81="Juntos por el Cambio",AVERAGE(AH81:AJ81)-AVERAGE(AK81:AS81),IF(C81="La Libertad Avanza",AVERAGE(AN81:AP81)-AVERAGE(AQ81:AS81,AH81:AM81),IF(C81="Frente de Izquierda",AVERAGE(AQ81:AS81)-AVERAGE(AH81:AP81),"N/A"))))</f>
        <v>0.66666666666666652</v>
      </c>
      <c r="AW81">
        <f>IF(C81="Unión por la Patria (Frente de Todos)",AK81-MIN(AH81,AN81,AQ81),IF(C81="Juntos por el Cambio",AH81-MIN(AK81,AN81,AQ81),IF(C81="La Libertad Avanza",AN81-MIN(AH81,AK81,AQ81),IF(C81="Frente de Izquierda",AQ81-MIN(AH81,AK81,AN81),"N/A"))))</f>
        <v>2</v>
      </c>
      <c r="AX81">
        <f>MAX(AH81,AK81,AN81,AQ81)-MIN(AH81,AK81,AN81,AQ81)</f>
        <v>2</v>
      </c>
      <c r="AY81">
        <f>IF(C81="Unión por la Patria (Frente de Todos)",AK81-AVERAGE(AQ81,AN81,AH81),IF(C81="Juntos por el Cambio",AH81-AVERAGE(AK81,AN81,AQ81),IF(C81="La Libertad Avanza",AN81-AVERAGE(AQ81,AK81,AH81),IF(C81="Frente de Izquierda",AQ81-AVERAGE(AN81,AK81,AH81),"N/A"))))</f>
        <v>1</v>
      </c>
      <c r="AZ81">
        <f>IF(C81="Unión por la Patria (Frente de Todos)",AL81-MIN(AI81,AO81,AR81),IF(C81="Juntos por el Cambio",AI81-MIN(AL81,AO81,AR81),IF(C81="La Libertad Avanza",AO81-MIN(AI81,AL81,AR81),IF(C81="Frente de Izquierda",AR81-MIN(AI81,AL81,AO81),"N/A"))))</f>
        <v>2</v>
      </c>
      <c r="BA81">
        <f>MAX(AI81,AL81,AO81,AR81)-MIN(AI81,AL81,AO81,AR81)</f>
        <v>3</v>
      </c>
      <c r="BB81">
        <f>IF(C81="Unión por la Patria (Frente de Todos)",AL81-AVERAGE(AI81,AO81,AR81),IF(C81="Juntos por el Cambio",AI81-AVERAGE(AL81,AO81,AR81),IF(C81="La Libertad Avanza",AO81-AVERAGE(AI81,AL81,AR81),IF(C81="Frente de Izquierda",AR81-AVERAGE(AI81,AL81,AO81),"N/A"))))</f>
        <v>0.33333333333333348</v>
      </c>
      <c r="BC81">
        <f>IF(C81="Unión por la Patria (Frente de Todos)",AVERAGE(AH81:AJ81,AN81:AS81),IF(C81="Juntos por el Cambio",AVERAGE(AK81:AS81),IF(C81="La Libertad Avanza",AVERAGE(AQ81:AS81,AH81:AM81),IF(C81="Frente de Izquierda",AVERAGE(AH81:AP81),"N/A"))))</f>
        <v>3</v>
      </c>
      <c r="BE81" t="s">
        <v>43</v>
      </c>
      <c r="BF81">
        <v>3</v>
      </c>
      <c r="BG81">
        <v>7</v>
      </c>
      <c r="BH81">
        <v>3</v>
      </c>
      <c r="BI81">
        <v>4</v>
      </c>
      <c r="BJ81">
        <v>1</v>
      </c>
      <c r="BK81">
        <v>5</v>
      </c>
      <c r="BL81">
        <v>2</v>
      </c>
      <c r="BM81" s="44">
        <f>AVERAGE(ABS(BH81-4),ABS(BI81-4),ABS(BJ81-4),ABS(BK81-4),ABS(BL81-4))</f>
        <v>1.4</v>
      </c>
      <c r="BN81">
        <v>6</v>
      </c>
      <c r="BO81">
        <v>6</v>
      </c>
      <c r="BP81">
        <v>6</v>
      </c>
      <c r="BQ81" s="9">
        <f>AVERAGE(BN81:BP81)</f>
        <v>6</v>
      </c>
      <c r="BR81">
        <v>2</v>
      </c>
      <c r="BS81">
        <v>7</v>
      </c>
      <c r="BT81">
        <v>4</v>
      </c>
      <c r="BU81">
        <v>6</v>
      </c>
      <c r="BV81" s="44">
        <f>-BR81+BS81-BT81+BU81</f>
        <v>7</v>
      </c>
      <c r="CF81">
        <v>6</v>
      </c>
      <c r="CG81">
        <v>4</v>
      </c>
      <c r="CH81">
        <v>4</v>
      </c>
      <c r="CI81" s="44">
        <f>AVERAGE(BW81:CH81)</f>
        <v>4.666666666666667</v>
      </c>
      <c r="CJ81">
        <v>3</v>
      </c>
      <c r="CK81">
        <v>3</v>
      </c>
      <c r="CL81">
        <v>4</v>
      </c>
      <c r="CM81">
        <v>4</v>
      </c>
      <c r="CN81">
        <v>4</v>
      </c>
      <c r="CO81">
        <v>4</v>
      </c>
      <c r="CP81">
        <v>2</v>
      </c>
      <c r="CQ81">
        <v>1</v>
      </c>
      <c r="CR81">
        <v>2</v>
      </c>
      <c r="CS81">
        <v>4</v>
      </c>
      <c r="CT81">
        <v>3</v>
      </c>
      <c r="CU81">
        <v>4</v>
      </c>
      <c r="CV81">
        <f>IF(BE81="Unión por la Patria (Frente de Todos)",AVERAGE(CM81:CO81)-MIN(AVERAGE(CJ81:CL81),AVERAGE(CP81:CR81),AVERAGE(CS81:CU81)),IF(BE81="Juntos por el Cambio",AVERAGE(CJ81:CL81)-MIN(AVERAGE(CM81:CO81),AVERAGE(CP81:CR81),AVERAGE(CS81:CU81)),IF(BE81="La Libertad Avanza",AVERAGE(CP81:CR81)-MIN(AVERAGE(CS81:CU81),AVERAGE(CM81:CO81),AVERAGE(CJ81:CL81)),IF(BE81="Frente de Izquierda",AVERAGE(CS81:CU81)-MIN(AVERAGE(CP81:CR81),AVERAGE(CM81:CO81),AVERAGE(CJ81:CL81)),"N/A"))))</f>
        <v>1.9999999999999998</v>
      </c>
      <c r="CW81">
        <f>MAX(SUM(CJ81:CL81),SUM(CM81:CO81),SUM(CP81:CR81),SUM(CS81:CU81))-MIN(SUM(CJ81:CL81),SUM(CM81:CO81),SUM(CP81:CR81),SUM(CS81:CU81))</f>
        <v>7</v>
      </c>
      <c r="CX81">
        <f>IF(BE81="Unión por la Patria (Frente de Todos)",AVERAGE(CM81:CO81)-AVERAGE(CJ81:CL81,CP81:CR81,CS81:CU81),IF(BE81="Juntos por el Cambio",AVERAGE(CJ81:CL81)-AVERAGE(CM81:CU81),IF(BE81="La Libertad Avanza",AVERAGE(CP81:CR81)-AVERAGE(CS81:CU81,CJ81:CO81),IF(BE81="Frente de Izquierda",AVERAGE(CS81:CU81)-AVERAGE(CJ81:CR81),"N/A"))))</f>
        <v>0.66666666666666652</v>
      </c>
      <c r="CY81">
        <f>IF(BE81="Unión por la Patria (Frente de Todos)",CM81-MIN(CJ81,CP81,CS81),IF(BE81="Juntos por el Cambio",CJ81-MIN(CM81,CP81,CS81),IF(BE81="La Libertad Avanza",CP81-MIN(CJ81,CM81,CS81),IF(BE81="Frente de Izquierda",CS81-MIN(CJ81,CM81,CP81),"N/A"))))</f>
        <v>2</v>
      </c>
      <c r="CZ81">
        <f>MAX(CJ81,CM81,CP81,CS81)-MIN(CJ81,CM81,CP81,CS81)</f>
        <v>2</v>
      </c>
      <c r="DA81">
        <f>IF(BE81="Unión por la Patria (Frente de Todos)",CM81-AVERAGE(CS81,CP81,CJ81),IF(BE81="Juntos por el Cambio",CJ81-AVERAGE(CM81,CP81,CS81),IF(BE81="La Libertad Avanza",CP81-AVERAGE(CS81,CM81,CJ81),IF(BE81="Frente de Izquierda",CS81-AVERAGE(CP81,CM81,CJ81),"N/A"))))</f>
        <v>1</v>
      </c>
      <c r="DB81">
        <f>IF(BE81="Unión por la Patria (Frente de Todos)",CN81-MIN(CK81,CQ81,CT81),IF(BE81="Juntos por el Cambio",CK81-MIN(CN81,CQ81,CT81),IF(BE81="La Libertad Avanza",CQ81-MIN(CK81,CN81,CT81),IF(BE81="Frente de Izquierda",CT81-MIN(CK81,CN81,CQ81),"N/A"))))</f>
        <v>2</v>
      </c>
      <c r="DC81">
        <f>MAX(CK81,CN81,CQ81,CT81)-MIN(CK81,CN81,CQ81,CT81)</f>
        <v>3</v>
      </c>
      <c r="DD81">
        <f>IF(BE81="Unión por la Patria (Frente de Todos)",CN81-AVERAGE(CK81,CQ81,CT81),IF(BE81="Juntos por el Cambio",CK81-AVERAGE(CN81,CQ81,CT81),IF(BE81="La Libertad Avanza",CQ81-AVERAGE(CK81,CN81,CT81),IF(BE81="Frente de Izquierda",CT81-AVERAGE(CK81,CN81,CQ81),"N/A"))))</f>
        <v>0.33333333333333348</v>
      </c>
      <c r="DE81">
        <f>IF(BE81="Unión por la Patria (Frente de Todos)",AVERAGE(CJ81:CL81,CP81:CU81),IF(BE81="Juntos por el Cambio",AVERAGE(CM81:CU81),IF(BE81="La Libertad Avanza",AVERAGE(CS81:CU81,CJ81:CO81),IF(BE81="Frente de Izquierda",AVERAGE(CJ81:CR81),"N/A"))))</f>
        <v>3</v>
      </c>
      <c r="DF81">
        <v>8</v>
      </c>
      <c r="DG81">
        <v>0</v>
      </c>
      <c r="DH81">
        <v>2</v>
      </c>
      <c r="DI81">
        <v>1</v>
      </c>
      <c r="DJ81">
        <v>0</v>
      </c>
      <c r="DK81">
        <v>7</v>
      </c>
      <c r="DL81">
        <v>1</v>
      </c>
      <c r="DM81">
        <v>7</v>
      </c>
      <c r="DN81">
        <v>1</v>
      </c>
      <c r="DO81">
        <v>1</v>
      </c>
      <c r="DP81">
        <v>7</v>
      </c>
      <c r="DQ81">
        <v>5</v>
      </c>
      <c r="DR81">
        <v>4</v>
      </c>
      <c r="DS81">
        <v>5</v>
      </c>
      <c r="DT81">
        <v>5</v>
      </c>
      <c r="DU81">
        <v>7</v>
      </c>
      <c r="DV81">
        <v>2</v>
      </c>
      <c r="DW81" t="s">
        <v>617</v>
      </c>
      <c r="DX81" t="s">
        <v>618</v>
      </c>
      <c r="DY81" t="s">
        <v>617</v>
      </c>
      <c r="DZ81" t="s">
        <v>618</v>
      </c>
    </row>
    <row r="82" spans="1:130" x14ac:dyDescent="0.2">
      <c r="A82" s="44">
        <v>101</v>
      </c>
      <c r="B82" s="44">
        <v>1</v>
      </c>
      <c r="C82" s="44" t="s">
        <v>43</v>
      </c>
      <c r="D82" s="44">
        <v>7</v>
      </c>
      <c r="E82" s="44">
        <v>5</v>
      </c>
      <c r="F82" s="44">
        <v>3</v>
      </c>
      <c r="G82" s="44">
        <v>4</v>
      </c>
      <c r="H82" s="44">
        <v>2</v>
      </c>
      <c r="I82" s="44">
        <v>7</v>
      </c>
      <c r="J82" s="44">
        <v>2</v>
      </c>
      <c r="K82" s="44">
        <f>AVERAGE(ABS(F82-4),ABS(G82-4),ABS(H82-4),ABS(I82-4),ABS(J82-4))</f>
        <v>1.6</v>
      </c>
      <c r="L82" s="44">
        <v>7</v>
      </c>
      <c r="M82" s="44">
        <v>7</v>
      </c>
      <c r="N82" s="44">
        <v>7</v>
      </c>
      <c r="O82" s="9">
        <f>AVERAGE(L82:N82)</f>
        <v>7</v>
      </c>
      <c r="P82" s="44">
        <v>2</v>
      </c>
      <c r="Q82" s="44">
        <v>7</v>
      </c>
      <c r="R82" s="44">
        <v>1</v>
      </c>
      <c r="S82" s="44">
        <v>3</v>
      </c>
      <c r="T82" s="44">
        <f>-P82+Q82-R82+S82</f>
        <v>7</v>
      </c>
      <c r="U82" s="44"/>
      <c r="V82" s="44"/>
      <c r="W82" s="44"/>
      <c r="X82" s="44"/>
      <c r="Y82" s="44"/>
      <c r="Z82" s="44"/>
      <c r="AA82" s="44"/>
      <c r="AB82" s="44"/>
      <c r="AC82" s="44"/>
      <c r="AD82" s="44">
        <v>6</v>
      </c>
      <c r="AE82" s="44">
        <v>3</v>
      </c>
      <c r="AF82" s="44">
        <v>3</v>
      </c>
      <c r="AG82" s="44">
        <f>AVERAGE(U82:AF82)</f>
        <v>4</v>
      </c>
      <c r="AH82" s="44">
        <v>3</v>
      </c>
      <c r="AI82" s="44">
        <v>2</v>
      </c>
      <c r="AJ82" s="44">
        <v>3</v>
      </c>
      <c r="AK82" s="44">
        <v>3</v>
      </c>
      <c r="AL82" s="44">
        <v>2</v>
      </c>
      <c r="AM82" s="44">
        <v>3</v>
      </c>
      <c r="AN82" s="44">
        <v>3</v>
      </c>
      <c r="AO82" s="44">
        <v>1</v>
      </c>
      <c r="AP82" s="44">
        <v>1</v>
      </c>
      <c r="AQ82" s="44">
        <v>3</v>
      </c>
      <c r="AR82" s="44">
        <v>3</v>
      </c>
      <c r="AS82" s="44">
        <v>3</v>
      </c>
      <c r="AT82">
        <f>IF(C82="Unión por la Patria (Frente de Todos)",AVERAGE(AK82:AM82)-MIN(AVERAGE(AH82:AJ82),AVERAGE(AN82:AP82),AVERAGE(AQ82:AS82)),IF(C82="Juntos por el Cambio",AVERAGE(AH82:AJ82)-MIN(AVERAGE(AK82:AM82),AVERAGE(AN82:AP82),AVERAGE(AQ82:AS82)),IF(C82="La Libertad Avanza",AVERAGE(AN82:AP82)-MIN(AVERAGE(AQ82:AS82),AVERAGE(AK82:AM82),AVERAGE(AH82:AJ82)),IF(C82="Frente de Izquierda",AVERAGE(AQ82:AS82)-MIN(AVERAGE(AN82:AP82),AVERAGE(AK82:AM82),AVERAGE(AH82:AJ82)),"N/A"))))</f>
        <v>1.3333333333333333</v>
      </c>
      <c r="AU82">
        <f>MAX(SUM(AH82:AJ82),SUM(AK82:AM82),SUM(AN82:AP82),SUM(AQ82:AS82))-MIN(SUM(AH82:AJ82),SUM(AK82:AM82),SUM(AN82:AP82),SUM(AQ82:AS82))</f>
        <v>4</v>
      </c>
      <c r="AV82">
        <f>IF(C82="Unión por la Patria (Frente de Todos)",AVERAGE(AK82:AM82)-AVERAGE(AH82:AJ82,AN82:AP82,AQ82:AS82),IF(C82="Juntos por el Cambio",AVERAGE(AH82:AJ82)-AVERAGE(AK82:AS82),IF(C82="La Libertad Avanza",AVERAGE(AN82:AP82)-AVERAGE(AQ82:AS82,AH82:AM82),IF(C82="Frente de Izquierda",AVERAGE(AQ82:AS82)-AVERAGE(AH82:AP82),"N/A"))))</f>
        <v>0.66666666666666652</v>
      </c>
      <c r="AW82">
        <f>IF(C82="Unión por la Patria (Frente de Todos)",AK82-MIN(AH82,AN82,AQ82),IF(C82="Juntos por el Cambio",AH82-MIN(AK82,AN82,AQ82),IF(C82="La Libertad Avanza",AN82-MIN(AH82,AK82,AQ82),IF(C82="Frente de Izquierda",AQ82-MIN(AH82,AK82,AN82),"N/A"))))</f>
        <v>0</v>
      </c>
      <c r="AX82">
        <f>MAX(AH82,AK82,AN82,AQ82)-MIN(AH82,AK82,AN82,AQ82)</f>
        <v>0</v>
      </c>
      <c r="AY82">
        <f>IF(C82="Unión por la Patria (Frente de Todos)",AK82-AVERAGE(AQ82,AN82,AH82),IF(C82="Juntos por el Cambio",AH82-AVERAGE(AK82,AN82,AQ82),IF(C82="La Libertad Avanza",AN82-AVERAGE(AQ82,AK82,AH82),IF(C82="Frente de Izquierda",AQ82-AVERAGE(AN82,AK82,AH82),"N/A"))))</f>
        <v>0</v>
      </c>
      <c r="AZ82">
        <f>IF(C82="Unión por la Patria (Frente de Todos)",AL82-MIN(AI82,AO82,AR82),IF(C82="Juntos por el Cambio",AI82-MIN(AL82,AO82,AR82),IF(C82="La Libertad Avanza",AO82-MIN(AI82,AL82,AR82),IF(C82="Frente de Izquierda",AR82-MIN(AI82,AL82,AO82),"N/A"))))</f>
        <v>2</v>
      </c>
      <c r="BA82">
        <f>MAX(AI82,AL82,AO82,AR82)-MIN(AI82,AL82,AO82,AR82)</f>
        <v>2</v>
      </c>
      <c r="BB82">
        <f>IF(C82="Unión por la Patria (Frente de Todos)",AL82-AVERAGE(AI82,AO82,AR82),IF(C82="Juntos por el Cambio",AI82-AVERAGE(AL82,AO82,AR82),IF(C82="La Libertad Avanza",AO82-AVERAGE(AI82,AL82,AR82),IF(C82="Frente de Izquierda",AR82-AVERAGE(AI82,AL82,AO82),"N/A"))))</f>
        <v>1.3333333333333333</v>
      </c>
      <c r="BC82">
        <f>IF(C82="Unión por la Patria (Frente de Todos)",AVERAGE(AH82:AJ82,AN82:AS82),IF(C82="Juntos por el Cambio",AVERAGE(AK82:AS82),IF(C82="La Libertad Avanza",AVERAGE(AQ82:AS82,AH82:AM82),IF(C82="Frente de Izquierda",AVERAGE(AH82:AP82),"N/A"))))</f>
        <v>2.3333333333333335</v>
      </c>
      <c r="BE82" t="s">
        <v>43</v>
      </c>
      <c r="BF82">
        <v>7</v>
      </c>
      <c r="BG82">
        <v>4</v>
      </c>
      <c r="BH82">
        <v>3</v>
      </c>
      <c r="BI82">
        <v>4</v>
      </c>
      <c r="BJ82">
        <v>1</v>
      </c>
      <c r="BK82">
        <v>7</v>
      </c>
      <c r="BL82">
        <v>4</v>
      </c>
      <c r="BM82" s="44">
        <f>AVERAGE(ABS(BH82-4),ABS(BI82-4),ABS(BJ82-4),ABS(BK82-4),ABS(BL82-4))</f>
        <v>1.4</v>
      </c>
      <c r="BN82">
        <v>7</v>
      </c>
      <c r="BO82">
        <v>7</v>
      </c>
      <c r="BP82">
        <v>7</v>
      </c>
      <c r="BQ82" s="9">
        <f>AVERAGE(BN82:BP82)</f>
        <v>7</v>
      </c>
      <c r="BR82">
        <v>1</v>
      </c>
      <c r="BS82">
        <v>7</v>
      </c>
      <c r="BT82">
        <v>1</v>
      </c>
      <c r="BU82">
        <v>4</v>
      </c>
      <c r="BV82" s="44">
        <f>-BR82+BS82-BT82+BU82</f>
        <v>9</v>
      </c>
      <c r="CF82">
        <v>3</v>
      </c>
      <c r="CG82">
        <v>3</v>
      </c>
      <c r="CH82">
        <v>3</v>
      </c>
      <c r="CI82" s="44">
        <f>AVERAGE(BW82:CH82)</f>
        <v>3</v>
      </c>
      <c r="CJ82">
        <v>3</v>
      </c>
      <c r="CK82">
        <v>3</v>
      </c>
      <c r="CL82">
        <v>3</v>
      </c>
      <c r="CM82">
        <v>3</v>
      </c>
      <c r="CN82">
        <v>3</v>
      </c>
      <c r="CO82">
        <v>3</v>
      </c>
      <c r="CP82">
        <v>3</v>
      </c>
      <c r="CQ82">
        <v>3</v>
      </c>
      <c r="CR82">
        <v>3</v>
      </c>
      <c r="CS82">
        <v>3</v>
      </c>
      <c r="CT82">
        <v>3</v>
      </c>
      <c r="CU82">
        <v>3</v>
      </c>
      <c r="CV82">
        <f>IF(BE82="Unión por la Patria (Frente de Todos)",AVERAGE(CM82:CO82)-MIN(AVERAGE(CJ82:CL82),AVERAGE(CP82:CR82),AVERAGE(CS82:CU82)),IF(BE82="Juntos por el Cambio",AVERAGE(CJ82:CL82)-MIN(AVERAGE(CM82:CO82),AVERAGE(CP82:CR82),AVERAGE(CS82:CU82)),IF(BE82="La Libertad Avanza",AVERAGE(CP82:CR82)-MIN(AVERAGE(CS82:CU82),AVERAGE(CM82:CO82),AVERAGE(CJ82:CL82)),IF(BE82="Frente de Izquierda",AVERAGE(CS82:CU82)-MIN(AVERAGE(CP82:CR82),AVERAGE(CM82:CO82),AVERAGE(CJ82:CL82)),"N/A"))))</f>
        <v>0</v>
      </c>
      <c r="CW82">
        <f>MAX(SUM(CJ82:CL82),SUM(CM82:CO82),SUM(CP82:CR82),SUM(CS82:CU82))-MIN(SUM(CJ82:CL82),SUM(CM82:CO82),SUM(CP82:CR82),SUM(CS82:CU82))</f>
        <v>0</v>
      </c>
      <c r="CX82">
        <f>IF(BE82="Unión por la Patria (Frente de Todos)",AVERAGE(CM82:CO82)-AVERAGE(CJ82:CL82,CP82:CR82,CS82:CU82),IF(BE82="Juntos por el Cambio",AVERAGE(CJ82:CL82)-AVERAGE(CM82:CU82),IF(BE82="La Libertad Avanza",AVERAGE(CP82:CR82)-AVERAGE(CS82:CU82,CJ82:CO82),IF(BE82="Frente de Izquierda",AVERAGE(CS82:CU82)-AVERAGE(CJ82:CR82),"N/A"))))</f>
        <v>0</v>
      </c>
      <c r="CY82">
        <f>IF(BE82="Unión por la Patria (Frente de Todos)",CM82-MIN(CJ82,CP82,CS82),IF(BE82="Juntos por el Cambio",CJ82-MIN(CM82,CP82,CS82),IF(BE82="La Libertad Avanza",CP82-MIN(CJ82,CM82,CS82),IF(BE82="Frente de Izquierda",CS82-MIN(CJ82,CM82,CP82),"N/A"))))</f>
        <v>0</v>
      </c>
      <c r="CZ82">
        <f>MAX(CJ82,CM82,CP82,CS82)-MIN(CJ82,CM82,CP82,CS82)</f>
        <v>0</v>
      </c>
      <c r="DA82">
        <f>IF(BE82="Unión por la Patria (Frente de Todos)",CM82-AVERAGE(CS82,CP82,CJ82),IF(BE82="Juntos por el Cambio",CJ82-AVERAGE(CM82,CP82,CS82),IF(BE82="La Libertad Avanza",CP82-AVERAGE(CS82,CM82,CJ82),IF(BE82="Frente de Izquierda",CS82-AVERAGE(CP82,CM82,CJ82),"N/A"))))</f>
        <v>0</v>
      </c>
      <c r="DB82">
        <f>IF(BE82="Unión por la Patria (Frente de Todos)",CN82-MIN(CK82,CQ82,CT82),IF(BE82="Juntos por el Cambio",CK82-MIN(CN82,CQ82,CT82),IF(BE82="La Libertad Avanza",CQ82-MIN(CK82,CN82,CT82),IF(BE82="Frente de Izquierda",CT82-MIN(CK82,CN82,CQ82),"N/A"))))</f>
        <v>0</v>
      </c>
      <c r="DC82">
        <f>MAX(CK82,CN82,CQ82,CT82)-MIN(CK82,CN82,CQ82,CT82)</f>
        <v>0</v>
      </c>
      <c r="DD82">
        <f>IF(BE82="Unión por la Patria (Frente de Todos)",CN82-AVERAGE(CK82,CQ82,CT82),IF(BE82="Juntos por el Cambio",CK82-AVERAGE(CN82,CQ82,CT82),IF(BE82="La Libertad Avanza",CQ82-AVERAGE(CK82,CN82,CT82),IF(BE82="Frente de Izquierda",CT82-AVERAGE(CK82,CN82,CQ82),"N/A"))))</f>
        <v>0</v>
      </c>
      <c r="DE82">
        <f>IF(BE82="Unión por la Patria (Frente de Todos)",AVERAGE(CJ82:CL82,CP82:CU82),IF(BE82="Juntos por el Cambio",AVERAGE(CM82:CU82),IF(BE82="La Libertad Avanza",AVERAGE(CS82:CU82,CJ82:CO82),IF(BE82="Frente de Izquierda",AVERAGE(CJ82:CR82),"N/A"))))</f>
        <v>3</v>
      </c>
      <c r="DF82">
        <v>9</v>
      </c>
      <c r="DG82">
        <v>2</v>
      </c>
      <c r="DH82">
        <v>2</v>
      </c>
      <c r="DI82">
        <v>2</v>
      </c>
      <c r="DJ82">
        <v>2</v>
      </c>
      <c r="DK82">
        <v>4</v>
      </c>
      <c r="DL82">
        <v>2</v>
      </c>
      <c r="DM82">
        <v>5</v>
      </c>
      <c r="DN82">
        <v>2</v>
      </c>
      <c r="DO82">
        <v>1</v>
      </c>
      <c r="DP82">
        <v>7</v>
      </c>
      <c r="DQ82">
        <v>6</v>
      </c>
      <c r="DR82">
        <v>4</v>
      </c>
      <c r="DS82">
        <v>3</v>
      </c>
      <c r="DT82">
        <v>4</v>
      </c>
      <c r="DU82">
        <v>5</v>
      </c>
      <c r="DV82">
        <v>3</v>
      </c>
      <c r="DW82" t="s">
        <v>617</v>
      </c>
      <c r="DX82" t="s">
        <v>617</v>
      </c>
      <c r="DY82" t="s">
        <v>617</v>
      </c>
      <c r="DZ82" t="s">
        <v>617</v>
      </c>
    </row>
    <row r="83" spans="1:130" x14ac:dyDescent="0.2">
      <c r="A83" s="44">
        <v>1053</v>
      </c>
      <c r="B83" s="44">
        <v>0</v>
      </c>
      <c r="C83" s="44" t="s">
        <v>53</v>
      </c>
      <c r="D83" s="44">
        <v>7</v>
      </c>
      <c r="E83" s="44">
        <v>7</v>
      </c>
      <c r="F83" s="44">
        <v>3</v>
      </c>
      <c r="G83" s="44">
        <v>7</v>
      </c>
      <c r="H83" s="44">
        <v>1</v>
      </c>
      <c r="I83" s="44">
        <v>7</v>
      </c>
      <c r="J83" s="44">
        <v>1</v>
      </c>
      <c r="K83" s="44">
        <f>AVERAGE(ABS(F83-4),ABS(G83-4),ABS(H83-4),ABS(I83-4),ABS(J83-4))</f>
        <v>2.6</v>
      </c>
      <c r="L83" s="44">
        <v>7</v>
      </c>
      <c r="M83" s="44">
        <v>7</v>
      </c>
      <c r="N83" s="44">
        <v>7</v>
      </c>
      <c r="O83" s="9">
        <f>AVERAGE(L83:N83)</f>
        <v>7</v>
      </c>
      <c r="P83" s="44">
        <v>2</v>
      </c>
      <c r="Q83" s="44">
        <v>7</v>
      </c>
      <c r="R83" s="44">
        <v>7</v>
      </c>
      <c r="S83" s="44">
        <v>3</v>
      </c>
      <c r="T83" s="44">
        <f>-P83+Q83-R83+S83</f>
        <v>1</v>
      </c>
      <c r="U83" s="44"/>
      <c r="V83" s="44"/>
      <c r="W83" s="44"/>
      <c r="X83" s="44">
        <v>1</v>
      </c>
      <c r="Y83" s="44">
        <v>6</v>
      </c>
      <c r="Z83" s="44">
        <v>6</v>
      </c>
      <c r="AA83" s="44"/>
      <c r="AB83" s="44"/>
      <c r="AC83" s="44"/>
      <c r="AD83" s="44"/>
      <c r="AE83" s="44"/>
      <c r="AF83" s="44"/>
      <c r="AG83" s="44">
        <f>AVERAGE(U83:AF83)</f>
        <v>4.333333333333333</v>
      </c>
      <c r="AH83" s="44">
        <v>1</v>
      </c>
      <c r="AI83" s="44">
        <v>1</v>
      </c>
      <c r="AJ83" s="44">
        <v>3</v>
      </c>
      <c r="AK83" s="44">
        <v>6</v>
      </c>
      <c r="AL83" s="44">
        <v>6</v>
      </c>
      <c r="AM83" s="44">
        <v>6</v>
      </c>
      <c r="AN83" s="44">
        <v>1</v>
      </c>
      <c r="AO83" s="44">
        <v>1</v>
      </c>
      <c r="AP83" s="44">
        <v>1</v>
      </c>
      <c r="AQ83" s="44">
        <v>4</v>
      </c>
      <c r="AR83" s="44">
        <v>4</v>
      </c>
      <c r="AS83" s="44">
        <v>4</v>
      </c>
      <c r="AT83">
        <f>IF(C83="Unión por la Patria (Frente de Todos)",AVERAGE(AK83:AM83)-MIN(AVERAGE(AH83:AJ83),AVERAGE(AN83:AP83),AVERAGE(AQ83:AS83)),IF(C83="Juntos por el Cambio",AVERAGE(AH83:AJ83)-MIN(AVERAGE(AK83:AM83),AVERAGE(AN83:AP83),AVERAGE(AQ83:AS83)),IF(C83="La Libertad Avanza",AVERAGE(AN83:AP83)-MIN(AVERAGE(AQ83:AS83),AVERAGE(AK83:AM83),AVERAGE(AH83:AJ83)),IF(C83="Frente de Izquierda",AVERAGE(AQ83:AS83)-MIN(AVERAGE(AN83:AP83),AVERAGE(AK83:AM83),AVERAGE(AH83:AJ83)),"N/A"))))</f>
        <v>5</v>
      </c>
      <c r="AU83">
        <f>MAX(SUM(AH83:AJ83),SUM(AK83:AM83),SUM(AN83:AP83),SUM(AQ83:AS83))-MIN(SUM(AH83:AJ83),SUM(AK83:AM83),SUM(AN83:AP83),SUM(AQ83:AS83))</f>
        <v>15</v>
      </c>
      <c r="AV83">
        <f>IF(C83="Unión por la Patria (Frente de Todos)",AVERAGE(AK83:AM83)-AVERAGE(AH83:AJ83,AN83:AP83,AQ83:AS83),IF(C83="Juntos por el Cambio",AVERAGE(AH83:AJ83)-AVERAGE(AK83:AS83),IF(C83="La Libertad Avanza",AVERAGE(AN83:AP83)-AVERAGE(AQ83:AS83,AH83:AM83),IF(C83="Frente de Izquierda",AVERAGE(AQ83:AS83)-AVERAGE(AH83:AP83),"N/A"))))</f>
        <v>3.7777777777777777</v>
      </c>
      <c r="AW83">
        <f>IF(C83="Unión por la Patria (Frente de Todos)",AK83-MIN(AH83,AN83,AQ83),IF(C83="Juntos por el Cambio",AH83-MIN(AK83,AN83,AQ83),IF(C83="La Libertad Avanza",AN83-MIN(AH83,AK83,AQ83),IF(C83="Frente de Izquierda",AQ83-MIN(AH83,AK83,AN83),"N/A"))))</f>
        <v>5</v>
      </c>
      <c r="AX83">
        <f>MAX(AH83,AK83,AN83,AQ83)-MIN(AH83,AK83,AN83,AQ83)</f>
        <v>5</v>
      </c>
      <c r="AY83">
        <f>IF(C83="Unión por la Patria (Frente de Todos)",AK83-AVERAGE(AQ83,AN83,AH83),IF(C83="Juntos por el Cambio",AH83-AVERAGE(AK83,AN83,AQ83),IF(C83="La Libertad Avanza",AN83-AVERAGE(AQ83,AK83,AH83),IF(C83="Frente de Izquierda",AQ83-AVERAGE(AN83,AK83,AH83),"N/A"))))</f>
        <v>4</v>
      </c>
      <c r="AZ83">
        <f>IF(C83="Unión por la Patria (Frente de Todos)",AL83-MIN(AI83,AO83,AR83),IF(C83="Juntos por el Cambio",AI83-MIN(AL83,AO83,AR83),IF(C83="La Libertad Avanza",AO83-MIN(AI83,AL83,AR83),IF(C83="Frente de Izquierda",AR83-MIN(AI83,AL83,AO83),"N/A"))))</f>
        <v>5</v>
      </c>
      <c r="BA83">
        <f>MAX(AI83,AL83,AO83,AR83)-MIN(AI83,AL83,AO83,AR83)</f>
        <v>5</v>
      </c>
      <c r="BB83">
        <f>IF(C83="Unión por la Patria (Frente de Todos)",AL83-AVERAGE(AI83,AO83,AR83),IF(C83="Juntos por el Cambio",AI83-AVERAGE(AL83,AO83,AR83),IF(C83="La Libertad Avanza",AO83-AVERAGE(AI83,AL83,AR83),IF(C83="Frente de Izquierda",AR83-AVERAGE(AI83,AL83,AO83),"N/A"))))</f>
        <v>4</v>
      </c>
      <c r="BC83">
        <f>IF(C83="Unión por la Patria (Frente de Todos)",AVERAGE(AH83:AJ83,AN83:AS83),IF(C83="Juntos por el Cambio",AVERAGE(AK83:AS83),IF(C83="La Libertad Avanza",AVERAGE(AQ83:AS83,AH83:AM83),IF(C83="Frente de Izquierda",AVERAGE(AH83:AP83),"N/A"))))</f>
        <v>2.2222222222222223</v>
      </c>
      <c r="BE83" t="s">
        <v>53</v>
      </c>
      <c r="BF83">
        <v>7</v>
      </c>
      <c r="BG83">
        <v>7</v>
      </c>
      <c r="BH83">
        <v>7</v>
      </c>
      <c r="BI83">
        <v>7</v>
      </c>
      <c r="BJ83">
        <v>1</v>
      </c>
      <c r="BK83">
        <v>7</v>
      </c>
      <c r="BL83">
        <v>1</v>
      </c>
      <c r="BM83" s="44">
        <f>AVERAGE(ABS(BH83-4),ABS(BI83-4),ABS(BJ83-4),ABS(BK83-4),ABS(BL83-4))</f>
        <v>3</v>
      </c>
      <c r="BN83">
        <v>7</v>
      </c>
      <c r="BO83">
        <v>7</v>
      </c>
      <c r="BP83">
        <v>7</v>
      </c>
      <c r="BQ83" s="9">
        <f>AVERAGE(BN83:BP83)</f>
        <v>7</v>
      </c>
      <c r="BR83">
        <v>4</v>
      </c>
      <c r="BS83">
        <v>7</v>
      </c>
      <c r="BT83">
        <v>7</v>
      </c>
      <c r="BU83">
        <v>7</v>
      </c>
      <c r="BV83" s="44">
        <f>-BR83+BS83-BT83+BU83</f>
        <v>3</v>
      </c>
      <c r="BZ83">
        <v>6</v>
      </c>
      <c r="CA83">
        <v>3</v>
      </c>
      <c r="CB83">
        <v>6</v>
      </c>
      <c r="CI83" s="44">
        <f>AVERAGE(BW83:CH83)</f>
        <v>5</v>
      </c>
      <c r="CJ83">
        <v>4</v>
      </c>
      <c r="CK83">
        <v>4</v>
      </c>
      <c r="CL83">
        <v>4</v>
      </c>
      <c r="CM83">
        <v>4</v>
      </c>
      <c r="CN83">
        <v>4</v>
      </c>
      <c r="CO83">
        <v>4</v>
      </c>
      <c r="CP83">
        <v>1</v>
      </c>
      <c r="CQ83">
        <v>1</v>
      </c>
      <c r="CR83">
        <v>1</v>
      </c>
      <c r="CS83">
        <v>4</v>
      </c>
      <c r="CT83">
        <v>4</v>
      </c>
      <c r="CU83">
        <v>4</v>
      </c>
      <c r="CV83">
        <f>IF(BE83="Unión por la Patria (Frente de Todos)",AVERAGE(CM83:CO83)-MIN(AVERAGE(CJ83:CL83),AVERAGE(CP83:CR83),AVERAGE(CS83:CU83)),IF(BE83="Juntos por el Cambio",AVERAGE(CJ83:CL83)-MIN(AVERAGE(CM83:CO83),AVERAGE(CP83:CR83),AVERAGE(CS83:CU83)),IF(BE83="La Libertad Avanza",AVERAGE(CP83:CR83)-MIN(AVERAGE(CS83:CU83),AVERAGE(CM83:CO83),AVERAGE(CJ83:CL83)),IF(BE83="Frente de Izquierda",AVERAGE(CS83:CU83)-MIN(AVERAGE(CP83:CR83),AVERAGE(CM83:CO83),AVERAGE(CJ83:CL83)),"N/A"))))</f>
        <v>3</v>
      </c>
      <c r="CW83">
        <f>MAX(SUM(CJ83:CL83),SUM(CM83:CO83),SUM(CP83:CR83),SUM(CS83:CU83))-MIN(SUM(CJ83:CL83),SUM(CM83:CO83),SUM(CP83:CR83),SUM(CS83:CU83))</f>
        <v>9</v>
      </c>
      <c r="CX83">
        <f>IF(BE83="Unión por la Patria (Frente de Todos)",AVERAGE(CM83:CO83)-AVERAGE(CJ83:CL83,CP83:CR83,CS83:CU83),IF(BE83="Juntos por el Cambio",AVERAGE(CJ83:CL83)-AVERAGE(CM83:CU83),IF(BE83="La Libertad Avanza",AVERAGE(CP83:CR83)-AVERAGE(CS83:CU83,CJ83:CO83),IF(BE83="Frente de Izquierda",AVERAGE(CS83:CU83)-AVERAGE(CJ83:CR83),"N/A"))))</f>
        <v>1</v>
      </c>
      <c r="CY83">
        <f>IF(BE83="Unión por la Patria (Frente de Todos)",CM83-MIN(CJ83,CP83,CS83),IF(BE83="Juntos por el Cambio",CJ83-MIN(CM83,CP83,CS83),IF(BE83="La Libertad Avanza",CP83-MIN(CJ83,CM83,CS83),IF(BE83="Frente de Izquierda",CS83-MIN(CJ83,CM83,CP83),"N/A"))))</f>
        <v>3</v>
      </c>
      <c r="CZ83">
        <f>MAX(CJ83,CM83,CP83,CS83)-MIN(CJ83,CM83,CP83,CS83)</f>
        <v>3</v>
      </c>
      <c r="DA83">
        <f>IF(BE83="Unión por la Patria (Frente de Todos)",CM83-AVERAGE(CS83,CP83,CJ83),IF(BE83="Juntos por el Cambio",CJ83-AVERAGE(CM83,CP83,CS83),IF(BE83="La Libertad Avanza",CP83-AVERAGE(CS83,CM83,CJ83),IF(BE83="Frente de Izquierda",CS83-AVERAGE(CP83,CM83,CJ83),"N/A"))))</f>
        <v>1</v>
      </c>
      <c r="DB83">
        <f>IF(BE83="Unión por la Patria (Frente de Todos)",CN83-MIN(CK83,CQ83,CT83),IF(BE83="Juntos por el Cambio",CK83-MIN(CN83,CQ83,CT83),IF(BE83="La Libertad Avanza",CQ83-MIN(CK83,CN83,CT83),IF(BE83="Frente de Izquierda",CT83-MIN(CK83,CN83,CQ83),"N/A"))))</f>
        <v>3</v>
      </c>
      <c r="DC83">
        <f>MAX(CK83,CN83,CQ83,CT83)-MIN(CK83,CN83,CQ83,CT83)</f>
        <v>3</v>
      </c>
      <c r="DD83">
        <f>IF(BE83="Unión por la Patria (Frente de Todos)",CN83-AVERAGE(CK83,CQ83,CT83),IF(BE83="Juntos por el Cambio",CK83-AVERAGE(CN83,CQ83,CT83),IF(BE83="La Libertad Avanza",CQ83-AVERAGE(CK83,CN83,CT83),IF(BE83="Frente de Izquierda",CT83-AVERAGE(CK83,CN83,CQ83),"N/A"))))</f>
        <v>1</v>
      </c>
      <c r="DE83">
        <f>IF(BE83="Unión por la Patria (Frente de Todos)",AVERAGE(CJ83:CL83,CP83:CU83),IF(BE83="Juntos por el Cambio",AVERAGE(CM83:CU83),IF(BE83="La Libertad Avanza",AVERAGE(CS83:CU83,CJ83:CO83),IF(BE83="Frente de Izquierda",AVERAGE(CJ83:CR83),"N/A"))))</f>
        <v>3</v>
      </c>
      <c r="DF83">
        <v>7</v>
      </c>
      <c r="DG83" t="s">
        <v>518</v>
      </c>
      <c r="DH83" t="s">
        <v>518</v>
      </c>
      <c r="DI83" t="s">
        <v>518</v>
      </c>
      <c r="DJ83" t="s">
        <v>518</v>
      </c>
      <c r="DK83" t="s">
        <v>518</v>
      </c>
      <c r="DL83" t="s">
        <v>518</v>
      </c>
      <c r="DM83" t="s">
        <v>518</v>
      </c>
      <c r="DN83" t="s">
        <v>518</v>
      </c>
      <c r="DO83" t="s">
        <v>518</v>
      </c>
      <c r="DP83" t="s">
        <v>518</v>
      </c>
      <c r="DQ83" t="s">
        <v>518</v>
      </c>
      <c r="DR83" t="s">
        <v>518</v>
      </c>
      <c r="DS83" t="s">
        <v>518</v>
      </c>
      <c r="DT83" t="s">
        <v>518</v>
      </c>
      <c r="DU83" t="s">
        <v>518</v>
      </c>
      <c r="DV83" t="s">
        <v>518</v>
      </c>
      <c r="DW83" t="s">
        <v>518</v>
      </c>
      <c r="DX83" t="s">
        <v>518</v>
      </c>
      <c r="DY83" t="s">
        <v>518</v>
      </c>
      <c r="DZ83" t="s">
        <v>518</v>
      </c>
    </row>
    <row r="84" spans="1:130" x14ac:dyDescent="0.2">
      <c r="A84" s="44">
        <v>305</v>
      </c>
      <c r="B84" s="44">
        <v>0</v>
      </c>
      <c r="C84" s="44" t="s">
        <v>53</v>
      </c>
      <c r="D84" s="44">
        <v>4</v>
      </c>
      <c r="E84" s="44">
        <v>4</v>
      </c>
      <c r="F84" s="44">
        <v>4</v>
      </c>
      <c r="G84" s="44">
        <v>2</v>
      </c>
      <c r="H84" s="44">
        <v>2</v>
      </c>
      <c r="I84" s="44">
        <v>4</v>
      </c>
      <c r="J84" s="44">
        <v>2</v>
      </c>
      <c r="K84" s="44">
        <f>AVERAGE(ABS(F84-4),ABS(G84-4),ABS(H84-4),ABS(I84-4),ABS(J84-4))</f>
        <v>1.2</v>
      </c>
      <c r="L84" s="44">
        <v>6</v>
      </c>
      <c r="M84" s="44">
        <v>5</v>
      </c>
      <c r="N84" s="44">
        <v>7</v>
      </c>
      <c r="O84" s="9">
        <f>AVERAGE(L84:N84)</f>
        <v>6</v>
      </c>
      <c r="P84" s="44">
        <v>6</v>
      </c>
      <c r="Q84" s="44">
        <v>6</v>
      </c>
      <c r="R84" s="44">
        <v>7</v>
      </c>
      <c r="S84" s="44">
        <v>6</v>
      </c>
      <c r="T84" s="44">
        <f>-P84+Q84-R84+S84</f>
        <v>-1</v>
      </c>
      <c r="U84" s="44"/>
      <c r="V84" s="44"/>
      <c r="W84" s="44"/>
      <c r="X84" s="44">
        <v>6</v>
      </c>
      <c r="Y84" s="44">
        <v>4</v>
      </c>
      <c r="Z84" s="44">
        <v>4</v>
      </c>
      <c r="AA84" s="44"/>
      <c r="AB84" s="44"/>
      <c r="AC84" s="44"/>
      <c r="AD84" s="44"/>
      <c r="AE84" s="44"/>
      <c r="AF84" s="44"/>
      <c r="AG84" s="44">
        <f>AVERAGE(U84:AF84)</f>
        <v>4.666666666666667</v>
      </c>
      <c r="AH84" s="44">
        <v>2</v>
      </c>
      <c r="AI84" s="44">
        <v>5</v>
      </c>
      <c r="AJ84" s="44">
        <v>5</v>
      </c>
      <c r="AK84" s="44">
        <v>5</v>
      </c>
      <c r="AL84" s="44">
        <v>6</v>
      </c>
      <c r="AM84" s="44">
        <v>6</v>
      </c>
      <c r="AN84" s="44">
        <v>1</v>
      </c>
      <c r="AO84" s="44">
        <v>1</v>
      </c>
      <c r="AP84" s="44">
        <v>1</v>
      </c>
      <c r="AQ84" s="44">
        <v>3</v>
      </c>
      <c r="AR84" s="44">
        <v>2</v>
      </c>
      <c r="AS84" s="44">
        <v>6</v>
      </c>
      <c r="AT84">
        <f>IF(C84="Unión por la Patria (Frente de Todos)",AVERAGE(AK84:AM84)-MIN(AVERAGE(AH84:AJ84),AVERAGE(AN84:AP84),AVERAGE(AQ84:AS84)),IF(C84="Juntos por el Cambio",AVERAGE(AH84:AJ84)-MIN(AVERAGE(AK84:AM84),AVERAGE(AN84:AP84),AVERAGE(AQ84:AS84)),IF(C84="La Libertad Avanza",AVERAGE(AN84:AP84)-MIN(AVERAGE(AQ84:AS84),AVERAGE(AK84:AM84),AVERAGE(AH84:AJ84)),IF(C84="Frente de Izquierda",AVERAGE(AQ84:AS84)-MIN(AVERAGE(AN84:AP84),AVERAGE(AK84:AM84),AVERAGE(AH84:AJ84)),"N/A"))))</f>
        <v>4.666666666666667</v>
      </c>
      <c r="AU84">
        <f>MAX(SUM(AH84:AJ84),SUM(AK84:AM84),SUM(AN84:AP84),SUM(AQ84:AS84))-MIN(SUM(AH84:AJ84),SUM(AK84:AM84),SUM(AN84:AP84),SUM(AQ84:AS84))</f>
        <v>14</v>
      </c>
      <c r="AV84">
        <f>IF(C84="Unión por la Patria (Frente de Todos)",AVERAGE(AK84:AM84)-AVERAGE(AH84:AJ84,AN84:AP84,AQ84:AS84),IF(C84="Juntos por el Cambio",AVERAGE(AH84:AJ84)-AVERAGE(AK84:AS84),IF(C84="La Libertad Avanza",AVERAGE(AN84:AP84)-AVERAGE(AQ84:AS84,AH84:AM84),IF(C84="Frente de Izquierda",AVERAGE(AQ84:AS84)-AVERAGE(AH84:AP84),"N/A"))))</f>
        <v>2.7777777777777781</v>
      </c>
      <c r="AW84">
        <f>IF(C84="Unión por la Patria (Frente de Todos)",AK84-MIN(AH84,AN84,AQ84),IF(C84="Juntos por el Cambio",AH84-MIN(AK84,AN84,AQ84),IF(C84="La Libertad Avanza",AN84-MIN(AH84,AK84,AQ84),IF(C84="Frente de Izquierda",AQ84-MIN(AH84,AK84,AN84),"N/A"))))</f>
        <v>4</v>
      </c>
      <c r="AX84">
        <f>MAX(AH84,AK84,AN84,AQ84)-MIN(AH84,AK84,AN84,AQ84)</f>
        <v>4</v>
      </c>
      <c r="AY84">
        <f>IF(C84="Unión por la Patria (Frente de Todos)",AK84-AVERAGE(AQ84,AN84,AH84),IF(C84="Juntos por el Cambio",AH84-AVERAGE(AK84,AN84,AQ84),IF(C84="La Libertad Avanza",AN84-AVERAGE(AQ84,AK84,AH84),IF(C84="Frente de Izquierda",AQ84-AVERAGE(AN84,AK84,AH84),"N/A"))))</f>
        <v>3</v>
      </c>
      <c r="AZ84">
        <f>IF(C84="Unión por la Patria (Frente de Todos)",AL84-MIN(AI84,AO84,AR84),IF(C84="Juntos por el Cambio",AI84-MIN(AL84,AO84,AR84),IF(C84="La Libertad Avanza",AO84-MIN(AI84,AL84,AR84),IF(C84="Frente de Izquierda",AR84-MIN(AI84,AL84,AO84),"N/A"))))</f>
        <v>5</v>
      </c>
      <c r="BA84">
        <f>MAX(AI84,AL84,AO84,AR84)-MIN(AI84,AL84,AO84,AR84)</f>
        <v>5</v>
      </c>
      <c r="BB84">
        <f>IF(C84="Unión por la Patria (Frente de Todos)",AL84-AVERAGE(AI84,AO84,AR84),IF(C84="Juntos por el Cambio",AI84-AVERAGE(AL84,AO84,AR84),IF(C84="La Libertad Avanza",AO84-AVERAGE(AI84,AL84,AR84),IF(C84="Frente de Izquierda",AR84-AVERAGE(AI84,AL84,AO84),"N/A"))))</f>
        <v>3.3333333333333335</v>
      </c>
      <c r="BC84">
        <f>IF(C84="Unión por la Patria (Frente de Todos)",AVERAGE(AH84:AJ84,AN84:AS84),IF(C84="Juntos por el Cambio",AVERAGE(AK84:AS84),IF(C84="La Libertad Avanza",AVERAGE(AQ84:AS84,AH84:AM84),IF(C84="Frente de Izquierda",AVERAGE(AH84:AP84),"N/A"))))</f>
        <v>2.8888888888888888</v>
      </c>
      <c r="BE84" t="s">
        <v>53</v>
      </c>
      <c r="BF84">
        <v>6</v>
      </c>
      <c r="BG84">
        <v>4</v>
      </c>
      <c r="BH84">
        <v>4</v>
      </c>
      <c r="BI84">
        <v>2</v>
      </c>
      <c r="BJ84">
        <v>1</v>
      </c>
      <c r="BK84">
        <v>4</v>
      </c>
      <c r="BL84">
        <v>2</v>
      </c>
      <c r="BM84" s="44">
        <f>AVERAGE(ABS(BH84-4),ABS(BI84-4),ABS(BJ84-4),ABS(BK84-4),ABS(BL84-4))</f>
        <v>1.4</v>
      </c>
      <c r="BN84">
        <v>6</v>
      </c>
      <c r="BO84">
        <v>6</v>
      </c>
      <c r="BP84">
        <v>7</v>
      </c>
      <c r="BQ84" s="9">
        <f>AVERAGE(BN84:BP84)</f>
        <v>6.333333333333333</v>
      </c>
      <c r="BR84">
        <v>5</v>
      </c>
      <c r="BS84">
        <v>6</v>
      </c>
      <c r="BT84">
        <v>7</v>
      </c>
      <c r="BU84">
        <v>6</v>
      </c>
      <c r="BV84" s="44">
        <f>-BR84+BS84-BT84+BU84</f>
        <v>0</v>
      </c>
      <c r="BZ84">
        <v>6</v>
      </c>
      <c r="CA84">
        <v>4</v>
      </c>
      <c r="CB84">
        <v>5</v>
      </c>
      <c r="CI84" s="44">
        <f>AVERAGE(BW84:CH84)</f>
        <v>5</v>
      </c>
      <c r="CJ84">
        <v>4</v>
      </c>
      <c r="CK84">
        <v>5</v>
      </c>
      <c r="CL84">
        <v>5</v>
      </c>
      <c r="CM84">
        <v>6</v>
      </c>
      <c r="CN84">
        <v>6</v>
      </c>
      <c r="CO84">
        <v>6</v>
      </c>
      <c r="CP84">
        <v>1</v>
      </c>
      <c r="CQ84">
        <v>1</v>
      </c>
      <c r="CR84">
        <v>1</v>
      </c>
      <c r="CS84">
        <v>3</v>
      </c>
      <c r="CT84">
        <v>2</v>
      </c>
      <c r="CU84">
        <v>5</v>
      </c>
      <c r="CV84">
        <f>IF(BE84="Unión por la Patria (Frente de Todos)",AVERAGE(CM84:CO84)-MIN(AVERAGE(CJ84:CL84),AVERAGE(CP84:CR84),AVERAGE(CS84:CU84)),IF(BE84="Juntos por el Cambio",AVERAGE(CJ84:CL84)-MIN(AVERAGE(CM84:CO84),AVERAGE(CP84:CR84),AVERAGE(CS84:CU84)),IF(BE84="La Libertad Avanza",AVERAGE(CP84:CR84)-MIN(AVERAGE(CS84:CU84),AVERAGE(CM84:CO84),AVERAGE(CJ84:CL84)),IF(BE84="Frente de Izquierda",AVERAGE(CS84:CU84)-MIN(AVERAGE(CP84:CR84),AVERAGE(CM84:CO84),AVERAGE(CJ84:CL84)),"N/A"))))</f>
        <v>5</v>
      </c>
      <c r="CW84">
        <f>MAX(SUM(CJ84:CL84),SUM(CM84:CO84),SUM(CP84:CR84),SUM(CS84:CU84))-MIN(SUM(CJ84:CL84),SUM(CM84:CO84),SUM(CP84:CR84),SUM(CS84:CU84))</f>
        <v>15</v>
      </c>
      <c r="CX84">
        <f>IF(BE84="Unión por la Patria (Frente de Todos)",AVERAGE(CM84:CO84)-AVERAGE(CJ84:CL84,CP84:CR84,CS84:CU84),IF(BE84="Juntos por el Cambio",AVERAGE(CJ84:CL84)-AVERAGE(CM84:CU84),IF(BE84="La Libertad Avanza",AVERAGE(CP84:CR84)-AVERAGE(CS84:CU84,CJ84:CO84),IF(BE84="Frente de Izquierda",AVERAGE(CS84:CU84)-AVERAGE(CJ84:CR84),"N/A"))))</f>
        <v>3</v>
      </c>
      <c r="CY84">
        <f>IF(BE84="Unión por la Patria (Frente de Todos)",CM84-MIN(CJ84,CP84,CS84),IF(BE84="Juntos por el Cambio",CJ84-MIN(CM84,CP84,CS84),IF(BE84="La Libertad Avanza",CP84-MIN(CJ84,CM84,CS84),IF(BE84="Frente de Izquierda",CS84-MIN(CJ84,CM84,CP84),"N/A"))))</f>
        <v>5</v>
      </c>
      <c r="CZ84">
        <f>MAX(CJ84,CM84,CP84,CS84)-MIN(CJ84,CM84,CP84,CS84)</f>
        <v>5</v>
      </c>
      <c r="DA84">
        <f>IF(BE84="Unión por la Patria (Frente de Todos)",CM84-AVERAGE(CS84,CP84,CJ84),IF(BE84="Juntos por el Cambio",CJ84-AVERAGE(CM84,CP84,CS84),IF(BE84="La Libertad Avanza",CP84-AVERAGE(CS84,CM84,CJ84),IF(BE84="Frente de Izquierda",CS84-AVERAGE(CP84,CM84,CJ84),"N/A"))))</f>
        <v>3.3333333333333335</v>
      </c>
      <c r="DB84">
        <f>IF(BE84="Unión por la Patria (Frente de Todos)",CN84-MIN(CK84,CQ84,CT84),IF(BE84="Juntos por el Cambio",CK84-MIN(CN84,CQ84,CT84),IF(BE84="La Libertad Avanza",CQ84-MIN(CK84,CN84,CT84),IF(BE84="Frente de Izquierda",CT84-MIN(CK84,CN84,CQ84),"N/A"))))</f>
        <v>5</v>
      </c>
      <c r="DC84">
        <f>MAX(CK84,CN84,CQ84,CT84)-MIN(CK84,CN84,CQ84,CT84)</f>
        <v>5</v>
      </c>
      <c r="DD84">
        <f>IF(BE84="Unión por la Patria (Frente de Todos)",CN84-AVERAGE(CK84,CQ84,CT84),IF(BE84="Juntos por el Cambio",CK84-AVERAGE(CN84,CQ84,CT84),IF(BE84="La Libertad Avanza",CQ84-AVERAGE(CK84,CN84,CT84),IF(BE84="Frente de Izquierda",CT84-AVERAGE(CK84,CN84,CQ84),"N/A"))))</f>
        <v>3.3333333333333335</v>
      </c>
      <c r="DE84">
        <f>IF(BE84="Unión por la Patria (Frente de Todos)",AVERAGE(CJ84:CL84,CP84:CU84),IF(BE84="Juntos por el Cambio",AVERAGE(CM84:CU84),IF(BE84="La Libertad Avanza",AVERAGE(CS84:CU84,CJ84:CO84),IF(BE84="Frente de Izquierda",AVERAGE(CJ84:CR84),"N/A"))))</f>
        <v>3</v>
      </c>
      <c r="DF84">
        <v>6</v>
      </c>
      <c r="DG84" t="s">
        <v>518</v>
      </c>
      <c r="DH84" t="s">
        <v>518</v>
      </c>
      <c r="DI84" t="s">
        <v>518</v>
      </c>
      <c r="DJ84" t="s">
        <v>518</v>
      </c>
      <c r="DK84" t="s">
        <v>518</v>
      </c>
      <c r="DL84" t="s">
        <v>518</v>
      </c>
      <c r="DM84" t="s">
        <v>518</v>
      </c>
      <c r="DN84" t="s">
        <v>518</v>
      </c>
      <c r="DO84" t="s">
        <v>518</v>
      </c>
      <c r="DP84" t="s">
        <v>518</v>
      </c>
      <c r="DQ84" t="s">
        <v>518</v>
      </c>
      <c r="DR84" t="s">
        <v>518</v>
      </c>
      <c r="DS84" t="s">
        <v>518</v>
      </c>
      <c r="DT84" t="s">
        <v>518</v>
      </c>
      <c r="DU84" t="s">
        <v>518</v>
      </c>
      <c r="DV84" t="s">
        <v>518</v>
      </c>
      <c r="DW84" t="s">
        <v>518</v>
      </c>
      <c r="DX84" t="s">
        <v>518</v>
      </c>
      <c r="DY84" t="s">
        <v>518</v>
      </c>
      <c r="DZ84" t="s">
        <v>518</v>
      </c>
    </row>
    <row r="85" spans="1:130" x14ac:dyDescent="0.2">
      <c r="A85" s="44">
        <v>821</v>
      </c>
      <c r="B85" s="44">
        <v>1</v>
      </c>
      <c r="C85" s="44" t="s">
        <v>47</v>
      </c>
      <c r="D85" s="44">
        <v>6</v>
      </c>
      <c r="E85" s="44">
        <v>3</v>
      </c>
      <c r="F85" s="44">
        <v>3</v>
      </c>
      <c r="G85" s="44">
        <v>1</v>
      </c>
      <c r="H85" s="44">
        <v>3</v>
      </c>
      <c r="I85" s="44">
        <v>1</v>
      </c>
      <c r="J85" s="44">
        <v>7</v>
      </c>
      <c r="K85" s="44">
        <f>AVERAGE(ABS(F85-4),ABS(G85-4),ABS(H85-4),ABS(I85-4),ABS(J85-4))</f>
        <v>2.2000000000000002</v>
      </c>
      <c r="L85" s="44">
        <v>7</v>
      </c>
      <c r="M85" s="44">
        <v>4</v>
      </c>
      <c r="N85" s="44">
        <v>7</v>
      </c>
      <c r="O85" s="9">
        <f>AVERAGE(L85:N85)</f>
        <v>6</v>
      </c>
      <c r="P85" s="44">
        <v>1</v>
      </c>
      <c r="Q85" s="44">
        <v>7</v>
      </c>
      <c r="R85" s="44">
        <v>1</v>
      </c>
      <c r="S85" s="44">
        <v>7</v>
      </c>
      <c r="T85" s="44">
        <f>-P85+Q85-R85+S85</f>
        <v>12</v>
      </c>
      <c r="U85" s="44">
        <v>6</v>
      </c>
      <c r="V85" s="44">
        <v>6</v>
      </c>
      <c r="W85" s="44">
        <v>4</v>
      </c>
      <c r="X85" s="44"/>
      <c r="Y85" s="44"/>
      <c r="Z85" s="44"/>
      <c r="AA85" s="44"/>
      <c r="AB85" s="44"/>
      <c r="AC85" s="44"/>
      <c r="AD85" s="44"/>
      <c r="AE85" s="44"/>
      <c r="AF85" s="44"/>
      <c r="AG85" s="44">
        <f>AVERAGE(U85:AF85)</f>
        <v>5.333333333333333</v>
      </c>
      <c r="AH85" s="44">
        <v>3</v>
      </c>
      <c r="AI85" s="44">
        <v>4</v>
      </c>
      <c r="AJ85" s="44">
        <v>4</v>
      </c>
      <c r="AK85" s="44">
        <v>3</v>
      </c>
      <c r="AL85" s="44">
        <v>4</v>
      </c>
      <c r="AM85" s="44">
        <v>4</v>
      </c>
      <c r="AN85" s="44">
        <v>4</v>
      </c>
      <c r="AO85" s="44">
        <v>4</v>
      </c>
      <c r="AP85" s="44">
        <v>4</v>
      </c>
      <c r="AQ85" s="44">
        <v>4</v>
      </c>
      <c r="AR85" s="44">
        <v>4</v>
      </c>
      <c r="AS85" s="44">
        <v>4</v>
      </c>
      <c r="AT85">
        <f>IF(C85="Unión por la Patria (Frente de Todos)",AVERAGE(AK85:AM85)-MIN(AVERAGE(AH85:AJ85),AVERAGE(AN85:AP85),AVERAGE(AQ85:AS85)),IF(C85="Juntos por el Cambio",AVERAGE(AH85:AJ85)-MIN(AVERAGE(AK85:AM85),AVERAGE(AN85:AP85),AVERAGE(AQ85:AS85)),IF(C85="La Libertad Avanza",AVERAGE(AN85:AP85)-MIN(AVERAGE(AQ85:AS85),AVERAGE(AK85:AM85),AVERAGE(AH85:AJ85)),IF(C85="Frente de Izquierda",AVERAGE(AQ85:AS85)-MIN(AVERAGE(AN85:AP85),AVERAGE(AK85:AM85),AVERAGE(AH85:AJ85)),"N/A"))))</f>
        <v>0</v>
      </c>
      <c r="AU85">
        <f>MAX(SUM(AH85:AJ85),SUM(AK85:AM85),SUM(AN85:AP85),SUM(AQ85:AS85))-MIN(SUM(AH85:AJ85),SUM(AK85:AM85),SUM(AN85:AP85),SUM(AQ85:AS85))</f>
        <v>1</v>
      </c>
      <c r="AV85">
        <f>IF(C85="Unión por la Patria (Frente de Todos)",AVERAGE(AK85:AM85)-AVERAGE(AH85:AJ85,AN85:AP85,AQ85:AS85),IF(C85="Juntos por el Cambio",AVERAGE(AH85:AJ85)-AVERAGE(AK85:AS85),IF(C85="La Libertad Avanza",AVERAGE(AN85:AP85)-AVERAGE(AQ85:AS85,AH85:AM85),IF(C85="Frente de Izquierda",AVERAGE(AQ85:AS85)-AVERAGE(AH85:AP85),"N/A"))))</f>
        <v>-0.22222222222222232</v>
      </c>
      <c r="AW85">
        <f>IF(C85="Unión por la Patria (Frente de Todos)",AK85-MIN(AH85,AN85,AQ85),IF(C85="Juntos por el Cambio",AH85-MIN(AK85,AN85,AQ85),IF(C85="La Libertad Avanza",AN85-MIN(AH85,AK85,AQ85),IF(C85="Frente de Izquierda",AQ85-MIN(AH85,AK85,AN85),"N/A"))))</f>
        <v>0</v>
      </c>
      <c r="AX85">
        <f>MAX(AH85,AK85,AN85,AQ85)-MIN(AH85,AK85,AN85,AQ85)</f>
        <v>1</v>
      </c>
      <c r="AY85">
        <f>IF(C85="Unión por la Patria (Frente de Todos)",AK85-AVERAGE(AQ85,AN85,AH85),IF(C85="Juntos por el Cambio",AH85-AVERAGE(AK85,AN85,AQ85),IF(C85="La Libertad Avanza",AN85-AVERAGE(AQ85,AK85,AH85),IF(C85="Frente de Izquierda",AQ85-AVERAGE(AN85,AK85,AH85),"N/A"))))</f>
        <v>-0.66666666666666652</v>
      </c>
      <c r="AZ85">
        <f>IF(C85="Unión por la Patria (Frente de Todos)",AL85-MIN(AI85,AO85,AR85),IF(C85="Juntos por el Cambio",AI85-MIN(AL85,AO85,AR85),IF(C85="La Libertad Avanza",AO85-MIN(AI85,AL85,AR85),IF(C85="Frente de Izquierda",AR85-MIN(AI85,AL85,AO85),"N/A"))))</f>
        <v>0</v>
      </c>
      <c r="BA85">
        <f>MAX(AI85,AL85,AO85,AR85)-MIN(AI85,AL85,AO85,AR85)</f>
        <v>0</v>
      </c>
      <c r="BB85">
        <f>IF(C85="Unión por la Patria (Frente de Todos)",AL85-AVERAGE(AI85,AO85,AR85),IF(C85="Juntos por el Cambio",AI85-AVERAGE(AL85,AO85,AR85),IF(C85="La Libertad Avanza",AO85-AVERAGE(AI85,AL85,AR85),IF(C85="Frente de Izquierda",AR85-AVERAGE(AI85,AL85,AO85),"N/A"))))</f>
        <v>0</v>
      </c>
      <c r="BC85">
        <f>IF(C85="Unión por la Patria (Frente de Todos)",AVERAGE(AH85:AJ85,AN85:AS85),IF(C85="Juntos por el Cambio",AVERAGE(AK85:AS85),IF(C85="La Libertad Avanza",AVERAGE(AQ85:AS85,AH85:AM85),IF(C85="Frente de Izquierda",AVERAGE(AH85:AP85),"N/A"))))</f>
        <v>3.8888888888888888</v>
      </c>
      <c r="BE85" t="s">
        <v>47</v>
      </c>
      <c r="BF85">
        <v>4</v>
      </c>
      <c r="BG85">
        <v>3</v>
      </c>
      <c r="BH85">
        <v>1</v>
      </c>
      <c r="BI85">
        <v>1</v>
      </c>
      <c r="BJ85">
        <v>4</v>
      </c>
      <c r="BK85">
        <v>1</v>
      </c>
      <c r="BL85">
        <v>7</v>
      </c>
      <c r="BM85" s="44">
        <f>AVERAGE(ABS(BH85-4),ABS(BI85-4),ABS(BJ85-4),ABS(BK85-4),ABS(BL85-4))</f>
        <v>2.4</v>
      </c>
      <c r="BN85">
        <v>7</v>
      </c>
      <c r="BO85">
        <v>3</v>
      </c>
      <c r="BP85">
        <v>7</v>
      </c>
      <c r="BQ85" s="9">
        <f>AVERAGE(BN85:BP85)</f>
        <v>5.666666666666667</v>
      </c>
      <c r="BR85">
        <v>1</v>
      </c>
      <c r="BS85">
        <v>7</v>
      </c>
      <c r="BT85">
        <v>1</v>
      </c>
      <c r="BU85">
        <v>7</v>
      </c>
      <c r="BV85" s="44">
        <f>-BR85+BS85-BT85+BU85</f>
        <v>12</v>
      </c>
      <c r="BW85">
        <v>6</v>
      </c>
      <c r="BX85">
        <v>1</v>
      </c>
      <c r="BY85">
        <v>3</v>
      </c>
      <c r="CI85" s="44">
        <f>AVERAGE(BW85:CH85)</f>
        <v>3.3333333333333335</v>
      </c>
      <c r="CJ85">
        <v>3</v>
      </c>
      <c r="CK85">
        <v>3</v>
      </c>
      <c r="CL85">
        <v>3</v>
      </c>
      <c r="CM85">
        <v>3</v>
      </c>
      <c r="CN85">
        <v>3</v>
      </c>
      <c r="CO85">
        <v>3</v>
      </c>
      <c r="CP85">
        <v>3</v>
      </c>
      <c r="CQ85">
        <v>3</v>
      </c>
      <c r="CR85">
        <v>3</v>
      </c>
      <c r="CS85">
        <v>3</v>
      </c>
      <c r="CT85">
        <v>3</v>
      </c>
      <c r="CU85">
        <v>3</v>
      </c>
      <c r="CV85">
        <f>IF(BE85="Unión por la Patria (Frente de Todos)",AVERAGE(CM85:CO85)-MIN(AVERAGE(CJ85:CL85),AVERAGE(CP85:CR85),AVERAGE(CS85:CU85)),IF(BE85="Juntos por el Cambio",AVERAGE(CJ85:CL85)-MIN(AVERAGE(CM85:CO85),AVERAGE(CP85:CR85),AVERAGE(CS85:CU85)),IF(BE85="La Libertad Avanza",AVERAGE(CP85:CR85)-MIN(AVERAGE(CS85:CU85),AVERAGE(CM85:CO85),AVERAGE(CJ85:CL85)),IF(BE85="Frente de Izquierda",AVERAGE(CS85:CU85)-MIN(AVERAGE(CP85:CR85),AVERAGE(CM85:CO85),AVERAGE(CJ85:CL85)),"N/A"))))</f>
        <v>0</v>
      </c>
      <c r="CW85">
        <f>MAX(SUM(CJ85:CL85),SUM(CM85:CO85),SUM(CP85:CR85),SUM(CS85:CU85))-MIN(SUM(CJ85:CL85),SUM(CM85:CO85),SUM(CP85:CR85),SUM(CS85:CU85))</f>
        <v>0</v>
      </c>
      <c r="CX85">
        <f>IF(BE85="Unión por la Patria (Frente de Todos)",AVERAGE(CM85:CO85)-AVERAGE(CJ85:CL85,CP85:CR85,CS85:CU85),IF(BE85="Juntos por el Cambio",AVERAGE(CJ85:CL85)-AVERAGE(CM85:CU85),IF(BE85="La Libertad Avanza",AVERAGE(CP85:CR85)-AVERAGE(CS85:CU85,CJ85:CO85),IF(BE85="Frente de Izquierda",AVERAGE(CS85:CU85)-AVERAGE(CJ85:CR85),"N/A"))))</f>
        <v>0</v>
      </c>
      <c r="CY85">
        <f>IF(BE85="Unión por la Patria (Frente de Todos)",CM85-MIN(CJ85,CP85,CS85),IF(BE85="Juntos por el Cambio",CJ85-MIN(CM85,CP85,CS85),IF(BE85="La Libertad Avanza",CP85-MIN(CJ85,CM85,CS85),IF(BE85="Frente de Izquierda",CS85-MIN(CJ85,CM85,CP85),"N/A"))))</f>
        <v>0</v>
      </c>
      <c r="CZ85">
        <f>MAX(CJ85,CM85,CP85,CS85)-MIN(CJ85,CM85,CP85,CS85)</f>
        <v>0</v>
      </c>
      <c r="DA85">
        <f>IF(BE85="Unión por la Patria (Frente de Todos)",CM85-AVERAGE(CS85,CP85,CJ85),IF(BE85="Juntos por el Cambio",CJ85-AVERAGE(CM85,CP85,CS85),IF(BE85="La Libertad Avanza",CP85-AVERAGE(CS85,CM85,CJ85),IF(BE85="Frente de Izquierda",CS85-AVERAGE(CP85,CM85,CJ85),"N/A"))))</f>
        <v>0</v>
      </c>
      <c r="DB85">
        <f>IF(BE85="Unión por la Patria (Frente de Todos)",CN85-MIN(CK85,CQ85,CT85),IF(BE85="Juntos por el Cambio",CK85-MIN(CN85,CQ85,CT85),IF(BE85="La Libertad Avanza",CQ85-MIN(CK85,CN85,CT85),IF(BE85="Frente de Izquierda",CT85-MIN(CK85,CN85,CQ85),"N/A"))))</f>
        <v>0</v>
      </c>
      <c r="DC85">
        <f>MAX(CK85,CN85,CQ85,CT85)-MIN(CK85,CN85,CQ85,CT85)</f>
        <v>0</v>
      </c>
      <c r="DD85">
        <f>IF(BE85="Unión por la Patria (Frente de Todos)",CN85-AVERAGE(CK85,CQ85,CT85),IF(BE85="Juntos por el Cambio",CK85-AVERAGE(CN85,CQ85,CT85),IF(BE85="La Libertad Avanza",CQ85-AVERAGE(CK85,CN85,CT85),IF(BE85="Frente de Izquierda",CT85-AVERAGE(CK85,CN85,CQ85),"N/A"))))</f>
        <v>0</v>
      </c>
      <c r="DE85">
        <f>IF(BE85="Unión por la Patria (Frente de Todos)",AVERAGE(CJ85:CL85,CP85:CU85),IF(BE85="Juntos por el Cambio",AVERAGE(CM85:CU85),IF(BE85="La Libertad Avanza",AVERAGE(CS85:CU85,CJ85:CO85),IF(BE85="Frente de Izquierda",AVERAGE(CJ85:CR85),"N/A"))))</f>
        <v>3</v>
      </c>
      <c r="DF85">
        <v>8</v>
      </c>
      <c r="DG85">
        <v>0</v>
      </c>
      <c r="DH85">
        <v>2</v>
      </c>
      <c r="DI85">
        <v>2</v>
      </c>
      <c r="DJ85">
        <v>0</v>
      </c>
      <c r="DK85">
        <v>7</v>
      </c>
      <c r="DL85">
        <v>1</v>
      </c>
      <c r="DM85">
        <v>7</v>
      </c>
      <c r="DN85">
        <v>1</v>
      </c>
      <c r="DO85">
        <v>1</v>
      </c>
      <c r="DP85">
        <v>7</v>
      </c>
      <c r="DQ85">
        <v>7</v>
      </c>
      <c r="DR85">
        <v>6</v>
      </c>
      <c r="DS85">
        <v>6</v>
      </c>
      <c r="DT85">
        <v>7</v>
      </c>
      <c r="DU85">
        <v>7</v>
      </c>
      <c r="DV85">
        <v>3</v>
      </c>
      <c r="DW85" t="s">
        <v>617</v>
      </c>
      <c r="DX85" t="s">
        <v>617</v>
      </c>
      <c r="DY85" t="s">
        <v>617</v>
      </c>
      <c r="DZ85" t="s">
        <v>618</v>
      </c>
    </row>
    <row r="86" spans="1:130" x14ac:dyDescent="0.2">
      <c r="A86" s="44">
        <v>1436</v>
      </c>
      <c r="B86" s="44">
        <v>1</v>
      </c>
      <c r="C86" s="44" t="s">
        <v>53</v>
      </c>
      <c r="D86" s="44">
        <v>5</v>
      </c>
      <c r="E86" s="44">
        <v>7</v>
      </c>
      <c r="F86" s="44">
        <v>5</v>
      </c>
      <c r="G86" s="44">
        <v>7</v>
      </c>
      <c r="H86" s="44">
        <v>4</v>
      </c>
      <c r="I86" s="44">
        <v>7</v>
      </c>
      <c r="J86" s="44">
        <v>2</v>
      </c>
      <c r="K86" s="44">
        <f>AVERAGE(ABS(F86-4),ABS(G86-4),ABS(H86-4),ABS(I86-4),ABS(J86-4))</f>
        <v>1.8</v>
      </c>
      <c r="L86" s="44">
        <v>7</v>
      </c>
      <c r="M86" s="44">
        <v>7</v>
      </c>
      <c r="N86" s="44">
        <v>7</v>
      </c>
      <c r="O86" s="9">
        <f>AVERAGE(L86:N86)</f>
        <v>7</v>
      </c>
      <c r="P86" s="44">
        <v>1</v>
      </c>
      <c r="Q86" s="44">
        <v>7</v>
      </c>
      <c r="R86" s="44">
        <v>1</v>
      </c>
      <c r="S86" s="44">
        <v>7</v>
      </c>
      <c r="T86" s="44">
        <f>-P86+Q86-R86+S86</f>
        <v>12</v>
      </c>
      <c r="U86" s="44"/>
      <c r="V86" s="44"/>
      <c r="W86" s="44"/>
      <c r="X86" s="44">
        <v>6</v>
      </c>
      <c r="Y86" s="44">
        <v>6</v>
      </c>
      <c r="Z86" s="44">
        <v>6</v>
      </c>
      <c r="AA86" s="44"/>
      <c r="AB86" s="44"/>
      <c r="AC86" s="44"/>
      <c r="AD86" s="44"/>
      <c r="AE86" s="44"/>
      <c r="AF86" s="44"/>
      <c r="AG86" s="44">
        <f>AVERAGE(U86:AF86)</f>
        <v>6</v>
      </c>
      <c r="AH86" s="44">
        <v>1</v>
      </c>
      <c r="AI86" s="44">
        <v>1</v>
      </c>
      <c r="AJ86" s="44">
        <v>2</v>
      </c>
      <c r="AK86" s="44">
        <v>6</v>
      </c>
      <c r="AL86" s="44">
        <v>6</v>
      </c>
      <c r="AM86" s="44">
        <v>6</v>
      </c>
      <c r="AN86" s="44">
        <v>1</v>
      </c>
      <c r="AO86" s="44">
        <v>1</v>
      </c>
      <c r="AP86" s="44">
        <v>1</v>
      </c>
      <c r="AQ86" s="44">
        <v>6</v>
      </c>
      <c r="AR86" s="44">
        <v>6</v>
      </c>
      <c r="AS86" s="44">
        <v>6</v>
      </c>
      <c r="AT86">
        <f>IF(C86="Unión por la Patria (Frente de Todos)",AVERAGE(AK86:AM86)-MIN(AVERAGE(AH86:AJ86),AVERAGE(AN86:AP86),AVERAGE(AQ86:AS86)),IF(C86="Juntos por el Cambio",AVERAGE(AH86:AJ86)-MIN(AVERAGE(AK86:AM86),AVERAGE(AN86:AP86),AVERAGE(AQ86:AS86)),IF(C86="La Libertad Avanza",AVERAGE(AN86:AP86)-MIN(AVERAGE(AQ86:AS86),AVERAGE(AK86:AM86),AVERAGE(AH86:AJ86)),IF(C86="Frente de Izquierda",AVERAGE(AQ86:AS86)-MIN(AVERAGE(AN86:AP86),AVERAGE(AK86:AM86),AVERAGE(AH86:AJ86)),"N/A"))))</f>
        <v>5</v>
      </c>
      <c r="AU86">
        <f>MAX(SUM(AH86:AJ86),SUM(AK86:AM86),SUM(AN86:AP86),SUM(AQ86:AS86))-MIN(SUM(AH86:AJ86),SUM(AK86:AM86),SUM(AN86:AP86),SUM(AQ86:AS86))</f>
        <v>15</v>
      </c>
      <c r="AV86">
        <f>IF(C86="Unión por la Patria (Frente de Todos)",AVERAGE(AK86:AM86)-AVERAGE(AH86:AJ86,AN86:AP86,AQ86:AS86),IF(C86="Juntos por el Cambio",AVERAGE(AH86:AJ86)-AVERAGE(AK86:AS86),IF(C86="La Libertad Avanza",AVERAGE(AN86:AP86)-AVERAGE(AQ86:AS86,AH86:AM86),IF(C86="Frente de Izquierda",AVERAGE(AQ86:AS86)-AVERAGE(AH86:AP86),"N/A"))))</f>
        <v>3.2222222222222223</v>
      </c>
      <c r="AW86">
        <f>IF(C86="Unión por la Patria (Frente de Todos)",AK86-MIN(AH86,AN86,AQ86),IF(C86="Juntos por el Cambio",AH86-MIN(AK86,AN86,AQ86),IF(C86="La Libertad Avanza",AN86-MIN(AH86,AK86,AQ86),IF(C86="Frente de Izquierda",AQ86-MIN(AH86,AK86,AN86),"N/A"))))</f>
        <v>5</v>
      </c>
      <c r="AX86">
        <f>MAX(AH86,AK86,AN86,AQ86)-MIN(AH86,AK86,AN86,AQ86)</f>
        <v>5</v>
      </c>
      <c r="AY86">
        <f>IF(C86="Unión por la Patria (Frente de Todos)",AK86-AVERAGE(AQ86,AN86,AH86),IF(C86="Juntos por el Cambio",AH86-AVERAGE(AK86,AN86,AQ86),IF(C86="La Libertad Avanza",AN86-AVERAGE(AQ86,AK86,AH86),IF(C86="Frente de Izquierda",AQ86-AVERAGE(AN86,AK86,AH86),"N/A"))))</f>
        <v>3.3333333333333335</v>
      </c>
      <c r="AZ86">
        <f>IF(C86="Unión por la Patria (Frente de Todos)",AL86-MIN(AI86,AO86,AR86),IF(C86="Juntos por el Cambio",AI86-MIN(AL86,AO86,AR86),IF(C86="La Libertad Avanza",AO86-MIN(AI86,AL86,AR86),IF(C86="Frente de Izquierda",AR86-MIN(AI86,AL86,AO86),"N/A"))))</f>
        <v>5</v>
      </c>
      <c r="BA86">
        <f>MAX(AI86,AL86,AO86,AR86)-MIN(AI86,AL86,AO86,AR86)</f>
        <v>5</v>
      </c>
      <c r="BB86">
        <f>IF(C86="Unión por la Patria (Frente de Todos)",AL86-AVERAGE(AI86,AO86,AR86),IF(C86="Juntos por el Cambio",AI86-AVERAGE(AL86,AO86,AR86),IF(C86="La Libertad Avanza",AO86-AVERAGE(AI86,AL86,AR86),IF(C86="Frente de Izquierda",AR86-AVERAGE(AI86,AL86,AO86),"N/A"))))</f>
        <v>3.3333333333333335</v>
      </c>
      <c r="BC86">
        <f>IF(C86="Unión por la Patria (Frente de Todos)",AVERAGE(AH86:AJ86,AN86:AS86),IF(C86="Juntos por el Cambio",AVERAGE(AK86:AS86),IF(C86="La Libertad Avanza",AVERAGE(AQ86:AS86,AH86:AM86),IF(C86="Frente de Izquierda",AVERAGE(AH86:AP86),"N/A"))))</f>
        <v>2.7777777777777777</v>
      </c>
      <c r="BE86" t="s">
        <v>53</v>
      </c>
      <c r="BF86">
        <v>7</v>
      </c>
      <c r="BG86">
        <v>7</v>
      </c>
      <c r="BH86">
        <v>5</v>
      </c>
      <c r="BI86">
        <v>7</v>
      </c>
      <c r="BJ86">
        <v>1</v>
      </c>
      <c r="BK86">
        <v>7</v>
      </c>
      <c r="BL86">
        <v>1</v>
      </c>
      <c r="BM86" s="44">
        <f>AVERAGE(ABS(BH86-4),ABS(BI86-4),ABS(BJ86-4),ABS(BK86-4),ABS(BL86-4))</f>
        <v>2.6</v>
      </c>
      <c r="BN86">
        <v>7</v>
      </c>
      <c r="BO86">
        <v>7</v>
      </c>
      <c r="BP86">
        <v>7</v>
      </c>
      <c r="BQ86" s="9">
        <f>AVERAGE(BN86:BP86)</f>
        <v>7</v>
      </c>
      <c r="BR86">
        <v>1</v>
      </c>
      <c r="BS86">
        <v>7</v>
      </c>
      <c r="BT86">
        <v>2</v>
      </c>
      <c r="BU86">
        <v>7</v>
      </c>
      <c r="BV86" s="44">
        <f>-BR86+BS86-BT86+BU86</f>
        <v>11</v>
      </c>
      <c r="BZ86">
        <v>6</v>
      </c>
      <c r="CA86">
        <v>6</v>
      </c>
      <c r="CB86">
        <v>6</v>
      </c>
      <c r="CI86" s="44">
        <f>AVERAGE(BW86:CH86)</f>
        <v>6</v>
      </c>
      <c r="CJ86">
        <v>2</v>
      </c>
      <c r="CK86">
        <v>1</v>
      </c>
      <c r="CL86">
        <v>3</v>
      </c>
      <c r="CM86">
        <v>6</v>
      </c>
      <c r="CN86">
        <v>6</v>
      </c>
      <c r="CO86">
        <v>6</v>
      </c>
      <c r="CP86">
        <v>1</v>
      </c>
      <c r="CQ86">
        <v>1</v>
      </c>
      <c r="CR86">
        <v>1</v>
      </c>
      <c r="CS86">
        <v>6</v>
      </c>
      <c r="CT86">
        <v>6</v>
      </c>
      <c r="CU86">
        <v>6</v>
      </c>
      <c r="CV86">
        <f>IF(BE86="Unión por la Patria (Frente de Todos)",AVERAGE(CM86:CO86)-MIN(AVERAGE(CJ86:CL86),AVERAGE(CP86:CR86),AVERAGE(CS86:CU86)),IF(BE86="Juntos por el Cambio",AVERAGE(CJ86:CL86)-MIN(AVERAGE(CM86:CO86),AVERAGE(CP86:CR86),AVERAGE(CS86:CU86)),IF(BE86="La Libertad Avanza",AVERAGE(CP86:CR86)-MIN(AVERAGE(CS86:CU86),AVERAGE(CM86:CO86),AVERAGE(CJ86:CL86)),IF(BE86="Frente de Izquierda",AVERAGE(CS86:CU86)-MIN(AVERAGE(CP86:CR86),AVERAGE(CM86:CO86),AVERAGE(CJ86:CL86)),"N/A"))))</f>
        <v>5</v>
      </c>
      <c r="CW86">
        <f>MAX(SUM(CJ86:CL86),SUM(CM86:CO86),SUM(CP86:CR86),SUM(CS86:CU86))-MIN(SUM(CJ86:CL86),SUM(CM86:CO86),SUM(CP86:CR86),SUM(CS86:CU86))</f>
        <v>15</v>
      </c>
      <c r="CX86">
        <f>IF(BE86="Unión por la Patria (Frente de Todos)",AVERAGE(CM86:CO86)-AVERAGE(CJ86:CL86,CP86:CR86,CS86:CU86),IF(BE86="Juntos por el Cambio",AVERAGE(CJ86:CL86)-AVERAGE(CM86:CU86),IF(BE86="La Libertad Avanza",AVERAGE(CP86:CR86)-AVERAGE(CS86:CU86,CJ86:CO86),IF(BE86="Frente de Izquierda",AVERAGE(CS86:CU86)-AVERAGE(CJ86:CR86),"N/A"))))</f>
        <v>3</v>
      </c>
      <c r="CY86">
        <f>IF(BE86="Unión por la Patria (Frente de Todos)",CM86-MIN(CJ86,CP86,CS86),IF(BE86="Juntos por el Cambio",CJ86-MIN(CM86,CP86,CS86),IF(BE86="La Libertad Avanza",CP86-MIN(CJ86,CM86,CS86),IF(BE86="Frente de Izquierda",CS86-MIN(CJ86,CM86,CP86),"N/A"))))</f>
        <v>5</v>
      </c>
      <c r="CZ86">
        <f>MAX(CJ86,CM86,CP86,CS86)-MIN(CJ86,CM86,CP86,CS86)</f>
        <v>5</v>
      </c>
      <c r="DA86">
        <f>IF(BE86="Unión por la Patria (Frente de Todos)",CM86-AVERAGE(CS86,CP86,CJ86),IF(BE86="Juntos por el Cambio",CJ86-AVERAGE(CM86,CP86,CS86),IF(BE86="La Libertad Avanza",CP86-AVERAGE(CS86,CM86,CJ86),IF(BE86="Frente de Izquierda",CS86-AVERAGE(CP86,CM86,CJ86),"N/A"))))</f>
        <v>3</v>
      </c>
      <c r="DB86">
        <f>IF(BE86="Unión por la Patria (Frente de Todos)",CN86-MIN(CK86,CQ86,CT86),IF(BE86="Juntos por el Cambio",CK86-MIN(CN86,CQ86,CT86),IF(BE86="La Libertad Avanza",CQ86-MIN(CK86,CN86,CT86),IF(BE86="Frente de Izquierda",CT86-MIN(CK86,CN86,CQ86),"N/A"))))</f>
        <v>5</v>
      </c>
      <c r="DC86">
        <f>MAX(CK86,CN86,CQ86,CT86)-MIN(CK86,CN86,CQ86,CT86)</f>
        <v>5</v>
      </c>
      <c r="DD86">
        <f>IF(BE86="Unión por la Patria (Frente de Todos)",CN86-AVERAGE(CK86,CQ86,CT86),IF(BE86="Juntos por el Cambio",CK86-AVERAGE(CN86,CQ86,CT86),IF(BE86="La Libertad Avanza",CQ86-AVERAGE(CK86,CN86,CT86),IF(BE86="Frente de Izquierda",CT86-AVERAGE(CK86,CN86,CQ86),"N/A"))))</f>
        <v>3.3333333333333335</v>
      </c>
      <c r="DE86">
        <f>IF(BE86="Unión por la Patria (Frente de Todos)",AVERAGE(CJ86:CL86,CP86:CU86),IF(BE86="Juntos por el Cambio",AVERAGE(CM86:CU86),IF(BE86="La Libertad Avanza",AVERAGE(CS86:CU86,CJ86:CO86),IF(BE86="Frente de Izquierda",AVERAGE(CJ86:CR86),"N/A"))))</f>
        <v>3</v>
      </c>
      <c r="DF86">
        <v>8</v>
      </c>
      <c r="DG86">
        <v>1</v>
      </c>
      <c r="DH86">
        <v>0</v>
      </c>
      <c r="DI86">
        <v>1</v>
      </c>
      <c r="DJ86">
        <v>2</v>
      </c>
      <c r="DK86">
        <v>7</v>
      </c>
      <c r="DL86">
        <v>1</v>
      </c>
      <c r="DM86">
        <v>6</v>
      </c>
      <c r="DN86">
        <v>1</v>
      </c>
      <c r="DO86">
        <v>1</v>
      </c>
      <c r="DP86">
        <v>7</v>
      </c>
      <c r="DQ86">
        <v>7</v>
      </c>
      <c r="DR86">
        <v>3</v>
      </c>
      <c r="DS86">
        <v>1</v>
      </c>
      <c r="DT86">
        <v>7</v>
      </c>
      <c r="DU86">
        <v>7</v>
      </c>
      <c r="DV86">
        <v>1</v>
      </c>
      <c r="DW86" t="s">
        <v>618</v>
      </c>
      <c r="DX86" t="s">
        <v>618</v>
      </c>
      <c r="DY86" t="s">
        <v>618</v>
      </c>
      <c r="DZ86" t="s">
        <v>618</v>
      </c>
    </row>
    <row r="87" spans="1:130" x14ac:dyDescent="0.2">
      <c r="A87" s="44">
        <v>277</v>
      </c>
      <c r="B87" s="44">
        <v>0</v>
      </c>
      <c r="C87" s="44" t="s">
        <v>47</v>
      </c>
      <c r="D87" s="44">
        <v>3</v>
      </c>
      <c r="E87" s="44">
        <v>7</v>
      </c>
      <c r="F87" s="44">
        <v>3</v>
      </c>
      <c r="G87" s="44">
        <v>2</v>
      </c>
      <c r="H87" s="44">
        <v>1</v>
      </c>
      <c r="I87" s="44">
        <v>7</v>
      </c>
      <c r="J87" s="44">
        <v>4</v>
      </c>
      <c r="K87" s="44">
        <f>AVERAGE(ABS(F87-4),ABS(G87-4),ABS(H87-4),ABS(I87-4),ABS(J87-4))</f>
        <v>1.8</v>
      </c>
      <c r="L87" s="44">
        <v>7</v>
      </c>
      <c r="M87" s="44">
        <v>5</v>
      </c>
      <c r="N87" s="44">
        <v>7</v>
      </c>
      <c r="O87" s="9">
        <f>AVERAGE(L87:N87)</f>
        <v>6.333333333333333</v>
      </c>
      <c r="P87" s="44">
        <v>1</v>
      </c>
      <c r="Q87" s="44">
        <v>7</v>
      </c>
      <c r="R87" s="44">
        <v>1</v>
      </c>
      <c r="S87" s="44">
        <v>7</v>
      </c>
      <c r="T87" s="44">
        <f>-P87+Q87-R87+S87</f>
        <v>12</v>
      </c>
      <c r="U87" s="44">
        <v>2</v>
      </c>
      <c r="V87" s="44">
        <v>4</v>
      </c>
      <c r="W87" s="44">
        <v>2</v>
      </c>
      <c r="X87" s="44"/>
      <c r="Y87" s="44"/>
      <c r="Z87" s="44"/>
      <c r="AA87" s="44"/>
      <c r="AB87" s="44"/>
      <c r="AC87" s="44"/>
      <c r="AD87" s="44"/>
      <c r="AE87" s="44"/>
      <c r="AF87" s="44"/>
      <c r="AG87" s="44">
        <f>AVERAGE(U87:AF87)</f>
        <v>2.6666666666666665</v>
      </c>
      <c r="AH87" s="44">
        <v>4</v>
      </c>
      <c r="AI87" s="44">
        <v>6</v>
      </c>
      <c r="AJ87" s="44">
        <v>5</v>
      </c>
      <c r="AK87" s="44">
        <v>4</v>
      </c>
      <c r="AL87" s="44">
        <v>6</v>
      </c>
      <c r="AM87" s="44">
        <v>5</v>
      </c>
      <c r="AN87" s="44">
        <v>2</v>
      </c>
      <c r="AO87" s="44">
        <v>1</v>
      </c>
      <c r="AP87" s="44">
        <v>3</v>
      </c>
      <c r="AQ87" s="44">
        <v>3</v>
      </c>
      <c r="AR87" s="44">
        <v>4</v>
      </c>
      <c r="AS87" s="44">
        <v>4</v>
      </c>
      <c r="AT87">
        <f>IF(C87="Unión por la Patria (Frente de Todos)",AVERAGE(AK87:AM87)-MIN(AVERAGE(AH87:AJ87),AVERAGE(AN87:AP87),AVERAGE(AQ87:AS87)),IF(C87="Juntos por el Cambio",AVERAGE(AH87:AJ87)-MIN(AVERAGE(AK87:AM87),AVERAGE(AN87:AP87),AVERAGE(AQ87:AS87)),IF(C87="La Libertad Avanza",AVERAGE(AN87:AP87)-MIN(AVERAGE(AQ87:AS87),AVERAGE(AK87:AM87),AVERAGE(AH87:AJ87)),IF(C87="Frente de Izquierda",AVERAGE(AQ87:AS87)-MIN(AVERAGE(AN87:AP87),AVERAGE(AK87:AM87),AVERAGE(AH87:AJ87)),"N/A"))))</f>
        <v>3</v>
      </c>
      <c r="AU87">
        <f>MAX(SUM(AH87:AJ87),SUM(AK87:AM87),SUM(AN87:AP87),SUM(AQ87:AS87))-MIN(SUM(AH87:AJ87),SUM(AK87:AM87),SUM(AN87:AP87),SUM(AQ87:AS87))</f>
        <v>9</v>
      </c>
      <c r="AV87">
        <f>IF(C87="Unión por la Patria (Frente de Todos)",AVERAGE(AK87:AM87)-AVERAGE(AH87:AJ87,AN87:AP87,AQ87:AS87),IF(C87="Juntos por el Cambio",AVERAGE(AH87:AJ87)-AVERAGE(AK87:AS87),IF(C87="La Libertad Avanza",AVERAGE(AN87:AP87)-AVERAGE(AQ87:AS87,AH87:AM87),IF(C87="Frente de Izquierda",AVERAGE(AQ87:AS87)-AVERAGE(AH87:AP87),"N/A"))))</f>
        <v>1.4444444444444446</v>
      </c>
      <c r="AW87">
        <f>IF(C87="Unión por la Patria (Frente de Todos)",AK87-MIN(AH87,AN87,AQ87),IF(C87="Juntos por el Cambio",AH87-MIN(AK87,AN87,AQ87),IF(C87="La Libertad Avanza",AN87-MIN(AH87,AK87,AQ87),IF(C87="Frente de Izquierda",AQ87-MIN(AH87,AK87,AN87),"N/A"))))</f>
        <v>2</v>
      </c>
      <c r="AX87">
        <f>MAX(AH87,AK87,AN87,AQ87)-MIN(AH87,AK87,AN87,AQ87)</f>
        <v>2</v>
      </c>
      <c r="AY87">
        <f>IF(C87="Unión por la Patria (Frente de Todos)",AK87-AVERAGE(AQ87,AN87,AH87),IF(C87="Juntos por el Cambio",AH87-AVERAGE(AK87,AN87,AQ87),IF(C87="La Libertad Avanza",AN87-AVERAGE(AQ87,AK87,AH87),IF(C87="Frente de Izquierda",AQ87-AVERAGE(AN87,AK87,AH87),"N/A"))))</f>
        <v>1</v>
      </c>
      <c r="AZ87">
        <f>IF(C87="Unión por la Patria (Frente de Todos)",AL87-MIN(AI87,AO87,AR87),IF(C87="Juntos por el Cambio",AI87-MIN(AL87,AO87,AR87),IF(C87="La Libertad Avanza",AO87-MIN(AI87,AL87,AR87),IF(C87="Frente de Izquierda",AR87-MIN(AI87,AL87,AO87),"N/A"))))</f>
        <v>5</v>
      </c>
      <c r="BA87">
        <f>MAX(AI87,AL87,AO87,AR87)-MIN(AI87,AL87,AO87,AR87)</f>
        <v>5</v>
      </c>
      <c r="BB87">
        <f>IF(C87="Unión por la Patria (Frente de Todos)",AL87-AVERAGE(AI87,AO87,AR87),IF(C87="Juntos por el Cambio",AI87-AVERAGE(AL87,AO87,AR87),IF(C87="La Libertad Avanza",AO87-AVERAGE(AI87,AL87,AR87),IF(C87="Frente de Izquierda",AR87-AVERAGE(AI87,AL87,AO87),"N/A"))))</f>
        <v>2.3333333333333335</v>
      </c>
      <c r="BC87">
        <f>IF(C87="Unión por la Patria (Frente de Todos)",AVERAGE(AH87:AJ87,AN87:AS87),IF(C87="Juntos por el Cambio",AVERAGE(AK87:AS87),IF(C87="La Libertad Avanza",AVERAGE(AQ87:AS87,AH87:AM87),IF(C87="Frente de Izquierda",AVERAGE(AH87:AP87),"N/A"))))</f>
        <v>3.5555555555555554</v>
      </c>
      <c r="BE87" t="s">
        <v>47</v>
      </c>
      <c r="BF87">
        <v>3</v>
      </c>
      <c r="BG87">
        <v>7</v>
      </c>
      <c r="BH87">
        <v>4</v>
      </c>
      <c r="BI87">
        <v>3</v>
      </c>
      <c r="BJ87">
        <v>4</v>
      </c>
      <c r="BK87">
        <v>6</v>
      </c>
      <c r="BL87">
        <v>3</v>
      </c>
      <c r="BM87" s="44">
        <f>AVERAGE(ABS(BH87-4),ABS(BI87-4),ABS(BJ87-4),ABS(BK87-4),ABS(BL87-4))</f>
        <v>0.8</v>
      </c>
      <c r="BN87">
        <v>7</v>
      </c>
      <c r="BO87">
        <v>5</v>
      </c>
      <c r="BP87">
        <v>7</v>
      </c>
      <c r="BQ87" s="9">
        <f>AVERAGE(BN87:BP87)</f>
        <v>6.333333333333333</v>
      </c>
      <c r="BR87">
        <v>1</v>
      </c>
      <c r="BS87">
        <v>7</v>
      </c>
      <c r="BT87">
        <v>2</v>
      </c>
      <c r="BU87">
        <v>7</v>
      </c>
      <c r="BV87" s="44">
        <f>-BR87+BS87-BT87+BU87</f>
        <v>11</v>
      </c>
      <c r="BW87">
        <v>4</v>
      </c>
      <c r="BX87">
        <v>4</v>
      </c>
      <c r="BY87">
        <v>3</v>
      </c>
      <c r="CI87" s="44">
        <f>AVERAGE(BW87:CH87)</f>
        <v>3.6666666666666665</v>
      </c>
      <c r="CJ87">
        <v>4</v>
      </c>
      <c r="CK87">
        <v>5</v>
      </c>
      <c r="CL87">
        <v>5</v>
      </c>
      <c r="CM87">
        <v>2</v>
      </c>
      <c r="CN87">
        <v>5</v>
      </c>
      <c r="CO87">
        <v>5</v>
      </c>
      <c r="CP87">
        <v>1</v>
      </c>
      <c r="CQ87">
        <v>1</v>
      </c>
      <c r="CR87">
        <v>2</v>
      </c>
      <c r="CS87">
        <v>3</v>
      </c>
      <c r="CT87">
        <v>4</v>
      </c>
      <c r="CU87">
        <v>5</v>
      </c>
      <c r="CV87">
        <f>IF(BE87="Unión por la Patria (Frente de Todos)",AVERAGE(CM87:CO87)-MIN(AVERAGE(CJ87:CL87),AVERAGE(CP87:CR87),AVERAGE(CS87:CU87)),IF(BE87="Juntos por el Cambio",AVERAGE(CJ87:CL87)-MIN(AVERAGE(CM87:CO87),AVERAGE(CP87:CR87),AVERAGE(CS87:CU87)),IF(BE87="La Libertad Avanza",AVERAGE(CP87:CR87)-MIN(AVERAGE(CS87:CU87),AVERAGE(CM87:CO87),AVERAGE(CJ87:CL87)),IF(BE87="Frente de Izquierda",AVERAGE(CS87:CU87)-MIN(AVERAGE(CP87:CR87),AVERAGE(CM87:CO87),AVERAGE(CJ87:CL87)),"N/A"))))</f>
        <v>3.3333333333333339</v>
      </c>
      <c r="CW87">
        <f>MAX(SUM(CJ87:CL87),SUM(CM87:CO87),SUM(CP87:CR87),SUM(CS87:CU87))-MIN(SUM(CJ87:CL87),SUM(CM87:CO87),SUM(CP87:CR87),SUM(CS87:CU87))</f>
        <v>10</v>
      </c>
      <c r="CX87">
        <f>IF(BE87="Unión por la Patria (Frente de Todos)",AVERAGE(CM87:CO87)-AVERAGE(CJ87:CL87,CP87:CR87,CS87:CU87),IF(BE87="Juntos por el Cambio",AVERAGE(CJ87:CL87)-AVERAGE(CM87:CU87),IF(BE87="La Libertad Avanza",AVERAGE(CP87:CR87)-AVERAGE(CS87:CU87,CJ87:CO87),IF(BE87="Frente de Izquierda",AVERAGE(CS87:CU87)-AVERAGE(CJ87:CR87),"N/A"))))</f>
        <v>1.5555555555555558</v>
      </c>
      <c r="CY87">
        <f>IF(BE87="Unión por la Patria (Frente de Todos)",CM87-MIN(CJ87,CP87,CS87),IF(BE87="Juntos por el Cambio",CJ87-MIN(CM87,CP87,CS87),IF(BE87="La Libertad Avanza",CP87-MIN(CJ87,CM87,CS87),IF(BE87="Frente de Izquierda",CS87-MIN(CJ87,CM87,CP87),"N/A"))))</f>
        <v>3</v>
      </c>
      <c r="CZ87">
        <f>MAX(CJ87,CM87,CP87,CS87)-MIN(CJ87,CM87,CP87,CS87)</f>
        <v>3</v>
      </c>
      <c r="DA87">
        <f>IF(BE87="Unión por la Patria (Frente de Todos)",CM87-AVERAGE(CS87,CP87,CJ87),IF(BE87="Juntos por el Cambio",CJ87-AVERAGE(CM87,CP87,CS87),IF(BE87="La Libertad Avanza",CP87-AVERAGE(CS87,CM87,CJ87),IF(BE87="Frente de Izquierda",CS87-AVERAGE(CP87,CM87,CJ87),"N/A"))))</f>
        <v>2</v>
      </c>
      <c r="DB87">
        <f>IF(BE87="Unión por la Patria (Frente de Todos)",CN87-MIN(CK87,CQ87,CT87),IF(BE87="Juntos por el Cambio",CK87-MIN(CN87,CQ87,CT87),IF(BE87="La Libertad Avanza",CQ87-MIN(CK87,CN87,CT87),IF(BE87="Frente de Izquierda",CT87-MIN(CK87,CN87,CQ87),"N/A"))))</f>
        <v>4</v>
      </c>
      <c r="DC87">
        <f>MAX(CK87,CN87,CQ87,CT87)-MIN(CK87,CN87,CQ87,CT87)</f>
        <v>4</v>
      </c>
      <c r="DD87">
        <f>IF(BE87="Unión por la Patria (Frente de Todos)",CN87-AVERAGE(CK87,CQ87,CT87),IF(BE87="Juntos por el Cambio",CK87-AVERAGE(CN87,CQ87,CT87),IF(BE87="La Libertad Avanza",CQ87-AVERAGE(CK87,CN87,CT87),IF(BE87="Frente de Izquierda",CT87-AVERAGE(CK87,CN87,CQ87),"N/A"))))</f>
        <v>1.6666666666666665</v>
      </c>
      <c r="DE87">
        <f>IF(BE87="Unión por la Patria (Frente de Todos)",AVERAGE(CJ87:CL87,CP87:CU87),IF(BE87="Juntos por el Cambio",AVERAGE(CM87:CU87),IF(BE87="La Libertad Avanza",AVERAGE(CS87:CU87,CJ87:CO87),IF(BE87="Frente de Izquierda",AVERAGE(CJ87:CR87),"N/A"))))</f>
        <v>3.1111111111111112</v>
      </c>
      <c r="DF87">
        <v>7</v>
      </c>
      <c r="DG87" t="s">
        <v>518</v>
      </c>
      <c r="DH87" t="s">
        <v>518</v>
      </c>
      <c r="DI87" t="s">
        <v>518</v>
      </c>
      <c r="DJ87" t="s">
        <v>518</v>
      </c>
      <c r="DK87" t="s">
        <v>518</v>
      </c>
      <c r="DL87" t="s">
        <v>518</v>
      </c>
      <c r="DM87" t="s">
        <v>518</v>
      </c>
      <c r="DN87" t="s">
        <v>518</v>
      </c>
      <c r="DO87" t="s">
        <v>518</v>
      </c>
      <c r="DP87" t="s">
        <v>518</v>
      </c>
      <c r="DQ87" t="s">
        <v>518</v>
      </c>
      <c r="DR87" t="s">
        <v>518</v>
      </c>
      <c r="DS87" t="s">
        <v>518</v>
      </c>
      <c r="DT87" t="s">
        <v>518</v>
      </c>
      <c r="DU87" t="s">
        <v>518</v>
      </c>
      <c r="DV87" t="s">
        <v>518</v>
      </c>
      <c r="DW87" t="s">
        <v>518</v>
      </c>
      <c r="DX87" t="s">
        <v>518</v>
      </c>
      <c r="DY87" t="s">
        <v>518</v>
      </c>
      <c r="DZ87" t="s">
        <v>518</v>
      </c>
    </row>
    <row r="88" spans="1:130" x14ac:dyDescent="0.2">
      <c r="A88" s="44">
        <v>1224</v>
      </c>
      <c r="B88" s="44">
        <v>0</v>
      </c>
      <c r="C88" s="44" t="s">
        <v>47</v>
      </c>
      <c r="D88" s="44">
        <v>6</v>
      </c>
      <c r="E88" s="44">
        <v>5</v>
      </c>
      <c r="F88" s="44">
        <v>5</v>
      </c>
      <c r="G88" s="44">
        <v>5</v>
      </c>
      <c r="H88" s="44">
        <v>4</v>
      </c>
      <c r="I88" s="44">
        <v>5</v>
      </c>
      <c r="J88" s="44">
        <v>4</v>
      </c>
      <c r="K88" s="44">
        <f>AVERAGE(ABS(F88-4),ABS(G88-4),ABS(H88-4),ABS(I88-4),ABS(J88-4))</f>
        <v>0.6</v>
      </c>
      <c r="L88" s="44">
        <v>6</v>
      </c>
      <c r="M88" s="44">
        <v>4</v>
      </c>
      <c r="N88" s="44">
        <v>7</v>
      </c>
      <c r="O88" s="9">
        <f>AVERAGE(L88:N88)</f>
        <v>5.666666666666667</v>
      </c>
      <c r="P88" s="44">
        <v>1</v>
      </c>
      <c r="Q88" s="44">
        <v>7</v>
      </c>
      <c r="R88" s="44">
        <v>1</v>
      </c>
      <c r="S88" s="44">
        <v>7</v>
      </c>
      <c r="T88" s="44">
        <f>-P88+Q88-R88+S88</f>
        <v>12</v>
      </c>
      <c r="U88" s="44">
        <v>5</v>
      </c>
      <c r="V88" s="44">
        <v>1</v>
      </c>
      <c r="W88" s="44">
        <v>4</v>
      </c>
      <c r="X88" s="44"/>
      <c r="Y88" s="44"/>
      <c r="Z88" s="44"/>
      <c r="AA88" s="44"/>
      <c r="AB88" s="44"/>
      <c r="AC88" s="44"/>
      <c r="AD88" s="44"/>
      <c r="AE88" s="44"/>
      <c r="AF88" s="44"/>
      <c r="AG88" s="44">
        <f>AVERAGE(U88:AF88)</f>
        <v>3.3333333333333335</v>
      </c>
      <c r="AH88" s="44">
        <v>5</v>
      </c>
      <c r="AI88" s="44">
        <v>5</v>
      </c>
      <c r="AJ88" s="44">
        <v>5</v>
      </c>
      <c r="AK88" s="44">
        <v>5</v>
      </c>
      <c r="AL88" s="44">
        <v>4</v>
      </c>
      <c r="AM88" s="44">
        <v>5</v>
      </c>
      <c r="AN88" s="44">
        <v>5</v>
      </c>
      <c r="AO88" s="44">
        <v>5</v>
      </c>
      <c r="AP88" s="44">
        <v>5</v>
      </c>
      <c r="AQ88" s="44">
        <v>3</v>
      </c>
      <c r="AR88" s="44">
        <v>2</v>
      </c>
      <c r="AS88" s="44">
        <v>5</v>
      </c>
      <c r="AT88">
        <f>IF(C88="Unión por la Patria (Frente de Todos)",AVERAGE(AK88:AM88)-MIN(AVERAGE(AH88:AJ88),AVERAGE(AN88:AP88),AVERAGE(AQ88:AS88)),IF(C88="Juntos por el Cambio",AVERAGE(AH88:AJ88)-MIN(AVERAGE(AK88:AM88),AVERAGE(AN88:AP88),AVERAGE(AQ88:AS88)),IF(C88="La Libertad Avanza",AVERAGE(AN88:AP88)-MIN(AVERAGE(AQ88:AS88),AVERAGE(AK88:AM88),AVERAGE(AH88:AJ88)),IF(C88="Frente de Izquierda",AVERAGE(AQ88:AS88)-MIN(AVERAGE(AN88:AP88),AVERAGE(AK88:AM88),AVERAGE(AH88:AJ88)),"N/A"))))</f>
        <v>1.6666666666666665</v>
      </c>
      <c r="AU88">
        <f>MAX(SUM(AH88:AJ88),SUM(AK88:AM88),SUM(AN88:AP88),SUM(AQ88:AS88))-MIN(SUM(AH88:AJ88),SUM(AK88:AM88),SUM(AN88:AP88),SUM(AQ88:AS88))</f>
        <v>5</v>
      </c>
      <c r="AV88">
        <f>IF(C88="Unión por la Patria (Frente de Todos)",AVERAGE(AK88:AM88)-AVERAGE(AH88:AJ88,AN88:AP88,AQ88:AS88),IF(C88="Juntos por el Cambio",AVERAGE(AH88:AJ88)-AVERAGE(AK88:AS88),IF(C88="La Libertad Avanza",AVERAGE(AN88:AP88)-AVERAGE(AQ88:AS88,AH88:AM88),IF(C88="Frente de Izquierda",AVERAGE(AQ88:AS88)-AVERAGE(AH88:AP88),"N/A"))))</f>
        <v>0.66666666666666696</v>
      </c>
      <c r="AW88">
        <f>IF(C88="Unión por la Patria (Frente de Todos)",AK88-MIN(AH88,AN88,AQ88),IF(C88="Juntos por el Cambio",AH88-MIN(AK88,AN88,AQ88),IF(C88="La Libertad Avanza",AN88-MIN(AH88,AK88,AQ88),IF(C88="Frente de Izquierda",AQ88-MIN(AH88,AK88,AN88),"N/A"))))</f>
        <v>2</v>
      </c>
      <c r="AX88">
        <f>MAX(AH88,AK88,AN88,AQ88)-MIN(AH88,AK88,AN88,AQ88)</f>
        <v>2</v>
      </c>
      <c r="AY88">
        <f>IF(C88="Unión por la Patria (Frente de Todos)",AK88-AVERAGE(AQ88,AN88,AH88),IF(C88="Juntos por el Cambio",AH88-AVERAGE(AK88,AN88,AQ88),IF(C88="La Libertad Avanza",AN88-AVERAGE(AQ88,AK88,AH88),IF(C88="Frente de Izquierda",AQ88-AVERAGE(AN88,AK88,AH88),"N/A"))))</f>
        <v>0.66666666666666696</v>
      </c>
      <c r="AZ88">
        <f>IF(C88="Unión por la Patria (Frente de Todos)",AL88-MIN(AI88,AO88,AR88),IF(C88="Juntos por el Cambio",AI88-MIN(AL88,AO88,AR88),IF(C88="La Libertad Avanza",AO88-MIN(AI88,AL88,AR88),IF(C88="Frente de Izquierda",AR88-MIN(AI88,AL88,AO88),"N/A"))))</f>
        <v>3</v>
      </c>
      <c r="BA88">
        <f>MAX(AI88,AL88,AO88,AR88)-MIN(AI88,AL88,AO88,AR88)</f>
        <v>3</v>
      </c>
      <c r="BB88">
        <f>IF(C88="Unión por la Patria (Frente de Todos)",AL88-AVERAGE(AI88,AO88,AR88),IF(C88="Juntos por el Cambio",AI88-AVERAGE(AL88,AO88,AR88),IF(C88="La Libertad Avanza",AO88-AVERAGE(AI88,AL88,AR88),IF(C88="Frente de Izquierda",AR88-AVERAGE(AI88,AL88,AO88),"N/A"))))</f>
        <v>1.3333333333333335</v>
      </c>
      <c r="BC88">
        <f>IF(C88="Unión por la Patria (Frente de Todos)",AVERAGE(AH88:AJ88,AN88:AS88),IF(C88="Juntos por el Cambio",AVERAGE(AK88:AS88),IF(C88="La Libertad Avanza",AVERAGE(AQ88:AS88,AH88:AM88),IF(C88="Frente de Izquierda",AVERAGE(AH88:AP88),"N/A"))))</f>
        <v>4.333333333333333</v>
      </c>
      <c r="BE88" t="s">
        <v>47</v>
      </c>
      <c r="BF88">
        <v>5</v>
      </c>
      <c r="BG88">
        <v>5</v>
      </c>
      <c r="BH88">
        <v>5</v>
      </c>
      <c r="BI88">
        <v>3</v>
      </c>
      <c r="BJ88">
        <v>2</v>
      </c>
      <c r="BK88">
        <v>6</v>
      </c>
      <c r="BL88">
        <v>4</v>
      </c>
      <c r="BM88" s="44">
        <f>AVERAGE(ABS(BH88-4),ABS(BI88-4),ABS(BJ88-4),ABS(BK88-4),ABS(BL88-4))</f>
        <v>1.2</v>
      </c>
      <c r="BN88">
        <v>6</v>
      </c>
      <c r="BO88">
        <v>4</v>
      </c>
      <c r="BP88">
        <v>7</v>
      </c>
      <c r="BQ88" s="9">
        <f>AVERAGE(BN88:BP88)</f>
        <v>5.666666666666667</v>
      </c>
      <c r="BR88">
        <v>1</v>
      </c>
      <c r="BS88">
        <v>7</v>
      </c>
      <c r="BT88">
        <v>1</v>
      </c>
      <c r="BU88">
        <v>7</v>
      </c>
      <c r="BV88" s="44">
        <f>-BR88+BS88-BT88+BU88</f>
        <v>12</v>
      </c>
      <c r="BW88">
        <v>4</v>
      </c>
      <c r="BX88">
        <v>3</v>
      </c>
      <c r="BY88">
        <v>4</v>
      </c>
      <c r="CI88" s="44">
        <f>AVERAGE(BW88:CH88)</f>
        <v>3.6666666666666665</v>
      </c>
      <c r="CJ88">
        <v>4</v>
      </c>
      <c r="CK88">
        <v>4</v>
      </c>
      <c r="CL88">
        <v>4</v>
      </c>
      <c r="CM88">
        <v>4</v>
      </c>
      <c r="CN88">
        <v>2</v>
      </c>
      <c r="CO88">
        <v>4</v>
      </c>
      <c r="CP88">
        <v>4</v>
      </c>
      <c r="CQ88">
        <v>2</v>
      </c>
      <c r="CR88">
        <v>4</v>
      </c>
      <c r="CS88">
        <v>3</v>
      </c>
      <c r="CT88">
        <v>1</v>
      </c>
      <c r="CU88">
        <v>4</v>
      </c>
      <c r="CV88">
        <f>IF(BE88="Unión por la Patria (Frente de Todos)",AVERAGE(CM88:CO88)-MIN(AVERAGE(CJ88:CL88),AVERAGE(CP88:CR88),AVERAGE(CS88:CU88)),IF(BE88="Juntos por el Cambio",AVERAGE(CJ88:CL88)-MIN(AVERAGE(CM88:CO88),AVERAGE(CP88:CR88),AVERAGE(CS88:CU88)),IF(BE88="La Libertad Avanza",AVERAGE(CP88:CR88)-MIN(AVERAGE(CS88:CU88),AVERAGE(CM88:CO88),AVERAGE(CJ88:CL88)),IF(BE88="Frente de Izquierda",AVERAGE(CS88:CU88)-MIN(AVERAGE(CP88:CR88),AVERAGE(CM88:CO88),AVERAGE(CJ88:CL88)),"N/A"))))</f>
        <v>1.3333333333333335</v>
      </c>
      <c r="CW88">
        <f>MAX(SUM(CJ88:CL88),SUM(CM88:CO88),SUM(CP88:CR88),SUM(CS88:CU88))-MIN(SUM(CJ88:CL88),SUM(CM88:CO88),SUM(CP88:CR88),SUM(CS88:CU88))</f>
        <v>4</v>
      </c>
      <c r="CX88">
        <f>IF(BE88="Unión por la Patria (Frente de Todos)",AVERAGE(CM88:CO88)-AVERAGE(CJ88:CL88,CP88:CR88,CS88:CU88),IF(BE88="Juntos por el Cambio",AVERAGE(CJ88:CL88)-AVERAGE(CM88:CU88),IF(BE88="La Libertad Avanza",AVERAGE(CP88:CR88)-AVERAGE(CS88:CU88,CJ88:CO88),IF(BE88="Frente de Izquierda",AVERAGE(CS88:CU88)-AVERAGE(CJ88:CR88),"N/A"))))</f>
        <v>0.88888888888888884</v>
      </c>
      <c r="CY88">
        <f>IF(BE88="Unión por la Patria (Frente de Todos)",CM88-MIN(CJ88,CP88,CS88),IF(BE88="Juntos por el Cambio",CJ88-MIN(CM88,CP88,CS88),IF(BE88="La Libertad Avanza",CP88-MIN(CJ88,CM88,CS88),IF(BE88="Frente de Izquierda",CS88-MIN(CJ88,CM88,CP88),"N/A"))))</f>
        <v>1</v>
      </c>
      <c r="CZ88">
        <f>MAX(CJ88,CM88,CP88,CS88)-MIN(CJ88,CM88,CP88,CS88)</f>
        <v>1</v>
      </c>
      <c r="DA88">
        <f>IF(BE88="Unión por la Patria (Frente de Todos)",CM88-AVERAGE(CS88,CP88,CJ88),IF(BE88="Juntos por el Cambio",CJ88-AVERAGE(CM88,CP88,CS88),IF(BE88="La Libertad Avanza",CP88-AVERAGE(CS88,CM88,CJ88),IF(BE88="Frente de Izquierda",CS88-AVERAGE(CP88,CM88,CJ88),"N/A"))))</f>
        <v>0.33333333333333348</v>
      </c>
      <c r="DB88">
        <f>IF(BE88="Unión por la Patria (Frente de Todos)",CN88-MIN(CK88,CQ88,CT88),IF(BE88="Juntos por el Cambio",CK88-MIN(CN88,CQ88,CT88),IF(BE88="La Libertad Avanza",CQ88-MIN(CK88,CN88,CT88),IF(BE88="Frente de Izquierda",CT88-MIN(CK88,CN88,CQ88),"N/A"))))</f>
        <v>3</v>
      </c>
      <c r="DC88">
        <f>MAX(CK88,CN88,CQ88,CT88)-MIN(CK88,CN88,CQ88,CT88)</f>
        <v>3</v>
      </c>
      <c r="DD88">
        <f>IF(BE88="Unión por la Patria (Frente de Todos)",CN88-AVERAGE(CK88,CQ88,CT88),IF(BE88="Juntos por el Cambio",CK88-AVERAGE(CN88,CQ88,CT88),IF(BE88="La Libertad Avanza",CQ88-AVERAGE(CK88,CN88,CT88),IF(BE88="Frente de Izquierda",CT88-AVERAGE(CK88,CN88,CQ88),"N/A"))))</f>
        <v>2.333333333333333</v>
      </c>
      <c r="DE88">
        <f>IF(BE88="Unión por la Patria (Frente de Todos)",AVERAGE(CJ88:CL88,CP88:CU88),IF(BE88="Juntos por el Cambio",AVERAGE(CM88:CU88),IF(BE88="La Libertad Avanza",AVERAGE(CS88:CU88,CJ88:CO88),IF(BE88="Frente de Izquierda",AVERAGE(CJ88:CR88),"N/A"))))</f>
        <v>3.1111111111111112</v>
      </c>
      <c r="DF88">
        <v>7</v>
      </c>
      <c r="DG88" t="s">
        <v>518</v>
      </c>
      <c r="DH88" t="s">
        <v>518</v>
      </c>
      <c r="DI88" t="s">
        <v>518</v>
      </c>
      <c r="DJ88" t="s">
        <v>518</v>
      </c>
      <c r="DK88" t="s">
        <v>518</v>
      </c>
      <c r="DL88" t="s">
        <v>518</v>
      </c>
      <c r="DM88" t="s">
        <v>518</v>
      </c>
      <c r="DN88" t="s">
        <v>518</v>
      </c>
      <c r="DO88" t="s">
        <v>518</v>
      </c>
      <c r="DP88" t="s">
        <v>518</v>
      </c>
      <c r="DQ88" t="s">
        <v>518</v>
      </c>
      <c r="DR88" t="s">
        <v>518</v>
      </c>
      <c r="DS88" t="s">
        <v>518</v>
      </c>
      <c r="DT88" t="s">
        <v>518</v>
      </c>
      <c r="DU88" t="s">
        <v>518</v>
      </c>
      <c r="DV88" t="s">
        <v>518</v>
      </c>
      <c r="DW88" t="s">
        <v>518</v>
      </c>
      <c r="DX88" t="s">
        <v>518</v>
      </c>
      <c r="DY88" t="s">
        <v>518</v>
      </c>
      <c r="DZ88" t="s">
        <v>518</v>
      </c>
    </row>
    <row r="89" spans="1:130" x14ac:dyDescent="0.2">
      <c r="A89" s="44">
        <v>1280</v>
      </c>
      <c r="B89" s="44">
        <v>1</v>
      </c>
      <c r="C89" s="44" t="s">
        <v>53</v>
      </c>
      <c r="D89" s="44">
        <v>7</v>
      </c>
      <c r="E89" s="44">
        <v>7</v>
      </c>
      <c r="F89" s="44">
        <v>6</v>
      </c>
      <c r="G89" s="44">
        <v>5</v>
      </c>
      <c r="H89" s="44">
        <v>1</v>
      </c>
      <c r="I89" s="44">
        <v>7</v>
      </c>
      <c r="J89" s="44">
        <v>1</v>
      </c>
      <c r="K89" s="44">
        <f>AVERAGE(ABS(F89-4),ABS(G89-4),ABS(H89-4),ABS(I89-4),ABS(J89-4))</f>
        <v>2.4</v>
      </c>
      <c r="L89" s="44">
        <v>7</v>
      </c>
      <c r="M89" s="44">
        <v>7</v>
      </c>
      <c r="N89" s="44">
        <v>7</v>
      </c>
      <c r="O89" s="9">
        <f>AVERAGE(L89:N89)</f>
        <v>7</v>
      </c>
      <c r="P89" s="44">
        <v>2</v>
      </c>
      <c r="Q89" s="44">
        <v>7</v>
      </c>
      <c r="R89" s="44">
        <v>1</v>
      </c>
      <c r="S89" s="44">
        <v>3</v>
      </c>
      <c r="T89" s="44">
        <f>-P89+Q89-R89+S89</f>
        <v>7</v>
      </c>
      <c r="U89" s="44"/>
      <c r="V89" s="44"/>
      <c r="W89" s="44"/>
      <c r="X89" s="44">
        <v>2</v>
      </c>
      <c r="Y89" s="44">
        <v>3</v>
      </c>
      <c r="Z89" s="44">
        <v>5</v>
      </c>
      <c r="AA89" s="44"/>
      <c r="AB89" s="44"/>
      <c r="AC89" s="44"/>
      <c r="AD89" s="44"/>
      <c r="AE89" s="44"/>
      <c r="AF89" s="44"/>
      <c r="AG89" s="44">
        <f>AVERAGE(U89:AF89)</f>
        <v>3.3333333333333335</v>
      </c>
      <c r="AH89" s="44">
        <v>3</v>
      </c>
      <c r="AI89" s="44">
        <v>2</v>
      </c>
      <c r="AJ89" s="44">
        <v>3</v>
      </c>
      <c r="AK89" s="44">
        <v>4</v>
      </c>
      <c r="AL89" s="44">
        <v>6</v>
      </c>
      <c r="AM89" s="44">
        <v>6</v>
      </c>
      <c r="AN89" s="44">
        <v>1</v>
      </c>
      <c r="AO89" s="44">
        <v>1</v>
      </c>
      <c r="AP89" s="44">
        <v>1</v>
      </c>
      <c r="AQ89" s="44">
        <v>5</v>
      </c>
      <c r="AR89" s="44">
        <v>5</v>
      </c>
      <c r="AS89" s="44">
        <v>6</v>
      </c>
      <c r="AT89">
        <f>IF(C89="Unión por la Patria (Frente de Todos)",AVERAGE(AK89:AM89)-MIN(AVERAGE(AH89:AJ89),AVERAGE(AN89:AP89),AVERAGE(AQ89:AS89)),IF(C89="Juntos por el Cambio",AVERAGE(AH89:AJ89)-MIN(AVERAGE(AK89:AM89),AVERAGE(AN89:AP89),AVERAGE(AQ89:AS89)),IF(C89="La Libertad Avanza",AVERAGE(AN89:AP89)-MIN(AVERAGE(AQ89:AS89),AVERAGE(AK89:AM89),AVERAGE(AH89:AJ89)),IF(C89="Frente de Izquierda",AVERAGE(AQ89:AS89)-MIN(AVERAGE(AN89:AP89),AVERAGE(AK89:AM89),AVERAGE(AH89:AJ89)),"N/A"))))</f>
        <v>4.333333333333333</v>
      </c>
      <c r="AU89">
        <f>MAX(SUM(AH89:AJ89),SUM(AK89:AM89),SUM(AN89:AP89),SUM(AQ89:AS89))-MIN(SUM(AH89:AJ89),SUM(AK89:AM89),SUM(AN89:AP89),SUM(AQ89:AS89))</f>
        <v>13</v>
      </c>
      <c r="AV89">
        <f>IF(C89="Unión por la Patria (Frente de Todos)",AVERAGE(AK89:AM89)-AVERAGE(AH89:AJ89,AN89:AP89,AQ89:AS89),IF(C89="Juntos por el Cambio",AVERAGE(AH89:AJ89)-AVERAGE(AK89:AS89),IF(C89="La Libertad Avanza",AVERAGE(AN89:AP89)-AVERAGE(AQ89:AS89,AH89:AM89),IF(C89="Frente de Izquierda",AVERAGE(AQ89:AS89)-AVERAGE(AH89:AP89),"N/A"))))</f>
        <v>2.333333333333333</v>
      </c>
      <c r="AW89">
        <f>IF(C89="Unión por la Patria (Frente de Todos)",AK89-MIN(AH89,AN89,AQ89),IF(C89="Juntos por el Cambio",AH89-MIN(AK89,AN89,AQ89),IF(C89="La Libertad Avanza",AN89-MIN(AH89,AK89,AQ89),IF(C89="Frente de Izquierda",AQ89-MIN(AH89,AK89,AN89),"N/A"))))</f>
        <v>3</v>
      </c>
      <c r="AX89">
        <f>MAX(AH89,AK89,AN89,AQ89)-MIN(AH89,AK89,AN89,AQ89)</f>
        <v>4</v>
      </c>
      <c r="AY89">
        <f>IF(C89="Unión por la Patria (Frente de Todos)",AK89-AVERAGE(AQ89,AN89,AH89),IF(C89="Juntos por el Cambio",AH89-AVERAGE(AK89,AN89,AQ89),IF(C89="La Libertad Avanza",AN89-AVERAGE(AQ89,AK89,AH89),IF(C89="Frente de Izquierda",AQ89-AVERAGE(AN89,AK89,AH89),"N/A"))))</f>
        <v>1</v>
      </c>
      <c r="AZ89">
        <f>IF(C89="Unión por la Patria (Frente de Todos)",AL89-MIN(AI89,AO89,AR89),IF(C89="Juntos por el Cambio",AI89-MIN(AL89,AO89,AR89),IF(C89="La Libertad Avanza",AO89-MIN(AI89,AL89,AR89),IF(C89="Frente de Izquierda",AR89-MIN(AI89,AL89,AO89),"N/A"))))</f>
        <v>5</v>
      </c>
      <c r="BA89">
        <f>MAX(AI89,AL89,AO89,AR89)-MIN(AI89,AL89,AO89,AR89)</f>
        <v>5</v>
      </c>
      <c r="BB89">
        <f>IF(C89="Unión por la Patria (Frente de Todos)",AL89-AVERAGE(AI89,AO89,AR89),IF(C89="Juntos por el Cambio",AI89-AVERAGE(AL89,AO89,AR89),IF(C89="La Libertad Avanza",AO89-AVERAGE(AI89,AL89,AR89),IF(C89="Frente de Izquierda",AR89-AVERAGE(AI89,AL89,AO89),"N/A"))))</f>
        <v>3.3333333333333335</v>
      </c>
      <c r="BC89">
        <f>IF(C89="Unión por la Patria (Frente de Todos)",AVERAGE(AH89:AJ89,AN89:AS89),IF(C89="Juntos por el Cambio",AVERAGE(AK89:AS89),IF(C89="La Libertad Avanza",AVERAGE(AQ89:AS89,AH89:AM89),IF(C89="Frente de Izquierda",AVERAGE(AH89:AP89),"N/A"))))</f>
        <v>3</v>
      </c>
      <c r="BE89" t="s">
        <v>53</v>
      </c>
      <c r="BF89">
        <v>7</v>
      </c>
      <c r="BG89">
        <v>7</v>
      </c>
      <c r="BH89">
        <v>6</v>
      </c>
      <c r="BI89">
        <v>6</v>
      </c>
      <c r="BJ89">
        <v>1</v>
      </c>
      <c r="BK89">
        <v>7</v>
      </c>
      <c r="BL89">
        <v>1</v>
      </c>
      <c r="BM89" s="44">
        <f>AVERAGE(ABS(BH89-4),ABS(BI89-4),ABS(BJ89-4),ABS(BK89-4),ABS(BL89-4))</f>
        <v>2.6</v>
      </c>
      <c r="BN89">
        <v>7</v>
      </c>
      <c r="BO89">
        <v>7</v>
      </c>
      <c r="BP89">
        <v>7</v>
      </c>
      <c r="BQ89" s="9">
        <f>AVERAGE(BN89:BP89)</f>
        <v>7</v>
      </c>
      <c r="BR89">
        <v>3</v>
      </c>
      <c r="BS89">
        <v>7</v>
      </c>
      <c r="BT89">
        <v>1</v>
      </c>
      <c r="BU89">
        <v>6</v>
      </c>
      <c r="BV89" s="44">
        <f>-BR89+BS89-BT89+BU89</f>
        <v>9</v>
      </c>
      <c r="BZ89">
        <v>4</v>
      </c>
      <c r="CA89">
        <v>4</v>
      </c>
      <c r="CB89">
        <v>5</v>
      </c>
      <c r="CI89" s="44">
        <f>AVERAGE(BW89:CH89)</f>
        <v>4.333333333333333</v>
      </c>
      <c r="CJ89">
        <v>3</v>
      </c>
      <c r="CK89">
        <v>2</v>
      </c>
      <c r="CL89">
        <v>2</v>
      </c>
      <c r="CM89">
        <v>5</v>
      </c>
      <c r="CN89">
        <v>6</v>
      </c>
      <c r="CO89">
        <v>6</v>
      </c>
      <c r="CP89">
        <v>1</v>
      </c>
      <c r="CQ89">
        <v>1</v>
      </c>
      <c r="CR89">
        <v>2</v>
      </c>
      <c r="CS89">
        <v>6</v>
      </c>
      <c r="CT89">
        <v>5</v>
      </c>
      <c r="CU89">
        <v>6</v>
      </c>
      <c r="CV89">
        <f>IF(BE89="Unión por la Patria (Frente de Todos)",AVERAGE(CM89:CO89)-MIN(AVERAGE(CJ89:CL89),AVERAGE(CP89:CR89),AVERAGE(CS89:CU89)),IF(BE89="Juntos por el Cambio",AVERAGE(CJ89:CL89)-MIN(AVERAGE(CM89:CO89),AVERAGE(CP89:CR89),AVERAGE(CS89:CU89)),IF(BE89="La Libertad Avanza",AVERAGE(CP89:CR89)-MIN(AVERAGE(CS89:CU89),AVERAGE(CM89:CO89),AVERAGE(CJ89:CL89)),IF(BE89="Frente de Izquierda",AVERAGE(CS89:CU89)-MIN(AVERAGE(CP89:CR89),AVERAGE(CM89:CO89),AVERAGE(CJ89:CL89)),"N/A"))))</f>
        <v>4.3333333333333339</v>
      </c>
      <c r="CW89">
        <f>MAX(SUM(CJ89:CL89),SUM(CM89:CO89),SUM(CP89:CR89),SUM(CS89:CU89))-MIN(SUM(CJ89:CL89),SUM(CM89:CO89),SUM(CP89:CR89),SUM(CS89:CU89))</f>
        <v>13</v>
      </c>
      <c r="CX89">
        <f>IF(BE89="Unión por la Patria (Frente de Todos)",AVERAGE(CM89:CO89)-AVERAGE(CJ89:CL89,CP89:CR89,CS89:CU89),IF(BE89="Juntos por el Cambio",AVERAGE(CJ89:CL89)-AVERAGE(CM89:CU89),IF(BE89="La Libertad Avanza",AVERAGE(CP89:CR89)-AVERAGE(CS89:CU89,CJ89:CO89),IF(BE89="Frente de Izquierda",AVERAGE(CS89:CU89)-AVERAGE(CJ89:CR89),"N/A"))))</f>
        <v>2.5555555555555558</v>
      </c>
      <c r="CY89">
        <f>IF(BE89="Unión por la Patria (Frente de Todos)",CM89-MIN(CJ89,CP89,CS89),IF(BE89="Juntos por el Cambio",CJ89-MIN(CM89,CP89,CS89),IF(BE89="La Libertad Avanza",CP89-MIN(CJ89,CM89,CS89),IF(BE89="Frente de Izquierda",CS89-MIN(CJ89,CM89,CP89),"N/A"))))</f>
        <v>4</v>
      </c>
      <c r="CZ89">
        <f>MAX(CJ89,CM89,CP89,CS89)-MIN(CJ89,CM89,CP89,CS89)</f>
        <v>5</v>
      </c>
      <c r="DA89">
        <f>IF(BE89="Unión por la Patria (Frente de Todos)",CM89-AVERAGE(CS89,CP89,CJ89),IF(BE89="Juntos por el Cambio",CJ89-AVERAGE(CM89,CP89,CS89),IF(BE89="La Libertad Avanza",CP89-AVERAGE(CS89,CM89,CJ89),IF(BE89="Frente de Izquierda",CS89-AVERAGE(CP89,CM89,CJ89),"N/A"))))</f>
        <v>1.6666666666666665</v>
      </c>
      <c r="DB89">
        <f>IF(BE89="Unión por la Patria (Frente de Todos)",CN89-MIN(CK89,CQ89,CT89),IF(BE89="Juntos por el Cambio",CK89-MIN(CN89,CQ89,CT89),IF(BE89="La Libertad Avanza",CQ89-MIN(CK89,CN89,CT89),IF(BE89="Frente de Izquierda",CT89-MIN(CK89,CN89,CQ89),"N/A"))))</f>
        <v>5</v>
      </c>
      <c r="DC89">
        <f>MAX(CK89,CN89,CQ89,CT89)-MIN(CK89,CN89,CQ89,CT89)</f>
        <v>5</v>
      </c>
      <c r="DD89">
        <f>IF(BE89="Unión por la Patria (Frente de Todos)",CN89-AVERAGE(CK89,CQ89,CT89),IF(BE89="Juntos por el Cambio",CK89-AVERAGE(CN89,CQ89,CT89),IF(BE89="La Libertad Avanza",CQ89-AVERAGE(CK89,CN89,CT89),IF(BE89="Frente de Izquierda",CT89-AVERAGE(CK89,CN89,CQ89),"N/A"))))</f>
        <v>3.3333333333333335</v>
      </c>
      <c r="DE89">
        <f>IF(BE89="Unión por la Patria (Frente de Todos)",AVERAGE(CJ89:CL89,CP89:CU89),IF(BE89="Juntos por el Cambio",AVERAGE(CM89:CU89),IF(BE89="La Libertad Avanza",AVERAGE(CS89:CU89,CJ89:CO89),IF(BE89="Frente de Izquierda",AVERAGE(CJ89:CR89),"N/A"))))</f>
        <v>3.1111111111111112</v>
      </c>
      <c r="DF89">
        <v>5</v>
      </c>
      <c r="DG89">
        <v>0</v>
      </c>
      <c r="DH89">
        <v>0</v>
      </c>
      <c r="DI89">
        <v>3</v>
      </c>
      <c r="DJ89">
        <v>0</v>
      </c>
      <c r="DK89">
        <v>7</v>
      </c>
      <c r="DL89">
        <v>1</v>
      </c>
      <c r="DM89">
        <v>7</v>
      </c>
      <c r="DN89">
        <v>1</v>
      </c>
      <c r="DO89">
        <v>1</v>
      </c>
      <c r="DP89">
        <v>7</v>
      </c>
      <c r="DQ89">
        <v>7</v>
      </c>
      <c r="DR89">
        <v>7</v>
      </c>
      <c r="DS89">
        <v>4</v>
      </c>
      <c r="DT89">
        <v>7</v>
      </c>
      <c r="DU89">
        <v>7</v>
      </c>
      <c r="DV89">
        <v>2</v>
      </c>
      <c r="DW89" t="s">
        <v>618</v>
      </c>
      <c r="DX89" t="s">
        <v>617</v>
      </c>
      <c r="DY89" t="s">
        <v>617</v>
      </c>
      <c r="DZ89" t="s">
        <v>618</v>
      </c>
    </row>
    <row r="90" spans="1:130" x14ac:dyDescent="0.2">
      <c r="A90" s="44">
        <v>189</v>
      </c>
      <c r="B90" s="44">
        <v>1</v>
      </c>
      <c r="C90" s="44" t="s">
        <v>53</v>
      </c>
      <c r="D90" s="44">
        <v>4</v>
      </c>
      <c r="E90" s="44">
        <v>6</v>
      </c>
      <c r="F90" s="44">
        <v>6</v>
      </c>
      <c r="G90" s="44">
        <v>4</v>
      </c>
      <c r="H90" s="44">
        <v>2</v>
      </c>
      <c r="I90" s="44">
        <v>6</v>
      </c>
      <c r="J90" s="44">
        <v>1</v>
      </c>
      <c r="K90" s="44">
        <f>AVERAGE(ABS(F90-4),ABS(G90-4),ABS(H90-4),ABS(I90-4),ABS(J90-4))</f>
        <v>1.8</v>
      </c>
      <c r="L90" s="44">
        <v>7</v>
      </c>
      <c r="M90" s="44">
        <v>5</v>
      </c>
      <c r="N90" s="44">
        <v>7</v>
      </c>
      <c r="O90" s="9">
        <f>AVERAGE(L90:N90)</f>
        <v>6.333333333333333</v>
      </c>
      <c r="P90" s="44">
        <v>3</v>
      </c>
      <c r="Q90" s="44">
        <v>7</v>
      </c>
      <c r="R90" s="44">
        <v>4</v>
      </c>
      <c r="S90" s="44">
        <v>7</v>
      </c>
      <c r="T90" s="44">
        <f>-P90+Q90-R90+S90</f>
        <v>7</v>
      </c>
      <c r="U90" s="44"/>
      <c r="V90" s="44"/>
      <c r="W90" s="44"/>
      <c r="X90" s="44">
        <v>4</v>
      </c>
      <c r="Y90" s="44">
        <v>3</v>
      </c>
      <c r="Z90" s="44">
        <v>4</v>
      </c>
      <c r="AA90" s="44"/>
      <c r="AB90" s="44"/>
      <c r="AC90" s="44"/>
      <c r="AD90" s="44"/>
      <c r="AE90" s="44"/>
      <c r="AF90" s="44"/>
      <c r="AG90" s="44">
        <f>AVERAGE(U90:AF90)</f>
        <v>3.6666666666666665</v>
      </c>
      <c r="AH90" s="44">
        <v>3</v>
      </c>
      <c r="AI90" s="44">
        <v>3</v>
      </c>
      <c r="AJ90" s="44">
        <v>3</v>
      </c>
      <c r="AK90" s="44">
        <v>4</v>
      </c>
      <c r="AL90" s="44">
        <v>4</v>
      </c>
      <c r="AM90" s="44">
        <v>4</v>
      </c>
      <c r="AN90" s="44">
        <v>2</v>
      </c>
      <c r="AO90" s="44">
        <v>2</v>
      </c>
      <c r="AP90" s="44">
        <v>2</v>
      </c>
      <c r="AQ90" s="44">
        <v>5</v>
      </c>
      <c r="AR90" s="44">
        <v>4</v>
      </c>
      <c r="AS90" s="44">
        <v>4</v>
      </c>
      <c r="AT90">
        <f>IF(C90="Unión por la Patria (Frente de Todos)",AVERAGE(AK90:AM90)-MIN(AVERAGE(AH90:AJ90),AVERAGE(AN90:AP90),AVERAGE(AQ90:AS90)),IF(C90="Juntos por el Cambio",AVERAGE(AH90:AJ90)-MIN(AVERAGE(AK90:AM90),AVERAGE(AN90:AP90),AVERAGE(AQ90:AS90)),IF(C90="La Libertad Avanza",AVERAGE(AN90:AP90)-MIN(AVERAGE(AQ90:AS90),AVERAGE(AK90:AM90),AVERAGE(AH90:AJ90)),IF(C90="Frente de Izquierda",AVERAGE(AQ90:AS90)-MIN(AVERAGE(AN90:AP90),AVERAGE(AK90:AM90),AVERAGE(AH90:AJ90)),"N/A"))))</f>
        <v>2</v>
      </c>
      <c r="AU90">
        <f>MAX(SUM(AH90:AJ90),SUM(AK90:AM90),SUM(AN90:AP90),SUM(AQ90:AS90))-MIN(SUM(AH90:AJ90),SUM(AK90:AM90),SUM(AN90:AP90),SUM(AQ90:AS90))</f>
        <v>7</v>
      </c>
      <c r="AV90">
        <f>IF(C90="Unión por la Patria (Frente de Todos)",AVERAGE(AK90:AM90)-AVERAGE(AH90:AJ90,AN90:AP90,AQ90:AS90),IF(C90="Juntos por el Cambio",AVERAGE(AH90:AJ90)-AVERAGE(AK90:AS90),IF(C90="La Libertad Avanza",AVERAGE(AN90:AP90)-AVERAGE(AQ90:AS90,AH90:AM90),IF(C90="Frente de Izquierda",AVERAGE(AQ90:AS90)-AVERAGE(AH90:AP90),"N/A"))))</f>
        <v>0.88888888888888884</v>
      </c>
      <c r="AW90">
        <f>IF(C90="Unión por la Patria (Frente de Todos)",AK90-MIN(AH90,AN90,AQ90),IF(C90="Juntos por el Cambio",AH90-MIN(AK90,AN90,AQ90),IF(C90="La Libertad Avanza",AN90-MIN(AH90,AK90,AQ90),IF(C90="Frente de Izquierda",AQ90-MIN(AH90,AK90,AN90),"N/A"))))</f>
        <v>2</v>
      </c>
      <c r="AX90">
        <f>MAX(AH90,AK90,AN90,AQ90)-MIN(AH90,AK90,AN90,AQ90)</f>
        <v>3</v>
      </c>
      <c r="AY90">
        <f>IF(C90="Unión por la Patria (Frente de Todos)",AK90-AVERAGE(AQ90,AN90,AH90),IF(C90="Juntos por el Cambio",AH90-AVERAGE(AK90,AN90,AQ90),IF(C90="La Libertad Avanza",AN90-AVERAGE(AQ90,AK90,AH90),IF(C90="Frente de Izquierda",AQ90-AVERAGE(AN90,AK90,AH90),"N/A"))))</f>
        <v>0.66666666666666652</v>
      </c>
      <c r="AZ90">
        <f>IF(C90="Unión por la Patria (Frente de Todos)",AL90-MIN(AI90,AO90,AR90),IF(C90="Juntos por el Cambio",AI90-MIN(AL90,AO90,AR90),IF(C90="La Libertad Avanza",AO90-MIN(AI90,AL90,AR90),IF(C90="Frente de Izquierda",AR90-MIN(AI90,AL90,AO90),"N/A"))))</f>
        <v>2</v>
      </c>
      <c r="BA90">
        <f>MAX(AI90,AL90,AO90,AR90)-MIN(AI90,AL90,AO90,AR90)</f>
        <v>2</v>
      </c>
      <c r="BB90">
        <f>IF(C90="Unión por la Patria (Frente de Todos)",AL90-AVERAGE(AI90,AO90,AR90),IF(C90="Juntos por el Cambio",AI90-AVERAGE(AL90,AO90,AR90),IF(C90="La Libertad Avanza",AO90-AVERAGE(AI90,AL90,AR90),IF(C90="Frente de Izquierda",AR90-AVERAGE(AI90,AL90,AO90),"N/A"))))</f>
        <v>1</v>
      </c>
      <c r="BC90">
        <f>IF(C90="Unión por la Patria (Frente de Todos)",AVERAGE(AH90:AJ90,AN90:AS90),IF(C90="Juntos por el Cambio",AVERAGE(AK90:AS90),IF(C90="La Libertad Avanza",AVERAGE(AQ90:AS90,AH90:AM90),IF(C90="Frente de Izquierda",AVERAGE(AH90:AP90),"N/A"))))</f>
        <v>3.1111111111111112</v>
      </c>
      <c r="BE90" t="s">
        <v>53</v>
      </c>
      <c r="BF90">
        <v>5</v>
      </c>
      <c r="BG90">
        <v>7</v>
      </c>
      <c r="BH90">
        <v>6</v>
      </c>
      <c r="BI90">
        <v>5</v>
      </c>
      <c r="BJ90">
        <v>2</v>
      </c>
      <c r="BK90">
        <v>6</v>
      </c>
      <c r="BL90">
        <v>1</v>
      </c>
      <c r="BM90" s="44">
        <f>AVERAGE(ABS(BH90-4),ABS(BI90-4),ABS(BJ90-4),ABS(BK90-4),ABS(BL90-4))</f>
        <v>2</v>
      </c>
      <c r="BN90">
        <v>7</v>
      </c>
      <c r="BO90">
        <v>6</v>
      </c>
      <c r="BP90">
        <v>7</v>
      </c>
      <c r="BQ90" s="9">
        <f>AVERAGE(BN90:BP90)</f>
        <v>6.666666666666667</v>
      </c>
      <c r="BR90">
        <v>1</v>
      </c>
      <c r="BS90">
        <v>7</v>
      </c>
      <c r="BT90">
        <v>2</v>
      </c>
      <c r="BU90">
        <v>7</v>
      </c>
      <c r="BV90" s="44">
        <f>-BR90+BS90-BT90+BU90</f>
        <v>11</v>
      </c>
      <c r="BZ90">
        <v>5</v>
      </c>
      <c r="CA90">
        <v>3</v>
      </c>
      <c r="CB90">
        <v>5</v>
      </c>
      <c r="CI90" s="44">
        <f>AVERAGE(BW90:CH90)</f>
        <v>4.333333333333333</v>
      </c>
      <c r="CJ90">
        <v>3</v>
      </c>
      <c r="CK90">
        <v>2</v>
      </c>
      <c r="CL90">
        <v>3</v>
      </c>
      <c r="CM90">
        <v>5</v>
      </c>
      <c r="CN90">
        <v>5</v>
      </c>
      <c r="CO90">
        <v>5</v>
      </c>
      <c r="CP90">
        <v>2</v>
      </c>
      <c r="CQ90">
        <v>1</v>
      </c>
      <c r="CR90">
        <v>2</v>
      </c>
      <c r="CS90">
        <v>5</v>
      </c>
      <c r="CT90">
        <v>5</v>
      </c>
      <c r="CU90">
        <v>5</v>
      </c>
      <c r="CV90">
        <f>IF(BE90="Unión por la Patria (Frente de Todos)",AVERAGE(CM90:CO90)-MIN(AVERAGE(CJ90:CL90),AVERAGE(CP90:CR90),AVERAGE(CS90:CU90)),IF(BE90="Juntos por el Cambio",AVERAGE(CJ90:CL90)-MIN(AVERAGE(CM90:CO90),AVERAGE(CP90:CR90),AVERAGE(CS90:CU90)),IF(BE90="La Libertad Avanza",AVERAGE(CP90:CR90)-MIN(AVERAGE(CS90:CU90),AVERAGE(CM90:CO90),AVERAGE(CJ90:CL90)),IF(BE90="Frente de Izquierda",AVERAGE(CS90:CU90)-MIN(AVERAGE(CP90:CR90),AVERAGE(CM90:CO90),AVERAGE(CJ90:CL90)),"N/A"))))</f>
        <v>3.333333333333333</v>
      </c>
      <c r="CW90">
        <f>MAX(SUM(CJ90:CL90),SUM(CM90:CO90),SUM(CP90:CR90),SUM(CS90:CU90))-MIN(SUM(CJ90:CL90),SUM(CM90:CO90),SUM(CP90:CR90),SUM(CS90:CU90))</f>
        <v>10</v>
      </c>
      <c r="CX90">
        <f>IF(BE90="Unión por la Patria (Frente de Todos)",AVERAGE(CM90:CO90)-AVERAGE(CJ90:CL90,CP90:CR90,CS90:CU90),IF(BE90="Juntos por el Cambio",AVERAGE(CJ90:CL90)-AVERAGE(CM90:CU90),IF(BE90="La Libertad Avanza",AVERAGE(CP90:CR90)-AVERAGE(CS90:CU90,CJ90:CO90),IF(BE90="Frente de Izquierda",AVERAGE(CS90:CU90)-AVERAGE(CJ90:CR90),"N/A"))))</f>
        <v>1.8888888888888888</v>
      </c>
      <c r="CY90">
        <f>IF(BE90="Unión por la Patria (Frente de Todos)",CM90-MIN(CJ90,CP90,CS90),IF(BE90="Juntos por el Cambio",CJ90-MIN(CM90,CP90,CS90),IF(BE90="La Libertad Avanza",CP90-MIN(CJ90,CM90,CS90),IF(BE90="Frente de Izquierda",CS90-MIN(CJ90,CM90,CP90),"N/A"))))</f>
        <v>3</v>
      </c>
      <c r="CZ90">
        <f>MAX(CJ90,CM90,CP90,CS90)-MIN(CJ90,CM90,CP90,CS90)</f>
        <v>3</v>
      </c>
      <c r="DA90">
        <f>IF(BE90="Unión por la Patria (Frente de Todos)",CM90-AVERAGE(CS90,CP90,CJ90),IF(BE90="Juntos por el Cambio",CJ90-AVERAGE(CM90,CP90,CS90),IF(BE90="La Libertad Avanza",CP90-AVERAGE(CS90,CM90,CJ90),IF(BE90="Frente de Izquierda",CS90-AVERAGE(CP90,CM90,CJ90),"N/A"))))</f>
        <v>1.6666666666666665</v>
      </c>
      <c r="DB90">
        <f>IF(BE90="Unión por la Patria (Frente de Todos)",CN90-MIN(CK90,CQ90,CT90),IF(BE90="Juntos por el Cambio",CK90-MIN(CN90,CQ90,CT90),IF(BE90="La Libertad Avanza",CQ90-MIN(CK90,CN90,CT90),IF(BE90="Frente de Izquierda",CT90-MIN(CK90,CN90,CQ90),"N/A"))))</f>
        <v>4</v>
      </c>
      <c r="DC90">
        <f>MAX(CK90,CN90,CQ90,CT90)-MIN(CK90,CN90,CQ90,CT90)</f>
        <v>4</v>
      </c>
      <c r="DD90">
        <f>IF(BE90="Unión por la Patria (Frente de Todos)",CN90-AVERAGE(CK90,CQ90,CT90),IF(BE90="Juntos por el Cambio",CK90-AVERAGE(CN90,CQ90,CT90),IF(BE90="La Libertad Avanza",CQ90-AVERAGE(CK90,CN90,CT90),IF(BE90="Frente de Izquierda",CT90-AVERAGE(CK90,CN90,CQ90),"N/A"))))</f>
        <v>2.3333333333333335</v>
      </c>
      <c r="DE90">
        <f>IF(BE90="Unión por la Patria (Frente de Todos)",AVERAGE(CJ90:CL90,CP90:CU90),IF(BE90="Juntos por el Cambio",AVERAGE(CM90:CU90),IF(BE90="La Libertad Avanza",AVERAGE(CS90:CU90,CJ90:CO90),IF(BE90="Frente de Izquierda",AVERAGE(CJ90:CR90),"N/A"))))</f>
        <v>3.1111111111111112</v>
      </c>
      <c r="DF90">
        <v>7</v>
      </c>
      <c r="DG90">
        <v>1</v>
      </c>
      <c r="DH90">
        <v>1</v>
      </c>
      <c r="DI90">
        <v>3</v>
      </c>
      <c r="DJ90">
        <v>0</v>
      </c>
      <c r="DK90">
        <v>7</v>
      </c>
      <c r="DL90">
        <v>2</v>
      </c>
      <c r="DM90">
        <v>6</v>
      </c>
      <c r="DN90">
        <v>1</v>
      </c>
      <c r="DO90">
        <v>2</v>
      </c>
      <c r="DP90">
        <v>7</v>
      </c>
      <c r="DQ90">
        <v>7</v>
      </c>
      <c r="DR90">
        <v>6</v>
      </c>
      <c r="DS90">
        <v>4</v>
      </c>
      <c r="DT90">
        <v>6</v>
      </c>
      <c r="DU90">
        <v>7</v>
      </c>
      <c r="DV90">
        <v>3</v>
      </c>
      <c r="DW90" t="s">
        <v>618</v>
      </c>
      <c r="DX90" t="s">
        <v>617</v>
      </c>
      <c r="DY90" t="s">
        <v>617</v>
      </c>
      <c r="DZ90" t="s">
        <v>618</v>
      </c>
    </row>
    <row r="91" spans="1:130" x14ac:dyDescent="0.2">
      <c r="A91" s="44">
        <v>613</v>
      </c>
      <c r="B91" s="44">
        <v>1</v>
      </c>
      <c r="C91" s="44" t="s">
        <v>47</v>
      </c>
      <c r="D91" s="44">
        <v>7</v>
      </c>
      <c r="E91" s="44">
        <v>6</v>
      </c>
      <c r="F91" s="44">
        <v>5</v>
      </c>
      <c r="G91" s="44">
        <v>3</v>
      </c>
      <c r="H91" s="44">
        <v>5</v>
      </c>
      <c r="I91" s="44">
        <v>5</v>
      </c>
      <c r="J91" s="44">
        <v>6</v>
      </c>
      <c r="K91" s="44">
        <f>AVERAGE(ABS(F91-4),ABS(G91-4),ABS(H91-4),ABS(I91-4),ABS(J91-4))</f>
        <v>1.2</v>
      </c>
      <c r="L91" s="44">
        <v>6</v>
      </c>
      <c r="M91" s="44">
        <v>4</v>
      </c>
      <c r="N91" s="44">
        <v>7</v>
      </c>
      <c r="O91" s="9">
        <f>AVERAGE(L91:N91)</f>
        <v>5.666666666666667</v>
      </c>
      <c r="P91" s="44">
        <v>5</v>
      </c>
      <c r="Q91" s="44">
        <v>6</v>
      </c>
      <c r="R91" s="44">
        <v>4</v>
      </c>
      <c r="S91" s="44">
        <v>6</v>
      </c>
      <c r="T91" s="44">
        <f>-P91+Q91-R91+S91</f>
        <v>3</v>
      </c>
      <c r="U91" s="44">
        <v>4</v>
      </c>
      <c r="V91" s="44">
        <v>4</v>
      </c>
      <c r="W91" s="44">
        <v>4</v>
      </c>
      <c r="X91" s="44"/>
      <c r="Y91" s="44"/>
      <c r="Z91" s="44"/>
      <c r="AA91" s="44"/>
      <c r="AB91" s="44"/>
      <c r="AC91" s="44"/>
      <c r="AD91" s="44"/>
      <c r="AE91" s="44"/>
      <c r="AF91" s="44"/>
      <c r="AG91" s="44">
        <f>AVERAGE(U91:AF91)</f>
        <v>4</v>
      </c>
      <c r="AH91" s="44">
        <v>5</v>
      </c>
      <c r="AI91" s="44">
        <v>5</v>
      </c>
      <c r="AJ91" s="44">
        <v>5</v>
      </c>
      <c r="AK91" s="44">
        <v>3</v>
      </c>
      <c r="AL91" s="44">
        <v>2</v>
      </c>
      <c r="AM91" s="44">
        <v>3</v>
      </c>
      <c r="AN91" s="44">
        <v>4</v>
      </c>
      <c r="AO91" s="44">
        <v>3</v>
      </c>
      <c r="AP91" s="44">
        <v>4</v>
      </c>
      <c r="AQ91" s="44">
        <v>3</v>
      </c>
      <c r="AR91" s="44">
        <v>2</v>
      </c>
      <c r="AS91" s="44">
        <v>3</v>
      </c>
      <c r="AT91">
        <f>IF(C91="Unión por la Patria (Frente de Todos)",AVERAGE(AK91:AM91)-MIN(AVERAGE(AH91:AJ91),AVERAGE(AN91:AP91),AVERAGE(AQ91:AS91)),IF(C91="Juntos por el Cambio",AVERAGE(AH91:AJ91)-MIN(AVERAGE(AK91:AM91),AVERAGE(AN91:AP91),AVERAGE(AQ91:AS91)),IF(C91="La Libertad Avanza",AVERAGE(AN91:AP91)-MIN(AVERAGE(AQ91:AS91),AVERAGE(AK91:AM91),AVERAGE(AH91:AJ91)),IF(C91="Frente de Izquierda",AVERAGE(AQ91:AS91)-MIN(AVERAGE(AN91:AP91),AVERAGE(AK91:AM91),AVERAGE(AH91:AJ91)),"N/A"))))</f>
        <v>2.3333333333333335</v>
      </c>
      <c r="AU91">
        <f>MAX(SUM(AH91:AJ91),SUM(AK91:AM91),SUM(AN91:AP91),SUM(AQ91:AS91))-MIN(SUM(AH91:AJ91),SUM(AK91:AM91),SUM(AN91:AP91),SUM(AQ91:AS91))</f>
        <v>7</v>
      </c>
      <c r="AV91">
        <f>IF(C91="Unión por la Patria (Frente de Todos)",AVERAGE(AK91:AM91)-AVERAGE(AH91:AJ91,AN91:AP91,AQ91:AS91),IF(C91="Juntos por el Cambio",AVERAGE(AH91:AJ91)-AVERAGE(AK91:AS91),IF(C91="La Libertad Avanza",AVERAGE(AN91:AP91)-AVERAGE(AQ91:AS91,AH91:AM91),IF(C91="Frente de Izquierda",AVERAGE(AQ91:AS91)-AVERAGE(AH91:AP91),"N/A"))))</f>
        <v>2</v>
      </c>
      <c r="AW91">
        <f>IF(C91="Unión por la Patria (Frente de Todos)",AK91-MIN(AH91,AN91,AQ91),IF(C91="Juntos por el Cambio",AH91-MIN(AK91,AN91,AQ91),IF(C91="La Libertad Avanza",AN91-MIN(AH91,AK91,AQ91),IF(C91="Frente de Izquierda",AQ91-MIN(AH91,AK91,AN91),"N/A"))))</f>
        <v>2</v>
      </c>
      <c r="AX91">
        <f>MAX(AH91,AK91,AN91,AQ91)-MIN(AH91,AK91,AN91,AQ91)</f>
        <v>2</v>
      </c>
      <c r="AY91">
        <f>IF(C91="Unión por la Patria (Frente de Todos)",AK91-AVERAGE(AQ91,AN91,AH91),IF(C91="Juntos por el Cambio",AH91-AVERAGE(AK91,AN91,AQ91),IF(C91="La Libertad Avanza",AN91-AVERAGE(AQ91,AK91,AH91),IF(C91="Frente de Izquierda",AQ91-AVERAGE(AN91,AK91,AH91),"N/A"))))</f>
        <v>1.6666666666666665</v>
      </c>
      <c r="AZ91">
        <f>IF(C91="Unión por la Patria (Frente de Todos)",AL91-MIN(AI91,AO91,AR91),IF(C91="Juntos por el Cambio",AI91-MIN(AL91,AO91,AR91),IF(C91="La Libertad Avanza",AO91-MIN(AI91,AL91,AR91),IF(C91="Frente de Izquierda",AR91-MIN(AI91,AL91,AO91),"N/A"))))</f>
        <v>3</v>
      </c>
      <c r="BA91">
        <f>MAX(AI91,AL91,AO91,AR91)-MIN(AI91,AL91,AO91,AR91)</f>
        <v>3</v>
      </c>
      <c r="BB91">
        <f>IF(C91="Unión por la Patria (Frente de Todos)",AL91-AVERAGE(AI91,AO91,AR91),IF(C91="Juntos por el Cambio",AI91-AVERAGE(AL91,AO91,AR91),IF(C91="La Libertad Avanza",AO91-AVERAGE(AI91,AL91,AR91),IF(C91="Frente de Izquierda",AR91-AVERAGE(AI91,AL91,AO91),"N/A"))))</f>
        <v>2.6666666666666665</v>
      </c>
      <c r="BC91">
        <f>IF(C91="Unión por la Patria (Frente de Todos)",AVERAGE(AH91:AJ91,AN91:AS91),IF(C91="Juntos por el Cambio",AVERAGE(AK91:AS91),IF(C91="La Libertad Avanza",AVERAGE(AQ91:AS91,AH91:AM91),IF(C91="Frente de Izquierda",AVERAGE(AH91:AP91),"N/A"))))</f>
        <v>3</v>
      </c>
      <c r="BE91" t="s">
        <v>47</v>
      </c>
      <c r="BF91">
        <v>7</v>
      </c>
      <c r="BG91">
        <v>7</v>
      </c>
      <c r="BH91">
        <v>6</v>
      </c>
      <c r="BI91">
        <v>3</v>
      </c>
      <c r="BJ91">
        <v>5</v>
      </c>
      <c r="BK91">
        <v>5</v>
      </c>
      <c r="BL91">
        <v>6</v>
      </c>
      <c r="BM91" s="44">
        <f>AVERAGE(ABS(BH91-4),ABS(BI91-4),ABS(BJ91-4),ABS(BK91-4),ABS(BL91-4))</f>
        <v>1.4</v>
      </c>
      <c r="BN91">
        <v>6</v>
      </c>
      <c r="BO91">
        <v>4</v>
      </c>
      <c r="BP91">
        <v>7</v>
      </c>
      <c r="BQ91" s="9">
        <f>AVERAGE(BN91:BP91)</f>
        <v>5.666666666666667</v>
      </c>
      <c r="BR91">
        <v>4</v>
      </c>
      <c r="BS91">
        <v>7</v>
      </c>
      <c r="BT91">
        <v>4</v>
      </c>
      <c r="BU91">
        <v>7</v>
      </c>
      <c r="BV91" s="44">
        <f>-BR91+BS91-BT91+BU91</f>
        <v>6</v>
      </c>
      <c r="BW91">
        <v>5</v>
      </c>
      <c r="BX91">
        <v>4</v>
      </c>
      <c r="BY91">
        <v>5</v>
      </c>
      <c r="CI91" s="44">
        <f>AVERAGE(BW91:CH91)</f>
        <v>4.666666666666667</v>
      </c>
      <c r="CJ91">
        <v>5</v>
      </c>
      <c r="CK91">
        <v>5</v>
      </c>
      <c r="CL91">
        <v>5</v>
      </c>
      <c r="CM91">
        <v>3</v>
      </c>
      <c r="CN91">
        <v>2</v>
      </c>
      <c r="CO91">
        <v>2</v>
      </c>
      <c r="CP91">
        <v>5</v>
      </c>
      <c r="CQ91">
        <v>4</v>
      </c>
      <c r="CR91">
        <v>5</v>
      </c>
      <c r="CS91">
        <v>3</v>
      </c>
      <c r="CT91">
        <v>2</v>
      </c>
      <c r="CU91">
        <v>2</v>
      </c>
      <c r="CV91">
        <f>IF(BE91="Unión por la Patria (Frente de Todos)",AVERAGE(CM91:CO91)-MIN(AVERAGE(CJ91:CL91),AVERAGE(CP91:CR91),AVERAGE(CS91:CU91)),IF(BE91="Juntos por el Cambio",AVERAGE(CJ91:CL91)-MIN(AVERAGE(CM91:CO91),AVERAGE(CP91:CR91),AVERAGE(CS91:CU91)),IF(BE91="La Libertad Avanza",AVERAGE(CP91:CR91)-MIN(AVERAGE(CS91:CU91),AVERAGE(CM91:CO91),AVERAGE(CJ91:CL91)),IF(BE91="Frente de Izquierda",AVERAGE(CS91:CU91)-MIN(AVERAGE(CP91:CR91),AVERAGE(CM91:CO91),AVERAGE(CJ91:CL91)),"N/A"))))</f>
        <v>2.6666666666666665</v>
      </c>
      <c r="CW91">
        <f>MAX(SUM(CJ91:CL91),SUM(CM91:CO91),SUM(CP91:CR91),SUM(CS91:CU91))-MIN(SUM(CJ91:CL91),SUM(CM91:CO91),SUM(CP91:CR91),SUM(CS91:CU91))</f>
        <v>8</v>
      </c>
      <c r="CX91">
        <f>IF(BE91="Unión por la Patria (Frente de Todos)",AVERAGE(CM91:CO91)-AVERAGE(CJ91:CL91,CP91:CR91,CS91:CU91),IF(BE91="Juntos por el Cambio",AVERAGE(CJ91:CL91)-AVERAGE(CM91:CU91),IF(BE91="La Libertad Avanza",AVERAGE(CP91:CR91)-AVERAGE(CS91:CU91,CJ91:CO91),IF(BE91="Frente de Izquierda",AVERAGE(CS91:CU91)-AVERAGE(CJ91:CR91),"N/A"))))</f>
        <v>1.8888888888888888</v>
      </c>
      <c r="CY91">
        <f>IF(BE91="Unión por la Patria (Frente de Todos)",CM91-MIN(CJ91,CP91,CS91),IF(BE91="Juntos por el Cambio",CJ91-MIN(CM91,CP91,CS91),IF(BE91="La Libertad Avanza",CP91-MIN(CJ91,CM91,CS91),IF(BE91="Frente de Izquierda",CS91-MIN(CJ91,CM91,CP91),"N/A"))))</f>
        <v>2</v>
      </c>
      <c r="CZ91">
        <f>MAX(CJ91,CM91,CP91,CS91)-MIN(CJ91,CM91,CP91,CS91)</f>
        <v>2</v>
      </c>
      <c r="DA91">
        <f>IF(BE91="Unión por la Patria (Frente de Todos)",CM91-AVERAGE(CS91,CP91,CJ91),IF(BE91="Juntos por el Cambio",CJ91-AVERAGE(CM91,CP91,CS91),IF(BE91="La Libertad Avanza",CP91-AVERAGE(CS91,CM91,CJ91),IF(BE91="Frente de Izquierda",CS91-AVERAGE(CP91,CM91,CJ91),"N/A"))))</f>
        <v>1.3333333333333335</v>
      </c>
      <c r="DB91">
        <f>IF(BE91="Unión por la Patria (Frente de Todos)",CN91-MIN(CK91,CQ91,CT91),IF(BE91="Juntos por el Cambio",CK91-MIN(CN91,CQ91,CT91),IF(BE91="La Libertad Avanza",CQ91-MIN(CK91,CN91,CT91),IF(BE91="Frente de Izquierda",CT91-MIN(CK91,CN91,CQ91),"N/A"))))</f>
        <v>3</v>
      </c>
      <c r="DC91">
        <f>MAX(CK91,CN91,CQ91,CT91)-MIN(CK91,CN91,CQ91,CT91)</f>
        <v>3</v>
      </c>
      <c r="DD91">
        <f>IF(BE91="Unión por la Patria (Frente de Todos)",CN91-AVERAGE(CK91,CQ91,CT91),IF(BE91="Juntos por el Cambio",CK91-AVERAGE(CN91,CQ91,CT91),IF(BE91="La Libertad Avanza",CQ91-AVERAGE(CK91,CN91,CT91),IF(BE91="Frente de Izquierda",CT91-AVERAGE(CK91,CN91,CQ91),"N/A"))))</f>
        <v>2.3333333333333335</v>
      </c>
      <c r="DE91">
        <f>IF(BE91="Unión por la Patria (Frente de Todos)",AVERAGE(CJ91:CL91,CP91:CU91),IF(BE91="Juntos por el Cambio",AVERAGE(CM91:CU91),IF(BE91="La Libertad Avanza",AVERAGE(CS91:CU91,CJ91:CO91),IF(BE91="Frente de Izquierda",AVERAGE(CJ91:CR91),"N/A"))))</f>
        <v>3.1111111111111112</v>
      </c>
      <c r="DF91">
        <v>7</v>
      </c>
      <c r="DG91">
        <v>1</v>
      </c>
      <c r="DH91">
        <v>2</v>
      </c>
      <c r="DI91">
        <v>1</v>
      </c>
      <c r="DJ91">
        <v>0</v>
      </c>
      <c r="DK91">
        <v>6</v>
      </c>
      <c r="DL91">
        <v>1</v>
      </c>
      <c r="DM91">
        <v>6</v>
      </c>
      <c r="DN91">
        <v>2</v>
      </c>
      <c r="DO91">
        <v>1</v>
      </c>
      <c r="DP91">
        <v>6</v>
      </c>
      <c r="DQ91">
        <v>6</v>
      </c>
      <c r="DR91">
        <v>5</v>
      </c>
      <c r="DS91">
        <v>5</v>
      </c>
      <c r="DT91">
        <v>6</v>
      </c>
      <c r="DU91">
        <v>6</v>
      </c>
      <c r="DV91">
        <v>2</v>
      </c>
      <c r="DW91" t="s">
        <v>617</v>
      </c>
      <c r="DX91" t="s">
        <v>618</v>
      </c>
      <c r="DY91" t="s">
        <v>617</v>
      </c>
      <c r="DZ91" t="s">
        <v>618</v>
      </c>
    </row>
    <row r="92" spans="1:130" x14ac:dyDescent="0.2">
      <c r="A92" s="44">
        <v>641</v>
      </c>
      <c r="B92" s="44">
        <v>0</v>
      </c>
      <c r="C92" s="44" t="s">
        <v>47</v>
      </c>
      <c r="D92" s="44">
        <v>5</v>
      </c>
      <c r="E92" s="44">
        <v>4</v>
      </c>
      <c r="F92" s="44">
        <v>3</v>
      </c>
      <c r="G92" s="44">
        <v>4</v>
      </c>
      <c r="H92" s="44">
        <v>7</v>
      </c>
      <c r="I92" s="44">
        <v>6</v>
      </c>
      <c r="J92" s="44">
        <v>6</v>
      </c>
      <c r="K92" s="44">
        <f>AVERAGE(ABS(F92-4),ABS(G92-4),ABS(H92-4),ABS(I92-4),ABS(J92-4))</f>
        <v>1.6</v>
      </c>
      <c r="L92" s="44">
        <v>7</v>
      </c>
      <c r="M92" s="44">
        <v>6</v>
      </c>
      <c r="N92" s="44">
        <v>7</v>
      </c>
      <c r="O92" s="9">
        <f>AVERAGE(L92:N92)</f>
        <v>6.666666666666667</v>
      </c>
      <c r="P92" s="44">
        <v>5</v>
      </c>
      <c r="Q92" s="44">
        <v>7</v>
      </c>
      <c r="R92" s="44">
        <v>7</v>
      </c>
      <c r="S92" s="44">
        <v>7</v>
      </c>
      <c r="T92" s="44">
        <f>-P92+Q92-R92+S92</f>
        <v>2</v>
      </c>
      <c r="U92" s="44">
        <v>6</v>
      </c>
      <c r="V92" s="44">
        <v>4</v>
      </c>
      <c r="W92" s="44">
        <v>5</v>
      </c>
      <c r="X92" s="44"/>
      <c r="Y92" s="44"/>
      <c r="Z92" s="44"/>
      <c r="AA92" s="44"/>
      <c r="AB92" s="44"/>
      <c r="AC92" s="44"/>
      <c r="AD92" s="44"/>
      <c r="AE92" s="44"/>
      <c r="AF92" s="44"/>
      <c r="AG92" s="44">
        <f>AVERAGE(U92:AF92)</f>
        <v>5</v>
      </c>
      <c r="AH92" s="44">
        <v>5</v>
      </c>
      <c r="AI92" s="44">
        <v>6</v>
      </c>
      <c r="AJ92" s="44">
        <v>6</v>
      </c>
      <c r="AK92" s="44">
        <v>4</v>
      </c>
      <c r="AL92" s="44">
        <v>4</v>
      </c>
      <c r="AM92" s="44">
        <v>5</v>
      </c>
      <c r="AN92" s="44">
        <v>3</v>
      </c>
      <c r="AO92" s="44">
        <v>3</v>
      </c>
      <c r="AP92" s="44">
        <v>6</v>
      </c>
      <c r="AQ92" s="44">
        <v>4</v>
      </c>
      <c r="AR92" s="44">
        <v>5</v>
      </c>
      <c r="AS92" s="44">
        <v>5</v>
      </c>
      <c r="AT92">
        <f>IF(C92="Unión por la Patria (Frente de Todos)",AVERAGE(AK92:AM92)-MIN(AVERAGE(AH92:AJ92),AVERAGE(AN92:AP92),AVERAGE(AQ92:AS92)),IF(C92="Juntos por el Cambio",AVERAGE(AH92:AJ92)-MIN(AVERAGE(AK92:AM92),AVERAGE(AN92:AP92),AVERAGE(AQ92:AS92)),IF(C92="La Libertad Avanza",AVERAGE(AN92:AP92)-MIN(AVERAGE(AQ92:AS92),AVERAGE(AK92:AM92),AVERAGE(AH92:AJ92)),IF(C92="Frente de Izquierda",AVERAGE(AQ92:AS92)-MIN(AVERAGE(AN92:AP92),AVERAGE(AK92:AM92),AVERAGE(AH92:AJ92)),"N/A"))))</f>
        <v>1.666666666666667</v>
      </c>
      <c r="AU92">
        <f>MAX(SUM(AH92:AJ92),SUM(AK92:AM92),SUM(AN92:AP92),SUM(AQ92:AS92))-MIN(SUM(AH92:AJ92),SUM(AK92:AM92),SUM(AN92:AP92),SUM(AQ92:AS92))</f>
        <v>5</v>
      </c>
      <c r="AV92">
        <f>IF(C92="Unión por la Patria (Frente de Todos)",AVERAGE(AK92:AM92)-AVERAGE(AH92:AJ92,AN92:AP92,AQ92:AS92),IF(C92="Juntos por el Cambio",AVERAGE(AH92:AJ92)-AVERAGE(AK92:AS92),IF(C92="La Libertad Avanza",AVERAGE(AN92:AP92)-AVERAGE(AQ92:AS92,AH92:AM92),IF(C92="Frente de Izquierda",AVERAGE(AQ92:AS92)-AVERAGE(AH92:AP92),"N/A"))))</f>
        <v>1.3333333333333339</v>
      </c>
      <c r="AW92">
        <f>IF(C92="Unión por la Patria (Frente de Todos)",AK92-MIN(AH92,AN92,AQ92),IF(C92="Juntos por el Cambio",AH92-MIN(AK92,AN92,AQ92),IF(C92="La Libertad Avanza",AN92-MIN(AH92,AK92,AQ92),IF(C92="Frente de Izquierda",AQ92-MIN(AH92,AK92,AN92),"N/A"))))</f>
        <v>2</v>
      </c>
      <c r="AX92">
        <f>MAX(AH92,AK92,AN92,AQ92)-MIN(AH92,AK92,AN92,AQ92)</f>
        <v>2</v>
      </c>
      <c r="AY92">
        <f>IF(C92="Unión por la Patria (Frente de Todos)",AK92-AVERAGE(AQ92,AN92,AH92),IF(C92="Juntos por el Cambio",AH92-AVERAGE(AK92,AN92,AQ92),IF(C92="La Libertad Avanza",AN92-AVERAGE(AQ92,AK92,AH92),IF(C92="Frente de Izquierda",AQ92-AVERAGE(AN92,AK92,AH92),"N/A"))))</f>
        <v>1.3333333333333335</v>
      </c>
      <c r="AZ92">
        <f>IF(C92="Unión por la Patria (Frente de Todos)",AL92-MIN(AI92,AO92,AR92),IF(C92="Juntos por el Cambio",AI92-MIN(AL92,AO92,AR92),IF(C92="La Libertad Avanza",AO92-MIN(AI92,AL92,AR92),IF(C92="Frente de Izquierda",AR92-MIN(AI92,AL92,AO92),"N/A"))))</f>
        <v>3</v>
      </c>
      <c r="BA92">
        <f>MAX(AI92,AL92,AO92,AR92)-MIN(AI92,AL92,AO92,AR92)</f>
        <v>3</v>
      </c>
      <c r="BB92">
        <f>IF(C92="Unión por la Patria (Frente de Todos)",AL92-AVERAGE(AI92,AO92,AR92),IF(C92="Juntos por el Cambio",AI92-AVERAGE(AL92,AO92,AR92),IF(C92="La Libertad Avanza",AO92-AVERAGE(AI92,AL92,AR92),IF(C92="Frente de Izquierda",AR92-AVERAGE(AI92,AL92,AO92),"N/A"))))</f>
        <v>2</v>
      </c>
      <c r="BC92">
        <f>IF(C92="Unión por la Patria (Frente de Todos)",AVERAGE(AH92:AJ92,AN92:AS92),IF(C92="Juntos por el Cambio",AVERAGE(AK92:AS92),IF(C92="La Libertad Avanza",AVERAGE(AQ92:AS92,AH92:AM92),IF(C92="Frente de Izquierda",AVERAGE(AH92:AP92),"N/A"))))</f>
        <v>4.333333333333333</v>
      </c>
      <c r="BE92" t="s">
        <v>47</v>
      </c>
      <c r="BF92">
        <v>5</v>
      </c>
      <c r="BG92">
        <v>4</v>
      </c>
      <c r="BH92">
        <v>2</v>
      </c>
      <c r="BI92">
        <v>3</v>
      </c>
      <c r="BJ92">
        <v>7</v>
      </c>
      <c r="BK92">
        <v>6</v>
      </c>
      <c r="BL92">
        <v>3</v>
      </c>
      <c r="BM92" s="44">
        <f>AVERAGE(ABS(BH92-4),ABS(BI92-4),ABS(BJ92-4),ABS(BK92-4),ABS(BL92-4))</f>
        <v>1.8</v>
      </c>
      <c r="BN92">
        <v>5</v>
      </c>
      <c r="BO92">
        <v>6</v>
      </c>
      <c r="BP92">
        <v>7</v>
      </c>
      <c r="BQ92" s="9">
        <f>AVERAGE(BN92:BP92)</f>
        <v>6</v>
      </c>
      <c r="BR92">
        <v>4</v>
      </c>
      <c r="BS92">
        <v>7</v>
      </c>
      <c r="BT92">
        <v>7</v>
      </c>
      <c r="BU92">
        <v>7</v>
      </c>
      <c r="BV92" s="44">
        <f>-BR92+BS92-BT92+BU92</f>
        <v>3</v>
      </c>
      <c r="BW92">
        <v>4</v>
      </c>
      <c r="BX92">
        <v>5</v>
      </c>
      <c r="BY92">
        <v>4</v>
      </c>
      <c r="CI92" s="44">
        <f>AVERAGE(BW92:CH92)</f>
        <v>4.333333333333333</v>
      </c>
      <c r="CJ92">
        <v>5</v>
      </c>
      <c r="CK92">
        <v>5</v>
      </c>
      <c r="CL92">
        <v>5</v>
      </c>
      <c r="CM92">
        <v>3</v>
      </c>
      <c r="CN92">
        <v>3</v>
      </c>
      <c r="CO92">
        <v>3</v>
      </c>
      <c r="CP92">
        <v>3</v>
      </c>
      <c r="CQ92">
        <v>3</v>
      </c>
      <c r="CR92">
        <v>3</v>
      </c>
      <c r="CS92">
        <v>4</v>
      </c>
      <c r="CT92">
        <v>2</v>
      </c>
      <c r="CU92">
        <v>4</v>
      </c>
      <c r="CV92">
        <f>IF(BE92="Unión por la Patria (Frente de Todos)",AVERAGE(CM92:CO92)-MIN(AVERAGE(CJ92:CL92),AVERAGE(CP92:CR92),AVERAGE(CS92:CU92)),IF(BE92="Juntos por el Cambio",AVERAGE(CJ92:CL92)-MIN(AVERAGE(CM92:CO92),AVERAGE(CP92:CR92),AVERAGE(CS92:CU92)),IF(BE92="La Libertad Avanza",AVERAGE(CP92:CR92)-MIN(AVERAGE(CS92:CU92),AVERAGE(CM92:CO92),AVERAGE(CJ92:CL92)),IF(BE92="Frente de Izquierda",AVERAGE(CS92:CU92)-MIN(AVERAGE(CP92:CR92),AVERAGE(CM92:CO92),AVERAGE(CJ92:CL92)),"N/A"))))</f>
        <v>2</v>
      </c>
      <c r="CW92">
        <f>MAX(SUM(CJ92:CL92),SUM(CM92:CO92),SUM(CP92:CR92),SUM(CS92:CU92))-MIN(SUM(CJ92:CL92),SUM(CM92:CO92),SUM(CP92:CR92),SUM(CS92:CU92))</f>
        <v>6</v>
      </c>
      <c r="CX92">
        <f>IF(BE92="Unión por la Patria (Frente de Todos)",AVERAGE(CM92:CO92)-AVERAGE(CJ92:CL92,CP92:CR92,CS92:CU92),IF(BE92="Juntos por el Cambio",AVERAGE(CJ92:CL92)-AVERAGE(CM92:CU92),IF(BE92="La Libertad Avanza",AVERAGE(CP92:CR92)-AVERAGE(CS92:CU92,CJ92:CO92),IF(BE92="Frente de Izquierda",AVERAGE(CS92:CU92)-AVERAGE(CJ92:CR92),"N/A"))))</f>
        <v>1.8888888888888888</v>
      </c>
      <c r="CY92">
        <f>IF(BE92="Unión por la Patria (Frente de Todos)",CM92-MIN(CJ92,CP92,CS92),IF(BE92="Juntos por el Cambio",CJ92-MIN(CM92,CP92,CS92),IF(BE92="La Libertad Avanza",CP92-MIN(CJ92,CM92,CS92),IF(BE92="Frente de Izquierda",CS92-MIN(CJ92,CM92,CP92),"N/A"))))</f>
        <v>2</v>
      </c>
      <c r="CZ92">
        <f>MAX(CJ92,CM92,CP92,CS92)-MIN(CJ92,CM92,CP92,CS92)</f>
        <v>2</v>
      </c>
      <c r="DA92">
        <f>IF(BE92="Unión por la Patria (Frente de Todos)",CM92-AVERAGE(CS92,CP92,CJ92),IF(BE92="Juntos por el Cambio",CJ92-AVERAGE(CM92,CP92,CS92),IF(BE92="La Libertad Avanza",CP92-AVERAGE(CS92,CM92,CJ92),IF(BE92="Frente de Izquierda",CS92-AVERAGE(CP92,CM92,CJ92),"N/A"))))</f>
        <v>1.6666666666666665</v>
      </c>
      <c r="DB92">
        <f>IF(BE92="Unión por la Patria (Frente de Todos)",CN92-MIN(CK92,CQ92,CT92),IF(BE92="Juntos por el Cambio",CK92-MIN(CN92,CQ92,CT92),IF(BE92="La Libertad Avanza",CQ92-MIN(CK92,CN92,CT92),IF(BE92="Frente de Izquierda",CT92-MIN(CK92,CN92,CQ92),"N/A"))))</f>
        <v>3</v>
      </c>
      <c r="DC92">
        <f>MAX(CK92,CN92,CQ92,CT92)-MIN(CK92,CN92,CQ92,CT92)</f>
        <v>3</v>
      </c>
      <c r="DD92">
        <f>IF(BE92="Unión por la Patria (Frente de Todos)",CN92-AVERAGE(CK92,CQ92,CT92),IF(BE92="Juntos por el Cambio",CK92-AVERAGE(CN92,CQ92,CT92),IF(BE92="La Libertad Avanza",CQ92-AVERAGE(CK92,CN92,CT92),IF(BE92="Frente de Izquierda",CT92-AVERAGE(CK92,CN92,CQ92),"N/A"))))</f>
        <v>2.3333333333333335</v>
      </c>
      <c r="DE92">
        <f>IF(BE92="Unión por la Patria (Frente de Todos)",AVERAGE(CJ92:CL92,CP92:CU92),IF(BE92="Juntos por el Cambio",AVERAGE(CM92:CU92),IF(BE92="La Libertad Avanza",AVERAGE(CS92:CU92,CJ92:CO92),IF(BE92="Frente de Izquierda",AVERAGE(CJ92:CR92),"N/A"))))</f>
        <v>3.1111111111111112</v>
      </c>
      <c r="DF92">
        <v>7</v>
      </c>
      <c r="DG92" t="s">
        <v>518</v>
      </c>
      <c r="DH92" t="s">
        <v>518</v>
      </c>
      <c r="DI92" t="s">
        <v>518</v>
      </c>
      <c r="DJ92" t="s">
        <v>518</v>
      </c>
      <c r="DK92" t="s">
        <v>518</v>
      </c>
      <c r="DL92" t="s">
        <v>518</v>
      </c>
      <c r="DM92" t="s">
        <v>518</v>
      </c>
      <c r="DN92" t="s">
        <v>518</v>
      </c>
      <c r="DO92" t="s">
        <v>518</v>
      </c>
      <c r="DP92" t="s">
        <v>518</v>
      </c>
      <c r="DQ92" t="s">
        <v>518</v>
      </c>
      <c r="DR92" t="s">
        <v>518</v>
      </c>
      <c r="DS92" t="s">
        <v>518</v>
      </c>
      <c r="DT92" t="s">
        <v>518</v>
      </c>
      <c r="DU92" t="s">
        <v>518</v>
      </c>
      <c r="DV92" t="s">
        <v>518</v>
      </c>
      <c r="DW92" t="s">
        <v>518</v>
      </c>
      <c r="DX92" t="s">
        <v>518</v>
      </c>
      <c r="DY92" t="s">
        <v>518</v>
      </c>
      <c r="DZ92" t="s">
        <v>518</v>
      </c>
    </row>
    <row r="93" spans="1:130" x14ac:dyDescent="0.2">
      <c r="A93" s="44">
        <v>1240</v>
      </c>
      <c r="B93" s="44">
        <v>0</v>
      </c>
      <c r="C93" s="44" t="s">
        <v>43</v>
      </c>
      <c r="D93" s="44">
        <v>2</v>
      </c>
      <c r="E93" s="44">
        <v>7</v>
      </c>
      <c r="F93" s="44">
        <v>3</v>
      </c>
      <c r="G93" s="44">
        <v>4</v>
      </c>
      <c r="H93" s="44">
        <v>3</v>
      </c>
      <c r="I93" s="44">
        <v>7</v>
      </c>
      <c r="J93" s="44">
        <v>3</v>
      </c>
      <c r="K93" s="44">
        <f>AVERAGE(ABS(F93-4),ABS(G93-4),ABS(H93-4),ABS(I93-4),ABS(J93-4))</f>
        <v>1.2</v>
      </c>
      <c r="L93" s="44">
        <v>7</v>
      </c>
      <c r="M93" s="44">
        <v>5</v>
      </c>
      <c r="N93" s="44">
        <v>6</v>
      </c>
      <c r="O93" s="9">
        <f>AVERAGE(L93:N93)</f>
        <v>6</v>
      </c>
      <c r="P93" s="44">
        <v>4</v>
      </c>
      <c r="Q93" s="44">
        <v>7</v>
      </c>
      <c r="R93" s="44">
        <v>3</v>
      </c>
      <c r="S93" s="44">
        <v>6</v>
      </c>
      <c r="T93" s="44">
        <f>-P93+Q93-R93+S93</f>
        <v>6</v>
      </c>
      <c r="U93" s="44"/>
      <c r="V93" s="44"/>
      <c r="W93" s="44"/>
      <c r="X93" s="44"/>
      <c r="Y93" s="44"/>
      <c r="Z93" s="44"/>
      <c r="AA93" s="44"/>
      <c r="AB93" s="44"/>
      <c r="AC93" s="44"/>
      <c r="AD93" s="44">
        <v>6</v>
      </c>
      <c r="AE93" s="44">
        <v>4</v>
      </c>
      <c r="AF93" s="44">
        <v>5</v>
      </c>
      <c r="AG93" s="44">
        <f>AVERAGE(U93:AF93)</f>
        <v>5</v>
      </c>
      <c r="AH93" s="44">
        <v>2</v>
      </c>
      <c r="AI93" s="44">
        <v>3</v>
      </c>
      <c r="AJ93" s="44">
        <v>4</v>
      </c>
      <c r="AK93" s="44">
        <v>3</v>
      </c>
      <c r="AL93" s="44">
        <v>3</v>
      </c>
      <c r="AM93" s="44">
        <v>5</v>
      </c>
      <c r="AN93" s="44">
        <v>2</v>
      </c>
      <c r="AO93" s="44">
        <v>1</v>
      </c>
      <c r="AP93" s="44">
        <v>3</v>
      </c>
      <c r="AQ93" s="44">
        <v>4</v>
      </c>
      <c r="AR93" s="44">
        <v>3</v>
      </c>
      <c r="AS93" s="44">
        <v>5</v>
      </c>
      <c r="AT93">
        <f>IF(C93="Unión por la Patria (Frente de Todos)",AVERAGE(AK93:AM93)-MIN(AVERAGE(AH93:AJ93),AVERAGE(AN93:AP93),AVERAGE(AQ93:AS93)),IF(C93="Juntos por el Cambio",AVERAGE(AH93:AJ93)-MIN(AVERAGE(AK93:AM93),AVERAGE(AN93:AP93),AVERAGE(AQ93:AS93)),IF(C93="La Libertad Avanza",AVERAGE(AN93:AP93)-MIN(AVERAGE(AQ93:AS93),AVERAGE(AK93:AM93),AVERAGE(AH93:AJ93)),IF(C93="Frente de Izquierda",AVERAGE(AQ93:AS93)-MIN(AVERAGE(AN93:AP93),AVERAGE(AK93:AM93),AVERAGE(AH93:AJ93)),"N/A"))))</f>
        <v>2</v>
      </c>
      <c r="AU93">
        <f>MAX(SUM(AH93:AJ93),SUM(AK93:AM93),SUM(AN93:AP93),SUM(AQ93:AS93))-MIN(SUM(AH93:AJ93),SUM(AK93:AM93),SUM(AN93:AP93),SUM(AQ93:AS93))</f>
        <v>6</v>
      </c>
      <c r="AV93">
        <f>IF(C93="Unión por la Patria (Frente de Todos)",AVERAGE(AK93:AM93)-AVERAGE(AH93:AJ93,AN93:AP93,AQ93:AS93),IF(C93="Juntos por el Cambio",AVERAGE(AH93:AJ93)-AVERAGE(AK93:AS93),IF(C93="La Libertad Avanza",AVERAGE(AN93:AP93)-AVERAGE(AQ93:AS93,AH93:AM93),IF(C93="Frente de Izquierda",AVERAGE(AQ93:AS93)-AVERAGE(AH93:AP93),"N/A"))))</f>
        <v>1.1111111111111112</v>
      </c>
      <c r="AW93">
        <f>IF(C93="Unión por la Patria (Frente de Todos)",AK93-MIN(AH93,AN93,AQ93),IF(C93="Juntos por el Cambio",AH93-MIN(AK93,AN93,AQ93),IF(C93="La Libertad Avanza",AN93-MIN(AH93,AK93,AQ93),IF(C93="Frente de Izquierda",AQ93-MIN(AH93,AK93,AN93),"N/A"))))</f>
        <v>2</v>
      </c>
      <c r="AX93">
        <f>MAX(AH93,AK93,AN93,AQ93)-MIN(AH93,AK93,AN93,AQ93)</f>
        <v>2</v>
      </c>
      <c r="AY93">
        <f>IF(C93="Unión por la Patria (Frente de Todos)",AK93-AVERAGE(AQ93,AN93,AH93),IF(C93="Juntos por el Cambio",AH93-AVERAGE(AK93,AN93,AQ93),IF(C93="La Libertad Avanza",AN93-AVERAGE(AQ93,AK93,AH93),IF(C93="Frente de Izquierda",AQ93-AVERAGE(AN93,AK93,AH93),"N/A"))))</f>
        <v>1.6666666666666665</v>
      </c>
      <c r="AZ93">
        <f>IF(C93="Unión por la Patria (Frente de Todos)",AL93-MIN(AI93,AO93,AR93),IF(C93="Juntos por el Cambio",AI93-MIN(AL93,AO93,AR93),IF(C93="La Libertad Avanza",AO93-MIN(AI93,AL93,AR93),IF(C93="Frente de Izquierda",AR93-MIN(AI93,AL93,AO93),"N/A"))))</f>
        <v>2</v>
      </c>
      <c r="BA93">
        <f>MAX(AI93,AL93,AO93,AR93)-MIN(AI93,AL93,AO93,AR93)</f>
        <v>2</v>
      </c>
      <c r="BB93">
        <f>IF(C93="Unión por la Patria (Frente de Todos)",AL93-AVERAGE(AI93,AO93,AR93),IF(C93="Juntos por el Cambio",AI93-AVERAGE(AL93,AO93,AR93),IF(C93="La Libertad Avanza",AO93-AVERAGE(AI93,AL93,AR93),IF(C93="Frente de Izquierda",AR93-AVERAGE(AI93,AL93,AO93),"N/A"))))</f>
        <v>0.66666666666666652</v>
      </c>
      <c r="BC93">
        <f>IF(C93="Unión por la Patria (Frente de Todos)",AVERAGE(AH93:AJ93,AN93:AS93),IF(C93="Juntos por el Cambio",AVERAGE(AK93:AS93),IF(C93="La Libertad Avanza",AVERAGE(AQ93:AS93,AH93:AM93),IF(C93="Frente de Izquierda",AVERAGE(AH93:AP93),"N/A"))))</f>
        <v>2.8888888888888888</v>
      </c>
      <c r="BE93" t="s">
        <v>43</v>
      </c>
      <c r="BF93">
        <v>4</v>
      </c>
      <c r="BG93">
        <v>7</v>
      </c>
      <c r="BH93">
        <v>1</v>
      </c>
      <c r="BI93">
        <v>3</v>
      </c>
      <c r="BJ93">
        <v>4</v>
      </c>
      <c r="BK93">
        <v>7</v>
      </c>
      <c r="BL93">
        <v>3</v>
      </c>
      <c r="BM93" s="44">
        <f>AVERAGE(ABS(BH93-4),ABS(BI93-4),ABS(BJ93-4),ABS(BK93-4),ABS(BL93-4))</f>
        <v>1.6</v>
      </c>
      <c r="BN93">
        <v>7</v>
      </c>
      <c r="BO93">
        <v>5</v>
      </c>
      <c r="BP93">
        <v>6</v>
      </c>
      <c r="BQ93" s="9">
        <f>AVERAGE(BN93:BP93)</f>
        <v>6</v>
      </c>
      <c r="BR93">
        <v>3</v>
      </c>
      <c r="BS93">
        <v>7</v>
      </c>
      <c r="BT93">
        <v>3</v>
      </c>
      <c r="BU93">
        <v>5</v>
      </c>
      <c r="BV93" s="44">
        <f>-BR93+BS93-BT93+BU93</f>
        <v>6</v>
      </c>
      <c r="CF93">
        <v>5</v>
      </c>
      <c r="CG93">
        <v>4</v>
      </c>
      <c r="CH93">
        <v>5</v>
      </c>
      <c r="CI93" s="44">
        <f>AVERAGE(BW93:CH93)</f>
        <v>4.666666666666667</v>
      </c>
      <c r="CJ93">
        <v>3</v>
      </c>
      <c r="CK93">
        <v>3</v>
      </c>
      <c r="CL93">
        <v>4</v>
      </c>
      <c r="CM93">
        <v>3</v>
      </c>
      <c r="CN93">
        <v>4</v>
      </c>
      <c r="CO93">
        <v>4</v>
      </c>
      <c r="CP93">
        <v>2</v>
      </c>
      <c r="CQ93">
        <v>2</v>
      </c>
      <c r="CR93">
        <v>3</v>
      </c>
      <c r="CS93">
        <v>4</v>
      </c>
      <c r="CT93">
        <v>3</v>
      </c>
      <c r="CU93">
        <v>5</v>
      </c>
      <c r="CV93">
        <f>IF(BE93="Unión por la Patria (Frente de Todos)",AVERAGE(CM93:CO93)-MIN(AVERAGE(CJ93:CL93),AVERAGE(CP93:CR93),AVERAGE(CS93:CU93)),IF(BE93="Juntos por el Cambio",AVERAGE(CJ93:CL93)-MIN(AVERAGE(CM93:CO93),AVERAGE(CP93:CR93),AVERAGE(CS93:CU93)),IF(BE93="La Libertad Avanza",AVERAGE(CP93:CR93)-MIN(AVERAGE(CS93:CU93),AVERAGE(CM93:CO93),AVERAGE(CJ93:CL93)),IF(BE93="Frente de Izquierda",AVERAGE(CS93:CU93)-MIN(AVERAGE(CP93:CR93),AVERAGE(CM93:CO93),AVERAGE(CJ93:CL93)),"N/A"))))</f>
        <v>1.6666666666666665</v>
      </c>
      <c r="CW93">
        <f>MAX(SUM(CJ93:CL93),SUM(CM93:CO93),SUM(CP93:CR93),SUM(CS93:CU93))-MIN(SUM(CJ93:CL93),SUM(CM93:CO93),SUM(CP93:CR93),SUM(CS93:CU93))</f>
        <v>5</v>
      </c>
      <c r="CX93">
        <f>IF(BE93="Unión por la Patria (Frente de Todos)",AVERAGE(CM93:CO93)-AVERAGE(CJ93:CL93,CP93:CR93,CS93:CU93),IF(BE93="Juntos por el Cambio",AVERAGE(CJ93:CL93)-AVERAGE(CM93:CU93),IF(BE93="La Libertad Avanza",AVERAGE(CP93:CR93)-AVERAGE(CS93:CU93,CJ93:CO93),IF(BE93="Frente de Izquierda",AVERAGE(CS93:CU93)-AVERAGE(CJ93:CR93),"N/A"))))</f>
        <v>0.88888888888888884</v>
      </c>
      <c r="CY93">
        <f>IF(BE93="Unión por la Patria (Frente de Todos)",CM93-MIN(CJ93,CP93,CS93),IF(BE93="Juntos por el Cambio",CJ93-MIN(CM93,CP93,CS93),IF(BE93="La Libertad Avanza",CP93-MIN(CJ93,CM93,CS93),IF(BE93="Frente de Izquierda",CS93-MIN(CJ93,CM93,CP93),"N/A"))))</f>
        <v>2</v>
      </c>
      <c r="CZ93">
        <f>MAX(CJ93,CM93,CP93,CS93)-MIN(CJ93,CM93,CP93,CS93)</f>
        <v>2</v>
      </c>
      <c r="DA93">
        <f>IF(BE93="Unión por la Patria (Frente de Todos)",CM93-AVERAGE(CS93,CP93,CJ93),IF(BE93="Juntos por el Cambio",CJ93-AVERAGE(CM93,CP93,CS93),IF(BE93="La Libertad Avanza",CP93-AVERAGE(CS93,CM93,CJ93),IF(BE93="Frente de Izquierda",CS93-AVERAGE(CP93,CM93,CJ93),"N/A"))))</f>
        <v>1.3333333333333335</v>
      </c>
      <c r="DB93">
        <f>IF(BE93="Unión por la Patria (Frente de Todos)",CN93-MIN(CK93,CQ93,CT93),IF(BE93="Juntos por el Cambio",CK93-MIN(CN93,CQ93,CT93),IF(BE93="La Libertad Avanza",CQ93-MIN(CK93,CN93,CT93),IF(BE93="Frente de Izquierda",CT93-MIN(CK93,CN93,CQ93),"N/A"))))</f>
        <v>1</v>
      </c>
      <c r="DC93">
        <f>MAX(CK93,CN93,CQ93,CT93)-MIN(CK93,CN93,CQ93,CT93)</f>
        <v>2</v>
      </c>
      <c r="DD93">
        <f>IF(BE93="Unión por la Patria (Frente de Todos)",CN93-AVERAGE(CK93,CQ93,CT93),IF(BE93="Juntos por el Cambio",CK93-AVERAGE(CN93,CQ93,CT93),IF(BE93="La Libertad Avanza",CQ93-AVERAGE(CK93,CN93,CT93),IF(BE93="Frente de Izquierda",CT93-AVERAGE(CK93,CN93,CQ93),"N/A"))))</f>
        <v>0</v>
      </c>
      <c r="DE93">
        <f>IF(BE93="Unión por la Patria (Frente de Todos)",AVERAGE(CJ93:CL93,CP93:CU93),IF(BE93="Juntos por el Cambio",AVERAGE(CM93:CU93),IF(BE93="La Libertad Avanza",AVERAGE(CS93:CU93,CJ93:CO93),IF(BE93="Frente de Izquierda",AVERAGE(CJ93:CR93),"N/A"))))</f>
        <v>3.1111111111111112</v>
      </c>
      <c r="DF93">
        <v>7</v>
      </c>
      <c r="DG93" t="s">
        <v>518</v>
      </c>
      <c r="DH93" t="s">
        <v>518</v>
      </c>
      <c r="DI93" t="s">
        <v>518</v>
      </c>
      <c r="DJ93" t="s">
        <v>518</v>
      </c>
      <c r="DK93" t="s">
        <v>518</v>
      </c>
      <c r="DL93" t="s">
        <v>518</v>
      </c>
      <c r="DM93" t="s">
        <v>518</v>
      </c>
      <c r="DN93" t="s">
        <v>518</v>
      </c>
      <c r="DO93" t="s">
        <v>518</v>
      </c>
      <c r="DP93" t="s">
        <v>518</v>
      </c>
      <c r="DQ93" t="s">
        <v>518</v>
      </c>
      <c r="DR93" t="s">
        <v>518</v>
      </c>
      <c r="DS93" t="s">
        <v>518</v>
      </c>
      <c r="DT93" t="s">
        <v>518</v>
      </c>
      <c r="DU93" t="s">
        <v>518</v>
      </c>
      <c r="DV93" t="s">
        <v>518</v>
      </c>
      <c r="DW93" t="s">
        <v>518</v>
      </c>
      <c r="DX93" t="s">
        <v>518</v>
      </c>
      <c r="DY93" t="s">
        <v>518</v>
      </c>
      <c r="DZ93" t="s">
        <v>518</v>
      </c>
    </row>
    <row r="94" spans="1:130" x14ac:dyDescent="0.2">
      <c r="A94" s="44">
        <v>1005</v>
      </c>
      <c r="B94" s="44">
        <v>0</v>
      </c>
      <c r="C94" s="44" t="s">
        <v>49</v>
      </c>
      <c r="D94" s="44">
        <v>5</v>
      </c>
      <c r="E94" s="44">
        <v>2</v>
      </c>
      <c r="F94" s="44">
        <v>4</v>
      </c>
      <c r="G94" s="44">
        <v>1</v>
      </c>
      <c r="H94" s="44">
        <v>4</v>
      </c>
      <c r="I94" s="44">
        <v>3</v>
      </c>
      <c r="J94" s="44">
        <v>1</v>
      </c>
      <c r="K94" s="44">
        <f>AVERAGE(ABS(F94-4),ABS(G94-4),ABS(H94-4),ABS(I94-4),ABS(J94-4))</f>
        <v>1.4</v>
      </c>
      <c r="L94" s="44">
        <v>5</v>
      </c>
      <c r="M94" s="44">
        <v>3</v>
      </c>
      <c r="N94" s="44">
        <v>2</v>
      </c>
      <c r="O94" s="9">
        <f>AVERAGE(L94:N94)</f>
        <v>3.3333333333333335</v>
      </c>
      <c r="P94" s="44">
        <v>5</v>
      </c>
      <c r="Q94" s="44">
        <v>7</v>
      </c>
      <c r="R94" s="44">
        <v>4</v>
      </c>
      <c r="S94" s="44">
        <v>4</v>
      </c>
      <c r="T94" s="44">
        <f>-P94+Q94-R94+S94</f>
        <v>2</v>
      </c>
      <c r="U94" s="44"/>
      <c r="V94" s="44"/>
      <c r="W94" s="44"/>
      <c r="X94" s="44"/>
      <c r="Y94" s="44"/>
      <c r="Z94" s="44"/>
      <c r="AA94" s="44">
        <v>5</v>
      </c>
      <c r="AB94" s="44">
        <v>3</v>
      </c>
      <c r="AC94" s="44">
        <v>4</v>
      </c>
      <c r="AD94" s="44"/>
      <c r="AE94" s="44"/>
      <c r="AF94" s="44"/>
      <c r="AG94" s="44">
        <f>AVERAGE(U94:AF94)</f>
        <v>4</v>
      </c>
      <c r="AH94" s="44">
        <v>4</v>
      </c>
      <c r="AI94" s="44">
        <v>4</v>
      </c>
      <c r="AJ94" s="44">
        <v>5</v>
      </c>
      <c r="AK94" s="44">
        <v>3</v>
      </c>
      <c r="AL94" s="44">
        <v>2</v>
      </c>
      <c r="AM94" s="44">
        <v>4</v>
      </c>
      <c r="AN94" s="44">
        <v>4</v>
      </c>
      <c r="AO94" s="44">
        <v>4</v>
      </c>
      <c r="AP94" s="44">
        <v>4</v>
      </c>
      <c r="AQ94" s="44">
        <v>3</v>
      </c>
      <c r="AR94" s="44">
        <v>2</v>
      </c>
      <c r="AS94" s="44">
        <v>4</v>
      </c>
      <c r="AT94">
        <f>IF(C94="Unión por la Patria (Frente de Todos)",AVERAGE(AK94:AM94)-MIN(AVERAGE(AH94:AJ94),AVERAGE(AN94:AP94),AVERAGE(AQ94:AS94)),IF(C94="Juntos por el Cambio",AVERAGE(AH94:AJ94)-MIN(AVERAGE(AK94:AM94),AVERAGE(AN94:AP94),AVERAGE(AQ94:AS94)),IF(C94="La Libertad Avanza",AVERAGE(AN94:AP94)-MIN(AVERAGE(AQ94:AS94),AVERAGE(AK94:AM94),AVERAGE(AH94:AJ94)),IF(C94="Frente de Izquierda",AVERAGE(AQ94:AS94)-MIN(AVERAGE(AN94:AP94),AVERAGE(AK94:AM94),AVERAGE(AH94:AJ94)),"N/A"))))</f>
        <v>1</v>
      </c>
      <c r="AU94">
        <f>MAX(SUM(AH94:AJ94),SUM(AK94:AM94),SUM(AN94:AP94),SUM(AQ94:AS94))-MIN(SUM(AH94:AJ94),SUM(AK94:AM94),SUM(AN94:AP94),SUM(AQ94:AS94))</f>
        <v>4</v>
      </c>
      <c r="AV94">
        <f>IF(C94="Unión por la Patria (Frente de Todos)",AVERAGE(AK94:AM94)-AVERAGE(AH94:AJ94,AN94:AP94,AQ94:AS94),IF(C94="Juntos por el Cambio",AVERAGE(AH94:AJ94)-AVERAGE(AK94:AS94),IF(C94="La Libertad Avanza",AVERAGE(AN94:AP94)-AVERAGE(AQ94:AS94,AH94:AM94),IF(C94="Frente de Izquierda",AVERAGE(AQ94:AS94)-AVERAGE(AH94:AP94),"N/A"))))</f>
        <v>0.55555555555555536</v>
      </c>
      <c r="AW94">
        <f>IF(C94="Unión por la Patria (Frente de Todos)",AK94-MIN(AH94,AN94,AQ94),IF(C94="Juntos por el Cambio",AH94-MIN(AK94,AN94,AQ94),IF(C94="La Libertad Avanza",AN94-MIN(AH94,AK94,AQ94),IF(C94="Frente de Izquierda",AQ94-MIN(AH94,AK94,AN94),"N/A"))))</f>
        <v>1</v>
      </c>
      <c r="AX94">
        <f>MAX(AH94,AK94,AN94,AQ94)-MIN(AH94,AK94,AN94,AQ94)</f>
        <v>1</v>
      </c>
      <c r="AY94">
        <f>IF(C94="Unión por la Patria (Frente de Todos)",AK94-AVERAGE(AQ94,AN94,AH94),IF(C94="Juntos por el Cambio",AH94-AVERAGE(AK94,AN94,AQ94),IF(C94="La Libertad Avanza",AN94-AVERAGE(AQ94,AK94,AH94),IF(C94="Frente de Izquierda",AQ94-AVERAGE(AN94,AK94,AH94),"N/A"))))</f>
        <v>0.66666666666666652</v>
      </c>
      <c r="AZ94">
        <f>IF(C94="Unión por la Patria (Frente de Todos)",AL94-MIN(AI94,AO94,AR94),IF(C94="Juntos por el Cambio",AI94-MIN(AL94,AO94,AR94),IF(C94="La Libertad Avanza",AO94-MIN(AI94,AL94,AR94),IF(C94="Frente de Izquierda",AR94-MIN(AI94,AL94,AO94),"N/A"))))</f>
        <v>2</v>
      </c>
      <c r="BA94">
        <f>MAX(AI94,AL94,AO94,AR94)-MIN(AI94,AL94,AO94,AR94)</f>
        <v>2</v>
      </c>
      <c r="BB94">
        <f>IF(C94="Unión por la Patria (Frente de Todos)",AL94-AVERAGE(AI94,AO94,AR94),IF(C94="Juntos por el Cambio",AI94-AVERAGE(AL94,AO94,AR94),IF(C94="La Libertad Avanza",AO94-AVERAGE(AI94,AL94,AR94),IF(C94="Frente de Izquierda",AR94-AVERAGE(AI94,AL94,AO94),"N/A"))))</f>
        <v>1.3333333333333335</v>
      </c>
      <c r="BC94">
        <f>IF(C94="Unión por la Patria (Frente de Todos)",AVERAGE(AH94:AJ94,AN94:AS94),IF(C94="Juntos por el Cambio",AVERAGE(AK94:AS94),IF(C94="La Libertad Avanza",AVERAGE(AQ94:AS94,AH94:AM94),IF(C94="Frente de Izquierda",AVERAGE(AH94:AP94),"N/A"))))</f>
        <v>3.4444444444444446</v>
      </c>
      <c r="BE94" t="s">
        <v>49</v>
      </c>
      <c r="BF94">
        <v>5</v>
      </c>
      <c r="BG94">
        <v>2</v>
      </c>
      <c r="BH94">
        <v>6</v>
      </c>
      <c r="BI94">
        <v>1</v>
      </c>
      <c r="BJ94">
        <v>4</v>
      </c>
      <c r="BK94">
        <v>3</v>
      </c>
      <c r="BL94">
        <v>4</v>
      </c>
      <c r="BM94" s="44">
        <f>AVERAGE(ABS(BH94-4),ABS(BI94-4),ABS(BJ94-4),ABS(BK94-4),ABS(BL94-4))</f>
        <v>1.2</v>
      </c>
      <c r="BN94">
        <v>5</v>
      </c>
      <c r="BO94">
        <v>4</v>
      </c>
      <c r="BP94">
        <v>2</v>
      </c>
      <c r="BQ94" s="9">
        <f>AVERAGE(BN94:BP94)</f>
        <v>3.6666666666666665</v>
      </c>
      <c r="BR94">
        <v>3</v>
      </c>
      <c r="BS94">
        <v>7</v>
      </c>
      <c r="BT94">
        <v>5</v>
      </c>
      <c r="BU94">
        <v>6</v>
      </c>
      <c r="BV94" s="44">
        <f>-BR94+BS94-BT94+BU94</f>
        <v>5</v>
      </c>
      <c r="CC94">
        <v>5</v>
      </c>
      <c r="CD94">
        <v>4</v>
      </c>
      <c r="CE94">
        <v>5</v>
      </c>
      <c r="CI94" s="44">
        <f>AVERAGE(BW94:CH94)</f>
        <v>4.666666666666667</v>
      </c>
      <c r="CJ94">
        <v>5</v>
      </c>
      <c r="CK94">
        <v>4</v>
      </c>
      <c r="CL94">
        <v>4</v>
      </c>
      <c r="CM94">
        <v>2</v>
      </c>
      <c r="CN94">
        <v>2</v>
      </c>
      <c r="CO94">
        <v>4</v>
      </c>
      <c r="CP94">
        <v>4</v>
      </c>
      <c r="CQ94">
        <v>3</v>
      </c>
      <c r="CR94">
        <v>3</v>
      </c>
      <c r="CS94">
        <v>2</v>
      </c>
      <c r="CT94">
        <v>3</v>
      </c>
      <c r="CU94">
        <v>3</v>
      </c>
      <c r="CV94">
        <f>IF(BE94="Unión por la Patria (Frente de Todos)",AVERAGE(CM94:CO94)-MIN(AVERAGE(CJ94:CL94),AVERAGE(CP94:CR94),AVERAGE(CS94:CU94)),IF(BE94="Juntos por el Cambio",AVERAGE(CJ94:CL94)-MIN(AVERAGE(CM94:CO94),AVERAGE(CP94:CR94),AVERAGE(CS94:CU94)),IF(BE94="La Libertad Avanza",AVERAGE(CP94:CR94)-MIN(AVERAGE(CS94:CU94),AVERAGE(CM94:CO94),AVERAGE(CJ94:CL94)),IF(BE94="Frente de Izquierda",AVERAGE(CS94:CU94)-MIN(AVERAGE(CP94:CR94),AVERAGE(CM94:CO94),AVERAGE(CJ94:CL94)),"N/A"))))</f>
        <v>0.66666666666666696</v>
      </c>
      <c r="CW94">
        <f>MAX(SUM(CJ94:CL94),SUM(CM94:CO94),SUM(CP94:CR94),SUM(CS94:CU94))-MIN(SUM(CJ94:CL94),SUM(CM94:CO94),SUM(CP94:CR94),SUM(CS94:CU94))</f>
        <v>5</v>
      </c>
      <c r="CX94">
        <f>IF(BE94="Unión por la Patria (Frente de Todos)",AVERAGE(CM94:CO94)-AVERAGE(CJ94:CL94,CP94:CR94,CS94:CU94),IF(BE94="Juntos por el Cambio",AVERAGE(CJ94:CL94)-AVERAGE(CM94:CU94),IF(BE94="La Libertad Avanza",AVERAGE(CP94:CR94)-AVERAGE(CS94:CU94,CJ94:CO94),IF(BE94="Frente de Izquierda",AVERAGE(CS94:CU94)-AVERAGE(CJ94:CR94),"N/A"))))</f>
        <v>0.11111111111111116</v>
      </c>
      <c r="CY94">
        <f>IF(BE94="Unión por la Patria (Frente de Todos)",CM94-MIN(CJ94,CP94,CS94),IF(BE94="Juntos por el Cambio",CJ94-MIN(CM94,CP94,CS94),IF(BE94="La Libertad Avanza",CP94-MIN(CJ94,CM94,CS94),IF(BE94="Frente de Izquierda",CS94-MIN(CJ94,CM94,CP94),"N/A"))))</f>
        <v>2</v>
      </c>
      <c r="CZ94">
        <f>MAX(CJ94,CM94,CP94,CS94)-MIN(CJ94,CM94,CP94,CS94)</f>
        <v>3</v>
      </c>
      <c r="DA94">
        <f>IF(BE94="Unión por la Patria (Frente de Todos)",CM94-AVERAGE(CS94,CP94,CJ94),IF(BE94="Juntos por el Cambio",CJ94-AVERAGE(CM94,CP94,CS94),IF(BE94="La Libertad Avanza",CP94-AVERAGE(CS94,CM94,CJ94),IF(BE94="Frente de Izquierda",CS94-AVERAGE(CP94,CM94,CJ94),"N/A"))))</f>
        <v>1</v>
      </c>
      <c r="DB94">
        <f>IF(BE94="Unión por la Patria (Frente de Todos)",CN94-MIN(CK94,CQ94,CT94),IF(BE94="Juntos por el Cambio",CK94-MIN(CN94,CQ94,CT94),IF(BE94="La Libertad Avanza",CQ94-MIN(CK94,CN94,CT94),IF(BE94="Frente de Izquierda",CT94-MIN(CK94,CN94,CQ94),"N/A"))))</f>
        <v>1</v>
      </c>
      <c r="DC94">
        <f>MAX(CK94,CN94,CQ94,CT94)-MIN(CK94,CN94,CQ94,CT94)</f>
        <v>2</v>
      </c>
      <c r="DD94">
        <f>IF(BE94="Unión por la Patria (Frente de Todos)",CN94-AVERAGE(CK94,CQ94,CT94),IF(BE94="Juntos por el Cambio",CK94-AVERAGE(CN94,CQ94,CT94),IF(BE94="La Libertad Avanza",CQ94-AVERAGE(CK94,CN94,CT94),IF(BE94="Frente de Izquierda",CT94-AVERAGE(CK94,CN94,CQ94),"N/A"))))</f>
        <v>0</v>
      </c>
      <c r="DE94">
        <f>IF(BE94="Unión por la Patria (Frente de Todos)",AVERAGE(CJ94:CL94,CP94:CU94),IF(BE94="Juntos por el Cambio",AVERAGE(CM94:CU94),IF(BE94="La Libertad Avanza",AVERAGE(CS94:CU94,CJ94:CO94),IF(BE94="Frente de Izquierda",AVERAGE(CJ94:CR94),"N/A"))))</f>
        <v>3.2222222222222223</v>
      </c>
      <c r="DF94">
        <v>8</v>
      </c>
      <c r="DG94" t="s">
        <v>518</v>
      </c>
      <c r="DH94" t="s">
        <v>518</v>
      </c>
      <c r="DI94" t="s">
        <v>518</v>
      </c>
      <c r="DJ94" t="s">
        <v>518</v>
      </c>
      <c r="DK94" t="s">
        <v>518</v>
      </c>
      <c r="DL94" t="s">
        <v>518</v>
      </c>
      <c r="DM94" t="s">
        <v>518</v>
      </c>
      <c r="DN94" t="s">
        <v>518</v>
      </c>
      <c r="DO94" t="s">
        <v>518</v>
      </c>
      <c r="DP94" t="s">
        <v>518</v>
      </c>
      <c r="DQ94" t="s">
        <v>518</v>
      </c>
      <c r="DR94" t="s">
        <v>518</v>
      </c>
      <c r="DS94" t="s">
        <v>518</v>
      </c>
      <c r="DT94" t="s">
        <v>518</v>
      </c>
      <c r="DU94" t="s">
        <v>518</v>
      </c>
      <c r="DV94" t="s">
        <v>518</v>
      </c>
      <c r="DW94" t="s">
        <v>518</v>
      </c>
      <c r="DX94" t="s">
        <v>518</v>
      </c>
      <c r="DY94" t="s">
        <v>518</v>
      </c>
      <c r="DZ94" t="s">
        <v>518</v>
      </c>
    </row>
    <row r="95" spans="1:130" x14ac:dyDescent="0.2">
      <c r="A95" s="44">
        <v>1220</v>
      </c>
      <c r="B95" s="44">
        <v>1</v>
      </c>
      <c r="C95" s="44" t="s">
        <v>53</v>
      </c>
      <c r="D95" s="44">
        <v>5</v>
      </c>
      <c r="E95" s="44">
        <v>6</v>
      </c>
      <c r="F95" s="44">
        <v>7</v>
      </c>
      <c r="G95" s="44">
        <v>5</v>
      </c>
      <c r="H95" s="44">
        <v>3</v>
      </c>
      <c r="I95" s="44">
        <v>5</v>
      </c>
      <c r="J95" s="44">
        <v>4</v>
      </c>
      <c r="K95" s="44">
        <f>AVERAGE(ABS(F95-4),ABS(G95-4),ABS(H95-4),ABS(I95-4),ABS(J95-4))</f>
        <v>1.2</v>
      </c>
      <c r="L95" s="44">
        <v>6</v>
      </c>
      <c r="M95" s="44">
        <v>5</v>
      </c>
      <c r="N95" s="44">
        <v>6</v>
      </c>
      <c r="O95" s="9">
        <f>AVERAGE(L95:N95)</f>
        <v>5.666666666666667</v>
      </c>
      <c r="P95" s="44">
        <v>4</v>
      </c>
      <c r="Q95" s="44">
        <v>5</v>
      </c>
      <c r="R95" s="44">
        <v>5</v>
      </c>
      <c r="S95" s="44">
        <v>5</v>
      </c>
      <c r="T95" s="44">
        <f>-P95+Q95-R95+S95</f>
        <v>1</v>
      </c>
      <c r="U95" s="44"/>
      <c r="V95" s="44"/>
      <c r="W95" s="44"/>
      <c r="X95" s="44">
        <v>4</v>
      </c>
      <c r="Y95" s="44">
        <v>3</v>
      </c>
      <c r="Z95" s="44">
        <v>5</v>
      </c>
      <c r="AA95" s="44"/>
      <c r="AB95" s="44"/>
      <c r="AC95" s="44"/>
      <c r="AD95" s="44"/>
      <c r="AE95" s="44"/>
      <c r="AF95" s="44"/>
      <c r="AG95" s="44">
        <f>AVERAGE(U95:AF95)</f>
        <v>4</v>
      </c>
      <c r="AH95" s="44">
        <v>4</v>
      </c>
      <c r="AI95" s="44">
        <v>4</v>
      </c>
      <c r="AJ95" s="44">
        <v>5</v>
      </c>
      <c r="AK95" s="44">
        <v>4</v>
      </c>
      <c r="AL95" s="44">
        <v>5</v>
      </c>
      <c r="AM95" s="44">
        <v>5</v>
      </c>
      <c r="AN95" s="44">
        <v>2</v>
      </c>
      <c r="AO95" s="44">
        <v>3</v>
      </c>
      <c r="AP95" s="44">
        <v>3</v>
      </c>
      <c r="AQ95" s="44">
        <v>3</v>
      </c>
      <c r="AR95" s="44">
        <v>4</v>
      </c>
      <c r="AS95" s="44">
        <v>5</v>
      </c>
      <c r="AT95">
        <f>IF(C95="Unión por la Patria (Frente de Todos)",AVERAGE(AK95:AM95)-MIN(AVERAGE(AH95:AJ95),AVERAGE(AN95:AP95),AVERAGE(AQ95:AS95)),IF(C95="Juntos por el Cambio",AVERAGE(AH95:AJ95)-MIN(AVERAGE(AK95:AM95),AVERAGE(AN95:AP95),AVERAGE(AQ95:AS95)),IF(C95="La Libertad Avanza",AVERAGE(AN95:AP95)-MIN(AVERAGE(AQ95:AS95),AVERAGE(AK95:AM95),AVERAGE(AH95:AJ95)),IF(C95="Frente de Izquierda",AVERAGE(AQ95:AS95)-MIN(AVERAGE(AN95:AP95),AVERAGE(AK95:AM95),AVERAGE(AH95:AJ95)),"N/A"))))</f>
        <v>2.0000000000000004</v>
      </c>
      <c r="AU95">
        <f>MAX(SUM(AH95:AJ95),SUM(AK95:AM95),SUM(AN95:AP95),SUM(AQ95:AS95))-MIN(SUM(AH95:AJ95),SUM(AK95:AM95),SUM(AN95:AP95),SUM(AQ95:AS95))</f>
        <v>6</v>
      </c>
      <c r="AV95">
        <f>IF(C95="Unión por la Patria (Frente de Todos)",AVERAGE(AK95:AM95)-AVERAGE(AH95:AJ95,AN95:AP95,AQ95:AS95),IF(C95="Juntos por el Cambio",AVERAGE(AH95:AJ95)-AVERAGE(AK95:AS95),IF(C95="La Libertad Avanza",AVERAGE(AN95:AP95)-AVERAGE(AQ95:AS95,AH95:AM95),IF(C95="Frente de Izquierda",AVERAGE(AQ95:AS95)-AVERAGE(AH95:AP95),"N/A"))))</f>
        <v>1.0000000000000004</v>
      </c>
      <c r="AW95">
        <f>IF(C95="Unión por la Patria (Frente de Todos)",AK95-MIN(AH95,AN95,AQ95),IF(C95="Juntos por el Cambio",AH95-MIN(AK95,AN95,AQ95),IF(C95="La Libertad Avanza",AN95-MIN(AH95,AK95,AQ95),IF(C95="Frente de Izquierda",AQ95-MIN(AH95,AK95,AN95),"N/A"))))</f>
        <v>2</v>
      </c>
      <c r="AX95">
        <f>MAX(AH95,AK95,AN95,AQ95)-MIN(AH95,AK95,AN95,AQ95)</f>
        <v>2</v>
      </c>
      <c r="AY95">
        <f>IF(C95="Unión por la Patria (Frente de Todos)",AK95-AVERAGE(AQ95,AN95,AH95),IF(C95="Juntos por el Cambio",AH95-AVERAGE(AK95,AN95,AQ95),IF(C95="La Libertad Avanza",AN95-AVERAGE(AQ95,AK95,AH95),IF(C95="Frente de Izquierda",AQ95-AVERAGE(AN95,AK95,AH95),"N/A"))))</f>
        <v>1</v>
      </c>
      <c r="AZ95">
        <f>IF(C95="Unión por la Patria (Frente de Todos)",AL95-MIN(AI95,AO95,AR95),IF(C95="Juntos por el Cambio",AI95-MIN(AL95,AO95,AR95),IF(C95="La Libertad Avanza",AO95-MIN(AI95,AL95,AR95),IF(C95="Frente de Izquierda",AR95-MIN(AI95,AL95,AO95),"N/A"))))</f>
        <v>2</v>
      </c>
      <c r="BA95">
        <f>MAX(AI95,AL95,AO95,AR95)-MIN(AI95,AL95,AO95,AR95)</f>
        <v>2</v>
      </c>
      <c r="BB95">
        <f>IF(C95="Unión por la Patria (Frente de Todos)",AL95-AVERAGE(AI95,AO95,AR95),IF(C95="Juntos por el Cambio",AI95-AVERAGE(AL95,AO95,AR95),IF(C95="La Libertad Avanza",AO95-AVERAGE(AI95,AL95,AR95),IF(C95="Frente de Izquierda",AR95-AVERAGE(AI95,AL95,AO95),"N/A"))))</f>
        <v>1.3333333333333335</v>
      </c>
      <c r="BC95">
        <f>IF(C95="Unión por la Patria (Frente de Todos)",AVERAGE(AH95:AJ95,AN95:AS95),IF(C95="Juntos por el Cambio",AVERAGE(AK95:AS95),IF(C95="La Libertad Avanza",AVERAGE(AQ95:AS95,AH95:AM95),IF(C95="Frente de Izquierda",AVERAGE(AH95:AP95),"N/A"))))</f>
        <v>3.6666666666666665</v>
      </c>
      <c r="BE95" t="s">
        <v>53</v>
      </c>
      <c r="BF95">
        <v>5</v>
      </c>
      <c r="BG95">
        <v>6</v>
      </c>
      <c r="BH95">
        <v>6</v>
      </c>
      <c r="BI95">
        <v>5</v>
      </c>
      <c r="BJ95">
        <v>3</v>
      </c>
      <c r="BK95">
        <v>6</v>
      </c>
      <c r="BL95">
        <v>4</v>
      </c>
      <c r="BM95" s="44">
        <f>AVERAGE(ABS(BH95-4),ABS(BI95-4),ABS(BJ95-4),ABS(BK95-4),ABS(BL95-4))</f>
        <v>1.2</v>
      </c>
      <c r="BN95">
        <v>6</v>
      </c>
      <c r="BO95">
        <v>5</v>
      </c>
      <c r="BP95">
        <v>6</v>
      </c>
      <c r="BQ95" s="9">
        <f>AVERAGE(BN95:BP95)</f>
        <v>5.666666666666667</v>
      </c>
      <c r="BR95">
        <v>5</v>
      </c>
      <c r="BS95">
        <v>6</v>
      </c>
      <c r="BT95">
        <v>5</v>
      </c>
      <c r="BU95">
        <v>4</v>
      </c>
      <c r="BV95" s="44">
        <f>-BR95+BS95-BT95+BU95</f>
        <v>0</v>
      </c>
      <c r="BZ95">
        <v>4</v>
      </c>
      <c r="CA95">
        <v>4</v>
      </c>
      <c r="CB95">
        <v>5</v>
      </c>
      <c r="CI95" s="44">
        <f>AVERAGE(BW95:CH95)</f>
        <v>4.333333333333333</v>
      </c>
      <c r="CJ95">
        <v>3</v>
      </c>
      <c r="CK95">
        <v>4</v>
      </c>
      <c r="CL95">
        <v>4</v>
      </c>
      <c r="CM95">
        <v>5</v>
      </c>
      <c r="CN95">
        <v>5</v>
      </c>
      <c r="CO95">
        <v>5</v>
      </c>
      <c r="CP95">
        <v>2</v>
      </c>
      <c r="CQ95">
        <v>2</v>
      </c>
      <c r="CR95">
        <v>3</v>
      </c>
      <c r="CS95">
        <v>4</v>
      </c>
      <c r="CT95">
        <v>3</v>
      </c>
      <c r="CU95">
        <v>4</v>
      </c>
      <c r="CV95">
        <f>IF(BE95="Unión por la Patria (Frente de Todos)",AVERAGE(CM95:CO95)-MIN(AVERAGE(CJ95:CL95),AVERAGE(CP95:CR95),AVERAGE(CS95:CU95)),IF(BE95="Juntos por el Cambio",AVERAGE(CJ95:CL95)-MIN(AVERAGE(CM95:CO95),AVERAGE(CP95:CR95),AVERAGE(CS95:CU95)),IF(BE95="La Libertad Avanza",AVERAGE(CP95:CR95)-MIN(AVERAGE(CS95:CU95),AVERAGE(CM95:CO95),AVERAGE(CJ95:CL95)),IF(BE95="Frente de Izquierda",AVERAGE(CS95:CU95)-MIN(AVERAGE(CP95:CR95),AVERAGE(CM95:CO95),AVERAGE(CJ95:CL95)),"N/A"))))</f>
        <v>2.6666666666666665</v>
      </c>
      <c r="CW95">
        <f>MAX(SUM(CJ95:CL95),SUM(CM95:CO95),SUM(CP95:CR95),SUM(CS95:CU95))-MIN(SUM(CJ95:CL95),SUM(CM95:CO95),SUM(CP95:CR95),SUM(CS95:CU95))</f>
        <v>8</v>
      </c>
      <c r="CX95">
        <f>IF(BE95="Unión por la Patria (Frente de Todos)",AVERAGE(CM95:CO95)-AVERAGE(CJ95:CL95,CP95:CR95,CS95:CU95),IF(BE95="Juntos por el Cambio",AVERAGE(CJ95:CL95)-AVERAGE(CM95:CU95),IF(BE95="La Libertad Avanza",AVERAGE(CP95:CR95)-AVERAGE(CS95:CU95,CJ95:CO95),IF(BE95="Frente de Izquierda",AVERAGE(CS95:CU95)-AVERAGE(CJ95:CR95),"N/A"))))</f>
        <v>1.7777777777777777</v>
      </c>
      <c r="CY95">
        <f>IF(BE95="Unión por la Patria (Frente de Todos)",CM95-MIN(CJ95,CP95,CS95),IF(BE95="Juntos por el Cambio",CJ95-MIN(CM95,CP95,CS95),IF(BE95="La Libertad Avanza",CP95-MIN(CJ95,CM95,CS95),IF(BE95="Frente de Izquierda",CS95-MIN(CJ95,CM95,CP95),"N/A"))))</f>
        <v>3</v>
      </c>
      <c r="CZ95">
        <f>MAX(CJ95,CM95,CP95,CS95)-MIN(CJ95,CM95,CP95,CS95)</f>
        <v>3</v>
      </c>
      <c r="DA95">
        <f>IF(BE95="Unión por la Patria (Frente de Todos)",CM95-AVERAGE(CS95,CP95,CJ95),IF(BE95="Juntos por el Cambio",CJ95-AVERAGE(CM95,CP95,CS95),IF(BE95="La Libertad Avanza",CP95-AVERAGE(CS95,CM95,CJ95),IF(BE95="Frente de Izquierda",CS95-AVERAGE(CP95,CM95,CJ95),"N/A"))))</f>
        <v>2</v>
      </c>
      <c r="DB95">
        <f>IF(BE95="Unión por la Patria (Frente de Todos)",CN95-MIN(CK95,CQ95,CT95),IF(BE95="Juntos por el Cambio",CK95-MIN(CN95,CQ95,CT95),IF(BE95="La Libertad Avanza",CQ95-MIN(CK95,CN95,CT95),IF(BE95="Frente de Izquierda",CT95-MIN(CK95,CN95,CQ95),"N/A"))))</f>
        <v>3</v>
      </c>
      <c r="DC95">
        <f>MAX(CK95,CN95,CQ95,CT95)-MIN(CK95,CN95,CQ95,CT95)</f>
        <v>3</v>
      </c>
      <c r="DD95">
        <f>IF(BE95="Unión por la Patria (Frente de Todos)",CN95-AVERAGE(CK95,CQ95,CT95),IF(BE95="Juntos por el Cambio",CK95-AVERAGE(CN95,CQ95,CT95),IF(BE95="La Libertad Avanza",CQ95-AVERAGE(CK95,CN95,CT95),IF(BE95="Frente de Izquierda",CT95-AVERAGE(CK95,CN95,CQ95),"N/A"))))</f>
        <v>2</v>
      </c>
      <c r="DE95">
        <f>IF(BE95="Unión por la Patria (Frente de Todos)",AVERAGE(CJ95:CL95,CP95:CU95),IF(BE95="Juntos por el Cambio",AVERAGE(CM95:CU95),IF(BE95="La Libertad Avanza",AVERAGE(CS95:CU95,CJ95:CO95),IF(BE95="Frente de Izquierda",AVERAGE(CJ95:CR95),"N/A"))))</f>
        <v>3.2222222222222223</v>
      </c>
      <c r="DF95">
        <v>8</v>
      </c>
      <c r="DG95">
        <v>1</v>
      </c>
      <c r="DH95">
        <v>2</v>
      </c>
      <c r="DI95">
        <v>3</v>
      </c>
      <c r="DJ95">
        <v>0</v>
      </c>
      <c r="DK95">
        <v>7</v>
      </c>
      <c r="DL95">
        <v>1</v>
      </c>
      <c r="DM95">
        <v>7</v>
      </c>
      <c r="DN95">
        <v>1</v>
      </c>
      <c r="DO95">
        <v>2</v>
      </c>
      <c r="DP95">
        <v>7</v>
      </c>
      <c r="DQ95">
        <v>6</v>
      </c>
      <c r="DR95">
        <v>6</v>
      </c>
      <c r="DS95">
        <v>5</v>
      </c>
      <c r="DT95">
        <v>6</v>
      </c>
      <c r="DU95">
        <v>6</v>
      </c>
      <c r="DV95">
        <v>3</v>
      </c>
      <c r="DW95" t="s">
        <v>617</v>
      </c>
      <c r="DX95" t="s">
        <v>617</v>
      </c>
      <c r="DY95" t="s">
        <v>617</v>
      </c>
      <c r="DZ95" t="s">
        <v>618</v>
      </c>
    </row>
    <row r="96" spans="1:130" x14ac:dyDescent="0.2">
      <c r="A96" s="44">
        <v>1132</v>
      </c>
      <c r="B96" s="44">
        <v>0</v>
      </c>
      <c r="C96" s="44" t="s">
        <v>43</v>
      </c>
      <c r="D96" s="44">
        <v>6</v>
      </c>
      <c r="E96" s="44">
        <v>7</v>
      </c>
      <c r="F96" s="44">
        <v>2</v>
      </c>
      <c r="G96" s="44">
        <v>3</v>
      </c>
      <c r="H96" s="44">
        <v>3</v>
      </c>
      <c r="I96" s="44">
        <v>7</v>
      </c>
      <c r="J96" s="44">
        <v>6</v>
      </c>
      <c r="K96" s="44">
        <f>AVERAGE(ABS(F96-4),ABS(G96-4),ABS(H96-4),ABS(I96-4),ABS(J96-4))</f>
        <v>1.8</v>
      </c>
      <c r="L96" s="44">
        <v>7</v>
      </c>
      <c r="M96" s="44">
        <v>5</v>
      </c>
      <c r="N96" s="44">
        <v>7</v>
      </c>
      <c r="O96" s="9">
        <f>AVERAGE(L96:N96)</f>
        <v>6.333333333333333</v>
      </c>
      <c r="P96" s="44">
        <v>2</v>
      </c>
      <c r="Q96" s="44">
        <v>7</v>
      </c>
      <c r="R96" s="44">
        <v>2</v>
      </c>
      <c r="S96" s="44">
        <v>7</v>
      </c>
      <c r="T96" s="44">
        <f>-P96+Q96-R96+S96</f>
        <v>10</v>
      </c>
      <c r="U96" s="44"/>
      <c r="V96" s="44"/>
      <c r="W96" s="44"/>
      <c r="X96" s="44"/>
      <c r="Y96" s="44"/>
      <c r="Z96" s="44"/>
      <c r="AA96" s="44"/>
      <c r="AB96" s="44"/>
      <c r="AC96" s="44"/>
      <c r="AD96" s="44">
        <v>4</v>
      </c>
      <c r="AE96" s="44">
        <v>5</v>
      </c>
      <c r="AF96" s="44">
        <v>4</v>
      </c>
      <c r="AG96" s="44">
        <f>AVERAGE(U96:AF96)</f>
        <v>4.333333333333333</v>
      </c>
      <c r="AH96" s="44">
        <v>3</v>
      </c>
      <c r="AI96" s="44">
        <v>3</v>
      </c>
      <c r="AJ96" s="44">
        <v>4</v>
      </c>
      <c r="AK96" s="44">
        <v>2</v>
      </c>
      <c r="AL96" s="44">
        <v>2</v>
      </c>
      <c r="AM96" s="44">
        <v>3</v>
      </c>
      <c r="AN96" s="44">
        <v>1</v>
      </c>
      <c r="AO96" s="44">
        <v>1</v>
      </c>
      <c r="AP96" s="44">
        <v>1</v>
      </c>
      <c r="AQ96" s="44">
        <v>4</v>
      </c>
      <c r="AR96" s="44">
        <v>5</v>
      </c>
      <c r="AS96" s="44">
        <v>5</v>
      </c>
      <c r="AT96">
        <f>IF(C96="Unión por la Patria (Frente de Todos)",AVERAGE(AK96:AM96)-MIN(AVERAGE(AH96:AJ96),AVERAGE(AN96:AP96),AVERAGE(AQ96:AS96)),IF(C96="Juntos por el Cambio",AVERAGE(AH96:AJ96)-MIN(AVERAGE(AK96:AM96),AVERAGE(AN96:AP96),AVERAGE(AQ96:AS96)),IF(C96="La Libertad Avanza",AVERAGE(AN96:AP96)-MIN(AVERAGE(AQ96:AS96),AVERAGE(AK96:AM96),AVERAGE(AH96:AJ96)),IF(C96="Frente de Izquierda",AVERAGE(AQ96:AS96)-MIN(AVERAGE(AN96:AP96),AVERAGE(AK96:AM96),AVERAGE(AH96:AJ96)),"N/A"))))</f>
        <v>3.666666666666667</v>
      </c>
      <c r="AU96">
        <f>MAX(SUM(AH96:AJ96),SUM(AK96:AM96),SUM(AN96:AP96),SUM(AQ96:AS96))-MIN(SUM(AH96:AJ96),SUM(AK96:AM96),SUM(AN96:AP96),SUM(AQ96:AS96))</f>
        <v>11</v>
      </c>
      <c r="AV96">
        <f>IF(C96="Unión por la Patria (Frente de Todos)",AVERAGE(AK96:AM96)-AVERAGE(AH96:AJ96,AN96:AP96,AQ96:AS96),IF(C96="Juntos por el Cambio",AVERAGE(AH96:AJ96)-AVERAGE(AK96:AS96),IF(C96="La Libertad Avanza",AVERAGE(AN96:AP96)-AVERAGE(AQ96:AS96,AH96:AM96),IF(C96="Frente de Izquierda",AVERAGE(AQ96:AS96)-AVERAGE(AH96:AP96),"N/A"))))</f>
        <v>2.4444444444444446</v>
      </c>
      <c r="AW96">
        <f>IF(C96="Unión por la Patria (Frente de Todos)",AK96-MIN(AH96,AN96,AQ96),IF(C96="Juntos por el Cambio",AH96-MIN(AK96,AN96,AQ96),IF(C96="La Libertad Avanza",AN96-MIN(AH96,AK96,AQ96),IF(C96="Frente de Izquierda",AQ96-MIN(AH96,AK96,AN96),"N/A"))))</f>
        <v>3</v>
      </c>
      <c r="AX96">
        <f>MAX(AH96,AK96,AN96,AQ96)-MIN(AH96,AK96,AN96,AQ96)</f>
        <v>3</v>
      </c>
      <c r="AY96">
        <f>IF(C96="Unión por la Patria (Frente de Todos)",AK96-AVERAGE(AQ96,AN96,AH96),IF(C96="Juntos por el Cambio",AH96-AVERAGE(AK96,AN96,AQ96),IF(C96="La Libertad Avanza",AN96-AVERAGE(AQ96,AK96,AH96),IF(C96="Frente de Izquierda",AQ96-AVERAGE(AN96,AK96,AH96),"N/A"))))</f>
        <v>2</v>
      </c>
      <c r="AZ96">
        <f>IF(C96="Unión por la Patria (Frente de Todos)",AL96-MIN(AI96,AO96,AR96),IF(C96="Juntos por el Cambio",AI96-MIN(AL96,AO96,AR96),IF(C96="La Libertad Avanza",AO96-MIN(AI96,AL96,AR96),IF(C96="Frente de Izquierda",AR96-MIN(AI96,AL96,AO96),"N/A"))))</f>
        <v>4</v>
      </c>
      <c r="BA96">
        <f>MAX(AI96,AL96,AO96,AR96)-MIN(AI96,AL96,AO96,AR96)</f>
        <v>4</v>
      </c>
      <c r="BB96">
        <f>IF(C96="Unión por la Patria (Frente de Todos)",AL96-AVERAGE(AI96,AO96,AR96),IF(C96="Juntos por el Cambio",AI96-AVERAGE(AL96,AO96,AR96),IF(C96="La Libertad Avanza",AO96-AVERAGE(AI96,AL96,AR96),IF(C96="Frente de Izquierda",AR96-AVERAGE(AI96,AL96,AO96),"N/A"))))</f>
        <v>3</v>
      </c>
      <c r="BC96">
        <f>IF(C96="Unión por la Patria (Frente de Todos)",AVERAGE(AH96:AJ96,AN96:AS96),IF(C96="Juntos por el Cambio",AVERAGE(AK96:AS96),IF(C96="La Libertad Avanza",AVERAGE(AQ96:AS96,AH96:AM96),IF(C96="Frente de Izquierda",AVERAGE(AH96:AP96),"N/A"))))</f>
        <v>2.2222222222222223</v>
      </c>
      <c r="BE96" t="s">
        <v>43</v>
      </c>
      <c r="BF96">
        <v>5</v>
      </c>
      <c r="BG96">
        <v>7</v>
      </c>
      <c r="BH96">
        <v>2</v>
      </c>
      <c r="BI96">
        <v>3</v>
      </c>
      <c r="BJ96">
        <v>3</v>
      </c>
      <c r="BK96">
        <v>7</v>
      </c>
      <c r="BL96">
        <v>5</v>
      </c>
      <c r="BM96" s="44">
        <f>AVERAGE(ABS(BH96-4),ABS(BI96-4),ABS(BJ96-4),ABS(BK96-4),ABS(BL96-4))</f>
        <v>1.6</v>
      </c>
      <c r="BN96">
        <v>7</v>
      </c>
      <c r="BO96">
        <v>5</v>
      </c>
      <c r="BP96">
        <v>7</v>
      </c>
      <c r="BQ96" s="9">
        <f>AVERAGE(BN96:BP96)</f>
        <v>6.333333333333333</v>
      </c>
      <c r="BR96">
        <v>1</v>
      </c>
      <c r="BS96">
        <v>7</v>
      </c>
      <c r="BT96">
        <v>4</v>
      </c>
      <c r="BU96">
        <v>7</v>
      </c>
      <c r="BV96" s="44">
        <f>-BR96+BS96-BT96+BU96</f>
        <v>9</v>
      </c>
      <c r="CF96">
        <v>4</v>
      </c>
      <c r="CG96">
        <v>5</v>
      </c>
      <c r="CH96">
        <v>4</v>
      </c>
      <c r="CI96" s="44">
        <f>AVERAGE(BW96:CH96)</f>
        <v>4.333333333333333</v>
      </c>
      <c r="CJ96">
        <v>4</v>
      </c>
      <c r="CK96">
        <v>5</v>
      </c>
      <c r="CL96">
        <v>5</v>
      </c>
      <c r="CM96">
        <v>3</v>
      </c>
      <c r="CN96">
        <v>3</v>
      </c>
      <c r="CO96">
        <v>4</v>
      </c>
      <c r="CP96">
        <v>2</v>
      </c>
      <c r="CQ96">
        <v>1</v>
      </c>
      <c r="CR96">
        <v>2</v>
      </c>
      <c r="CS96">
        <v>5</v>
      </c>
      <c r="CT96">
        <v>5</v>
      </c>
      <c r="CU96">
        <v>5</v>
      </c>
      <c r="CV96">
        <f>IF(BE96="Unión por la Patria (Frente de Todos)",AVERAGE(CM96:CO96)-MIN(AVERAGE(CJ96:CL96),AVERAGE(CP96:CR96),AVERAGE(CS96:CU96)),IF(BE96="Juntos por el Cambio",AVERAGE(CJ96:CL96)-MIN(AVERAGE(CM96:CO96),AVERAGE(CP96:CR96),AVERAGE(CS96:CU96)),IF(BE96="La Libertad Avanza",AVERAGE(CP96:CR96)-MIN(AVERAGE(CS96:CU96),AVERAGE(CM96:CO96),AVERAGE(CJ96:CL96)),IF(BE96="Frente de Izquierda",AVERAGE(CS96:CU96)-MIN(AVERAGE(CP96:CR96),AVERAGE(CM96:CO96),AVERAGE(CJ96:CL96)),"N/A"))))</f>
        <v>3.333333333333333</v>
      </c>
      <c r="CW96">
        <f>MAX(SUM(CJ96:CL96),SUM(CM96:CO96),SUM(CP96:CR96),SUM(CS96:CU96))-MIN(SUM(CJ96:CL96),SUM(CM96:CO96),SUM(CP96:CR96),SUM(CS96:CU96))</f>
        <v>10</v>
      </c>
      <c r="CX96">
        <f>IF(BE96="Unión por la Patria (Frente de Todos)",AVERAGE(CM96:CO96)-AVERAGE(CJ96:CL96,CP96:CR96,CS96:CU96),IF(BE96="Juntos por el Cambio",AVERAGE(CJ96:CL96)-AVERAGE(CM96:CU96),IF(BE96="La Libertad Avanza",AVERAGE(CP96:CR96)-AVERAGE(CS96:CU96,CJ96:CO96),IF(BE96="Frente de Izquierda",AVERAGE(CS96:CU96)-AVERAGE(CJ96:CR96),"N/A"))))</f>
        <v>1.7777777777777777</v>
      </c>
      <c r="CY96">
        <f>IF(BE96="Unión por la Patria (Frente de Todos)",CM96-MIN(CJ96,CP96,CS96),IF(BE96="Juntos por el Cambio",CJ96-MIN(CM96,CP96,CS96),IF(BE96="La Libertad Avanza",CP96-MIN(CJ96,CM96,CS96),IF(BE96="Frente de Izquierda",CS96-MIN(CJ96,CM96,CP96),"N/A"))))</f>
        <v>3</v>
      </c>
      <c r="CZ96">
        <f>MAX(CJ96,CM96,CP96,CS96)-MIN(CJ96,CM96,CP96,CS96)</f>
        <v>3</v>
      </c>
      <c r="DA96">
        <f>IF(BE96="Unión por la Patria (Frente de Todos)",CM96-AVERAGE(CS96,CP96,CJ96),IF(BE96="Juntos por el Cambio",CJ96-AVERAGE(CM96,CP96,CS96),IF(BE96="La Libertad Avanza",CP96-AVERAGE(CS96,CM96,CJ96),IF(BE96="Frente de Izquierda",CS96-AVERAGE(CP96,CM96,CJ96),"N/A"))))</f>
        <v>2</v>
      </c>
      <c r="DB96">
        <f>IF(BE96="Unión por la Patria (Frente de Todos)",CN96-MIN(CK96,CQ96,CT96),IF(BE96="Juntos por el Cambio",CK96-MIN(CN96,CQ96,CT96),IF(BE96="La Libertad Avanza",CQ96-MIN(CK96,CN96,CT96),IF(BE96="Frente de Izquierda",CT96-MIN(CK96,CN96,CQ96),"N/A"))))</f>
        <v>4</v>
      </c>
      <c r="DC96">
        <f>MAX(CK96,CN96,CQ96,CT96)-MIN(CK96,CN96,CQ96,CT96)</f>
        <v>4</v>
      </c>
      <c r="DD96">
        <f>IF(BE96="Unión por la Patria (Frente de Todos)",CN96-AVERAGE(CK96,CQ96,CT96),IF(BE96="Juntos por el Cambio",CK96-AVERAGE(CN96,CQ96,CT96),IF(BE96="La Libertad Avanza",CQ96-AVERAGE(CK96,CN96,CT96),IF(BE96="Frente de Izquierda",CT96-AVERAGE(CK96,CN96,CQ96),"N/A"))))</f>
        <v>2</v>
      </c>
      <c r="DE96">
        <f>IF(BE96="Unión por la Patria (Frente de Todos)",AVERAGE(CJ96:CL96,CP96:CU96),IF(BE96="Juntos por el Cambio",AVERAGE(CM96:CU96),IF(BE96="La Libertad Avanza",AVERAGE(CS96:CU96,CJ96:CO96),IF(BE96="Frente de Izquierda",AVERAGE(CJ96:CR96),"N/A"))))</f>
        <v>3.2222222222222223</v>
      </c>
      <c r="DF96">
        <v>8</v>
      </c>
      <c r="DG96" t="s">
        <v>518</v>
      </c>
      <c r="DH96" t="s">
        <v>518</v>
      </c>
      <c r="DI96" t="s">
        <v>518</v>
      </c>
      <c r="DJ96" t="s">
        <v>518</v>
      </c>
      <c r="DK96" t="s">
        <v>518</v>
      </c>
      <c r="DL96" t="s">
        <v>518</v>
      </c>
      <c r="DM96" t="s">
        <v>518</v>
      </c>
      <c r="DN96" t="s">
        <v>518</v>
      </c>
      <c r="DO96" t="s">
        <v>518</v>
      </c>
      <c r="DP96" t="s">
        <v>518</v>
      </c>
      <c r="DQ96" t="s">
        <v>518</v>
      </c>
      <c r="DR96" t="s">
        <v>518</v>
      </c>
      <c r="DS96" t="s">
        <v>518</v>
      </c>
      <c r="DT96" t="s">
        <v>518</v>
      </c>
      <c r="DU96" t="s">
        <v>518</v>
      </c>
      <c r="DV96" t="s">
        <v>518</v>
      </c>
      <c r="DW96" t="s">
        <v>518</v>
      </c>
      <c r="DX96" t="s">
        <v>518</v>
      </c>
      <c r="DY96" t="s">
        <v>518</v>
      </c>
      <c r="DZ96" t="s">
        <v>518</v>
      </c>
    </row>
    <row r="97" spans="1:130" x14ac:dyDescent="0.2">
      <c r="A97" s="44">
        <v>129</v>
      </c>
      <c r="B97" s="44">
        <v>1</v>
      </c>
      <c r="C97" s="44" t="s">
        <v>53</v>
      </c>
      <c r="D97" s="44">
        <v>5</v>
      </c>
      <c r="E97" s="44">
        <v>6</v>
      </c>
      <c r="F97" s="44">
        <v>4</v>
      </c>
      <c r="G97" s="44">
        <v>3</v>
      </c>
      <c r="H97" s="44">
        <v>1</v>
      </c>
      <c r="I97" s="44">
        <v>7</v>
      </c>
      <c r="J97" s="44">
        <v>1</v>
      </c>
      <c r="K97" s="44">
        <f>AVERAGE(ABS(F97-4),ABS(G97-4),ABS(H97-4),ABS(I97-4),ABS(J97-4))</f>
        <v>2</v>
      </c>
      <c r="L97" s="44">
        <v>6</v>
      </c>
      <c r="M97" s="44">
        <v>6</v>
      </c>
      <c r="N97" s="44">
        <v>7</v>
      </c>
      <c r="O97" s="9">
        <f>AVERAGE(L97:N97)</f>
        <v>6.333333333333333</v>
      </c>
      <c r="P97" s="44">
        <v>2</v>
      </c>
      <c r="Q97" s="44">
        <v>7</v>
      </c>
      <c r="R97" s="44">
        <v>1</v>
      </c>
      <c r="S97" s="44">
        <v>7</v>
      </c>
      <c r="T97" s="44">
        <f>-P97+Q97-R97+S97</f>
        <v>11</v>
      </c>
      <c r="U97" s="44"/>
      <c r="V97" s="44"/>
      <c r="W97" s="44"/>
      <c r="X97" s="44">
        <v>6</v>
      </c>
      <c r="Y97" s="44">
        <v>3</v>
      </c>
      <c r="Z97" s="44">
        <v>4</v>
      </c>
      <c r="AA97" s="44"/>
      <c r="AB97" s="44"/>
      <c r="AC97" s="44"/>
      <c r="AD97" s="44"/>
      <c r="AE97" s="44"/>
      <c r="AF97" s="44"/>
      <c r="AG97" s="44">
        <f>AVERAGE(U97:AF97)</f>
        <v>4.333333333333333</v>
      </c>
      <c r="AH97" s="44">
        <v>1</v>
      </c>
      <c r="AI97" s="44">
        <v>2</v>
      </c>
      <c r="AJ97" s="44">
        <v>4</v>
      </c>
      <c r="AK97" s="44">
        <v>4</v>
      </c>
      <c r="AL97" s="44">
        <v>4</v>
      </c>
      <c r="AM97" s="44">
        <v>4</v>
      </c>
      <c r="AN97" s="44">
        <v>1</v>
      </c>
      <c r="AO97" s="44">
        <v>1</v>
      </c>
      <c r="AP97" s="44">
        <v>1</v>
      </c>
      <c r="AQ97" s="44">
        <v>4</v>
      </c>
      <c r="AR97" s="44">
        <v>4</v>
      </c>
      <c r="AS97" s="44">
        <v>4</v>
      </c>
      <c r="AT97">
        <f>IF(C97="Unión por la Patria (Frente de Todos)",AVERAGE(AK97:AM97)-MIN(AVERAGE(AH97:AJ97),AVERAGE(AN97:AP97),AVERAGE(AQ97:AS97)),IF(C97="Juntos por el Cambio",AVERAGE(AH97:AJ97)-MIN(AVERAGE(AK97:AM97),AVERAGE(AN97:AP97),AVERAGE(AQ97:AS97)),IF(C97="La Libertad Avanza",AVERAGE(AN97:AP97)-MIN(AVERAGE(AQ97:AS97),AVERAGE(AK97:AM97),AVERAGE(AH97:AJ97)),IF(C97="Frente de Izquierda",AVERAGE(AQ97:AS97)-MIN(AVERAGE(AN97:AP97),AVERAGE(AK97:AM97),AVERAGE(AH97:AJ97)),"N/A"))))</f>
        <v>3</v>
      </c>
      <c r="AU97">
        <f>MAX(SUM(AH97:AJ97),SUM(AK97:AM97),SUM(AN97:AP97),SUM(AQ97:AS97))-MIN(SUM(AH97:AJ97),SUM(AK97:AM97),SUM(AN97:AP97),SUM(AQ97:AS97))</f>
        <v>9</v>
      </c>
      <c r="AV97">
        <f>IF(C97="Unión por la Patria (Frente de Todos)",AVERAGE(AK97:AM97)-AVERAGE(AH97:AJ97,AN97:AP97,AQ97:AS97),IF(C97="Juntos por el Cambio",AVERAGE(AH97:AJ97)-AVERAGE(AK97:AS97),IF(C97="La Libertad Avanza",AVERAGE(AN97:AP97)-AVERAGE(AQ97:AS97,AH97:AM97),IF(C97="Frente de Izquierda",AVERAGE(AQ97:AS97)-AVERAGE(AH97:AP97),"N/A"))))</f>
        <v>1.5555555555555554</v>
      </c>
      <c r="AW97">
        <f>IF(C97="Unión por la Patria (Frente de Todos)",AK97-MIN(AH97,AN97,AQ97),IF(C97="Juntos por el Cambio",AH97-MIN(AK97,AN97,AQ97),IF(C97="La Libertad Avanza",AN97-MIN(AH97,AK97,AQ97),IF(C97="Frente de Izquierda",AQ97-MIN(AH97,AK97,AN97),"N/A"))))</f>
        <v>3</v>
      </c>
      <c r="AX97">
        <f>MAX(AH97,AK97,AN97,AQ97)-MIN(AH97,AK97,AN97,AQ97)</f>
        <v>3</v>
      </c>
      <c r="AY97">
        <f>IF(C97="Unión por la Patria (Frente de Todos)",AK97-AVERAGE(AQ97,AN97,AH97),IF(C97="Juntos por el Cambio",AH97-AVERAGE(AK97,AN97,AQ97),IF(C97="La Libertad Avanza",AN97-AVERAGE(AQ97,AK97,AH97),IF(C97="Frente de Izquierda",AQ97-AVERAGE(AN97,AK97,AH97),"N/A"))))</f>
        <v>2</v>
      </c>
      <c r="AZ97">
        <f>IF(C97="Unión por la Patria (Frente de Todos)",AL97-MIN(AI97,AO97,AR97),IF(C97="Juntos por el Cambio",AI97-MIN(AL97,AO97,AR97),IF(C97="La Libertad Avanza",AO97-MIN(AI97,AL97,AR97),IF(C97="Frente de Izquierda",AR97-MIN(AI97,AL97,AO97),"N/A"))))</f>
        <v>3</v>
      </c>
      <c r="BA97">
        <f>MAX(AI97,AL97,AO97,AR97)-MIN(AI97,AL97,AO97,AR97)</f>
        <v>3</v>
      </c>
      <c r="BB97">
        <f>IF(C97="Unión por la Patria (Frente de Todos)",AL97-AVERAGE(AI97,AO97,AR97),IF(C97="Juntos por el Cambio",AI97-AVERAGE(AL97,AO97,AR97),IF(C97="La Libertad Avanza",AO97-AVERAGE(AI97,AL97,AR97),IF(C97="Frente de Izquierda",AR97-AVERAGE(AI97,AL97,AO97),"N/A"))))</f>
        <v>1.6666666666666665</v>
      </c>
      <c r="BC97">
        <f>IF(C97="Unión por la Patria (Frente de Todos)",AVERAGE(AH97:AJ97,AN97:AS97),IF(C97="Juntos por el Cambio",AVERAGE(AK97:AS97),IF(C97="La Libertad Avanza",AVERAGE(AQ97:AS97,AH97:AM97),IF(C97="Frente de Izquierda",AVERAGE(AH97:AP97),"N/A"))))</f>
        <v>2.4444444444444446</v>
      </c>
      <c r="BE97" t="s">
        <v>53</v>
      </c>
      <c r="BF97">
        <v>4</v>
      </c>
      <c r="BG97">
        <v>6</v>
      </c>
      <c r="BH97">
        <v>4</v>
      </c>
      <c r="BI97">
        <v>6</v>
      </c>
      <c r="BJ97">
        <v>1</v>
      </c>
      <c r="BK97">
        <v>7</v>
      </c>
      <c r="BL97">
        <v>1</v>
      </c>
      <c r="BM97" s="44">
        <f>AVERAGE(ABS(BH97-4),ABS(BI97-4),ABS(BJ97-4),ABS(BK97-4),ABS(BL97-4))</f>
        <v>2.2000000000000002</v>
      </c>
      <c r="BN97">
        <v>7</v>
      </c>
      <c r="BO97">
        <v>6</v>
      </c>
      <c r="BP97">
        <v>7</v>
      </c>
      <c r="BQ97" s="9">
        <f>AVERAGE(BN97:BP97)</f>
        <v>6.666666666666667</v>
      </c>
      <c r="BR97">
        <v>4</v>
      </c>
      <c r="BS97">
        <v>6</v>
      </c>
      <c r="BT97">
        <v>1</v>
      </c>
      <c r="BU97">
        <v>6</v>
      </c>
      <c r="BV97" s="44">
        <f>-BR97+BS97-BT97+BU97</f>
        <v>7</v>
      </c>
      <c r="BZ97">
        <v>6</v>
      </c>
      <c r="CA97">
        <v>4</v>
      </c>
      <c r="CB97">
        <v>5</v>
      </c>
      <c r="CI97" s="44">
        <f>AVERAGE(BW97:CH97)</f>
        <v>5</v>
      </c>
      <c r="CJ97">
        <v>4</v>
      </c>
      <c r="CK97">
        <v>4</v>
      </c>
      <c r="CL97">
        <v>4</v>
      </c>
      <c r="CM97">
        <v>5</v>
      </c>
      <c r="CN97">
        <v>5</v>
      </c>
      <c r="CO97">
        <v>5</v>
      </c>
      <c r="CP97">
        <v>1</v>
      </c>
      <c r="CQ97">
        <v>1</v>
      </c>
      <c r="CR97">
        <v>1</v>
      </c>
      <c r="CS97">
        <v>5</v>
      </c>
      <c r="CT97">
        <v>5</v>
      </c>
      <c r="CU97">
        <v>4</v>
      </c>
      <c r="CV97">
        <f>IF(BE97="Unión por la Patria (Frente de Todos)",AVERAGE(CM97:CO97)-MIN(AVERAGE(CJ97:CL97),AVERAGE(CP97:CR97),AVERAGE(CS97:CU97)),IF(BE97="Juntos por el Cambio",AVERAGE(CJ97:CL97)-MIN(AVERAGE(CM97:CO97),AVERAGE(CP97:CR97),AVERAGE(CS97:CU97)),IF(BE97="La Libertad Avanza",AVERAGE(CP97:CR97)-MIN(AVERAGE(CS97:CU97),AVERAGE(CM97:CO97),AVERAGE(CJ97:CL97)),IF(BE97="Frente de Izquierda",AVERAGE(CS97:CU97)-MIN(AVERAGE(CP97:CR97),AVERAGE(CM97:CO97),AVERAGE(CJ97:CL97)),"N/A"))))</f>
        <v>4</v>
      </c>
      <c r="CW97">
        <f>MAX(SUM(CJ97:CL97),SUM(CM97:CO97),SUM(CP97:CR97),SUM(CS97:CU97))-MIN(SUM(CJ97:CL97),SUM(CM97:CO97),SUM(CP97:CR97),SUM(CS97:CU97))</f>
        <v>12</v>
      </c>
      <c r="CX97">
        <f>IF(BE97="Unión por la Patria (Frente de Todos)",AVERAGE(CM97:CO97)-AVERAGE(CJ97:CL97,CP97:CR97,CS97:CU97),IF(BE97="Juntos por el Cambio",AVERAGE(CJ97:CL97)-AVERAGE(CM97:CU97),IF(BE97="La Libertad Avanza",AVERAGE(CP97:CR97)-AVERAGE(CS97:CU97,CJ97:CO97),IF(BE97="Frente de Izquierda",AVERAGE(CS97:CU97)-AVERAGE(CJ97:CR97),"N/A"))))</f>
        <v>1.7777777777777777</v>
      </c>
      <c r="CY97">
        <f>IF(BE97="Unión por la Patria (Frente de Todos)",CM97-MIN(CJ97,CP97,CS97),IF(BE97="Juntos por el Cambio",CJ97-MIN(CM97,CP97,CS97),IF(BE97="La Libertad Avanza",CP97-MIN(CJ97,CM97,CS97),IF(BE97="Frente de Izquierda",CS97-MIN(CJ97,CM97,CP97),"N/A"))))</f>
        <v>4</v>
      </c>
      <c r="CZ97">
        <f>MAX(CJ97,CM97,CP97,CS97)-MIN(CJ97,CM97,CP97,CS97)</f>
        <v>4</v>
      </c>
      <c r="DA97">
        <f>IF(BE97="Unión por la Patria (Frente de Todos)",CM97-AVERAGE(CS97,CP97,CJ97),IF(BE97="Juntos por el Cambio",CJ97-AVERAGE(CM97,CP97,CS97),IF(BE97="La Libertad Avanza",CP97-AVERAGE(CS97,CM97,CJ97),IF(BE97="Frente de Izquierda",CS97-AVERAGE(CP97,CM97,CJ97),"N/A"))))</f>
        <v>1.6666666666666665</v>
      </c>
      <c r="DB97">
        <f>IF(BE97="Unión por la Patria (Frente de Todos)",CN97-MIN(CK97,CQ97,CT97),IF(BE97="Juntos por el Cambio",CK97-MIN(CN97,CQ97,CT97),IF(BE97="La Libertad Avanza",CQ97-MIN(CK97,CN97,CT97),IF(BE97="Frente de Izquierda",CT97-MIN(CK97,CN97,CQ97),"N/A"))))</f>
        <v>4</v>
      </c>
      <c r="DC97">
        <f>MAX(CK97,CN97,CQ97,CT97)-MIN(CK97,CN97,CQ97,CT97)</f>
        <v>4</v>
      </c>
      <c r="DD97">
        <f>IF(BE97="Unión por la Patria (Frente de Todos)",CN97-AVERAGE(CK97,CQ97,CT97),IF(BE97="Juntos por el Cambio",CK97-AVERAGE(CN97,CQ97,CT97),IF(BE97="La Libertad Avanza",CQ97-AVERAGE(CK97,CN97,CT97),IF(BE97="Frente de Izquierda",CT97-AVERAGE(CK97,CN97,CQ97),"N/A"))))</f>
        <v>1.6666666666666665</v>
      </c>
      <c r="DE97">
        <f>IF(BE97="Unión por la Patria (Frente de Todos)",AVERAGE(CJ97:CL97,CP97:CU97),IF(BE97="Juntos por el Cambio",AVERAGE(CM97:CU97),IF(BE97="La Libertad Avanza",AVERAGE(CS97:CU97,CJ97:CO97),IF(BE97="Frente de Izquierda",AVERAGE(CJ97:CR97),"N/A"))))</f>
        <v>3.2222222222222223</v>
      </c>
      <c r="DF97">
        <v>8</v>
      </c>
      <c r="DG97">
        <v>2</v>
      </c>
      <c r="DH97">
        <v>3</v>
      </c>
      <c r="DI97">
        <v>0</v>
      </c>
      <c r="DJ97">
        <v>1</v>
      </c>
      <c r="DK97">
        <v>6</v>
      </c>
      <c r="DL97">
        <v>1</v>
      </c>
      <c r="DM97">
        <v>6</v>
      </c>
      <c r="DN97">
        <v>1</v>
      </c>
      <c r="DO97">
        <v>1</v>
      </c>
      <c r="DP97">
        <v>5</v>
      </c>
      <c r="DQ97">
        <v>6</v>
      </c>
      <c r="DR97">
        <v>6</v>
      </c>
      <c r="DS97">
        <v>5</v>
      </c>
      <c r="DT97">
        <v>6</v>
      </c>
      <c r="DU97">
        <v>6</v>
      </c>
      <c r="DV97">
        <v>1</v>
      </c>
      <c r="DW97" t="s">
        <v>617</v>
      </c>
      <c r="DX97" t="s">
        <v>618</v>
      </c>
      <c r="DY97" t="s">
        <v>617</v>
      </c>
      <c r="DZ97" t="s">
        <v>617</v>
      </c>
    </row>
    <row r="98" spans="1:130" x14ac:dyDescent="0.2">
      <c r="A98" s="44">
        <v>121</v>
      </c>
      <c r="B98" s="44">
        <v>0</v>
      </c>
      <c r="C98" s="44" t="s">
        <v>43</v>
      </c>
      <c r="D98" s="44">
        <v>3</v>
      </c>
      <c r="E98" s="44">
        <v>6</v>
      </c>
      <c r="F98" s="44">
        <v>3</v>
      </c>
      <c r="G98" s="44">
        <v>5</v>
      </c>
      <c r="H98" s="44">
        <v>1</v>
      </c>
      <c r="I98" s="44">
        <v>7</v>
      </c>
      <c r="J98" s="44">
        <v>1</v>
      </c>
      <c r="K98" s="44">
        <f>AVERAGE(ABS(F98-4),ABS(G98-4),ABS(H98-4),ABS(I98-4),ABS(J98-4))</f>
        <v>2.2000000000000002</v>
      </c>
      <c r="L98" s="44">
        <v>7</v>
      </c>
      <c r="M98" s="44">
        <v>4</v>
      </c>
      <c r="N98" s="44">
        <v>7</v>
      </c>
      <c r="O98" s="9">
        <f>AVERAGE(L98:N98)</f>
        <v>6</v>
      </c>
      <c r="P98" s="44">
        <v>1</v>
      </c>
      <c r="Q98" s="44">
        <v>6</v>
      </c>
      <c r="R98" s="44">
        <v>5</v>
      </c>
      <c r="S98" s="44">
        <v>3</v>
      </c>
      <c r="T98" s="44">
        <f>-P98+Q98-R98+S98</f>
        <v>3</v>
      </c>
      <c r="U98" s="44"/>
      <c r="V98" s="44"/>
      <c r="W98" s="44"/>
      <c r="X98" s="44"/>
      <c r="Y98" s="44"/>
      <c r="Z98" s="44"/>
      <c r="AA98" s="44"/>
      <c r="AB98" s="44"/>
      <c r="AC98" s="44"/>
      <c r="AD98" s="44">
        <v>6</v>
      </c>
      <c r="AE98" s="44">
        <v>4</v>
      </c>
      <c r="AF98" s="44">
        <v>6</v>
      </c>
      <c r="AG98" s="44">
        <f>AVERAGE(U98:AF98)</f>
        <v>5.333333333333333</v>
      </c>
      <c r="AH98" s="44">
        <v>3</v>
      </c>
      <c r="AI98" s="44">
        <v>2</v>
      </c>
      <c r="AJ98" s="44">
        <v>4</v>
      </c>
      <c r="AK98" s="44">
        <v>4</v>
      </c>
      <c r="AL98" s="44">
        <v>4</v>
      </c>
      <c r="AM98" s="44">
        <v>5</v>
      </c>
      <c r="AN98" s="44">
        <v>1</v>
      </c>
      <c r="AO98" s="44">
        <v>1</v>
      </c>
      <c r="AP98" s="44">
        <v>3</v>
      </c>
      <c r="AQ98" s="44">
        <v>5</v>
      </c>
      <c r="AR98" s="44">
        <v>5</v>
      </c>
      <c r="AS98" s="44">
        <v>5</v>
      </c>
      <c r="AT98">
        <f>IF(C98="Unión por la Patria (Frente de Todos)",AVERAGE(AK98:AM98)-MIN(AVERAGE(AH98:AJ98),AVERAGE(AN98:AP98),AVERAGE(AQ98:AS98)),IF(C98="Juntos por el Cambio",AVERAGE(AH98:AJ98)-MIN(AVERAGE(AK98:AM98),AVERAGE(AN98:AP98),AVERAGE(AQ98:AS98)),IF(C98="La Libertad Avanza",AVERAGE(AN98:AP98)-MIN(AVERAGE(AQ98:AS98),AVERAGE(AK98:AM98),AVERAGE(AH98:AJ98)),IF(C98="Frente de Izquierda",AVERAGE(AQ98:AS98)-MIN(AVERAGE(AN98:AP98),AVERAGE(AK98:AM98),AVERAGE(AH98:AJ98)),"N/A"))))</f>
        <v>3.333333333333333</v>
      </c>
      <c r="AU98">
        <f>MAX(SUM(AH98:AJ98),SUM(AK98:AM98),SUM(AN98:AP98),SUM(AQ98:AS98))-MIN(SUM(AH98:AJ98),SUM(AK98:AM98),SUM(AN98:AP98),SUM(AQ98:AS98))</f>
        <v>10</v>
      </c>
      <c r="AV98">
        <f>IF(C98="Unión por la Patria (Frente de Todos)",AVERAGE(AK98:AM98)-AVERAGE(AH98:AJ98,AN98:AP98,AQ98:AS98),IF(C98="Juntos por el Cambio",AVERAGE(AH98:AJ98)-AVERAGE(AK98:AS98),IF(C98="La Libertad Avanza",AVERAGE(AN98:AP98)-AVERAGE(AQ98:AS98,AH98:AM98),IF(C98="Frente de Izquierda",AVERAGE(AQ98:AS98)-AVERAGE(AH98:AP98),"N/A"))))</f>
        <v>2</v>
      </c>
      <c r="AW98">
        <f>IF(C98="Unión por la Patria (Frente de Todos)",AK98-MIN(AH98,AN98,AQ98),IF(C98="Juntos por el Cambio",AH98-MIN(AK98,AN98,AQ98),IF(C98="La Libertad Avanza",AN98-MIN(AH98,AK98,AQ98),IF(C98="Frente de Izquierda",AQ98-MIN(AH98,AK98,AN98),"N/A"))))</f>
        <v>4</v>
      </c>
      <c r="AX98">
        <f>MAX(AH98,AK98,AN98,AQ98)-MIN(AH98,AK98,AN98,AQ98)</f>
        <v>4</v>
      </c>
      <c r="AY98">
        <f>IF(C98="Unión por la Patria (Frente de Todos)",AK98-AVERAGE(AQ98,AN98,AH98),IF(C98="Juntos por el Cambio",AH98-AVERAGE(AK98,AN98,AQ98),IF(C98="La Libertad Avanza",AN98-AVERAGE(AQ98,AK98,AH98),IF(C98="Frente de Izquierda",AQ98-AVERAGE(AN98,AK98,AH98),"N/A"))))</f>
        <v>2.3333333333333335</v>
      </c>
      <c r="AZ98">
        <f>IF(C98="Unión por la Patria (Frente de Todos)",AL98-MIN(AI98,AO98,AR98),IF(C98="Juntos por el Cambio",AI98-MIN(AL98,AO98,AR98),IF(C98="La Libertad Avanza",AO98-MIN(AI98,AL98,AR98),IF(C98="Frente de Izquierda",AR98-MIN(AI98,AL98,AO98),"N/A"))))</f>
        <v>4</v>
      </c>
      <c r="BA98">
        <f>MAX(AI98,AL98,AO98,AR98)-MIN(AI98,AL98,AO98,AR98)</f>
        <v>4</v>
      </c>
      <c r="BB98">
        <f>IF(C98="Unión por la Patria (Frente de Todos)",AL98-AVERAGE(AI98,AO98,AR98),IF(C98="Juntos por el Cambio",AI98-AVERAGE(AL98,AO98,AR98),IF(C98="La Libertad Avanza",AO98-AVERAGE(AI98,AL98,AR98),IF(C98="Frente de Izquierda",AR98-AVERAGE(AI98,AL98,AO98),"N/A"))))</f>
        <v>2.6666666666666665</v>
      </c>
      <c r="BC98">
        <f>IF(C98="Unión por la Patria (Frente de Todos)",AVERAGE(AH98:AJ98,AN98:AS98),IF(C98="Juntos por el Cambio",AVERAGE(AK98:AS98),IF(C98="La Libertad Avanza",AVERAGE(AQ98:AS98,AH98:AM98),IF(C98="Frente de Izquierda",AVERAGE(AH98:AP98),"N/A"))))</f>
        <v>3</v>
      </c>
      <c r="BE98" t="s">
        <v>53</v>
      </c>
      <c r="BF98">
        <v>3</v>
      </c>
      <c r="BG98">
        <v>7</v>
      </c>
      <c r="BH98">
        <v>2</v>
      </c>
      <c r="BI98">
        <v>5</v>
      </c>
      <c r="BJ98">
        <v>1</v>
      </c>
      <c r="BK98">
        <v>7</v>
      </c>
      <c r="BL98">
        <v>1</v>
      </c>
      <c r="BM98" s="44">
        <f>AVERAGE(ABS(BH98-4),ABS(BI98-4),ABS(BJ98-4),ABS(BK98-4),ABS(BL98-4))</f>
        <v>2.4</v>
      </c>
      <c r="BN98">
        <v>7</v>
      </c>
      <c r="BO98">
        <v>5</v>
      </c>
      <c r="BP98">
        <v>7</v>
      </c>
      <c r="BQ98" s="9">
        <f>AVERAGE(BN98:BP98)</f>
        <v>6.333333333333333</v>
      </c>
      <c r="BR98">
        <v>3</v>
      </c>
      <c r="BS98">
        <v>7</v>
      </c>
      <c r="BT98">
        <v>2</v>
      </c>
      <c r="BU98">
        <v>7</v>
      </c>
      <c r="BV98" s="44">
        <f>-BR98+BS98-BT98+BU98</f>
        <v>9</v>
      </c>
      <c r="BZ98">
        <v>5</v>
      </c>
      <c r="CA98">
        <v>2</v>
      </c>
      <c r="CB98">
        <v>5</v>
      </c>
      <c r="CI98" s="44">
        <f>AVERAGE(BW98:CH98)</f>
        <v>4</v>
      </c>
      <c r="CJ98">
        <v>2</v>
      </c>
      <c r="CK98">
        <v>2</v>
      </c>
      <c r="CL98">
        <v>4</v>
      </c>
      <c r="CM98">
        <v>3</v>
      </c>
      <c r="CN98">
        <v>4</v>
      </c>
      <c r="CO98">
        <v>6</v>
      </c>
      <c r="CP98">
        <v>1</v>
      </c>
      <c r="CQ98">
        <v>1</v>
      </c>
      <c r="CR98">
        <v>2</v>
      </c>
      <c r="CS98">
        <v>5</v>
      </c>
      <c r="CT98">
        <v>6</v>
      </c>
      <c r="CU98">
        <v>6</v>
      </c>
      <c r="CV98">
        <f>IF(BE98="Unión por la Patria (Frente de Todos)",AVERAGE(CM98:CO98)-MIN(AVERAGE(CJ98:CL98),AVERAGE(CP98:CR98),AVERAGE(CS98:CU98)),IF(BE98="Juntos por el Cambio",AVERAGE(CJ98:CL98)-MIN(AVERAGE(CM98:CO98),AVERAGE(CP98:CR98),AVERAGE(CS98:CU98)),IF(BE98="La Libertad Avanza",AVERAGE(CP98:CR98)-MIN(AVERAGE(CS98:CU98),AVERAGE(CM98:CO98),AVERAGE(CJ98:CL98)),IF(BE98="Frente de Izquierda",AVERAGE(CS98:CU98)-MIN(AVERAGE(CP98:CR98),AVERAGE(CM98:CO98),AVERAGE(CJ98:CL98)),"N/A"))))</f>
        <v>3</v>
      </c>
      <c r="CW98">
        <f>MAX(SUM(CJ98:CL98),SUM(CM98:CO98),SUM(CP98:CR98),SUM(CS98:CU98))-MIN(SUM(CJ98:CL98),SUM(CM98:CO98),SUM(CP98:CR98),SUM(CS98:CU98))</f>
        <v>13</v>
      </c>
      <c r="CX98">
        <f>IF(BE98="Unión por la Patria (Frente de Todos)",AVERAGE(CM98:CO98)-AVERAGE(CJ98:CL98,CP98:CR98,CS98:CU98),IF(BE98="Juntos por el Cambio",AVERAGE(CJ98:CL98)-AVERAGE(CM98:CU98),IF(BE98="La Libertad Avanza",AVERAGE(CP98:CR98)-AVERAGE(CS98:CU98,CJ98:CO98),IF(BE98="Frente de Izquierda",AVERAGE(CS98:CU98)-AVERAGE(CJ98:CR98),"N/A"))))</f>
        <v>1.1111111111111107</v>
      </c>
      <c r="CY98">
        <f>IF(BE98="Unión por la Patria (Frente de Todos)",CM98-MIN(CJ98,CP98,CS98),IF(BE98="Juntos por el Cambio",CJ98-MIN(CM98,CP98,CS98),IF(BE98="La Libertad Avanza",CP98-MIN(CJ98,CM98,CS98),IF(BE98="Frente de Izquierda",CS98-MIN(CJ98,CM98,CP98),"N/A"))))</f>
        <v>2</v>
      </c>
      <c r="CZ98">
        <f>MAX(CJ98,CM98,CP98,CS98)-MIN(CJ98,CM98,CP98,CS98)</f>
        <v>4</v>
      </c>
      <c r="DA98">
        <f>IF(BE98="Unión por la Patria (Frente de Todos)",CM98-AVERAGE(CS98,CP98,CJ98),IF(BE98="Juntos por el Cambio",CJ98-AVERAGE(CM98,CP98,CS98),IF(BE98="La Libertad Avanza",CP98-AVERAGE(CS98,CM98,CJ98),IF(BE98="Frente de Izquierda",CS98-AVERAGE(CP98,CM98,CJ98),"N/A"))))</f>
        <v>0.33333333333333348</v>
      </c>
      <c r="DB98">
        <f>IF(BE98="Unión por la Patria (Frente de Todos)",CN98-MIN(CK98,CQ98,CT98),IF(BE98="Juntos por el Cambio",CK98-MIN(CN98,CQ98,CT98),IF(BE98="La Libertad Avanza",CQ98-MIN(CK98,CN98,CT98),IF(BE98="Frente de Izquierda",CT98-MIN(CK98,CN98,CQ98),"N/A"))))</f>
        <v>3</v>
      </c>
      <c r="DC98">
        <f>MAX(CK98,CN98,CQ98,CT98)-MIN(CK98,CN98,CQ98,CT98)</f>
        <v>5</v>
      </c>
      <c r="DD98">
        <f>IF(BE98="Unión por la Patria (Frente de Todos)",CN98-AVERAGE(CK98,CQ98,CT98),IF(BE98="Juntos por el Cambio",CK98-AVERAGE(CN98,CQ98,CT98),IF(BE98="La Libertad Avanza",CQ98-AVERAGE(CK98,CN98,CT98),IF(BE98="Frente de Izquierda",CT98-AVERAGE(CK98,CN98,CQ98),"N/A"))))</f>
        <v>1</v>
      </c>
      <c r="DE98">
        <f>IF(BE98="Unión por la Patria (Frente de Todos)",AVERAGE(CJ98:CL98,CP98:CU98),IF(BE98="Juntos por el Cambio",AVERAGE(CM98:CU98),IF(BE98="La Libertad Avanza",AVERAGE(CS98:CU98,CJ98:CO98),IF(BE98="Frente de Izquierda",AVERAGE(CJ98:CR98),"N/A"))))</f>
        <v>3.2222222222222223</v>
      </c>
      <c r="DF98">
        <v>8</v>
      </c>
      <c r="DG98" t="s">
        <v>518</v>
      </c>
      <c r="DH98" t="s">
        <v>518</v>
      </c>
      <c r="DI98" t="s">
        <v>518</v>
      </c>
      <c r="DJ98" t="s">
        <v>518</v>
      </c>
      <c r="DK98" t="s">
        <v>518</v>
      </c>
      <c r="DL98" t="s">
        <v>518</v>
      </c>
      <c r="DM98" t="s">
        <v>518</v>
      </c>
      <c r="DN98" t="s">
        <v>518</v>
      </c>
      <c r="DO98" t="s">
        <v>518</v>
      </c>
      <c r="DP98" t="s">
        <v>518</v>
      </c>
      <c r="DQ98" t="s">
        <v>518</v>
      </c>
      <c r="DR98" t="s">
        <v>518</v>
      </c>
      <c r="DS98" t="s">
        <v>518</v>
      </c>
      <c r="DT98" t="s">
        <v>518</v>
      </c>
      <c r="DU98" t="s">
        <v>518</v>
      </c>
      <c r="DV98" t="s">
        <v>518</v>
      </c>
      <c r="DW98" t="s">
        <v>518</v>
      </c>
      <c r="DX98" t="s">
        <v>518</v>
      </c>
      <c r="DY98" t="s">
        <v>518</v>
      </c>
      <c r="DZ98" t="s">
        <v>518</v>
      </c>
    </row>
    <row r="99" spans="1:130" x14ac:dyDescent="0.2">
      <c r="A99" s="44">
        <v>321</v>
      </c>
      <c r="B99" s="44">
        <v>0</v>
      </c>
      <c r="C99" s="44" t="s">
        <v>43</v>
      </c>
      <c r="D99" s="44">
        <v>4</v>
      </c>
      <c r="E99" s="44">
        <v>2</v>
      </c>
      <c r="F99" s="44">
        <v>5</v>
      </c>
      <c r="G99" s="44">
        <v>4</v>
      </c>
      <c r="H99" s="44">
        <v>1</v>
      </c>
      <c r="I99" s="44">
        <v>4</v>
      </c>
      <c r="J99" s="44">
        <v>1</v>
      </c>
      <c r="K99" s="44">
        <f>AVERAGE(ABS(F99-4),ABS(G99-4),ABS(H99-4),ABS(I99-4),ABS(J99-4))</f>
        <v>1.4</v>
      </c>
      <c r="L99" s="44">
        <v>7</v>
      </c>
      <c r="M99" s="44">
        <v>4</v>
      </c>
      <c r="N99" s="44">
        <v>7</v>
      </c>
      <c r="O99" s="9">
        <f>AVERAGE(L99:N99)</f>
        <v>6</v>
      </c>
      <c r="P99" s="44">
        <v>1</v>
      </c>
      <c r="Q99" s="44">
        <v>1</v>
      </c>
      <c r="R99" s="44">
        <v>7</v>
      </c>
      <c r="S99" s="44">
        <v>7</v>
      </c>
      <c r="T99" s="44">
        <f>-P99+Q99-R99+S99</f>
        <v>0</v>
      </c>
      <c r="U99" s="44"/>
      <c r="V99" s="44"/>
      <c r="W99" s="44"/>
      <c r="X99" s="44"/>
      <c r="Y99" s="44"/>
      <c r="Z99" s="44"/>
      <c r="AA99" s="44"/>
      <c r="AB99" s="44"/>
      <c r="AC99" s="44"/>
      <c r="AD99" s="44">
        <v>1</v>
      </c>
      <c r="AE99" s="44">
        <v>1</v>
      </c>
      <c r="AF99" s="44">
        <v>1</v>
      </c>
      <c r="AG99" s="44">
        <f>AVERAGE(U99:AF99)</f>
        <v>1</v>
      </c>
      <c r="AH99" s="44">
        <v>3</v>
      </c>
      <c r="AI99" s="44">
        <v>3</v>
      </c>
      <c r="AJ99" s="44">
        <v>4</v>
      </c>
      <c r="AK99" s="44">
        <v>4</v>
      </c>
      <c r="AL99" s="44">
        <v>4</v>
      </c>
      <c r="AM99" s="44">
        <v>5</v>
      </c>
      <c r="AN99" s="44">
        <v>3</v>
      </c>
      <c r="AO99" s="44">
        <v>3</v>
      </c>
      <c r="AP99" s="44">
        <v>3</v>
      </c>
      <c r="AQ99" s="44">
        <v>4</v>
      </c>
      <c r="AR99" s="44">
        <v>4</v>
      </c>
      <c r="AS99" s="44">
        <v>5</v>
      </c>
      <c r="AT99">
        <f>IF(C99="Unión por la Patria (Frente de Todos)",AVERAGE(AK99:AM99)-MIN(AVERAGE(AH99:AJ99),AVERAGE(AN99:AP99),AVERAGE(AQ99:AS99)),IF(C99="Juntos por el Cambio",AVERAGE(AH99:AJ99)-MIN(AVERAGE(AK99:AM99),AVERAGE(AN99:AP99),AVERAGE(AQ99:AS99)),IF(C99="La Libertad Avanza",AVERAGE(AN99:AP99)-MIN(AVERAGE(AQ99:AS99),AVERAGE(AK99:AM99),AVERAGE(AH99:AJ99)),IF(C99="Frente de Izquierda",AVERAGE(AQ99:AS99)-MIN(AVERAGE(AN99:AP99),AVERAGE(AK99:AM99),AVERAGE(AH99:AJ99)),"N/A"))))</f>
        <v>1.333333333333333</v>
      </c>
      <c r="AU99">
        <f>MAX(SUM(AH99:AJ99),SUM(AK99:AM99),SUM(AN99:AP99),SUM(AQ99:AS99))-MIN(SUM(AH99:AJ99),SUM(AK99:AM99),SUM(AN99:AP99),SUM(AQ99:AS99))</f>
        <v>4</v>
      </c>
      <c r="AV99">
        <f>IF(C99="Unión por la Patria (Frente de Todos)",AVERAGE(AK99:AM99)-AVERAGE(AH99:AJ99,AN99:AP99,AQ99:AS99),IF(C99="Juntos por el Cambio",AVERAGE(AH99:AJ99)-AVERAGE(AK99:AS99),IF(C99="La Libertad Avanza",AVERAGE(AN99:AP99)-AVERAGE(AQ99:AS99,AH99:AM99),IF(C99="Frente de Izquierda",AVERAGE(AQ99:AS99)-AVERAGE(AH99:AP99),"N/A"))))</f>
        <v>0.77777777777777768</v>
      </c>
      <c r="AW99">
        <f>IF(C99="Unión por la Patria (Frente de Todos)",AK99-MIN(AH99,AN99,AQ99),IF(C99="Juntos por el Cambio",AH99-MIN(AK99,AN99,AQ99),IF(C99="La Libertad Avanza",AN99-MIN(AH99,AK99,AQ99),IF(C99="Frente de Izquierda",AQ99-MIN(AH99,AK99,AN99),"N/A"))))</f>
        <v>1</v>
      </c>
      <c r="AX99">
        <f>MAX(AH99,AK99,AN99,AQ99)-MIN(AH99,AK99,AN99,AQ99)</f>
        <v>1</v>
      </c>
      <c r="AY99">
        <f>IF(C99="Unión por la Patria (Frente de Todos)",AK99-AVERAGE(AQ99,AN99,AH99),IF(C99="Juntos por el Cambio",AH99-AVERAGE(AK99,AN99,AQ99),IF(C99="La Libertad Avanza",AN99-AVERAGE(AQ99,AK99,AH99),IF(C99="Frente de Izquierda",AQ99-AVERAGE(AN99,AK99,AH99),"N/A"))))</f>
        <v>0.66666666666666652</v>
      </c>
      <c r="AZ99">
        <f>IF(C99="Unión por la Patria (Frente de Todos)",AL99-MIN(AI99,AO99,AR99),IF(C99="Juntos por el Cambio",AI99-MIN(AL99,AO99,AR99),IF(C99="La Libertad Avanza",AO99-MIN(AI99,AL99,AR99),IF(C99="Frente de Izquierda",AR99-MIN(AI99,AL99,AO99),"N/A"))))</f>
        <v>1</v>
      </c>
      <c r="BA99">
        <f>MAX(AI99,AL99,AO99,AR99)-MIN(AI99,AL99,AO99,AR99)</f>
        <v>1</v>
      </c>
      <c r="BB99">
        <f>IF(C99="Unión por la Patria (Frente de Todos)",AL99-AVERAGE(AI99,AO99,AR99),IF(C99="Juntos por el Cambio",AI99-AVERAGE(AL99,AO99,AR99),IF(C99="La Libertad Avanza",AO99-AVERAGE(AI99,AL99,AR99),IF(C99="Frente de Izquierda",AR99-AVERAGE(AI99,AL99,AO99),"N/A"))))</f>
        <v>0.66666666666666652</v>
      </c>
      <c r="BC99">
        <f>IF(C99="Unión por la Patria (Frente de Todos)",AVERAGE(AH99:AJ99,AN99:AS99),IF(C99="Juntos por el Cambio",AVERAGE(AK99:AS99),IF(C99="La Libertad Avanza",AVERAGE(AQ99:AS99,AH99:AM99),IF(C99="Frente de Izquierda",AVERAGE(AH99:AP99),"N/A"))))</f>
        <v>3.5555555555555554</v>
      </c>
      <c r="BE99" t="s">
        <v>43</v>
      </c>
      <c r="BF99">
        <v>5</v>
      </c>
      <c r="BG99">
        <v>4</v>
      </c>
      <c r="BH99">
        <v>3</v>
      </c>
      <c r="BI99">
        <v>4</v>
      </c>
      <c r="BJ99">
        <v>2</v>
      </c>
      <c r="BK99">
        <v>1</v>
      </c>
      <c r="BL99">
        <v>1</v>
      </c>
      <c r="BM99" s="44">
        <f>AVERAGE(ABS(BH99-4),ABS(BI99-4),ABS(BJ99-4),ABS(BK99-4),ABS(BL99-4))</f>
        <v>1.8</v>
      </c>
      <c r="BN99">
        <v>5</v>
      </c>
      <c r="BO99">
        <v>5</v>
      </c>
      <c r="BP99">
        <v>7</v>
      </c>
      <c r="BQ99" s="9">
        <f>AVERAGE(BN99:BP99)</f>
        <v>5.666666666666667</v>
      </c>
      <c r="BR99">
        <v>2</v>
      </c>
      <c r="BS99">
        <v>7</v>
      </c>
      <c r="BT99">
        <v>3</v>
      </c>
      <c r="BU99">
        <v>6</v>
      </c>
      <c r="BV99" s="44">
        <f>-BR99+BS99-BT99+BU99</f>
        <v>8</v>
      </c>
      <c r="CF99">
        <v>3</v>
      </c>
      <c r="CG99">
        <v>2</v>
      </c>
      <c r="CH99">
        <v>3</v>
      </c>
      <c r="CI99" s="44">
        <f>AVERAGE(BW99:CH99)</f>
        <v>2.6666666666666665</v>
      </c>
      <c r="CJ99">
        <v>3</v>
      </c>
      <c r="CK99">
        <v>3</v>
      </c>
      <c r="CL99">
        <v>4</v>
      </c>
      <c r="CM99">
        <v>4</v>
      </c>
      <c r="CN99">
        <v>3</v>
      </c>
      <c r="CO99">
        <v>4</v>
      </c>
      <c r="CP99">
        <v>3</v>
      </c>
      <c r="CQ99">
        <v>3</v>
      </c>
      <c r="CR99">
        <v>3</v>
      </c>
      <c r="CS99">
        <v>4</v>
      </c>
      <c r="CT99">
        <v>4</v>
      </c>
      <c r="CU99">
        <v>4</v>
      </c>
      <c r="CV99">
        <f>IF(BE99="Unión por la Patria (Frente de Todos)",AVERAGE(CM99:CO99)-MIN(AVERAGE(CJ99:CL99),AVERAGE(CP99:CR99),AVERAGE(CS99:CU99)),IF(BE99="Juntos por el Cambio",AVERAGE(CJ99:CL99)-MIN(AVERAGE(CM99:CO99),AVERAGE(CP99:CR99),AVERAGE(CS99:CU99)),IF(BE99="La Libertad Avanza",AVERAGE(CP99:CR99)-MIN(AVERAGE(CS99:CU99),AVERAGE(CM99:CO99),AVERAGE(CJ99:CL99)),IF(BE99="Frente de Izquierda",AVERAGE(CS99:CU99)-MIN(AVERAGE(CP99:CR99),AVERAGE(CM99:CO99),AVERAGE(CJ99:CL99)),"N/A"))))</f>
        <v>1</v>
      </c>
      <c r="CW99">
        <f>MAX(SUM(CJ99:CL99),SUM(CM99:CO99),SUM(CP99:CR99),SUM(CS99:CU99))-MIN(SUM(CJ99:CL99),SUM(CM99:CO99),SUM(CP99:CR99),SUM(CS99:CU99))</f>
        <v>3</v>
      </c>
      <c r="CX99">
        <f>IF(BE99="Unión por la Patria (Frente de Todos)",AVERAGE(CM99:CO99)-AVERAGE(CJ99:CL99,CP99:CR99,CS99:CU99),IF(BE99="Juntos por el Cambio",AVERAGE(CJ99:CL99)-AVERAGE(CM99:CU99),IF(BE99="La Libertad Avanza",AVERAGE(CP99:CR99)-AVERAGE(CS99:CU99,CJ99:CO99),IF(BE99="Frente de Izquierda",AVERAGE(CS99:CU99)-AVERAGE(CJ99:CR99),"N/A"))))</f>
        <v>0.66666666666666652</v>
      </c>
      <c r="CY99">
        <f>IF(BE99="Unión por la Patria (Frente de Todos)",CM99-MIN(CJ99,CP99,CS99),IF(BE99="Juntos por el Cambio",CJ99-MIN(CM99,CP99,CS99),IF(BE99="La Libertad Avanza",CP99-MIN(CJ99,CM99,CS99),IF(BE99="Frente de Izquierda",CS99-MIN(CJ99,CM99,CP99),"N/A"))))</f>
        <v>1</v>
      </c>
      <c r="CZ99">
        <f>MAX(CJ99,CM99,CP99,CS99)-MIN(CJ99,CM99,CP99,CS99)</f>
        <v>1</v>
      </c>
      <c r="DA99">
        <f>IF(BE99="Unión por la Patria (Frente de Todos)",CM99-AVERAGE(CS99,CP99,CJ99),IF(BE99="Juntos por el Cambio",CJ99-AVERAGE(CM99,CP99,CS99),IF(BE99="La Libertad Avanza",CP99-AVERAGE(CS99,CM99,CJ99),IF(BE99="Frente de Izquierda",CS99-AVERAGE(CP99,CM99,CJ99),"N/A"))))</f>
        <v>0.66666666666666652</v>
      </c>
      <c r="DB99">
        <f>IF(BE99="Unión por la Patria (Frente de Todos)",CN99-MIN(CK99,CQ99,CT99),IF(BE99="Juntos por el Cambio",CK99-MIN(CN99,CQ99,CT99),IF(BE99="La Libertad Avanza",CQ99-MIN(CK99,CN99,CT99),IF(BE99="Frente de Izquierda",CT99-MIN(CK99,CN99,CQ99),"N/A"))))</f>
        <v>1</v>
      </c>
      <c r="DC99">
        <f>MAX(CK99,CN99,CQ99,CT99)-MIN(CK99,CN99,CQ99,CT99)</f>
        <v>1</v>
      </c>
      <c r="DD99">
        <f>IF(BE99="Unión por la Patria (Frente de Todos)",CN99-AVERAGE(CK99,CQ99,CT99),IF(BE99="Juntos por el Cambio",CK99-AVERAGE(CN99,CQ99,CT99),IF(BE99="La Libertad Avanza",CQ99-AVERAGE(CK99,CN99,CT99),IF(BE99="Frente de Izquierda",CT99-AVERAGE(CK99,CN99,CQ99),"N/A"))))</f>
        <v>1</v>
      </c>
      <c r="DE99">
        <f>IF(BE99="Unión por la Patria (Frente de Todos)",AVERAGE(CJ99:CL99,CP99:CU99),IF(BE99="Juntos por el Cambio",AVERAGE(CM99:CU99),IF(BE99="La Libertad Avanza",AVERAGE(CS99:CU99,CJ99:CO99),IF(BE99="Frente de Izquierda",AVERAGE(CJ99:CR99),"N/A"))))</f>
        <v>3.3333333333333335</v>
      </c>
      <c r="DF99">
        <v>8</v>
      </c>
      <c r="DG99" t="s">
        <v>518</v>
      </c>
      <c r="DH99" t="s">
        <v>518</v>
      </c>
      <c r="DI99" t="s">
        <v>518</v>
      </c>
      <c r="DJ99" t="s">
        <v>518</v>
      </c>
      <c r="DK99" t="s">
        <v>518</v>
      </c>
      <c r="DL99" t="s">
        <v>518</v>
      </c>
      <c r="DM99" t="s">
        <v>518</v>
      </c>
      <c r="DN99" t="s">
        <v>518</v>
      </c>
      <c r="DO99" t="s">
        <v>518</v>
      </c>
      <c r="DP99" t="s">
        <v>518</v>
      </c>
      <c r="DQ99" t="s">
        <v>518</v>
      </c>
      <c r="DR99" t="s">
        <v>518</v>
      </c>
      <c r="DS99" t="s">
        <v>518</v>
      </c>
      <c r="DT99" t="s">
        <v>518</v>
      </c>
      <c r="DU99" t="s">
        <v>518</v>
      </c>
      <c r="DV99" t="s">
        <v>518</v>
      </c>
      <c r="DW99" t="s">
        <v>518</v>
      </c>
      <c r="DX99" t="s">
        <v>518</v>
      </c>
      <c r="DY99" t="s">
        <v>518</v>
      </c>
      <c r="DZ99" t="s">
        <v>518</v>
      </c>
    </row>
    <row r="100" spans="1:130" x14ac:dyDescent="0.2">
      <c r="A100" s="44">
        <v>345</v>
      </c>
      <c r="B100" s="44">
        <v>1</v>
      </c>
      <c r="C100" s="44" t="s">
        <v>47</v>
      </c>
      <c r="D100" s="44">
        <v>5</v>
      </c>
      <c r="E100" s="44">
        <v>7</v>
      </c>
      <c r="F100" s="44">
        <v>5</v>
      </c>
      <c r="G100" s="44">
        <v>1</v>
      </c>
      <c r="H100" s="44">
        <v>7</v>
      </c>
      <c r="I100" s="44">
        <v>2</v>
      </c>
      <c r="J100" s="44">
        <v>7</v>
      </c>
      <c r="K100" s="44">
        <f>AVERAGE(ABS(F100-4),ABS(G100-4),ABS(H100-4),ABS(I100-4),ABS(J100-4))</f>
        <v>2.4</v>
      </c>
      <c r="L100" s="44">
        <v>7</v>
      </c>
      <c r="M100" s="44">
        <v>1</v>
      </c>
      <c r="N100" s="44">
        <v>7</v>
      </c>
      <c r="O100" s="9">
        <f>AVERAGE(L100:N100)</f>
        <v>5</v>
      </c>
      <c r="P100" s="44">
        <v>6</v>
      </c>
      <c r="Q100" s="44">
        <v>7</v>
      </c>
      <c r="R100" s="44">
        <v>7</v>
      </c>
      <c r="S100" s="44">
        <v>3</v>
      </c>
      <c r="T100" s="44">
        <f>-P100+Q100-R100+S100</f>
        <v>-3</v>
      </c>
      <c r="U100" s="44">
        <v>1</v>
      </c>
      <c r="V100" s="44">
        <v>1</v>
      </c>
      <c r="W100" s="44">
        <v>5</v>
      </c>
      <c r="X100" s="44"/>
      <c r="Y100" s="44"/>
      <c r="Z100" s="44"/>
      <c r="AA100" s="44"/>
      <c r="AB100" s="44"/>
      <c r="AC100" s="44"/>
      <c r="AD100" s="44"/>
      <c r="AE100" s="44"/>
      <c r="AF100" s="44"/>
      <c r="AG100" s="44">
        <f>AVERAGE(U100:AF100)</f>
        <v>2.3333333333333335</v>
      </c>
      <c r="AH100" s="44">
        <v>4</v>
      </c>
      <c r="AI100" s="44">
        <v>6</v>
      </c>
      <c r="AJ100" s="44">
        <v>6</v>
      </c>
      <c r="AK100" s="44">
        <v>1</v>
      </c>
      <c r="AL100" s="44">
        <v>1</v>
      </c>
      <c r="AM100" s="44">
        <v>2</v>
      </c>
      <c r="AN100" s="44">
        <v>4</v>
      </c>
      <c r="AO100" s="44">
        <v>4</v>
      </c>
      <c r="AP100" s="44">
        <v>4</v>
      </c>
      <c r="AQ100" s="44">
        <v>3</v>
      </c>
      <c r="AR100" s="44">
        <v>1</v>
      </c>
      <c r="AS100" s="44">
        <v>3</v>
      </c>
      <c r="AT100">
        <f>IF(C100="Unión por la Patria (Frente de Todos)",AVERAGE(AK100:AM100)-MIN(AVERAGE(AH100:AJ100),AVERAGE(AN100:AP100),AVERAGE(AQ100:AS100)),IF(C100="Juntos por el Cambio",AVERAGE(AH100:AJ100)-MIN(AVERAGE(AK100:AM100),AVERAGE(AN100:AP100),AVERAGE(AQ100:AS100)),IF(C100="La Libertad Avanza",AVERAGE(AN100:AP100)-MIN(AVERAGE(AQ100:AS100),AVERAGE(AK100:AM100),AVERAGE(AH100:AJ100)),IF(C100="Frente de Izquierda",AVERAGE(AQ100:AS100)-MIN(AVERAGE(AN100:AP100),AVERAGE(AK100:AM100),AVERAGE(AH100:AJ100)),"N/A"))))</f>
        <v>4</v>
      </c>
      <c r="AU100">
        <f>MAX(SUM(AH100:AJ100),SUM(AK100:AM100),SUM(AN100:AP100),SUM(AQ100:AS100))-MIN(SUM(AH100:AJ100),SUM(AK100:AM100),SUM(AN100:AP100),SUM(AQ100:AS100))</f>
        <v>12</v>
      </c>
      <c r="AV100">
        <f>IF(C100="Unión por la Patria (Frente de Todos)",AVERAGE(AK100:AM100)-AVERAGE(AH100:AJ100,AN100:AP100,AQ100:AS100),IF(C100="Juntos por el Cambio",AVERAGE(AH100:AJ100)-AVERAGE(AK100:AS100),IF(C100="La Libertad Avanza",AVERAGE(AN100:AP100)-AVERAGE(AQ100:AS100,AH100:AM100),IF(C100="Frente de Izquierda",AVERAGE(AQ100:AS100)-AVERAGE(AH100:AP100),"N/A"))))</f>
        <v>2.7777777777777777</v>
      </c>
      <c r="AW100">
        <f>IF(C100="Unión por la Patria (Frente de Todos)",AK100-MIN(AH100,AN100,AQ100),IF(C100="Juntos por el Cambio",AH100-MIN(AK100,AN100,AQ100),IF(C100="La Libertad Avanza",AN100-MIN(AH100,AK100,AQ100),IF(C100="Frente de Izquierda",AQ100-MIN(AH100,AK100,AN100),"N/A"))))</f>
        <v>3</v>
      </c>
      <c r="AX100">
        <f>MAX(AH100,AK100,AN100,AQ100)-MIN(AH100,AK100,AN100,AQ100)</f>
        <v>3</v>
      </c>
      <c r="AY100">
        <f>IF(C100="Unión por la Patria (Frente de Todos)",AK100-AVERAGE(AQ100,AN100,AH100),IF(C100="Juntos por el Cambio",AH100-AVERAGE(AK100,AN100,AQ100),IF(C100="La Libertad Avanza",AN100-AVERAGE(AQ100,AK100,AH100),IF(C100="Frente de Izquierda",AQ100-AVERAGE(AN100,AK100,AH100),"N/A"))))</f>
        <v>1.3333333333333335</v>
      </c>
      <c r="AZ100">
        <f>IF(C100="Unión por la Patria (Frente de Todos)",AL100-MIN(AI100,AO100,AR100),IF(C100="Juntos por el Cambio",AI100-MIN(AL100,AO100,AR100),IF(C100="La Libertad Avanza",AO100-MIN(AI100,AL100,AR100),IF(C100="Frente de Izquierda",AR100-MIN(AI100,AL100,AO100),"N/A"))))</f>
        <v>5</v>
      </c>
      <c r="BA100">
        <f>MAX(AI100,AL100,AO100,AR100)-MIN(AI100,AL100,AO100,AR100)</f>
        <v>5</v>
      </c>
      <c r="BB100">
        <f>IF(C100="Unión por la Patria (Frente de Todos)",AL100-AVERAGE(AI100,AO100,AR100),IF(C100="Juntos por el Cambio",AI100-AVERAGE(AL100,AO100,AR100),IF(C100="La Libertad Avanza",AO100-AVERAGE(AI100,AL100,AR100),IF(C100="Frente de Izquierda",AR100-AVERAGE(AI100,AL100,AO100),"N/A"))))</f>
        <v>4</v>
      </c>
      <c r="BC100">
        <f>IF(C100="Unión por la Patria (Frente de Todos)",AVERAGE(AH100:AJ100,AN100:AS100),IF(C100="Juntos por el Cambio",AVERAGE(AK100:AS100),IF(C100="La Libertad Avanza",AVERAGE(AQ100:AS100,AH100:AM100),IF(C100="Frente de Izquierda",AVERAGE(AH100:AP100),"N/A"))))</f>
        <v>2.5555555555555554</v>
      </c>
      <c r="BE100" t="s">
        <v>47</v>
      </c>
      <c r="BF100">
        <v>5</v>
      </c>
      <c r="BG100">
        <v>7</v>
      </c>
      <c r="BH100">
        <v>6</v>
      </c>
      <c r="BI100">
        <v>1</v>
      </c>
      <c r="BJ100">
        <v>7</v>
      </c>
      <c r="BK100">
        <v>4</v>
      </c>
      <c r="BL100">
        <v>7</v>
      </c>
      <c r="BM100" s="44">
        <f>AVERAGE(ABS(BH100-4),ABS(BI100-4),ABS(BJ100-4),ABS(BK100-4),ABS(BL100-4))</f>
        <v>2.2000000000000002</v>
      </c>
      <c r="BN100">
        <v>7</v>
      </c>
      <c r="BO100">
        <v>1</v>
      </c>
      <c r="BP100">
        <v>7</v>
      </c>
      <c r="BQ100" s="9">
        <f>AVERAGE(BN100:BP100)</f>
        <v>5</v>
      </c>
      <c r="BR100">
        <v>5</v>
      </c>
      <c r="BS100">
        <v>5</v>
      </c>
      <c r="BT100">
        <v>7</v>
      </c>
      <c r="BU100">
        <v>6</v>
      </c>
      <c r="BV100" s="44">
        <f>-BR100+BS100-BT100+BU100</f>
        <v>-1</v>
      </c>
      <c r="BW100">
        <v>1</v>
      </c>
      <c r="BX100">
        <v>1</v>
      </c>
      <c r="BY100">
        <v>5</v>
      </c>
      <c r="CI100" s="44">
        <f>AVERAGE(BW100:CH100)</f>
        <v>2.3333333333333335</v>
      </c>
      <c r="CJ100">
        <v>4</v>
      </c>
      <c r="CK100">
        <v>4</v>
      </c>
      <c r="CL100">
        <v>4</v>
      </c>
      <c r="CM100">
        <v>2</v>
      </c>
      <c r="CN100">
        <v>2</v>
      </c>
      <c r="CO100">
        <v>2</v>
      </c>
      <c r="CP100">
        <v>4</v>
      </c>
      <c r="CQ100">
        <v>4</v>
      </c>
      <c r="CR100">
        <v>4</v>
      </c>
      <c r="CS100">
        <v>4</v>
      </c>
      <c r="CT100">
        <v>4</v>
      </c>
      <c r="CU100">
        <v>4</v>
      </c>
      <c r="CV100">
        <f>IF(BE100="Unión por la Patria (Frente de Todos)",AVERAGE(CM100:CO100)-MIN(AVERAGE(CJ100:CL100),AVERAGE(CP100:CR100),AVERAGE(CS100:CU100)),IF(BE100="Juntos por el Cambio",AVERAGE(CJ100:CL100)-MIN(AVERAGE(CM100:CO100),AVERAGE(CP100:CR100),AVERAGE(CS100:CU100)),IF(BE100="La Libertad Avanza",AVERAGE(CP100:CR100)-MIN(AVERAGE(CS100:CU100),AVERAGE(CM100:CO100),AVERAGE(CJ100:CL100)),IF(BE100="Frente de Izquierda",AVERAGE(CS100:CU100)-MIN(AVERAGE(CP100:CR100),AVERAGE(CM100:CO100),AVERAGE(CJ100:CL100)),"N/A"))))</f>
        <v>2</v>
      </c>
      <c r="CW100">
        <f>MAX(SUM(CJ100:CL100),SUM(CM100:CO100),SUM(CP100:CR100),SUM(CS100:CU100))-MIN(SUM(CJ100:CL100),SUM(CM100:CO100),SUM(CP100:CR100),SUM(CS100:CU100))</f>
        <v>6</v>
      </c>
      <c r="CX100">
        <f>IF(BE100="Unión por la Patria (Frente de Todos)",AVERAGE(CM100:CO100)-AVERAGE(CJ100:CL100,CP100:CR100,CS100:CU100),IF(BE100="Juntos por el Cambio",AVERAGE(CJ100:CL100)-AVERAGE(CM100:CU100),IF(BE100="La Libertad Avanza",AVERAGE(CP100:CR100)-AVERAGE(CS100:CU100,CJ100:CO100),IF(BE100="Frente de Izquierda",AVERAGE(CS100:CU100)-AVERAGE(CJ100:CR100),"N/A"))))</f>
        <v>0.66666666666666652</v>
      </c>
      <c r="CY100">
        <f>IF(BE100="Unión por la Patria (Frente de Todos)",CM100-MIN(CJ100,CP100,CS100),IF(BE100="Juntos por el Cambio",CJ100-MIN(CM100,CP100,CS100),IF(BE100="La Libertad Avanza",CP100-MIN(CJ100,CM100,CS100),IF(BE100="Frente de Izquierda",CS100-MIN(CJ100,CM100,CP100),"N/A"))))</f>
        <v>2</v>
      </c>
      <c r="CZ100">
        <f>MAX(CJ100,CM100,CP100,CS100)-MIN(CJ100,CM100,CP100,CS100)</f>
        <v>2</v>
      </c>
      <c r="DA100">
        <f>IF(BE100="Unión por la Patria (Frente de Todos)",CM100-AVERAGE(CS100,CP100,CJ100),IF(BE100="Juntos por el Cambio",CJ100-AVERAGE(CM100,CP100,CS100),IF(BE100="La Libertad Avanza",CP100-AVERAGE(CS100,CM100,CJ100),IF(BE100="Frente de Izquierda",CS100-AVERAGE(CP100,CM100,CJ100),"N/A"))))</f>
        <v>0.66666666666666652</v>
      </c>
      <c r="DB100">
        <f>IF(BE100="Unión por la Patria (Frente de Todos)",CN100-MIN(CK100,CQ100,CT100),IF(BE100="Juntos por el Cambio",CK100-MIN(CN100,CQ100,CT100),IF(BE100="La Libertad Avanza",CQ100-MIN(CK100,CN100,CT100),IF(BE100="Frente de Izquierda",CT100-MIN(CK100,CN100,CQ100),"N/A"))))</f>
        <v>2</v>
      </c>
      <c r="DC100">
        <f>MAX(CK100,CN100,CQ100,CT100)-MIN(CK100,CN100,CQ100,CT100)</f>
        <v>2</v>
      </c>
      <c r="DD100">
        <f>IF(BE100="Unión por la Patria (Frente de Todos)",CN100-AVERAGE(CK100,CQ100,CT100),IF(BE100="Juntos por el Cambio",CK100-AVERAGE(CN100,CQ100,CT100),IF(BE100="La Libertad Avanza",CQ100-AVERAGE(CK100,CN100,CT100),IF(BE100="Frente de Izquierda",CT100-AVERAGE(CK100,CN100,CQ100),"N/A"))))</f>
        <v>0.66666666666666652</v>
      </c>
      <c r="DE100">
        <f>IF(BE100="Unión por la Patria (Frente de Todos)",AVERAGE(CJ100:CL100,CP100:CU100),IF(BE100="Juntos por el Cambio",AVERAGE(CM100:CU100),IF(BE100="La Libertad Avanza",AVERAGE(CS100:CU100,CJ100:CO100),IF(BE100="Frente de Izquierda",AVERAGE(CJ100:CR100),"N/A"))))</f>
        <v>3.3333333333333335</v>
      </c>
      <c r="DF100">
        <v>8</v>
      </c>
      <c r="DG100">
        <v>0</v>
      </c>
      <c r="DH100">
        <v>3</v>
      </c>
      <c r="DI100">
        <v>1</v>
      </c>
      <c r="DJ100">
        <v>0</v>
      </c>
      <c r="DK100">
        <v>6</v>
      </c>
      <c r="DL100">
        <v>1</v>
      </c>
      <c r="DM100">
        <v>5</v>
      </c>
      <c r="DN100">
        <v>2</v>
      </c>
      <c r="DO100">
        <v>2</v>
      </c>
      <c r="DP100">
        <v>6</v>
      </c>
      <c r="DQ100">
        <v>6</v>
      </c>
      <c r="DR100">
        <v>5</v>
      </c>
      <c r="DS100">
        <v>4</v>
      </c>
      <c r="DT100">
        <v>7</v>
      </c>
      <c r="DU100">
        <v>7</v>
      </c>
      <c r="DV100">
        <v>1</v>
      </c>
      <c r="DW100" t="s">
        <v>617</v>
      </c>
      <c r="DX100" t="s">
        <v>618</v>
      </c>
      <c r="DY100" t="s">
        <v>617</v>
      </c>
      <c r="DZ100" t="s">
        <v>618</v>
      </c>
    </row>
    <row r="101" spans="1:130" x14ac:dyDescent="0.2">
      <c r="A101" s="44">
        <v>457</v>
      </c>
      <c r="B101" s="44">
        <v>1</v>
      </c>
      <c r="C101" s="44" t="s">
        <v>43</v>
      </c>
      <c r="D101" s="44">
        <v>7</v>
      </c>
      <c r="E101" s="44">
        <v>6</v>
      </c>
      <c r="F101" s="44">
        <v>4</v>
      </c>
      <c r="G101" s="44">
        <v>5</v>
      </c>
      <c r="H101" s="44">
        <v>1</v>
      </c>
      <c r="I101" s="44">
        <v>7</v>
      </c>
      <c r="J101" s="44">
        <v>1</v>
      </c>
      <c r="K101" s="44">
        <f>AVERAGE(ABS(F101-4),ABS(G101-4),ABS(H101-4),ABS(I101-4),ABS(J101-4))</f>
        <v>2</v>
      </c>
      <c r="L101" s="44">
        <v>5</v>
      </c>
      <c r="M101" s="44">
        <v>3</v>
      </c>
      <c r="N101" s="44">
        <v>7</v>
      </c>
      <c r="O101" s="9">
        <f>AVERAGE(L101:N101)</f>
        <v>5</v>
      </c>
      <c r="P101" s="44">
        <v>1</v>
      </c>
      <c r="Q101" s="44">
        <v>6</v>
      </c>
      <c r="R101" s="44">
        <v>1</v>
      </c>
      <c r="S101" s="44">
        <v>6</v>
      </c>
      <c r="T101" s="44">
        <f>-P101+Q101-R101+S101</f>
        <v>10</v>
      </c>
      <c r="U101" s="44"/>
      <c r="V101" s="44"/>
      <c r="W101" s="44"/>
      <c r="X101" s="44"/>
      <c r="Y101" s="44"/>
      <c r="Z101" s="44"/>
      <c r="AA101" s="44"/>
      <c r="AB101" s="44"/>
      <c r="AC101" s="44"/>
      <c r="AD101" s="44">
        <v>3</v>
      </c>
      <c r="AE101" s="44">
        <v>3</v>
      </c>
      <c r="AF101" s="44">
        <v>4</v>
      </c>
      <c r="AG101" s="44">
        <f>AVERAGE(U101:AF101)</f>
        <v>3.3333333333333335</v>
      </c>
      <c r="AH101" s="44">
        <v>4</v>
      </c>
      <c r="AI101" s="44">
        <v>1</v>
      </c>
      <c r="AJ101" s="44">
        <v>4</v>
      </c>
      <c r="AK101" s="44">
        <v>4</v>
      </c>
      <c r="AL101" s="44">
        <v>6</v>
      </c>
      <c r="AM101" s="44">
        <v>5</v>
      </c>
      <c r="AN101" s="44">
        <v>1</v>
      </c>
      <c r="AO101" s="44">
        <v>1</v>
      </c>
      <c r="AP101" s="44">
        <v>2</v>
      </c>
      <c r="AQ101" s="44">
        <v>4</v>
      </c>
      <c r="AR101" s="44">
        <v>2</v>
      </c>
      <c r="AS101" s="44">
        <v>3</v>
      </c>
      <c r="AT101">
        <f>IF(C101="Unión por la Patria (Frente de Todos)",AVERAGE(AK101:AM101)-MIN(AVERAGE(AH101:AJ101),AVERAGE(AN101:AP101),AVERAGE(AQ101:AS101)),IF(C101="Juntos por el Cambio",AVERAGE(AH101:AJ101)-MIN(AVERAGE(AK101:AM101),AVERAGE(AN101:AP101),AVERAGE(AQ101:AS101)),IF(C101="La Libertad Avanza",AVERAGE(AN101:AP101)-MIN(AVERAGE(AQ101:AS101),AVERAGE(AK101:AM101),AVERAGE(AH101:AJ101)),IF(C101="Frente de Izquierda",AVERAGE(AQ101:AS101)-MIN(AVERAGE(AN101:AP101),AVERAGE(AK101:AM101),AVERAGE(AH101:AJ101)),"N/A"))))</f>
        <v>1.6666666666666667</v>
      </c>
      <c r="AU101">
        <f>MAX(SUM(AH101:AJ101),SUM(AK101:AM101),SUM(AN101:AP101),SUM(AQ101:AS101))-MIN(SUM(AH101:AJ101),SUM(AK101:AM101),SUM(AN101:AP101),SUM(AQ101:AS101))</f>
        <v>11</v>
      </c>
      <c r="AV101">
        <f>IF(C101="Unión por la Patria (Frente de Todos)",AVERAGE(AK101:AM101)-AVERAGE(AH101:AJ101,AN101:AP101,AQ101:AS101),IF(C101="Juntos por el Cambio",AVERAGE(AH101:AJ101)-AVERAGE(AK101:AS101),IF(C101="La Libertad Avanza",AVERAGE(AN101:AP101)-AVERAGE(AQ101:AS101,AH101:AM101),IF(C101="Frente de Izquierda",AVERAGE(AQ101:AS101)-AVERAGE(AH101:AP101),"N/A"))))</f>
        <v>-0.11111111111111116</v>
      </c>
      <c r="AW101">
        <f>IF(C101="Unión por la Patria (Frente de Todos)",AK101-MIN(AH101,AN101,AQ101),IF(C101="Juntos por el Cambio",AH101-MIN(AK101,AN101,AQ101),IF(C101="La Libertad Avanza",AN101-MIN(AH101,AK101,AQ101),IF(C101="Frente de Izquierda",AQ101-MIN(AH101,AK101,AN101),"N/A"))))</f>
        <v>3</v>
      </c>
      <c r="AX101">
        <f>MAX(AH101,AK101,AN101,AQ101)-MIN(AH101,AK101,AN101,AQ101)</f>
        <v>3</v>
      </c>
      <c r="AY101">
        <f>IF(C101="Unión por la Patria (Frente de Todos)",AK101-AVERAGE(AQ101,AN101,AH101),IF(C101="Juntos por el Cambio",AH101-AVERAGE(AK101,AN101,AQ101),IF(C101="La Libertad Avanza",AN101-AVERAGE(AQ101,AK101,AH101),IF(C101="Frente de Izquierda",AQ101-AVERAGE(AN101,AK101,AH101),"N/A"))))</f>
        <v>1</v>
      </c>
      <c r="AZ101">
        <f>IF(C101="Unión por la Patria (Frente de Todos)",AL101-MIN(AI101,AO101,AR101),IF(C101="Juntos por el Cambio",AI101-MIN(AL101,AO101,AR101),IF(C101="La Libertad Avanza",AO101-MIN(AI101,AL101,AR101),IF(C101="Frente de Izquierda",AR101-MIN(AI101,AL101,AO101),"N/A"))))</f>
        <v>1</v>
      </c>
      <c r="BA101">
        <f>MAX(AI101,AL101,AO101,AR101)-MIN(AI101,AL101,AO101,AR101)</f>
        <v>5</v>
      </c>
      <c r="BB101">
        <f>IF(C101="Unión por la Patria (Frente de Todos)",AL101-AVERAGE(AI101,AO101,AR101),IF(C101="Juntos por el Cambio",AI101-AVERAGE(AL101,AO101,AR101),IF(C101="La Libertad Avanza",AO101-AVERAGE(AI101,AL101,AR101),IF(C101="Frente de Izquierda",AR101-AVERAGE(AI101,AL101,AO101),"N/A"))))</f>
        <v>-0.66666666666666652</v>
      </c>
      <c r="BC101">
        <f>IF(C101="Unión por la Patria (Frente de Todos)",AVERAGE(AH101:AJ101,AN101:AS101),IF(C101="Juntos por el Cambio",AVERAGE(AK101:AS101),IF(C101="La Libertad Avanza",AVERAGE(AQ101:AS101,AH101:AM101),IF(C101="Frente de Izquierda",AVERAGE(AH101:AP101),"N/A"))))</f>
        <v>3.1111111111111112</v>
      </c>
      <c r="BE101" t="s">
        <v>43</v>
      </c>
      <c r="BF101">
        <v>7</v>
      </c>
      <c r="BG101">
        <v>6</v>
      </c>
      <c r="BH101">
        <v>4</v>
      </c>
      <c r="BI101">
        <v>7</v>
      </c>
      <c r="BJ101">
        <v>1</v>
      </c>
      <c r="BK101">
        <v>7</v>
      </c>
      <c r="BL101">
        <v>1</v>
      </c>
      <c r="BM101" s="44">
        <f>AVERAGE(ABS(BH101-4),ABS(BI101-4),ABS(BJ101-4),ABS(BK101-4),ABS(BL101-4))</f>
        <v>2.4</v>
      </c>
      <c r="BN101">
        <v>6</v>
      </c>
      <c r="BO101">
        <v>4</v>
      </c>
      <c r="BP101">
        <v>7</v>
      </c>
      <c r="BQ101" s="9">
        <f>AVERAGE(BN101:BP101)</f>
        <v>5.666666666666667</v>
      </c>
      <c r="BR101">
        <v>1</v>
      </c>
      <c r="BS101">
        <v>7</v>
      </c>
      <c r="BT101">
        <v>1</v>
      </c>
      <c r="BU101">
        <v>7</v>
      </c>
      <c r="BV101" s="44">
        <f>-BR101+BS101-BT101+BU101</f>
        <v>12</v>
      </c>
      <c r="CF101">
        <v>3</v>
      </c>
      <c r="CG101">
        <v>4</v>
      </c>
      <c r="CH101">
        <v>5</v>
      </c>
      <c r="CI101" s="44">
        <f>AVERAGE(BW101:CH101)</f>
        <v>4</v>
      </c>
      <c r="CJ101">
        <v>4</v>
      </c>
      <c r="CK101">
        <v>1</v>
      </c>
      <c r="CL101">
        <v>4</v>
      </c>
      <c r="CM101">
        <v>5</v>
      </c>
      <c r="CN101">
        <v>6</v>
      </c>
      <c r="CO101">
        <v>6</v>
      </c>
      <c r="CP101">
        <v>2</v>
      </c>
      <c r="CQ101">
        <v>1</v>
      </c>
      <c r="CR101">
        <v>1</v>
      </c>
      <c r="CS101">
        <v>4</v>
      </c>
      <c r="CT101">
        <v>2</v>
      </c>
      <c r="CU101">
        <v>4</v>
      </c>
      <c r="CV101">
        <f>IF(BE101="Unión por la Patria (Frente de Todos)",AVERAGE(CM101:CO101)-MIN(AVERAGE(CJ101:CL101),AVERAGE(CP101:CR101),AVERAGE(CS101:CU101)),IF(BE101="Juntos por el Cambio",AVERAGE(CJ101:CL101)-MIN(AVERAGE(CM101:CO101),AVERAGE(CP101:CR101),AVERAGE(CS101:CU101)),IF(BE101="La Libertad Avanza",AVERAGE(CP101:CR101)-MIN(AVERAGE(CS101:CU101),AVERAGE(CM101:CO101),AVERAGE(CJ101:CL101)),IF(BE101="Frente de Izquierda",AVERAGE(CS101:CU101)-MIN(AVERAGE(CP101:CR101),AVERAGE(CM101:CO101),AVERAGE(CJ101:CL101)),"N/A"))))</f>
        <v>2</v>
      </c>
      <c r="CW101">
        <f>MAX(SUM(CJ101:CL101),SUM(CM101:CO101),SUM(CP101:CR101),SUM(CS101:CU101))-MIN(SUM(CJ101:CL101),SUM(CM101:CO101),SUM(CP101:CR101),SUM(CS101:CU101))</f>
        <v>13</v>
      </c>
      <c r="CX101">
        <f>IF(BE101="Unión por la Patria (Frente de Todos)",AVERAGE(CM101:CO101)-AVERAGE(CJ101:CL101,CP101:CR101,CS101:CU101),IF(BE101="Juntos por el Cambio",AVERAGE(CJ101:CL101)-AVERAGE(CM101:CU101),IF(BE101="La Libertad Avanza",AVERAGE(CP101:CR101)-AVERAGE(CS101:CU101,CJ101:CO101),IF(BE101="Frente de Izquierda",AVERAGE(CS101:CU101)-AVERAGE(CJ101:CR101),"N/A"))))</f>
        <v>0</v>
      </c>
      <c r="CY101">
        <f>IF(BE101="Unión por la Patria (Frente de Todos)",CM101-MIN(CJ101,CP101,CS101),IF(BE101="Juntos por el Cambio",CJ101-MIN(CM101,CP101,CS101),IF(BE101="La Libertad Avanza",CP101-MIN(CJ101,CM101,CS101),IF(BE101="Frente de Izquierda",CS101-MIN(CJ101,CM101,CP101),"N/A"))))</f>
        <v>2</v>
      </c>
      <c r="CZ101">
        <f>MAX(CJ101,CM101,CP101,CS101)-MIN(CJ101,CM101,CP101,CS101)</f>
        <v>3</v>
      </c>
      <c r="DA101">
        <f>IF(BE101="Unión por la Patria (Frente de Todos)",CM101-AVERAGE(CS101,CP101,CJ101),IF(BE101="Juntos por el Cambio",CJ101-AVERAGE(CM101,CP101,CS101),IF(BE101="La Libertad Avanza",CP101-AVERAGE(CS101,CM101,CJ101),IF(BE101="Frente de Izquierda",CS101-AVERAGE(CP101,CM101,CJ101),"N/A"))))</f>
        <v>0.33333333333333348</v>
      </c>
      <c r="DB101">
        <f>IF(BE101="Unión por la Patria (Frente de Todos)",CN101-MIN(CK101,CQ101,CT101),IF(BE101="Juntos por el Cambio",CK101-MIN(CN101,CQ101,CT101),IF(BE101="La Libertad Avanza",CQ101-MIN(CK101,CN101,CT101),IF(BE101="Frente de Izquierda",CT101-MIN(CK101,CN101,CQ101),"N/A"))))</f>
        <v>1</v>
      </c>
      <c r="DC101">
        <f>MAX(CK101,CN101,CQ101,CT101)-MIN(CK101,CN101,CQ101,CT101)</f>
        <v>5</v>
      </c>
      <c r="DD101">
        <f>IF(BE101="Unión por la Patria (Frente de Todos)",CN101-AVERAGE(CK101,CQ101,CT101),IF(BE101="Juntos por el Cambio",CK101-AVERAGE(CN101,CQ101,CT101),IF(BE101="La Libertad Avanza",CQ101-AVERAGE(CK101,CN101,CT101),IF(BE101="Frente de Izquierda",CT101-AVERAGE(CK101,CN101,CQ101),"N/A"))))</f>
        <v>-0.66666666666666652</v>
      </c>
      <c r="DE101">
        <f>IF(BE101="Unión por la Patria (Frente de Todos)",AVERAGE(CJ101:CL101,CP101:CU101),IF(BE101="Juntos por el Cambio",AVERAGE(CM101:CU101),IF(BE101="La Libertad Avanza",AVERAGE(CS101:CU101,CJ101:CO101),IF(BE101="Frente de Izquierda",AVERAGE(CJ101:CR101),"N/A"))))</f>
        <v>3.3333333333333335</v>
      </c>
      <c r="DF101">
        <v>7</v>
      </c>
      <c r="DG101">
        <v>1</v>
      </c>
      <c r="DH101">
        <v>2</v>
      </c>
      <c r="DI101">
        <v>3</v>
      </c>
      <c r="DJ101">
        <v>0</v>
      </c>
      <c r="DK101">
        <v>7</v>
      </c>
      <c r="DL101">
        <v>1</v>
      </c>
      <c r="DM101">
        <v>7</v>
      </c>
      <c r="DN101">
        <v>1</v>
      </c>
      <c r="DO101">
        <v>1</v>
      </c>
      <c r="DP101">
        <v>7</v>
      </c>
      <c r="DQ101">
        <v>7</v>
      </c>
      <c r="DR101">
        <v>4</v>
      </c>
      <c r="DS101">
        <v>2</v>
      </c>
      <c r="DT101">
        <v>6</v>
      </c>
      <c r="DU101">
        <v>6</v>
      </c>
      <c r="DV101">
        <v>1</v>
      </c>
      <c r="DW101" t="s">
        <v>617</v>
      </c>
      <c r="DX101" t="s">
        <v>617</v>
      </c>
      <c r="DY101" t="s">
        <v>617</v>
      </c>
      <c r="DZ101" t="s">
        <v>618</v>
      </c>
    </row>
    <row r="102" spans="1:130" x14ac:dyDescent="0.2">
      <c r="A102" s="44">
        <v>357</v>
      </c>
      <c r="B102" s="44">
        <v>1</v>
      </c>
      <c r="C102" s="44" t="s">
        <v>47</v>
      </c>
      <c r="D102" s="44">
        <v>4</v>
      </c>
      <c r="E102" s="44">
        <v>2</v>
      </c>
      <c r="F102" s="44">
        <v>2</v>
      </c>
      <c r="G102" s="44">
        <v>3</v>
      </c>
      <c r="H102" s="44">
        <v>5</v>
      </c>
      <c r="I102" s="44">
        <v>4</v>
      </c>
      <c r="J102" s="44">
        <v>2</v>
      </c>
      <c r="K102" s="44">
        <f>AVERAGE(ABS(F102-4),ABS(G102-4),ABS(H102-4),ABS(I102-4),ABS(J102-4))</f>
        <v>1.2</v>
      </c>
      <c r="L102" s="44">
        <v>6</v>
      </c>
      <c r="M102" s="44">
        <v>4</v>
      </c>
      <c r="N102" s="44">
        <v>6</v>
      </c>
      <c r="O102" s="9">
        <f>AVERAGE(L102:N102)</f>
        <v>5.333333333333333</v>
      </c>
      <c r="P102" s="44">
        <v>1</v>
      </c>
      <c r="Q102" s="44">
        <v>7</v>
      </c>
      <c r="R102" s="44">
        <v>2</v>
      </c>
      <c r="S102" s="44">
        <v>7</v>
      </c>
      <c r="T102" s="44">
        <f>-P102+Q102-R102+S102</f>
        <v>11</v>
      </c>
      <c r="U102" s="44">
        <v>5</v>
      </c>
      <c r="V102" s="44">
        <v>3</v>
      </c>
      <c r="W102" s="44">
        <v>2</v>
      </c>
      <c r="X102" s="44"/>
      <c r="Y102" s="44"/>
      <c r="Z102" s="44"/>
      <c r="AA102" s="44"/>
      <c r="AB102" s="44"/>
      <c r="AC102" s="44"/>
      <c r="AD102" s="44"/>
      <c r="AE102" s="44"/>
      <c r="AF102" s="44"/>
      <c r="AG102" s="44">
        <f>AVERAGE(U102:AF102)</f>
        <v>3.3333333333333335</v>
      </c>
      <c r="AH102" s="44">
        <v>4</v>
      </c>
      <c r="AI102" s="44">
        <v>5</v>
      </c>
      <c r="AJ102" s="44">
        <v>5</v>
      </c>
      <c r="AK102" s="44">
        <v>2</v>
      </c>
      <c r="AL102" s="44">
        <v>2</v>
      </c>
      <c r="AM102" s="44">
        <v>4</v>
      </c>
      <c r="AN102" s="44">
        <v>3</v>
      </c>
      <c r="AO102" s="44">
        <v>3</v>
      </c>
      <c r="AP102" s="44">
        <v>4</v>
      </c>
      <c r="AQ102" s="44">
        <v>3</v>
      </c>
      <c r="AR102" s="44">
        <v>3</v>
      </c>
      <c r="AS102" s="44">
        <v>4</v>
      </c>
      <c r="AT102">
        <f>IF(C102="Unión por la Patria (Frente de Todos)",AVERAGE(AK102:AM102)-MIN(AVERAGE(AH102:AJ102),AVERAGE(AN102:AP102),AVERAGE(AQ102:AS102)),IF(C102="Juntos por el Cambio",AVERAGE(AH102:AJ102)-MIN(AVERAGE(AK102:AM102),AVERAGE(AN102:AP102),AVERAGE(AQ102:AS102)),IF(C102="La Libertad Avanza",AVERAGE(AN102:AP102)-MIN(AVERAGE(AQ102:AS102),AVERAGE(AK102:AM102),AVERAGE(AH102:AJ102)),IF(C102="Frente de Izquierda",AVERAGE(AQ102:AS102)-MIN(AVERAGE(AN102:AP102),AVERAGE(AK102:AM102),AVERAGE(AH102:AJ102)),"N/A"))))</f>
        <v>2.0000000000000004</v>
      </c>
      <c r="AU102">
        <f>MAX(SUM(AH102:AJ102),SUM(AK102:AM102),SUM(AN102:AP102),SUM(AQ102:AS102))-MIN(SUM(AH102:AJ102),SUM(AK102:AM102),SUM(AN102:AP102),SUM(AQ102:AS102))</f>
        <v>6</v>
      </c>
      <c r="AV102">
        <f>IF(C102="Unión por la Patria (Frente de Todos)",AVERAGE(AK102:AM102)-AVERAGE(AH102:AJ102,AN102:AP102,AQ102:AS102),IF(C102="Juntos por el Cambio",AVERAGE(AH102:AJ102)-AVERAGE(AK102:AS102),IF(C102="La Libertad Avanza",AVERAGE(AN102:AP102)-AVERAGE(AQ102:AS102,AH102:AM102),IF(C102="Frente de Izquierda",AVERAGE(AQ102:AS102)-AVERAGE(AH102:AP102),"N/A"))))</f>
        <v>1.5555555555555558</v>
      </c>
      <c r="AW102">
        <f>IF(C102="Unión por la Patria (Frente de Todos)",AK102-MIN(AH102,AN102,AQ102),IF(C102="Juntos por el Cambio",AH102-MIN(AK102,AN102,AQ102),IF(C102="La Libertad Avanza",AN102-MIN(AH102,AK102,AQ102),IF(C102="Frente de Izquierda",AQ102-MIN(AH102,AK102,AN102),"N/A"))))</f>
        <v>2</v>
      </c>
      <c r="AX102">
        <f>MAX(AH102,AK102,AN102,AQ102)-MIN(AH102,AK102,AN102,AQ102)</f>
        <v>2</v>
      </c>
      <c r="AY102">
        <f>IF(C102="Unión por la Patria (Frente de Todos)",AK102-AVERAGE(AQ102,AN102,AH102),IF(C102="Juntos por el Cambio",AH102-AVERAGE(AK102,AN102,AQ102),IF(C102="La Libertad Avanza",AN102-AVERAGE(AQ102,AK102,AH102),IF(C102="Frente de Izquierda",AQ102-AVERAGE(AN102,AK102,AH102),"N/A"))))</f>
        <v>1.3333333333333335</v>
      </c>
      <c r="AZ102">
        <f>IF(C102="Unión por la Patria (Frente de Todos)",AL102-MIN(AI102,AO102,AR102),IF(C102="Juntos por el Cambio",AI102-MIN(AL102,AO102,AR102),IF(C102="La Libertad Avanza",AO102-MIN(AI102,AL102,AR102),IF(C102="Frente de Izquierda",AR102-MIN(AI102,AL102,AO102),"N/A"))))</f>
        <v>3</v>
      </c>
      <c r="BA102">
        <f>MAX(AI102,AL102,AO102,AR102)-MIN(AI102,AL102,AO102,AR102)</f>
        <v>3</v>
      </c>
      <c r="BB102">
        <f>IF(C102="Unión por la Patria (Frente de Todos)",AL102-AVERAGE(AI102,AO102,AR102),IF(C102="Juntos por el Cambio",AI102-AVERAGE(AL102,AO102,AR102),IF(C102="La Libertad Avanza",AO102-AVERAGE(AI102,AL102,AR102),IF(C102="Frente de Izquierda",AR102-AVERAGE(AI102,AL102,AO102),"N/A"))))</f>
        <v>2.3333333333333335</v>
      </c>
      <c r="BC102">
        <f>IF(C102="Unión por la Patria (Frente de Todos)",AVERAGE(AH102:AJ102,AN102:AS102),IF(C102="Juntos por el Cambio",AVERAGE(AK102:AS102),IF(C102="La Libertad Avanza",AVERAGE(AQ102:AS102,AH102:AM102),IF(C102="Frente de Izquierda",AVERAGE(AH102:AP102),"N/A"))))</f>
        <v>3.1111111111111112</v>
      </c>
      <c r="BE102" t="s">
        <v>47</v>
      </c>
      <c r="BF102">
        <v>4</v>
      </c>
      <c r="BG102">
        <v>2</v>
      </c>
      <c r="BH102">
        <v>2</v>
      </c>
      <c r="BI102">
        <v>4</v>
      </c>
      <c r="BJ102">
        <v>5</v>
      </c>
      <c r="BK102">
        <v>3</v>
      </c>
      <c r="BL102">
        <v>5</v>
      </c>
      <c r="BM102" s="44">
        <f>AVERAGE(ABS(BH102-4),ABS(BI102-4),ABS(BJ102-4),ABS(BK102-4),ABS(BL102-4))</f>
        <v>1</v>
      </c>
      <c r="BN102">
        <v>5</v>
      </c>
      <c r="BO102">
        <v>3</v>
      </c>
      <c r="BP102">
        <v>7</v>
      </c>
      <c r="BQ102" s="9">
        <f>AVERAGE(BN102:BP102)</f>
        <v>5</v>
      </c>
      <c r="BR102">
        <v>2</v>
      </c>
      <c r="BS102">
        <v>7</v>
      </c>
      <c r="BT102">
        <v>2</v>
      </c>
      <c r="BU102">
        <v>7</v>
      </c>
      <c r="BV102" s="44">
        <f>-BR102+BS102-BT102+BU102</f>
        <v>10</v>
      </c>
      <c r="BW102">
        <v>6</v>
      </c>
      <c r="BX102">
        <v>3</v>
      </c>
      <c r="BY102">
        <v>3</v>
      </c>
      <c r="CI102" s="44">
        <f>AVERAGE(BW102:CH102)</f>
        <v>4</v>
      </c>
      <c r="CJ102">
        <v>4</v>
      </c>
      <c r="CK102">
        <v>4</v>
      </c>
      <c r="CL102">
        <v>4</v>
      </c>
      <c r="CM102">
        <v>3</v>
      </c>
      <c r="CN102">
        <v>2</v>
      </c>
      <c r="CO102">
        <v>4</v>
      </c>
      <c r="CP102">
        <v>3</v>
      </c>
      <c r="CQ102">
        <v>4</v>
      </c>
      <c r="CR102">
        <v>4</v>
      </c>
      <c r="CS102">
        <v>3</v>
      </c>
      <c r="CT102">
        <v>3</v>
      </c>
      <c r="CU102">
        <v>4</v>
      </c>
      <c r="CV102">
        <f>IF(BE102="Unión por la Patria (Frente de Todos)",AVERAGE(CM102:CO102)-MIN(AVERAGE(CJ102:CL102),AVERAGE(CP102:CR102),AVERAGE(CS102:CU102)),IF(BE102="Juntos por el Cambio",AVERAGE(CJ102:CL102)-MIN(AVERAGE(CM102:CO102),AVERAGE(CP102:CR102),AVERAGE(CS102:CU102)),IF(BE102="La Libertad Avanza",AVERAGE(CP102:CR102)-MIN(AVERAGE(CS102:CU102),AVERAGE(CM102:CO102),AVERAGE(CJ102:CL102)),IF(BE102="Frente de Izquierda",AVERAGE(CS102:CU102)-MIN(AVERAGE(CP102:CR102),AVERAGE(CM102:CO102),AVERAGE(CJ102:CL102)),"N/A"))))</f>
        <v>1</v>
      </c>
      <c r="CW102">
        <f>MAX(SUM(CJ102:CL102),SUM(CM102:CO102),SUM(CP102:CR102),SUM(CS102:CU102))-MIN(SUM(CJ102:CL102),SUM(CM102:CO102),SUM(CP102:CR102),SUM(CS102:CU102))</f>
        <v>3</v>
      </c>
      <c r="CX102">
        <f>IF(BE102="Unión por la Patria (Frente de Todos)",AVERAGE(CM102:CO102)-AVERAGE(CJ102:CL102,CP102:CR102,CS102:CU102),IF(BE102="Juntos por el Cambio",AVERAGE(CJ102:CL102)-AVERAGE(CM102:CU102),IF(BE102="La Libertad Avanza",AVERAGE(CP102:CR102)-AVERAGE(CS102:CU102,CJ102:CO102),IF(BE102="Frente de Izquierda",AVERAGE(CS102:CU102)-AVERAGE(CJ102:CR102),"N/A"))))</f>
        <v>0.66666666666666652</v>
      </c>
      <c r="CY102">
        <f>IF(BE102="Unión por la Patria (Frente de Todos)",CM102-MIN(CJ102,CP102,CS102),IF(BE102="Juntos por el Cambio",CJ102-MIN(CM102,CP102,CS102),IF(BE102="La Libertad Avanza",CP102-MIN(CJ102,CM102,CS102),IF(BE102="Frente de Izquierda",CS102-MIN(CJ102,CM102,CP102),"N/A"))))</f>
        <v>1</v>
      </c>
      <c r="CZ102">
        <f>MAX(CJ102,CM102,CP102,CS102)-MIN(CJ102,CM102,CP102,CS102)</f>
        <v>1</v>
      </c>
      <c r="DA102">
        <f>IF(BE102="Unión por la Patria (Frente de Todos)",CM102-AVERAGE(CS102,CP102,CJ102),IF(BE102="Juntos por el Cambio",CJ102-AVERAGE(CM102,CP102,CS102),IF(BE102="La Libertad Avanza",CP102-AVERAGE(CS102,CM102,CJ102),IF(BE102="Frente de Izquierda",CS102-AVERAGE(CP102,CM102,CJ102),"N/A"))))</f>
        <v>1</v>
      </c>
      <c r="DB102">
        <f>IF(BE102="Unión por la Patria (Frente de Todos)",CN102-MIN(CK102,CQ102,CT102),IF(BE102="Juntos por el Cambio",CK102-MIN(CN102,CQ102,CT102),IF(BE102="La Libertad Avanza",CQ102-MIN(CK102,CN102,CT102),IF(BE102="Frente de Izquierda",CT102-MIN(CK102,CN102,CQ102),"N/A"))))</f>
        <v>2</v>
      </c>
      <c r="DC102">
        <f>MAX(CK102,CN102,CQ102,CT102)-MIN(CK102,CN102,CQ102,CT102)</f>
        <v>2</v>
      </c>
      <c r="DD102">
        <f>IF(BE102="Unión por la Patria (Frente de Todos)",CN102-AVERAGE(CK102,CQ102,CT102),IF(BE102="Juntos por el Cambio",CK102-AVERAGE(CN102,CQ102,CT102),IF(BE102="La Libertad Avanza",CQ102-AVERAGE(CK102,CN102,CT102),IF(BE102="Frente de Izquierda",CT102-AVERAGE(CK102,CN102,CQ102),"N/A"))))</f>
        <v>1</v>
      </c>
      <c r="DE102">
        <f>IF(BE102="Unión por la Patria (Frente de Todos)",AVERAGE(CJ102:CL102,CP102:CU102),IF(BE102="Juntos por el Cambio",AVERAGE(CM102:CU102),IF(BE102="La Libertad Avanza",AVERAGE(CS102:CU102,CJ102:CO102),IF(BE102="Frente de Izquierda",AVERAGE(CJ102:CR102),"N/A"))))</f>
        <v>3.3333333333333335</v>
      </c>
      <c r="DF102">
        <v>7</v>
      </c>
      <c r="DG102">
        <v>2</v>
      </c>
      <c r="DH102">
        <v>1</v>
      </c>
      <c r="DI102">
        <v>1</v>
      </c>
      <c r="DJ102">
        <v>0</v>
      </c>
      <c r="DK102">
        <v>7</v>
      </c>
      <c r="DL102">
        <v>4</v>
      </c>
      <c r="DM102">
        <v>7</v>
      </c>
      <c r="DN102">
        <v>1</v>
      </c>
      <c r="DO102">
        <v>1</v>
      </c>
      <c r="DP102">
        <v>7</v>
      </c>
      <c r="DQ102">
        <v>6</v>
      </c>
      <c r="DR102">
        <v>7</v>
      </c>
      <c r="DS102">
        <v>6</v>
      </c>
      <c r="DT102">
        <v>6</v>
      </c>
      <c r="DU102">
        <v>6</v>
      </c>
      <c r="DV102">
        <v>6</v>
      </c>
      <c r="DW102" t="s">
        <v>618</v>
      </c>
      <c r="DX102" t="s">
        <v>618</v>
      </c>
      <c r="DY102" t="s">
        <v>618</v>
      </c>
      <c r="DZ102" t="s">
        <v>617</v>
      </c>
    </row>
    <row r="103" spans="1:130" x14ac:dyDescent="0.2">
      <c r="A103" s="44">
        <v>341</v>
      </c>
      <c r="B103" s="44">
        <v>0</v>
      </c>
      <c r="C103" s="44" t="s">
        <v>47</v>
      </c>
      <c r="D103" s="44">
        <v>5</v>
      </c>
      <c r="E103" s="44">
        <v>6</v>
      </c>
      <c r="F103" s="44">
        <v>5</v>
      </c>
      <c r="G103" s="44">
        <v>2</v>
      </c>
      <c r="H103" s="44">
        <v>4</v>
      </c>
      <c r="I103" s="44">
        <v>5</v>
      </c>
      <c r="J103" s="44">
        <v>6</v>
      </c>
      <c r="K103" s="44">
        <f>AVERAGE(ABS(F103-4),ABS(G103-4),ABS(H103-4),ABS(I103-4),ABS(J103-4))</f>
        <v>1.2</v>
      </c>
      <c r="L103" s="44">
        <v>5</v>
      </c>
      <c r="M103" s="44">
        <v>3</v>
      </c>
      <c r="N103" s="44">
        <v>6</v>
      </c>
      <c r="O103" s="9">
        <f>AVERAGE(L103:N103)</f>
        <v>4.666666666666667</v>
      </c>
      <c r="P103" s="44">
        <v>2</v>
      </c>
      <c r="Q103" s="44">
        <v>6</v>
      </c>
      <c r="R103" s="44">
        <v>3</v>
      </c>
      <c r="S103" s="44">
        <v>6</v>
      </c>
      <c r="T103" s="44">
        <f>-P103+Q103-R103+S103</f>
        <v>7</v>
      </c>
      <c r="U103" s="44">
        <v>2</v>
      </c>
      <c r="V103" s="44">
        <v>5</v>
      </c>
      <c r="W103" s="44">
        <v>4</v>
      </c>
      <c r="X103" s="44"/>
      <c r="Y103" s="44"/>
      <c r="Z103" s="44"/>
      <c r="AA103" s="44"/>
      <c r="AB103" s="44"/>
      <c r="AC103" s="44"/>
      <c r="AD103" s="44"/>
      <c r="AE103" s="44"/>
      <c r="AF103" s="44"/>
      <c r="AG103" s="44">
        <f>AVERAGE(U103:AF103)</f>
        <v>3.6666666666666665</v>
      </c>
      <c r="AH103" s="44">
        <v>4</v>
      </c>
      <c r="AI103" s="44">
        <v>4</v>
      </c>
      <c r="AJ103" s="44">
        <v>4</v>
      </c>
      <c r="AK103" s="44">
        <v>3</v>
      </c>
      <c r="AL103" s="44">
        <v>3</v>
      </c>
      <c r="AM103" s="44">
        <v>3</v>
      </c>
      <c r="AN103" s="44">
        <v>4</v>
      </c>
      <c r="AO103" s="44">
        <v>4</v>
      </c>
      <c r="AP103" s="44">
        <v>4</v>
      </c>
      <c r="AQ103" s="44">
        <v>3</v>
      </c>
      <c r="AR103" s="44">
        <v>3</v>
      </c>
      <c r="AS103" s="44">
        <v>3</v>
      </c>
      <c r="AT103">
        <f>IF(C103="Unión por la Patria (Frente de Todos)",AVERAGE(AK103:AM103)-MIN(AVERAGE(AH103:AJ103),AVERAGE(AN103:AP103),AVERAGE(AQ103:AS103)),IF(C103="Juntos por el Cambio",AVERAGE(AH103:AJ103)-MIN(AVERAGE(AK103:AM103),AVERAGE(AN103:AP103),AVERAGE(AQ103:AS103)),IF(C103="La Libertad Avanza",AVERAGE(AN103:AP103)-MIN(AVERAGE(AQ103:AS103),AVERAGE(AK103:AM103),AVERAGE(AH103:AJ103)),IF(C103="Frente de Izquierda",AVERAGE(AQ103:AS103)-MIN(AVERAGE(AN103:AP103),AVERAGE(AK103:AM103),AVERAGE(AH103:AJ103)),"N/A"))))</f>
        <v>1</v>
      </c>
      <c r="AU103">
        <f>MAX(SUM(AH103:AJ103),SUM(AK103:AM103),SUM(AN103:AP103),SUM(AQ103:AS103))-MIN(SUM(AH103:AJ103),SUM(AK103:AM103),SUM(AN103:AP103),SUM(AQ103:AS103))</f>
        <v>3</v>
      </c>
      <c r="AV103">
        <f>IF(C103="Unión por la Patria (Frente de Todos)",AVERAGE(AK103:AM103)-AVERAGE(AH103:AJ103,AN103:AP103,AQ103:AS103),IF(C103="Juntos por el Cambio",AVERAGE(AH103:AJ103)-AVERAGE(AK103:AS103),IF(C103="La Libertad Avanza",AVERAGE(AN103:AP103)-AVERAGE(AQ103:AS103,AH103:AM103),IF(C103="Frente de Izquierda",AVERAGE(AQ103:AS103)-AVERAGE(AH103:AP103),"N/A"))))</f>
        <v>0.66666666666666652</v>
      </c>
      <c r="AW103">
        <f>IF(C103="Unión por la Patria (Frente de Todos)",AK103-MIN(AH103,AN103,AQ103),IF(C103="Juntos por el Cambio",AH103-MIN(AK103,AN103,AQ103),IF(C103="La Libertad Avanza",AN103-MIN(AH103,AK103,AQ103),IF(C103="Frente de Izquierda",AQ103-MIN(AH103,AK103,AN103),"N/A"))))</f>
        <v>1</v>
      </c>
      <c r="AX103">
        <f>MAX(AH103,AK103,AN103,AQ103)-MIN(AH103,AK103,AN103,AQ103)</f>
        <v>1</v>
      </c>
      <c r="AY103">
        <f>IF(C103="Unión por la Patria (Frente de Todos)",AK103-AVERAGE(AQ103,AN103,AH103),IF(C103="Juntos por el Cambio",AH103-AVERAGE(AK103,AN103,AQ103),IF(C103="La Libertad Avanza",AN103-AVERAGE(AQ103,AK103,AH103),IF(C103="Frente de Izquierda",AQ103-AVERAGE(AN103,AK103,AH103),"N/A"))))</f>
        <v>0.66666666666666652</v>
      </c>
      <c r="AZ103">
        <f>IF(C103="Unión por la Patria (Frente de Todos)",AL103-MIN(AI103,AO103,AR103),IF(C103="Juntos por el Cambio",AI103-MIN(AL103,AO103,AR103),IF(C103="La Libertad Avanza",AO103-MIN(AI103,AL103,AR103),IF(C103="Frente de Izquierda",AR103-MIN(AI103,AL103,AO103),"N/A"))))</f>
        <v>1</v>
      </c>
      <c r="BA103">
        <f>MAX(AI103,AL103,AO103,AR103)-MIN(AI103,AL103,AO103,AR103)</f>
        <v>1</v>
      </c>
      <c r="BB103">
        <f>IF(C103="Unión por la Patria (Frente de Todos)",AL103-AVERAGE(AI103,AO103,AR103),IF(C103="Juntos por el Cambio",AI103-AVERAGE(AL103,AO103,AR103),IF(C103="La Libertad Avanza",AO103-AVERAGE(AI103,AL103,AR103),IF(C103="Frente de Izquierda",AR103-AVERAGE(AI103,AL103,AO103),"N/A"))))</f>
        <v>0.66666666666666652</v>
      </c>
      <c r="BC103">
        <f>IF(C103="Unión por la Patria (Frente de Todos)",AVERAGE(AH103:AJ103,AN103:AS103),IF(C103="Juntos por el Cambio",AVERAGE(AK103:AS103),IF(C103="La Libertad Avanza",AVERAGE(AQ103:AS103,AH103:AM103),IF(C103="Frente de Izquierda",AVERAGE(AH103:AP103),"N/A"))))</f>
        <v>3.3333333333333335</v>
      </c>
      <c r="BE103" t="s">
        <v>47</v>
      </c>
      <c r="BF103">
        <v>5</v>
      </c>
      <c r="BG103">
        <v>6</v>
      </c>
      <c r="BH103">
        <v>5</v>
      </c>
      <c r="BI103">
        <v>2</v>
      </c>
      <c r="BJ103">
        <v>4</v>
      </c>
      <c r="BK103">
        <v>4</v>
      </c>
      <c r="BL103">
        <v>5</v>
      </c>
      <c r="BM103" s="44">
        <f>AVERAGE(ABS(BH103-4),ABS(BI103-4),ABS(BJ103-4),ABS(BK103-4),ABS(BL103-4))</f>
        <v>0.8</v>
      </c>
      <c r="BN103">
        <v>4</v>
      </c>
      <c r="BO103">
        <v>3</v>
      </c>
      <c r="BP103">
        <v>6</v>
      </c>
      <c r="BQ103" s="9">
        <f>AVERAGE(BN103:BP103)</f>
        <v>4.333333333333333</v>
      </c>
      <c r="BR103">
        <v>2</v>
      </c>
      <c r="BS103">
        <v>6</v>
      </c>
      <c r="BT103">
        <v>4</v>
      </c>
      <c r="BU103">
        <v>6</v>
      </c>
      <c r="BV103" s="44">
        <f>-BR103+BS103-BT103+BU103</f>
        <v>6</v>
      </c>
      <c r="BW103">
        <v>2</v>
      </c>
      <c r="BX103">
        <v>5</v>
      </c>
      <c r="BY103">
        <v>4</v>
      </c>
      <c r="CI103" s="44">
        <f>AVERAGE(BW103:CH103)</f>
        <v>3.6666666666666665</v>
      </c>
      <c r="CJ103">
        <v>4</v>
      </c>
      <c r="CK103">
        <v>4</v>
      </c>
      <c r="CL103">
        <v>4</v>
      </c>
      <c r="CM103">
        <v>3</v>
      </c>
      <c r="CN103">
        <v>3</v>
      </c>
      <c r="CO103">
        <v>3</v>
      </c>
      <c r="CP103">
        <v>4</v>
      </c>
      <c r="CQ103">
        <v>4</v>
      </c>
      <c r="CR103">
        <v>4</v>
      </c>
      <c r="CS103">
        <v>3</v>
      </c>
      <c r="CT103">
        <v>3</v>
      </c>
      <c r="CU103">
        <v>3</v>
      </c>
      <c r="CV103">
        <f>IF(BE103="Unión por la Patria (Frente de Todos)",AVERAGE(CM103:CO103)-MIN(AVERAGE(CJ103:CL103),AVERAGE(CP103:CR103),AVERAGE(CS103:CU103)),IF(BE103="Juntos por el Cambio",AVERAGE(CJ103:CL103)-MIN(AVERAGE(CM103:CO103),AVERAGE(CP103:CR103),AVERAGE(CS103:CU103)),IF(BE103="La Libertad Avanza",AVERAGE(CP103:CR103)-MIN(AVERAGE(CS103:CU103),AVERAGE(CM103:CO103),AVERAGE(CJ103:CL103)),IF(BE103="Frente de Izquierda",AVERAGE(CS103:CU103)-MIN(AVERAGE(CP103:CR103),AVERAGE(CM103:CO103),AVERAGE(CJ103:CL103)),"N/A"))))</f>
        <v>1</v>
      </c>
      <c r="CW103">
        <f>MAX(SUM(CJ103:CL103),SUM(CM103:CO103),SUM(CP103:CR103),SUM(CS103:CU103))-MIN(SUM(CJ103:CL103),SUM(CM103:CO103),SUM(CP103:CR103),SUM(CS103:CU103))</f>
        <v>3</v>
      </c>
      <c r="CX103">
        <f>IF(BE103="Unión por la Patria (Frente de Todos)",AVERAGE(CM103:CO103)-AVERAGE(CJ103:CL103,CP103:CR103,CS103:CU103),IF(BE103="Juntos por el Cambio",AVERAGE(CJ103:CL103)-AVERAGE(CM103:CU103),IF(BE103="La Libertad Avanza",AVERAGE(CP103:CR103)-AVERAGE(CS103:CU103,CJ103:CO103),IF(BE103="Frente de Izquierda",AVERAGE(CS103:CU103)-AVERAGE(CJ103:CR103),"N/A"))))</f>
        <v>0.66666666666666652</v>
      </c>
      <c r="CY103">
        <f>IF(BE103="Unión por la Patria (Frente de Todos)",CM103-MIN(CJ103,CP103,CS103),IF(BE103="Juntos por el Cambio",CJ103-MIN(CM103,CP103,CS103),IF(BE103="La Libertad Avanza",CP103-MIN(CJ103,CM103,CS103),IF(BE103="Frente de Izquierda",CS103-MIN(CJ103,CM103,CP103),"N/A"))))</f>
        <v>1</v>
      </c>
      <c r="CZ103">
        <f>MAX(CJ103,CM103,CP103,CS103)-MIN(CJ103,CM103,CP103,CS103)</f>
        <v>1</v>
      </c>
      <c r="DA103">
        <f>IF(BE103="Unión por la Patria (Frente de Todos)",CM103-AVERAGE(CS103,CP103,CJ103),IF(BE103="Juntos por el Cambio",CJ103-AVERAGE(CM103,CP103,CS103),IF(BE103="La Libertad Avanza",CP103-AVERAGE(CS103,CM103,CJ103),IF(BE103="Frente de Izquierda",CS103-AVERAGE(CP103,CM103,CJ103),"N/A"))))</f>
        <v>0.66666666666666652</v>
      </c>
      <c r="DB103">
        <f>IF(BE103="Unión por la Patria (Frente de Todos)",CN103-MIN(CK103,CQ103,CT103),IF(BE103="Juntos por el Cambio",CK103-MIN(CN103,CQ103,CT103),IF(BE103="La Libertad Avanza",CQ103-MIN(CK103,CN103,CT103),IF(BE103="Frente de Izquierda",CT103-MIN(CK103,CN103,CQ103),"N/A"))))</f>
        <v>1</v>
      </c>
      <c r="DC103">
        <f>MAX(CK103,CN103,CQ103,CT103)-MIN(CK103,CN103,CQ103,CT103)</f>
        <v>1</v>
      </c>
      <c r="DD103">
        <f>IF(BE103="Unión por la Patria (Frente de Todos)",CN103-AVERAGE(CK103,CQ103,CT103),IF(BE103="Juntos por el Cambio",CK103-AVERAGE(CN103,CQ103,CT103),IF(BE103="La Libertad Avanza",CQ103-AVERAGE(CK103,CN103,CT103),IF(BE103="Frente de Izquierda",CT103-AVERAGE(CK103,CN103,CQ103),"N/A"))))</f>
        <v>0.66666666666666652</v>
      </c>
      <c r="DE103">
        <f>IF(BE103="Unión por la Patria (Frente de Todos)",AVERAGE(CJ103:CL103,CP103:CU103),IF(BE103="Juntos por el Cambio",AVERAGE(CM103:CU103),IF(BE103="La Libertad Avanza",AVERAGE(CS103:CU103,CJ103:CO103),IF(BE103="Frente de Izquierda",AVERAGE(CJ103:CR103),"N/A"))))</f>
        <v>3.3333333333333335</v>
      </c>
      <c r="DF103">
        <v>7</v>
      </c>
      <c r="DG103" t="s">
        <v>518</v>
      </c>
      <c r="DH103" t="s">
        <v>518</v>
      </c>
      <c r="DI103" t="s">
        <v>518</v>
      </c>
      <c r="DJ103" t="s">
        <v>518</v>
      </c>
      <c r="DK103" t="s">
        <v>518</v>
      </c>
      <c r="DL103" t="s">
        <v>518</v>
      </c>
      <c r="DM103" t="s">
        <v>518</v>
      </c>
      <c r="DN103" t="s">
        <v>518</v>
      </c>
      <c r="DO103" t="s">
        <v>518</v>
      </c>
      <c r="DP103" t="s">
        <v>518</v>
      </c>
      <c r="DQ103" t="s">
        <v>518</v>
      </c>
      <c r="DR103" t="s">
        <v>518</v>
      </c>
      <c r="DS103" t="s">
        <v>518</v>
      </c>
      <c r="DT103" t="s">
        <v>518</v>
      </c>
      <c r="DU103" t="s">
        <v>518</v>
      </c>
      <c r="DV103" t="s">
        <v>518</v>
      </c>
      <c r="DW103" t="s">
        <v>518</v>
      </c>
      <c r="DX103" t="s">
        <v>518</v>
      </c>
      <c r="DY103" t="s">
        <v>518</v>
      </c>
      <c r="DZ103" t="s">
        <v>518</v>
      </c>
    </row>
    <row r="104" spans="1:130" x14ac:dyDescent="0.2">
      <c r="A104" s="44">
        <v>913</v>
      </c>
      <c r="B104" s="44">
        <v>0</v>
      </c>
      <c r="C104" s="44" t="s">
        <v>53</v>
      </c>
      <c r="D104" s="44">
        <v>2</v>
      </c>
      <c r="E104" s="44">
        <v>7</v>
      </c>
      <c r="F104" s="44">
        <v>3</v>
      </c>
      <c r="G104" s="44">
        <v>4</v>
      </c>
      <c r="H104" s="44">
        <v>5</v>
      </c>
      <c r="I104" s="44">
        <v>6</v>
      </c>
      <c r="J104" s="44">
        <v>3</v>
      </c>
      <c r="K104" s="44">
        <f>AVERAGE(ABS(F104-4),ABS(G104-4),ABS(H104-4),ABS(I104-4),ABS(J104-4))</f>
        <v>1</v>
      </c>
      <c r="L104" s="44">
        <v>7</v>
      </c>
      <c r="M104" s="44">
        <v>4</v>
      </c>
      <c r="N104" s="44">
        <v>7</v>
      </c>
      <c r="O104" s="9">
        <f>AVERAGE(L104:N104)</f>
        <v>6</v>
      </c>
      <c r="P104" s="44">
        <v>1</v>
      </c>
      <c r="Q104" s="44">
        <v>6</v>
      </c>
      <c r="R104" s="44">
        <v>1</v>
      </c>
      <c r="S104" s="44">
        <v>6</v>
      </c>
      <c r="T104" s="44">
        <f>-P104+Q104-R104+S104</f>
        <v>10</v>
      </c>
      <c r="U104" s="44"/>
      <c r="V104" s="44"/>
      <c r="W104" s="44"/>
      <c r="X104" s="44">
        <v>5</v>
      </c>
      <c r="Y104" s="44">
        <v>3</v>
      </c>
      <c r="Z104" s="44">
        <v>4</v>
      </c>
      <c r="AA104" s="44"/>
      <c r="AB104" s="44"/>
      <c r="AC104" s="44"/>
      <c r="AD104" s="44"/>
      <c r="AE104" s="44"/>
      <c r="AF104" s="44"/>
      <c r="AG104" s="44">
        <f>AVERAGE(U104:AF104)</f>
        <v>4</v>
      </c>
      <c r="AH104" s="44">
        <v>4</v>
      </c>
      <c r="AI104" s="44">
        <v>4</v>
      </c>
      <c r="AJ104" s="44">
        <v>5</v>
      </c>
      <c r="AK104" s="44">
        <v>4</v>
      </c>
      <c r="AL104" s="44">
        <v>4</v>
      </c>
      <c r="AM104" s="44">
        <v>5</v>
      </c>
      <c r="AN104" s="44">
        <v>3</v>
      </c>
      <c r="AO104" s="44">
        <v>2</v>
      </c>
      <c r="AP104" s="44">
        <v>4</v>
      </c>
      <c r="AQ104" s="44">
        <v>3</v>
      </c>
      <c r="AR104" s="44">
        <v>3</v>
      </c>
      <c r="AS104" s="44">
        <v>3</v>
      </c>
      <c r="AT104">
        <f>IF(C104="Unión por la Patria (Frente de Todos)",AVERAGE(AK104:AM104)-MIN(AVERAGE(AH104:AJ104),AVERAGE(AN104:AP104),AVERAGE(AQ104:AS104)),IF(C104="Juntos por el Cambio",AVERAGE(AH104:AJ104)-MIN(AVERAGE(AK104:AM104),AVERAGE(AN104:AP104),AVERAGE(AQ104:AS104)),IF(C104="La Libertad Avanza",AVERAGE(AN104:AP104)-MIN(AVERAGE(AQ104:AS104),AVERAGE(AK104:AM104),AVERAGE(AH104:AJ104)),IF(C104="Frente de Izquierda",AVERAGE(AQ104:AS104)-MIN(AVERAGE(AN104:AP104),AVERAGE(AK104:AM104),AVERAGE(AH104:AJ104)),"N/A"))))</f>
        <v>1.333333333333333</v>
      </c>
      <c r="AU104">
        <f>MAX(SUM(AH104:AJ104),SUM(AK104:AM104),SUM(AN104:AP104),SUM(AQ104:AS104))-MIN(SUM(AH104:AJ104),SUM(AK104:AM104),SUM(AN104:AP104),SUM(AQ104:AS104))</f>
        <v>4</v>
      </c>
      <c r="AV104">
        <f>IF(C104="Unión por la Patria (Frente de Todos)",AVERAGE(AK104:AM104)-AVERAGE(AH104:AJ104,AN104:AP104,AQ104:AS104),IF(C104="Juntos por el Cambio",AVERAGE(AH104:AJ104)-AVERAGE(AK104:AS104),IF(C104="La Libertad Avanza",AVERAGE(AN104:AP104)-AVERAGE(AQ104:AS104,AH104:AM104),IF(C104="Frente de Izquierda",AVERAGE(AQ104:AS104)-AVERAGE(AH104:AP104),"N/A"))))</f>
        <v>0.8888888888888884</v>
      </c>
      <c r="AW104">
        <f>IF(C104="Unión por la Patria (Frente de Todos)",AK104-MIN(AH104,AN104,AQ104),IF(C104="Juntos por el Cambio",AH104-MIN(AK104,AN104,AQ104),IF(C104="La Libertad Avanza",AN104-MIN(AH104,AK104,AQ104),IF(C104="Frente de Izquierda",AQ104-MIN(AH104,AK104,AN104),"N/A"))))</f>
        <v>1</v>
      </c>
      <c r="AX104">
        <f>MAX(AH104,AK104,AN104,AQ104)-MIN(AH104,AK104,AN104,AQ104)</f>
        <v>1</v>
      </c>
      <c r="AY104">
        <f>IF(C104="Unión por la Patria (Frente de Todos)",AK104-AVERAGE(AQ104,AN104,AH104),IF(C104="Juntos por el Cambio",AH104-AVERAGE(AK104,AN104,AQ104),IF(C104="La Libertad Avanza",AN104-AVERAGE(AQ104,AK104,AH104),IF(C104="Frente de Izquierda",AQ104-AVERAGE(AN104,AK104,AH104),"N/A"))))</f>
        <v>0.66666666666666652</v>
      </c>
      <c r="AZ104">
        <f>IF(C104="Unión por la Patria (Frente de Todos)",AL104-MIN(AI104,AO104,AR104),IF(C104="Juntos por el Cambio",AI104-MIN(AL104,AO104,AR104),IF(C104="La Libertad Avanza",AO104-MIN(AI104,AL104,AR104),IF(C104="Frente de Izquierda",AR104-MIN(AI104,AL104,AO104),"N/A"))))</f>
        <v>2</v>
      </c>
      <c r="BA104">
        <f>MAX(AI104,AL104,AO104,AR104)-MIN(AI104,AL104,AO104,AR104)</f>
        <v>2</v>
      </c>
      <c r="BB104">
        <f>IF(C104="Unión por la Patria (Frente de Todos)",AL104-AVERAGE(AI104,AO104,AR104),IF(C104="Juntos por el Cambio",AI104-AVERAGE(AL104,AO104,AR104),IF(C104="La Libertad Avanza",AO104-AVERAGE(AI104,AL104,AR104),IF(C104="Frente de Izquierda",AR104-AVERAGE(AI104,AL104,AO104),"N/A"))))</f>
        <v>1</v>
      </c>
      <c r="BC104">
        <f>IF(C104="Unión por la Patria (Frente de Todos)",AVERAGE(AH104:AJ104,AN104:AS104),IF(C104="Juntos por el Cambio",AVERAGE(AK104:AS104),IF(C104="La Libertad Avanza",AVERAGE(AQ104:AS104,AH104:AM104),IF(C104="Frente de Izquierda",AVERAGE(AH104:AP104),"N/A"))))</f>
        <v>3.4444444444444446</v>
      </c>
      <c r="BE104" t="s">
        <v>53</v>
      </c>
      <c r="BF104">
        <v>4</v>
      </c>
      <c r="BG104">
        <v>7</v>
      </c>
      <c r="BH104">
        <v>4</v>
      </c>
      <c r="BI104">
        <v>4</v>
      </c>
      <c r="BJ104">
        <v>5</v>
      </c>
      <c r="BK104">
        <v>6</v>
      </c>
      <c r="BL104">
        <v>5</v>
      </c>
      <c r="BM104" s="44">
        <f>AVERAGE(ABS(BH104-4),ABS(BI104-4),ABS(BJ104-4),ABS(BK104-4),ABS(BL104-4))</f>
        <v>0.8</v>
      </c>
      <c r="BN104">
        <v>6</v>
      </c>
      <c r="BO104">
        <v>4</v>
      </c>
      <c r="BP104">
        <v>7</v>
      </c>
      <c r="BQ104" s="9">
        <f>AVERAGE(BN104:BP104)</f>
        <v>5.666666666666667</v>
      </c>
      <c r="BR104">
        <v>1</v>
      </c>
      <c r="BS104">
        <v>6</v>
      </c>
      <c r="BT104">
        <v>2</v>
      </c>
      <c r="BU104">
        <v>5</v>
      </c>
      <c r="BV104" s="44">
        <f>-BR104+BS104-BT104+BU104</f>
        <v>8</v>
      </c>
      <c r="BZ104">
        <v>4</v>
      </c>
      <c r="CA104">
        <v>3</v>
      </c>
      <c r="CB104">
        <v>5</v>
      </c>
      <c r="CI104" s="44">
        <f>AVERAGE(BW104:CH104)</f>
        <v>4</v>
      </c>
      <c r="CJ104">
        <v>5</v>
      </c>
      <c r="CK104">
        <v>4</v>
      </c>
      <c r="CL104">
        <v>5</v>
      </c>
      <c r="CM104">
        <v>4</v>
      </c>
      <c r="CN104">
        <v>5</v>
      </c>
      <c r="CO104">
        <v>5</v>
      </c>
      <c r="CP104">
        <v>3</v>
      </c>
      <c r="CQ104">
        <v>1</v>
      </c>
      <c r="CR104">
        <v>3</v>
      </c>
      <c r="CS104">
        <v>4</v>
      </c>
      <c r="CT104">
        <v>1</v>
      </c>
      <c r="CU104">
        <v>4</v>
      </c>
      <c r="CV104">
        <f>IF(BE104="Unión por la Patria (Frente de Todos)",AVERAGE(CM104:CO104)-MIN(AVERAGE(CJ104:CL104),AVERAGE(CP104:CR104),AVERAGE(CS104:CU104)),IF(BE104="Juntos por el Cambio",AVERAGE(CJ104:CL104)-MIN(AVERAGE(CM104:CO104),AVERAGE(CP104:CR104),AVERAGE(CS104:CU104)),IF(BE104="La Libertad Avanza",AVERAGE(CP104:CR104)-MIN(AVERAGE(CS104:CU104),AVERAGE(CM104:CO104),AVERAGE(CJ104:CL104)),IF(BE104="Frente de Izquierda",AVERAGE(CS104:CU104)-MIN(AVERAGE(CP104:CR104),AVERAGE(CM104:CO104),AVERAGE(CJ104:CL104)),"N/A"))))</f>
        <v>2.3333333333333335</v>
      </c>
      <c r="CW104">
        <f>MAX(SUM(CJ104:CL104),SUM(CM104:CO104),SUM(CP104:CR104),SUM(CS104:CU104))-MIN(SUM(CJ104:CL104),SUM(CM104:CO104),SUM(CP104:CR104),SUM(CS104:CU104))</f>
        <v>7</v>
      </c>
      <c r="CX104">
        <f>IF(BE104="Unión por la Patria (Frente de Todos)",AVERAGE(CM104:CO104)-AVERAGE(CJ104:CL104,CP104:CR104,CS104:CU104),IF(BE104="Juntos por el Cambio",AVERAGE(CJ104:CL104)-AVERAGE(CM104:CU104),IF(BE104="La Libertad Avanza",AVERAGE(CP104:CR104)-AVERAGE(CS104:CU104,CJ104:CO104),IF(BE104="Frente de Izquierda",AVERAGE(CS104:CU104)-AVERAGE(CJ104:CR104),"N/A"))))</f>
        <v>1.3333333333333335</v>
      </c>
      <c r="CY104">
        <f>IF(BE104="Unión por la Patria (Frente de Todos)",CM104-MIN(CJ104,CP104,CS104),IF(BE104="Juntos por el Cambio",CJ104-MIN(CM104,CP104,CS104),IF(BE104="La Libertad Avanza",CP104-MIN(CJ104,CM104,CS104),IF(BE104="Frente de Izquierda",CS104-MIN(CJ104,CM104,CP104),"N/A"))))</f>
        <v>1</v>
      </c>
      <c r="CZ104">
        <f>MAX(CJ104,CM104,CP104,CS104)-MIN(CJ104,CM104,CP104,CS104)</f>
        <v>2</v>
      </c>
      <c r="DA104">
        <f>IF(BE104="Unión por la Patria (Frente de Todos)",CM104-AVERAGE(CS104,CP104,CJ104),IF(BE104="Juntos por el Cambio",CJ104-AVERAGE(CM104,CP104,CS104),IF(BE104="La Libertad Avanza",CP104-AVERAGE(CS104,CM104,CJ104),IF(BE104="Frente de Izquierda",CS104-AVERAGE(CP104,CM104,CJ104),"N/A"))))</f>
        <v>0</v>
      </c>
      <c r="DB104">
        <f>IF(BE104="Unión por la Patria (Frente de Todos)",CN104-MIN(CK104,CQ104,CT104),IF(BE104="Juntos por el Cambio",CK104-MIN(CN104,CQ104,CT104),IF(BE104="La Libertad Avanza",CQ104-MIN(CK104,CN104,CT104),IF(BE104="Frente de Izquierda",CT104-MIN(CK104,CN104,CQ104),"N/A"))))</f>
        <v>4</v>
      </c>
      <c r="DC104">
        <f>MAX(CK104,CN104,CQ104,CT104)-MIN(CK104,CN104,CQ104,CT104)</f>
        <v>4</v>
      </c>
      <c r="DD104">
        <f>IF(BE104="Unión por la Patria (Frente de Todos)",CN104-AVERAGE(CK104,CQ104,CT104),IF(BE104="Juntos por el Cambio",CK104-AVERAGE(CN104,CQ104,CT104),IF(BE104="La Libertad Avanza",CQ104-AVERAGE(CK104,CN104,CT104),IF(BE104="Frente de Izquierda",CT104-AVERAGE(CK104,CN104,CQ104),"N/A"))))</f>
        <v>3</v>
      </c>
      <c r="DE104">
        <f>IF(BE104="Unión por la Patria (Frente de Todos)",AVERAGE(CJ104:CL104,CP104:CU104),IF(BE104="Juntos por el Cambio",AVERAGE(CM104:CU104),IF(BE104="La Libertad Avanza",AVERAGE(CS104:CU104,CJ104:CO104),IF(BE104="Frente de Izquierda",AVERAGE(CJ104:CR104),"N/A"))))</f>
        <v>3.3333333333333335</v>
      </c>
      <c r="DF104">
        <v>9</v>
      </c>
      <c r="DG104" t="s">
        <v>518</v>
      </c>
      <c r="DH104" t="s">
        <v>518</v>
      </c>
      <c r="DI104" t="s">
        <v>518</v>
      </c>
      <c r="DJ104" t="s">
        <v>518</v>
      </c>
      <c r="DK104" t="s">
        <v>518</v>
      </c>
      <c r="DL104" t="s">
        <v>518</v>
      </c>
      <c r="DM104" t="s">
        <v>518</v>
      </c>
      <c r="DN104" t="s">
        <v>518</v>
      </c>
      <c r="DO104" t="s">
        <v>518</v>
      </c>
      <c r="DP104" t="s">
        <v>518</v>
      </c>
      <c r="DQ104" t="s">
        <v>518</v>
      </c>
      <c r="DR104" t="s">
        <v>518</v>
      </c>
      <c r="DS104" t="s">
        <v>518</v>
      </c>
      <c r="DT104" t="s">
        <v>518</v>
      </c>
      <c r="DU104" t="s">
        <v>518</v>
      </c>
      <c r="DV104" t="s">
        <v>518</v>
      </c>
      <c r="DW104" t="s">
        <v>518</v>
      </c>
      <c r="DX104" t="s">
        <v>518</v>
      </c>
      <c r="DY104" t="s">
        <v>518</v>
      </c>
      <c r="DZ104" t="s">
        <v>518</v>
      </c>
    </row>
    <row r="105" spans="1:130" x14ac:dyDescent="0.2">
      <c r="A105" s="44">
        <v>457</v>
      </c>
      <c r="B105" s="44">
        <v>1</v>
      </c>
      <c r="C105" s="44" t="s">
        <v>43</v>
      </c>
      <c r="D105" s="44">
        <v>7</v>
      </c>
      <c r="E105" s="44">
        <v>7</v>
      </c>
      <c r="F105" s="44">
        <v>4</v>
      </c>
      <c r="G105" s="44">
        <v>6</v>
      </c>
      <c r="H105" s="44">
        <v>1</v>
      </c>
      <c r="I105" s="44">
        <v>7</v>
      </c>
      <c r="J105" s="44">
        <v>1</v>
      </c>
      <c r="K105" s="44">
        <f>AVERAGE(ABS(F105-4),ABS(G105-4),ABS(H105-4),ABS(I105-4),ABS(J105-4))</f>
        <v>2.2000000000000002</v>
      </c>
      <c r="L105" s="44">
        <v>6</v>
      </c>
      <c r="M105" s="44">
        <v>5</v>
      </c>
      <c r="N105" s="44">
        <v>7</v>
      </c>
      <c r="O105" s="9">
        <f>AVERAGE(L105:N105)</f>
        <v>6</v>
      </c>
      <c r="P105" s="44">
        <v>1</v>
      </c>
      <c r="Q105" s="44">
        <v>6</v>
      </c>
      <c r="R105" s="44">
        <v>1</v>
      </c>
      <c r="S105" s="44">
        <v>6</v>
      </c>
      <c r="T105" s="44">
        <f>-P105+Q105-R105+S105</f>
        <v>10</v>
      </c>
      <c r="U105" s="44"/>
      <c r="V105" s="44"/>
      <c r="W105" s="44"/>
      <c r="X105" s="44"/>
      <c r="Y105" s="44"/>
      <c r="Z105" s="44"/>
      <c r="AA105" s="44"/>
      <c r="AB105" s="44"/>
      <c r="AC105" s="44"/>
      <c r="AD105" s="44">
        <v>3</v>
      </c>
      <c r="AE105" s="44">
        <v>5</v>
      </c>
      <c r="AF105" s="44">
        <v>4</v>
      </c>
      <c r="AG105" s="44">
        <f>AVERAGE(U105:AF105)</f>
        <v>4</v>
      </c>
      <c r="AH105" s="44">
        <v>3</v>
      </c>
      <c r="AI105" s="44">
        <v>1</v>
      </c>
      <c r="AJ105" s="44">
        <v>5</v>
      </c>
      <c r="AK105" s="44">
        <v>4</v>
      </c>
      <c r="AL105" s="44">
        <v>5</v>
      </c>
      <c r="AM105" s="44">
        <v>6</v>
      </c>
      <c r="AN105" s="44">
        <v>2</v>
      </c>
      <c r="AO105" s="44">
        <v>1</v>
      </c>
      <c r="AP105" s="44">
        <v>2</v>
      </c>
      <c r="AQ105" s="44">
        <v>3</v>
      </c>
      <c r="AR105" s="44">
        <v>2</v>
      </c>
      <c r="AS105" s="44">
        <v>5</v>
      </c>
      <c r="AT105">
        <f>IF(C105="Unión por la Patria (Frente de Todos)",AVERAGE(AK105:AM105)-MIN(AVERAGE(AH105:AJ105),AVERAGE(AN105:AP105),AVERAGE(AQ105:AS105)),IF(C105="Juntos por el Cambio",AVERAGE(AH105:AJ105)-MIN(AVERAGE(AK105:AM105),AVERAGE(AN105:AP105),AVERAGE(AQ105:AS105)),IF(C105="La Libertad Avanza",AVERAGE(AN105:AP105)-MIN(AVERAGE(AQ105:AS105),AVERAGE(AK105:AM105),AVERAGE(AH105:AJ105)),IF(C105="Frente de Izquierda",AVERAGE(AQ105:AS105)-MIN(AVERAGE(AN105:AP105),AVERAGE(AK105:AM105),AVERAGE(AH105:AJ105)),"N/A"))))</f>
        <v>1.6666666666666667</v>
      </c>
      <c r="AU105">
        <f>MAX(SUM(AH105:AJ105),SUM(AK105:AM105),SUM(AN105:AP105),SUM(AQ105:AS105))-MIN(SUM(AH105:AJ105),SUM(AK105:AM105),SUM(AN105:AP105),SUM(AQ105:AS105))</f>
        <v>10</v>
      </c>
      <c r="AV105">
        <f>IF(C105="Unión por la Patria (Frente de Todos)",AVERAGE(AK105:AM105)-AVERAGE(AH105:AJ105,AN105:AP105,AQ105:AS105),IF(C105="Juntos por el Cambio",AVERAGE(AH105:AJ105)-AVERAGE(AK105:AS105),IF(C105="La Libertad Avanza",AVERAGE(AN105:AP105)-AVERAGE(AQ105:AS105,AH105:AM105),IF(C105="Frente de Izquierda",AVERAGE(AQ105:AS105)-AVERAGE(AH105:AP105),"N/A"))))</f>
        <v>0.11111111111111116</v>
      </c>
      <c r="AW105">
        <f>IF(C105="Unión por la Patria (Frente de Todos)",AK105-MIN(AH105,AN105,AQ105),IF(C105="Juntos por el Cambio",AH105-MIN(AK105,AN105,AQ105),IF(C105="La Libertad Avanza",AN105-MIN(AH105,AK105,AQ105),IF(C105="Frente de Izquierda",AQ105-MIN(AH105,AK105,AN105),"N/A"))))</f>
        <v>1</v>
      </c>
      <c r="AX105">
        <f>MAX(AH105,AK105,AN105,AQ105)-MIN(AH105,AK105,AN105,AQ105)</f>
        <v>2</v>
      </c>
      <c r="AY105">
        <f>IF(C105="Unión por la Patria (Frente de Todos)",AK105-AVERAGE(AQ105,AN105,AH105),IF(C105="Juntos por el Cambio",AH105-AVERAGE(AK105,AN105,AQ105),IF(C105="La Libertad Avanza",AN105-AVERAGE(AQ105,AK105,AH105),IF(C105="Frente de Izquierda",AQ105-AVERAGE(AN105,AK105,AH105),"N/A"))))</f>
        <v>0</v>
      </c>
      <c r="AZ105">
        <f>IF(C105="Unión por la Patria (Frente de Todos)",AL105-MIN(AI105,AO105,AR105),IF(C105="Juntos por el Cambio",AI105-MIN(AL105,AO105,AR105),IF(C105="La Libertad Avanza",AO105-MIN(AI105,AL105,AR105),IF(C105="Frente de Izquierda",AR105-MIN(AI105,AL105,AO105),"N/A"))))</f>
        <v>1</v>
      </c>
      <c r="BA105">
        <f>MAX(AI105,AL105,AO105,AR105)-MIN(AI105,AL105,AO105,AR105)</f>
        <v>4</v>
      </c>
      <c r="BB105">
        <f>IF(C105="Unión por la Patria (Frente de Todos)",AL105-AVERAGE(AI105,AO105,AR105),IF(C105="Juntos por el Cambio",AI105-AVERAGE(AL105,AO105,AR105),IF(C105="La Libertad Avanza",AO105-AVERAGE(AI105,AL105,AR105),IF(C105="Frente de Izquierda",AR105-AVERAGE(AI105,AL105,AO105),"N/A"))))</f>
        <v>-0.33333333333333348</v>
      </c>
      <c r="BC105">
        <f>IF(C105="Unión por la Patria (Frente de Todos)",AVERAGE(AH105:AJ105,AN105:AS105),IF(C105="Juntos por el Cambio",AVERAGE(AK105:AS105),IF(C105="La Libertad Avanza",AVERAGE(AQ105:AS105,AH105:AM105),IF(C105="Frente de Izquierda",AVERAGE(AH105:AP105),"N/A"))))</f>
        <v>3.2222222222222223</v>
      </c>
      <c r="BE105" t="s">
        <v>43</v>
      </c>
      <c r="BF105">
        <v>7</v>
      </c>
      <c r="BG105">
        <v>6</v>
      </c>
      <c r="BH105">
        <v>4</v>
      </c>
      <c r="BI105">
        <v>7</v>
      </c>
      <c r="BJ105">
        <v>1</v>
      </c>
      <c r="BK105">
        <v>7</v>
      </c>
      <c r="BL105">
        <v>1</v>
      </c>
      <c r="BM105" s="44">
        <f>AVERAGE(ABS(BH105-4),ABS(BI105-4),ABS(BJ105-4),ABS(BK105-4),ABS(BL105-4))</f>
        <v>2.4</v>
      </c>
      <c r="BN105">
        <v>6</v>
      </c>
      <c r="BO105">
        <v>4</v>
      </c>
      <c r="BP105">
        <v>7</v>
      </c>
      <c r="BQ105" s="9">
        <f>AVERAGE(BN105:BP105)</f>
        <v>5.666666666666667</v>
      </c>
      <c r="BR105">
        <v>1</v>
      </c>
      <c r="BS105">
        <v>7</v>
      </c>
      <c r="BT105">
        <v>1</v>
      </c>
      <c r="BU105">
        <v>7</v>
      </c>
      <c r="BV105" s="44">
        <f>-BR105+BS105-BT105+BU105</f>
        <v>12</v>
      </c>
      <c r="CF105">
        <v>3</v>
      </c>
      <c r="CG105">
        <v>4</v>
      </c>
      <c r="CH105">
        <v>5</v>
      </c>
      <c r="CI105" s="44">
        <f>AVERAGE(BW105:CH105)</f>
        <v>4</v>
      </c>
      <c r="CJ105">
        <v>4</v>
      </c>
      <c r="CK105">
        <v>1</v>
      </c>
      <c r="CL105">
        <v>4</v>
      </c>
      <c r="CM105">
        <v>5</v>
      </c>
      <c r="CN105">
        <v>6</v>
      </c>
      <c r="CO105">
        <v>6</v>
      </c>
      <c r="CP105">
        <v>2</v>
      </c>
      <c r="CQ105">
        <v>1</v>
      </c>
      <c r="CR105">
        <v>1</v>
      </c>
      <c r="CS105">
        <v>4</v>
      </c>
      <c r="CT105">
        <v>2</v>
      </c>
      <c r="CU105">
        <v>4</v>
      </c>
      <c r="CV105">
        <f>IF(BE105="Unión por la Patria (Frente de Todos)",AVERAGE(CM105:CO105)-MIN(AVERAGE(CJ105:CL105),AVERAGE(CP105:CR105),AVERAGE(CS105:CU105)),IF(BE105="Juntos por el Cambio",AVERAGE(CJ105:CL105)-MIN(AVERAGE(CM105:CO105),AVERAGE(CP105:CR105),AVERAGE(CS105:CU105)),IF(BE105="La Libertad Avanza",AVERAGE(CP105:CR105)-MIN(AVERAGE(CS105:CU105),AVERAGE(CM105:CO105),AVERAGE(CJ105:CL105)),IF(BE105="Frente de Izquierda",AVERAGE(CS105:CU105)-MIN(AVERAGE(CP105:CR105),AVERAGE(CM105:CO105),AVERAGE(CJ105:CL105)),"N/A"))))</f>
        <v>2</v>
      </c>
      <c r="CW105">
        <f>MAX(SUM(CJ105:CL105),SUM(CM105:CO105),SUM(CP105:CR105),SUM(CS105:CU105))-MIN(SUM(CJ105:CL105),SUM(CM105:CO105),SUM(CP105:CR105),SUM(CS105:CU105))</f>
        <v>13</v>
      </c>
      <c r="CX105">
        <f>IF(BE105="Unión por la Patria (Frente de Todos)",AVERAGE(CM105:CO105)-AVERAGE(CJ105:CL105,CP105:CR105,CS105:CU105),IF(BE105="Juntos por el Cambio",AVERAGE(CJ105:CL105)-AVERAGE(CM105:CU105),IF(BE105="La Libertad Avanza",AVERAGE(CP105:CR105)-AVERAGE(CS105:CU105,CJ105:CO105),IF(BE105="Frente de Izquierda",AVERAGE(CS105:CU105)-AVERAGE(CJ105:CR105),"N/A"))))</f>
        <v>0</v>
      </c>
      <c r="CY105">
        <f>IF(BE105="Unión por la Patria (Frente de Todos)",CM105-MIN(CJ105,CP105,CS105),IF(BE105="Juntos por el Cambio",CJ105-MIN(CM105,CP105,CS105),IF(BE105="La Libertad Avanza",CP105-MIN(CJ105,CM105,CS105),IF(BE105="Frente de Izquierda",CS105-MIN(CJ105,CM105,CP105),"N/A"))))</f>
        <v>2</v>
      </c>
      <c r="CZ105">
        <f>MAX(CJ105,CM105,CP105,CS105)-MIN(CJ105,CM105,CP105,CS105)</f>
        <v>3</v>
      </c>
      <c r="DA105">
        <f>IF(BE105="Unión por la Patria (Frente de Todos)",CM105-AVERAGE(CS105,CP105,CJ105),IF(BE105="Juntos por el Cambio",CJ105-AVERAGE(CM105,CP105,CS105),IF(BE105="La Libertad Avanza",CP105-AVERAGE(CS105,CM105,CJ105),IF(BE105="Frente de Izquierda",CS105-AVERAGE(CP105,CM105,CJ105),"N/A"))))</f>
        <v>0.33333333333333348</v>
      </c>
      <c r="DB105">
        <f>IF(BE105="Unión por la Patria (Frente de Todos)",CN105-MIN(CK105,CQ105,CT105),IF(BE105="Juntos por el Cambio",CK105-MIN(CN105,CQ105,CT105),IF(BE105="La Libertad Avanza",CQ105-MIN(CK105,CN105,CT105),IF(BE105="Frente de Izquierda",CT105-MIN(CK105,CN105,CQ105),"N/A"))))</f>
        <v>1</v>
      </c>
      <c r="DC105">
        <f>MAX(CK105,CN105,CQ105,CT105)-MIN(CK105,CN105,CQ105,CT105)</f>
        <v>5</v>
      </c>
      <c r="DD105">
        <f>IF(BE105="Unión por la Patria (Frente de Todos)",CN105-AVERAGE(CK105,CQ105,CT105),IF(BE105="Juntos por el Cambio",CK105-AVERAGE(CN105,CQ105,CT105),IF(BE105="La Libertad Avanza",CQ105-AVERAGE(CK105,CN105,CT105),IF(BE105="Frente de Izquierda",CT105-AVERAGE(CK105,CN105,CQ105),"N/A"))))</f>
        <v>-0.66666666666666652</v>
      </c>
      <c r="DE105">
        <f>IF(BE105="Unión por la Patria (Frente de Todos)",AVERAGE(CJ105:CL105,CP105:CU105),IF(BE105="Juntos por el Cambio",AVERAGE(CM105:CU105),IF(BE105="La Libertad Avanza",AVERAGE(CS105:CU105,CJ105:CO105),IF(BE105="Frente de Izquierda",AVERAGE(CJ105:CR105),"N/A"))))</f>
        <v>3.3333333333333335</v>
      </c>
      <c r="DF105">
        <v>7</v>
      </c>
      <c r="DG105">
        <v>1</v>
      </c>
      <c r="DH105">
        <v>2</v>
      </c>
      <c r="DI105">
        <v>3</v>
      </c>
      <c r="DJ105">
        <v>0</v>
      </c>
      <c r="DK105">
        <v>7</v>
      </c>
      <c r="DL105">
        <v>1</v>
      </c>
      <c r="DM105">
        <v>7</v>
      </c>
      <c r="DN105">
        <v>1</v>
      </c>
      <c r="DO105">
        <v>1</v>
      </c>
      <c r="DP105">
        <v>7</v>
      </c>
      <c r="DQ105">
        <v>7</v>
      </c>
      <c r="DR105">
        <v>4</v>
      </c>
      <c r="DS105">
        <v>2</v>
      </c>
      <c r="DT105">
        <v>6</v>
      </c>
      <c r="DU105">
        <v>6</v>
      </c>
      <c r="DV105">
        <v>1</v>
      </c>
      <c r="DW105" t="s">
        <v>617</v>
      </c>
      <c r="DX105" t="s">
        <v>617</v>
      </c>
      <c r="DY105" t="s">
        <v>617</v>
      </c>
      <c r="DZ105" t="s">
        <v>618</v>
      </c>
    </row>
    <row r="106" spans="1:130" x14ac:dyDescent="0.2">
      <c r="A106" s="44">
        <v>313</v>
      </c>
      <c r="B106" s="44">
        <v>1</v>
      </c>
      <c r="C106" s="44" t="s">
        <v>47</v>
      </c>
      <c r="D106" s="44">
        <v>7</v>
      </c>
      <c r="E106" s="44">
        <v>6</v>
      </c>
      <c r="F106" s="44">
        <v>3</v>
      </c>
      <c r="G106" s="44">
        <v>2</v>
      </c>
      <c r="H106" s="44">
        <v>6</v>
      </c>
      <c r="I106" s="44">
        <v>2</v>
      </c>
      <c r="J106" s="44">
        <v>7</v>
      </c>
      <c r="K106" s="44">
        <f>AVERAGE(ABS(F106-4),ABS(G106-4),ABS(H106-4),ABS(I106-4),ABS(J106-4))</f>
        <v>2</v>
      </c>
      <c r="L106" s="44">
        <v>7</v>
      </c>
      <c r="M106" s="44">
        <v>5</v>
      </c>
      <c r="N106" s="44">
        <v>7</v>
      </c>
      <c r="O106" s="9">
        <f>AVERAGE(L106:N106)</f>
        <v>6.333333333333333</v>
      </c>
      <c r="P106" s="44">
        <v>2</v>
      </c>
      <c r="Q106" s="44">
        <v>7</v>
      </c>
      <c r="R106" s="44">
        <v>2</v>
      </c>
      <c r="S106" s="44">
        <v>7</v>
      </c>
      <c r="T106" s="44">
        <f>-P106+Q106-R106+S106</f>
        <v>10</v>
      </c>
      <c r="U106" s="44">
        <v>4</v>
      </c>
      <c r="V106" s="44">
        <v>3</v>
      </c>
      <c r="W106" s="44">
        <v>5</v>
      </c>
      <c r="X106" s="44"/>
      <c r="Y106" s="44"/>
      <c r="Z106" s="44"/>
      <c r="AA106" s="44"/>
      <c r="AB106" s="44"/>
      <c r="AC106" s="44"/>
      <c r="AD106" s="44"/>
      <c r="AE106" s="44"/>
      <c r="AF106" s="44"/>
      <c r="AG106" s="44">
        <f>AVERAGE(U106:AF106)</f>
        <v>4</v>
      </c>
      <c r="AH106" s="44">
        <v>5</v>
      </c>
      <c r="AI106" s="44">
        <v>5</v>
      </c>
      <c r="AJ106" s="44">
        <v>6</v>
      </c>
      <c r="AK106" s="44">
        <v>4</v>
      </c>
      <c r="AL106" s="44">
        <v>2</v>
      </c>
      <c r="AM106" s="44">
        <v>4</v>
      </c>
      <c r="AN106" s="44">
        <v>3</v>
      </c>
      <c r="AO106" s="44">
        <v>3</v>
      </c>
      <c r="AP106" s="44">
        <v>4</v>
      </c>
      <c r="AQ106" s="44">
        <v>3</v>
      </c>
      <c r="AR106" s="44">
        <v>2</v>
      </c>
      <c r="AS106" s="44">
        <v>4</v>
      </c>
      <c r="AT106">
        <f>IF(C106="Unión por la Patria (Frente de Todos)",AVERAGE(AK106:AM106)-MIN(AVERAGE(AH106:AJ106),AVERAGE(AN106:AP106),AVERAGE(AQ106:AS106)),IF(C106="Juntos por el Cambio",AVERAGE(AH106:AJ106)-MIN(AVERAGE(AK106:AM106),AVERAGE(AN106:AP106),AVERAGE(AQ106:AS106)),IF(C106="La Libertad Avanza",AVERAGE(AN106:AP106)-MIN(AVERAGE(AQ106:AS106),AVERAGE(AK106:AM106),AVERAGE(AH106:AJ106)),IF(C106="Frente de Izquierda",AVERAGE(AQ106:AS106)-MIN(AVERAGE(AN106:AP106),AVERAGE(AK106:AM106),AVERAGE(AH106:AJ106)),"N/A"))))</f>
        <v>2.333333333333333</v>
      </c>
      <c r="AU106">
        <f>MAX(SUM(AH106:AJ106),SUM(AK106:AM106),SUM(AN106:AP106),SUM(AQ106:AS106))-MIN(SUM(AH106:AJ106),SUM(AK106:AM106),SUM(AN106:AP106),SUM(AQ106:AS106))</f>
        <v>7</v>
      </c>
      <c r="AV106">
        <f>IF(C106="Unión por la Patria (Frente de Todos)",AVERAGE(AK106:AM106)-AVERAGE(AH106:AJ106,AN106:AP106,AQ106:AS106),IF(C106="Juntos por el Cambio",AVERAGE(AH106:AJ106)-AVERAGE(AK106:AS106),IF(C106="La Libertad Avanza",AVERAGE(AN106:AP106)-AVERAGE(AQ106:AS106,AH106:AM106),IF(C106="Frente de Izquierda",AVERAGE(AQ106:AS106)-AVERAGE(AH106:AP106),"N/A"))))</f>
        <v>2.1111111111111107</v>
      </c>
      <c r="AW106">
        <f>IF(C106="Unión por la Patria (Frente de Todos)",AK106-MIN(AH106,AN106,AQ106),IF(C106="Juntos por el Cambio",AH106-MIN(AK106,AN106,AQ106),IF(C106="La Libertad Avanza",AN106-MIN(AH106,AK106,AQ106),IF(C106="Frente de Izquierda",AQ106-MIN(AH106,AK106,AN106),"N/A"))))</f>
        <v>2</v>
      </c>
      <c r="AX106">
        <f>MAX(AH106,AK106,AN106,AQ106)-MIN(AH106,AK106,AN106,AQ106)</f>
        <v>2</v>
      </c>
      <c r="AY106">
        <f>IF(C106="Unión por la Patria (Frente de Todos)",AK106-AVERAGE(AQ106,AN106,AH106),IF(C106="Juntos por el Cambio",AH106-AVERAGE(AK106,AN106,AQ106),IF(C106="La Libertad Avanza",AN106-AVERAGE(AQ106,AK106,AH106),IF(C106="Frente de Izquierda",AQ106-AVERAGE(AN106,AK106,AH106),"N/A"))))</f>
        <v>1.6666666666666665</v>
      </c>
      <c r="AZ106">
        <f>IF(C106="Unión por la Patria (Frente de Todos)",AL106-MIN(AI106,AO106,AR106),IF(C106="Juntos por el Cambio",AI106-MIN(AL106,AO106,AR106),IF(C106="La Libertad Avanza",AO106-MIN(AI106,AL106,AR106),IF(C106="Frente de Izquierda",AR106-MIN(AI106,AL106,AO106),"N/A"))))</f>
        <v>3</v>
      </c>
      <c r="BA106">
        <f>MAX(AI106,AL106,AO106,AR106)-MIN(AI106,AL106,AO106,AR106)</f>
        <v>3</v>
      </c>
      <c r="BB106">
        <f>IF(C106="Unión por la Patria (Frente de Todos)",AL106-AVERAGE(AI106,AO106,AR106),IF(C106="Juntos por el Cambio",AI106-AVERAGE(AL106,AO106,AR106),IF(C106="La Libertad Avanza",AO106-AVERAGE(AI106,AL106,AR106),IF(C106="Frente de Izquierda",AR106-AVERAGE(AI106,AL106,AO106),"N/A"))))</f>
        <v>2.6666666666666665</v>
      </c>
      <c r="BC106">
        <f>IF(C106="Unión por la Patria (Frente de Todos)",AVERAGE(AH106:AJ106,AN106:AS106),IF(C106="Juntos por el Cambio",AVERAGE(AK106:AS106),IF(C106="La Libertad Avanza",AVERAGE(AQ106:AS106,AH106:AM106),IF(C106="Frente de Izquierda",AVERAGE(AH106:AP106),"N/A"))))</f>
        <v>3.2222222222222223</v>
      </c>
      <c r="BE106" t="s">
        <v>47</v>
      </c>
      <c r="BF106">
        <v>6</v>
      </c>
      <c r="BG106">
        <v>7</v>
      </c>
      <c r="BH106">
        <v>4</v>
      </c>
      <c r="BI106">
        <v>2</v>
      </c>
      <c r="BJ106">
        <v>5</v>
      </c>
      <c r="BK106">
        <v>2</v>
      </c>
      <c r="BL106">
        <v>5</v>
      </c>
      <c r="BM106" s="44">
        <f>AVERAGE(ABS(BH106-4),ABS(BI106-4),ABS(BJ106-4),ABS(BK106-4),ABS(BL106-4))</f>
        <v>1.2</v>
      </c>
      <c r="BN106">
        <v>7</v>
      </c>
      <c r="BO106">
        <v>6</v>
      </c>
      <c r="BP106">
        <v>7</v>
      </c>
      <c r="BQ106" s="9">
        <f>AVERAGE(BN106:BP106)</f>
        <v>6.666666666666667</v>
      </c>
      <c r="BR106">
        <v>1</v>
      </c>
      <c r="BS106">
        <v>7</v>
      </c>
      <c r="BT106">
        <v>2</v>
      </c>
      <c r="BU106">
        <v>7</v>
      </c>
      <c r="BV106" s="44">
        <f>-BR106+BS106-BT106+BU106</f>
        <v>11</v>
      </c>
      <c r="BW106">
        <v>4</v>
      </c>
      <c r="BX106">
        <v>3</v>
      </c>
      <c r="BY106">
        <v>5</v>
      </c>
      <c r="CI106" s="44">
        <f>AVERAGE(BW106:CH106)</f>
        <v>4</v>
      </c>
      <c r="CJ106">
        <v>5</v>
      </c>
      <c r="CK106">
        <v>5</v>
      </c>
      <c r="CL106">
        <v>5</v>
      </c>
      <c r="CM106">
        <v>2</v>
      </c>
      <c r="CN106">
        <v>3</v>
      </c>
      <c r="CO106">
        <v>5</v>
      </c>
      <c r="CP106">
        <v>3</v>
      </c>
      <c r="CQ106">
        <v>2</v>
      </c>
      <c r="CR106">
        <v>5</v>
      </c>
      <c r="CS106">
        <v>3</v>
      </c>
      <c r="CT106">
        <v>2</v>
      </c>
      <c r="CU106">
        <v>5</v>
      </c>
      <c r="CV106">
        <f>IF(BE106="Unión por la Patria (Frente de Todos)",AVERAGE(CM106:CO106)-MIN(AVERAGE(CJ106:CL106),AVERAGE(CP106:CR106),AVERAGE(CS106:CU106)),IF(BE106="Juntos por el Cambio",AVERAGE(CJ106:CL106)-MIN(AVERAGE(CM106:CO106),AVERAGE(CP106:CR106),AVERAGE(CS106:CU106)),IF(BE106="La Libertad Avanza",AVERAGE(CP106:CR106)-MIN(AVERAGE(CS106:CU106),AVERAGE(CM106:CO106),AVERAGE(CJ106:CL106)),IF(BE106="Frente de Izquierda",AVERAGE(CS106:CU106)-MIN(AVERAGE(CP106:CR106),AVERAGE(CM106:CO106),AVERAGE(CJ106:CL106)),"N/A"))))</f>
        <v>1.6666666666666665</v>
      </c>
      <c r="CW106">
        <f>MAX(SUM(CJ106:CL106),SUM(CM106:CO106),SUM(CP106:CR106),SUM(CS106:CU106))-MIN(SUM(CJ106:CL106),SUM(CM106:CO106),SUM(CP106:CR106),SUM(CS106:CU106))</f>
        <v>5</v>
      </c>
      <c r="CX106">
        <f>IF(BE106="Unión por la Patria (Frente de Todos)",AVERAGE(CM106:CO106)-AVERAGE(CJ106:CL106,CP106:CR106,CS106:CU106),IF(BE106="Juntos por el Cambio",AVERAGE(CJ106:CL106)-AVERAGE(CM106:CU106),IF(BE106="La Libertad Avanza",AVERAGE(CP106:CR106)-AVERAGE(CS106:CU106,CJ106:CO106),IF(BE106="Frente de Izquierda",AVERAGE(CS106:CU106)-AVERAGE(CJ106:CR106),"N/A"))))</f>
        <v>1.6666666666666665</v>
      </c>
      <c r="CY106">
        <f>IF(BE106="Unión por la Patria (Frente de Todos)",CM106-MIN(CJ106,CP106,CS106),IF(BE106="Juntos por el Cambio",CJ106-MIN(CM106,CP106,CS106),IF(BE106="La Libertad Avanza",CP106-MIN(CJ106,CM106,CS106),IF(BE106="Frente de Izquierda",CS106-MIN(CJ106,CM106,CP106),"N/A"))))</f>
        <v>3</v>
      </c>
      <c r="CZ106">
        <f>MAX(CJ106,CM106,CP106,CS106)-MIN(CJ106,CM106,CP106,CS106)</f>
        <v>3</v>
      </c>
      <c r="DA106">
        <f>IF(BE106="Unión por la Patria (Frente de Todos)",CM106-AVERAGE(CS106,CP106,CJ106),IF(BE106="Juntos por el Cambio",CJ106-AVERAGE(CM106,CP106,CS106),IF(BE106="La Libertad Avanza",CP106-AVERAGE(CS106,CM106,CJ106),IF(BE106="Frente de Izquierda",CS106-AVERAGE(CP106,CM106,CJ106),"N/A"))))</f>
        <v>2.3333333333333335</v>
      </c>
      <c r="DB106">
        <f>IF(BE106="Unión por la Patria (Frente de Todos)",CN106-MIN(CK106,CQ106,CT106),IF(BE106="Juntos por el Cambio",CK106-MIN(CN106,CQ106,CT106),IF(BE106="La Libertad Avanza",CQ106-MIN(CK106,CN106,CT106),IF(BE106="Frente de Izquierda",CT106-MIN(CK106,CN106,CQ106),"N/A"))))</f>
        <v>3</v>
      </c>
      <c r="DC106">
        <f>MAX(CK106,CN106,CQ106,CT106)-MIN(CK106,CN106,CQ106,CT106)</f>
        <v>3</v>
      </c>
      <c r="DD106">
        <f>IF(BE106="Unión por la Patria (Frente de Todos)",CN106-AVERAGE(CK106,CQ106,CT106),IF(BE106="Juntos por el Cambio",CK106-AVERAGE(CN106,CQ106,CT106),IF(BE106="La Libertad Avanza",CQ106-AVERAGE(CK106,CN106,CT106),IF(BE106="Frente de Izquierda",CT106-AVERAGE(CK106,CN106,CQ106),"N/A"))))</f>
        <v>2.6666666666666665</v>
      </c>
      <c r="DE106">
        <f>IF(BE106="Unión por la Patria (Frente de Todos)",AVERAGE(CJ106:CL106,CP106:CU106),IF(BE106="Juntos por el Cambio",AVERAGE(CM106:CU106),IF(BE106="La Libertad Avanza",AVERAGE(CS106:CU106,CJ106:CO106),IF(BE106="Frente de Izquierda",AVERAGE(CJ106:CR106),"N/A"))))</f>
        <v>3.3333333333333335</v>
      </c>
      <c r="DF106">
        <v>8</v>
      </c>
      <c r="DG106">
        <v>1</v>
      </c>
      <c r="DH106">
        <v>3</v>
      </c>
      <c r="DI106">
        <v>2</v>
      </c>
      <c r="DJ106">
        <v>1</v>
      </c>
      <c r="DK106">
        <v>7</v>
      </c>
      <c r="DL106">
        <v>1</v>
      </c>
      <c r="DM106">
        <v>7</v>
      </c>
      <c r="DN106">
        <v>1</v>
      </c>
      <c r="DO106">
        <v>1</v>
      </c>
      <c r="DP106">
        <v>7</v>
      </c>
      <c r="DQ106">
        <v>7</v>
      </c>
      <c r="DR106">
        <v>6</v>
      </c>
      <c r="DS106">
        <v>3</v>
      </c>
      <c r="DT106">
        <v>7</v>
      </c>
      <c r="DU106">
        <v>7</v>
      </c>
      <c r="DV106">
        <v>2</v>
      </c>
      <c r="DW106" t="s">
        <v>617</v>
      </c>
      <c r="DX106" t="s">
        <v>617</v>
      </c>
      <c r="DY106" t="s">
        <v>617</v>
      </c>
      <c r="DZ106" t="s">
        <v>618</v>
      </c>
    </row>
    <row r="107" spans="1:130" x14ac:dyDescent="0.2">
      <c r="A107" s="44">
        <v>1264</v>
      </c>
      <c r="B107" s="44">
        <v>1</v>
      </c>
      <c r="C107" s="44" t="s">
        <v>53</v>
      </c>
      <c r="D107" s="44">
        <v>7</v>
      </c>
      <c r="E107" s="44">
        <v>7</v>
      </c>
      <c r="F107" s="44">
        <v>4</v>
      </c>
      <c r="G107" s="44">
        <v>7</v>
      </c>
      <c r="H107" s="44">
        <v>2</v>
      </c>
      <c r="I107" s="44">
        <v>7</v>
      </c>
      <c r="J107" s="44">
        <v>1</v>
      </c>
      <c r="K107" s="44">
        <f>AVERAGE(ABS(F107-4),ABS(G107-4),ABS(H107-4),ABS(I107-4),ABS(J107-4))</f>
        <v>2.2000000000000002</v>
      </c>
      <c r="L107" s="44">
        <v>7</v>
      </c>
      <c r="M107" s="44">
        <v>7</v>
      </c>
      <c r="N107" s="44">
        <v>7</v>
      </c>
      <c r="O107" s="9">
        <f>AVERAGE(L107:N107)</f>
        <v>7</v>
      </c>
      <c r="P107" s="44">
        <v>1</v>
      </c>
      <c r="Q107" s="44">
        <v>7</v>
      </c>
      <c r="R107" s="44">
        <v>1</v>
      </c>
      <c r="S107" s="44">
        <v>7</v>
      </c>
      <c r="T107" s="44">
        <f>-P107+Q107-R107+S107</f>
        <v>12</v>
      </c>
      <c r="U107" s="44"/>
      <c r="V107" s="44"/>
      <c r="W107" s="44"/>
      <c r="X107" s="44">
        <v>6</v>
      </c>
      <c r="Y107" s="44">
        <v>2</v>
      </c>
      <c r="Z107" s="44">
        <v>6</v>
      </c>
      <c r="AA107" s="44"/>
      <c r="AB107" s="44"/>
      <c r="AC107" s="44"/>
      <c r="AD107" s="44"/>
      <c r="AE107" s="44"/>
      <c r="AF107" s="44"/>
      <c r="AG107" s="44">
        <f>AVERAGE(U107:AF107)</f>
        <v>4.666666666666667</v>
      </c>
      <c r="AH107" s="44">
        <v>3</v>
      </c>
      <c r="AI107" s="44">
        <v>3</v>
      </c>
      <c r="AJ107" s="44">
        <v>3</v>
      </c>
      <c r="AK107" s="44">
        <v>3</v>
      </c>
      <c r="AL107" s="44">
        <v>3</v>
      </c>
      <c r="AM107" s="44">
        <v>3</v>
      </c>
      <c r="AN107" s="44">
        <v>3</v>
      </c>
      <c r="AO107" s="44">
        <v>3</v>
      </c>
      <c r="AP107" s="44">
        <v>3</v>
      </c>
      <c r="AQ107" s="44">
        <v>3</v>
      </c>
      <c r="AR107" s="44">
        <v>3</v>
      </c>
      <c r="AS107" s="44">
        <v>3</v>
      </c>
      <c r="AT107">
        <f>IF(C107="Unión por la Patria (Frente de Todos)",AVERAGE(AK107:AM107)-MIN(AVERAGE(AH107:AJ107),AVERAGE(AN107:AP107),AVERAGE(AQ107:AS107)),IF(C107="Juntos por el Cambio",AVERAGE(AH107:AJ107)-MIN(AVERAGE(AK107:AM107),AVERAGE(AN107:AP107),AVERAGE(AQ107:AS107)),IF(C107="La Libertad Avanza",AVERAGE(AN107:AP107)-MIN(AVERAGE(AQ107:AS107),AVERAGE(AK107:AM107),AVERAGE(AH107:AJ107)),IF(C107="Frente de Izquierda",AVERAGE(AQ107:AS107)-MIN(AVERAGE(AN107:AP107),AVERAGE(AK107:AM107),AVERAGE(AH107:AJ107)),"N/A"))))</f>
        <v>0</v>
      </c>
      <c r="AU107">
        <f>MAX(SUM(AH107:AJ107),SUM(AK107:AM107),SUM(AN107:AP107),SUM(AQ107:AS107))-MIN(SUM(AH107:AJ107),SUM(AK107:AM107),SUM(AN107:AP107),SUM(AQ107:AS107))</f>
        <v>0</v>
      </c>
      <c r="AV107">
        <f>IF(C107="Unión por la Patria (Frente de Todos)",AVERAGE(AK107:AM107)-AVERAGE(AH107:AJ107,AN107:AP107,AQ107:AS107),IF(C107="Juntos por el Cambio",AVERAGE(AH107:AJ107)-AVERAGE(AK107:AS107),IF(C107="La Libertad Avanza",AVERAGE(AN107:AP107)-AVERAGE(AQ107:AS107,AH107:AM107),IF(C107="Frente de Izquierda",AVERAGE(AQ107:AS107)-AVERAGE(AH107:AP107),"N/A"))))</f>
        <v>0</v>
      </c>
      <c r="AW107">
        <f>IF(C107="Unión por la Patria (Frente de Todos)",AK107-MIN(AH107,AN107,AQ107),IF(C107="Juntos por el Cambio",AH107-MIN(AK107,AN107,AQ107),IF(C107="La Libertad Avanza",AN107-MIN(AH107,AK107,AQ107),IF(C107="Frente de Izquierda",AQ107-MIN(AH107,AK107,AN107),"N/A"))))</f>
        <v>0</v>
      </c>
      <c r="AX107">
        <f>MAX(AH107,AK107,AN107,AQ107)-MIN(AH107,AK107,AN107,AQ107)</f>
        <v>0</v>
      </c>
      <c r="AY107">
        <f>IF(C107="Unión por la Patria (Frente de Todos)",AK107-AVERAGE(AQ107,AN107,AH107),IF(C107="Juntos por el Cambio",AH107-AVERAGE(AK107,AN107,AQ107),IF(C107="La Libertad Avanza",AN107-AVERAGE(AQ107,AK107,AH107),IF(C107="Frente de Izquierda",AQ107-AVERAGE(AN107,AK107,AH107),"N/A"))))</f>
        <v>0</v>
      </c>
      <c r="AZ107">
        <f>IF(C107="Unión por la Patria (Frente de Todos)",AL107-MIN(AI107,AO107,AR107),IF(C107="Juntos por el Cambio",AI107-MIN(AL107,AO107,AR107),IF(C107="La Libertad Avanza",AO107-MIN(AI107,AL107,AR107),IF(C107="Frente de Izquierda",AR107-MIN(AI107,AL107,AO107),"N/A"))))</f>
        <v>0</v>
      </c>
      <c r="BA107">
        <f>MAX(AI107,AL107,AO107,AR107)-MIN(AI107,AL107,AO107,AR107)</f>
        <v>0</v>
      </c>
      <c r="BB107">
        <f>IF(C107="Unión por la Patria (Frente de Todos)",AL107-AVERAGE(AI107,AO107,AR107),IF(C107="Juntos por el Cambio",AI107-AVERAGE(AL107,AO107,AR107),IF(C107="La Libertad Avanza",AO107-AVERAGE(AI107,AL107,AR107),IF(C107="Frente de Izquierda",AR107-AVERAGE(AI107,AL107,AO107),"N/A"))))</f>
        <v>0</v>
      </c>
      <c r="BC107">
        <f>IF(C107="Unión por la Patria (Frente de Todos)",AVERAGE(AH107:AJ107,AN107:AS107),IF(C107="Juntos por el Cambio",AVERAGE(AK107:AS107),IF(C107="La Libertad Avanza",AVERAGE(AQ107:AS107,AH107:AM107),IF(C107="Frente de Izquierda",AVERAGE(AH107:AP107),"N/A"))))</f>
        <v>3</v>
      </c>
      <c r="BE107" t="s">
        <v>53</v>
      </c>
      <c r="BF107">
        <v>7</v>
      </c>
      <c r="BG107">
        <v>7</v>
      </c>
      <c r="BH107">
        <v>4</v>
      </c>
      <c r="BI107">
        <v>7</v>
      </c>
      <c r="BJ107">
        <v>2</v>
      </c>
      <c r="BK107">
        <v>7</v>
      </c>
      <c r="BL107">
        <v>1</v>
      </c>
      <c r="BM107" s="44">
        <f>AVERAGE(ABS(BH107-4),ABS(BI107-4),ABS(BJ107-4),ABS(BK107-4),ABS(BL107-4))</f>
        <v>2.2000000000000002</v>
      </c>
      <c r="BN107">
        <v>6</v>
      </c>
      <c r="BO107">
        <v>6</v>
      </c>
      <c r="BP107">
        <v>7</v>
      </c>
      <c r="BQ107" s="9">
        <f>AVERAGE(BN107:BP107)</f>
        <v>6.333333333333333</v>
      </c>
      <c r="BR107">
        <v>4</v>
      </c>
      <c r="BS107">
        <v>7</v>
      </c>
      <c r="BT107">
        <v>1</v>
      </c>
      <c r="BU107">
        <v>7</v>
      </c>
      <c r="BV107" s="44">
        <f>-BR107+BS107-BT107+BU107</f>
        <v>9</v>
      </c>
      <c r="BZ107">
        <v>6</v>
      </c>
      <c r="CA107">
        <v>3</v>
      </c>
      <c r="CB107">
        <v>6</v>
      </c>
      <c r="CI107" s="44">
        <f>AVERAGE(BW107:CH107)</f>
        <v>5</v>
      </c>
      <c r="CJ107">
        <v>3</v>
      </c>
      <c r="CK107">
        <v>3</v>
      </c>
      <c r="CL107">
        <v>6</v>
      </c>
      <c r="CM107">
        <v>3</v>
      </c>
      <c r="CN107">
        <v>4</v>
      </c>
      <c r="CO107">
        <v>4</v>
      </c>
      <c r="CP107">
        <v>3</v>
      </c>
      <c r="CQ107">
        <v>3</v>
      </c>
      <c r="CR107">
        <v>3</v>
      </c>
      <c r="CS107">
        <v>3</v>
      </c>
      <c r="CT107">
        <v>3</v>
      </c>
      <c r="CU107">
        <v>3</v>
      </c>
      <c r="CV107">
        <f>IF(BE107="Unión por la Patria (Frente de Todos)",AVERAGE(CM107:CO107)-MIN(AVERAGE(CJ107:CL107),AVERAGE(CP107:CR107),AVERAGE(CS107:CU107)),IF(BE107="Juntos por el Cambio",AVERAGE(CJ107:CL107)-MIN(AVERAGE(CM107:CO107),AVERAGE(CP107:CR107),AVERAGE(CS107:CU107)),IF(BE107="La Libertad Avanza",AVERAGE(CP107:CR107)-MIN(AVERAGE(CS107:CU107),AVERAGE(CM107:CO107),AVERAGE(CJ107:CL107)),IF(BE107="Frente de Izquierda",AVERAGE(CS107:CU107)-MIN(AVERAGE(CP107:CR107),AVERAGE(CM107:CO107),AVERAGE(CJ107:CL107)),"N/A"))))</f>
        <v>0.66666666666666652</v>
      </c>
      <c r="CW107">
        <f>MAX(SUM(CJ107:CL107),SUM(CM107:CO107),SUM(CP107:CR107),SUM(CS107:CU107))-MIN(SUM(CJ107:CL107),SUM(CM107:CO107),SUM(CP107:CR107),SUM(CS107:CU107))</f>
        <v>3</v>
      </c>
      <c r="CX107">
        <f>IF(BE107="Unión por la Patria (Frente de Todos)",AVERAGE(CM107:CO107)-AVERAGE(CJ107:CL107,CP107:CR107,CS107:CU107),IF(BE107="Juntos por el Cambio",AVERAGE(CJ107:CL107)-AVERAGE(CM107:CU107),IF(BE107="La Libertad Avanza",AVERAGE(CP107:CR107)-AVERAGE(CS107:CU107,CJ107:CO107),IF(BE107="Frente de Izquierda",AVERAGE(CS107:CU107)-AVERAGE(CJ107:CR107),"N/A"))))</f>
        <v>0.33333333333333304</v>
      </c>
      <c r="CY107">
        <f>IF(BE107="Unión por la Patria (Frente de Todos)",CM107-MIN(CJ107,CP107,CS107),IF(BE107="Juntos por el Cambio",CJ107-MIN(CM107,CP107,CS107),IF(BE107="La Libertad Avanza",CP107-MIN(CJ107,CM107,CS107),IF(BE107="Frente de Izquierda",CS107-MIN(CJ107,CM107,CP107),"N/A"))))</f>
        <v>0</v>
      </c>
      <c r="CZ107">
        <f>MAX(CJ107,CM107,CP107,CS107)-MIN(CJ107,CM107,CP107,CS107)</f>
        <v>0</v>
      </c>
      <c r="DA107">
        <f>IF(BE107="Unión por la Patria (Frente de Todos)",CM107-AVERAGE(CS107,CP107,CJ107),IF(BE107="Juntos por el Cambio",CJ107-AVERAGE(CM107,CP107,CS107),IF(BE107="La Libertad Avanza",CP107-AVERAGE(CS107,CM107,CJ107),IF(BE107="Frente de Izquierda",CS107-AVERAGE(CP107,CM107,CJ107),"N/A"))))</f>
        <v>0</v>
      </c>
      <c r="DB107">
        <f>IF(BE107="Unión por la Patria (Frente de Todos)",CN107-MIN(CK107,CQ107,CT107),IF(BE107="Juntos por el Cambio",CK107-MIN(CN107,CQ107,CT107),IF(BE107="La Libertad Avanza",CQ107-MIN(CK107,CN107,CT107),IF(BE107="Frente de Izquierda",CT107-MIN(CK107,CN107,CQ107),"N/A"))))</f>
        <v>1</v>
      </c>
      <c r="DC107">
        <f>MAX(CK107,CN107,CQ107,CT107)-MIN(CK107,CN107,CQ107,CT107)</f>
        <v>1</v>
      </c>
      <c r="DD107">
        <f>IF(BE107="Unión por la Patria (Frente de Todos)",CN107-AVERAGE(CK107,CQ107,CT107),IF(BE107="Juntos por el Cambio",CK107-AVERAGE(CN107,CQ107,CT107),IF(BE107="La Libertad Avanza",CQ107-AVERAGE(CK107,CN107,CT107),IF(BE107="Frente de Izquierda",CT107-AVERAGE(CK107,CN107,CQ107),"N/A"))))</f>
        <v>1</v>
      </c>
      <c r="DE107">
        <f>IF(BE107="Unión por la Patria (Frente de Todos)",AVERAGE(CJ107:CL107,CP107:CU107),IF(BE107="Juntos por el Cambio",AVERAGE(CM107:CU107),IF(BE107="La Libertad Avanza",AVERAGE(CS107:CU107,CJ107:CO107),IF(BE107="Frente de Izquierda",AVERAGE(CJ107:CR107),"N/A"))))</f>
        <v>3.3333333333333335</v>
      </c>
      <c r="DF107">
        <v>7</v>
      </c>
      <c r="DG107">
        <v>0</v>
      </c>
      <c r="DH107">
        <v>2</v>
      </c>
      <c r="DI107">
        <v>2</v>
      </c>
      <c r="DJ107">
        <v>0</v>
      </c>
      <c r="DK107">
        <v>7</v>
      </c>
      <c r="DL107">
        <v>1</v>
      </c>
      <c r="DM107">
        <v>7</v>
      </c>
      <c r="DN107">
        <v>1</v>
      </c>
      <c r="DO107">
        <v>1</v>
      </c>
      <c r="DP107">
        <v>7</v>
      </c>
      <c r="DQ107">
        <v>7</v>
      </c>
      <c r="DR107">
        <v>7</v>
      </c>
      <c r="DS107">
        <v>4</v>
      </c>
      <c r="DT107">
        <v>7</v>
      </c>
      <c r="DU107">
        <v>7</v>
      </c>
      <c r="DV107">
        <v>4</v>
      </c>
      <c r="DW107" t="s">
        <v>617</v>
      </c>
      <c r="DX107" t="s">
        <v>617</v>
      </c>
      <c r="DY107" t="s">
        <v>617</v>
      </c>
      <c r="DZ107" t="s">
        <v>618</v>
      </c>
    </row>
    <row r="108" spans="1:130" x14ac:dyDescent="0.2">
      <c r="A108" s="44">
        <v>925</v>
      </c>
      <c r="B108" s="44">
        <v>1</v>
      </c>
      <c r="C108" s="44" t="s">
        <v>43</v>
      </c>
      <c r="D108" s="44">
        <v>4</v>
      </c>
      <c r="E108" s="44">
        <v>7</v>
      </c>
      <c r="F108" s="44">
        <v>2</v>
      </c>
      <c r="G108" s="44">
        <v>1</v>
      </c>
      <c r="H108" s="44">
        <v>1</v>
      </c>
      <c r="I108" s="44">
        <v>5</v>
      </c>
      <c r="J108" s="44">
        <v>5</v>
      </c>
      <c r="K108" s="44">
        <f>AVERAGE(ABS(F108-4),ABS(G108-4),ABS(H108-4),ABS(I108-4),ABS(J108-4))</f>
        <v>2</v>
      </c>
      <c r="L108" s="44">
        <v>7</v>
      </c>
      <c r="M108" s="44">
        <v>6</v>
      </c>
      <c r="N108" s="44">
        <v>7</v>
      </c>
      <c r="O108" s="9">
        <f>AVERAGE(L108:N108)</f>
        <v>6.666666666666667</v>
      </c>
      <c r="P108" s="44">
        <v>1</v>
      </c>
      <c r="Q108" s="44">
        <v>6</v>
      </c>
      <c r="R108" s="44">
        <v>5</v>
      </c>
      <c r="S108" s="44">
        <v>7</v>
      </c>
      <c r="T108" s="44">
        <f>-P108+Q108-R108+S108</f>
        <v>7</v>
      </c>
      <c r="U108" s="44"/>
      <c r="V108" s="44"/>
      <c r="W108" s="44"/>
      <c r="X108" s="44"/>
      <c r="Y108" s="44"/>
      <c r="Z108" s="44"/>
      <c r="AA108" s="44"/>
      <c r="AB108" s="44"/>
      <c r="AC108" s="44"/>
      <c r="AD108" s="44">
        <v>2</v>
      </c>
      <c r="AE108" s="44">
        <v>6</v>
      </c>
      <c r="AF108" s="44">
        <v>6</v>
      </c>
      <c r="AG108" s="44">
        <f>AVERAGE(U108:AF108)</f>
        <v>4.666666666666667</v>
      </c>
      <c r="AH108" s="44">
        <v>3</v>
      </c>
      <c r="AI108" s="44">
        <v>1</v>
      </c>
      <c r="AJ108" s="44">
        <v>4</v>
      </c>
      <c r="AK108" s="44">
        <v>4</v>
      </c>
      <c r="AL108" s="44">
        <v>5</v>
      </c>
      <c r="AM108" s="44">
        <v>6</v>
      </c>
      <c r="AN108" s="44">
        <v>1</v>
      </c>
      <c r="AO108" s="44">
        <v>1</v>
      </c>
      <c r="AP108" s="44">
        <v>1</v>
      </c>
      <c r="AQ108" s="44">
        <v>5</v>
      </c>
      <c r="AR108" s="44">
        <v>5</v>
      </c>
      <c r="AS108" s="44">
        <v>6</v>
      </c>
      <c r="AT108">
        <f>IF(C108="Unión por la Patria (Frente de Todos)",AVERAGE(AK108:AM108)-MIN(AVERAGE(AH108:AJ108),AVERAGE(AN108:AP108),AVERAGE(AQ108:AS108)),IF(C108="Juntos por el Cambio",AVERAGE(AH108:AJ108)-MIN(AVERAGE(AK108:AM108),AVERAGE(AN108:AP108),AVERAGE(AQ108:AS108)),IF(C108="La Libertad Avanza",AVERAGE(AN108:AP108)-MIN(AVERAGE(AQ108:AS108),AVERAGE(AK108:AM108),AVERAGE(AH108:AJ108)),IF(C108="Frente de Izquierda",AVERAGE(AQ108:AS108)-MIN(AVERAGE(AN108:AP108),AVERAGE(AK108:AM108),AVERAGE(AH108:AJ108)),"N/A"))))</f>
        <v>4.333333333333333</v>
      </c>
      <c r="AU108">
        <f>MAX(SUM(AH108:AJ108),SUM(AK108:AM108),SUM(AN108:AP108),SUM(AQ108:AS108))-MIN(SUM(AH108:AJ108),SUM(AK108:AM108),SUM(AN108:AP108),SUM(AQ108:AS108))</f>
        <v>13</v>
      </c>
      <c r="AV108">
        <f>IF(C108="Unión por la Patria (Frente de Todos)",AVERAGE(AK108:AM108)-AVERAGE(AH108:AJ108,AN108:AP108,AQ108:AS108),IF(C108="Juntos por el Cambio",AVERAGE(AH108:AJ108)-AVERAGE(AK108:AS108),IF(C108="La Libertad Avanza",AVERAGE(AN108:AP108)-AVERAGE(AQ108:AS108,AH108:AM108),IF(C108="Frente de Izquierda",AVERAGE(AQ108:AS108)-AVERAGE(AH108:AP108),"N/A"))))</f>
        <v>2.4444444444444442</v>
      </c>
      <c r="AW108">
        <f>IF(C108="Unión por la Patria (Frente de Todos)",AK108-MIN(AH108,AN108,AQ108),IF(C108="Juntos por el Cambio",AH108-MIN(AK108,AN108,AQ108),IF(C108="La Libertad Avanza",AN108-MIN(AH108,AK108,AQ108),IF(C108="Frente de Izquierda",AQ108-MIN(AH108,AK108,AN108),"N/A"))))</f>
        <v>4</v>
      </c>
      <c r="AX108">
        <f>MAX(AH108,AK108,AN108,AQ108)-MIN(AH108,AK108,AN108,AQ108)</f>
        <v>4</v>
      </c>
      <c r="AY108">
        <f>IF(C108="Unión por la Patria (Frente de Todos)",AK108-AVERAGE(AQ108,AN108,AH108),IF(C108="Juntos por el Cambio",AH108-AVERAGE(AK108,AN108,AQ108),IF(C108="La Libertad Avanza",AN108-AVERAGE(AQ108,AK108,AH108),IF(C108="Frente de Izquierda",AQ108-AVERAGE(AN108,AK108,AH108),"N/A"))))</f>
        <v>2.3333333333333335</v>
      </c>
      <c r="AZ108">
        <f>IF(C108="Unión por la Patria (Frente de Todos)",AL108-MIN(AI108,AO108,AR108),IF(C108="Juntos por el Cambio",AI108-MIN(AL108,AO108,AR108),IF(C108="La Libertad Avanza",AO108-MIN(AI108,AL108,AR108),IF(C108="Frente de Izquierda",AR108-MIN(AI108,AL108,AO108),"N/A"))))</f>
        <v>4</v>
      </c>
      <c r="BA108">
        <f>MAX(AI108,AL108,AO108,AR108)-MIN(AI108,AL108,AO108,AR108)</f>
        <v>4</v>
      </c>
      <c r="BB108">
        <f>IF(C108="Unión por la Patria (Frente de Todos)",AL108-AVERAGE(AI108,AO108,AR108),IF(C108="Juntos por el Cambio",AI108-AVERAGE(AL108,AO108,AR108),IF(C108="La Libertad Avanza",AO108-AVERAGE(AI108,AL108,AR108),IF(C108="Frente de Izquierda",AR108-AVERAGE(AI108,AL108,AO108),"N/A"))))</f>
        <v>2.6666666666666665</v>
      </c>
      <c r="BC108">
        <f>IF(C108="Unión por la Patria (Frente de Todos)",AVERAGE(AH108:AJ108,AN108:AS108),IF(C108="Juntos por el Cambio",AVERAGE(AK108:AS108),IF(C108="La Libertad Avanza",AVERAGE(AQ108:AS108,AH108:AM108),IF(C108="Frente de Izquierda",AVERAGE(AH108:AP108),"N/A"))))</f>
        <v>2.8888888888888888</v>
      </c>
      <c r="BE108" t="s">
        <v>43</v>
      </c>
      <c r="BF108">
        <v>3</v>
      </c>
      <c r="BG108">
        <v>7</v>
      </c>
      <c r="BH108">
        <v>4</v>
      </c>
      <c r="BI108">
        <v>2</v>
      </c>
      <c r="BJ108">
        <v>1</v>
      </c>
      <c r="BK108">
        <v>5</v>
      </c>
      <c r="BL108">
        <v>3</v>
      </c>
      <c r="BM108" s="44">
        <f>AVERAGE(ABS(BH108-4),ABS(BI108-4),ABS(BJ108-4),ABS(BK108-4),ABS(BL108-4))</f>
        <v>1.4</v>
      </c>
      <c r="BN108">
        <v>7</v>
      </c>
      <c r="BO108">
        <v>7</v>
      </c>
      <c r="BP108">
        <v>7</v>
      </c>
      <c r="BQ108" s="9">
        <f>AVERAGE(BN108:BP108)</f>
        <v>7</v>
      </c>
      <c r="BR108">
        <v>2</v>
      </c>
      <c r="BS108">
        <v>4</v>
      </c>
      <c r="BT108">
        <v>2</v>
      </c>
      <c r="BU108">
        <v>7</v>
      </c>
      <c r="BV108" s="44">
        <f>-BR108+BS108-BT108+BU108</f>
        <v>7</v>
      </c>
      <c r="CF108">
        <v>6</v>
      </c>
      <c r="CG108">
        <v>6</v>
      </c>
      <c r="CH108">
        <v>6</v>
      </c>
      <c r="CI108" s="44">
        <f>AVERAGE(BW108:CH108)</f>
        <v>6</v>
      </c>
      <c r="CJ108">
        <v>3</v>
      </c>
      <c r="CK108">
        <v>5</v>
      </c>
      <c r="CL108">
        <v>4</v>
      </c>
      <c r="CM108">
        <v>4</v>
      </c>
      <c r="CN108">
        <v>4</v>
      </c>
      <c r="CO108">
        <v>4</v>
      </c>
      <c r="CP108">
        <v>2</v>
      </c>
      <c r="CQ108">
        <v>2</v>
      </c>
      <c r="CR108">
        <v>2</v>
      </c>
      <c r="CS108">
        <v>5</v>
      </c>
      <c r="CT108">
        <v>5</v>
      </c>
      <c r="CU108">
        <v>5</v>
      </c>
      <c r="CV108">
        <f>IF(BE108="Unión por la Patria (Frente de Todos)",AVERAGE(CM108:CO108)-MIN(AVERAGE(CJ108:CL108),AVERAGE(CP108:CR108),AVERAGE(CS108:CU108)),IF(BE108="Juntos por el Cambio",AVERAGE(CJ108:CL108)-MIN(AVERAGE(CM108:CO108),AVERAGE(CP108:CR108),AVERAGE(CS108:CU108)),IF(BE108="La Libertad Avanza",AVERAGE(CP108:CR108)-MIN(AVERAGE(CS108:CU108),AVERAGE(CM108:CO108),AVERAGE(CJ108:CL108)),IF(BE108="Frente de Izquierda",AVERAGE(CS108:CU108)-MIN(AVERAGE(CP108:CR108),AVERAGE(CM108:CO108),AVERAGE(CJ108:CL108)),"N/A"))))</f>
        <v>3</v>
      </c>
      <c r="CW108">
        <f>MAX(SUM(CJ108:CL108),SUM(CM108:CO108),SUM(CP108:CR108),SUM(CS108:CU108))-MIN(SUM(CJ108:CL108),SUM(CM108:CO108),SUM(CP108:CR108),SUM(CS108:CU108))</f>
        <v>9</v>
      </c>
      <c r="CX108">
        <f>IF(BE108="Unión por la Patria (Frente de Todos)",AVERAGE(CM108:CO108)-AVERAGE(CJ108:CL108,CP108:CR108,CS108:CU108),IF(BE108="Juntos por el Cambio",AVERAGE(CJ108:CL108)-AVERAGE(CM108:CU108),IF(BE108="La Libertad Avanza",AVERAGE(CP108:CR108)-AVERAGE(CS108:CU108,CJ108:CO108),IF(BE108="Frente de Izquierda",AVERAGE(CS108:CU108)-AVERAGE(CJ108:CR108),"N/A"))))</f>
        <v>1.6666666666666665</v>
      </c>
      <c r="CY108">
        <f>IF(BE108="Unión por la Patria (Frente de Todos)",CM108-MIN(CJ108,CP108,CS108),IF(BE108="Juntos por el Cambio",CJ108-MIN(CM108,CP108,CS108),IF(BE108="La Libertad Avanza",CP108-MIN(CJ108,CM108,CS108),IF(BE108="Frente de Izquierda",CS108-MIN(CJ108,CM108,CP108),"N/A"))))</f>
        <v>3</v>
      </c>
      <c r="CZ108">
        <f>MAX(CJ108,CM108,CP108,CS108)-MIN(CJ108,CM108,CP108,CS108)</f>
        <v>3</v>
      </c>
      <c r="DA108">
        <f>IF(BE108="Unión por la Patria (Frente de Todos)",CM108-AVERAGE(CS108,CP108,CJ108),IF(BE108="Juntos por el Cambio",CJ108-AVERAGE(CM108,CP108,CS108),IF(BE108="La Libertad Avanza",CP108-AVERAGE(CS108,CM108,CJ108),IF(BE108="Frente de Izquierda",CS108-AVERAGE(CP108,CM108,CJ108),"N/A"))))</f>
        <v>2</v>
      </c>
      <c r="DB108">
        <f>IF(BE108="Unión por la Patria (Frente de Todos)",CN108-MIN(CK108,CQ108,CT108),IF(BE108="Juntos por el Cambio",CK108-MIN(CN108,CQ108,CT108),IF(BE108="La Libertad Avanza",CQ108-MIN(CK108,CN108,CT108),IF(BE108="Frente de Izquierda",CT108-MIN(CK108,CN108,CQ108),"N/A"))))</f>
        <v>3</v>
      </c>
      <c r="DC108">
        <f>MAX(CK108,CN108,CQ108,CT108)-MIN(CK108,CN108,CQ108,CT108)</f>
        <v>3</v>
      </c>
      <c r="DD108">
        <f>IF(BE108="Unión por la Patria (Frente de Todos)",CN108-AVERAGE(CK108,CQ108,CT108),IF(BE108="Juntos por el Cambio",CK108-AVERAGE(CN108,CQ108,CT108),IF(BE108="La Libertad Avanza",CQ108-AVERAGE(CK108,CN108,CT108),IF(BE108="Frente de Izquierda",CT108-AVERAGE(CK108,CN108,CQ108),"N/A"))))</f>
        <v>1.3333333333333335</v>
      </c>
      <c r="DE108">
        <f>IF(BE108="Unión por la Patria (Frente de Todos)",AVERAGE(CJ108:CL108,CP108:CU108),IF(BE108="Juntos por el Cambio",AVERAGE(CM108:CU108),IF(BE108="La Libertad Avanza",AVERAGE(CS108:CU108,CJ108:CO108),IF(BE108="Frente de Izquierda",AVERAGE(CJ108:CR108),"N/A"))))</f>
        <v>3.3333333333333335</v>
      </c>
      <c r="DF108">
        <v>7</v>
      </c>
      <c r="DG108">
        <v>3</v>
      </c>
      <c r="DH108">
        <v>0</v>
      </c>
      <c r="DI108">
        <v>1</v>
      </c>
      <c r="DJ108">
        <v>3</v>
      </c>
      <c r="DK108">
        <v>7</v>
      </c>
      <c r="DL108">
        <v>1</v>
      </c>
      <c r="DM108">
        <v>7</v>
      </c>
      <c r="DN108">
        <v>1</v>
      </c>
      <c r="DO108">
        <v>1</v>
      </c>
      <c r="DP108">
        <v>7</v>
      </c>
      <c r="DQ108">
        <v>6</v>
      </c>
      <c r="DR108">
        <v>7</v>
      </c>
      <c r="DS108">
        <v>7</v>
      </c>
      <c r="DT108">
        <v>7</v>
      </c>
      <c r="DU108">
        <v>7</v>
      </c>
      <c r="DV108">
        <v>7</v>
      </c>
      <c r="DW108" t="s">
        <v>618</v>
      </c>
      <c r="DX108" t="s">
        <v>618</v>
      </c>
      <c r="DY108" t="s">
        <v>618</v>
      </c>
      <c r="DZ108" t="s">
        <v>617</v>
      </c>
    </row>
    <row r="109" spans="1:130" x14ac:dyDescent="0.2">
      <c r="A109" s="44">
        <v>749</v>
      </c>
      <c r="B109" s="44">
        <v>0</v>
      </c>
      <c r="C109" s="44" t="s">
        <v>47</v>
      </c>
      <c r="D109" s="44">
        <v>1</v>
      </c>
      <c r="E109" s="44">
        <v>2</v>
      </c>
      <c r="F109" s="44">
        <v>3</v>
      </c>
      <c r="G109" s="44">
        <v>2</v>
      </c>
      <c r="H109" s="44">
        <v>3</v>
      </c>
      <c r="I109" s="44">
        <v>1</v>
      </c>
      <c r="J109" s="44">
        <v>5</v>
      </c>
      <c r="K109" s="44">
        <f>AVERAGE(ABS(F109-4),ABS(G109-4),ABS(H109-4),ABS(I109-4),ABS(J109-4))</f>
        <v>1.6</v>
      </c>
      <c r="L109" s="44">
        <v>7</v>
      </c>
      <c r="M109" s="44">
        <v>7</v>
      </c>
      <c r="N109" s="44">
        <v>7</v>
      </c>
      <c r="O109" s="9">
        <f>AVERAGE(L109:N109)</f>
        <v>7</v>
      </c>
      <c r="P109" s="44">
        <v>4</v>
      </c>
      <c r="Q109" s="44">
        <v>7</v>
      </c>
      <c r="R109" s="44">
        <v>4</v>
      </c>
      <c r="S109" s="44">
        <v>7</v>
      </c>
      <c r="T109" s="44">
        <f>-P109+Q109-R109+S109</f>
        <v>6</v>
      </c>
      <c r="U109" s="44">
        <v>6</v>
      </c>
      <c r="V109" s="44">
        <v>1</v>
      </c>
      <c r="W109" s="44">
        <v>3</v>
      </c>
      <c r="X109" s="44"/>
      <c r="Y109" s="44"/>
      <c r="Z109" s="44"/>
      <c r="AA109" s="44"/>
      <c r="AB109" s="44"/>
      <c r="AC109" s="44"/>
      <c r="AD109" s="44"/>
      <c r="AE109" s="44"/>
      <c r="AF109" s="44"/>
      <c r="AG109" s="44">
        <f>AVERAGE(U109:AF109)</f>
        <v>3.3333333333333335</v>
      </c>
      <c r="AH109" s="44">
        <v>5</v>
      </c>
      <c r="AI109" s="44">
        <v>6</v>
      </c>
      <c r="AJ109" s="44">
        <v>6</v>
      </c>
      <c r="AK109" s="44">
        <v>3</v>
      </c>
      <c r="AL109" s="44">
        <v>2</v>
      </c>
      <c r="AM109" s="44">
        <v>6</v>
      </c>
      <c r="AN109" s="44">
        <v>3</v>
      </c>
      <c r="AO109" s="44">
        <v>1</v>
      </c>
      <c r="AP109" s="44">
        <v>5</v>
      </c>
      <c r="AQ109" s="44">
        <v>4</v>
      </c>
      <c r="AR109" s="44">
        <v>2</v>
      </c>
      <c r="AS109" s="44">
        <v>5</v>
      </c>
      <c r="AT109">
        <f>IF(C109="Unión por la Patria (Frente de Todos)",AVERAGE(AK109:AM109)-MIN(AVERAGE(AH109:AJ109),AVERAGE(AN109:AP109),AVERAGE(AQ109:AS109)),IF(C109="Juntos por el Cambio",AVERAGE(AH109:AJ109)-MIN(AVERAGE(AK109:AM109),AVERAGE(AN109:AP109),AVERAGE(AQ109:AS109)),IF(C109="La Libertad Avanza",AVERAGE(AN109:AP109)-MIN(AVERAGE(AQ109:AS109),AVERAGE(AK109:AM109),AVERAGE(AH109:AJ109)),IF(C109="Frente de Izquierda",AVERAGE(AQ109:AS109)-MIN(AVERAGE(AN109:AP109),AVERAGE(AK109:AM109),AVERAGE(AH109:AJ109)),"N/A"))))</f>
        <v>2.666666666666667</v>
      </c>
      <c r="AU109">
        <f>MAX(SUM(AH109:AJ109),SUM(AK109:AM109),SUM(AN109:AP109),SUM(AQ109:AS109))-MIN(SUM(AH109:AJ109),SUM(AK109:AM109),SUM(AN109:AP109),SUM(AQ109:AS109))</f>
        <v>8</v>
      </c>
      <c r="AV109">
        <f>IF(C109="Unión por la Patria (Frente de Todos)",AVERAGE(AK109:AM109)-AVERAGE(AH109:AJ109,AN109:AP109,AQ109:AS109),IF(C109="Juntos por el Cambio",AVERAGE(AH109:AJ109)-AVERAGE(AK109:AS109),IF(C109="La Libertad Avanza",AVERAGE(AN109:AP109)-AVERAGE(AQ109:AS109,AH109:AM109),IF(C109="Frente de Izquierda",AVERAGE(AQ109:AS109)-AVERAGE(AH109:AP109),"N/A"))))</f>
        <v>2.2222222222222223</v>
      </c>
      <c r="AW109">
        <f>IF(C109="Unión por la Patria (Frente de Todos)",AK109-MIN(AH109,AN109,AQ109),IF(C109="Juntos por el Cambio",AH109-MIN(AK109,AN109,AQ109),IF(C109="La Libertad Avanza",AN109-MIN(AH109,AK109,AQ109),IF(C109="Frente de Izquierda",AQ109-MIN(AH109,AK109,AN109),"N/A"))))</f>
        <v>2</v>
      </c>
      <c r="AX109">
        <f>MAX(AH109,AK109,AN109,AQ109)-MIN(AH109,AK109,AN109,AQ109)</f>
        <v>2</v>
      </c>
      <c r="AY109">
        <f>IF(C109="Unión por la Patria (Frente de Todos)",AK109-AVERAGE(AQ109,AN109,AH109),IF(C109="Juntos por el Cambio",AH109-AVERAGE(AK109,AN109,AQ109),IF(C109="La Libertad Avanza",AN109-AVERAGE(AQ109,AK109,AH109),IF(C109="Frente de Izquierda",AQ109-AVERAGE(AN109,AK109,AH109),"N/A"))))</f>
        <v>1.6666666666666665</v>
      </c>
      <c r="AZ109">
        <f>IF(C109="Unión por la Patria (Frente de Todos)",AL109-MIN(AI109,AO109,AR109),IF(C109="Juntos por el Cambio",AI109-MIN(AL109,AO109,AR109),IF(C109="La Libertad Avanza",AO109-MIN(AI109,AL109,AR109),IF(C109="Frente de Izquierda",AR109-MIN(AI109,AL109,AO109),"N/A"))))</f>
        <v>5</v>
      </c>
      <c r="BA109">
        <f>MAX(AI109,AL109,AO109,AR109)-MIN(AI109,AL109,AO109,AR109)</f>
        <v>5</v>
      </c>
      <c r="BB109">
        <f>IF(C109="Unión por la Patria (Frente de Todos)",AL109-AVERAGE(AI109,AO109,AR109),IF(C109="Juntos por el Cambio",AI109-AVERAGE(AL109,AO109,AR109),IF(C109="La Libertad Avanza",AO109-AVERAGE(AI109,AL109,AR109),IF(C109="Frente de Izquierda",AR109-AVERAGE(AI109,AL109,AO109),"N/A"))))</f>
        <v>4.333333333333333</v>
      </c>
      <c r="BC109">
        <f>IF(C109="Unión por la Patria (Frente de Todos)",AVERAGE(AH109:AJ109,AN109:AS109),IF(C109="Juntos por el Cambio",AVERAGE(AK109:AS109),IF(C109="La Libertad Avanza",AVERAGE(AQ109:AS109,AH109:AM109),IF(C109="Frente de Izquierda",AVERAGE(AH109:AP109),"N/A"))))</f>
        <v>3.4444444444444446</v>
      </c>
      <c r="BE109" t="s">
        <v>47</v>
      </c>
      <c r="BF109">
        <v>4</v>
      </c>
      <c r="BG109">
        <v>4</v>
      </c>
      <c r="BH109">
        <v>3</v>
      </c>
      <c r="BI109">
        <v>3</v>
      </c>
      <c r="BJ109">
        <v>2</v>
      </c>
      <c r="BK109">
        <v>2</v>
      </c>
      <c r="BL109">
        <v>5</v>
      </c>
      <c r="BM109" s="44">
        <f>AVERAGE(ABS(BH109-4),ABS(BI109-4),ABS(BJ109-4),ABS(BK109-4),ABS(BL109-4))</f>
        <v>1.4</v>
      </c>
      <c r="BN109">
        <v>4</v>
      </c>
      <c r="BO109">
        <v>3</v>
      </c>
      <c r="BP109">
        <v>7</v>
      </c>
      <c r="BQ109" s="9">
        <f>AVERAGE(BN109:BP109)</f>
        <v>4.666666666666667</v>
      </c>
      <c r="BR109">
        <v>1</v>
      </c>
      <c r="BS109">
        <v>7</v>
      </c>
      <c r="BT109">
        <v>2</v>
      </c>
      <c r="BU109">
        <v>7</v>
      </c>
      <c r="BV109" s="44">
        <f>-BR109+BS109-BT109+BU109</f>
        <v>11</v>
      </c>
      <c r="BW109">
        <v>6</v>
      </c>
      <c r="BX109">
        <v>4</v>
      </c>
      <c r="BY109">
        <v>4</v>
      </c>
      <c r="CI109" s="44">
        <f>AVERAGE(BW109:CH109)</f>
        <v>4.666666666666667</v>
      </c>
      <c r="CJ109">
        <v>5</v>
      </c>
      <c r="CK109">
        <v>6</v>
      </c>
      <c r="CL109">
        <v>6</v>
      </c>
      <c r="CM109">
        <v>4</v>
      </c>
      <c r="CN109">
        <v>3</v>
      </c>
      <c r="CO109">
        <v>6</v>
      </c>
      <c r="CP109">
        <v>2</v>
      </c>
      <c r="CQ109">
        <v>2</v>
      </c>
      <c r="CR109">
        <v>4</v>
      </c>
      <c r="CS109">
        <v>3</v>
      </c>
      <c r="CT109">
        <v>2</v>
      </c>
      <c r="CU109">
        <v>5</v>
      </c>
      <c r="CV109">
        <f>IF(BE109="Unión por la Patria (Frente de Todos)",AVERAGE(CM109:CO109)-MIN(AVERAGE(CJ109:CL109),AVERAGE(CP109:CR109),AVERAGE(CS109:CU109)),IF(BE109="Juntos por el Cambio",AVERAGE(CJ109:CL109)-MIN(AVERAGE(CM109:CO109),AVERAGE(CP109:CR109),AVERAGE(CS109:CU109)),IF(BE109="La Libertad Avanza",AVERAGE(CP109:CR109)-MIN(AVERAGE(CS109:CU109),AVERAGE(CM109:CO109),AVERAGE(CJ109:CL109)),IF(BE109="Frente de Izquierda",AVERAGE(CS109:CU109)-MIN(AVERAGE(CP109:CR109),AVERAGE(CM109:CO109),AVERAGE(CJ109:CL109)),"N/A"))))</f>
        <v>3.0000000000000004</v>
      </c>
      <c r="CW109">
        <f>MAX(SUM(CJ109:CL109),SUM(CM109:CO109),SUM(CP109:CR109),SUM(CS109:CU109))-MIN(SUM(CJ109:CL109),SUM(CM109:CO109),SUM(CP109:CR109),SUM(CS109:CU109))</f>
        <v>9</v>
      </c>
      <c r="CX109">
        <f>IF(BE109="Unión por la Patria (Frente de Todos)",AVERAGE(CM109:CO109)-AVERAGE(CJ109:CL109,CP109:CR109,CS109:CU109),IF(BE109="Juntos por el Cambio",AVERAGE(CJ109:CL109)-AVERAGE(CM109:CU109),IF(BE109="La Libertad Avanza",AVERAGE(CP109:CR109)-AVERAGE(CS109:CU109,CJ109:CO109),IF(BE109="Frente de Izquierda",AVERAGE(CS109:CU109)-AVERAGE(CJ109:CR109),"N/A"))))</f>
        <v>2.2222222222222223</v>
      </c>
      <c r="CY109">
        <f>IF(BE109="Unión por la Patria (Frente de Todos)",CM109-MIN(CJ109,CP109,CS109),IF(BE109="Juntos por el Cambio",CJ109-MIN(CM109,CP109,CS109),IF(BE109="La Libertad Avanza",CP109-MIN(CJ109,CM109,CS109),IF(BE109="Frente de Izquierda",CS109-MIN(CJ109,CM109,CP109),"N/A"))))</f>
        <v>3</v>
      </c>
      <c r="CZ109">
        <f>MAX(CJ109,CM109,CP109,CS109)-MIN(CJ109,CM109,CP109,CS109)</f>
        <v>3</v>
      </c>
      <c r="DA109">
        <f>IF(BE109="Unión por la Patria (Frente de Todos)",CM109-AVERAGE(CS109,CP109,CJ109),IF(BE109="Juntos por el Cambio",CJ109-AVERAGE(CM109,CP109,CS109),IF(BE109="La Libertad Avanza",CP109-AVERAGE(CS109,CM109,CJ109),IF(BE109="Frente de Izquierda",CS109-AVERAGE(CP109,CM109,CJ109),"N/A"))))</f>
        <v>2</v>
      </c>
      <c r="DB109">
        <f>IF(BE109="Unión por la Patria (Frente de Todos)",CN109-MIN(CK109,CQ109,CT109),IF(BE109="Juntos por el Cambio",CK109-MIN(CN109,CQ109,CT109),IF(BE109="La Libertad Avanza",CQ109-MIN(CK109,CN109,CT109),IF(BE109="Frente de Izquierda",CT109-MIN(CK109,CN109,CQ109),"N/A"))))</f>
        <v>4</v>
      </c>
      <c r="DC109">
        <f>MAX(CK109,CN109,CQ109,CT109)-MIN(CK109,CN109,CQ109,CT109)</f>
        <v>4</v>
      </c>
      <c r="DD109">
        <f>IF(BE109="Unión por la Patria (Frente de Todos)",CN109-AVERAGE(CK109,CQ109,CT109),IF(BE109="Juntos por el Cambio",CK109-AVERAGE(CN109,CQ109,CT109),IF(BE109="La Libertad Avanza",CQ109-AVERAGE(CK109,CN109,CT109),IF(BE109="Frente de Izquierda",CT109-AVERAGE(CK109,CN109,CQ109),"N/A"))))</f>
        <v>3.6666666666666665</v>
      </c>
      <c r="DE109">
        <f>IF(BE109="Unión por la Patria (Frente de Todos)",AVERAGE(CJ109:CL109,CP109:CU109),IF(BE109="Juntos por el Cambio",AVERAGE(CM109:CU109),IF(BE109="La Libertad Avanza",AVERAGE(CS109:CU109,CJ109:CO109),IF(BE109="Frente de Izquierda",AVERAGE(CJ109:CR109),"N/A"))))</f>
        <v>3.4444444444444446</v>
      </c>
      <c r="DF109">
        <v>6</v>
      </c>
      <c r="DG109" t="s">
        <v>518</v>
      </c>
      <c r="DH109" t="s">
        <v>518</v>
      </c>
      <c r="DI109" t="s">
        <v>518</v>
      </c>
      <c r="DJ109" t="s">
        <v>518</v>
      </c>
      <c r="DK109" t="s">
        <v>518</v>
      </c>
      <c r="DL109" t="s">
        <v>518</v>
      </c>
      <c r="DM109" t="s">
        <v>518</v>
      </c>
      <c r="DN109" t="s">
        <v>518</v>
      </c>
      <c r="DO109" t="s">
        <v>518</v>
      </c>
      <c r="DP109" t="s">
        <v>518</v>
      </c>
      <c r="DQ109" t="s">
        <v>518</v>
      </c>
      <c r="DR109" t="s">
        <v>518</v>
      </c>
      <c r="DS109" t="s">
        <v>518</v>
      </c>
      <c r="DT109" t="s">
        <v>518</v>
      </c>
      <c r="DU109" t="s">
        <v>518</v>
      </c>
      <c r="DV109" t="s">
        <v>518</v>
      </c>
      <c r="DW109" t="s">
        <v>518</v>
      </c>
      <c r="DX109" t="s">
        <v>518</v>
      </c>
      <c r="DY109" t="s">
        <v>518</v>
      </c>
      <c r="DZ109" t="s">
        <v>518</v>
      </c>
    </row>
    <row r="110" spans="1:130" x14ac:dyDescent="0.2">
      <c r="A110" s="44">
        <v>585</v>
      </c>
      <c r="B110" s="44">
        <v>1</v>
      </c>
      <c r="C110" s="44" t="s">
        <v>53</v>
      </c>
      <c r="D110" s="44">
        <v>7</v>
      </c>
      <c r="E110" s="44">
        <v>6</v>
      </c>
      <c r="F110" s="44">
        <v>5</v>
      </c>
      <c r="G110" s="44">
        <v>5</v>
      </c>
      <c r="H110" s="44">
        <v>2</v>
      </c>
      <c r="I110" s="44">
        <v>6</v>
      </c>
      <c r="J110" s="44">
        <v>6</v>
      </c>
      <c r="K110" s="44">
        <f>AVERAGE(ABS(F110-4),ABS(G110-4),ABS(H110-4),ABS(I110-4),ABS(J110-4))</f>
        <v>1.6</v>
      </c>
      <c r="L110" s="44">
        <v>4</v>
      </c>
      <c r="M110" s="44">
        <v>4</v>
      </c>
      <c r="N110" s="44">
        <v>6</v>
      </c>
      <c r="O110" s="9">
        <f>AVERAGE(L110:N110)</f>
        <v>4.666666666666667</v>
      </c>
      <c r="P110" s="44">
        <v>3</v>
      </c>
      <c r="Q110" s="44">
        <v>6</v>
      </c>
      <c r="R110" s="44">
        <v>3</v>
      </c>
      <c r="S110" s="44">
        <v>5</v>
      </c>
      <c r="T110" s="44">
        <f>-P110+Q110-R110+S110</f>
        <v>5</v>
      </c>
      <c r="U110" s="44"/>
      <c r="V110" s="44"/>
      <c r="W110" s="44"/>
      <c r="X110" s="44">
        <v>4</v>
      </c>
      <c r="Y110" s="44">
        <v>3</v>
      </c>
      <c r="Z110" s="44">
        <v>3</v>
      </c>
      <c r="AA110" s="44"/>
      <c r="AB110" s="44"/>
      <c r="AC110" s="44"/>
      <c r="AD110" s="44"/>
      <c r="AE110" s="44"/>
      <c r="AF110" s="44"/>
      <c r="AG110" s="44">
        <f>AVERAGE(U110:AF110)</f>
        <v>3.3333333333333335</v>
      </c>
      <c r="AH110" s="44">
        <v>3</v>
      </c>
      <c r="AI110" s="44">
        <v>4</v>
      </c>
      <c r="AJ110" s="44">
        <v>3</v>
      </c>
      <c r="AK110" s="44">
        <v>5</v>
      </c>
      <c r="AL110" s="44">
        <v>5</v>
      </c>
      <c r="AM110" s="44">
        <v>5</v>
      </c>
      <c r="AN110" s="44">
        <v>2</v>
      </c>
      <c r="AO110" s="44">
        <v>2</v>
      </c>
      <c r="AP110" s="44">
        <v>1</v>
      </c>
      <c r="AQ110" s="44">
        <v>4</v>
      </c>
      <c r="AR110" s="44">
        <v>5</v>
      </c>
      <c r="AS110" s="44">
        <v>5</v>
      </c>
      <c r="AT110">
        <f>IF(C110="Unión por la Patria (Frente de Todos)",AVERAGE(AK110:AM110)-MIN(AVERAGE(AH110:AJ110),AVERAGE(AN110:AP110),AVERAGE(AQ110:AS110)),IF(C110="Juntos por el Cambio",AVERAGE(AH110:AJ110)-MIN(AVERAGE(AK110:AM110),AVERAGE(AN110:AP110),AVERAGE(AQ110:AS110)),IF(C110="La Libertad Avanza",AVERAGE(AN110:AP110)-MIN(AVERAGE(AQ110:AS110),AVERAGE(AK110:AM110),AVERAGE(AH110:AJ110)),IF(C110="Frente de Izquierda",AVERAGE(AQ110:AS110)-MIN(AVERAGE(AN110:AP110),AVERAGE(AK110:AM110),AVERAGE(AH110:AJ110)),"N/A"))))</f>
        <v>3.333333333333333</v>
      </c>
      <c r="AU110">
        <f>MAX(SUM(AH110:AJ110),SUM(AK110:AM110),SUM(AN110:AP110),SUM(AQ110:AS110))-MIN(SUM(AH110:AJ110),SUM(AK110:AM110),SUM(AN110:AP110),SUM(AQ110:AS110))</f>
        <v>10</v>
      </c>
      <c r="AV110">
        <f>IF(C110="Unión por la Patria (Frente de Todos)",AVERAGE(AK110:AM110)-AVERAGE(AH110:AJ110,AN110:AP110,AQ110:AS110),IF(C110="Juntos por el Cambio",AVERAGE(AH110:AJ110)-AVERAGE(AK110:AS110),IF(C110="La Libertad Avanza",AVERAGE(AN110:AP110)-AVERAGE(AQ110:AS110,AH110:AM110),IF(C110="Frente de Izquierda",AVERAGE(AQ110:AS110)-AVERAGE(AH110:AP110),"N/A"))))</f>
        <v>1.7777777777777777</v>
      </c>
      <c r="AW110">
        <f>IF(C110="Unión por la Patria (Frente de Todos)",AK110-MIN(AH110,AN110,AQ110),IF(C110="Juntos por el Cambio",AH110-MIN(AK110,AN110,AQ110),IF(C110="La Libertad Avanza",AN110-MIN(AH110,AK110,AQ110),IF(C110="Frente de Izquierda",AQ110-MIN(AH110,AK110,AN110),"N/A"))))</f>
        <v>3</v>
      </c>
      <c r="AX110">
        <f>MAX(AH110,AK110,AN110,AQ110)-MIN(AH110,AK110,AN110,AQ110)</f>
        <v>3</v>
      </c>
      <c r="AY110">
        <f>IF(C110="Unión por la Patria (Frente de Todos)",AK110-AVERAGE(AQ110,AN110,AH110),IF(C110="Juntos por el Cambio",AH110-AVERAGE(AK110,AN110,AQ110),IF(C110="La Libertad Avanza",AN110-AVERAGE(AQ110,AK110,AH110),IF(C110="Frente de Izquierda",AQ110-AVERAGE(AN110,AK110,AH110),"N/A"))))</f>
        <v>2</v>
      </c>
      <c r="AZ110">
        <f>IF(C110="Unión por la Patria (Frente de Todos)",AL110-MIN(AI110,AO110,AR110),IF(C110="Juntos por el Cambio",AI110-MIN(AL110,AO110,AR110),IF(C110="La Libertad Avanza",AO110-MIN(AI110,AL110,AR110),IF(C110="Frente de Izquierda",AR110-MIN(AI110,AL110,AO110),"N/A"))))</f>
        <v>3</v>
      </c>
      <c r="BA110">
        <f>MAX(AI110,AL110,AO110,AR110)-MIN(AI110,AL110,AO110,AR110)</f>
        <v>3</v>
      </c>
      <c r="BB110">
        <f>IF(C110="Unión por la Patria (Frente de Todos)",AL110-AVERAGE(AI110,AO110,AR110),IF(C110="Juntos por el Cambio",AI110-AVERAGE(AL110,AO110,AR110),IF(C110="La Libertad Avanza",AO110-AVERAGE(AI110,AL110,AR110),IF(C110="Frente de Izquierda",AR110-AVERAGE(AI110,AL110,AO110),"N/A"))))</f>
        <v>1.3333333333333335</v>
      </c>
      <c r="BC110">
        <f>IF(C110="Unión por la Patria (Frente de Todos)",AVERAGE(AH110:AJ110,AN110:AS110),IF(C110="Juntos por el Cambio",AVERAGE(AK110:AS110),IF(C110="La Libertad Avanza",AVERAGE(AQ110:AS110,AH110:AM110),IF(C110="Frente de Izquierda",AVERAGE(AH110:AP110),"N/A"))))</f>
        <v>3.2222222222222223</v>
      </c>
      <c r="BE110" t="s">
        <v>53</v>
      </c>
      <c r="BF110">
        <v>6</v>
      </c>
      <c r="BG110">
        <v>6</v>
      </c>
      <c r="BH110">
        <v>5</v>
      </c>
      <c r="BI110">
        <v>6</v>
      </c>
      <c r="BJ110">
        <v>2</v>
      </c>
      <c r="BK110">
        <v>7</v>
      </c>
      <c r="BL110">
        <v>5</v>
      </c>
      <c r="BM110" s="44">
        <f>AVERAGE(ABS(BH110-4),ABS(BI110-4),ABS(BJ110-4),ABS(BK110-4),ABS(BL110-4))</f>
        <v>1.8</v>
      </c>
      <c r="BN110">
        <v>5</v>
      </c>
      <c r="BO110">
        <v>5</v>
      </c>
      <c r="BP110">
        <v>6</v>
      </c>
      <c r="BQ110" s="9">
        <f>AVERAGE(BN110:BP110)</f>
        <v>5.333333333333333</v>
      </c>
      <c r="BR110">
        <v>2</v>
      </c>
      <c r="BS110">
        <v>6</v>
      </c>
      <c r="BT110">
        <v>2</v>
      </c>
      <c r="BU110">
        <v>5</v>
      </c>
      <c r="BV110" s="44">
        <f>-BR110+BS110-BT110+BU110</f>
        <v>7</v>
      </c>
      <c r="BZ110">
        <v>4</v>
      </c>
      <c r="CA110">
        <v>3</v>
      </c>
      <c r="CB110">
        <v>3</v>
      </c>
      <c r="CI110" s="44">
        <f>AVERAGE(BW110:CH110)</f>
        <v>3.3333333333333335</v>
      </c>
      <c r="CJ110">
        <v>4</v>
      </c>
      <c r="CK110">
        <v>4</v>
      </c>
      <c r="CL110">
        <v>3</v>
      </c>
      <c r="CM110">
        <v>4</v>
      </c>
      <c r="CN110">
        <v>5</v>
      </c>
      <c r="CO110">
        <v>4</v>
      </c>
      <c r="CP110">
        <v>2</v>
      </c>
      <c r="CQ110">
        <v>2</v>
      </c>
      <c r="CR110">
        <v>3</v>
      </c>
      <c r="CS110">
        <v>4</v>
      </c>
      <c r="CT110">
        <v>5</v>
      </c>
      <c r="CU110">
        <v>4</v>
      </c>
      <c r="CV110">
        <f>IF(BE110="Unión por la Patria (Frente de Todos)",AVERAGE(CM110:CO110)-MIN(AVERAGE(CJ110:CL110),AVERAGE(CP110:CR110),AVERAGE(CS110:CU110)),IF(BE110="Juntos por el Cambio",AVERAGE(CJ110:CL110)-MIN(AVERAGE(CM110:CO110),AVERAGE(CP110:CR110),AVERAGE(CS110:CU110)),IF(BE110="La Libertad Avanza",AVERAGE(CP110:CR110)-MIN(AVERAGE(CS110:CU110),AVERAGE(CM110:CO110),AVERAGE(CJ110:CL110)),IF(BE110="Frente de Izquierda",AVERAGE(CS110:CU110)-MIN(AVERAGE(CP110:CR110),AVERAGE(CM110:CO110),AVERAGE(CJ110:CL110)),"N/A"))))</f>
        <v>1.9999999999999996</v>
      </c>
      <c r="CW110">
        <f>MAX(SUM(CJ110:CL110),SUM(CM110:CO110),SUM(CP110:CR110),SUM(CS110:CU110))-MIN(SUM(CJ110:CL110),SUM(CM110:CO110),SUM(CP110:CR110),SUM(CS110:CU110))</f>
        <v>6</v>
      </c>
      <c r="CX110">
        <f>IF(BE110="Unión por la Patria (Frente de Todos)",AVERAGE(CM110:CO110)-AVERAGE(CJ110:CL110,CP110:CR110,CS110:CU110),IF(BE110="Juntos por el Cambio",AVERAGE(CJ110:CL110)-AVERAGE(CM110:CU110),IF(BE110="La Libertad Avanza",AVERAGE(CP110:CR110)-AVERAGE(CS110:CU110,CJ110:CO110),IF(BE110="Frente de Izquierda",AVERAGE(CS110:CU110)-AVERAGE(CJ110:CR110),"N/A"))))</f>
        <v>0.8888888888888884</v>
      </c>
      <c r="CY110">
        <f>IF(BE110="Unión por la Patria (Frente de Todos)",CM110-MIN(CJ110,CP110,CS110),IF(BE110="Juntos por el Cambio",CJ110-MIN(CM110,CP110,CS110),IF(BE110="La Libertad Avanza",CP110-MIN(CJ110,CM110,CS110),IF(BE110="Frente de Izquierda",CS110-MIN(CJ110,CM110,CP110),"N/A"))))</f>
        <v>2</v>
      </c>
      <c r="CZ110">
        <f>MAX(CJ110,CM110,CP110,CS110)-MIN(CJ110,CM110,CP110,CS110)</f>
        <v>2</v>
      </c>
      <c r="DA110">
        <f>IF(BE110="Unión por la Patria (Frente de Todos)",CM110-AVERAGE(CS110,CP110,CJ110),IF(BE110="Juntos por el Cambio",CJ110-AVERAGE(CM110,CP110,CS110),IF(BE110="La Libertad Avanza",CP110-AVERAGE(CS110,CM110,CJ110),IF(BE110="Frente de Izquierda",CS110-AVERAGE(CP110,CM110,CJ110),"N/A"))))</f>
        <v>0.66666666666666652</v>
      </c>
      <c r="DB110">
        <f>IF(BE110="Unión por la Patria (Frente de Todos)",CN110-MIN(CK110,CQ110,CT110),IF(BE110="Juntos por el Cambio",CK110-MIN(CN110,CQ110,CT110),IF(BE110="La Libertad Avanza",CQ110-MIN(CK110,CN110,CT110),IF(BE110="Frente de Izquierda",CT110-MIN(CK110,CN110,CQ110),"N/A"))))</f>
        <v>3</v>
      </c>
      <c r="DC110">
        <f>MAX(CK110,CN110,CQ110,CT110)-MIN(CK110,CN110,CQ110,CT110)</f>
        <v>3</v>
      </c>
      <c r="DD110">
        <f>IF(BE110="Unión por la Patria (Frente de Todos)",CN110-AVERAGE(CK110,CQ110,CT110),IF(BE110="Juntos por el Cambio",CK110-AVERAGE(CN110,CQ110,CT110),IF(BE110="La Libertad Avanza",CQ110-AVERAGE(CK110,CN110,CT110),IF(BE110="Frente de Izquierda",CT110-AVERAGE(CK110,CN110,CQ110),"N/A"))))</f>
        <v>1.3333333333333335</v>
      </c>
      <c r="DE110">
        <f>IF(BE110="Unión por la Patria (Frente de Todos)",AVERAGE(CJ110:CL110,CP110:CU110),IF(BE110="Juntos por el Cambio",AVERAGE(CM110:CU110),IF(BE110="La Libertad Avanza",AVERAGE(CS110:CU110,CJ110:CO110),IF(BE110="Frente de Izquierda",AVERAGE(CJ110:CR110),"N/A"))))</f>
        <v>3.4444444444444446</v>
      </c>
      <c r="DF110">
        <v>6.5</v>
      </c>
      <c r="DG110">
        <v>1</v>
      </c>
      <c r="DH110">
        <v>2</v>
      </c>
      <c r="DI110">
        <v>2</v>
      </c>
      <c r="DJ110">
        <v>0</v>
      </c>
      <c r="DK110">
        <v>6</v>
      </c>
      <c r="DL110">
        <v>5</v>
      </c>
      <c r="DM110">
        <v>4</v>
      </c>
      <c r="DN110">
        <v>2</v>
      </c>
      <c r="DO110">
        <v>2</v>
      </c>
      <c r="DP110">
        <v>7</v>
      </c>
      <c r="DQ110">
        <v>7</v>
      </c>
      <c r="DR110">
        <v>6</v>
      </c>
      <c r="DS110">
        <v>5</v>
      </c>
      <c r="DT110">
        <v>4</v>
      </c>
      <c r="DU110">
        <v>6</v>
      </c>
      <c r="DV110">
        <v>4</v>
      </c>
      <c r="DW110" t="s">
        <v>617</v>
      </c>
      <c r="DX110" t="s">
        <v>617</v>
      </c>
      <c r="DY110" t="s">
        <v>617</v>
      </c>
      <c r="DZ110" t="s">
        <v>618</v>
      </c>
    </row>
    <row r="111" spans="1:130" x14ac:dyDescent="0.2">
      <c r="A111" s="44">
        <v>693</v>
      </c>
      <c r="B111" s="44">
        <v>0</v>
      </c>
      <c r="C111" s="44" t="s">
        <v>53</v>
      </c>
      <c r="D111" s="44">
        <v>4</v>
      </c>
      <c r="E111" s="44">
        <v>4</v>
      </c>
      <c r="F111" s="44">
        <v>6</v>
      </c>
      <c r="G111" s="44">
        <v>3</v>
      </c>
      <c r="H111" s="44">
        <v>1</v>
      </c>
      <c r="I111" s="44">
        <v>7</v>
      </c>
      <c r="J111" s="44">
        <v>1</v>
      </c>
      <c r="K111" s="44">
        <f>AVERAGE(ABS(F111-4),ABS(G111-4),ABS(H111-4),ABS(I111-4),ABS(J111-4))</f>
        <v>2.4</v>
      </c>
      <c r="L111" s="44">
        <v>6</v>
      </c>
      <c r="M111" s="44">
        <v>6</v>
      </c>
      <c r="N111" s="44">
        <v>6</v>
      </c>
      <c r="O111" s="9">
        <f>AVERAGE(L111:N111)</f>
        <v>6</v>
      </c>
      <c r="P111" s="44">
        <v>2</v>
      </c>
      <c r="Q111" s="44">
        <v>7</v>
      </c>
      <c r="R111" s="44">
        <v>1</v>
      </c>
      <c r="S111" s="44">
        <v>7</v>
      </c>
      <c r="T111" s="44">
        <f>-P111+Q111-R111+S111</f>
        <v>11</v>
      </c>
      <c r="U111" s="44"/>
      <c r="V111" s="44"/>
      <c r="W111" s="44"/>
      <c r="X111" s="44">
        <v>5</v>
      </c>
      <c r="Y111" s="44">
        <v>3</v>
      </c>
      <c r="Z111" s="44">
        <v>4</v>
      </c>
      <c r="AA111" s="44"/>
      <c r="AB111" s="44"/>
      <c r="AC111" s="44"/>
      <c r="AD111" s="44"/>
      <c r="AE111" s="44"/>
      <c r="AF111" s="44"/>
      <c r="AG111" s="44">
        <f>AVERAGE(U111:AF111)</f>
        <v>4</v>
      </c>
      <c r="AH111" s="44">
        <v>2</v>
      </c>
      <c r="AI111" s="44">
        <v>3</v>
      </c>
      <c r="AJ111" s="44">
        <v>3</v>
      </c>
      <c r="AK111" s="44">
        <v>3</v>
      </c>
      <c r="AL111" s="44">
        <v>4</v>
      </c>
      <c r="AM111" s="44">
        <v>4</v>
      </c>
      <c r="AN111" s="44">
        <v>3</v>
      </c>
      <c r="AO111" s="44">
        <v>3</v>
      </c>
      <c r="AP111" s="44">
        <v>4</v>
      </c>
      <c r="AQ111" s="44">
        <v>3</v>
      </c>
      <c r="AR111" s="44">
        <v>3</v>
      </c>
      <c r="AS111" s="44">
        <v>4</v>
      </c>
      <c r="AT111">
        <f>IF(C111="Unión por la Patria (Frente de Todos)",AVERAGE(AK111:AM111)-MIN(AVERAGE(AH111:AJ111),AVERAGE(AN111:AP111),AVERAGE(AQ111:AS111)),IF(C111="Juntos por el Cambio",AVERAGE(AH111:AJ111)-MIN(AVERAGE(AK111:AM111),AVERAGE(AN111:AP111),AVERAGE(AQ111:AS111)),IF(C111="La Libertad Avanza",AVERAGE(AN111:AP111)-MIN(AVERAGE(AQ111:AS111),AVERAGE(AK111:AM111),AVERAGE(AH111:AJ111)),IF(C111="Frente de Izquierda",AVERAGE(AQ111:AS111)-MIN(AVERAGE(AN111:AP111),AVERAGE(AK111:AM111),AVERAGE(AH111:AJ111)),"N/A"))))</f>
        <v>1</v>
      </c>
      <c r="AU111">
        <f>MAX(SUM(AH111:AJ111),SUM(AK111:AM111),SUM(AN111:AP111),SUM(AQ111:AS111))-MIN(SUM(AH111:AJ111),SUM(AK111:AM111),SUM(AN111:AP111),SUM(AQ111:AS111))</f>
        <v>3</v>
      </c>
      <c r="AV111">
        <f>IF(C111="Unión por la Patria (Frente de Todos)",AVERAGE(AK111:AM111)-AVERAGE(AH111:AJ111,AN111:AP111,AQ111:AS111),IF(C111="Juntos por el Cambio",AVERAGE(AH111:AJ111)-AVERAGE(AK111:AS111),IF(C111="La Libertad Avanza",AVERAGE(AN111:AP111)-AVERAGE(AQ111:AS111,AH111:AM111),IF(C111="Frente de Izquierda",AVERAGE(AQ111:AS111)-AVERAGE(AH111:AP111),"N/A"))))</f>
        <v>0.55555555555555536</v>
      </c>
      <c r="AW111">
        <f>IF(C111="Unión por la Patria (Frente de Todos)",AK111-MIN(AH111,AN111,AQ111),IF(C111="Juntos por el Cambio",AH111-MIN(AK111,AN111,AQ111),IF(C111="La Libertad Avanza",AN111-MIN(AH111,AK111,AQ111),IF(C111="Frente de Izquierda",AQ111-MIN(AH111,AK111,AN111),"N/A"))))</f>
        <v>1</v>
      </c>
      <c r="AX111">
        <f>MAX(AH111,AK111,AN111,AQ111)-MIN(AH111,AK111,AN111,AQ111)</f>
        <v>1</v>
      </c>
      <c r="AY111">
        <f>IF(C111="Unión por la Patria (Frente de Todos)",AK111-AVERAGE(AQ111,AN111,AH111),IF(C111="Juntos por el Cambio",AH111-AVERAGE(AK111,AN111,AQ111),IF(C111="La Libertad Avanza",AN111-AVERAGE(AQ111,AK111,AH111),IF(C111="Frente de Izquierda",AQ111-AVERAGE(AN111,AK111,AH111),"N/A"))))</f>
        <v>0.33333333333333348</v>
      </c>
      <c r="AZ111">
        <f>IF(C111="Unión por la Patria (Frente de Todos)",AL111-MIN(AI111,AO111,AR111),IF(C111="Juntos por el Cambio",AI111-MIN(AL111,AO111,AR111),IF(C111="La Libertad Avanza",AO111-MIN(AI111,AL111,AR111),IF(C111="Frente de Izquierda",AR111-MIN(AI111,AL111,AO111),"N/A"))))</f>
        <v>1</v>
      </c>
      <c r="BA111">
        <f>MAX(AI111,AL111,AO111,AR111)-MIN(AI111,AL111,AO111,AR111)</f>
        <v>1</v>
      </c>
      <c r="BB111">
        <f>IF(C111="Unión por la Patria (Frente de Todos)",AL111-AVERAGE(AI111,AO111,AR111),IF(C111="Juntos por el Cambio",AI111-AVERAGE(AL111,AO111,AR111),IF(C111="La Libertad Avanza",AO111-AVERAGE(AI111,AL111,AR111),IF(C111="Frente de Izquierda",AR111-AVERAGE(AI111,AL111,AO111),"N/A"))))</f>
        <v>1</v>
      </c>
      <c r="BC111">
        <f>IF(C111="Unión por la Patria (Frente de Todos)",AVERAGE(AH111:AJ111,AN111:AS111),IF(C111="Juntos por el Cambio",AVERAGE(AK111:AS111),IF(C111="La Libertad Avanza",AVERAGE(AQ111:AS111,AH111:AM111),IF(C111="Frente de Izquierda",AVERAGE(AH111:AP111),"N/A"))))</f>
        <v>3.1111111111111112</v>
      </c>
      <c r="BE111" t="s">
        <v>53</v>
      </c>
      <c r="BF111">
        <v>2</v>
      </c>
      <c r="BG111">
        <v>4</v>
      </c>
      <c r="BH111">
        <v>4</v>
      </c>
      <c r="BI111">
        <v>2</v>
      </c>
      <c r="BJ111">
        <v>1</v>
      </c>
      <c r="BK111">
        <v>7</v>
      </c>
      <c r="BL111">
        <v>1</v>
      </c>
      <c r="BM111" s="44">
        <f>AVERAGE(ABS(BH111-4),ABS(BI111-4),ABS(BJ111-4),ABS(BK111-4),ABS(BL111-4))</f>
        <v>2.2000000000000002</v>
      </c>
      <c r="BN111">
        <v>7</v>
      </c>
      <c r="BO111">
        <v>5</v>
      </c>
      <c r="BP111">
        <v>7</v>
      </c>
      <c r="BQ111" s="9">
        <f>AVERAGE(BN111:BP111)</f>
        <v>6.333333333333333</v>
      </c>
      <c r="BR111">
        <v>1</v>
      </c>
      <c r="BS111">
        <v>7</v>
      </c>
      <c r="BT111">
        <v>1</v>
      </c>
      <c r="BU111">
        <v>7</v>
      </c>
      <c r="BV111" s="44">
        <f>-BR111+BS111-BT111+BU111</f>
        <v>12</v>
      </c>
      <c r="BZ111">
        <v>5</v>
      </c>
      <c r="CA111">
        <v>3</v>
      </c>
      <c r="CB111">
        <v>4</v>
      </c>
      <c r="CI111" s="44">
        <f>AVERAGE(BW111:CH111)</f>
        <v>4</v>
      </c>
      <c r="CJ111">
        <v>3</v>
      </c>
      <c r="CK111">
        <v>3</v>
      </c>
      <c r="CL111">
        <v>5</v>
      </c>
      <c r="CM111">
        <v>4</v>
      </c>
      <c r="CN111">
        <v>4</v>
      </c>
      <c r="CO111">
        <v>5</v>
      </c>
      <c r="CP111">
        <v>2</v>
      </c>
      <c r="CQ111">
        <v>2</v>
      </c>
      <c r="CR111">
        <v>3</v>
      </c>
      <c r="CS111">
        <v>4</v>
      </c>
      <c r="CT111">
        <v>4</v>
      </c>
      <c r="CU111">
        <v>5</v>
      </c>
      <c r="CV111">
        <f>IF(BE111="Unión por la Patria (Frente de Todos)",AVERAGE(CM111:CO111)-MIN(AVERAGE(CJ111:CL111),AVERAGE(CP111:CR111),AVERAGE(CS111:CU111)),IF(BE111="Juntos por el Cambio",AVERAGE(CJ111:CL111)-MIN(AVERAGE(CM111:CO111),AVERAGE(CP111:CR111),AVERAGE(CS111:CU111)),IF(BE111="La Libertad Avanza",AVERAGE(CP111:CR111)-MIN(AVERAGE(CS111:CU111),AVERAGE(CM111:CO111),AVERAGE(CJ111:CL111)),IF(BE111="Frente de Izquierda",AVERAGE(CS111:CU111)-MIN(AVERAGE(CP111:CR111),AVERAGE(CM111:CO111),AVERAGE(CJ111:CL111)),"N/A"))))</f>
        <v>1.9999999999999996</v>
      </c>
      <c r="CW111">
        <f>MAX(SUM(CJ111:CL111),SUM(CM111:CO111),SUM(CP111:CR111),SUM(CS111:CU111))-MIN(SUM(CJ111:CL111),SUM(CM111:CO111),SUM(CP111:CR111),SUM(CS111:CU111))</f>
        <v>6</v>
      </c>
      <c r="CX111">
        <f>IF(BE111="Unión por la Patria (Frente de Todos)",AVERAGE(CM111:CO111)-AVERAGE(CJ111:CL111,CP111:CR111,CS111:CU111),IF(BE111="Juntos por el Cambio",AVERAGE(CJ111:CL111)-AVERAGE(CM111:CU111),IF(BE111="La Libertad Avanza",AVERAGE(CP111:CR111)-AVERAGE(CS111:CU111,CJ111:CO111),IF(BE111="Frente de Izquierda",AVERAGE(CS111:CU111)-AVERAGE(CJ111:CR111),"N/A"))))</f>
        <v>0.8888888888888884</v>
      </c>
      <c r="CY111">
        <f>IF(BE111="Unión por la Patria (Frente de Todos)",CM111-MIN(CJ111,CP111,CS111),IF(BE111="Juntos por el Cambio",CJ111-MIN(CM111,CP111,CS111),IF(BE111="La Libertad Avanza",CP111-MIN(CJ111,CM111,CS111),IF(BE111="Frente de Izquierda",CS111-MIN(CJ111,CM111,CP111),"N/A"))))</f>
        <v>2</v>
      </c>
      <c r="CZ111">
        <f>MAX(CJ111,CM111,CP111,CS111)-MIN(CJ111,CM111,CP111,CS111)</f>
        <v>2</v>
      </c>
      <c r="DA111">
        <f>IF(BE111="Unión por la Patria (Frente de Todos)",CM111-AVERAGE(CS111,CP111,CJ111),IF(BE111="Juntos por el Cambio",CJ111-AVERAGE(CM111,CP111,CS111),IF(BE111="La Libertad Avanza",CP111-AVERAGE(CS111,CM111,CJ111),IF(BE111="Frente de Izquierda",CS111-AVERAGE(CP111,CM111,CJ111),"N/A"))))</f>
        <v>1</v>
      </c>
      <c r="DB111">
        <f>IF(BE111="Unión por la Patria (Frente de Todos)",CN111-MIN(CK111,CQ111,CT111),IF(BE111="Juntos por el Cambio",CK111-MIN(CN111,CQ111,CT111),IF(BE111="La Libertad Avanza",CQ111-MIN(CK111,CN111,CT111),IF(BE111="Frente de Izquierda",CT111-MIN(CK111,CN111,CQ111),"N/A"))))</f>
        <v>2</v>
      </c>
      <c r="DC111">
        <f>MAX(CK111,CN111,CQ111,CT111)-MIN(CK111,CN111,CQ111,CT111)</f>
        <v>2</v>
      </c>
      <c r="DD111">
        <f>IF(BE111="Unión por la Patria (Frente de Todos)",CN111-AVERAGE(CK111,CQ111,CT111),IF(BE111="Juntos por el Cambio",CK111-AVERAGE(CN111,CQ111,CT111),IF(BE111="La Libertad Avanza",CQ111-AVERAGE(CK111,CN111,CT111),IF(BE111="Frente de Izquierda",CT111-AVERAGE(CK111,CN111,CQ111),"N/A"))))</f>
        <v>1</v>
      </c>
      <c r="DE111">
        <f>IF(BE111="Unión por la Patria (Frente de Todos)",AVERAGE(CJ111:CL111,CP111:CU111),IF(BE111="Juntos por el Cambio",AVERAGE(CM111:CU111),IF(BE111="La Libertad Avanza",AVERAGE(CS111:CU111,CJ111:CO111),IF(BE111="Frente de Izquierda",AVERAGE(CJ111:CR111),"N/A"))))</f>
        <v>3.4444444444444446</v>
      </c>
      <c r="DF111">
        <v>8</v>
      </c>
      <c r="DG111" t="s">
        <v>518</v>
      </c>
      <c r="DH111" t="s">
        <v>518</v>
      </c>
      <c r="DI111" t="s">
        <v>518</v>
      </c>
      <c r="DJ111" t="s">
        <v>518</v>
      </c>
      <c r="DK111" t="s">
        <v>518</v>
      </c>
      <c r="DL111" t="s">
        <v>518</v>
      </c>
      <c r="DM111" t="s">
        <v>518</v>
      </c>
      <c r="DN111" t="s">
        <v>518</v>
      </c>
      <c r="DO111" t="s">
        <v>518</v>
      </c>
      <c r="DP111" t="s">
        <v>518</v>
      </c>
      <c r="DQ111" t="s">
        <v>518</v>
      </c>
      <c r="DR111" t="s">
        <v>518</v>
      </c>
      <c r="DS111" t="s">
        <v>518</v>
      </c>
      <c r="DT111" t="s">
        <v>518</v>
      </c>
      <c r="DU111" t="s">
        <v>518</v>
      </c>
      <c r="DV111" t="s">
        <v>518</v>
      </c>
      <c r="DW111" t="s">
        <v>518</v>
      </c>
      <c r="DX111" t="s">
        <v>518</v>
      </c>
      <c r="DY111" t="s">
        <v>518</v>
      </c>
      <c r="DZ111" t="s">
        <v>518</v>
      </c>
    </row>
    <row r="112" spans="1:130" x14ac:dyDescent="0.2">
      <c r="A112" s="44">
        <v>1288</v>
      </c>
      <c r="B112" s="44">
        <v>0</v>
      </c>
      <c r="C112" s="44" t="s">
        <v>53</v>
      </c>
      <c r="D112" s="44">
        <v>7</v>
      </c>
      <c r="E112" s="44">
        <v>6</v>
      </c>
      <c r="F112" s="44">
        <v>4</v>
      </c>
      <c r="G112" s="44">
        <v>3</v>
      </c>
      <c r="H112" s="44">
        <v>3</v>
      </c>
      <c r="I112" s="44">
        <v>7</v>
      </c>
      <c r="J112" s="44">
        <v>1</v>
      </c>
      <c r="K112" s="44">
        <f>AVERAGE(ABS(F112-4),ABS(G112-4),ABS(H112-4),ABS(I112-4),ABS(J112-4))</f>
        <v>1.6</v>
      </c>
      <c r="L112" s="44">
        <v>7</v>
      </c>
      <c r="M112" s="44">
        <v>7</v>
      </c>
      <c r="N112" s="44">
        <v>7</v>
      </c>
      <c r="O112" s="9">
        <f>AVERAGE(L112:N112)</f>
        <v>7</v>
      </c>
      <c r="P112" s="44">
        <v>2</v>
      </c>
      <c r="Q112" s="44">
        <v>7</v>
      </c>
      <c r="R112" s="44">
        <v>2</v>
      </c>
      <c r="S112" s="44">
        <v>4</v>
      </c>
      <c r="T112" s="44">
        <f>-P112+Q112-R112+S112</f>
        <v>7</v>
      </c>
      <c r="U112" s="44"/>
      <c r="V112" s="44"/>
      <c r="W112" s="44"/>
      <c r="X112" s="44">
        <v>6</v>
      </c>
      <c r="Y112" s="44">
        <v>2</v>
      </c>
      <c r="Z112" s="44">
        <v>4</v>
      </c>
      <c r="AA112" s="44"/>
      <c r="AB112" s="44"/>
      <c r="AC112" s="44"/>
      <c r="AD112" s="44"/>
      <c r="AE112" s="44"/>
      <c r="AF112" s="44"/>
      <c r="AG112" s="44">
        <f>AVERAGE(U112:AF112)</f>
        <v>4</v>
      </c>
      <c r="AH112" s="44">
        <v>4</v>
      </c>
      <c r="AI112" s="44">
        <v>3</v>
      </c>
      <c r="AJ112" s="44">
        <v>3</v>
      </c>
      <c r="AK112" s="44">
        <v>4</v>
      </c>
      <c r="AL112" s="44">
        <v>5</v>
      </c>
      <c r="AM112" s="44">
        <v>6</v>
      </c>
      <c r="AN112" s="44">
        <v>2</v>
      </c>
      <c r="AO112" s="44">
        <v>1</v>
      </c>
      <c r="AP112" s="44">
        <v>2</v>
      </c>
      <c r="AQ112" s="44">
        <v>4</v>
      </c>
      <c r="AR112" s="44">
        <v>5</v>
      </c>
      <c r="AS112" s="44">
        <v>6</v>
      </c>
      <c r="AT112">
        <f>IF(C112="Unión por la Patria (Frente de Todos)",AVERAGE(AK112:AM112)-MIN(AVERAGE(AH112:AJ112),AVERAGE(AN112:AP112),AVERAGE(AQ112:AS112)),IF(C112="Juntos por el Cambio",AVERAGE(AH112:AJ112)-MIN(AVERAGE(AK112:AM112),AVERAGE(AN112:AP112),AVERAGE(AQ112:AS112)),IF(C112="La Libertad Avanza",AVERAGE(AN112:AP112)-MIN(AVERAGE(AQ112:AS112),AVERAGE(AK112:AM112),AVERAGE(AH112:AJ112)),IF(C112="Frente de Izquierda",AVERAGE(AQ112:AS112)-MIN(AVERAGE(AN112:AP112),AVERAGE(AK112:AM112),AVERAGE(AH112:AJ112)),"N/A"))))</f>
        <v>3.333333333333333</v>
      </c>
      <c r="AU112">
        <f>MAX(SUM(AH112:AJ112),SUM(AK112:AM112),SUM(AN112:AP112),SUM(AQ112:AS112))-MIN(SUM(AH112:AJ112),SUM(AK112:AM112),SUM(AN112:AP112),SUM(AQ112:AS112))</f>
        <v>10</v>
      </c>
      <c r="AV112">
        <f>IF(C112="Unión por la Patria (Frente de Todos)",AVERAGE(AK112:AM112)-AVERAGE(AH112:AJ112,AN112:AP112,AQ112:AS112),IF(C112="Juntos por el Cambio",AVERAGE(AH112:AJ112)-AVERAGE(AK112:AS112),IF(C112="La Libertad Avanza",AVERAGE(AN112:AP112)-AVERAGE(AQ112:AS112,AH112:AM112),IF(C112="Frente de Izquierda",AVERAGE(AQ112:AS112)-AVERAGE(AH112:AP112),"N/A"))))</f>
        <v>1.6666666666666665</v>
      </c>
      <c r="AW112">
        <f>IF(C112="Unión por la Patria (Frente de Todos)",AK112-MIN(AH112,AN112,AQ112),IF(C112="Juntos por el Cambio",AH112-MIN(AK112,AN112,AQ112),IF(C112="La Libertad Avanza",AN112-MIN(AH112,AK112,AQ112),IF(C112="Frente de Izquierda",AQ112-MIN(AH112,AK112,AN112),"N/A"))))</f>
        <v>2</v>
      </c>
      <c r="AX112">
        <f>MAX(AH112,AK112,AN112,AQ112)-MIN(AH112,AK112,AN112,AQ112)</f>
        <v>2</v>
      </c>
      <c r="AY112">
        <f>IF(C112="Unión por la Patria (Frente de Todos)",AK112-AVERAGE(AQ112,AN112,AH112),IF(C112="Juntos por el Cambio",AH112-AVERAGE(AK112,AN112,AQ112),IF(C112="La Libertad Avanza",AN112-AVERAGE(AQ112,AK112,AH112),IF(C112="Frente de Izquierda",AQ112-AVERAGE(AN112,AK112,AH112),"N/A"))))</f>
        <v>0.66666666666666652</v>
      </c>
      <c r="AZ112">
        <f>IF(C112="Unión por la Patria (Frente de Todos)",AL112-MIN(AI112,AO112,AR112),IF(C112="Juntos por el Cambio",AI112-MIN(AL112,AO112,AR112),IF(C112="La Libertad Avanza",AO112-MIN(AI112,AL112,AR112),IF(C112="Frente de Izquierda",AR112-MIN(AI112,AL112,AO112),"N/A"))))</f>
        <v>4</v>
      </c>
      <c r="BA112">
        <f>MAX(AI112,AL112,AO112,AR112)-MIN(AI112,AL112,AO112,AR112)</f>
        <v>4</v>
      </c>
      <c r="BB112">
        <f>IF(C112="Unión por la Patria (Frente de Todos)",AL112-AVERAGE(AI112,AO112,AR112),IF(C112="Juntos por el Cambio",AI112-AVERAGE(AL112,AO112,AR112),IF(C112="La Libertad Avanza",AO112-AVERAGE(AI112,AL112,AR112),IF(C112="Frente de Izquierda",AR112-AVERAGE(AI112,AL112,AO112),"N/A"))))</f>
        <v>2</v>
      </c>
      <c r="BC112">
        <f>IF(C112="Unión por la Patria (Frente de Todos)",AVERAGE(AH112:AJ112,AN112:AS112),IF(C112="Juntos por el Cambio",AVERAGE(AK112:AS112),IF(C112="La Libertad Avanza",AVERAGE(AQ112:AS112,AH112:AM112),IF(C112="Frente de Izquierda",AVERAGE(AH112:AP112),"N/A"))))</f>
        <v>3.3333333333333335</v>
      </c>
      <c r="BE112" t="s">
        <v>53</v>
      </c>
      <c r="BF112">
        <v>7</v>
      </c>
      <c r="BG112">
        <v>7</v>
      </c>
      <c r="BH112">
        <v>6</v>
      </c>
      <c r="BI112">
        <v>5</v>
      </c>
      <c r="BJ112">
        <v>4</v>
      </c>
      <c r="BK112">
        <v>7</v>
      </c>
      <c r="BL112">
        <v>1</v>
      </c>
      <c r="BM112" s="44">
        <f>AVERAGE(ABS(BH112-4),ABS(BI112-4),ABS(BJ112-4),ABS(BK112-4),ABS(BL112-4))</f>
        <v>1.8</v>
      </c>
      <c r="BN112">
        <v>7</v>
      </c>
      <c r="BO112">
        <v>5</v>
      </c>
      <c r="BP112">
        <v>7</v>
      </c>
      <c r="BQ112" s="9">
        <f>AVERAGE(BN112:BP112)</f>
        <v>6.333333333333333</v>
      </c>
      <c r="BR112">
        <v>4</v>
      </c>
      <c r="BS112">
        <v>7</v>
      </c>
      <c r="BT112">
        <v>4</v>
      </c>
      <c r="BU112">
        <v>5</v>
      </c>
      <c r="BV112" s="44">
        <f>-BR112+BS112-BT112+BU112</f>
        <v>4</v>
      </c>
      <c r="BZ112">
        <v>6</v>
      </c>
      <c r="CA112">
        <v>3</v>
      </c>
      <c r="CB112">
        <v>5</v>
      </c>
      <c r="CI112" s="44">
        <f>AVERAGE(BW112:CH112)</f>
        <v>4.666666666666667</v>
      </c>
      <c r="CJ112">
        <v>3</v>
      </c>
      <c r="CK112">
        <v>2</v>
      </c>
      <c r="CL112">
        <v>6</v>
      </c>
      <c r="CM112">
        <v>5</v>
      </c>
      <c r="CN112">
        <v>5</v>
      </c>
      <c r="CO112">
        <v>6</v>
      </c>
      <c r="CP112">
        <v>2</v>
      </c>
      <c r="CQ112">
        <v>1</v>
      </c>
      <c r="CR112">
        <v>2</v>
      </c>
      <c r="CS112">
        <v>5</v>
      </c>
      <c r="CT112">
        <v>4</v>
      </c>
      <c r="CU112">
        <v>6</v>
      </c>
      <c r="CV112">
        <f>IF(BE112="Unión por la Patria (Frente de Todos)",AVERAGE(CM112:CO112)-MIN(AVERAGE(CJ112:CL112),AVERAGE(CP112:CR112),AVERAGE(CS112:CU112)),IF(BE112="Juntos por el Cambio",AVERAGE(CJ112:CL112)-MIN(AVERAGE(CM112:CO112),AVERAGE(CP112:CR112),AVERAGE(CS112:CU112)),IF(BE112="La Libertad Avanza",AVERAGE(CP112:CR112)-MIN(AVERAGE(CS112:CU112),AVERAGE(CM112:CO112),AVERAGE(CJ112:CL112)),IF(BE112="Frente de Izquierda",AVERAGE(CS112:CU112)-MIN(AVERAGE(CP112:CR112),AVERAGE(CM112:CO112),AVERAGE(CJ112:CL112)),"N/A"))))</f>
        <v>3.6666666666666661</v>
      </c>
      <c r="CW112">
        <f>MAX(SUM(CJ112:CL112),SUM(CM112:CO112),SUM(CP112:CR112),SUM(CS112:CU112))-MIN(SUM(CJ112:CL112),SUM(CM112:CO112),SUM(CP112:CR112),SUM(CS112:CU112))</f>
        <v>11</v>
      </c>
      <c r="CX112">
        <f>IF(BE112="Unión por la Patria (Frente de Todos)",AVERAGE(CM112:CO112)-AVERAGE(CJ112:CL112,CP112:CR112,CS112:CU112),IF(BE112="Juntos por el Cambio",AVERAGE(CJ112:CL112)-AVERAGE(CM112:CU112),IF(BE112="La Libertad Avanza",AVERAGE(CP112:CR112)-AVERAGE(CS112:CU112,CJ112:CO112),IF(BE112="Frente de Izquierda",AVERAGE(CS112:CU112)-AVERAGE(CJ112:CR112),"N/A"))))</f>
        <v>1.8888888888888884</v>
      </c>
      <c r="CY112">
        <f>IF(BE112="Unión por la Patria (Frente de Todos)",CM112-MIN(CJ112,CP112,CS112),IF(BE112="Juntos por el Cambio",CJ112-MIN(CM112,CP112,CS112),IF(BE112="La Libertad Avanza",CP112-MIN(CJ112,CM112,CS112),IF(BE112="Frente de Izquierda",CS112-MIN(CJ112,CM112,CP112),"N/A"))))</f>
        <v>3</v>
      </c>
      <c r="CZ112">
        <f>MAX(CJ112,CM112,CP112,CS112)-MIN(CJ112,CM112,CP112,CS112)</f>
        <v>3</v>
      </c>
      <c r="DA112">
        <f>IF(BE112="Unión por la Patria (Frente de Todos)",CM112-AVERAGE(CS112,CP112,CJ112),IF(BE112="Juntos por el Cambio",CJ112-AVERAGE(CM112,CP112,CS112),IF(BE112="La Libertad Avanza",CP112-AVERAGE(CS112,CM112,CJ112),IF(BE112="Frente de Izquierda",CS112-AVERAGE(CP112,CM112,CJ112),"N/A"))))</f>
        <v>1.6666666666666665</v>
      </c>
      <c r="DB112">
        <f>IF(BE112="Unión por la Patria (Frente de Todos)",CN112-MIN(CK112,CQ112,CT112),IF(BE112="Juntos por el Cambio",CK112-MIN(CN112,CQ112,CT112),IF(BE112="La Libertad Avanza",CQ112-MIN(CK112,CN112,CT112),IF(BE112="Frente de Izquierda",CT112-MIN(CK112,CN112,CQ112),"N/A"))))</f>
        <v>4</v>
      </c>
      <c r="DC112">
        <f>MAX(CK112,CN112,CQ112,CT112)-MIN(CK112,CN112,CQ112,CT112)</f>
        <v>4</v>
      </c>
      <c r="DD112">
        <f>IF(BE112="Unión por la Patria (Frente de Todos)",CN112-AVERAGE(CK112,CQ112,CT112),IF(BE112="Juntos por el Cambio",CK112-AVERAGE(CN112,CQ112,CT112),IF(BE112="La Libertad Avanza",CQ112-AVERAGE(CK112,CN112,CT112),IF(BE112="Frente de Izquierda",CT112-AVERAGE(CK112,CN112,CQ112),"N/A"))))</f>
        <v>2.6666666666666665</v>
      </c>
      <c r="DE112">
        <f>IF(BE112="Unión por la Patria (Frente de Todos)",AVERAGE(CJ112:CL112,CP112:CU112),IF(BE112="Juntos por el Cambio",AVERAGE(CM112:CU112),IF(BE112="La Libertad Avanza",AVERAGE(CS112:CU112,CJ112:CO112),IF(BE112="Frente de Izquierda",AVERAGE(CJ112:CR112),"N/A"))))</f>
        <v>3.4444444444444446</v>
      </c>
      <c r="DF112">
        <v>2</v>
      </c>
      <c r="DG112" t="s">
        <v>518</v>
      </c>
      <c r="DH112" t="s">
        <v>518</v>
      </c>
      <c r="DI112" t="s">
        <v>518</v>
      </c>
      <c r="DJ112" t="s">
        <v>518</v>
      </c>
      <c r="DK112" t="s">
        <v>518</v>
      </c>
      <c r="DL112" t="s">
        <v>518</v>
      </c>
      <c r="DM112" t="s">
        <v>518</v>
      </c>
      <c r="DN112" t="s">
        <v>518</v>
      </c>
      <c r="DO112" t="s">
        <v>518</v>
      </c>
      <c r="DP112" t="s">
        <v>518</v>
      </c>
      <c r="DQ112" t="s">
        <v>518</v>
      </c>
      <c r="DR112" t="s">
        <v>518</v>
      </c>
      <c r="DS112" t="s">
        <v>518</v>
      </c>
      <c r="DT112" t="s">
        <v>518</v>
      </c>
      <c r="DU112" t="s">
        <v>518</v>
      </c>
      <c r="DV112" t="s">
        <v>518</v>
      </c>
      <c r="DW112" t="s">
        <v>518</v>
      </c>
      <c r="DX112" t="s">
        <v>518</v>
      </c>
      <c r="DY112" t="s">
        <v>518</v>
      </c>
      <c r="DZ112" t="s">
        <v>518</v>
      </c>
    </row>
    <row r="113" spans="1:130" x14ac:dyDescent="0.2">
      <c r="A113" s="44">
        <v>765</v>
      </c>
      <c r="B113" s="44">
        <v>1</v>
      </c>
      <c r="C113" s="44" t="s">
        <v>53</v>
      </c>
      <c r="D113" s="44">
        <v>1</v>
      </c>
      <c r="E113" s="44">
        <v>5</v>
      </c>
      <c r="F113" s="44">
        <v>4</v>
      </c>
      <c r="G113" s="44">
        <v>2</v>
      </c>
      <c r="H113" s="44">
        <v>1</v>
      </c>
      <c r="I113" s="44">
        <v>7</v>
      </c>
      <c r="J113" s="44">
        <v>3</v>
      </c>
      <c r="K113" s="44">
        <f>AVERAGE(ABS(F113-4),ABS(G113-4),ABS(H113-4),ABS(I113-4),ABS(J113-4))</f>
        <v>1.8</v>
      </c>
      <c r="L113" s="44">
        <v>7</v>
      </c>
      <c r="M113" s="44">
        <v>7</v>
      </c>
      <c r="N113" s="44">
        <v>7</v>
      </c>
      <c r="O113" s="9">
        <f>AVERAGE(L113:N113)</f>
        <v>7</v>
      </c>
      <c r="P113" s="44">
        <v>1</v>
      </c>
      <c r="Q113" s="44">
        <v>5</v>
      </c>
      <c r="R113" s="44">
        <v>2</v>
      </c>
      <c r="S113" s="44">
        <v>6</v>
      </c>
      <c r="T113" s="44">
        <f>-P113+Q113-R113+S113</f>
        <v>8</v>
      </c>
      <c r="U113" s="44"/>
      <c r="V113" s="44"/>
      <c r="W113" s="44"/>
      <c r="X113" s="44">
        <v>5</v>
      </c>
      <c r="Y113" s="44">
        <v>3</v>
      </c>
      <c r="Z113" s="44">
        <v>4</v>
      </c>
      <c r="AA113" s="44"/>
      <c r="AB113" s="44"/>
      <c r="AC113" s="44"/>
      <c r="AD113" s="44"/>
      <c r="AE113" s="44"/>
      <c r="AF113" s="44"/>
      <c r="AG113" s="44">
        <f>AVERAGE(U113:AF113)</f>
        <v>4</v>
      </c>
      <c r="AH113" s="44">
        <v>2</v>
      </c>
      <c r="AI113" s="44">
        <v>1</v>
      </c>
      <c r="AJ113" s="44">
        <v>5</v>
      </c>
      <c r="AK113" s="44">
        <v>4</v>
      </c>
      <c r="AL113" s="44">
        <v>3</v>
      </c>
      <c r="AM113" s="44">
        <v>6</v>
      </c>
      <c r="AN113" s="44">
        <v>1</v>
      </c>
      <c r="AO113" s="44">
        <v>1</v>
      </c>
      <c r="AP113" s="44">
        <v>1</v>
      </c>
      <c r="AQ113" s="44">
        <v>4</v>
      </c>
      <c r="AR113" s="44">
        <v>4</v>
      </c>
      <c r="AS113" s="44">
        <v>5</v>
      </c>
      <c r="AT113">
        <f>IF(C113="Unión por la Patria (Frente de Todos)",AVERAGE(AK113:AM113)-MIN(AVERAGE(AH113:AJ113),AVERAGE(AN113:AP113),AVERAGE(AQ113:AS113)),IF(C113="Juntos por el Cambio",AVERAGE(AH113:AJ113)-MIN(AVERAGE(AK113:AM113),AVERAGE(AN113:AP113),AVERAGE(AQ113:AS113)),IF(C113="La Libertad Avanza",AVERAGE(AN113:AP113)-MIN(AVERAGE(AQ113:AS113),AVERAGE(AK113:AM113),AVERAGE(AH113:AJ113)),IF(C113="Frente de Izquierda",AVERAGE(AQ113:AS113)-MIN(AVERAGE(AN113:AP113),AVERAGE(AK113:AM113),AVERAGE(AH113:AJ113)),"N/A"))))</f>
        <v>3.333333333333333</v>
      </c>
      <c r="AU113">
        <f>MAX(SUM(AH113:AJ113),SUM(AK113:AM113),SUM(AN113:AP113),SUM(AQ113:AS113))-MIN(SUM(AH113:AJ113),SUM(AK113:AM113),SUM(AN113:AP113),SUM(AQ113:AS113))</f>
        <v>10</v>
      </c>
      <c r="AV113">
        <f>IF(C113="Unión por la Patria (Frente de Todos)",AVERAGE(AK113:AM113)-AVERAGE(AH113:AJ113,AN113:AP113,AQ113:AS113),IF(C113="Juntos por el Cambio",AVERAGE(AH113:AJ113)-AVERAGE(AK113:AS113),IF(C113="La Libertad Avanza",AVERAGE(AN113:AP113)-AVERAGE(AQ113:AS113,AH113:AM113),IF(C113="Frente de Izquierda",AVERAGE(AQ113:AS113)-AVERAGE(AH113:AP113),"N/A"))))</f>
        <v>1.6666666666666665</v>
      </c>
      <c r="AW113">
        <f>IF(C113="Unión por la Patria (Frente de Todos)",AK113-MIN(AH113,AN113,AQ113),IF(C113="Juntos por el Cambio",AH113-MIN(AK113,AN113,AQ113),IF(C113="La Libertad Avanza",AN113-MIN(AH113,AK113,AQ113),IF(C113="Frente de Izquierda",AQ113-MIN(AH113,AK113,AN113),"N/A"))))</f>
        <v>3</v>
      </c>
      <c r="AX113">
        <f>MAX(AH113,AK113,AN113,AQ113)-MIN(AH113,AK113,AN113,AQ113)</f>
        <v>3</v>
      </c>
      <c r="AY113">
        <f>IF(C113="Unión por la Patria (Frente de Todos)",AK113-AVERAGE(AQ113,AN113,AH113),IF(C113="Juntos por el Cambio",AH113-AVERAGE(AK113,AN113,AQ113),IF(C113="La Libertad Avanza",AN113-AVERAGE(AQ113,AK113,AH113),IF(C113="Frente de Izquierda",AQ113-AVERAGE(AN113,AK113,AH113),"N/A"))))</f>
        <v>1.6666666666666665</v>
      </c>
      <c r="AZ113">
        <f>IF(C113="Unión por la Patria (Frente de Todos)",AL113-MIN(AI113,AO113,AR113),IF(C113="Juntos por el Cambio",AI113-MIN(AL113,AO113,AR113),IF(C113="La Libertad Avanza",AO113-MIN(AI113,AL113,AR113),IF(C113="Frente de Izquierda",AR113-MIN(AI113,AL113,AO113),"N/A"))))</f>
        <v>2</v>
      </c>
      <c r="BA113">
        <f>MAX(AI113,AL113,AO113,AR113)-MIN(AI113,AL113,AO113,AR113)</f>
        <v>3</v>
      </c>
      <c r="BB113">
        <f>IF(C113="Unión por la Patria (Frente de Todos)",AL113-AVERAGE(AI113,AO113,AR113),IF(C113="Juntos por el Cambio",AI113-AVERAGE(AL113,AO113,AR113),IF(C113="La Libertad Avanza",AO113-AVERAGE(AI113,AL113,AR113),IF(C113="Frente de Izquierda",AR113-AVERAGE(AI113,AL113,AO113),"N/A"))))</f>
        <v>1</v>
      </c>
      <c r="BC113">
        <f>IF(C113="Unión por la Patria (Frente de Todos)",AVERAGE(AH113:AJ113,AN113:AS113),IF(C113="Juntos por el Cambio",AVERAGE(AK113:AS113),IF(C113="La Libertad Avanza",AVERAGE(AQ113:AS113,AH113:AM113),IF(C113="Frente de Izquierda",AVERAGE(AH113:AP113),"N/A"))))</f>
        <v>2.6666666666666665</v>
      </c>
      <c r="BE113" t="s">
        <v>53</v>
      </c>
      <c r="BF113">
        <v>2</v>
      </c>
      <c r="BG113">
        <v>7</v>
      </c>
      <c r="BH113">
        <v>4</v>
      </c>
      <c r="BI113">
        <v>3</v>
      </c>
      <c r="BJ113">
        <v>1</v>
      </c>
      <c r="BK113">
        <v>7</v>
      </c>
      <c r="BL113">
        <v>2</v>
      </c>
      <c r="BM113" s="44">
        <f>AVERAGE(ABS(BH113-4),ABS(BI113-4),ABS(BJ113-4),ABS(BK113-4),ABS(BL113-4))</f>
        <v>1.8</v>
      </c>
      <c r="BN113">
        <v>7</v>
      </c>
      <c r="BO113">
        <v>7</v>
      </c>
      <c r="BP113">
        <v>7</v>
      </c>
      <c r="BQ113" s="9">
        <f>AVERAGE(BN113:BP113)</f>
        <v>7</v>
      </c>
      <c r="BR113">
        <v>3</v>
      </c>
      <c r="BS113">
        <v>7</v>
      </c>
      <c r="BT113">
        <v>1</v>
      </c>
      <c r="BU113">
        <v>6</v>
      </c>
      <c r="BV113" s="44">
        <f>-BR113+BS113-BT113+BU113</f>
        <v>9</v>
      </c>
      <c r="BZ113">
        <v>5</v>
      </c>
      <c r="CA113">
        <v>3</v>
      </c>
      <c r="CB113">
        <v>6</v>
      </c>
      <c r="CI113" s="44">
        <f>AVERAGE(BW113:CH113)</f>
        <v>4.666666666666667</v>
      </c>
      <c r="CJ113">
        <v>3</v>
      </c>
      <c r="CK113">
        <v>1</v>
      </c>
      <c r="CL113">
        <v>5</v>
      </c>
      <c r="CM113">
        <v>4</v>
      </c>
      <c r="CN113">
        <v>5</v>
      </c>
      <c r="CO113">
        <v>6</v>
      </c>
      <c r="CP113">
        <v>3</v>
      </c>
      <c r="CQ113">
        <v>2</v>
      </c>
      <c r="CR113">
        <v>4</v>
      </c>
      <c r="CS113">
        <v>5</v>
      </c>
      <c r="CT113">
        <v>3</v>
      </c>
      <c r="CU113">
        <v>5</v>
      </c>
      <c r="CV113">
        <f>IF(BE113="Unión por la Patria (Frente de Todos)",AVERAGE(CM113:CO113)-MIN(AVERAGE(CJ113:CL113),AVERAGE(CP113:CR113),AVERAGE(CS113:CU113)),IF(BE113="Juntos por el Cambio",AVERAGE(CJ113:CL113)-MIN(AVERAGE(CM113:CO113),AVERAGE(CP113:CR113),AVERAGE(CS113:CU113)),IF(BE113="La Libertad Avanza",AVERAGE(CP113:CR113)-MIN(AVERAGE(CS113:CU113),AVERAGE(CM113:CO113),AVERAGE(CJ113:CL113)),IF(BE113="Frente de Izquierda",AVERAGE(CS113:CU113)-MIN(AVERAGE(CP113:CR113),AVERAGE(CM113:CO113),AVERAGE(CJ113:CL113)),"N/A"))))</f>
        <v>2</v>
      </c>
      <c r="CW113">
        <f>MAX(SUM(CJ113:CL113),SUM(CM113:CO113),SUM(CP113:CR113),SUM(CS113:CU113))-MIN(SUM(CJ113:CL113),SUM(CM113:CO113),SUM(CP113:CR113),SUM(CS113:CU113))</f>
        <v>6</v>
      </c>
      <c r="CX113">
        <f>IF(BE113="Unión por la Patria (Frente de Todos)",AVERAGE(CM113:CO113)-AVERAGE(CJ113:CL113,CP113:CR113,CS113:CU113),IF(BE113="Juntos por el Cambio",AVERAGE(CJ113:CL113)-AVERAGE(CM113:CU113),IF(BE113="La Libertad Avanza",AVERAGE(CP113:CR113)-AVERAGE(CS113:CU113,CJ113:CO113),IF(BE113="Frente de Izquierda",AVERAGE(CS113:CU113)-AVERAGE(CJ113:CR113),"N/A"))))</f>
        <v>1.5555555555555554</v>
      </c>
      <c r="CY113">
        <f>IF(BE113="Unión por la Patria (Frente de Todos)",CM113-MIN(CJ113,CP113,CS113),IF(BE113="Juntos por el Cambio",CJ113-MIN(CM113,CP113,CS113),IF(BE113="La Libertad Avanza",CP113-MIN(CJ113,CM113,CS113),IF(BE113="Frente de Izquierda",CS113-MIN(CJ113,CM113,CP113),"N/A"))))</f>
        <v>1</v>
      </c>
      <c r="CZ113">
        <f>MAX(CJ113,CM113,CP113,CS113)-MIN(CJ113,CM113,CP113,CS113)</f>
        <v>2</v>
      </c>
      <c r="DA113">
        <f>IF(BE113="Unión por la Patria (Frente de Todos)",CM113-AVERAGE(CS113,CP113,CJ113),IF(BE113="Juntos por el Cambio",CJ113-AVERAGE(CM113,CP113,CS113),IF(BE113="La Libertad Avanza",CP113-AVERAGE(CS113,CM113,CJ113),IF(BE113="Frente de Izquierda",CS113-AVERAGE(CP113,CM113,CJ113),"N/A"))))</f>
        <v>0.33333333333333348</v>
      </c>
      <c r="DB113">
        <f>IF(BE113="Unión por la Patria (Frente de Todos)",CN113-MIN(CK113,CQ113,CT113),IF(BE113="Juntos por el Cambio",CK113-MIN(CN113,CQ113,CT113),IF(BE113="La Libertad Avanza",CQ113-MIN(CK113,CN113,CT113),IF(BE113="Frente de Izquierda",CT113-MIN(CK113,CN113,CQ113),"N/A"))))</f>
        <v>4</v>
      </c>
      <c r="DC113">
        <f>MAX(CK113,CN113,CQ113,CT113)-MIN(CK113,CN113,CQ113,CT113)</f>
        <v>4</v>
      </c>
      <c r="DD113">
        <f>IF(BE113="Unión por la Patria (Frente de Todos)",CN113-AVERAGE(CK113,CQ113,CT113),IF(BE113="Juntos por el Cambio",CK113-AVERAGE(CN113,CQ113,CT113),IF(BE113="La Libertad Avanza",CQ113-AVERAGE(CK113,CN113,CT113),IF(BE113="Frente de Izquierda",CT113-AVERAGE(CK113,CN113,CQ113),"N/A"))))</f>
        <v>3</v>
      </c>
      <c r="DE113">
        <f>IF(BE113="Unión por la Patria (Frente de Todos)",AVERAGE(CJ113:CL113,CP113:CU113),IF(BE113="Juntos por el Cambio",AVERAGE(CM113:CU113),IF(BE113="La Libertad Avanza",AVERAGE(CS113:CU113,CJ113:CO113),IF(BE113="Frente de Izquierda",AVERAGE(CJ113:CR113),"N/A"))))</f>
        <v>3.4444444444444446</v>
      </c>
      <c r="DF113">
        <v>6</v>
      </c>
      <c r="DG113">
        <v>0</v>
      </c>
      <c r="DH113">
        <v>2</v>
      </c>
      <c r="DI113">
        <v>3</v>
      </c>
      <c r="DJ113">
        <v>0</v>
      </c>
      <c r="DK113">
        <v>6</v>
      </c>
      <c r="DL113">
        <v>1</v>
      </c>
      <c r="DM113">
        <v>6</v>
      </c>
      <c r="DN113">
        <v>1</v>
      </c>
      <c r="DO113">
        <v>1</v>
      </c>
      <c r="DP113">
        <v>6</v>
      </c>
      <c r="DQ113">
        <v>7</v>
      </c>
      <c r="DR113">
        <v>6</v>
      </c>
      <c r="DS113">
        <v>3</v>
      </c>
      <c r="DT113">
        <v>7</v>
      </c>
      <c r="DU113">
        <v>5</v>
      </c>
      <c r="DV113">
        <v>3</v>
      </c>
      <c r="DW113" t="s">
        <v>617</v>
      </c>
      <c r="DX113" t="s">
        <v>617</v>
      </c>
      <c r="DY113" t="s">
        <v>617</v>
      </c>
      <c r="DZ113" t="s">
        <v>618</v>
      </c>
    </row>
    <row r="114" spans="1:130" x14ac:dyDescent="0.2">
      <c r="A114" s="44">
        <v>1228</v>
      </c>
      <c r="B114" s="44">
        <v>0</v>
      </c>
      <c r="C114" s="44" t="s">
        <v>53</v>
      </c>
      <c r="D114" s="44">
        <v>7</v>
      </c>
      <c r="E114" s="44">
        <v>7</v>
      </c>
      <c r="F114" s="44">
        <v>7</v>
      </c>
      <c r="G114" s="44">
        <v>5</v>
      </c>
      <c r="H114" s="44">
        <v>3</v>
      </c>
      <c r="I114" s="44">
        <v>7</v>
      </c>
      <c r="J114" s="44">
        <v>2</v>
      </c>
      <c r="K114" s="44">
        <f>AVERAGE(ABS(F114-4),ABS(G114-4),ABS(H114-4),ABS(I114-4),ABS(J114-4))</f>
        <v>2</v>
      </c>
      <c r="L114" s="44">
        <v>7</v>
      </c>
      <c r="M114" s="44">
        <v>4</v>
      </c>
      <c r="N114" s="44">
        <v>7</v>
      </c>
      <c r="O114" s="9">
        <f>AVERAGE(L114:N114)</f>
        <v>6</v>
      </c>
      <c r="P114" s="44">
        <v>4</v>
      </c>
      <c r="Q114" s="44">
        <v>7</v>
      </c>
      <c r="R114" s="44">
        <v>4</v>
      </c>
      <c r="S114" s="44">
        <v>6</v>
      </c>
      <c r="T114" s="44">
        <f>-P114+Q114-R114+S114</f>
        <v>5</v>
      </c>
      <c r="U114" s="44"/>
      <c r="V114" s="44"/>
      <c r="W114" s="44"/>
      <c r="X114" s="44">
        <v>6</v>
      </c>
      <c r="Y114" s="44">
        <v>4</v>
      </c>
      <c r="Z114" s="44">
        <v>5</v>
      </c>
      <c r="AA114" s="44"/>
      <c r="AB114" s="44"/>
      <c r="AC114" s="44"/>
      <c r="AD114" s="44"/>
      <c r="AE114" s="44"/>
      <c r="AF114" s="44"/>
      <c r="AG114" s="44">
        <f>AVERAGE(U114:AF114)</f>
        <v>5</v>
      </c>
      <c r="AH114" s="44">
        <v>4</v>
      </c>
      <c r="AI114" s="44">
        <v>3</v>
      </c>
      <c r="AJ114" s="44">
        <v>3</v>
      </c>
      <c r="AK114" s="44">
        <v>4</v>
      </c>
      <c r="AL114" s="44">
        <v>6</v>
      </c>
      <c r="AM114" s="44">
        <v>3</v>
      </c>
      <c r="AN114" s="44">
        <v>1</v>
      </c>
      <c r="AO114" s="44">
        <v>1</v>
      </c>
      <c r="AP114" s="44">
        <v>2</v>
      </c>
      <c r="AQ114" s="44">
        <v>6</v>
      </c>
      <c r="AR114" s="44">
        <v>6</v>
      </c>
      <c r="AS114" s="44">
        <v>6</v>
      </c>
      <c r="AT114">
        <f>IF(C114="Unión por la Patria (Frente de Todos)",AVERAGE(AK114:AM114)-MIN(AVERAGE(AH114:AJ114),AVERAGE(AN114:AP114),AVERAGE(AQ114:AS114)),IF(C114="Juntos por el Cambio",AVERAGE(AH114:AJ114)-MIN(AVERAGE(AK114:AM114),AVERAGE(AN114:AP114),AVERAGE(AQ114:AS114)),IF(C114="La Libertad Avanza",AVERAGE(AN114:AP114)-MIN(AVERAGE(AQ114:AS114),AVERAGE(AK114:AM114),AVERAGE(AH114:AJ114)),IF(C114="Frente de Izquierda",AVERAGE(AQ114:AS114)-MIN(AVERAGE(AN114:AP114),AVERAGE(AK114:AM114),AVERAGE(AH114:AJ114)),"N/A"))))</f>
        <v>3</v>
      </c>
      <c r="AU114">
        <f>MAX(SUM(AH114:AJ114),SUM(AK114:AM114),SUM(AN114:AP114),SUM(AQ114:AS114))-MIN(SUM(AH114:AJ114),SUM(AK114:AM114),SUM(AN114:AP114),SUM(AQ114:AS114))</f>
        <v>14</v>
      </c>
      <c r="AV114">
        <f>IF(C114="Unión por la Patria (Frente de Todos)",AVERAGE(AK114:AM114)-AVERAGE(AH114:AJ114,AN114:AP114,AQ114:AS114),IF(C114="Juntos por el Cambio",AVERAGE(AH114:AJ114)-AVERAGE(AK114:AS114),IF(C114="La Libertad Avanza",AVERAGE(AN114:AP114)-AVERAGE(AQ114:AS114,AH114:AM114),IF(C114="Frente de Izquierda",AVERAGE(AQ114:AS114)-AVERAGE(AH114:AP114),"N/A"))))</f>
        <v>0.77777777777777768</v>
      </c>
      <c r="AW114">
        <f>IF(C114="Unión por la Patria (Frente de Todos)",AK114-MIN(AH114,AN114,AQ114),IF(C114="Juntos por el Cambio",AH114-MIN(AK114,AN114,AQ114),IF(C114="La Libertad Avanza",AN114-MIN(AH114,AK114,AQ114),IF(C114="Frente de Izquierda",AQ114-MIN(AH114,AK114,AN114),"N/A"))))</f>
        <v>3</v>
      </c>
      <c r="AX114">
        <f>MAX(AH114,AK114,AN114,AQ114)-MIN(AH114,AK114,AN114,AQ114)</f>
        <v>5</v>
      </c>
      <c r="AY114">
        <f>IF(C114="Unión por la Patria (Frente de Todos)",AK114-AVERAGE(AQ114,AN114,AH114),IF(C114="Juntos por el Cambio",AH114-AVERAGE(AK114,AN114,AQ114),IF(C114="La Libertad Avanza",AN114-AVERAGE(AQ114,AK114,AH114),IF(C114="Frente de Izquierda",AQ114-AVERAGE(AN114,AK114,AH114),"N/A"))))</f>
        <v>0.33333333333333348</v>
      </c>
      <c r="AZ114">
        <f>IF(C114="Unión por la Patria (Frente de Todos)",AL114-MIN(AI114,AO114,AR114),IF(C114="Juntos por el Cambio",AI114-MIN(AL114,AO114,AR114),IF(C114="La Libertad Avanza",AO114-MIN(AI114,AL114,AR114),IF(C114="Frente de Izquierda",AR114-MIN(AI114,AL114,AO114),"N/A"))))</f>
        <v>5</v>
      </c>
      <c r="BA114">
        <f>MAX(AI114,AL114,AO114,AR114)-MIN(AI114,AL114,AO114,AR114)</f>
        <v>5</v>
      </c>
      <c r="BB114">
        <f>IF(C114="Unión por la Patria (Frente de Todos)",AL114-AVERAGE(AI114,AO114,AR114),IF(C114="Juntos por el Cambio",AI114-AVERAGE(AL114,AO114,AR114),IF(C114="La Libertad Avanza",AO114-AVERAGE(AI114,AL114,AR114),IF(C114="Frente de Izquierda",AR114-AVERAGE(AI114,AL114,AO114),"N/A"))))</f>
        <v>2.6666666666666665</v>
      </c>
      <c r="BC114">
        <f>IF(C114="Unión por la Patria (Frente de Todos)",AVERAGE(AH114:AJ114,AN114:AS114),IF(C114="Juntos por el Cambio",AVERAGE(AK114:AS114),IF(C114="La Libertad Avanza",AVERAGE(AQ114:AS114,AH114:AM114),IF(C114="Frente de Izquierda",AVERAGE(AH114:AP114),"N/A"))))</f>
        <v>3.5555555555555554</v>
      </c>
      <c r="BE114" t="s">
        <v>53</v>
      </c>
      <c r="BF114">
        <v>7</v>
      </c>
      <c r="BG114">
        <v>6</v>
      </c>
      <c r="BH114">
        <v>6</v>
      </c>
      <c r="BI114">
        <v>5</v>
      </c>
      <c r="BJ114">
        <v>1</v>
      </c>
      <c r="BK114">
        <v>7</v>
      </c>
      <c r="BL114">
        <v>3</v>
      </c>
      <c r="BM114" s="44">
        <f>AVERAGE(ABS(BH114-4),ABS(BI114-4),ABS(BJ114-4),ABS(BK114-4),ABS(BL114-4))</f>
        <v>2</v>
      </c>
      <c r="BN114">
        <v>7</v>
      </c>
      <c r="BO114">
        <v>7</v>
      </c>
      <c r="BP114">
        <v>7</v>
      </c>
      <c r="BQ114" s="9">
        <f>AVERAGE(BN114:BP114)</f>
        <v>7</v>
      </c>
      <c r="BR114">
        <v>3</v>
      </c>
      <c r="BS114">
        <v>6</v>
      </c>
      <c r="BT114">
        <v>3</v>
      </c>
      <c r="BU114">
        <v>5</v>
      </c>
      <c r="BV114" s="44">
        <f>-BR114+BS114-BT114+BU114</f>
        <v>5</v>
      </c>
      <c r="BZ114">
        <v>6</v>
      </c>
      <c r="CA114">
        <v>4</v>
      </c>
      <c r="CB114">
        <v>5</v>
      </c>
      <c r="CI114" s="44">
        <f>AVERAGE(BW114:CH114)</f>
        <v>5</v>
      </c>
      <c r="CJ114">
        <v>3</v>
      </c>
      <c r="CK114">
        <v>2</v>
      </c>
      <c r="CL114">
        <v>3</v>
      </c>
      <c r="CM114">
        <v>6</v>
      </c>
      <c r="CN114">
        <v>6</v>
      </c>
      <c r="CO114">
        <v>6</v>
      </c>
      <c r="CP114">
        <v>2</v>
      </c>
      <c r="CQ114">
        <v>1</v>
      </c>
      <c r="CR114">
        <v>2</v>
      </c>
      <c r="CS114">
        <v>6</v>
      </c>
      <c r="CT114">
        <v>6</v>
      </c>
      <c r="CU114">
        <v>6</v>
      </c>
      <c r="CV114">
        <f>IF(BE114="Unión por la Patria (Frente de Todos)",AVERAGE(CM114:CO114)-MIN(AVERAGE(CJ114:CL114),AVERAGE(CP114:CR114),AVERAGE(CS114:CU114)),IF(BE114="Juntos por el Cambio",AVERAGE(CJ114:CL114)-MIN(AVERAGE(CM114:CO114),AVERAGE(CP114:CR114),AVERAGE(CS114:CU114)),IF(BE114="La Libertad Avanza",AVERAGE(CP114:CR114)-MIN(AVERAGE(CS114:CU114),AVERAGE(CM114:CO114),AVERAGE(CJ114:CL114)),IF(BE114="Frente de Izquierda",AVERAGE(CS114:CU114)-MIN(AVERAGE(CP114:CR114),AVERAGE(CM114:CO114),AVERAGE(CJ114:CL114)),"N/A"))))</f>
        <v>4.333333333333333</v>
      </c>
      <c r="CW114">
        <f>MAX(SUM(CJ114:CL114),SUM(CM114:CO114),SUM(CP114:CR114),SUM(CS114:CU114))-MIN(SUM(CJ114:CL114),SUM(CM114:CO114),SUM(CP114:CR114),SUM(CS114:CU114))</f>
        <v>13</v>
      </c>
      <c r="CX114">
        <f>IF(BE114="Unión por la Patria (Frente de Todos)",AVERAGE(CM114:CO114)-AVERAGE(CJ114:CL114,CP114:CR114,CS114:CU114),IF(BE114="Juntos por el Cambio",AVERAGE(CJ114:CL114)-AVERAGE(CM114:CU114),IF(BE114="La Libertad Avanza",AVERAGE(CP114:CR114)-AVERAGE(CS114:CU114,CJ114:CO114),IF(BE114="Frente de Izquierda",AVERAGE(CS114:CU114)-AVERAGE(CJ114:CR114),"N/A"))))</f>
        <v>2.5555555555555554</v>
      </c>
      <c r="CY114">
        <f>IF(BE114="Unión por la Patria (Frente de Todos)",CM114-MIN(CJ114,CP114,CS114),IF(BE114="Juntos por el Cambio",CJ114-MIN(CM114,CP114,CS114),IF(BE114="La Libertad Avanza",CP114-MIN(CJ114,CM114,CS114),IF(BE114="Frente de Izquierda",CS114-MIN(CJ114,CM114,CP114),"N/A"))))</f>
        <v>4</v>
      </c>
      <c r="CZ114">
        <f>MAX(CJ114,CM114,CP114,CS114)-MIN(CJ114,CM114,CP114,CS114)</f>
        <v>4</v>
      </c>
      <c r="DA114">
        <f>IF(BE114="Unión por la Patria (Frente de Todos)",CM114-AVERAGE(CS114,CP114,CJ114),IF(BE114="Juntos por el Cambio",CJ114-AVERAGE(CM114,CP114,CS114),IF(BE114="La Libertad Avanza",CP114-AVERAGE(CS114,CM114,CJ114),IF(BE114="Frente de Izquierda",CS114-AVERAGE(CP114,CM114,CJ114),"N/A"))))</f>
        <v>2.3333333333333335</v>
      </c>
      <c r="DB114">
        <f>IF(BE114="Unión por la Patria (Frente de Todos)",CN114-MIN(CK114,CQ114,CT114),IF(BE114="Juntos por el Cambio",CK114-MIN(CN114,CQ114,CT114),IF(BE114="La Libertad Avanza",CQ114-MIN(CK114,CN114,CT114),IF(BE114="Frente de Izquierda",CT114-MIN(CK114,CN114,CQ114),"N/A"))))</f>
        <v>5</v>
      </c>
      <c r="DC114">
        <f>MAX(CK114,CN114,CQ114,CT114)-MIN(CK114,CN114,CQ114,CT114)</f>
        <v>5</v>
      </c>
      <c r="DD114">
        <f>IF(BE114="Unión por la Patria (Frente de Todos)",CN114-AVERAGE(CK114,CQ114,CT114),IF(BE114="Juntos por el Cambio",CK114-AVERAGE(CN114,CQ114,CT114),IF(BE114="La Libertad Avanza",CQ114-AVERAGE(CK114,CN114,CT114),IF(BE114="Frente de Izquierda",CT114-AVERAGE(CK114,CN114,CQ114),"N/A"))))</f>
        <v>3</v>
      </c>
      <c r="DE114">
        <f>IF(BE114="Unión por la Patria (Frente de Todos)",AVERAGE(CJ114:CL114,CP114:CU114),IF(BE114="Juntos por el Cambio",AVERAGE(CM114:CU114),IF(BE114="La Libertad Avanza",AVERAGE(CS114:CU114,CJ114:CO114),IF(BE114="Frente de Izquierda",AVERAGE(CJ114:CR114),"N/A"))))</f>
        <v>3.4444444444444446</v>
      </c>
      <c r="DF114">
        <v>8</v>
      </c>
      <c r="DG114" t="s">
        <v>518</v>
      </c>
      <c r="DH114" t="s">
        <v>518</v>
      </c>
      <c r="DI114" t="s">
        <v>518</v>
      </c>
      <c r="DJ114" t="s">
        <v>518</v>
      </c>
      <c r="DK114" t="s">
        <v>518</v>
      </c>
      <c r="DL114" t="s">
        <v>518</v>
      </c>
      <c r="DM114" t="s">
        <v>518</v>
      </c>
      <c r="DN114" t="s">
        <v>518</v>
      </c>
      <c r="DO114" t="s">
        <v>518</v>
      </c>
      <c r="DP114" t="s">
        <v>518</v>
      </c>
      <c r="DQ114" t="s">
        <v>518</v>
      </c>
      <c r="DR114" t="s">
        <v>518</v>
      </c>
      <c r="DS114" t="s">
        <v>518</v>
      </c>
      <c r="DT114" t="s">
        <v>518</v>
      </c>
      <c r="DU114" t="s">
        <v>518</v>
      </c>
      <c r="DV114" t="s">
        <v>518</v>
      </c>
      <c r="DW114" t="s">
        <v>518</v>
      </c>
      <c r="DX114" t="s">
        <v>518</v>
      </c>
      <c r="DY114" t="s">
        <v>518</v>
      </c>
      <c r="DZ114" t="s">
        <v>518</v>
      </c>
    </row>
    <row r="115" spans="1:130" x14ac:dyDescent="0.2">
      <c r="A115" s="44">
        <v>1180</v>
      </c>
      <c r="B115" s="44">
        <v>1</v>
      </c>
      <c r="C115" s="44" t="s">
        <v>47</v>
      </c>
      <c r="D115" s="44">
        <v>7</v>
      </c>
      <c r="E115" s="44">
        <v>7</v>
      </c>
      <c r="F115" s="44">
        <v>4</v>
      </c>
      <c r="G115" s="44">
        <v>1</v>
      </c>
      <c r="H115" s="44">
        <v>7</v>
      </c>
      <c r="I115" s="44">
        <v>4</v>
      </c>
      <c r="J115" s="44">
        <v>5</v>
      </c>
      <c r="K115" s="44">
        <f>AVERAGE(ABS(F115-4),ABS(G115-4),ABS(H115-4),ABS(I115-4),ABS(J115-4))</f>
        <v>1.4</v>
      </c>
      <c r="L115" s="44">
        <v>7</v>
      </c>
      <c r="M115" s="44">
        <v>5</v>
      </c>
      <c r="N115" s="44">
        <v>7</v>
      </c>
      <c r="O115" s="9">
        <f>AVERAGE(L115:N115)</f>
        <v>6.333333333333333</v>
      </c>
      <c r="P115" s="44">
        <v>1</v>
      </c>
      <c r="Q115" s="44">
        <v>6</v>
      </c>
      <c r="R115" s="44">
        <v>5</v>
      </c>
      <c r="S115" s="44">
        <v>7</v>
      </c>
      <c r="T115" s="44">
        <f>-P115+Q115-R115+S115</f>
        <v>7</v>
      </c>
      <c r="U115" s="44">
        <v>6</v>
      </c>
      <c r="V115" s="44">
        <v>4</v>
      </c>
      <c r="W115" s="44">
        <v>5</v>
      </c>
      <c r="X115" s="44"/>
      <c r="Y115" s="44"/>
      <c r="Z115" s="44"/>
      <c r="AA115" s="44"/>
      <c r="AB115" s="44"/>
      <c r="AC115" s="44"/>
      <c r="AD115" s="44"/>
      <c r="AE115" s="44"/>
      <c r="AF115" s="44"/>
      <c r="AG115" s="44">
        <f>AVERAGE(U115:AF115)</f>
        <v>5</v>
      </c>
      <c r="AH115" s="44">
        <v>4</v>
      </c>
      <c r="AI115" s="44">
        <v>4</v>
      </c>
      <c r="AJ115" s="44">
        <v>4</v>
      </c>
      <c r="AK115" s="44">
        <v>3</v>
      </c>
      <c r="AL115" s="44">
        <v>1</v>
      </c>
      <c r="AM115" s="44">
        <v>3</v>
      </c>
      <c r="AN115" s="44">
        <v>3</v>
      </c>
      <c r="AO115" s="44">
        <v>2</v>
      </c>
      <c r="AP115" s="44">
        <v>3</v>
      </c>
      <c r="AQ115" s="44">
        <v>3</v>
      </c>
      <c r="AR115" s="44">
        <v>2</v>
      </c>
      <c r="AS115" s="44">
        <v>6</v>
      </c>
      <c r="AT115">
        <f>IF(C115="Unión por la Patria (Frente de Todos)",AVERAGE(AK115:AM115)-MIN(AVERAGE(AH115:AJ115),AVERAGE(AN115:AP115),AVERAGE(AQ115:AS115)),IF(C115="Juntos por el Cambio",AVERAGE(AH115:AJ115)-MIN(AVERAGE(AK115:AM115),AVERAGE(AN115:AP115),AVERAGE(AQ115:AS115)),IF(C115="La Libertad Avanza",AVERAGE(AN115:AP115)-MIN(AVERAGE(AQ115:AS115),AVERAGE(AK115:AM115),AVERAGE(AH115:AJ115)),IF(C115="Frente de Izquierda",AVERAGE(AQ115:AS115)-MIN(AVERAGE(AN115:AP115),AVERAGE(AK115:AM115),AVERAGE(AH115:AJ115)),"N/A"))))</f>
        <v>1.6666666666666665</v>
      </c>
      <c r="AU115">
        <f>MAX(SUM(AH115:AJ115),SUM(AK115:AM115),SUM(AN115:AP115),SUM(AQ115:AS115))-MIN(SUM(AH115:AJ115),SUM(AK115:AM115),SUM(AN115:AP115),SUM(AQ115:AS115))</f>
        <v>5</v>
      </c>
      <c r="AV115">
        <f>IF(C115="Unión por la Patria (Frente de Todos)",AVERAGE(AK115:AM115)-AVERAGE(AH115:AJ115,AN115:AP115,AQ115:AS115),IF(C115="Juntos por el Cambio",AVERAGE(AH115:AJ115)-AVERAGE(AK115:AS115),IF(C115="La Libertad Avanza",AVERAGE(AN115:AP115)-AVERAGE(AQ115:AS115,AH115:AM115),IF(C115="Frente de Izquierda",AVERAGE(AQ115:AS115)-AVERAGE(AH115:AP115),"N/A"))))</f>
        <v>1.1111111111111112</v>
      </c>
      <c r="AW115">
        <f>IF(C115="Unión por la Patria (Frente de Todos)",AK115-MIN(AH115,AN115,AQ115),IF(C115="Juntos por el Cambio",AH115-MIN(AK115,AN115,AQ115),IF(C115="La Libertad Avanza",AN115-MIN(AH115,AK115,AQ115),IF(C115="Frente de Izquierda",AQ115-MIN(AH115,AK115,AN115),"N/A"))))</f>
        <v>1</v>
      </c>
      <c r="AX115">
        <f>MAX(AH115,AK115,AN115,AQ115)-MIN(AH115,AK115,AN115,AQ115)</f>
        <v>1</v>
      </c>
      <c r="AY115">
        <f>IF(C115="Unión por la Patria (Frente de Todos)",AK115-AVERAGE(AQ115,AN115,AH115),IF(C115="Juntos por el Cambio",AH115-AVERAGE(AK115,AN115,AQ115),IF(C115="La Libertad Avanza",AN115-AVERAGE(AQ115,AK115,AH115),IF(C115="Frente de Izquierda",AQ115-AVERAGE(AN115,AK115,AH115),"N/A"))))</f>
        <v>1</v>
      </c>
      <c r="AZ115">
        <f>IF(C115="Unión por la Patria (Frente de Todos)",AL115-MIN(AI115,AO115,AR115),IF(C115="Juntos por el Cambio",AI115-MIN(AL115,AO115,AR115),IF(C115="La Libertad Avanza",AO115-MIN(AI115,AL115,AR115),IF(C115="Frente de Izquierda",AR115-MIN(AI115,AL115,AO115),"N/A"))))</f>
        <v>3</v>
      </c>
      <c r="BA115">
        <f>MAX(AI115,AL115,AO115,AR115)-MIN(AI115,AL115,AO115,AR115)</f>
        <v>3</v>
      </c>
      <c r="BB115">
        <f>IF(C115="Unión por la Patria (Frente de Todos)",AL115-AVERAGE(AI115,AO115,AR115),IF(C115="Juntos por el Cambio",AI115-AVERAGE(AL115,AO115,AR115),IF(C115="La Libertad Avanza",AO115-AVERAGE(AI115,AL115,AR115),IF(C115="Frente de Izquierda",AR115-AVERAGE(AI115,AL115,AO115),"N/A"))))</f>
        <v>2.333333333333333</v>
      </c>
      <c r="BC115">
        <f>IF(C115="Unión por la Patria (Frente de Todos)",AVERAGE(AH115:AJ115,AN115:AS115),IF(C115="Juntos por el Cambio",AVERAGE(AK115:AS115),IF(C115="La Libertad Avanza",AVERAGE(AQ115:AS115,AH115:AM115),IF(C115="Frente de Izquierda",AVERAGE(AH115:AP115),"N/A"))))</f>
        <v>2.8888888888888888</v>
      </c>
      <c r="BE115" t="s">
        <v>47</v>
      </c>
      <c r="BF115">
        <v>5</v>
      </c>
      <c r="BG115">
        <v>7</v>
      </c>
      <c r="BH115">
        <v>2</v>
      </c>
      <c r="BI115">
        <v>2</v>
      </c>
      <c r="BJ115">
        <v>4</v>
      </c>
      <c r="BK115">
        <v>5</v>
      </c>
      <c r="BL115">
        <v>7</v>
      </c>
      <c r="BM115" s="44">
        <f>AVERAGE(ABS(BH115-4),ABS(BI115-4),ABS(BJ115-4),ABS(BK115-4),ABS(BL115-4))</f>
        <v>1.6</v>
      </c>
      <c r="BN115">
        <v>7</v>
      </c>
      <c r="BO115">
        <v>7</v>
      </c>
      <c r="BP115">
        <v>7</v>
      </c>
      <c r="BQ115" s="9">
        <f>AVERAGE(BN115:BP115)</f>
        <v>7</v>
      </c>
      <c r="BR115">
        <v>1</v>
      </c>
      <c r="BS115">
        <v>5</v>
      </c>
      <c r="BT115">
        <v>1</v>
      </c>
      <c r="BU115">
        <v>7</v>
      </c>
      <c r="BV115" s="44">
        <f>-BR115+BS115-BT115+BU115</f>
        <v>10</v>
      </c>
      <c r="BW115">
        <v>6</v>
      </c>
      <c r="BX115">
        <v>1</v>
      </c>
      <c r="BY115">
        <v>4</v>
      </c>
      <c r="CI115" s="44">
        <f>AVERAGE(BW115:CH115)</f>
        <v>3.6666666666666665</v>
      </c>
      <c r="CJ115">
        <v>4</v>
      </c>
      <c r="CK115">
        <v>4</v>
      </c>
      <c r="CL115">
        <v>6</v>
      </c>
      <c r="CM115">
        <v>4</v>
      </c>
      <c r="CN115">
        <v>4</v>
      </c>
      <c r="CO115">
        <v>6</v>
      </c>
      <c r="CP115">
        <v>3</v>
      </c>
      <c r="CQ115">
        <v>1</v>
      </c>
      <c r="CR115">
        <v>3</v>
      </c>
      <c r="CS115">
        <v>3</v>
      </c>
      <c r="CT115">
        <v>3</v>
      </c>
      <c r="CU115">
        <v>4</v>
      </c>
      <c r="CV115">
        <f>IF(BE115="Unión por la Patria (Frente de Todos)",AVERAGE(CM115:CO115)-MIN(AVERAGE(CJ115:CL115),AVERAGE(CP115:CR115),AVERAGE(CS115:CU115)),IF(BE115="Juntos por el Cambio",AVERAGE(CJ115:CL115)-MIN(AVERAGE(CM115:CO115),AVERAGE(CP115:CR115),AVERAGE(CS115:CU115)),IF(BE115="La Libertad Avanza",AVERAGE(CP115:CR115)-MIN(AVERAGE(CS115:CU115),AVERAGE(CM115:CO115),AVERAGE(CJ115:CL115)),IF(BE115="Frente de Izquierda",AVERAGE(CS115:CU115)-MIN(AVERAGE(CP115:CR115),AVERAGE(CM115:CO115),AVERAGE(CJ115:CL115)),"N/A"))))</f>
        <v>2.3333333333333335</v>
      </c>
      <c r="CW115">
        <f>MAX(SUM(CJ115:CL115),SUM(CM115:CO115),SUM(CP115:CR115),SUM(CS115:CU115))-MIN(SUM(CJ115:CL115),SUM(CM115:CO115),SUM(CP115:CR115),SUM(CS115:CU115))</f>
        <v>7</v>
      </c>
      <c r="CX115">
        <f>IF(BE115="Unión por la Patria (Frente de Todos)",AVERAGE(CM115:CO115)-AVERAGE(CJ115:CL115,CP115:CR115,CS115:CU115),IF(BE115="Juntos por el Cambio",AVERAGE(CJ115:CL115)-AVERAGE(CM115:CU115),IF(BE115="La Libertad Avanza",AVERAGE(CP115:CR115)-AVERAGE(CS115:CU115,CJ115:CO115),IF(BE115="Frente de Izquierda",AVERAGE(CS115:CU115)-AVERAGE(CJ115:CR115),"N/A"))))</f>
        <v>1.2222222222222223</v>
      </c>
      <c r="CY115">
        <f>IF(BE115="Unión por la Patria (Frente de Todos)",CM115-MIN(CJ115,CP115,CS115),IF(BE115="Juntos por el Cambio",CJ115-MIN(CM115,CP115,CS115),IF(BE115="La Libertad Avanza",CP115-MIN(CJ115,CM115,CS115),IF(BE115="Frente de Izquierda",CS115-MIN(CJ115,CM115,CP115),"N/A"))))</f>
        <v>1</v>
      </c>
      <c r="CZ115">
        <f>MAX(CJ115,CM115,CP115,CS115)-MIN(CJ115,CM115,CP115,CS115)</f>
        <v>1</v>
      </c>
      <c r="DA115">
        <f>IF(BE115="Unión por la Patria (Frente de Todos)",CM115-AVERAGE(CS115,CP115,CJ115),IF(BE115="Juntos por el Cambio",CJ115-AVERAGE(CM115,CP115,CS115),IF(BE115="La Libertad Avanza",CP115-AVERAGE(CS115,CM115,CJ115),IF(BE115="Frente de Izquierda",CS115-AVERAGE(CP115,CM115,CJ115),"N/A"))))</f>
        <v>0.66666666666666652</v>
      </c>
      <c r="DB115">
        <f>IF(BE115="Unión por la Patria (Frente de Todos)",CN115-MIN(CK115,CQ115,CT115),IF(BE115="Juntos por el Cambio",CK115-MIN(CN115,CQ115,CT115),IF(BE115="La Libertad Avanza",CQ115-MIN(CK115,CN115,CT115),IF(BE115="Frente de Izquierda",CT115-MIN(CK115,CN115,CQ115),"N/A"))))</f>
        <v>3</v>
      </c>
      <c r="DC115">
        <f>MAX(CK115,CN115,CQ115,CT115)-MIN(CK115,CN115,CQ115,CT115)</f>
        <v>3</v>
      </c>
      <c r="DD115">
        <f>IF(BE115="Unión por la Patria (Frente de Todos)",CN115-AVERAGE(CK115,CQ115,CT115),IF(BE115="Juntos por el Cambio",CK115-AVERAGE(CN115,CQ115,CT115),IF(BE115="La Libertad Avanza",CQ115-AVERAGE(CK115,CN115,CT115),IF(BE115="Frente de Izquierda",CT115-AVERAGE(CK115,CN115,CQ115),"N/A"))))</f>
        <v>1.3333333333333335</v>
      </c>
      <c r="DE115">
        <f>IF(BE115="Unión por la Patria (Frente de Todos)",AVERAGE(CJ115:CL115,CP115:CU115),IF(BE115="Juntos por el Cambio",AVERAGE(CM115:CU115),IF(BE115="La Libertad Avanza",AVERAGE(CS115:CU115,CJ115:CO115),IF(BE115="Frente de Izquierda",AVERAGE(CJ115:CR115),"N/A"))))</f>
        <v>3.4444444444444446</v>
      </c>
      <c r="DF115">
        <v>5</v>
      </c>
      <c r="DG115">
        <v>1</v>
      </c>
      <c r="DH115">
        <v>2</v>
      </c>
      <c r="DI115">
        <v>1</v>
      </c>
      <c r="DJ115">
        <v>1</v>
      </c>
      <c r="DK115">
        <v>1</v>
      </c>
      <c r="DL115">
        <v>1</v>
      </c>
      <c r="DM115">
        <v>7</v>
      </c>
      <c r="DN115">
        <v>1</v>
      </c>
      <c r="DO115">
        <v>1</v>
      </c>
      <c r="DP115">
        <v>7</v>
      </c>
      <c r="DQ115">
        <v>7</v>
      </c>
      <c r="DR115">
        <v>7</v>
      </c>
      <c r="DS115">
        <v>7</v>
      </c>
      <c r="DT115">
        <v>7</v>
      </c>
      <c r="DU115">
        <v>7</v>
      </c>
      <c r="DV115">
        <v>6</v>
      </c>
      <c r="DW115" t="s">
        <v>617</v>
      </c>
      <c r="DX115" t="s">
        <v>618</v>
      </c>
      <c r="DY115" t="s">
        <v>617</v>
      </c>
      <c r="DZ115" t="s">
        <v>618</v>
      </c>
    </row>
    <row r="116" spans="1:130" x14ac:dyDescent="0.2">
      <c r="A116" s="44">
        <v>1075</v>
      </c>
      <c r="B116" s="44">
        <v>0</v>
      </c>
      <c r="C116" s="44" t="s">
        <v>49</v>
      </c>
      <c r="D116" s="44">
        <v>7</v>
      </c>
      <c r="E116" s="44">
        <v>6</v>
      </c>
      <c r="F116" s="44">
        <v>7</v>
      </c>
      <c r="G116" s="44">
        <v>1</v>
      </c>
      <c r="H116" s="44">
        <v>7</v>
      </c>
      <c r="I116" s="44">
        <v>1</v>
      </c>
      <c r="J116" s="44">
        <v>7</v>
      </c>
      <c r="K116" s="44">
        <f>AVERAGE(ABS(F116-4),ABS(G116-4),ABS(H116-4),ABS(I116-4),ABS(J116-4))</f>
        <v>3</v>
      </c>
      <c r="L116" s="44">
        <v>4</v>
      </c>
      <c r="M116" s="44">
        <v>3</v>
      </c>
      <c r="N116" s="44">
        <v>7</v>
      </c>
      <c r="O116" s="9">
        <f>AVERAGE(L116:N116)</f>
        <v>4.666666666666667</v>
      </c>
      <c r="P116" s="44">
        <v>7</v>
      </c>
      <c r="Q116" s="44">
        <v>7</v>
      </c>
      <c r="R116" s="44">
        <v>6</v>
      </c>
      <c r="S116" s="44">
        <v>7</v>
      </c>
      <c r="T116" s="44">
        <f>-P116+Q116-R116+S116</f>
        <v>1</v>
      </c>
      <c r="U116" s="44"/>
      <c r="V116" s="44"/>
      <c r="W116" s="44"/>
      <c r="X116" s="44"/>
      <c r="Y116" s="44"/>
      <c r="Z116" s="44"/>
      <c r="AA116" s="44">
        <v>6</v>
      </c>
      <c r="AB116" s="44">
        <v>6</v>
      </c>
      <c r="AC116" s="44">
        <v>5</v>
      </c>
      <c r="AD116" s="44"/>
      <c r="AE116" s="44"/>
      <c r="AF116" s="44"/>
      <c r="AG116" s="44">
        <f>AVERAGE(U116:AF116)</f>
        <v>5.666666666666667</v>
      </c>
      <c r="AH116" s="44">
        <v>5</v>
      </c>
      <c r="AI116" s="44">
        <v>6</v>
      </c>
      <c r="AJ116" s="44">
        <v>6</v>
      </c>
      <c r="AK116" s="44">
        <v>3</v>
      </c>
      <c r="AL116" s="44">
        <v>2</v>
      </c>
      <c r="AM116" s="44">
        <v>3</v>
      </c>
      <c r="AN116" s="44">
        <v>6</v>
      </c>
      <c r="AO116" s="44">
        <v>6</v>
      </c>
      <c r="AP116" s="44">
        <v>6</v>
      </c>
      <c r="AQ116" s="44">
        <v>1</v>
      </c>
      <c r="AR116" s="44">
        <v>1</v>
      </c>
      <c r="AS116" s="44">
        <v>2</v>
      </c>
      <c r="AT116">
        <f>IF(C116="Unión por la Patria (Frente de Todos)",AVERAGE(AK116:AM116)-MIN(AVERAGE(AH116:AJ116),AVERAGE(AN116:AP116),AVERAGE(AQ116:AS116)),IF(C116="Juntos por el Cambio",AVERAGE(AH116:AJ116)-MIN(AVERAGE(AK116:AM116),AVERAGE(AN116:AP116),AVERAGE(AQ116:AS116)),IF(C116="La Libertad Avanza",AVERAGE(AN116:AP116)-MIN(AVERAGE(AQ116:AS116),AVERAGE(AK116:AM116),AVERAGE(AH116:AJ116)),IF(C116="Frente de Izquierda",AVERAGE(AQ116:AS116)-MIN(AVERAGE(AN116:AP116),AVERAGE(AK116:AM116),AVERAGE(AH116:AJ116)),"N/A"))))</f>
        <v>4.666666666666667</v>
      </c>
      <c r="AU116">
        <f>MAX(SUM(AH116:AJ116),SUM(AK116:AM116),SUM(AN116:AP116),SUM(AQ116:AS116))-MIN(SUM(AH116:AJ116),SUM(AK116:AM116),SUM(AN116:AP116),SUM(AQ116:AS116))</f>
        <v>14</v>
      </c>
      <c r="AV116">
        <f>IF(C116="Unión por la Patria (Frente de Todos)",AVERAGE(AK116:AM116)-AVERAGE(AH116:AJ116,AN116:AP116,AQ116:AS116),IF(C116="Juntos por el Cambio",AVERAGE(AH116:AJ116)-AVERAGE(AK116:AS116),IF(C116="La Libertad Avanza",AVERAGE(AN116:AP116)-AVERAGE(AQ116:AS116,AH116:AM116),IF(C116="Frente de Izquierda",AVERAGE(AQ116:AS116)-AVERAGE(AH116:AP116),"N/A"))))</f>
        <v>2.7777777777777777</v>
      </c>
      <c r="AW116">
        <f>IF(C116="Unión por la Patria (Frente de Todos)",AK116-MIN(AH116,AN116,AQ116),IF(C116="Juntos por el Cambio",AH116-MIN(AK116,AN116,AQ116),IF(C116="La Libertad Avanza",AN116-MIN(AH116,AK116,AQ116),IF(C116="Frente de Izquierda",AQ116-MIN(AH116,AK116,AN116),"N/A"))))</f>
        <v>5</v>
      </c>
      <c r="AX116">
        <f>MAX(AH116,AK116,AN116,AQ116)-MIN(AH116,AK116,AN116,AQ116)</f>
        <v>5</v>
      </c>
      <c r="AY116">
        <f>IF(C116="Unión por la Patria (Frente de Todos)",AK116-AVERAGE(AQ116,AN116,AH116),IF(C116="Juntos por el Cambio",AH116-AVERAGE(AK116,AN116,AQ116),IF(C116="La Libertad Avanza",AN116-AVERAGE(AQ116,AK116,AH116),IF(C116="Frente de Izquierda",AQ116-AVERAGE(AN116,AK116,AH116),"N/A"))))</f>
        <v>3</v>
      </c>
      <c r="AZ116">
        <f>IF(C116="Unión por la Patria (Frente de Todos)",AL116-MIN(AI116,AO116,AR116),IF(C116="Juntos por el Cambio",AI116-MIN(AL116,AO116,AR116),IF(C116="La Libertad Avanza",AO116-MIN(AI116,AL116,AR116),IF(C116="Frente de Izquierda",AR116-MIN(AI116,AL116,AO116),"N/A"))))</f>
        <v>5</v>
      </c>
      <c r="BA116">
        <f>MAX(AI116,AL116,AO116,AR116)-MIN(AI116,AL116,AO116,AR116)</f>
        <v>5</v>
      </c>
      <c r="BB116">
        <f>IF(C116="Unión por la Patria (Frente de Todos)",AL116-AVERAGE(AI116,AO116,AR116),IF(C116="Juntos por el Cambio",AI116-AVERAGE(AL116,AO116,AR116),IF(C116="La Libertad Avanza",AO116-AVERAGE(AI116,AL116,AR116),IF(C116="Frente de Izquierda",AR116-AVERAGE(AI116,AL116,AO116),"N/A"))))</f>
        <v>3</v>
      </c>
      <c r="BC116">
        <f>IF(C116="Unión por la Patria (Frente de Todos)",AVERAGE(AH116:AJ116,AN116:AS116),IF(C116="Juntos por el Cambio",AVERAGE(AK116:AS116),IF(C116="La Libertad Avanza",AVERAGE(AQ116:AS116,AH116:AM116),IF(C116="Frente de Izquierda",AVERAGE(AH116:AP116),"N/A"))))</f>
        <v>3.2222222222222223</v>
      </c>
      <c r="BE116" t="s">
        <v>47</v>
      </c>
      <c r="BF116">
        <v>5</v>
      </c>
      <c r="BG116">
        <v>7</v>
      </c>
      <c r="BH116">
        <v>5</v>
      </c>
      <c r="BI116">
        <v>1</v>
      </c>
      <c r="BJ116">
        <v>7</v>
      </c>
      <c r="BK116">
        <v>1</v>
      </c>
      <c r="BL116">
        <v>7</v>
      </c>
      <c r="BM116" s="44">
        <f>AVERAGE(ABS(BH116-4),ABS(BI116-4),ABS(BJ116-4),ABS(BK116-4),ABS(BL116-4))</f>
        <v>2.6</v>
      </c>
      <c r="BN116">
        <v>7</v>
      </c>
      <c r="BO116">
        <v>5</v>
      </c>
      <c r="BP116">
        <v>7</v>
      </c>
      <c r="BQ116" s="9">
        <f>AVERAGE(BN116:BP116)</f>
        <v>6.333333333333333</v>
      </c>
      <c r="BR116">
        <v>4</v>
      </c>
      <c r="BS116">
        <v>6</v>
      </c>
      <c r="BT116">
        <v>5</v>
      </c>
      <c r="BU116">
        <v>7</v>
      </c>
      <c r="BV116" s="44">
        <f>-BR116+BS116-BT116+BU116</f>
        <v>4</v>
      </c>
      <c r="BW116">
        <v>5</v>
      </c>
      <c r="BX116">
        <v>5</v>
      </c>
      <c r="BY116">
        <v>4</v>
      </c>
      <c r="CI116" s="44">
        <f>AVERAGE(BW116:CH116)</f>
        <v>4.666666666666667</v>
      </c>
      <c r="CJ116">
        <v>6</v>
      </c>
      <c r="CK116">
        <v>6</v>
      </c>
      <c r="CL116">
        <v>5</v>
      </c>
      <c r="CM116">
        <v>3</v>
      </c>
      <c r="CN116">
        <v>2</v>
      </c>
      <c r="CO116">
        <v>4</v>
      </c>
      <c r="CP116">
        <v>6</v>
      </c>
      <c r="CQ116">
        <v>6</v>
      </c>
      <c r="CR116">
        <v>6</v>
      </c>
      <c r="CS116">
        <v>1</v>
      </c>
      <c r="CT116">
        <v>1</v>
      </c>
      <c r="CU116">
        <v>2</v>
      </c>
      <c r="CV116">
        <f>IF(BE116="Unión por la Patria (Frente de Todos)",AVERAGE(CM116:CO116)-MIN(AVERAGE(CJ116:CL116),AVERAGE(CP116:CR116),AVERAGE(CS116:CU116)),IF(BE116="Juntos por el Cambio",AVERAGE(CJ116:CL116)-MIN(AVERAGE(CM116:CO116),AVERAGE(CP116:CR116),AVERAGE(CS116:CU116)),IF(BE116="La Libertad Avanza",AVERAGE(CP116:CR116)-MIN(AVERAGE(CS116:CU116),AVERAGE(CM116:CO116),AVERAGE(CJ116:CL116)),IF(BE116="Frente de Izquierda",AVERAGE(CS116:CU116)-MIN(AVERAGE(CP116:CR116),AVERAGE(CM116:CO116),AVERAGE(CJ116:CL116)),"N/A"))))</f>
        <v>4.3333333333333339</v>
      </c>
      <c r="CW116">
        <f>MAX(SUM(CJ116:CL116),SUM(CM116:CO116),SUM(CP116:CR116),SUM(CS116:CU116))-MIN(SUM(CJ116:CL116),SUM(CM116:CO116),SUM(CP116:CR116),SUM(CS116:CU116))</f>
        <v>14</v>
      </c>
      <c r="CX116">
        <f>IF(BE116="Unión por la Patria (Frente de Todos)",AVERAGE(CM116:CO116)-AVERAGE(CJ116:CL116,CP116:CR116,CS116:CU116),IF(BE116="Juntos por el Cambio",AVERAGE(CJ116:CL116)-AVERAGE(CM116:CU116),IF(BE116="La Libertad Avanza",AVERAGE(CP116:CR116)-AVERAGE(CS116:CU116,CJ116:CO116),IF(BE116="Frente de Izquierda",AVERAGE(CS116:CU116)-AVERAGE(CJ116:CR116),"N/A"))))</f>
        <v>2.2222222222222223</v>
      </c>
      <c r="CY116">
        <f>IF(BE116="Unión por la Patria (Frente de Todos)",CM116-MIN(CJ116,CP116,CS116),IF(BE116="Juntos por el Cambio",CJ116-MIN(CM116,CP116,CS116),IF(BE116="La Libertad Avanza",CP116-MIN(CJ116,CM116,CS116),IF(BE116="Frente de Izquierda",CS116-MIN(CJ116,CM116,CP116),"N/A"))))</f>
        <v>5</v>
      </c>
      <c r="CZ116">
        <f>MAX(CJ116,CM116,CP116,CS116)-MIN(CJ116,CM116,CP116,CS116)</f>
        <v>5</v>
      </c>
      <c r="DA116">
        <f>IF(BE116="Unión por la Patria (Frente de Todos)",CM116-AVERAGE(CS116,CP116,CJ116),IF(BE116="Juntos por el Cambio",CJ116-AVERAGE(CM116,CP116,CS116),IF(BE116="La Libertad Avanza",CP116-AVERAGE(CS116,CM116,CJ116),IF(BE116="Frente de Izquierda",CS116-AVERAGE(CP116,CM116,CJ116),"N/A"))))</f>
        <v>2.6666666666666665</v>
      </c>
      <c r="DB116">
        <f>IF(BE116="Unión por la Patria (Frente de Todos)",CN116-MIN(CK116,CQ116,CT116),IF(BE116="Juntos por el Cambio",CK116-MIN(CN116,CQ116,CT116),IF(BE116="La Libertad Avanza",CQ116-MIN(CK116,CN116,CT116),IF(BE116="Frente de Izquierda",CT116-MIN(CK116,CN116,CQ116),"N/A"))))</f>
        <v>5</v>
      </c>
      <c r="DC116">
        <f>MAX(CK116,CN116,CQ116,CT116)-MIN(CK116,CN116,CQ116,CT116)</f>
        <v>5</v>
      </c>
      <c r="DD116">
        <f>IF(BE116="Unión por la Patria (Frente de Todos)",CN116-AVERAGE(CK116,CQ116,CT116),IF(BE116="Juntos por el Cambio",CK116-AVERAGE(CN116,CQ116,CT116),IF(BE116="La Libertad Avanza",CQ116-AVERAGE(CK116,CN116,CT116),IF(BE116="Frente de Izquierda",CT116-AVERAGE(CK116,CN116,CQ116),"N/A"))))</f>
        <v>3</v>
      </c>
      <c r="DE116">
        <f>IF(BE116="Unión por la Patria (Frente de Todos)",AVERAGE(CJ116:CL116,CP116:CU116),IF(BE116="Juntos por el Cambio",AVERAGE(CM116:CU116),IF(BE116="La Libertad Avanza",AVERAGE(CS116:CU116,CJ116:CO116),IF(BE116="Frente de Izquierda",AVERAGE(CJ116:CR116),"N/A"))))</f>
        <v>3.4444444444444446</v>
      </c>
      <c r="DF116">
        <v>7</v>
      </c>
      <c r="DG116" t="s">
        <v>518</v>
      </c>
      <c r="DH116" t="s">
        <v>518</v>
      </c>
      <c r="DI116" t="s">
        <v>518</v>
      </c>
      <c r="DJ116" t="s">
        <v>518</v>
      </c>
      <c r="DK116" t="s">
        <v>518</v>
      </c>
      <c r="DL116" t="s">
        <v>518</v>
      </c>
      <c r="DM116" t="s">
        <v>518</v>
      </c>
      <c r="DN116" t="s">
        <v>518</v>
      </c>
      <c r="DO116" t="s">
        <v>518</v>
      </c>
      <c r="DP116" t="s">
        <v>518</v>
      </c>
      <c r="DQ116" t="s">
        <v>518</v>
      </c>
      <c r="DR116" t="s">
        <v>518</v>
      </c>
      <c r="DS116" t="s">
        <v>518</v>
      </c>
      <c r="DT116" t="s">
        <v>518</v>
      </c>
      <c r="DU116" t="s">
        <v>518</v>
      </c>
      <c r="DV116" t="s">
        <v>518</v>
      </c>
      <c r="DW116" t="s">
        <v>518</v>
      </c>
      <c r="DX116" t="s">
        <v>518</v>
      </c>
      <c r="DY116" t="s">
        <v>518</v>
      </c>
      <c r="DZ116" t="s">
        <v>518</v>
      </c>
    </row>
    <row r="117" spans="1:130" x14ac:dyDescent="0.2">
      <c r="A117" s="44">
        <v>113</v>
      </c>
      <c r="B117" s="44">
        <v>1</v>
      </c>
      <c r="C117" s="44" t="s">
        <v>47</v>
      </c>
      <c r="D117" s="44">
        <v>1</v>
      </c>
      <c r="E117" s="44">
        <v>5</v>
      </c>
      <c r="F117" s="44">
        <v>3</v>
      </c>
      <c r="G117" s="44">
        <v>1</v>
      </c>
      <c r="H117" s="44">
        <v>3</v>
      </c>
      <c r="I117" s="44">
        <v>2</v>
      </c>
      <c r="J117" s="44">
        <v>3</v>
      </c>
      <c r="K117" s="44">
        <f>AVERAGE(ABS(F117-4),ABS(G117-4),ABS(H117-4),ABS(I117-4),ABS(J117-4))</f>
        <v>1.6</v>
      </c>
      <c r="L117" s="44">
        <v>6</v>
      </c>
      <c r="M117" s="44">
        <v>6</v>
      </c>
      <c r="N117" s="44">
        <v>5</v>
      </c>
      <c r="O117" s="9">
        <f>AVERAGE(L117:N117)</f>
        <v>5.666666666666667</v>
      </c>
      <c r="P117" s="44">
        <v>1</v>
      </c>
      <c r="Q117" s="44">
        <v>7</v>
      </c>
      <c r="R117" s="44">
        <v>3</v>
      </c>
      <c r="S117" s="44">
        <v>5</v>
      </c>
      <c r="T117" s="44">
        <f>-P117+Q117-R117+S117</f>
        <v>8</v>
      </c>
      <c r="U117" s="44">
        <v>5</v>
      </c>
      <c r="V117" s="44">
        <v>2</v>
      </c>
      <c r="W117" s="44">
        <v>3</v>
      </c>
      <c r="X117" s="44"/>
      <c r="Y117" s="44"/>
      <c r="Z117" s="44"/>
      <c r="AA117" s="44"/>
      <c r="AB117" s="44"/>
      <c r="AC117" s="44"/>
      <c r="AD117" s="44"/>
      <c r="AE117" s="44"/>
      <c r="AF117" s="44"/>
      <c r="AG117" s="44">
        <f>AVERAGE(U117:AF117)</f>
        <v>3.3333333333333335</v>
      </c>
      <c r="AH117" s="44">
        <v>4</v>
      </c>
      <c r="AI117" s="44">
        <v>5</v>
      </c>
      <c r="AJ117" s="44">
        <v>5</v>
      </c>
      <c r="AK117" s="44">
        <v>2</v>
      </c>
      <c r="AL117" s="44">
        <v>1</v>
      </c>
      <c r="AM117" s="44">
        <v>3</v>
      </c>
      <c r="AN117" s="44">
        <v>4</v>
      </c>
      <c r="AO117" s="44">
        <v>4</v>
      </c>
      <c r="AP117" s="44">
        <v>5</v>
      </c>
      <c r="AQ117" s="44">
        <v>4</v>
      </c>
      <c r="AR117" s="44">
        <v>2</v>
      </c>
      <c r="AS117" s="44">
        <v>4</v>
      </c>
      <c r="AT117">
        <f>IF(C117="Unión por la Patria (Frente de Todos)",AVERAGE(AK117:AM117)-MIN(AVERAGE(AH117:AJ117),AVERAGE(AN117:AP117),AVERAGE(AQ117:AS117)),IF(C117="Juntos por el Cambio",AVERAGE(AH117:AJ117)-MIN(AVERAGE(AK117:AM117),AVERAGE(AN117:AP117),AVERAGE(AQ117:AS117)),IF(C117="La Libertad Avanza",AVERAGE(AN117:AP117)-MIN(AVERAGE(AQ117:AS117),AVERAGE(AK117:AM117),AVERAGE(AH117:AJ117)),IF(C117="Frente de Izquierda",AVERAGE(AQ117:AS117)-MIN(AVERAGE(AN117:AP117),AVERAGE(AK117:AM117),AVERAGE(AH117:AJ117)),"N/A"))))</f>
        <v>2.666666666666667</v>
      </c>
      <c r="AU117">
        <f>MAX(SUM(AH117:AJ117),SUM(AK117:AM117),SUM(AN117:AP117),SUM(AQ117:AS117))-MIN(SUM(AH117:AJ117),SUM(AK117:AM117),SUM(AN117:AP117),SUM(AQ117:AS117))</f>
        <v>8</v>
      </c>
      <c r="AV117">
        <f>IF(C117="Unión por la Patria (Frente de Todos)",AVERAGE(AK117:AM117)-AVERAGE(AH117:AJ117,AN117:AP117,AQ117:AS117),IF(C117="Juntos por el Cambio",AVERAGE(AH117:AJ117)-AVERAGE(AK117:AS117),IF(C117="La Libertad Avanza",AVERAGE(AN117:AP117)-AVERAGE(AQ117:AS117,AH117:AM117),IF(C117="Frente de Izquierda",AVERAGE(AQ117:AS117)-AVERAGE(AH117:AP117),"N/A"))))</f>
        <v>1.4444444444444446</v>
      </c>
      <c r="AW117">
        <f>IF(C117="Unión por la Patria (Frente de Todos)",AK117-MIN(AH117,AN117,AQ117),IF(C117="Juntos por el Cambio",AH117-MIN(AK117,AN117,AQ117),IF(C117="La Libertad Avanza",AN117-MIN(AH117,AK117,AQ117),IF(C117="Frente de Izquierda",AQ117-MIN(AH117,AK117,AN117),"N/A"))))</f>
        <v>2</v>
      </c>
      <c r="AX117">
        <f>MAX(AH117,AK117,AN117,AQ117)-MIN(AH117,AK117,AN117,AQ117)</f>
        <v>2</v>
      </c>
      <c r="AY117">
        <f>IF(C117="Unión por la Patria (Frente de Todos)",AK117-AVERAGE(AQ117,AN117,AH117),IF(C117="Juntos por el Cambio",AH117-AVERAGE(AK117,AN117,AQ117),IF(C117="La Libertad Avanza",AN117-AVERAGE(AQ117,AK117,AH117),IF(C117="Frente de Izquierda",AQ117-AVERAGE(AN117,AK117,AH117),"N/A"))))</f>
        <v>0.66666666666666652</v>
      </c>
      <c r="AZ117">
        <f>IF(C117="Unión por la Patria (Frente de Todos)",AL117-MIN(AI117,AO117,AR117),IF(C117="Juntos por el Cambio",AI117-MIN(AL117,AO117,AR117),IF(C117="La Libertad Avanza",AO117-MIN(AI117,AL117,AR117),IF(C117="Frente de Izquierda",AR117-MIN(AI117,AL117,AO117),"N/A"))))</f>
        <v>4</v>
      </c>
      <c r="BA117">
        <f>MAX(AI117,AL117,AO117,AR117)-MIN(AI117,AL117,AO117,AR117)</f>
        <v>4</v>
      </c>
      <c r="BB117">
        <f>IF(C117="Unión por la Patria (Frente de Todos)",AL117-AVERAGE(AI117,AO117,AR117),IF(C117="Juntos por el Cambio",AI117-AVERAGE(AL117,AO117,AR117),IF(C117="La Libertad Avanza",AO117-AVERAGE(AI117,AL117,AR117),IF(C117="Frente de Izquierda",AR117-AVERAGE(AI117,AL117,AO117),"N/A"))))</f>
        <v>2.6666666666666665</v>
      </c>
      <c r="BC117">
        <f>IF(C117="Unión por la Patria (Frente de Todos)",AVERAGE(AH117:AJ117,AN117:AS117),IF(C117="Juntos por el Cambio",AVERAGE(AK117:AS117),IF(C117="La Libertad Avanza",AVERAGE(AQ117:AS117,AH117:AM117),IF(C117="Frente de Izquierda",AVERAGE(AH117:AP117),"N/A"))))</f>
        <v>3.2222222222222223</v>
      </c>
      <c r="BE117" t="s">
        <v>47</v>
      </c>
      <c r="BF117">
        <v>1</v>
      </c>
      <c r="BG117">
        <v>7</v>
      </c>
      <c r="BH117">
        <v>3</v>
      </c>
      <c r="BI117">
        <v>1</v>
      </c>
      <c r="BJ117">
        <v>2</v>
      </c>
      <c r="BK117">
        <v>2</v>
      </c>
      <c r="BL117">
        <v>6</v>
      </c>
      <c r="BM117" s="44">
        <f>AVERAGE(ABS(BH117-4),ABS(BI117-4),ABS(BJ117-4),ABS(BK117-4),ABS(BL117-4))</f>
        <v>2</v>
      </c>
      <c r="BN117">
        <v>6</v>
      </c>
      <c r="BO117">
        <v>7</v>
      </c>
      <c r="BP117">
        <v>6</v>
      </c>
      <c r="BQ117" s="9">
        <f>AVERAGE(BN117:BP117)</f>
        <v>6.333333333333333</v>
      </c>
      <c r="BR117">
        <v>1</v>
      </c>
      <c r="BS117">
        <v>5</v>
      </c>
      <c r="BT117">
        <v>3</v>
      </c>
      <c r="BU117">
        <v>7</v>
      </c>
      <c r="BV117" s="44">
        <f>-BR117+BS117-BT117+BU117</f>
        <v>8</v>
      </c>
      <c r="BW117">
        <v>4</v>
      </c>
      <c r="BX117">
        <v>2</v>
      </c>
      <c r="BY117">
        <v>3</v>
      </c>
      <c r="CI117" s="44">
        <f>AVERAGE(BW117:CH117)</f>
        <v>3</v>
      </c>
      <c r="CJ117">
        <v>5</v>
      </c>
      <c r="CK117">
        <v>6</v>
      </c>
      <c r="CL117">
        <v>6</v>
      </c>
      <c r="CM117">
        <v>3</v>
      </c>
      <c r="CN117">
        <v>1</v>
      </c>
      <c r="CO117">
        <v>4</v>
      </c>
      <c r="CP117">
        <v>4</v>
      </c>
      <c r="CQ117">
        <v>5</v>
      </c>
      <c r="CR117">
        <v>5</v>
      </c>
      <c r="CS117">
        <v>4</v>
      </c>
      <c r="CT117">
        <v>3</v>
      </c>
      <c r="CU117">
        <v>3</v>
      </c>
      <c r="CV117">
        <f>IF(BE117="Unión por la Patria (Frente de Todos)",AVERAGE(CM117:CO117)-MIN(AVERAGE(CJ117:CL117),AVERAGE(CP117:CR117),AVERAGE(CS117:CU117)),IF(BE117="Juntos por el Cambio",AVERAGE(CJ117:CL117)-MIN(AVERAGE(CM117:CO117),AVERAGE(CP117:CR117),AVERAGE(CS117:CU117)),IF(BE117="La Libertad Avanza",AVERAGE(CP117:CR117)-MIN(AVERAGE(CS117:CU117),AVERAGE(CM117:CO117),AVERAGE(CJ117:CL117)),IF(BE117="Frente de Izquierda",AVERAGE(CS117:CU117)-MIN(AVERAGE(CP117:CR117),AVERAGE(CM117:CO117),AVERAGE(CJ117:CL117)),"N/A"))))</f>
        <v>3.0000000000000004</v>
      </c>
      <c r="CW117">
        <f>MAX(SUM(CJ117:CL117),SUM(CM117:CO117),SUM(CP117:CR117),SUM(CS117:CU117))-MIN(SUM(CJ117:CL117),SUM(CM117:CO117),SUM(CP117:CR117),SUM(CS117:CU117))</f>
        <v>9</v>
      </c>
      <c r="CX117">
        <f>IF(BE117="Unión por la Patria (Frente de Todos)",AVERAGE(CM117:CO117)-AVERAGE(CJ117:CL117,CP117:CR117,CS117:CU117),IF(BE117="Juntos por el Cambio",AVERAGE(CJ117:CL117)-AVERAGE(CM117:CU117),IF(BE117="La Libertad Avanza",AVERAGE(CP117:CR117)-AVERAGE(CS117:CU117,CJ117:CO117),IF(BE117="Frente de Izquierda",AVERAGE(CS117:CU117)-AVERAGE(CJ117:CR117),"N/A"))))</f>
        <v>2.1111111111111116</v>
      </c>
      <c r="CY117">
        <f>IF(BE117="Unión por la Patria (Frente de Todos)",CM117-MIN(CJ117,CP117,CS117),IF(BE117="Juntos por el Cambio",CJ117-MIN(CM117,CP117,CS117),IF(BE117="La Libertad Avanza",CP117-MIN(CJ117,CM117,CS117),IF(BE117="Frente de Izquierda",CS117-MIN(CJ117,CM117,CP117),"N/A"))))</f>
        <v>2</v>
      </c>
      <c r="CZ117">
        <f>MAX(CJ117,CM117,CP117,CS117)-MIN(CJ117,CM117,CP117,CS117)</f>
        <v>2</v>
      </c>
      <c r="DA117">
        <f>IF(BE117="Unión por la Patria (Frente de Todos)",CM117-AVERAGE(CS117,CP117,CJ117),IF(BE117="Juntos por el Cambio",CJ117-AVERAGE(CM117,CP117,CS117),IF(BE117="La Libertad Avanza",CP117-AVERAGE(CS117,CM117,CJ117),IF(BE117="Frente de Izquierda",CS117-AVERAGE(CP117,CM117,CJ117),"N/A"))))</f>
        <v>1.3333333333333335</v>
      </c>
      <c r="DB117">
        <f>IF(BE117="Unión por la Patria (Frente de Todos)",CN117-MIN(CK117,CQ117,CT117),IF(BE117="Juntos por el Cambio",CK117-MIN(CN117,CQ117,CT117),IF(BE117="La Libertad Avanza",CQ117-MIN(CK117,CN117,CT117),IF(BE117="Frente de Izquierda",CT117-MIN(CK117,CN117,CQ117),"N/A"))))</f>
        <v>5</v>
      </c>
      <c r="DC117">
        <f>MAX(CK117,CN117,CQ117,CT117)-MIN(CK117,CN117,CQ117,CT117)</f>
        <v>5</v>
      </c>
      <c r="DD117">
        <f>IF(BE117="Unión por la Patria (Frente de Todos)",CN117-AVERAGE(CK117,CQ117,CT117),IF(BE117="Juntos por el Cambio",CK117-AVERAGE(CN117,CQ117,CT117),IF(BE117="La Libertad Avanza",CQ117-AVERAGE(CK117,CN117,CT117),IF(BE117="Frente de Izquierda",CT117-AVERAGE(CK117,CN117,CQ117),"N/A"))))</f>
        <v>3</v>
      </c>
      <c r="DE117">
        <f>IF(BE117="Unión por la Patria (Frente de Todos)",AVERAGE(CJ117:CL117,CP117:CU117),IF(BE117="Juntos por el Cambio",AVERAGE(CM117:CU117),IF(BE117="La Libertad Avanza",AVERAGE(CS117:CU117,CJ117:CO117),IF(BE117="Frente de Izquierda",AVERAGE(CJ117:CR117),"N/A"))))</f>
        <v>3.5555555555555554</v>
      </c>
      <c r="DF117">
        <v>6</v>
      </c>
      <c r="DG117">
        <v>0</v>
      </c>
      <c r="DH117">
        <v>1</v>
      </c>
      <c r="DI117">
        <v>1</v>
      </c>
      <c r="DJ117">
        <v>2</v>
      </c>
      <c r="DK117">
        <v>6</v>
      </c>
      <c r="DL117">
        <v>1</v>
      </c>
      <c r="DM117">
        <v>7</v>
      </c>
      <c r="DN117">
        <v>1</v>
      </c>
      <c r="DO117">
        <v>1</v>
      </c>
      <c r="DP117">
        <v>7</v>
      </c>
      <c r="DQ117">
        <v>5</v>
      </c>
      <c r="DR117">
        <v>5</v>
      </c>
      <c r="DS117">
        <v>3</v>
      </c>
      <c r="DT117">
        <v>6</v>
      </c>
      <c r="DU117">
        <v>6</v>
      </c>
      <c r="DV117">
        <v>4</v>
      </c>
      <c r="DW117" t="s">
        <v>618</v>
      </c>
      <c r="DX117" t="s">
        <v>618</v>
      </c>
      <c r="DY117" t="s">
        <v>618</v>
      </c>
      <c r="DZ117" t="s">
        <v>618</v>
      </c>
    </row>
    <row r="118" spans="1:130" x14ac:dyDescent="0.2">
      <c r="A118" s="44">
        <v>317</v>
      </c>
      <c r="B118" s="44">
        <v>1</v>
      </c>
      <c r="C118" s="44" t="s">
        <v>49</v>
      </c>
      <c r="D118" s="44">
        <v>4</v>
      </c>
      <c r="E118" s="44">
        <v>3</v>
      </c>
      <c r="F118" s="44">
        <v>4</v>
      </c>
      <c r="G118" s="44">
        <v>2</v>
      </c>
      <c r="H118" s="44">
        <v>3</v>
      </c>
      <c r="I118" s="44">
        <v>1</v>
      </c>
      <c r="J118" s="44">
        <v>5</v>
      </c>
      <c r="K118" s="44">
        <f>AVERAGE(ABS(F118-4),ABS(G118-4),ABS(H118-4),ABS(I118-4),ABS(J118-4))</f>
        <v>1.4</v>
      </c>
      <c r="L118" s="44">
        <v>4</v>
      </c>
      <c r="M118" s="44">
        <v>1</v>
      </c>
      <c r="N118" s="44">
        <v>7</v>
      </c>
      <c r="O118" s="9">
        <f>AVERAGE(L118:N118)</f>
        <v>4</v>
      </c>
      <c r="P118" s="44">
        <v>5</v>
      </c>
      <c r="Q118" s="44">
        <v>7</v>
      </c>
      <c r="R118" s="44">
        <v>7</v>
      </c>
      <c r="S118" s="44">
        <v>7</v>
      </c>
      <c r="T118" s="44">
        <f>-P118+Q118-R118+S118</f>
        <v>2</v>
      </c>
      <c r="U118" s="44"/>
      <c r="V118" s="44"/>
      <c r="W118" s="44"/>
      <c r="X118" s="44"/>
      <c r="Y118" s="44"/>
      <c r="Z118" s="44"/>
      <c r="AA118" s="44">
        <v>2</v>
      </c>
      <c r="AB118" s="44">
        <v>5</v>
      </c>
      <c r="AC118" s="44">
        <v>5</v>
      </c>
      <c r="AD118" s="44"/>
      <c r="AE118" s="44"/>
      <c r="AF118" s="44"/>
      <c r="AG118" s="44">
        <f>AVERAGE(U118:AF118)</f>
        <v>4</v>
      </c>
      <c r="AH118" s="44">
        <v>5</v>
      </c>
      <c r="AI118" s="44">
        <v>5</v>
      </c>
      <c r="AJ118" s="44">
        <v>5</v>
      </c>
      <c r="AK118" s="44">
        <v>1</v>
      </c>
      <c r="AL118" s="44">
        <v>1</v>
      </c>
      <c r="AM118" s="44">
        <v>1</v>
      </c>
      <c r="AN118" s="44">
        <v>5</v>
      </c>
      <c r="AO118" s="44">
        <v>5</v>
      </c>
      <c r="AP118" s="44">
        <v>5</v>
      </c>
      <c r="AQ118" s="44">
        <v>2</v>
      </c>
      <c r="AR118" s="44">
        <v>2</v>
      </c>
      <c r="AS118" s="44">
        <v>3</v>
      </c>
      <c r="AT118">
        <f>IF(C118="Unión por la Patria (Frente de Todos)",AVERAGE(AK118:AM118)-MIN(AVERAGE(AH118:AJ118),AVERAGE(AN118:AP118),AVERAGE(AQ118:AS118)),IF(C118="Juntos por el Cambio",AVERAGE(AH118:AJ118)-MIN(AVERAGE(AK118:AM118),AVERAGE(AN118:AP118),AVERAGE(AQ118:AS118)),IF(C118="La Libertad Avanza",AVERAGE(AN118:AP118)-MIN(AVERAGE(AQ118:AS118),AVERAGE(AK118:AM118),AVERAGE(AH118:AJ118)),IF(C118="Frente de Izquierda",AVERAGE(AQ118:AS118)-MIN(AVERAGE(AN118:AP118),AVERAGE(AK118:AM118),AVERAGE(AH118:AJ118)),"N/A"))))</f>
        <v>4</v>
      </c>
      <c r="AU118">
        <f>MAX(SUM(AH118:AJ118),SUM(AK118:AM118),SUM(AN118:AP118),SUM(AQ118:AS118))-MIN(SUM(AH118:AJ118),SUM(AK118:AM118),SUM(AN118:AP118),SUM(AQ118:AS118))</f>
        <v>12</v>
      </c>
      <c r="AV118">
        <f>IF(C118="Unión por la Patria (Frente de Todos)",AVERAGE(AK118:AM118)-AVERAGE(AH118:AJ118,AN118:AP118,AQ118:AS118),IF(C118="Juntos por el Cambio",AVERAGE(AH118:AJ118)-AVERAGE(AK118:AS118),IF(C118="La Libertad Avanza",AVERAGE(AN118:AP118)-AVERAGE(AQ118:AS118,AH118:AM118),IF(C118="Frente de Izquierda",AVERAGE(AQ118:AS118)-AVERAGE(AH118:AP118),"N/A"))))</f>
        <v>2.2222222222222223</v>
      </c>
      <c r="AW118">
        <f>IF(C118="Unión por la Patria (Frente de Todos)",AK118-MIN(AH118,AN118,AQ118),IF(C118="Juntos por el Cambio",AH118-MIN(AK118,AN118,AQ118),IF(C118="La Libertad Avanza",AN118-MIN(AH118,AK118,AQ118),IF(C118="Frente de Izquierda",AQ118-MIN(AH118,AK118,AN118),"N/A"))))</f>
        <v>4</v>
      </c>
      <c r="AX118">
        <f>MAX(AH118,AK118,AN118,AQ118)-MIN(AH118,AK118,AN118,AQ118)</f>
        <v>4</v>
      </c>
      <c r="AY118">
        <f>IF(C118="Unión por la Patria (Frente de Todos)",AK118-AVERAGE(AQ118,AN118,AH118),IF(C118="Juntos por el Cambio",AH118-AVERAGE(AK118,AN118,AQ118),IF(C118="La Libertad Avanza",AN118-AVERAGE(AQ118,AK118,AH118),IF(C118="Frente de Izquierda",AQ118-AVERAGE(AN118,AK118,AH118),"N/A"))))</f>
        <v>2.3333333333333335</v>
      </c>
      <c r="AZ118">
        <f>IF(C118="Unión por la Patria (Frente de Todos)",AL118-MIN(AI118,AO118,AR118),IF(C118="Juntos por el Cambio",AI118-MIN(AL118,AO118,AR118),IF(C118="La Libertad Avanza",AO118-MIN(AI118,AL118,AR118),IF(C118="Frente de Izquierda",AR118-MIN(AI118,AL118,AO118),"N/A"))))</f>
        <v>4</v>
      </c>
      <c r="BA118">
        <f>MAX(AI118,AL118,AO118,AR118)-MIN(AI118,AL118,AO118,AR118)</f>
        <v>4</v>
      </c>
      <c r="BB118">
        <f>IF(C118="Unión por la Patria (Frente de Todos)",AL118-AVERAGE(AI118,AO118,AR118),IF(C118="Juntos por el Cambio",AI118-AVERAGE(AL118,AO118,AR118),IF(C118="La Libertad Avanza",AO118-AVERAGE(AI118,AL118,AR118),IF(C118="Frente de Izquierda",AR118-AVERAGE(AI118,AL118,AO118),"N/A"))))</f>
        <v>2.3333333333333335</v>
      </c>
      <c r="BC118">
        <f>IF(C118="Unión por la Patria (Frente de Todos)",AVERAGE(AH118:AJ118,AN118:AS118),IF(C118="Juntos por el Cambio",AVERAGE(AK118:AS118),IF(C118="La Libertad Avanza",AVERAGE(AQ118:AS118,AH118:AM118),IF(C118="Frente de Izquierda",AVERAGE(AH118:AP118),"N/A"))))</f>
        <v>2.7777777777777777</v>
      </c>
      <c r="BE118" t="s">
        <v>49</v>
      </c>
      <c r="BF118">
        <v>3</v>
      </c>
      <c r="BG118">
        <v>3</v>
      </c>
      <c r="BH118">
        <v>4</v>
      </c>
      <c r="BI118">
        <v>4</v>
      </c>
      <c r="BJ118">
        <v>4</v>
      </c>
      <c r="BK118">
        <v>4</v>
      </c>
      <c r="BL118">
        <v>5</v>
      </c>
      <c r="BM118" s="44">
        <f>AVERAGE(ABS(BH118-4),ABS(BI118-4),ABS(BJ118-4),ABS(BK118-4),ABS(BL118-4))</f>
        <v>0.2</v>
      </c>
      <c r="BN118">
        <v>6</v>
      </c>
      <c r="BO118">
        <v>3</v>
      </c>
      <c r="BP118">
        <v>7</v>
      </c>
      <c r="BQ118" s="9">
        <f>AVERAGE(BN118:BP118)</f>
        <v>5.333333333333333</v>
      </c>
      <c r="BR118">
        <v>3</v>
      </c>
      <c r="BS118">
        <v>6</v>
      </c>
      <c r="BT118">
        <v>4</v>
      </c>
      <c r="BU118">
        <v>7</v>
      </c>
      <c r="BV118" s="44">
        <f>-BR118+BS118-BT118+BU118</f>
        <v>6</v>
      </c>
      <c r="CC118">
        <v>2</v>
      </c>
      <c r="CD118">
        <v>4</v>
      </c>
      <c r="CE118">
        <v>4</v>
      </c>
      <c r="CI118" s="44">
        <f>AVERAGE(BW118:CH118)</f>
        <v>3.3333333333333335</v>
      </c>
      <c r="CJ118">
        <v>4</v>
      </c>
      <c r="CK118">
        <v>5</v>
      </c>
      <c r="CL118">
        <v>5</v>
      </c>
      <c r="CM118">
        <v>3</v>
      </c>
      <c r="CN118">
        <v>3</v>
      </c>
      <c r="CO118">
        <v>3</v>
      </c>
      <c r="CP118">
        <v>4</v>
      </c>
      <c r="CQ118">
        <v>5</v>
      </c>
      <c r="CR118">
        <v>5</v>
      </c>
      <c r="CS118">
        <v>3</v>
      </c>
      <c r="CT118">
        <v>3</v>
      </c>
      <c r="CU118">
        <v>3</v>
      </c>
      <c r="CV118">
        <f>IF(BE118="Unión por la Patria (Frente de Todos)",AVERAGE(CM118:CO118)-MIN(AVERAGE(CJ118:CL118),AVERAGE(CP118:CR118),AVERAGE(CS118:CU118)),IF(BE118="Juntos por el Cambio",AVERAGE(CJ118:CL118)-MIN(AVERAGE(CM118:CO118),AVERAGE(CP118:CR118),AVERAGE(CS118:CU118)),IF(BE118="La Libertad Avanza",AVERAGE(CP118:CR118)-MIN(AVERAGE(CS118:CU118),AVERAGE(CM118:CO118),AVERAGE(CJ118:CL118)),IF(BE118="Frente de Izquierda",AVERAGE(CS118:CU118)-MIN(AVERAGE(CP118:CR118),AVERAGE(CM118:CO118),AVERAGE(CJ118:CL118)),"N/A"))))</f>
        <v>1.666666666666667</v>
      </c>
      <c r="CW118">
        <f>MAX(SUM(CJ118:CL118),SUM(CM118:CO118),SUM(CP118:CR118),SUM(CS118:CU118))-MIN(SUM(CJ118:CL118),SUM(CM118:CO118),SUM(CP118:CR118),SUM(CS118:CU118))</f>
        <v>5</v>
      </c>
      <c r="CX118">
        <f>IF(BE118="Unión por la Patria (Frente de Todos)",AVERAGE(CM118:CO118)-AVERAGE(CJ118:CL118,CP118:CR118,CS118:CU118),IF(BE118="Juntos por el Cambio",AVERAGE(CJ118:CL118)-AVERAGE(CM118:CU118),IF(BE118="La Libertad Avanza",AVERAGE(CP118:CR118)-AVERAGE(CS118:CU118,CJ118:CO118),IF(BE118="Frente de Izquierda",AVERAGE(CS118:CU118)-AVERAGE(CJ118:CR118),"N/A"))))</f>
        <v>1.1111111111111116</v>
      </c>
      <c r="CY118">
        <f>IF(BE118="Unión por la Patria (Frente de Todos)",CM118-MIN(CJ118,CP118,CS118),IF(BE118="Juntos por el Cambio",CJ118-MIN(CM118,CP118,CS118),IF(BE118="La Libertad Avanza",CP118-MIN(CJ118,CM118,CS118),IF(BE118="Frente de Izquierda",CS118-MIN(CJ118,CM118,CP118),"N/A"))))</f>
        <v>1</v>
      </c>
      <c r="CZ118">
        <f>MAX(CJ118,CM118,CP118,CS118)-MIN(CJ118,CM118,CP118,CS118)</f>
        <v>1</v>
      </c>
      <c r="DA118">
        <f>IF(BE118="Unión por la Patria (Frente de Todos)",CM118-AVERAGE(CS118,CP118,CJ118),IF(BE118="Juntos por el Cambio",CJ118-AVERAGE(CM118,CP118,CS118),IF(BE118="La Libertad Avanza",CP118-AVERAGE(CS118,CM118,CJ118),IF(BE118="Frente de Izquierda",CS118-AVERAGE(CP118,CM118,CJ118),"N/A"))))</f>
        <v>0.66666666666666652</v>
      </c>
      <c r="DB118">
        <f>IF(BE118="Unión por la Patria (Frente de Todos)",CN118-MIN(CK118,CQ118,CT118),IF(BE118="Juntos por el Cambio",CK118-MIN(CN118,CQ118,CT118),IF(BE118="La Libertad Avanza",CQ118-MIN(CK118,CN118,CT118),IF(BE118="Frente de Izquierda",CT118-MIN(CK118,CN118,CQ118),"N/A"))))</f>
        <v>2</v>
      </c>
      <c r="DC118">
        <f>MAX(CK118,CN118,CQ118,CT118)-MIN(CK118,CN118,CQ118,CT118)</f>
        <v>2</v>
      </c>
      <c r="DD118">
        <f>IF(BE118="Unión por la Patria (Frente de Todos)",CN118-AVERAGE(CK118,CQ118,CT118),IF(BE118="Juntos por el Cambio",CK118-AVERAGE(CN118,CQ118,CT118),IF(BE118="La Libertad Avanza",CQ118-AVERAGE(CK118,CN118,CT118),IF(BE118="Frente de Izquierda",CT118-AVERAGE(CK118,CN118,CQ118),"N/A"))))</f>
        <v>1.3333333333333335</v>
      </c>
      <c r="DE118">
        <f>IF(BE118="Unión por la Patria (Frente de Todos)",AVERAGE(CJ118:CL118,CP118:CU118),IF(BE118="Juntos por el Cambio",AVERAGE(CM118:CU118),IF(BE118="La Libertad Avanza",AVERAGE(CS118:CU118,CJ118:CO118),IF(BE118="Frente de Izquierda",AVERAGE(CJ118:CR118),"N/A"))))</f>
        <v>3.5555555555555554</v>
      </c>
      <c r="DF118">
        <v>9</v>
      </c>
      <c r="DG118">
        <v>2</v>
      </c>
      <c r="DH118">
        <v>3</v>
      </c>
      <c r="DI118">
        <v>2</v>
      </c>
      <c r="DJ118">
        <v>0</v>
      </c>
      <c r="DK118">
        <v>7</v>
      </c>
      <c r="DL118">
        <v>1</v>
      </c>
      <c r="DM118">
        <v>7</v>
      </c>
      <c r="DN118">
        <v>1</v>
      </c>
      <c r="DO118">
        <v>1</v>
      </c>
      <c r="DP118">
        <v>7</v>
      </c>
      <c r="DQ118">
        <v>7</v>
      </c>
      <c r="DR118">
        <v>7</v>
      </c>
      <c r="DS118">
        <v>7</v>
      </c>
      <c r="DT118">
        <v>7</v>
      </c>
      <c r="DU118">
        <v>7</v>
      </c>
      <c r="DV118">
        <v>7</v>
      </c>
      <c r="DW118" t="s">
        <v>617</v>
      </c>
      <c r="DX118" t="s">
        <v>617</v>
      </c>
      <c r="DY118" t="s">
        <v>617</v>
      </c>
      <c r="DZ118" t="s">
        <v>617</v>
      </c>
    </row>
    <row r="119" spans="1:130" x14ac:dyDescent="0.2">
      <c r="A119" s="44">
        <v>569</v>
      </c>
      <c r="B119" s="44">
        <v>0</v>
      </c>
      <c r="C119" s="44" t="s">
        <v>47</v>
      </c>
      <c r="D119" s="44">
        <v>5</v>
      </c>
      <c r="E119" s="44">
        <v>5</v>
      </c>
      <c r="F119" s="44">
        <v>4</v>
      </c>
      <c r="G119" s="44">
        <v>4</v>
      </c>
      <c r="H119" s="44">
        <v>6</v>
      </c>
      <c r="I119" s="44">
        <v>6</v>
      </c>
      <c r="J119" s="44">
        <v>5</v>
      </c>
      <c r="K119" s="44">
        <f>AVERAGE(ABS(F119-4),ABS(G119-4),ABS(H119-4),ABS(I119-4),ABS(J119-4))</f>
        <v>1</v>
      </c>
      <c r="L119" s="44">
        <v>6</v>
      </c>
      <c r="M119" s="44">
        <v>5</v>
      </c>
      <c r="N119" s="44">
        <v>6</v>
      </c>
      <c r="O119" s="9">
        <f>AVERAGE(L119:N119)</f>
        <v>5.666666666666667</v>
      </c>
      <c r="P119" s="44">
        <v>5</v>
      </c>
      <c r="Q119" s="44">
        <v>6</v>
      </c>
      <c r="R119" s="44">
        <v>4</v>
      </c>
      <c r="S119" s="44">
        <v>6</v>
      </c>
      <c r="T119" s="44">
        <f>-P119+Q119-R119+S119</f>
        <v>3</v>
      </c>
      <c r="U119" s="44">
        <v>4</v>
      </c>
      <c r="V119" s="44">
        <v>4</v>
      </c>
      <c r="W119" s="44">
        <v>5</v>
      </c>
      <c r="X119" s="44"/>
      <c r="Y119" s="44"/>
      <c r="Z119" s="44"/>
      <c r="AA119" s="44"/>
      <c r="AB119" s="44"/>
      <c r="AC119" s="44"/>
      <c r="AD119" s="44"/>
      <c r="AE119" s="44"/>
      <c r="AF119" s="44"/>
      <c r="AG119" s="44">
        <f>AVERAGE(U119:AF119)</f>
        <v>4.333333333333333</v>
      </c>
      <c r="AH119" s="44">
        <v>4</v>
      </c>
      <c r="AI119" s="44">
        <v>4</v>
      </c>
      <c r="AJ119" s="44">
        <v>4</v>
      </c>
      <c r="AK119" s="44">
        <v>4</v>
      </c>
      <c r="AL119" s="44">
        <v>4</v>
      </c>
      <c r="AM119" s="44">
        <v>4</v>
      </c>
      <c r="AN119" s="44">
        <v>3</v>
      </c>
      <c r="AO119" s="44">
        <v>3</v>
      </c>
      <c r="AP119" s="44">
        <v>3</v>
      </c>
      <c r="AQ119" s="44">
        <v>4</v>
      </c>
      <c r="AR119" s="44">
        <v>4</v>
      </c>
      <c r="AS119" s="44">
        <v>4</v>
      </c>
      <c r="AT119">
        <f>IF(C119="Unión por la Patria (Frente de Todos)",AVERAGE(AK119:AM119)-MIN(AVERAGE(AH119:AJ119),AVERAGE(AN119:AP119),AVERAGE(AQ119:AS119)),IF(C119="Juntos por el Cambio",AVERAGE(AH119:AJ119)-MIN(AVERAGE(AK119:AM119),AVERAGE(AN119:AP119),AVERAGE(AQ119:AS119)),IF(C119="La Libertad Avanza",AVERAGE(AN119:AP119)-MIN(AVERAGE(AQ119:AS119),AVERAGE(AK119:AM119),AVERAGE(AH119:AJ119)),IF(C119="Frente de Izquierda",AVERAGE(AQ119:AS119)-MIN(AVERAGE(AN119:AP119),AVERAGE(AK119:AM119),AVERAGE(AH119:AJ119)),"N/A"))))</f>
        <v>1</v>
      </c>
      <c r="AU119">
        <f>MAX(SUM(AH119:AJ119),SUM(AK119:AM119),SUM(AN119:AP119),SUM(AQ119:AS119))-MIN(SUM(AH119:AJ119),SUM(AK119:AM119),SUM(AN119:AP119),SUM(AQ119:AS119))</f>
        <v>3</v>
      </c>
      <c r="AV119">
        <f>IF(C119="Unión por la Patria (Frente de Todos)",AVERAGE(AK119:AM119)-AVERAGE(AH119:AJ119,AN119:AP119,AQ119:AS119),IF(C119="Juntos por el Cambio",AVERAGE(AH119:AJ119)-AVERAGE(AK119:AS119),IF(C119="La Libertad Avanza",AVERAGE(AN119:AP119)-AVERAGE(AQ119:AS119,AH119:AM119),IF(C119="Frente de Izquierda",AVERAGE(AQ119:AS119)-AVERAGE(AH119:AP119),"N/A"))))</f>
        <v>0.33333333333333348</v>
      </c>
      <c r="AW119">
        <f>IF(C119="Unión por la Patria (Frente de Todos)",AK119-MIN(AH119,AN119,AQ119),IF(C119="Juntos por el Cambio",AH119-MIN(AK119,AN119,AQ119),IF(C119="La Libertad Avanza",AN119-MIN(AH119,AK119,AQ119),IF(C119="Frente de Izquierda",AQ119-MIN(AH119,AK119,AN119),"N/A"))))</f>
        <v>1</v>
      </c>
      <c r="AX119">
        <f>MAX(AH119,AK119,AN119,AQ119)-MIN(AH119,AK119,AN119,AQ119)</f>
        <v>1</v>
      </c>
      <c r="AY119">
        <f>IF(C119="Unión por la Patria (Frente de Todos)",AK119-AVERAGE(AQ119,AN119,AH119),IF(C119="Juntos por el Cambio",AH119-AVERAGE(AK119,AN119,AQ119),IF(C119="La Libertad Avanza",AN119-AVERAGE(AQ119,AK119,AH119),IF(C119="Frente de Izquierda",AQ119-AVERAGE(AN119,AK119,AH119),"N/A"))))</f>
        <v>0.33333333333333348</v>
      </c>
      <c r="AZ119">
        <f>IF(C119="Unión por la Patria (Frente de Todos)",AL119-MIN(AI119,AO119,AR119),IF(C119="Juntos por el Cambio",AI119-MIN(AL119,AO119,AR119),IF(C119="La Libertad Avanza",AO119-MIN(AI119,AL119,AR119),IF(C119="Frente de Izquierda",AR119-MIN(AI119,AL119,AO119),"N/A"))))</f>
        <v>1</v>
      </c>
      <c r="BA119">
        <f>MAX(AI119,AL119,AO119,AR119)-MIN(AI119,AL119,AO119,AR119)</f>
        <v>1</v>
      </c>
      <c r="BB119">
        <f>IF(C119="Unión por la Patria (Frente de Todos)",AL119-AVERAGE(AI119,AO119,AR119),IF(C119="Juntos por el Cambio",AI119-AVERAGE(AL119,AO119,AR119),IF(C119="La Libertad Avanza",AO119-AVERAGE(AI119,AL119,AR119),IF(C119="Frente de Izquierda",AR119-AVERAGE(AI119,AL119,AO119),"N/A"))))</f>
        <v>0.33333333333333348</v>
      </c>
      <c r="BC119">
        <f>IF(C119="Unión por la Patria (Frente de Todos)",AVERAGE(AH119:AJ119,AN119:AS119),IF(C119="Juntos por el Cambio",AVERAGE(AK119:AS119),IF(C119="La Libertad Avanza",AVERAGE(AQ119:AS119,AH119:AM119),IF(C119="Frente de Izquierda",AVERAGE(AH119:AP119),"N/A"))))</f>
        <v>3.6666666666666665</v>
      </c>
      <c r="BE119" t="s">
        <v>47</v>
      </c>
      <c r="BF119">
        <v>5</v>
      </c>
      <c r="BG119">
        <v>7</v>
      </c>
      <c r="BH119">
        <v>3</v>
      </c>
      <c r="BI119">
        <v>2</v>
      </c>
      <c r="BJ119">
        <v>5</v>
      </c>
      <c r="BK119">
        <v>5</v>
      </c>
      <c r="BL119">
        <v>4</v>
      </c>
      <c r="BM119" s="44">
        <f>AVERAGE(ABS(BH119-4),ABS(BI119-4),ABS(BJ119-4),ABS(BK119-4),ABS(BL119-4))</f>
        <v>1</v>
      </c>
      <c r="BN119">
        <v>6</v>
      </c>
      <c r="BO119">
        <v>5</v>
      </c>
      <c r="BP119">
        <v>6</v>
      </c>
      <c r="BQ119" s="9">
        <f>AVERAGE(BN119:BP119)</f>
        <v>5.666666666666667</v>
      </c>
      <c r="BR119">
        <v>4</v>
      </c>
      <c r="BS119">
        <v>6</v>
      </c>
      <c r="BT119">
        <v>5</v>
      </c>
      <c r="BU119">
        <v>6</v>
      </c>
      <c r="BV119" s="44">
        <f>-BR119+BS119-BT119+BU119</f>
        <v>3</v>
      </c>
      <c r="BW119">
        <v>4</v>
      </c>
      <c r="BX119">
        <v>4</v>
      </c>
      <c r="BY119">
        <v>4</v>
      </c>
      <c r="CI119" s="44">
        <f>AVERAGE(BW119:CH119)</f>
        <v>4</v>
      </c>
      <c r="CJ119">
        <v>4</v>
      </c>
      <c r="CK119">
        <v>4</v>
      </c>
      <c r="CL119">
        <v>4</v>
      </c>
      <c r="CM119">
        <v>3</v>
      </c>
      <c r="CN119">
        <v>3</v>
      </c>
      <c r="CO119">
        <v>4</v>
      </c>
      <c r="CP119">
        <v>4</v>
      </c>
      <c r="CQ119">
        <v>3</v>
      </c>
      <c r="CR119">
        <v>4</v>
      </c>
      <c r="CS119">
        <v>4</v>
      </c>
      <c r="CT119">
        <v>4</v>
      </c>
      <c r="CU119">
        <v>3</v>
      </c>
      <c r="CV119">
        <f>IF(BE119="Unión por la Patria (Frente de Todos)",AVERAGE(CM119:CO119)-MIN(AVERAGE(CJ119:CL119),AVERAGE(CP119:CR119),AVERAGE(CS119:CU119)),IF(BE119="Juntos por el Cambio",AVERAGE(CJ119:CL119)-MIN(AVERAGE(CM119:CO119),AVERAGE(CP119:CR119),AVERAGE(CS119:CU119)),IF(BE119="La Libertad Avanza",AVERAGE(CP119:CR119)-MIN(AVERAGE(CS119:CU119),AVERAGE(CM119:CO119),AVERAGE(CJ119:CL119)),IF(BE119="Frente de Izquierda",AVERAGE(CS119:CU119)-MIN(AVERAGE(CP119:CR119),AVERAGE(CM119:CO119),AVERAGE(CJ119:CL119)),"N/A"))))</f>
        <v>0.66666666666666652</v>
      </c>
      <c r="CW119">
        <f>MAX(SUM(CJ119:CL119),SUM(CM119:CO119),SUM(CP119:CR119),SUM(CS119:CU119))-MIN(SUM(CJ119:CL119),SUM(CM119:CO119),SUM(CP119:CR119),SUM(CS119:CU119))</f>
        <v>2</v>
      </c>
      <c r="CX119">
        <f>IF(BE119="Unión por la Patria (Frente de Todos)",AVERAGE(CM119:CO119)-AVERAGE(CJ119:CL119,CP119:CR119,CS119:CU119),IF(BE119="Juntos por el Cambio",AVERAGE(CJ119:CL119)-AVERAGE(CM119:CU119),IF(BE119="La Libertad Avanza",AVERAGE(CP119:CR119)-AVERAGE(CS119:CU119,CJ119:CO119),IF(BE119="Frente de Izquierda",AVERAGE(CS119:CU119)-AVERAGE(CJ119:CR119),"N/A"))))</f>
        <v>0.44444444444444464</v>
      </c>
      <c r="CY119">
        <f>IF(BE119="Unión por la Patria (Frente de Todos)",CM119-MIN(CJ119,CP119,CS119),IF(BE119="Juntos por el Cambio",CJ119-MIN(CM119,CP119,CS119),IF(BE119="La Libertad Avanza",CP119-MIN(CJ119,CM119,CS119),IF(BE119="Frente de Izquierda",CS119-MIN(CJ119,CM119,CP119),"N/A"))))</f>
        <v>1</v>
      </c>
      <c r="CZ119">
        <f>MAX(CJ119,CM119,CP119,CS119)-MIN(CJ119,CM119,CP119,CS119)</f>
        <v>1</v>
      </c>
      <c r="DA119">
        <f>IF(BE119="Unión por la Patria (Frente de Todos)",CM119-AVERAGE(CS119,CP119,CJ119),IF(BE119="Juntos por el Cambio",CJ119-AVERAGE(CM119,CP119,CS119),IF(BE119="La Libertad Avanza",CP119-AVERAGE(CS119,CM119,CJ119),IF(BE119="Frente de Izquierda",CS119-AVERAGE(CP119,CM119,CJ119),"N/A"))))</f>
        <v>0.33333333333333348</v>
      </c>
      <c r="DB119">
        <f>IF(BE119="Unión por la Patria (Frente de Todos)",CN119-MIN(CK119,CQ119,CT119),IF(BE119="Juntos por el Cambio",CK119-MIN(CN119,CQ119,CT119),IF(BE119="La Libertad Avanza",CQ119-MIN(CK119,CN119,CT119),IF(BE119="Frente de Izquierda",CT119-MIN(CK119,CN119,CQ119),"N/A"))))</f>
        <v>1</v>
      </c>
      <c r="DC119">
        <f>MAX(CK119,CN119,CQ119,CT119)-MIN(CK119,CN119,CQ119,CT119)</f>
        <v>1</v>
      </c>
      <c r="DD119">
        <f>IF(BE119="Unión por la Patria (Frente de Todos)",CN119-AVERAGE(CK119,CQ119,CT119),IF(BE119="Juntos por el Cambio",CK119-AVERAGE(CN119,CQ119,CT119),IF(BE119="La Libertad Avanza",CQ119-AVERAGE(CK119,CN119,CT119),IF(BE119="Frente de Izquierda",CT119-AVERAGE(CK119,CN119,CQ119),"N/A"))))</f>
        <v>0.66666666666666652</v>
      </c>
      <c r="DE119">
        <f>IF(BE119="Unión por la Patria (Frente de Todos)",AVERAGE(CJ119:CL119,CP119:CU119),IF(BE119="Juntos por el Cambio",AVERAGE(CM119:CU119),IF(BE119="La Libertad Avanza",AVERAGE(CS119:CU119,CJ119:CO119),IF(BE119="Frente de Izquierda",AVERAGE(CJ119:CR119),"N/A"))))</f>
        <v>3.5555555555555554</v>
      </c>
      <c r="DF119">
        <v>6</v>
      </c>
      <c r="DG119" t="s">
        <v>518</v>
      </c>
      <c r="DH119" t="s">
        <v>518</v>
      </c>
      <c r="DI119" t="s">
        <v>518</v>
      </c>
      <c r="DJ119" t="s">
        <v>518</v>
      </c>
      <c r="DK119" t="s">
        <v>518</v>
      </c>
      <c r="DL119" t="s">
        <v>518</v>
      </c>
      <c r="DM119" t="s">
        <v>518</v>
      </c>
      <c r="DN119" t="s">
        <v>518</v>
      </c>
      <c r="DO119" t="s">
        <v>518</v>
      </c>
      <c r="DP119" t="s">
        <v>518</v>
      </c>
      <c r="DQ119" t="s">
        <v>518</v>
      </c>
      <c r="DR119" t="s">
        <v>518</v>
      </c>
      <c r="DS119" t="s">
        <v>518</v>
      </c>
      <c r="DT119" t="s">
        <v>518</v>
      </c>
      <c r="DU119" t="s">
        <v>518</v>
      </c>
      <c r="DV119" t="s">
        <v>518</v>
      </c>
      <c r="DW119" t="s">
        <v>518</v>
      </c>
      <c r="DX119" t="s">
        <v>518</v>
      </c>
      <c r="DY119" t="s">
        <v>518</v>
      </c>
      <c r="DZ119" t="s">
        <v>518</v>
      </c>
    </row>
    <row r="120" spans="1:130" x14ac:dyDescent="0.2">
      <c r="A120" s="44">
        <v>961</v>
      </c>
      <c r="B120" s="44">
        <v>0</v>
      </c>
      <c r="C120" s="44" t="s">
        <v>53</v>
      </c>
      <c r="D120" s="44">
        <v>5</v>
      </c>
      <c r="E120" s="44">
        <v>6</v>
      </c>
      <c r="F120" s="44">
        <v>5</v>
      </c>
      <c r="G120" s="44">
        <v>3</v>
      </c>
      <c r="H120" s="44">
        <v>2</v>
      </c>
      <c r="I120" s="44">
        <v>6</v>
      </c>
      <c r="J120" s="44">
        <v>2</v>
      </c>
      <c r="K120" s="44">
        <f>AVERAGE(ABS(F120-4),ABS(G120-4),ABS(H120-4),ABS(I120-4),ABS(J120-4))</f>
        <v>1.6</v>
      </c>
      <c r="L120" s="44">
        <v>6</v>
      </c>
      <c r="M120" s="44">
        <v>5</v>
      </c>
      <c r="N120" s="44">
        <v>7</v>
      </c>
      <c r="O120" s="9">
        <f>AVERAGE(L120:N120)</f>
        <v>6</v>
      </c>
      <c r="P120" s="44">
        <v>5</v>
      </c>
      <c r="Q120" s="44">
        <v>5</v>
      </c>
      <c r="R120" s="44">
        <v>4</v>
      </c>
      <c r="S120" s="44">
        <v>5</v>
      </c>
      <c r="T120" s="44">
        <f>-P120+Q120-R120+S120</f>
        <v>1</v>
      </c>
      <c r="U120" s="44"/>
      <c r="V120" s="44"/>
      <c r="W120" s="44"/>
      <c r="X120" s="44">
        <v>2</v>
      </c>
      <c r="Y120" s="44">
        <v>5</v>
      </c>
      <c r="Z120" s="44">
        <v>6</v>
      </c>
      <c r="AA120" s="44"/>
      <c r="AB120" s="44"/>
      <c r="AC120" s="44"/>
      <c r="AD120" s="44"/>
      <c r="AE120" s="44"/>
      <c r="AF120" s="44"/>
      <c r="AG120" s="44">
        <f>AVERAGE(U120:AF120)</f>
        <v>4.333333333333333</v>
      </c>
      <c r="AH120" s="44">
        <v>4</v>
      </c>
      <c r="AI120" s="44">
        <v>3</v>
      </c>
      <c r="AJ120" s="44">
        <v>5</v>
      </c>
      <c r="AK120" s="44">
        <v>5</v>
      </c>
      <c r="AL120" s="44">
        <v>5</v>
      </c>
      <c r="AM120" s="44">
        <v>6</v>
      </c>
      <c r="AN120" s="44">
        <v>3</v>
      </c>
      <c r="AO120" s="44">
        <v>1</v>
      </c>
      <c r="AP120" s="44">
        <v>4</v>
      </c>
      <c r="AQ120" s="44">
        <v>5</v>
      </c>
      <c r="AR120" s="44">
        <v>3</v>
      </c>
      <c r="AS120" s="44">
        <v>6</v>
      </c>
      <c r="AT120">
        <f>IF(C120="Unión por la Patria (Frente de Todos)",AVERAGE(AK120:AM120)-MIN(AVERAGE(AH120:AJ120),AVERAGE(AN120:AP120),AVERAGE(AQ120:AS120)),IF(C120="Juntos por el Cambio",AVERAGE(AH120:AJ120)-MIN(AVERAGE(AK120:AM120),AVERAGE(AN120:AP120),AVERAGE(AQ120:AS120)),IF(C120="La Libertad Avanza",AVERAGE(AN120:AP120)-MIN(AVERAGE(AQ120:AS120),AVERAGE(AK120:AM120),AVERAGE(AH120:AJ120)),IF(C120="Frente de Izquierda",AVERAGE(AQ120:AS120)-MIN(AVERAGE(AN120:AP120),AVERAGE(AK120:AM120),AVERAGE(AH120:AJ120)),"N/A"))))</f>
        <v>2.6666666666666665</v>
      </c>
      <c r="AU120">
        <f>MAX(SUM(AH120:AJ120),SUM(AK120:AM120),SUM(AN120:AP120),SUM(AQ120:AS120))-MIN(SUM(AH120:AJ120),SUM(AK120:AM120),SUM(AN120:AP120),SUM(AQ120:AS120))</f>
        <v>8</v>
      </c>
      <c r="AV120">
        <f>IF(C120="Unión por la Patria (Frente de Todos)",AVERAGE(AK120:AM120)-AVERAGE(AH120:AJ120,AN120:AP120,AQ120:AS120),IF(C120="Juntos por el Cambio",AVERAGE(AH120:AJ120)-AVERAGE(AK120:AS120),IF(C120="La Libertad Avanza",AVERAGE(AN120:AP120)-AVERAGE(AQ120:AS120,AH120:AM120),IF(C120="Frente de Izquierda",AVERAGE(AQ120:AS120)-AVERAGE(AH120:AP120),"N/A"))))</f>
        <v>1.5555555555555554</v>
      </c>
      <c r="AW120">
        <f>IF(C120="Unión por la Patria (Frente de Todos)",AK120-MIN(AH120,AN120,AQ120),IF(C120="Juntos por el Cambio",AH120-MIN(AK120,AN120,AQ120),IF(C120="La Libertad Avanza",AN120-MIN(AH120,AK120,AQ120),IF(C120="Frente de Izquierda",AQ120-MIN(AH120,AK120,AN120),"N/A"))))</f>
        <v>2</v>
      </c>
      <c r="AX120">
        <f>MAX(AH120,AK120,AN120,AQ120)-MIN(AH120,AK120,AN120,AQ120)</f>
        <v>2</v>
      </c>
      <c r="AY120">
        <f>IF(C120="Unión por la Patria (Frente de Todos)",AK120-AVERAGE(AQ120,AN120,AH120),IF(C120="Juntos por el Cambio",AH120-AVERAGE(AK120,AN120,AQ120),IF(C120="La Libertad Avanza",AN120-AVERAGE(AQ120,AK120,AH120),IF(C120="Frente de Izquierda",AQ120-AVERAGE(AN120,AK120,AH120),"N/A"))))</f>
        <v>1</v>
      </c>
      <c r="AZ120">
        <f>IF(C120="Unión por la Patria (Frente de Todos)",AL120-MIN(AI120,AO120,AR120),IF(C120="Juntos por el Cambio",AI120-MIN(AL120,AO120,AR120),IF(C120="La Libertad Avanza",AO120-MIN(AI120,AL120,AR120),IF(C120="Frente de Izquierda",AR120-MIN(AI120,AL120,AO120),"N/A"))))</f>
        <v>4</v>
      </c>
      <c r="BA120">
        <f>MAX(AI120,AL120,AO120,AR120)-MIN(AI120,AL120,AO120,AR120)</f>
        <v>4</v>
      </c>
      <c r="BB120">
        <f>IF(C120="Unión por la Patria (Frente de Todos)",AL120-AVERAGE(AI120,AO120,AR120),IF(C120="Juntos por el Cambio",AI120-AVERAGE(AL120,AO120,AR120),IF(C120="La Libertad Avanza",AO120-AVERAGE(AI120,AL120,AR120),IF(C120="Frente de Izquierda",AR120-AVERAGE(AI120,AL120,AO120),"N/A"))))</f>
        <v>2.6666666666666665</v>
      </c>
      <c r="BC120">
        <f>IF(C120="Unión por la Patria (Frente de Todos)",AVERAGE(AH120:AJ120,AN120:AS120),IF(C120="Juntos por el Cambio",AVERAGE(AK120:AS120),IF(C120="La Libertad Avanza",AVERAGE(AQ120:AS120,AH120:AM120),IF(C120="Frente de Izquierda",AVERAGE(AH120:AP120),"N/A"))))</f>
        <v>3.7777777777777777</v>
      </c>
      <c r="BE120" t="s">
        <v>53</v>
      </c>
      <c r="BF120">
        <v>6</v>
      </c>
      <c r="BG120">
        <v>6</v>
      </c>
      <c r="BH120">
        <v>5</v>
      </c>
      <c r="BI120">
        <v>2</v>
      </c>
      <c r="BJ120">
        <v>2</v>
      </c>
      <c r="BK120">
        <v>6</v>
      </c>
      <c r="BL120">
        <v>1</v>
      </c>
      <c r="BM120" s="44">
        <f>AVERAGE(ABS(BH120-4),ABS(BI120-4),ABS(BJ120-4),ABS(BK120-4),ABS(BL120-4))</f>
        <v>2</v>
      </c>
      <c r="BN120">
        <v>6</v>
      </c>
      <c r="BO120">
        <v>5</v>
      </c>
      <c r="BP120">
        <v>7</v>
      </c>
      <c r="BQ120" s="9">
        <f>AVERAGE(BN120:BP120)</f>
        <v>6</v>
      </c>
      <c r="BR120">
        <v>5</v>
      </c>
      <c r="BS120">
        <v>5</v>
      </c>
      <c r="BT120">
        <v>4</v>
      </c>
      <c r="BU120">
        <v>5</v>
      </c>
      <c r="BV120" s="44">
        <f>-BR120+BS120-BT120+BU120</f>
        <v>1</v>
      </c>
      <c r="BZ120">
        <v>2</v>
      </c>
      <c r="CA120">
        <v>4</v>
      </c>
      <c r="CB120">
        <v>6</v>
      </c>
      <c r="CI120" s="44">
        <f>AVERAGE(BW120:CH120)</f>
        <v>4</v>
      </c>
      <c r="CJ120">
        <v>3</v>
      </c>
      <c r="CK120">
        <v>4</v>
      </c>
      <c r="CL120">
        <v>5</v>
      </c>
      <c r="CM120">
        <v>4</v>
      </c>
      <c r="CN120">
        <v>5</v>
      </c>
      <c r="CO120">
        <v>6</v>
      </c>
      <c r="CP120">
        <v>2</v>
      </c>
      <c r="CQ120">
        <v>1</v>
      </c>
      <c r="CR120">
        <v>3</v>
      </c>
      <c r="CS120">
        <v>5</v>
      </c>
      <c r="CT120">
        <v>4</v>
      </c>
      <c r="CU120">
        <v>5</v>
      </c>
      <c r="CV120">
        <f>IF(BE120="Unión por la Patria (Frente de Todos)",AVERAGE(CM120:CO120)-MIN(AVERAGE(CJ120:CL120),AVERAGE(CP120:CR120),AVERAGE(CS120:CU120)),IF(BE120="Juntos por el Cambio",AVERAGE(CJ120:CL120)-MIN(AVERAGE(CM120:CO120),AVERAGE(CP120:CR120),AVERAGE(CS120:CU120)),IF(BE120="La Libertad Avanza",AVERAGE(CP120:CR120)-MIN(AVERAGE(CS120:CU120),AVERAGE(CM120:CO120),AVERAGE(CJ120:CL120)),IF(BE120="Frente de Izquierda",AVERAGE(CS120:CU120)-MIN(AVERAGE(CP120:CR120),AVERAGE(CM120:CO120),AVERAGE(CJ120:CL120)),"N/A"))))</f>
        <v>3</v>
      </c>
      <c r="CW120">
        <f>MAX(SUM(CJ120:CL120),SUM(CM120:CO120),SUM(CP120:CR120),SUM(CS120:CU120))-MIN(SUM(CJ120:CL120),SUM(CM120:CO120),SUM(CP120:CR120),SUM(CS120:CU120))</f>
        <v>9</v>
      </c>
      <c r="CX120">
        <f>IF(BE120="Unión por la Patria (Frente de Todos)",AVERAGE(CM120:CO120)-AVERAGE(CJ120:CL120,CP120:CR120,CS120:CU120),IF(BE120="Juntos por el Cambio",AVERAGE(CJ120:CL120)-AVERAGE(CM120:CU120),IF(BE120="La Libertad Avanza",AVERAGE(CP120:CR120)-AVERAGE(CS120:CU120,CJ120:CO120),IF(BE120="Frente de Izquierda",AVERAGE(CS120:CU120)-AVERAGE(CJ120:CR120),"N/A"))))</f>
        <v>1.4444444444444446</v>
      </c>
      <c r="CY120">
        <f>IF(BE120="Unión por la Patria (Frente de Todos)",CM120-MIN(CJ120,CP120,CS120),IF(BE120="Juntos por el Cambio",CJ120-MIN(CM120,CP120,CS120),IF(BE120="La Libertad Avanza",CP120-MIN(CJ120,CM120,CS120),IF(BE120="Frente de Izquierda",CS120-MIN(CJ120,CM120,CP120),"N/A"))))</f>
        <v>2</v>
      </c>
      <c r="CZ120">
        <f>MAX(CJ120,CM120,CP120,CS120)-MIN(CJ120,CM120,CP120,CS120)</f>
        <v>3</v>
      </c>
      <c r="DA120">
        <f>IF(BE120="Unión por la Patria (Frente de Todos)",CM120-AVERAGE(CS120,CP120,CJ120),IF(BE120="Juntos por el Cambio",CJ120-AVERAGE(CM120,CP120,CS120),IF(BE120="La Libertad Avanza",CP120-AVERAGE(CS120,CM120,CJ120),IF(BE120="Frente de Izquierda",CS120-AVERAGE(CP120,CM120,CJ120),"N/A"))))</f>
        <v>0.66666666666666652</v>
      </c>
      <c r="DB120">
        <f>IF(BE120="Unión por la Patria (Frente de Todos)",CN120-MIN(CK120,CQ120,CT120),IF(BE120="Juntos por el Cambio",CK120-MIN(CN120,CQ120,CT120),IF(BE120="La Libertad Avanza",CQ120-MIN(CK120,CN120,CT120),IF(BE120="Frente de Izquierda",CT120-MIN(CK120,CN120,CQ120),"N/A"))))</f>
        <v>4</v>
      </c>
      <c r="DC120">
        <f>MAX(CK120,CN120,CQ120,CT120)-MIN(CK120,CN120,CQ120,CT120)</f>
        <v>4</v>
      </c>
      <c r="DD120">
        <f>IF(BE120="Unión por la Patria (Frente de Todos)",CN120-AVERAGE(CK120,CQ120,CT120),IF(BE120="Juntos por el Cambio",CK120-AVERAGE(CN120,CQ120,CT120),IF(BE120="La Libertad Avanza",CQ120-AVERAGE(CK120,CN120,CT120),IF(BE120="Frente de Izquierda",CT120-AVERAGE(CK120,CN120,CQ120),"N/A"))))</f>
        <v>2</v>
      </c>
      <c r="DE120">
        <f>IF(BE120="Unión por la Patria (Frente de Todos)",AVERAGE(CJ120:CL120,CP120:CU120),IF(BE120="Juntos por el Cambio",AVERAGE(CM120:CU120),IF(BE120="La Libertad Avanza",AVERAGE(CS120:CU120,CJ120:CO120),IF(BE120="Frente de Izquierda",AVERAGE(CJ120:CR120),"N/A"))))</f>
        <v>3.5555555555555554</v>
      </c>
      <c r="DF120">
        <v>9</v>
      </c>
      <c r="DG120" t="s">
        <v>518</v>
      </c>
      <c r="DH120" t="s">
        <v>518</v>
      </c>
      <c r="DI120" t="s">
        <v>518</v>
      </c>
      <c r="DJ120" t="s">
        <v>518</v>
      </c>
      <c r="DK120" t="s">
        <v>518</v>
      </c>
      <c r="DL120" t="s">
        <v>518</v>
      </c>
      <c r="DM120" t="s">
        <v>518</v>
      </c>
      <c r="DN120" t="s">
        <v>518</v>
      </c>
      <c r="DO120" t="s">
        <v>518</v>
      </c>
      <c r="DP120" t="s">
        <v>518</v>
      </c>
      <c r="DQ120" t="s">
        <v>518</v>
      </c>
      <c r="DR120" t="s">
        <v>518</v>
      </c>
      <c r="DS120" t="s">
        <v>518</v>
      </c>
      <c r="DT120" t="s">
        <v>518</v>
      </c>
      <c r="DU120" t="s">
        <v>518</v>
      </c>
      <c r="DV120" t="s">
        <v>518</v>
      </c>
      <c r="DW120" t="s">
        <v>518</v>
      </c>
      <c r="DX120" t="s">
        <v>518</v>
      </c>
      <c r="DY120" t="s">
        <v>518</v>
      </c>
      <c r="DZ120" t="s">
        <v>518</v>
      </c>
    </row>
    <row r="121" spans="1:130" x14ac:dyDescent="0.2">
      <c r="A121" s="44">
        <v>781</v>
      </c>
      <c r="B121" s="44">
        <v>0</v>
      </c>
      <c r="C121" s="44" t="s">
        <v>47</v>
      </c>
      <c r="D121" s="44">
        <v>3</v>
      </c>
      <c r="E121" s="44">
        <v>3</v>
      </c>
      <c r="F121" s="44">
        <v>2</v>
      </c>
      <c r="G121" s="44">
        <v>4</v>
      </c>
      <c r="H121" s="44">
        <v>7</v>
      </c>
      <c r="I121" s="44">
        <v>4</v>
      </c>
      <c r="J121" s="44">
        <v>5</v>
      </c>
      <c r="K121" s="44">
        <f>AVERAGE(ABS(F121-4),ABS(G121-4),ABS(H121-4),ABS(I121-4),ABS(J121-4))</f>
        <v>1.2</v>
      </c>
      <c r="L121" s="44">
        <v>5</v>
      </c>
      <c r="M121" s="44">
        <v>4</v>
      </c>
      <c r="N121" s="44">
        <v>7</v>
      </c>
      <c r="O121" s="9">
        <f>AVERAGE(L121:N121)</f>
        <v>5.333333333333333</v>
      </c>
      <c r="P121" s="44">
        <v>1</v>
      </c>
      <c r="Q121" s="44">
        <v>7</v>
      </c>
      <c r="R121" s="44">
        <v>1</v>
      </c>
      <c r="S121" s="44">
        <v>7</v>
      </c>
      <c r="T121" s="44">
        <f>-P121+Q121-R121+S121</f>
        <v>12</v>
      </c>
      <c r="U121" s="44">
        <v>2</v>
      </c>
      <c r="V121" s="44">
        <v>3</v>
      </c>
      <c r="W121" s="44">
        <v>2</v>
      </c>
      <c r="X121" s="44"/>
      <c r="Y121" s="44"/>
      <c r="Z121" s="44"/>
      <c r="AA121" s="44"/>
      <c r="AB121" s="44"/>
      <c r="AC121" s="44"/>
      <c r="AD121" s="44"/>
      <c r="AE121" s="44"/>
      <c r="AF121" s="44"/>
      <c r="AG121" s="44">
        <f>AVERAGE(U121:AF121)</f>
        <v>2.3333333333333335</v>
      </c>
      <c r="AH121" s="44">
        <v>5</v>
      </c>
      <c r="AI121" s="44">
        <v>6</v>
      </c>
      <c r="AJ121" s="44">
        <v>6</v>
      </c>
      <c r="AK121" s="44">
        <v>3</v>
      </c>
      <c r="AL121" s="44">
        <v>2</v>
      </c>
      <c r="AM121" s="44">
        <v>5</v>
      </c>
      <c r="AN121" s="44">
        <v>4</v>
      </c>
      <c r="AO121" s="44">
        <v>5</v>
      </c>
      <c r="AP121" s="44">
        <v>5</v>
      </c>
      <c r="AQ121" s="44">
        <v>4</v>
      </c>
      <c r="AR121" s="44">
        <v>3</v>
      </c>
      <c r="AS121" s="44">
        <v>4</v>
      </c>
      <c r="AT121">
        <f>IF(C121="Unión por la Patria (Frente de Todos)",AVERAGE(AK121:AM121)-MIN(AVERAGE(AH121:AJ121),AVERAGE(AN121:AP121),AVERAGE(AQ121:AS121)),IF(C121="Juntos por el Cambio",AVERAGE(AH121:AJ121)-MIN(AVERAGE(AK121:AM121),AVERAGE(AN121:AP121),AVERAGE(AQ121:AS121)),IF(C121="La Libertad Avanza",AVERAGE(AN121:AP121)-MIN(AVERAGE(AQ121:AS121),AVERAGE(AK121:AM121),AVERAGE(AH121:AJ121)),IF(C121="Frente de Izquierda",AVERAGE(AQ121:AS121)-MIN(AVERAGE(AN121:AP121),AVERAGE(AK121:AM121),AVERAGE(AH121:AJ121)),"N/A"))))</f>
        <v>2.3333333333333335</v>
      </c>
      <c r="AU121">
        <f>MAX(SUM(AH121:AJ121),SUM(AK121:AM121),SUM(AN121:AP121),SUM(AQ121:AS121))-MIN(SUM(AH121:AJ121),SUM(AK121:AM121),SUM(AN121:AP121),SUM(AQ121:AS121))</f>
        <v>7</v>
      </c>
      <c r="AV121">
        <f>IF(C121="Unión por la Patria (Frente de Todos)",AVERAGE(AK121:AM121)-AVERAGE(AH121:AJ121,AN121:AP121,AQ121:AS121),IF(C121="Juntos por el Cambio",AVERAGE(AH121:AJ121)-AVERAGE(AK121:AS121),IF(C121="La Libertad Avanza",AVERAGE(AN121:AP121)-AVERAGE(AQ121:AS121,AH121:AM121),IF(C121="Frente de Izquierda",AVERAGE(AQ121:AS121)-AVERAGE(AH121:AP121),"N/A"))))</f>
        <v>1.7777777777777781</v>
      </c>
      <c r="AW121">
        <f>IF(C121="Unión por la Patria (Frente de Todos)",AK121-MIN(AH121,AN121,AQ121),IF(C121="Juntos por el Cambio",AH121-MIN(AK121,AN121,AQ121),IF(C121="La Libertad Avanza",AN121-MIN(AH121,AK121,AQ121),IF(C121="Frente de Izquierda",AQ121-MIN(AH121,AK121,AN121),"N/A"))))</f>
        <v>2</v>
      </c>
      <c r="AX121">
        <f>MAX(AH121,AK121,AN121,AQ121)-MIN(AH121,AK121,AN121,AQ121)</f>
        <v>2</v>
      </c>
      <c r="AY121">
        <f>IF(C121="Unión por la Patria (Frente de Todos)",AK121-AVERAGE(AQ121,AN121,AH121),IF(C121="Juntos por el Cambio",AH121-AVERAGE(AK121,AN121,AQ121),IF(C121="La Libertad Avanza",AN121-AVERAGE(AQ121,AK121,AH121),IF(C121="Frente de Izquierda",AQ121-AVERAGE(AN121,AK121,AH121),"N/A"))))</f>
        <v>1.3333333333333335</v>
      </c>
      <c r="AZ121">
        <f>IF(C121="Unión por la Patria (Frente de Todos)",AL121-MIN(AI121,AO121,AR121),IF(C121="Juntos por el Cambio",AI121-MIN(AL121,AO121,AR121),IF(C121="La Libertad Avanza",AO121-MIN(AI121,AL121,AR121),IF(C121="Frente de Izquierda",AR121-MIN(AI121,AL121,AO121),"N/A"))))</f>
        <v>4</v>
      </c>
      <c r="BA121">
        <f>MAX(AI121,AL121,AO121,AR121)-MIN(AI121,AL121,AO121,AR121)</f>
        <v>4</v>
      </c>
      <c r="BB121">
        <f>IF(C121="Unión por la Patria (Frente de Todos)",AL121-AVERAGE(AI121,AO121,AR121),IF(C121="Juntos por el Cambio",AI121-AVERAGE(AL121,AO121,AR121),IF(C121="La Libertad Avanza",AO121-AVERAGE(AI121,AL121,AR121),IF(C121="Frente de Izquierda",AR121-AVERAGE(AI121,AL121,AO121),"N/A"))))</f>
        <v>2.6666666666666665</v>
      </c>
      <c r="BC121">
        <f>IF(C121="Unión por la Patria (Frente de Todos)",AVERAGE(AH121:AJ121,AN121:AS121),IF(C121="Juntos por el Cambio",AVERAGE(AK121:AS121),IF(C121="La Libertad Avanza",AVERAGE(AQ121:AS121,AH121:AM121),IF(C121="Frente de Izquierda",AVERAGE(AH121:AP121),"N/A"))))</f>
        <v>3.8888888888888888</v>
      </c>
      <c r="BE121" t="s">
        <v>47</v>
      </c>
      <c r="BF121">
        <v>2</v>
      </c>
      <c r="BG121">
        <v>3</v>
      </c>
      <c r="BH121">
        <v>1</v>
      </c>
      <c r="BI121">
        <v>6</v>
      </c>
      <c r="BJ121">
        <v>6</v>
      </c>
      <c r="BK121">
        <v>4</v>
      </c>
      <c r="BL121">
        <v>5</v>
      </c>
      <c r="BM121" s="44">
        <f>AVERAGE(ABS(BH121-4),ABS(BI121-4),ABS(BJ121-4),ABS(BK121-4),ABS(BL121-4))</f>
        <v>1.6</v>
      </c>
      <c r="BN121">
        <v>3</v>
      </c>
      <c r="BO121">
        <v>5</v>
      </c>
      <c r="BP121">
        <v>7</v>
      </c>
      <c r="BQ121" s="9">
        <f>AVERAGE(BN121:BP121)</f>
        <v>5</v>
      </c>
      <c r="BR121">
        <v>1</v>
      </c>
      <c r="BS121">
        <v>7</v>
      </c>
      <c r="BT121">
        <v>1</v>
      </c>
      <c r="BU121">
        <v>7</v>
      </c>
      <c r="BV121" s="44">
        <f>-BR121+BS121-BT121+BU121</f>
        <v>12</v>
      </c>
      <c r="BW121">
        <v>1</v>
      </c>
      <c r="BX121">
        <v>3</v>
      </c>
      <c r="BY121">
        <v>2</v>
      </c>
      <c r="CI121" s="44">
        <f>AVERAGE(BW121:CH121)</f>
        <v>2</v>
      </c>
      <c r="CJ121">
        <v>4</v>
      </c>
      <c r="CK121">
        <v>4</v>
      </c>
      <c r="CL121">
        <v>4</v>
      </c>
      <c r="CM121">
        <v>4</v>
      </c>
      <c r="CN121">
        <v>3</v>
      </c>
      <c r="CO121">
        <v>4</v>
      </c>
      <c r="CP121">
        <v>4</v>
      </c>
      <c r="CQ121">
        <v>4</v>
      </c>
      <c r="CR121">
        <v>4</v>
      </c>
      <c r="CS121">
        <v>4</v>
      </c>
      <c r="CT121">
        <v>3</v>
      </c>
      <c r="CU121">
        <v>3</v>
      </c>
      <c r="CV121">
        <f>IF(BE121="Unión por la Patria (Frente de Todos)",AVERAGE(CM121:CO121)-MIN(AVERAGE(CJ121:CL121),AVERAGE(CP121:CR121),AVERAGE(CS121:CU121)),IF(BE121="Juntos por el Cambio",AVERAGE(CJ121:CL121)-MIN(AVERAGE(CM121:CO121),AVERAGE(CP121:CR121),AVERAGE(CS121:CU121)),IF(BE121="La Libertad Avanza",AVERAGE(CP121:CR121)-MIN(AVERAGE(CS121:CU121),AVERAGE(CM121:CO121),AVERAGE(CJ121:CL121)),IF(BE121="Frente de Izquierda",AVERAGE(CS121:CU121)-MIN(AVERAGE(CP121:CR121),AVERAGE(CM121:CO121),AVERAGE(CJ121:CL121)),"N/A"))))</f>
        <v>0.66666666666666652</v>
      </c>
      <c r="CW121">
        <f>MAX(SUM(CJ121:CL121),SUM(CM121:CO121),SUM(CP121:CR121),SUM(CS121:CU121))-MIN(SUM(CJ121:CL121),SUM(CM121:CO121),SUM(CP121:CR121),SUM(CS121:CU121))</f>
        <v>2</v>
      </c>
      <c r="CX121">
        <f>IF(BE121="Unión por la Patria (Frente de Todos)",AVERAGE(CM121:CO121)-AVERAGE(CJ121:CL121,CP121:CR121,CS121:CU121),IF(BE121="Juntos por el Cambio",AVERAGE(CJ121:CL121)-AVERAGE(CM121:CU121),IF(BE121="La Libertad Avanza",AVERAGE(CP121:CR121)-AVERAGE(CS121:CU121,CJ121:CO121),IF(BE121="Frente de Izquierda",AVERAGE(CS121:CU121)-AVERAGE(CJ121:CR121),"N/A"))))</f>
        <v>0.33333333333333348</v>
      </c>
      <c r="CY121">
        <f>IF(BE121="Unión por la Patria (Frente de Todos)",CM121-MIN(CJ121,CP121,CS121),IF(BE121="Juntos por el Cambio",CJ121-MIN(CM121,CP121,CS121),IF(BE121="La Libertad Avanza",CP121-MIN(CJ121,CM121,CS121),IF(BE121="Frente de Izquierda",CS121-MIN(CJ121,CM121,CP121),"N/A"))))</f>
        <v>0</v>
      </c>
      <c r="CZ121">
        <f>MAX(CJ121,CM121,CP121,CS121)-MIN(CJ121,CM121,CP121,CS121)</f>
        <v>0</v>
      </c>
      <c r="DA121">
        <f>IF(BE121="Unión por la Patria (Frente de Todos)",CM121-AVERAGE(CS121,CP121,CJ121),IF(BE121="Juntos por el Cambio",CJ121-AVERAGE(CM121,CP121,CS121),IF(BE121="La Libertad Avanza",CP121-AVERAGE(CS121,CM121,CJ121),IF(BE121="Frente de Izquierda",CS121-AVERAGE(CP121,CM121,CJ121),"N/A"))))</f>
        <v>0</v>
      </c>
      <c r="DB121">
        <f>IF(BE121="Unión por la Patria (Frente de Todos)",CN121-MIN(CK121,CQ121,CT121),IF(BE121="Juntos por el Cambio",CK121-MIN(CN121,CQ121,CT121),IF(BE121="La Libertad Avanza",CQ121-MIN(CK121,CN121,CT121),IF(BE121="Frente de Izquierda",CT121-MIN(CK121,CN121,CQ121),"N/A"))))</f>
        <v>1</v>
      </c>
      <c r="DC121">
        <f>MAX(CK121,CN121,CQ121,CT121)-MIN(CK121,CN121,CQ121,CT121)</f>
        <v>1</v>
      </c>
      <c r="DD121">
        <f>IF(BE121="Unión por la Patria (Frente de Todos)",CN121-AVERAGE(CK121,CQ121,CT121),IF(BE121="Juntos por el Cambio",CK121-AVERAGE(CN121,CQ121,CT121),IF(BE121="La Libertad Avanza",CQ121-AVERAGE(CK121,CN121,CT121),IF(BE121="Frente de Izquierda",CT121-AVERAGE(CK121,CN121,CQ121),"N/A"))))</f>
        <v>0.66666666666666652</v>
      </c>
      <c r="DE121">
        <f>IF(BE121="Unión por la Patria (Frente de Todos)",AVERAGE(CJ121:CL121,CP121:CU121),IF(BE121="Juntos por el Cambio",AVERAGE(CM121:CU121),IF(BE121="La Libertad Avanza",AVERAGE(CS121:CU121,CJ121:CO121),IF(BE121="Frente de Izquierda",AVERAGE(CJ121:CR121),"N/A"))))</f>
        <v>3.6666666666666665</v>
      </c>
      <c r="DF121">
        <v>5</v>
      </c>
      <c r="DG121" t="s">
        <v>518</v>
      </c>
      <c r="DH121" t="s">
        <v>518</v>
      </c>
      <c r="DI121" t="s">
        <v>518</v>
      </c>
      <c r="DJ121" t="s">
        <v>518</v>
      </c>
      <c r="DK121" t="s">
        <v>518</v>
      </c>
      <c r="DL121" t="s">
        <v>518</v>
      </c>
      <c r="DM121" t="s">
        <v>518</v>
      </c>
      <c r="DN121" t="s">
        <v>518</v>
      </c>
      <c r="DO121" t="s">
        <v>518</v>
      </c>
      <c r="DP121" t="s">
        <v>518</v>
      </c>
      <c r="DQ121" t="s">
        <v>518</v>
      </c>
      <c r="DR121" t="s">
        <v>518</v>
      </c>
      <c r="DS121" t="s">
        <v>518</v>
      </c>
      <c r="DT121" t="s">
        <v>518</v>
      </c>
      <c r="DU121" t="s">
        <v>518</v>
      </c>
      <c r="DV121" t="s">
        <v>518</v>
      </c>
      <c r="DW121" t="s">
        <v>518</v>
      </c>
      <c r="DX121" t="s">
        <v>518</v>
      </c>
      <c r="DY121" t="s">
        <v>518</v>
      </c>
      <c r="DZ121" t="s">
        <v>518</v>
      </c>
    </row>
    <row r="122" spans="1:130" x14ac:dyDescent="0.2">
      <c r="A122" s="44">
        <v>485</v>
      </c>
      <c r="B122" s="44">
        <v>1</v>
      </c>
      <c r="C122" s="44" t="s">
        <v>49</v>
      </c>
      <c r="D122" s="44">
        <v>7</v>
      </c>
      <c r="E122" s="44">
        <v>5</v>
      </c>
      <c r="F122" s="44">
        <v>4</v>
      </c>
      <c r="G122" s="44">
        <v>1</v>
      </c>
      <c r="H122" s="44">
        <v>2</v>
      </c>
      <c r="I122" s="44">
        <v>2</v>
      </c>
      <c r="J122" s="44">
        <v>5</v>
      </c>
      <c r="K122" s="44">
        <f>AVERAGE(ABS(F122-4),ABS(G122-4),ABS(H122-4),ABS(I122-4),ABS(J122-4))</f>
        <v>1.6</v>
      </c>
      <c r="L122" s="44">
        <v>5</v>
      </c>
      <c r="M122" s="44">
        <v>6</v>
      </c>
      <c r="N122" s="44">
        <v>4</v>
      </c>
      <c r="O122" s="9">
        <f>AVERAGE(L122:N122)</f>
        <v>5</v>
      </c>
      <c r="P122" s="44">
        <v>2</v>
      </c>
      <c r="Q122" s="44">
        <v>7</v>
      </c>
      <c r="R122" s="44">
        <v>2</v>
      </c>
      <c r="S122" s="44">
        <v>7</v>
      </c>
      <c r="T122" s="44">
        <f>-P122+Q122-R122+S122</f>
        <v>10</v>
      </c>
      <c r="U122" s="44"/>
      <c r="V122" s="44"/>
      <c r="W122" s="44"/>
      <c r="X122" s="44"/>
      <c r="Y122" s="44"/>
      <c r="Z122" s="44"/>
      <c r="AA122" s="44">
        <v>2</v>
      </c>
      <c r="AB122" s="44">
        <v>3</v>
      </c>
      <c r="AC122" s="44">
        <v>3</v>
      </c>
      <c r="AD122" s="44"/>
      <c r="AE122" s="44"/>
      <c r="AF122" s="44"/>
      <c r="AG122" s="44">
        <f>AVERAGE(U122:AF122)</f>
        <v>2.6666666666666665</v>
      </c>
      <c r="AH122" s="44">
        <v>3</v>
      </c>
      <c r="AI122" s="44">
        <v>5</v>
      </c>
      <c r="AJ122" s="44">
        <v>5</v>
      </c>
      <c r="AK122" s="44">
        <v>1</v>
      </c>
      <c r="AL122" s="44">
        <v>2</v>
      </c>
      <c r="AM122" s="44">
        <v>3</v>
      </c>
      <c r="AN122" s="44">
        <v>6</v>
      </c>
      <c r="AO122" s="44">
        <v>6</v>
      </c>
      <c r="AP122" s="44">
        <v>6</v>
      </c>
      <c r="AQ122" s="44">
        <v>5</v>
      </c>
      <c r="AR122" s="44">
        <v>4</v>
      </c>
      <c r="AS122" s="44">
        <v>4</v>
      </c>
      <c r="AT122">
        <f>IF(C122="Unión por la Patria (Frente de Todos)",AVERAGE(AK122:AM122)-MIN(AVERAGE(AH122:AJ122),AVERAGE(AN122:AP122),AVERAGE(AQ122:AS122)),IF(C122="Juntos por el Cambio",AVERAGE(AH122:AJ122)-MIN(AVERAGE(AK122:AM122),AVERAGE(AN122:AP122),AVERAGE(AQ122:AS122)),IF(C122="La Libertad Avanza",AVERAGE(AN122:AP122)-MIN(AVERAGE(AQ122:AS122),AVERAGE(AK122:AM122),AVERAGE(AH122:AJ122)),IF(C122="Frente de Izquierda",AVERAGE(AQ122:AS122)-MIN(AVERAGE(AN122:AP122),AVERAGE(AK122:AM122),AVERAGE(AH122:AJ122)),"N/A"))))</f>
        <v>4</v>
      </c>
      <c r="AU122">
        <f>MAX(SUM(AH122:AJ122),SUM(AK122:AM122),SUM(AN122:AP122),SUM(AQ122:AS122))-MIN(SUM(AH122:AJ122),SUM(AK122:AM122),SUM(AN122:AP122),SUM(AQ122:AS122))</f>
        <v>12</v>
      </c>
      <c r="AV122">
        <f>IF(C122="Unión por la Patria (Frente de Todos)",AVERAGE(AK122:AM122)-AVERAGE(AH122:AJ122,AN122:AP122,AQ122:AS122),IF(C122="Juntos por el Cambio",AVERAGE(AH122:AJ122)-AVERAGE(AK122:AS122),IF(C122="La Libertad Avanza",AVERAGE(AN122:AP122)-AVERAGE(AQ122:AS122,AH122:AM122),IF(C122="Frente de Izquierda",AVERAGE(AQ122:AS122)-AVERAGE(AH122:AP122),"N/A"))))</f>
        <v>2.4444444444444446</v>
      </c>
      <c r="AW122">
        <f>IF(C122="Unión por la Patria (Frente de Todos)",AK122-MIN(AH122,AN122,AQ122),IF(C122="Juntos por el Cambio",AH122-MIN(AK122,AN122,AQ122),IF(C122="La Libertad Avanza",AN122-MIN(AH122,AK122,AQ122),IF(C122="Frente de Izquierda",AQ122-MIN(AH122,AK122,AN122),"N/A"))))</f>
        <v>5</v>
      </c>
      <c r="AX122">
        <f>MAX(AH122,AK122,AN122,AQ122)-MIN(AH122,AK122,AN122,AQ122)</f>
        <v>5</v>
      </c>
      <c r="AY122">
        <f>IF(C122="Unión por la Patria (Frente de Todos)",AK122-AVERAGE(AQ122,AN122,AH122),IF(C122="Juntos por el Cambio",AH122-AVERAGE(AK122,AN122,AQ122),IF(C122="La Libertad Avanza",AN122-AVERAGE(AQ122,AK122,AH122),IF(C122="Frente de Izquierda",AQ122-AVERAGE(AN122,AK122,AH122),"N/A"))))</f>
        <v>3</v>
      </c>
      <c r="AZ122">
        <f>IF(C122="Unión por la Patria (Frente de Todos)",AL122-MIN(AI122,AO122,AR122),IF(C122="Juntos por el Cambio",AI122-MIN(AL122,AO122,AR122),IF(C122="La Libertad Avanza",AO122-MIN(AI122,AL122,AR122),IF(C122="Frente de Izquierda",AR122-MIN(AI122,AL122,AO122),"N/A"))))</f>
        <v>4</v>
      </c>
      <c r="BA122">
        <f>MAX(AI122,AL122,AO122,AR122)-MIN(AI122,AL122,AO122,AR122)</f>
        <v>4</v>
      </c>
      <c r="BB122">
        <f>IF(C122="Unión por la Patria (Frente de Todos)",AL122-AVERAGE(AI122,AO122,AR122),IF(C122="Juntos por el Cambio",AI122-AVERAGE(AL122,AO122,AR122),IF(C122="La Libertad Avanza",AO122-AVERAGE(AI122,AL122,AR122),IF(C122="Frente de Izquierda",AR122-AVERAGE(AI122,AL122,AO122),"N/A"))))</f>
        <v>2.3333333333333335</v>
      </c>
      <c r="BC122">
        <f>IF(C122="Unión por la Patria (Frente de Todos)",AVERAGE(AH122:AJ122,AN122:AS122),IF(C122="Juntos por el Cambio",AVERAGE(AK122:AS122),IF(C122="La Libertad Avanza",AVERAGE(AQ122:AS122,AH122:AM122),IF(C122="Frente de Izquierda",AVERAGE(AH122:AP122),"N/A"))))</f>
        <v>3.5555555555555554</v>
      </c>
      <c r="BE122" t="s">
        <v>49</v>
      </c>
      <c r="BF122">
        <v>7</v>
      </c>
      <c r="BG122">
        <v>5</v>
      </c>
      <c r="BH122">
        <v>5</v>
      </c>
      <c r="BI122">
        <v>2</v>
      </c>
      <c r="BJ122">
        <v>3</v>
      </c>
      <c r="BK122">
        <v>3</v>
      </c>
      <c r="BL122">
        <v>4</v>
      </c>
      <c r="BM122" s="44">
        <f>AVERAGE(ABS(BH122-4),ABS(BI122-4),ABS(BJ122-4),ABS(BK122-4),ABS(BL122-4))</f>
        <v>1</v>
      </c>
      <c r="BN122">
        <v>5</v>
      </c>
      <c r="BO122">
        <v>4</v>
      </c>
      <c r="BP122">
        <v>4</v>
      </c>
      <c r="BQ122" s="9">
        <f>AVERAGE(BN122:BP122)</f>
        <v>4.333333333333333</v>
      </c>
      <c r="BR122">
        <v>2</v>
      </c>
      <c r="BS122">
        <v>7</v>
      </c>
      <c r="BT122">
        <v>2</v>
      </c>
      <c r="BU122">
        <v>7</v>
      </c>
      <c r="BV122" s="44">
        <f>-BR122+BS122-BT122+BU122</f>
        <v>10</v>
      </c>
      <c r="CC122">
        <v>3</v>
      </c>
      <c r="CD122">
        <v>3</v>
      </c>
      <c r="CE122">
        <v>4</v>
      </c>
      <c r="CI122" s="44">
        <f>AVERAGE(BW122:CH122)</f>
        <v>3.3333333333333335</v>
      </c>
      <c r="CJ122">
        <v>5</v>
      </c>
      <c r="CK122">
        <v>5</v>
      </c>
      <c r="CL122">
        <v>5</v>
      </c>
      <c r="CM122">
        <v>1</v>
      </c>
      <c r="CN122">
        <v>1</v>
      </c>
      <c r="CO122">
        <v>3</v>
      </c>
      <c r="CP122">
        <v>6</v>
      </c>
      <c r="CQ122">
        <v>6</v>
      </c>
      <c r="CR122">
        <v>6</v>
      </c>
      <c r="CS122">
        <v>4</v>
      </c>
      <c r="CT122">
        <v>4</v>
      </c>
      <c r="CU122">
        <v>5</v>
      </c>
      <c r="CV122">
        <f>IF(BE122="Unión por la Patria (Frente de Todos)",AVERAGE(CM122:CO122)-MIN(AVERAGE(CJ122:CL122),AVERAGE(CP122:CR122),AVERAGE(CS122:CU122)),IF(BE122="Juntos por el Cambio",AVERAGE(CJ122:CL122)-MIN(AVERAGE(CM122:CO122),AVERAGE(CP122:CR122),AVERAGE(CS122:CU122)),IF(BE122="La Libertad Avanza",AVERAGE(CP122:CR122)-MIN(AVERAGE(CS122:CU122),AVERAGE(CM122:CO122),AVERAGE(CJ122:CL122)),IF(BE122="Frente de Izquierda",AVERAGE(CS122:CU122)-MIN(AVERAGE(CP122:CR122),AVERAGE(CM122:CO122),AVERAGE(CJ122:CL122)),"N/A"))))</f>
        <v>4.333333333333333</v>
      </c>
      <c r="CW122">
        <f>MAX(SUM(CJ122:CL122),SUM(CM122:CO122),SUM(CP122:CR122),SUM(CS122:CU122))-MIN(SUM(CJ122:CL122),SUM(CM122:CO122),SUM(CP122:CR122),SUM(CS122:CU122))</f>
        <v>13</v>
      </c>
      <c r="CX122">
        <f>IF(BE122="Unión por la Patria (Frente de Todos)",AVERAGE(CM122:CO122)-AVERAGE(CJ122:CL122,CP122:CR122,CS122:CU122),IF(BE122="Juntos por el Cambio",AVERAGE(CJ122:CL122)-AVERAGE(CM122:CU122),IF(BE122="La Libertad Avanza",AVERAGE(CP122:CR122)-AVERAGE(CS122:CU122,CJ122:CO122),IF(BE122="Frente de Izquierda",AVERAGE(CS122:CU122)-AVERAGE(CJ122:CR122),"N/A"))))</f>
        <v>2.3333333333333335</v>
      </c>
      <c r="CY122">
        <f>IF(BE122="Unión por la Patria (Frente de Todos)",CM122-MIN(CJ122,CP122,CS122),IF(BE122="Juntos por el Cambio",CJ122-MIN(CM122,CP122,CS122),IF(BE122="La Libertad Avanza",CP122-MIN(CJ122,CM122,CS122),IF(BE122="Frente de Izquierda",CS122-MIN(CJ122,CM122,CP122),"N/A"))))</f>
        <v>5</v>
      </c>
      <c r="CZ122">
        <f>MAX(CJ122,CM122,CP122,CS122)-MIN(CJ122,CM122,CP122,CS122)</f>
        <v>5</v>
      </c>
      <c r="DA122">
        <f>IF(BE122="Unión por la Patria (Frente de Todos)",CM122-AVERAGE(CS122,CP122,CJ122),IF(BE122="Juntos por el Cambio",CJ122-AVERAGE(CM122,CP122,CS122),IF(BE122="La Libertad Avanza",CP122-AVERAGE(CS122,CM122,CJ122),IF(BE122="Frente de Izquierda",CS122-AVERAGE(CP122,CM122,CJ122),"N/A"))))</f>
        <v>2.6666666666666665</v>
      </c>
      <c r="DB122">
        <f>IF(BE122="Unión por la Patria (Frente de Todos)",CN122-MIN(CK122,CQ122,CT122),IF(BE122="Juntos por el Cambio",CK122-MIN(CN122,CQ122,CT122),IF(BE122="La Libertad Avanza",CQ122-MIN(CK122,CN122,CT122),IF(BE122="Frente de Izquierda",CT122-MIN(CK122,CN122,CQ122),"N/A"))))</f>
        <v>5</v>
      </c>
      <c r="DC122">
        <f>MAX(CK122,CN122,CQ122,CT122)-MIN(CK122,CN122,CQ122,CT122)</f>
        <v>5</v>
      </c>
      <c r="DD122">
        <f>IF(BE122="Unión por la Patria (Frente de Todos)",CN122-AVERAGE(CK122,CQ122,CT122),IF(BE122="Juntos por el Cambio",CK122-AVERAGE(CN122,CQ122,CT122),IF(BE122="La Libertad Avanza",CQ122-AVERAGE(CK122,CN122,CT122),IF(BE122="Frente de Izquierda",CT122-AVERAGE(CK122,CN122,CQ122),"N/A"))))</f>
        <v>2.6666666666666665</v>
      </c>
      <c r="DE122">
        <f>IF(BE122="Unión por la Patria (Frente de Todos)",AVERAGE(CJ122:CL122,CP122:CU122),IF(BE122="Juntos por el Cambio",AVERAGE(CM122:CU122),IF(BE122="La Libertad Avanza",AVERAGE(CS122:CU122,CJ122:CO122),IF(BE122="Frente de Izquierda",AVERAGE(CJ122:CR122),"N/A"))))</f>
        <v>3.6666666666666665</v>
      </c>
      <c r="DF122">
        <v>8</v>
      </c>
      <c r="DG122">
        <v>2</v>
      </c>
      <c r="DH122">
        <v>0</v>
      </c>
      <c r="DI122">
        <v>2</v>
      </c>
      <c r="DJ122">
        <v>0</v>
      </c>
      <c r="DK122">
        <v>6</v>
      </c>
      <c r="DL122">
        <v>1</v>
      </c>
      <c r="DM122">
        <v>6</v>
      </c>
      <c r="DN122">
        <v>2</v>
      </c>
      <c r="DO122">
        <v>2</v>
      </c>
      <c r="DP122">
        <v>5</v>
      </c>
      <c r="DQ122">
        <v>5</v>
      </c>
      <c r="DR122">
        <v>3</v>
      </c>
      <c r="DS122">
        <v>2</v>
      </c>
      <c r="DT122">
        <v>5</v>
      </c>
      <c r="DU122">
        <v>4</v>
      </c>
      <c r="DV122">
        <v>1</v>
      </c>
      <c r="DW122" t="s">
        <v>618</v>
      </c>
      <c r="DX122" t="s">
        <v>617</v>
      </c>
      <c r="DY122" t="s">
        <v>617</v>
      </c>
      <c r="DZ122" t="s">
        <v>617</v>
      </c>
    </row>
    <row r="123" spans="1:130" x14ac:dyDescent="0.2">
      <c r="A123" s="44">
        <v>1017</v>
      </c>
      <c r="B123" s="44">
        <v>0</v>
      </c>
      <c r="C123" s="44" t="s">
        <v>49</v>
      </c>
      <c r="D123" s="44">
        <v>5</v>
      </c>
      <c r="E123" s="44">
        <v>5</v>
      </c>
      <c r="F123" s="44">
        <v>3</v>
      </c>
      <c r="G123" s="44">
        <v>1</v>
      </c>
      <c r="H123" s="44">
        <v>5</v>
      </c>
      <c r="I123" s="44">
        <v>7</v>
      </c>
      <c r="J123" s="44">
        <v>4</v>
      </c>
      <c r="K123" s="44">
        <f>AVERAGE(ABS(F123-4),ABS(G123-4),ABS(H123-4),ABS(I123-4),ABS(J123-4))</f>
        <v>1.6</v>
      </c>
      <c r="L123" s="44">
        <v>5</v>
      </c>
      <c r="M123" s="44">
        <v>3</v>
      </c>
      <c r="N123" s="44">
        <v>7</v>
      </c>
      <c r="O123" s="9">
        <f>AVERAGE(L123:N123)</f>
        <v>5</v>
      </c>
      <c r="P123" s="44">
        <v>3</v>
      </c>
      <c r="Q123" s="44">
        <v>7</v>
      </c>
      <c r="R123" s="44">
        <v>3</v>
      </c>
      <c r="S123" s="44">
        <v>7</v>
      </c>
      <c r="T123" s="44">
        <f>-P123+Q123-R123+S123</f>
        <v>8</v>
      </c>
      <c r="U123" s="44"/>
      <c r="V123" s="44"/>
      <c r="W123" s="44"/>
      <c r="X123" s="44"/>
      <c r="Y123" s="44"/>
      <c r="Z123" s="44"/>
      <c r="AA123" s="44">
        <v>3</v>
      </c>
      <c r="AB123" s="44">
        <v>4</v>
      </c>
      <c r="AC123" s="44">
        <v>4</v>
      </c>
      <c r="AD123" s="44"/>
      <c r="AE123" s="44"/>
      <c r="AF123" s="44"/>
      <c r="AG123" s="44">
        <f>AVERAGE(U123:AF123)</f>
        <v>3.6666666666666665</v>
      </c>
      <c r="AH123" s="44">
        <v>4</v>
      </c>
      <c r="AI123" s="44">
        <v>5</v>
      </c>
      <c r="AJ123" s="44">
        <v>6</v>
      </c>
      <c r="AK123" s="44">
        <v>4</v>
      </c>
      <c r="AL123" s="44">
        <v>5</v>
      </c>
      <c r="AM123" s="44">
        <v>6</v>
      </c>
      <c r="AN123" s="44">
        <v>4</v>
      </c>
      <c r="AO123" s="44">
        <v>5</v>
      </c>
      <c r="AP123" s="44">
        <v>6</v>
      </c>
      <c r="AQ123" s="44">
        <v>4</v>
      </c>
      <c r="AR123" s="44">
        <v>1</v>
      </c>
      <c r="AS123" s="44">
        <v>4</v>
      </c>
      <c r="AT123">
        <f>IF(C123="Unión por la Patria (Frente de Todos)",AVERAGE(AK123:AM123)-MIN(AVERAGE(AH123:AJ123),AVERAGE(AN123:AP123),AVERAGE(AQ123:AS123)),IF(C123="Juntos por el Cambio",AVERAGE(AH123:AJ123)-MIN(AVERAGE(AK123:AM123),AVERAGE(AN123:AP123),AVERAGE(AQ123:AS123)),IF(C123="La Libertad Avanza",AVERAGE(AN123:AP123)-MIN(AVERAGE(AQ123:AS123),AVERAGE(AK123:AM123),AVERAGE(AH123:AJ123)),IF(C123="Frente de Izquierda",AVERAGE(AQ123:AS123)-MIN(AVERAGE(AN123:AP123),AVERAGE(AK123:AM123),AVERAGE(AH123:AJ123)),"N/A"))))</f>
        <v>2</v>
      </c>
      <c r="AU123">
        <f>MAX(SUM(AH123:AJ123),SUM(AK123:AM123),SUM(AN123:AP123),SUM(AQ123:AS123))-MIN(SUM(AH123:AJ123),SUM(AK123:AM123),SUM(AN123:AP123),SUM(AQ123:AS123))</f>
        <v>6</v>
      </c>
      <c r="AV123">
        <f>IF(C123="Unión por la Patria (Frente de Todos)",AVERAGE(AK123:AM123)-AVERAGE(AH123:AJ123,AN123:AP123,AQ123:AS123),IF(C123="Juntos por el Cambio",AVERAGE(AH123:AJ123)-AVERAGE(AK123:AS123),IF(C123="La Libertad Avanza",AVERAGE(AN123:AP123)-AVERAGE(AQ123:AS123,AH123:AM123),IF(C123="Frente de Izquierda",AVERAGE(AQ123:AS123)-AVERAGE(AH123:AP123),"N/A"))))</f>
        <v>0.66666666666666696</v>
      </c>
      <c r="AW123">
        <f>IF(C123="Unión por la Patria (Frente de Todos)",AK123-MIN(AH123,AN123,AQ123),IF(C123="Juntos por el Cambio",AH123-MIN(AK123,AN123,AQ123),IF(C123="La Libertad Avanza",AN123-MIN(AH123,AK123,AQ123),IF(C123="Frente de Izquierda",AQ123-MIN(AH123,AK123,AN123),"N/A"))))</f>
        <v>0</v>
      </c>
      <c r="AX123">
        <f>MAX(AH123,AK123,AN123,AQ123)-MIN(AH123,AK123,AN123,AQ123)</f>
        <v>0</v>
      </c>
      <c r="AY123">
        <f>IF(C123="Unión por la Patria (Frente de Todos)",AK123-AVERAGE(AQ123,AN123,AH123),IF(C123="Juntos por el Cambio",AH123-AVERAGE(AK123,AN123,AQ123),IF(C123="La Libertad Avanza",AN123-AVERAGE(AQ123,AK123,AH123),IF(C123="Frente de Izquierda",AQ123-AVERAGE(AN123,AK123,AH123),"N/A"))))</f>
        <v>0</v>
      </c>
      <c r="AZ123">
        <f>IF(C123="Unión por la Patria (Frente de Todos)",AL123-MIN(AI123,AO123,AR123),IF(C123="Juntos por el Cambio",AI123-MIN(AL123,AO123,AR123),IF(C123="La Libertad Avanza",AO123-MIN(AI123,AL123,AR123),IF(C123="Frente de Izquierda",AR123-MIN(AI123,AL123,AO123),"N/A"))))</f>
        <v>4</v>
      </c>
      <c r="BA123">
        <f>MAX(AI123,AL123,AO123,AR123)-MIN(AI123,AL123,AO123,AR123)</f>
        <v>4</v>
      </c>
      <c r="BB123">
        <f>IF(C123="Unión por la Patria (Frente de Todos)",AL123-AVERAGE(AI123,AO123,AR123),IF(C123="Juntos por el Cambio",AI123-AVERAGE(AL123,AO123,AR123),IF(C123="La Libertad Avanza",AO123-AVERAGE(AI123,AL123,AR123),IF(C123="Frente de Izquierda",AR123-AVERAGE(AI123,AL123,AO123),"N/A"))))</f>
        <v>1.3333333333333335</v>
      </c>
      <c r="BC123">
        <f>IF(C123="Unión por la Patria (Frente de Todos)",AVERAGE(AH123:AJ123,AN123:AS123),IF(C123="Juntos por el Cambio",AVERAGE(AK123:AS123),IF(C123="La Libertad Avanza",AVERAGE(AQ123:AS123,AH123:AM123),IF(C123="Frente de Izquierda",AVERAGE(AH123:AP123),"N/A"))))</f>
        <v>4.333333333333333</v>
      </c>
      <c r="BE123" t="s">
        <v>49</v>
      </c>
      <c r="BF123">
        <v>4</v>
      </c>
      <c r="BG123">
        <v>5</v>
      </c>
      <c r="BH123">
        <v>3</v>
      </c>
      <c r="BI123">
        <v>1</v>
      </c>
      <c r="BJ123">
        <v>5</v>
      </c>
      <c r="BK123">
        <v>7</v>
      </c>
      <c r="BL123">
        <v>4</v>
      </c>
      <c r="BM123" s="44">
        <f>AVERAGE(ABS(BH123-4),ABS(BI123-4),ABS(BJ123-4),ABS(BK123-4),ABS(BL123-4))</f>
        <v>1.6</v>
      </c>
      <c r="BN123">
        <v>5</v>
      </c>
      <c r="BO123">
        <v>2</v>
      </c>
      <c r="BP123">
        <v>7</v>
      </c>
      <c r="BQ123" s="9">
        <f>AVERAGE(BN123:BP123)</f>
        <v>4.666666666666667</v>
      </c>
      <c r="BR123">
        <v>3</v>
      </c>
      <c r="BS123">
        <v>7</v>
      </c>
      <c r="BT123">
        <v>2</v>
      </c>
      <c r="BU123">
        <v>7</v>
      </c>
      <c r="BV123" s="44">
        <f>-BR123+BS123-BT123+BU123</f>
        <v>9</v>
      </c>
      <c r="CC123">
        <v>2</v>
      </c>
      <c r="CD123">
        <v>4</v>
      </c>
      <c r="CE123">
        <v>4</v>
      </c>
      <c r="CI123" s="44">
        <f>AVERAGE(BW123:CH123)</f>
        <v>3.3333333333333335</v>
      </c>
      <c r="CJ123">
        <v>4</v>
      </c>
      <c r="CK123">
        <v>4</v>
      </c>
      <c r="CL123">
        <v>5</v>
      </c>
      <c r="CM123">
        <v>4</v>
      </c>
      <c r="CN123">
        <v>3</v>
      </c>
      <c r="CO123">
        <v>5</v>
      </c>
      <c r="CP123">
        <v>4</v>
      </c>
      <c r="CQ123">
        <v>4</v>
      </c>
      <c r="CR123">
        <v>5</v>
      </c>
      <c r="CS123">
        <v>3</v>
      </c>
      <c r="CT123">
        <v>1</v>
      </c>
      <c r="CU123">
        <v>4</v>
      </c>
      <c r="CV123">
        <f>IF(BE123="Unión por la Patria (Frente de Todos)",AVERAGE(CM123:CO123)-MIN(AVERAGE(CJ123:CL123),AVERAGE(CP123:CR123),AVERAGE(CS123:CU123)),IF(BE123="Juntos por el Cambio",AVERAGE(CJ123:CL123)-MIN(AVERAGE(CM123:CO123),AVERAGE(CP123:CR123),AVERAGE(CS123:CU123)),IF(BE123="La Libertad Avanza",AVERAGE(CP123:CR123)-MIN(AVERAGE(CS123:CU123),AVERAGE(CM123:CO123),AVERAGE(CJ123:CL123)),IF(BE123="Frente de Izquierda",AVERAGE(CS123:CU123)-MIN(AVERAGE(CP123:CR123),AVERAGE(CM123:CO123),AVERAGE(CJ123:CL123)),"N/A"))))</f>
        <v>1.6666666666666665</v>
      </c>
      <c r="CW123">
        <f>MAX(SUM(CJ123:CL123),SUM(CM123:CO123),SUM(CP123:CR123),SUM(CS123:CU123))-MIN(SUM(CJ123:CL123),SUM(CM123:CO123),SUM(CP123:CR123),SUM(CS123:CU123))</f>
        <v>5</v>
      </c>
      <c r="CX123">
        <f>IF(BE123="Unión por la Patria (Frente de Todos)",AVERAGE(CM123:CO123)-AVERAGE(CJ123:CL123,CP123:CR123,CS123:CU123),IF(BE123="Juntos por el Cambio",AVERAGE(CJ123:CL123)-AVERAGE(CM123:CU123),IF(BE123="La Libertad Avanza",AVERAGE(CP123:CR123)-AVERAGE(CS123:CU123,CJ123:CO123),IF(BE123="Frente de Izquierda",AVERAGE(CS123:CU123)-AVERAGE(CJ123:CR123),"N/A"))))</f>
        <v>0.66666666666666652</v>
      </c>
      <c r="CY123">
        <f>IF(BE123="Unión por la Patria (Frente de Todos)",CM123-MIN(CJ123,CP123,CS123),IF(BE123="Juntos por el Cambio",CJ123-MIN(CM123,CP123,CS123),IF(BE123="La Libertad Avanza",CP123-MIN(CJ123,CM123,CS123),IF(BE123="Frente de Izquierda",CS123-MIN(CJ123,CM123,CP123),"N/A"))))</f>
        <v>1</v>
      </c>
      <c r="CZ123">
        <f>MAX(CJ123,CM123,CP123,CS123)-MIN(CJ123,CM123,CP123,CS123)</f>
        <v>1</v>
      </c>
      <c r="DA123">
        <f>IF(BE123="Unión por la Patria (Frente de Todos)",CM123-AVERAGE(CS123,CP123,CJ123),IF(BE123="Juntos por el Cambio",CJ123-AVERAGE(CM123,CP123,CS123),IF(BE123="La Libertad Avanza",CP123-AVERAGE(CS123,CM123,CJ123),IF(BE123="Frente de Izquierda",CS123-AVERAGE(CP123,CM123,CJ123),"N/A"))))</f>
        <v>0.33333333333333348</v>
      </c>
      <c r="DB123">
        <f>IF(BE123="Unión por la Patria (Frente de Todos)",CN123-MIN(CK123,CQ123,CT123),IF(BE123="Juntos por el Cambio",CK123-MIN(CN123,CQ123,CT123),IF(BE123="La Libertad Avanza",CQ123-MIN(CK123,CN123,CT123),IF(BE123="Frente de Izquierda",CT123-MIN(CK123,CN123,CQ123),"N/A"))))</f>
        <v>3</v>
      </c>
      <c r="DC123">
        <f>MAX(CK123,CN123,CQ123,CT123)-MIN(CK123,CN123,CQ123,CT123)</f>
        <v>3</v>
      </c>
      <c r="DD123">
        <f>IF(BE123="Unión por la Patria (Frente de Todos)",CN123-AVERAGE(CK123,CQ123,CT123),IF(BE123="Juntos por el Cambio",CK123-AVERAGE(CN123,CQ123,CT123),IF(BE123="La Libertad Avanza",CQ123-AVERAGE(CK123,CN123,CT123),IF(BE123="Frente de Izquierda",CT123-AVERAGE(CK123,CN123,CQ123),"N/A"))))</f>
        <v>1.3333333333333335</v>
      </c>
      <c r="DE123">
        <f>IF(BE123="Unión por la Patria (Frente de Todos)",AVERAGE(CJ123:CL123,CP123:CU123),IF(BE123="Juntos por el Cambio",AVERAGE(CM123:CU123),IF(BE123="La Libertad Avanza",AVERAGE(CS123:CU123,CJ123:CO123),IF(BE123="Frente de Izquierda",AVERAGE(CJ123:CR123),"N/A"))))</f>
        <v>3.6666666666666665</v>
      </c>
      <c r="DF123">
        <v>7</v>
      </c>
      <c r="DG123" t="s">
        <v>518</v>
      </c>
      <c r="DH123" t="s">
        <v>518</v>
      </c>
      <c r="DI123" t="s">
        <v>518</v>
      </c>
      <c r="DJ123" t="s">
        <v>518</v>
      </c>
      <c r="DK123" t="s">
        <v>518</v>
      </c>
      <c r="DL123" t="s">
        <v>518</v>
      </c>
      <c r="DM123" t="s">
        <v>518</v>
      </c>
      <c r="DN123" t="s">
        <v>518</v>
      </c>
      <c r="DO123" t="s">
        <v>518</v>
      </c>
      <c r="DP123" t="s">
        <v>518</v>
      </c>
      <c r="DQ123" t="s">
        <v>518</v>
      </c>
      <c r="DR123" t="s">
        <v>518</v>
      </c>
      <c r="DS123" t="s">
        <v>518</v>
      </c>
      <c r="DT123" t="s">
        <v>518</v>
      </c>
      <c r="DU123" t="s">
        <v>518</v>
      </c>
      <c r="DV123" t="s">
        <v>518</v>
      </c>
      <c r="DW123" t="s">
        <v>518</v>
      </c>
      <c r="DX123" t="s">
        <v>518</v>
      </c>
      <c r="DY123" t="s">
        <v>518</v>
      </c>
      <c r="DZ123" t="s">
        <v>518</v>
      </c>
    </row>
    <row r="124" spans="1:130" x14ac:dyDescent="0.2">
      <c r="A124" s="44">
        <v>897</v>
      </c>
      <c r="B124" s="44">
        <v>1</v>
      </c>
      <c r="C124" s="44" t="s">
        <v>49</v>
      </c>
      <c r="D124" s="44">
        <v>6</v>
      </c>
      <c r="E124" s="44">
        <v>7</v>
      </c>
      <c r="F124" s="44">
        <v>2</v>
      </c>
      <c r="G124" s="44">
        <v>1</v>
      </c>
      <c r="H124" s="44">
        <v>6</v>
      </c>
      <c r="I124" s="44">
        <v>1</v>
      </c>
      <c r="J124" s="44">
        <v>7</v>
      </c>
      <c r="K124" s="44">
        <f>AVERAGE(ABS(F124-4),ABS(G124-4),ABS(H124-4),ABS(I124-4),ABS(J124-4))</f>
        <v>2.6</v>
      </c>
      <c r="L124" s="44">
        <v>5</v>
      </c>
      <c r="M124" s="44">
        <v>2</v>
      </c>
      <c r="N124" s="44">
        <v>6</v>
      </c>
      <c r="O124" s="9">
        <f>AVERAGE(L124:N124)</f>
        <v>4.333333333333333</v>
      </c>
      <c r="P124" s="44">
        <v>5</v>
      </c>
      <c r="Q124" s="44">
        <v>6</v>
      </c>
      <c r="R124" s="44">
        <v>3</v>
      </c>
      <c r="S124" s="44">
        <v>6</v>
      </c>
      <c r="T124" s="44">
        <f>-P124+Q124-R124+S124</f>
        <v>4</v>
      </c>
      <c r="U124" s="44"/>
      <c r="V124" s="44"/>
      <c r="W124" s="44"/>
      <c r="X124" s="44"/>
      <c r="Y124" s="44"/>
      <c r="Z124" s="44"/>
      <c r="AA124" s="44">
        <v>3</v>
      </c>
      <c r="AB124" s="44">
        <v>6</v>
      </c>
      <c r="AC124" s="44">
        <v>3</v>
      </c>
      <c r="AD124" s="44"/>
      <c r="AE124" s="44"/>
      <c r="AF124" s="44"/>
      <c r="AG124" s="44">
        <f>AVERAGE(U124:AF124)</f>
        <v>4</v>
      </c>
      <c r="AH124" s="44">
        <v>4</v>
      </c>
      <c r="AI124" s="44">
        <v>4</v>
      </c>
      <c r="AJ124" s="44">
        <v>5</v>
      </c>
      <c r="AK124" s="44">
        <v>1</v>
      </c>
      <c r="AL124" s="44">
        <v>1</v>
      </c>
      <c r="AM124" s="44">
        <v>2</v>
      </c>
      <c r="AN124" s="44">
        <v>5</v>
      </c>
      <c r="AO124" s="44">
        <v>4</v>
      </c>
      <c r="AP124" s="44">
        <v>5</v>
      </c>
      <c r="AQ124" s="44">
        <v>1</v>
      </c>
      <c r="AR124" s="44">
        <v>1</v>
      </c>
      <c r="AS124" s="44">
        <v>1</v>
      </c>
      <c r="AT124">
        <f>IF(C124="Unión por la Patria (Frente de Todos)",AVERAGE(AK124:AM124)-MIN(AVERAGE(AH124:AJ124),AVERAGE(AN124:AP124),AVERAGE(AQ124:AS124)),IF(C124="Juntos por el Cambio",AVERAGE(AH124:AJ124)-MIN(AVERAGE(AK124:AM124),AVERAGE(AN124:AP124),AVERAGE(AQ124:AS124)),IF(C124="La Libertad Avanza",AVERAGE(AN124:AP124)-MIN(AVERAGE(AQ124:AS124),AVERAGE(AK124:AM124),AVERAGE(AH124:AJ124)),IF(C124="Frente de Izquierda",AVERAGE(AQ124:AS124)-MIN(AVERAGE(AN124:AP124),AVERAGE(AK124:AM124),AVERAGE(AH124:AJ124)),"N/A"))))</f>
        <v>3.666666666666667</v>
      </c>
      <c r="AU124">
        <f>MAX(SUM(AH124:AJ124),SUM(AK124:AM124),SUM(AN124:AP124),SUM(AQ124:AS124))-MIN(SUM(AH124:AJ124),SUM(AK124:AM124),SUM(AN124:AP124),SUM(AQ124:AS124))</f>
        <v>11</v>
      </c>
      <c r="AV124">
        <f>IF(C124="Unión por la Patria (Frente de Todos)",AVERAGE(AK124:AM124)-AVERAGE(AH124:AJ124,AN124:AP124,AQ124:AS124),IF(C124="Juntos por el Cambio",AVERAGE(AH124:AJ124)-AVERAGE(AK124:AS124),IF(C124="La Libertad Avanza",AVERAGE(AN124:AP124)-AVERAGE(AQ124:AS124,AH124:AM124),IF(C124="Frente de Izquierda",AVERAGE(AQ124:AS124)-AVERAGE(AH124:AP124),"N/A"))))</f>
        <v>2.4444444444444446</v>
      </c>
      <c r="AW124">
        <f>IF(C124="Unión por la Patria (Frente de Todos)",AK124-MIN(AH124,AN124,AQ124),IF(C124="Juntos por el Cambio",AH124-MIN(AK124,AN124,AQ124),IF(C124="La Libertad Avanza",AN124-MIN(AH124,AK124,AQ124),IF(C124="Frente de Izquierda",AQ124-MIN(AH124,AK124,AN124),"N/A"))))</f>
        <v>4</v>
      </c>
      <c r="AX124">
        <f>MAX(AH124,AK124,AN124,AQ124)-MIN(AH124,AK124,AN124,AQ124)</f>
        <v>4</v>
      </c>
      <c r="AY124">
        <f>IF(C124="Unión por la Patria (Frente de Todos)",AK124-AVERAGE(AQ124,AN124,AH124),IF(C124="Juntos por el Cambio",AH124-AVERAGE(AK124,AN124,AQ124),IF(C124="La Libertad Avanza",AN124-AVERAGE(AQ124,AK124,AH124),IF(C124="Frente de Izquierda",AQ124-AVERAGE(AN124,AK124,AH124),"N/A"))))</f>
        <v>3</v>
      </c>
      <c r="AZ124">
        <f>IF(C124="Unión por la Patria (Frente de Todos)",AL124-MIN(AI124,AO124,AR124),IF(C124="Juntos por el Cambio",AI124-MIN(AL124,AO124,AR124),IF(C124="La Libertad Avanza",AO124-MIN(AI124,AL124,AR124),IF(C124="Frente de Izquierda",AR124-MIN(AI124,AL124,AO124),"N/A"))))</f>
        <v>3</v>
      </c>
      <c r="BA124">
        <f>MAX(AI124,AL124,AO124,AR124)-MIN(AI124,AL124,AO124,AR124)</f>
        <v>3</v>
      </c>
      <c r="BB124">
        <f>IF(C124="Unión por la Patria (Frente de Todos)",AL124-AVERAGE(AI124,AO124,AR124),IF(C124="Juntos por el Cambio",AI124-AVERAGE(AL124,AO124,AR124),IF(C124="La Libertad Avanza",AO124-AVERAGE(AI124,AL124,AR124),IF(C124="Frente de Izquierda",AR124-AVERAGE(AI124,AL124,AO124),"N/A"))))</f>
        <v>2</v>
      </c>
      <c r="BC124">
        <f>IF(C124="Unión por la Patria (Frente de Todos)",AVERAGE(AH124:AJ124,AN124:AS124),IF(C124="Juntos por el Cambio",AVERAGE(AK124:AS124),IF(C124="La Libertad Avanza",AVERAGE(AQ124:AS124,AH124:AM124),IF(C124="Frente de Izquierda",AVERAGE(AH124:AP124),"N/A"))))</f>
        <v>2.2222222222222223</v>
      </c>
      <c r="BE124" t="s">
        <v>49</v>
      </c>
      <c r="BF124">
        <v>6</v>
      </c>
      <c r="BG124">
        <v>7</v>
      </c>
      <c r="BH124">
        <v>2</v>
      </c>
      <c r="BI124">
        <v>1</v>
      </c>
      <c r="BJ124">
        <v>6</v>
      </c>
      <c r="BK124">
        <v>1</v>
      </c>
      <c r="BL124">
        <v>7</v>
      </c>
      <c r="BM124" s="44">
        <f>AVERAGE(ABS(BH124-4),ABS(BI124-4),ABS(BJ124-4),ABS(BK124-4),ABS(BL124-4))</f>
        <v>2.6</v>
      </c>
      <c r="BN124">
        <v>6</v>
      </c>
      <c r="BO124">
        <v>2</v>
      </c>
      <c r="BP124">
        <v>5</v>
      </c>
      <c r="BQ124" s="9">
        <f>AVERAGE(BN124:BP124)</f>
        <v>4.333333333333333</v>
      </c>
      <c r="BR124">
        <v>5</v>
      </c>
      <c r="BS124">
        <v>6</v>
      </c>
      <c r="BT124">
        <v>3</v>
      </c>
      <c r="BU124">
        <v>5</v>
      </c>
      <c r="BV124" s="44">
        <f>-BR124+BS124-BT124+BU124</f>
        <v>3</v>
      </c>
      <c r="CC124">
        <v>3</v>
      </c>
      <c r="CD124">
        <v>6</v>
      </c>
      <c r="CE124">
        <v>4</v>
      </c>
      <c r="CI124" s="44">
        <f>AVERAGE(BW124:CH124)</f>
        <v>4.333333333333333</v>
      </c>
      <c r="CJ124">
        <v>5</v>
      </c>
      <c r="CK124">
        <v>5</v>
      </c>
      <c r="CL124">
        <v>5</v>
      </c>
      <c r="CM124">
        <v>3</v>
      </c>
      <c r="CN124">
        <v>3</v>
      </c>
      <c r="CO124">
        <v>3</v>
      </c>
      <c r="CP124">
        <v>5</v>
      </c>
      <c r="CQ124">
        <v>5</v>
      </c>
      <c r="CR124">
        <v>5</v>
      </c>
      <c r="CS124">
        <v>3</v>
      </c>
      <c r="CT124">
        <v>3</v>
      </c>
      <c r="CU124">
        <v>3</v>
      </c>
      <c r="CV124">
        <f>IF(BE124="Unión por la Patria (Frente de Todos)",AVERAGE(CM124:CO124)-MIN(AVERAGE(CJ124:CL124),AVERAGE(CP124:CR124),AVERAGE(CS124:CU124)),IF(BE124="Juntos por el Cambio",AVERAGE(CJ124:CL124)-MIN(AVERAGE(CM124:CO124),AVERAGE(CP124:CR124),AVERAGE(CS124:CU124)),IF(BE124="La Libertad Avanza",AVERAGE(CP124:CR124)-MIN(AVERAGE(CS124:CU124),AVERAGE(CM124:CO124),AVERAGE(CJ124:CL124)),IF(BE124="Frente de Izquierda",AVERAGE(CS124:CU124)-MIN(AVERAGE(CP124:CR124),AVERAGE(CM124:CO124),AVERAGE(CJ124:CL124)),"N/A"))))</f>
        <v>2</v>
      </c>
      <c r="CW124">
        <f>MAX(SUM(CJ124:CL124),SUM(CM124:CO124),SUM(CP124:CR124),SUM(CS124:CU124))-MIN(SUM(CJ124:CL124),SUM(CM124:CO124),SUM(CP124:CR124),SUM(CS124:CU124))</f>
        <v>6</v>
      </c>
      <c r="CX124">
        <f>IF(BE124="Unión por la Patria (Frente de Todos)",AVERAGE(CM124:CO124)-AVERAGE(CJ124:CL124,CP124:CR124,CS124:CU124),IF(BE124="Juntos por el Cambio",AVERAGE(CJ124:CL124)-AVERAGE(CM124:CU124),IF(BE124="La Libertad Avanza",AVERAGE(CP124:CR124)-AVERAGE(CS124:CU124,CJ124:CO124),IF(BE124="Frente de Izquierda",AVERAGE(CS124:CU124)-AVERAGE(CJ124:CR124),"N/A"))))</f>
        <v>1.3333333333333335</v>
      </c>
      <c r="CY124">
        <f>IF(BE124="Unión por la Patria (Frente de Todos)",CM124-MIN(CJ124,CP124,CS124),IF(BE124="Juntos por el Cambio",CJ124-MIN(CM124,CP124,CS124),IF(BE124="La Libertad Avanza",CP124-MIN(CJ124,CM124,CS124),IF(BE124="Frente de Izquierda",CS124-MIN(CJ124,CM124,CP124),"N/A"))))</f>
        <v>2</v>
      </c>
      <c r="CZ124">
        <f>MAX(CJ124,CM124,CP124,CS124)-MIN(CJ124,CM124,CP124,CS124)</f>
        <v>2</v>
      </c>
      <c r="DA124">
        <f>IF(BE124="Unión por la Patria (Frente de Todos)",CM124-AVERAGE(CS124,CP124,CJ124),IF(BE124="Juntos por el Cambio",CJ124-AVERAGE(CM124,CP124,CS124),IF(BE124="La Libertad Avanza",CP124-AVERAGE(CS124,CM124,CJ124),IF(BE124="Frente de Izquierda",CS124-AVERAGE(CP124,CM124,CJ124),"N/A"))))</f>
        <v>1.3333333333333335</v>
      </c>
      <c r="DB124">
        <f>IF(BE124="Unión por la Patria (Frente de Todos)",CN124-MIN(CK124,CQ124,CT124),IF(BE124="Juntos por el Cambio",CK124-MIN(CN124,CQ124,CT124),IF(BE124="La Libertad Avanza",CQ124-MIN(CK124,CN124,CT124),IF(BE124="Frente de Izquierda",CT124-MIN(CK124,CN124,CQ124),"N/A"))))</f>
        <v>2</v>
      </c>
      <c r="DC124">
        <f>MAX(CK124,CN124,CQ124,CT124)-MIN(CK124,CN124,CQ124,CT124)</f>
        <v>2</v>
      </c>
      <c r="DD124">
        <f>IF(BE124="Unión por la Patria (Frente de Todos)",CN124-AVERAGE(CK124,CQ124,CT124),IF(BE124="Juntos por el Cambio",CK124-AVERAGE(CN124,CQ124,CT124),IF(BE124="La Libertad Avanza",CQ124-AVERAGE(CK124,CN124,CT124),IF(BE124="Frente de Izquierda",CT124-AVERAGE(CK124,CN124,CQ124),"N/A"))))</f>
        <v>1.3333333333333335</v>
      </c>
      <c r="DE124">
        <f>IF(BE124="Unión por la Patria (Frente de Todos)",AVERAGE(CJ124:CL124,CP124:CU124),IF(BE124="Juntos por el Cambio",AVERAGE(CM124:CU124),IF(BE124="La Libertad Avanza",AVERAGE(CS124:CU124,CJ124:CO124),IF(BE124="Frente de Izquierda",AVERAGE(CJ124:CR124),"N/A"))))</f>
        <v>3.6666666666666665</v>
      </c>
      <c r="DF124">
        <v>9</v>
      </c>
      <c r="DG124">
        <v>0</v>
      </c>
      <c r="DH124">
        <v>3</v>
      </c>
      <c r="DI124">
        <v>3</v>
      </c>
      <c r="DJ124">
        <v>1</v>
      </c>
      <c r="DK124">
        <v>7</v>
      </c>
      <c r="DL124">
        <v>2</v>
      </c>
      <c r="DM124">
        <v>1</v>
      </c>
      <c r="DN124">
        <v>1</v>
      </c>
      <c r="DO124">
        <v>2</v>
      </c>
      <c r="DP124">
        <v>7</v>
      </c>
      <c r="DQ124">
        <v>7</v>
      </c>
      <c r="DR124">
        <v>5</v>
      </c>
      <c r="DS124">
        <v>4</v>
      </c>
      <c r="DT124">
        <v>7</v>
      </c>
      <c r="DU124">
        <v>7</v>
      </c>
      <c r="DV124">
        <v>1</v>
      </c>
      <c r="DW124" t="s">
        <v>617</v>
      </c>
      <c r="DX124" t="s">
        <v>617</v>
      </c>
      <c r="DY124" t="s">
        <v>617</v>
      </c>
      <c r="DZ124" t="s">
        <v>618</v>
      </c>
    </row>
    <row r="125" spans="1:130" x14ac:dyDescent="0.2">
      <c r="A125" s="44">
        <v>773</v>
      </c>
      <c r="B125" s="44">
        <v>0</v>
      </c>
      <c r="C125" s="44" t="s">
        <v>47</v>
      </c>
      <c r="D125" s="44">
        <v>6</v>
      </c>
      <c r="E125" s="44">
        <v>3</v>
      </c>
      <c r="F125" s="44">
        <v>4</v>
      </c>
      <c r="G125" s="44">
        <v>5</v>
      </c>
      <c r="H125" s="44">
        <v>5</v>
      </c>
      <c r="I125" s="44">
        <v>7</v>
      </c>
      <c r="J125" s="44">
        <v>1</v>
      </c>
      <c r="K125" s="44">
        <f>AVERAGE(ABS(F125-4),ABS(G125-4),ABS(H125-4),ABS(I125-4),ABS(J125-4))</f>
        <v>1.6</v>
      </c>
      <c r="L125" s="44">
        <v>5</v>
      </c>
      <c r="M125" s="44">
        <v>4</v>
      </c>
      <c r="N125" s="44">
        <v>7</v>
      </c>
      <c r="O125" s="9">
        <f>AVERAGE(L125:N125)</f>
        <v>5.333333333333333</v>
      </c>
      <c r="P125" s="44">
        <v>1</v>
      </c>
      <c r="Q125" s="44">
        <v>7</v>
      </c>
      <c r="R125" s="44">
        <v>3</v>
      </c>
      <c r="S125" s="44">
        <v>5</v>
      </c>
      <c r="T125" s="44">
        <f>-P125+Q125-R125+S125</f>
        <v>8</v>
      </c>
      <c r="U125" s="44">
        <v>6</v>
      </c>
      <c r="V125" s="44">
        <v>4</v>
      </c>
      <c r="W125" s="44">
        <v>4</v>
      </c>
      <c r="X125" s="44"/>
      <c r="Y125" s="44"/>
      <c r="Z125" s="44"/>
      <c r="AA125" s="44"/>
      <c r="AB125" s="44"/>
      <c r="AC125" s="44"/>
      <c r="AD125" s="44"/>
      <c r="AE125" s="44"/>
      <c r="AF125" s="44"/>
      <c r="AG125" s="44">
        <f>AVERAGE(U125:AF125)</f>
        <v>4.666666666666667</v>
      </c>
      <c r="AH125" s="44">
        <v>4</v>
      </c>
      <c r="AI125" s="44">
        <v>6</v>
      </c>
      <c r="AJ125" s="44">
        <v>6</v>
      </c>
      <c r="AK125" s="44">
        <v>3</v>
      </c>
      <c r="AL125" s="44">
        <v>5</v>
      </c>
      <c r="AM125" s="44">
        <v>5</v>
      </c>
      <c r="AN125" s="44">
        <v>3</v>
      </c>
      <c r="AO125" s="44">
        <v>4</v>
      </c>
      <c r="AP125" s="44">
        <v>6</v>
      </c>
      <c r="AQ125" s="44">
        <v>4</v>
      </c>
      <c r="AR125" s="44">
        <v>4</v>
      </c>
      <c r="AS125" s="44">
        <v>6</v>
      </c>
      <c r="AT125">
        <f>IF(C125="Unión por la Patria (Frente de Todos)",AVERAGE(AK125:AM125)-MIN(AVERAGE(AH125:AJ125),AVERAGE(AN125:AP125),AVERAGE(AQ125:AS125)),IF(C125="Juntos por el Cambio",AVERAGE(AH125:AJ125)-MIN(AVERAGE(AK125:AM125),AVERAGE(AN125:AP125),AVERAGE(AQ125:AS125)),IF(C125="La Libertad Avanza",AVERAGE(AN125:AP125)-MIN(AVERAGE(AQ125:AS125),AVERAGE(AK125:AM125),AVERAGE(AH125:AJ125)),IF(C125="Frente de Izquierda",AVERAGE(AQ125:AS125)-MIN(AVERAGE(AN125:AP125),AVERAGE(AK125:AM125),AVERAGE(AH125:AJ125)),"N/A"))))</f>
        <v>1</v>
      </c>
      <c r="AU125">
        <f>MAX(SUM(AH125:AJ125),SUM(AK125:AM125),SUM(AN125:AP125),SUM(AQ125:AS125))-MIN(SUM(AH125:AJ125),SUM(AK125:AM125),SUM(AN125:AP125),SUM(AQ125:AS125))</f>
        <v>3</v>
      </c>
      <c r="AV125">
        <f>IF(C125="Unión por la Patria (Frente de Todos)",AVERAGE(AK125:AM125)-AVERAGE(AH125:AJ125,AN125:AP125,AQ125:AS125),IF(C125="Juntos por el Cambio",AVERAGE(AH125:AJ125)-AVERAGE(AK125:AS125),IF(C125="La Libertad Avanza",AVERAGE(AN125:AP125)-AVERAGE(AQ125:AS125,AH125:AM125),IF(C125="Frente de Izquierda",AVERAGE(AQ125:AS125)-AVERAGE(AH125:AP125),"N/A"))))</f>
        <v>0.8888888888888884</v>
      </c>
      <c r="AW125">
        <f>IF(C125="Unión por la Patria (Frente de Todos)",AK125-MIN(AH125,AN125,AQ125),IF(C125="Juntos por el Cambio",AH125-MIN(AK125,AN125,AQ125),IF(C125="La Libertad Avanza",AN125-MIN(AH125,AK125,AQ125),IF(C125="Frente de Izquierda",AQ125-MIN(AH125,AK125,AN125),"N/A"))))</f>
        <v>1</v>
      </c>
      <c r="AX125">
        <f>MAX(AH125,AK125,AN125,AQ125)-MIN(AH125,AK125,AN125,AQ125)</f>
        <v>1</v>
      </c>
      <c r="AY125">
        <f>IF(C125="Unión por la Patria (Frente de Todos)",AK125-AVERAGE(AQ125,AN125,AH125),IF(C125="Juntos por el Cambio",AH125-AVERAGE(AK125,AN125,AQ125),IF(C125="La Libertad Avanza",AN125-AVERAGE(AQ125,AK125,AH125),IF(C125="Frente de Izquierda",AQ125-AVERAGE(AN125,AK125,AH125),"N/A"))))</f>
        <v>0.66666666666666652</v>
      </c>
      <c r="AZ125">
        <f>IF(C125="Unión por la Patria (Frente de Todos)",AL125-MIN(AI125,AO125,AR125),IF(C125="Juntos por el Cambio",AI125-MIN(AL125,AO125,AR125),IF(C125="La Libertad Avanza",AO125-MIN(AI125,AL125,AR125),IF(C125="Frente de Izquierda",AR125-MIN(AI125,AL125,AO125),"N/A"))))</f>
        <v>2</v>
      </c>
      <c r="BA125">
        <f>MAX(AI125,AL125,AO125,AR125)-MIN(AI125,AL125,AO125,AR125)</f>
        <v>2</v>
      </c>
      <c r="BB125">
        <f>IF(C125="Unión por la Patria (Frente de Todos)",AL125-AVERAGE(AI125,AO125,AR125),IF(C125="Juntos por el Cambio",AI125-AVERAGE(AL125,AO125,AR125),IF(C125="La Libertad Avanza",AO125-AVERAGE(AI125,AL125,AR125),IF(C125="Frente de Izquierda",AR125-AVERAGE(AI125,AL125,AO125),"N/A"))))</f>
        <v>1.666666666666667</v>
      </c>
      <c r="BC125">
        <f>IF(C125="Unión por la Patria (Frente de Todos)",AVERAGE(AH125:AJ125,AN125:AS125),IF(C125="Juntos por el Cambio",AVERAGE(AK125:AS125),IF(C125="La Libertad Avanza",AVERAGE(AQ125:AS125,AH125:AM125),IF(C125="Frente de Izquierda",AVERAGE(AH125:AP125),"N/A"))))</f>
        <v>4.4444444444444446</v>
      </c>
      <c r="BE125" t="s">
        <v>47</v>
      </c>
      <c r="BF125">
        <v>6</v>
      </c>
      <c r="BG125">
        <v>4</v>
      </c>
      <c r="BH125">
        <v>4</v>
      </c>
      <c r="BI125">
        <v>5</v>
      </c>
      <c r="BJ125">
        <v>5</v>
      </c>
      <c r="BK125">
        <v>7</v>
      </c>
      <c r="BL125">
        <v>5</v>
      </c>
      <c r="BM125" s="44">
        <f>AVERAGE(ABS(BH125-4),ABS(BI125-4),ABS(BJ125-4),ABS(BK125-4),ABS(BL125-4))</f>
        <v>1.2</v>
      </c>
      <c r="BN125">
        <v>7</v>
      </c>
      <c r="BO125">
        <v>5</v>
      </c>
      <c r="BP125">
        <v>7</v>
      </c>
      <c r="BQ125" s="9">
        <f>AVERAGE(BN125:BP125)</f>
        <v>6.333333333333333</v>
      </c>
      <c r="BR125">
        <v>3</v>
      </c>
      <c r="BS125">
        <v>7</v>
      </c>
      <c r="BT125">
        <v>3</v>
      </c>
      <c r="BU125">
        <v>4</v>
      </c>
      <c r="BV125" s="44">
        <f>-BR125+BS125-BT125+BU125</f>
        <v>5</v>
      </c>
      <c r="BW125">
        <v>5</v>
      </c>
      <c r="BX125">
        <v>5</v>
      </c>
      <c r="BY125">
        <v>5</v>
      </c>
      <c r="CI125" s="44">
        <f>AVERAGE(BW125:CH125)</f>
        <v>5</v>
      </c>
      <c r="CJ125">
        <v>4</v>
      </c>
      <c r="CK125">
        <v>6</v>
      </c>
      <c r="CL125">
        <v>6</v>
      </c>
      <c r="CM125">
        <v>2</v>
      </c>
      <c r="CN125">
        <v>4</v>
      </c>
      <c r="CO125">
        <v>3</v>
      </c>
      <c r="CP125">
        <v>4</v>
      </c>
      <c r="CQ125">
        <v>4</v>
      </c>
      <c r="CR125">
        <v>3</v>
      </c>
      <c r="CS125">
        <v>4</v>
      </c>
      <c r="CT125">
        <v>4</v>
      </c>
      <c r="CU125">
        <v>5</v>
      </c>
      <c r="CV125">
        <f>IF(BE125="Unión por la Patria (Frente de Todos)",AVERAGE(CM125:CO125)-MIN(AVERAGE(CJ125:CL125),AVERAGE(CP125:CR125),AVERAGE(CS125:CU125)),IF(BE125="Juntos por el Cambio",AVERAGE(CJ125:CL125)-MIN(AVERAGE(CM125:CO125),AVERAGE(CP125:CR125),AVERAGE(CS125:CU125)),IF(BE125="La Libertad Avanza",AVERAGE(CP125:CR125)-MIN(AVERAGE(CS125:CU125),AVERAGE(CM125:CO125),AVERAGE(CJ125:CL125)),IF(BE125="Frente de Izquierda",AVERAGE(CS125:CU125)-MIN(AVERAGE(CP125:CR125),AVERAGE(CM125:CO125),AVERAGE(CJ125:CL125)),"N/A"))))</f>
        <v>2.333333333333333</v>
      </c>
      <c r="CW125">
        <f>MAX(SUM(CJ125:CL125),SUM(CM125:CO125),SUM(CP125:CR125),SUM(CS125:CU125))-MIN(SUM(CJ125:CL125),SUM(CM125:CO125),SUM(CP125:CR125),SUM(CS125:CU125))</f>
        <v>7</v>
      </c>
      <c r="CX125">
        <f>IF(BE125="Unión por la Patria (Frente de Todos)",AVERAGE(CM125:CO125)-AVERAGE(CJ125:CL125,CP125:CR125,CS125:CU125),IF(BE125="Juntos por el Cambio",AVERAGE(CJ125:CL125)-AVERAGE(CM125:CU125),IF(BE125="La Libertad Avanza",AVERAGE(CP125:CR125)-AVERAGE(CS125:CU125,CJ125:CO125),IF(BE125="Frente de Izquierda",AVERAGE(CS125:CU125)-AVERAGE(CJ125:CR125),"N/A"))))</f>
        <v>1.6666666666666665</v>
      </c>
      <c r="CY125">
        <f>IF(BE125="Unión por la Patria (Frente de Todos)",CM125-MIN(CJ125,CP125,CS125),IF(BE125="Juntos por el Cambio",CJ125-MIN(CM125,CP125,CS125),IF(BE125="La Libertad Avanza",CP125-MIN(CJ125,CM125,CS125),IF(BE125="Frente de Izquierda",CS125-MIN(CJ125,CM125,CP125),"N/A"))))</f>
        <v>2</v>
      </c>
      <c r="CZ125">
        <f>MAX(CJ125,CM125,CP125,CS125)-MIN(CJ125,CM125,CP125,CS125)</f>
        <v>2</v>
      </c>
      <c r="DA125">
        <f>IF(BE125="Unión por la Patria (Frente de Todos)",CM125-AVERAGE(CS125,CP125,CJ125),IF(BE125="Juntos por el Cambio",CJ125-AVERAGE(CM125,CP125,CS125),IF(BE125="La Libertad Avanza",CP125-AVERAGE(CS125,CM125,CJ125),IF(BE125="Frente de Izquierda",CS125-AVERAGE(CP125,CM125,CJ125),"N/A"))))</f>
        <v>0.66666666666666652</v>
      </c>
      <c r="DB125">
        <f>IF(BE125="Unión por la Patria (Frente de Todos)",CN125-MIN(CK125,CQ125,CT125),IF(BE125="Juntos por el Cambio",CK125-MIN(CN125,CQ125,CT125),IF(BE125="La Libertad Avanza",CQ125-MIN(CK125,CN125,CT125),IF(BE125="Frente de Izquierda",CT125-MIN(CK125,CN125,CQ125),"N/A"))))</f>
        <v>2</v>
      </c>
      <c r="DC125">
        <f>MAX(CK125,CN125,CQ125,CT125)-MIN(CK125,CN125,CQ125,CT125)</f>
        <v>2</v>
      </c>
      <c r="DD125">
        <f>IF(BE125="Unión por la Patria (Frente de Todos)",CN125-AVERAGE(CK125,CQ125,CT125),IF(BE125="Juntos por el Cambio",CK125-AVERAGE(CN125,CQ125,CT125),IF(BE125="La Libertad Avanza",CQ125-AVERAGE(CK125,CN125,CT125),IF(BE125="Frente de Izquierda",CT125-AVERAGE(CK125,CN125,CQ125),"N/A"))))</f>
        <v>2</v>
      </c>
      <c r="DE125">
        <f>IF(BE125="Unión por la Patria (Frente de Todos)",AVERAGE(CJ125:CL125,CP125:CU125),IF(BE125="Juntos por el Cambio",AVERAGE(CM125:CU125),IF(BE125="La Libertad Avanza",AVERAGE(CS125:CU125,CJ125:CO125),IF(BE125="Frente de Izquierda",AVERAGE(CJ125:CR125),"N/A"))))</f>
        <v>3.6666666666666665</v>
      </c>
      <c r="DF125">
        <v>7</v>
      </c>
      <c r="DG125" t="s">
        <v>518</v>
      </c>
      <c r="DH125" t="s">
        <v>518</v>
      </c>
      <c r="DI125" t="s">
        <v>518</v>
      </c>
      <c r="DJ125" t="s">
        <v>518</v>
      </c>
      <c r="DK125" t="s">
        <v>518</v>
      </c>
      <c r="DL125" t="s">
        <v>518</v>
      </c>
      <c r="DM125" t="s">
        <v>518</v>
      </c>
      <c r="DN125" t="s">
        <v>518</v>
      </c>
      <c r="DO125" t="s">
        <v>518</v>
      </c>
      <c r="DP125" t="s">
        <v>518</v>
      </c>
      <c r="DQ125" t="s">
        <v>518</v>
      </c>
      <c r="DR125" t="s">
        <v>518</v>
      </c>
      <c r="DS125" t="s">
        <v>518</v>
      </c>
      <c r="DT125" t="s">
        <v>518</v>
      </c>
      <c r="DU125" t="s">
        <v>518</v>
      </c>
      <c r="DV125" t="s">
        <v>518</v>
      </c>
      <c r="DW125" t="s">
        <v>518</v>
      </c>
      <c r="DX125" t="s">
        <v>518</v>
      </c>
      <c r="DY125" t="s">
        <v>518</v>
      </c>
      <c r="DZ125" t="s">
        <v>518</v>
      </c>
    </row>
    <row r="126" spans="1:130" x14ac:dyDescent="0.2">
      <c r="A126" s="44">
        <v>1260</v>
      </c>
      <c r="B126" s="44">
        <v>0</v>
      </c>
      <c r="C126" s="44" t="s">
        <v>53</v>
      </c>
      <c r="D126" s="44">
        <v>7</v>
      </c>
      <c r="E126" s="44">
        <v>6</v>
      </c>
      <c r="F126" s="44">
        <v>3</v>
      </c>
      <c r="G126" s="44">
        <v>4</v>
      </c>
      <c r="H126" s="44">
        <v>1</v>
      </c>
      <c r="I126" s="44">
        <v>7</v>
      </c>
      <c r="J126" s="44">
        <v>1</v>
      </c>
      <c r="K126" s="44">
        <f>AVERAGE(ABS(F126-4),ABS(G126-4),ABS(H126-4),ABS(I126-4),ABS(J126-4))</f>
        <v>2</v>
      </c>
      <c r="L126" s="44">
        <v>7</v>
      </c>
      <c r="M126" s="44">
        <v>4</v>
      </c>
      <c r="N126" s="44">
        <v>7</v>
      </c>
      <c r="O126" s="9">
        <f>AVERAGE(L126:N126)</f>
        <v>6</v>
      </c>
      <c r="P126" s="44">
        <v>4</v>
      </c>
      <c r="Q126" s="44">
        <v>7</v>
      </c>
      <c r="R126" s="44">
        <v>1</v>
      </c>
      <c r="S126" s="44">
        <v>7</v>
      </c>
      <c r="T126" s="44">
        <f>-P126+Q126-R126+S126</f>
        <v>9</v>
      </c>
      <c r="U126" s="44"/>
      <c r="V126" s="44"/>
      <c r="W126" s="44"/>
      <c r="X126" s="44">
        <v>6</v>
      </c>
      <c r="Y126" s="44">
        <v>3</v>
      </c>
      <c r="Z126" s="44">
        <v>6</v>
      </c>
      <c r="AA126" s="44"/>
      <c r="AB126" s="44"/>
      <c r="AC126" s="44"/>
      <c r="AD126" s="44"/>
      <c r="AE126" s="44"/>
      <c r="AF126" s="44"/>
      <c r="AG126" s="44">
        <f>AVERAGE(U126:AF126)</f>
        <v>5</v>
      </c>
      <c r="AH126" s="44">
        <v>2</v>
      </c>
      <c r="AI126" s="44">
        <v>1</v>
      </c>
      <c r="AJ126" s="44">
        <v>4</v>
      </c>
      <c r="AK126" s="44">
        <v>6</v>
      </c>
      <c r="AL126" s="44">
        <v>6</v>
      </c>
      <c r="AM126" s="44">
        <v>6</v>
      </c>
      <c r="AN126" s="44">
        <v>1</v>
      </c>
      <c r="AO126" s="44">
        <v>1</v>
      </c>
      <c r="AP126" s="44">
        <v>1</v>
      </c>
      <c r="AQ126" s="44">
        <v>6</v>
      </c>
      <c r="AR126" s="44">
        <v>6</v>
      </c>
      <c r="AS126" s="44">
        <v>6</v>
      </c>
      <c r="AT126">
        <f>IF(C126="Unión por la Patria (Frente de Todos)",AVERAGE(AK126:AM126)-MIN(AVERAGE(AH126:AJ126),AVERAGE(AN126:AP126),AVERAGE(AQ126:AS126)),IF(C126="Juntos por el Cambio",AVERAGE(AH126:AJ126)-MIN(AVERAGE(AK126:AM126),AVERAGE(AN126:AP126),AVERAGE(AQ126:AS126)),IF(C126="La Libertad Avanza",AVERAGE(AN126:AP126)-MIN(AVERAGE(AQ126:AS126),AVERAGE(AK126:AM126),AVERAGE(AH126:AJ126)),IF(C126="Frente de Izquierda",AVERAGE(AQ126:AS126)-MIN(AVERAGE(AN126:AP126),AVERAGE(AK126:AM126),AVERAGE(AH126:AJ126)),"N/A"))))</f>
        <v>5</v>
      </c>
      <c r="AU126">
        <f>MAX(SUM(AH126:AJ126),SUM(AK126:AM126),SUM(AN126:AP126),SUM(AQ126:AS126))-MIN(SUM(AH126:AJ126),SUM(AK126:AM126),SUM(AN126:AP126),SUM(AQ126:AS126))</f>
        <v>15</v>
      </c>
      <c r="AV126">
        <f>IF(C126="Unión por la Patria (Frente de Todos)",AVERAGE(AK126:AM126)-AVERAGE(AH126:AJ126,AN126:AP126,AQ126:AS126),IF(C126="Juntos por el Cambio",AVERAGE(AH126:AJ126)-AVERAGE(AK126:AS126),IF(C126="La Libertad Avanza",AVERAGE(AN126:AP126)-AVERAGE(AQ126:AS126,AH126:AM126),IF(C126="Frente de Izquierda",AVERAGE(AQ126:AS126)-AVERAGE(AH126:AP126),"N/A"))))</f>
        <v>2.8888888888888888</v>
      </c>
      <c r="AW126">
        <f>IF(C126="Unión por la Patria (Frente de Todos)",AK126-MIN(AH126,AN126,AQ126),IF(C126="Juntos por el Cambio",AH126-MIN(AK126,AN126,AQ126),IF(C126="La Libertad Avanza",AN126-MIN(AH126,AK126,AQ126),IF(C126="Frente de Izquierda",AQ126-MIN(AH126,AK126,AN126),"N/A"))))</f>
        <v>5</v>
      </c>
      <c r="AX126">
        <f>MAX(AH126,AK126,AN126,AQ126)-MIN(AH126,AK126,AN126,AQ126)</f>
        <v>5</v>
      </c>
      <c r="AY126">
        <f>IF(C126="Unión por la Patria (Frente de Todos)",AK126-AVERAGE(AQ126,AN126,AH126),IF(C126="Juntos por el Cambio",AH126-AVERAGE(AK126,AN126,AQ126),IF(C126="La Libertad Avanza",AN126-AVERAGE(AQ126,AK126,AH126),IF(C126="Frente de Izquierda",AQ126-AVERAGE(AN126,AK126,AH126),"N/A"))))</f>
        <v>3</v>
      </c>
      <c r="AZ126">
        <f>IF(C126="Unión por la Patria (Frente de Todos)",AL126-MIN(AI126,AO126,AR126),IF(C126="Juntos por el Cambio",AI126-MIN(AL126,AO126,AR126),IF(C126="La Libertad Avanza",AO126-MIN(AI126,AL126,AR126),IF(C126="Frente de Izquierda",AR126-MIN(AI126,AL126,AO126),"N/A"))))</f>
        <v>5</v>
      </c>
      <c r="BA126">
        <f>MAX(AI126,AL126,AO126,AR126)-MIN(AI126,AL126,AO126,AR126)</f>
        <v>5</v>
      </c>
      <c r="BB126">
        <f>IF(C126="Unión por la Patria (Frente de Todos)",AL126-AVERAGE(AI126,AO126,AR126),IF(C126="Juntos por el Cambio",AI126-AVERAGE(AL126,AO126,AR126),IF(C126="La Libertad Avanza",AO126-AVERAGE(AI126,AL126,AR126),IF(C126="Frente de Izquierda",AR126-AVERAGE(AI126,AL126,AO126),"N/A"))))</f>
        <v>3.3333333333333335</v>
      </c>
      <c r="BC126">
        <f>IF(C126="Unión por la Patria (Frente de Todos)",AVERAGE(AH126:AJ126,AN126:AS126),IF(C126="Juntos por el Cambio",AVERAGE(AK126:AS126),IF(C126="La Libertad Avanza",AVERAGE(AQ126:AS126,AH126:AM126),IF(C126="Frente de Izquierda",AVERAGE(AH126:AP126),"N/A"))))</f>
        <v>3.1111111111111112</v>
      </c>
      <c r="BE126" t="s">
        <v>53</v>
      </c>
      <c r="BF126">
        <v>7</v>
      </c>
      <c r="BG126">
        <v>5</v>
      </c>
      <c r="BH126">
        <v>3</v>
      </c>
      <c r="BI126">
        <v>4</v>
      </c>
      <c r="BJ126">
        <v>1</v>
      </c>
      <c r="BK126">
        <v>7</v>
      </c>
      <c r="BL126">
        <v>1</v>
      </c>
      <c r="BM126" s="44">
        <f>AVERAGE(ABS(BH126-4),ABS(BI126-4),ABS(BJ126-4),ABS(BK126-4),ABS(BL126-4))</f>
        <v>2</v>
      </c>
      <c r="BN126">
        <v>7</v>
      </c>
      <c r="BO126">
        <v>7</v>
      </c>
      <c r="BP126">
        <v>7</v>
      </c>
      <c r="BQ126" s="9">
        <f>AVERAGE(BN126:BP126)</f>
        <v>7</v>
      </c>
      <c r="BR126">
        <v>2</v>
      </c>
      <c r="BS126">
        <v>7</v>
      </c>
      <c r="BT126">
        <v>1</v>
      </c>
      <c r="BU126">
        <v>5</v>
      </c>
      <c r="BV126" s="44">
        <f>-BR126+BS126-BT126+BU126</f>
        <v>9</v>
      </c>
      <c r="BZ126">
        <v>3</v>
      </c>
      <c r="CA126">
        <v>1</v>
      </c>
      <c r="CB126">
        <v>6</v>
      </c>
      <c r="CI126" s="44">
        <f>AVERAGE(BW126:CH126)</f>
        <v>3.3333333333333335</v>
      </c>
      <c r="CJ126">
        <v>3</v>
      </c>
      <c r="CK126">
        <v>3</v>
      </c>
      <c r="CL126">
        <v>6</v>
      </c>
      <c r="CM126">
        <v>6</v>
      </c>
      <c r="CN126">
        <v>6</v>
      </c>
      <c r="CO126">
        <v>6</v>
      </c>
      <c r="CP126">
        <v>1</v>
      </c>
      <c r="CQ126">
        <v>1</v>
      </c>
      <c r="CR126">
        <v>1</v>
      </c>
      <c r="CS126">
        <v>6</v>
      </c>
      <c r="CT126">
        <v>6</v>
      </c>
      <c r="CU126">
        <v>6</v>
      </c>
      <c r="CV126">
        <f>IF(BE126="Unión por la Patria (Frente de Todos)",AVERAGE(CM126:CO126)-MIN(AVERAGE(CJ126:CL126),AVERAGE(CP126:CR126),AVERAGE(CS126:CU126)),IF(BE126="Juntos por el Cambio",AVERAGE(CJ126:CL126)-MIN(AVERAGE(CM126:CO126),AVERAGE(CP126:CR126),AVERAGE(CS126:CU126)),IF(BE126="La Libertad Avanza",AVERAGE(CP126:CR126)-MIN(AVERAGE(CS126:CU126),AVERAGE(CM126:CO126),AVERAGE(CJ126:CL126)),IF(BE126="Frente de Izquierda",AVERAGE(CS126:CU126)-MIN(AVERAGE(CP126:CR126),AVERAGE(CM126:CO126),AVERAGE(CJ126:CL126)),"N/A"))))</f>
        <v>5</v>
      </c>
      <c r="CW126">
        <f>MAX(SUM(CJ126:CL126),SUM(CM126:CO126),SUM(CP126:CR126),SUM(CS126:CU126))-MIN(SUM(CJ126:CL126),SUM(CM126:CO126),SUM(CP126:CR126),SUM(CS126:CU126))</f>
        <v>15</v>
      </c>
      <c r="CX126">
        <f>IF(BE126="Unión por la Patria (Frente de Todos)",AVERAGE(CM126:CO126)-AVERAGE(CJ126:CL126,CP126:CR126,CS126:CU126),IF(BE126="Juntos por el Cambio",AVERAGE(CJ126:CL126)-AVERAGE(CM126:CU126),IF(BE126="La Libertad Avanza",AVERAGE(CP126:CR126)-AVERAGE(CS126:CU126,CJ126:CO126),IF(BE126="Frente de Izquierda",AVERAGE(CS126:CU126)-AVERAGE(CJ126:CR126),"N/A"))))</f>
        <v>2.3333333333333335</v>
      </c>
      <c r="CY126">
        <f>IF(BE126="Unión por la Patria (Frente de Todos)",CM126-MIN(CJ126,CP126,CS126),IF(BE126="Juntos por el Cambio",CJ126-MIN(CM126,CP126,CS126),IF(BE126="La Libertad Avanza",CP126-MIN(CJ126,CM126,CS126),IF(BE126="Frente de Izquierda",CS126-MIN(CJ126,CM126,CP126),"N/A"))))</f>
        <v>5</v>
      </c>
      <c r="CZ126">
        <f>MAX(CJ126,CM126,CP126,CS126)-MIN(CJ126,CM126,CP126,CS126)</f>
        <v>5</v>
      </c>
      <c r="DA126">
        <f>IF(BE126="Unión por la Patria (Frente de Todos)",CM126-AVERAGE(CS126,CP126,CJ126),IF(BE126="Juntos por el Cambio",CJ126-AVERAGE(CM126,CP126,CS126),IF(BE126="La Libertad Avanza",CP126-AVERAGE(CS126,CM126,CJ126),IF(BE126="Frente de Izquierda",CS126-AVERAGE(CP126,CM126,CJ126),"N/A"))))</f>
        <v>2.6666666666666665</v>
      </c>
      <c r="DB126">
        <f>IF(BE126="Unión por la Patria (Frente de Todos)",CN126-MIN(CK126,CQ126,CT126),IF(BE126="Juntos por el Cambio",CK126-MIN(CN126,CQ126,CT126),IF(BE126="La Libertad Avanza",CQ126-MIN(CK126,CN126,CT126),IF(BE126="Frente de Izquierda",CT126-MIN(CK126,CN126,CQ126),"N/A"))))</f>
        <v>5</v>
      </c>
      <c r="DC126">
        <f>MAX(CK126,CN126,CQ126,CT126)-MIN(CK126,CN126,CQ126,CT126)</f>
        <v>5</v>
      </c>
      <c r="DD126">
        <f>IF(BE126="Unión por la Patria (Frente de Todos)",CN126-AVERAGE(CK126,CQ126,CT126),IF(BE126="Juntos por el Cambio",CK126-AVERAGE(CN126,CQ126,CT126),IF(BE126="La Libertad Avanza",CQ126-AVERAGE(CK126,CN126,CT126),IF(BE126="Frente de Izquierda",CT126-AVERAGE(CK126,CN126,CQ126),"N/A"))))</f>
        <v>2.6666666666666665</v>
      </c>
      <c r="DE126">
        <f>IF(BE126="Unión por la Patria (Frente de Todos)",AVERAGE(CJ126:CL126,CP126:CU126),IF(BE126="Juntos por el Cambio",AVERAGE(CM126:CU126),IF(BE126="La Libertad Avanza",AVERAGE(CS126:CU126,CJ126:CO126),IF(BE126="Frente de Izquierda",AVERAGE(CJ126:CR126),"N/A"))))</f>
        <v>3.6666666666666665</v>
      </c>
      <c r="DF126">
        <v>7</v>
      </c>
      <c r="DG126" t="s">
        <v>518</v>
      </c>
      <c r="DH126" t="s">
        <v>518</v>
      </c>
      <c r="DI126" t="s">
        <v>518</v>
      </c>
      <c r="DJ126" t="s">
        <v>518</v>
      </c>
      <c r="DK126" t="s">
        <v>518</v>
      </c>
      <c r="DL126" t="s">
        <v>518</v>
      </c>
      <c r="DM126" t="s">
        <v>518</v>
      </c>
      <c r="DN126" t="s">
        <v>518</v>
      </c>
      <c r="DO126" t="s">
        <v>518</v>
      </c>
      <c r="DP126" t="s">
        <v>518</v>
      </c>
      <c r="DQ126" t="s">
        <v>518</v>
      </c>
      <c r="DR126" t="s">
        <v>518</v>
      </c>
      <c r="DS126" t="s">
        <v>518</v>
      </c>
      <c r="DT126" t="s">
        <v>518</v>
      </c>
      <c r="DU126" t="s">
        <v>518</v>
      </c>
      <c r="DV126" t="s">
        <v>518</v>
      </c>
      <c r="DW126" t="s">
        <v>518</v>
      </c>
      <c r="DX126" t="s">
        <v>518</v>
      </c>
      <c r="DY126" t="s">
        <v>518</v>
      </c>
      <c r="DZ126" t="s">
        <v>518</v>
      </c>
    </row>
    <row r="127" spans="1:130" x14ac:dyDescent="0.2">
      <c r="A127" s="44">
        <v>225</v>
      </c>
      <c r="B127" s="44">
        <v>1</v>
      </c>
      <c r="C127" s="44" t="s">
        <v>49</v>
      </c>
      <c r="D127" s="44">
        <v>2</v>
      </c>
      <c r="E127" s="44">
        <v>6</v>
      </c>
      <c r="F127" s="44">
        <v>4</v>
      </c>
      <c r="G127" s="44">
        <v>1</v>
      </c>
      <c r="H127" s="44">
        <v>6</v>
      </c>
      <c r="I127" s="44">
        <v>2</v>
      </c>
      <c r="J127" s="44">
        <v>7</v>
      </c>
      <c r="K127" s="44">
        <f>AVERAGE(ABS(F127-4),ABS(G127-4),ABS(H127-4),ABS(I127-4),ABS(J127-4))</f>
        <v>2</v>
      </c>
      <c r="L127" s="44">
        <v>5</v>
      </c>
      <c r="M127" s="44">
        <v>5</v>
      </c>
      <c r="N127" s="44">
        <v>2</v>
      </c>
      <c r="O127" s="9">
        <f>AVERAGE(L127:N127)</f>
        <v>4</v>
      </c>
      <c r="P127" s="44">
        <v>2</v>
      </c>
      <c r="Q127" s="44">
        <v>7</v>
      </c>
      <c r="R127" s="44">
        <v>2</v>
      </c>
      <c r="S127" s="44">
        <v>7</v>
      </c>
      <c r="T127" s="44">
        <f>-P127+Q127-R127+S127</f>
        <v>10</v>
      </c>
      <c r="U127" s="44"/>
      <c r="V127" s="44"/>
      <c r="W127" s="44"/>
      <c r="X127" s="44"/>
      <c r="Y127" s="44"/>
      <c r="Z127" s="44"/>
      <c r="AA127" s="44">
        <v>6</v>
      </c>
      <c r="AB127" s="44">
        <v>6</v>
      </c>
      <c r="AC127" s="44">
        <v>3</v>
      </c>
      <c r="AD127" s="44"/>
      <c r="AE127" s="44"/>
      <c r="AF127" s="44"/>
      <c r="AG127" s="44">
        <f>AVERAGE(U127:AF127)</f>
        <v>5</v>
      </c>
      <c r="AH127" s="44">
        <v>4</v>
      </c>
      <c r="AI127" s="44">
        <v>5</v>
      </c>
      <c r="AJ127" s="44">
        <v>5</v>
      </c>
      <c r="AK127" s="44">
        <v>3</v>
      </c>
      <c r="AL127" s="44">
        <v>3</v>
      </c>
      <c r="AM127" s="44">
        <v>4</v>
      </c>
      <c r="AN127" s="44">
        <v>4</v>
      </c>
      <c r="AO127" s="44">
        <v>5</v>
      </c>
      <c r="AP127" s="44">
        <v>4</v>
      </c>
      <c r="AQ127" s="44">
        <v>2</v>
      </c>
      <c r="AR127" s="44">
        <v>3</v>
      </c>
      <c r="AS127" s="44">
        <v>2</v>
      </c>
      <c r="AT127">
        <f>IF(C127="Unión por la Patria (Frente de Todos)",AVERAGE(AK127:AM127)-MIN(AVERAGE(AH127:AJ127),AVERAGE(AN127:AP127),AVERAGE(AQ127:AS127)),IF(C127="Juntos por el Cambio",AVERAGE(AH127:AJ127)-MIN(AVERAGE(AK127:AM127),AVERAGE(AN127:AP127),AVERAGE(AQ127:AS127)),IF(C127="La Libertad Avanza",AVERAGE(AN127:AP127)-MIN(AVERAGE(AQ127:AS127),AVERAGE(AK127:AM127),AVERAGE(AH127:AJ127)),IF(C127="Frente de Izquierda",AVERAGE(AQ127:AS127)-MIN(AVERAGE(AN127:AP127),AVERAGE(AK127:AM127),AVERAGE(AH127:AJ127)),"N/A"))))</f>
        <v>1.9999999999999996</v>
      </c>
      <c r="AU127">
        <f>MAX(SUM(AH127:AJ127),SUM(AK127:AM127),SUM(AN127:AP127),SUM(AQ127:AS127))-MIN(SUM(AH127:AJ127),SUM(AK127:AM127),SUM(AN127:AP127),SUM(AQ127:AS127))</f>
        <v>7</v>
      </c>
      <c r="AV127">
        <f>IF(C127="Unión por la Patria (Frente de Todos)",AVERAGE(AK127:AM127)-AVERAGE(AH127:AJ127,AN127:AP127,AQ127:AS127),IF(C127="Juntos por el Cambio",AVERAGE(AH127:AJ127)-AVERAGE(AK127:AS127),IF(C127="La Libertad Avanza",AVERAGE(AN127:AP127)-AVERAGE(AQ127:AS127,AH127:AM127),IF(C127="Frente de Izquierda",AVERAGE(AQ127:AS127)-AVERAGE(AH127:AP127),"N/A"))))</f>
        <v>0.8888888888888884</v>
      </c>
      <c r="AW127">
        <f>IF(C127="Unión por la Patria (Frente de Todos)",AK127-MIN(AH127,AN127,AQ127),IF(C127="Juntos por el Cambio",AH127-MIN(AK127,AN127,AQ127),IF(C127="La Libertad Avanza",AN127-MIN(AH127,AK127,AQ127),IF(C127="Frente de Izquierda",AQ127-MIN(AH127,AK127,AN127),"N/A"))))</f>
        <v>2</v>
      </c>
      <c r="AX127">
        <f>MAX(AH127,AK127,AN127,AQ127)-MIN(AH127,AK127,AN127,AQ127)</f>
        <v>2</v>
      </c>
      <c r="AY127">
        <f>IF(C127="Unión por la Patria (Frente de Todos)",AK127-AVERAGE(AQ127,AN127,AH127),IF(C127="Juntos por el Cambio",AH127-AVERAGE(AK127,AN127,AQ127),IF(C127="La Libertad Avanza",AN127-AVERAGE(AQ127,AK127,AH127),IF(C127="Frente de Izquierda",AQ127-AVERAGE(AN127,AK127,AH127),"N/A"))))</f>
        <v>1</v>
      </c>
      <c r="AZ127">
        <f>IF(C127="Unión por la Patria (Frente de Todos)",AL127-MIN(AI127,AO127,AR127),IF(C127="Juntos por el Cambio",AI127-MIN(AL127,AO127,AR127),IF(C127="La Libertad Avanza",AO127-MIN(AI127,AL127,AR127),IF(C127="Frente de Izquierda",AR127-MIN(AI127,AL127,AO127),"N/A"))))</f>
        <v>2</v>
      </c>
      <c r="BA127">
        <f>MAX(AI127,AL127,AO127,AR127)-MIN(AI127,AL127,AO127,AR127)</f>
        <v>2</v>
      </c>
      <c r="BB127">
        <f>IF(C127="Unión por la Patria (Frente de Todos)",AL127-AVERAGE(AI127,AO127,AR127),IF(C127="Juntos por el Cambio",AI127-AVERAGE(AL127,AO127,AR127),IF(C127="La Libertad Avanza",AO127-AVERAGE(AI127,AL127,AR127),IF(C127="Frente de Izquierda",AR127-AVERAGE(AI127,AL127,AO127),"N/A"))))</f>
        <v>1.3333333333333335</v>
      </c>
      <c r="BC127">
        <f>IF(C127="Unión por la Patria (Frente de Todos)",AVERAGE(AH127:AJ127,AN127:AS127),IF(C127="Juntos por el Cambio",AVERAGE(AK127:AS127),IF(C127="La Libertad Avanza",AVERAGE(AQ127:AS127,AH127:AM127),IF(C127="Frente de Izquierda",AVERAGE(AH127:AP127),"N/A"))))</f>
        <v>3.4444444444444446</v>
      </c>
      <c r="BE127" t="s">
        <v>49</v>
      </c>
      <c r="BF127">
        <v>2</v>
      </c>
      <c r="BG127">
        <v>6</v>
      </c>
      <c r="BH127">
        <v>4</v>
      </c>
      <c r="BI127">
        <v>1</v>
      </c>
      <c r="BJ127">
        <v>6</v>
      </c>
      <c r="BK127">
        <v>2</v>
      </c>
      <c r="BL127">
        <v>2</v>
      </c>
      <c r="BM127" s="44">
        <f>AVERAGE(ABS(BH127-4),ABS(BI127-4),ABS(BJ127-4),ABS(BK127-4),ABS(BL127-4))</f>
        <v>1.8</v>
      </c>
      <c r="BN127">
        <v>5</v>
      </c>
      <c r="BO127">
        <v>5</v>
      </c>
      <c r="BP127">
        <v>3</v>
      </c>
      <c r="BQ127" s="9">
        <f>AVERAGE(BN127:BP127)</f>
        <v>4.333333333333333</v>
      </c>
      <c r="BR127">
        <v>2</v>
      </c>
      <c r="BS127">
        <v>7</v>
      </c>
      <c r="BT127">
        <v>2</v>
      </c>
      <c r="BU127">
        <v>7</v>
      </c>
      <c r="BV127" s="44">
        <f>-BR127+BS127-BT127+BU127</f>
        <v>10</v>
      </c>
      <c r="CC127">
        <v>5</v>
      </c>
      <c r="CD127">
        <v>5</v>
      </c>
      <c r="CE127">
        <v>2</v>
      </c>
      <c r="CI127" s="44">
        <f>AVERAGE(BW127:CH127)</f>
        <v>4</v>
      </c>
      <c r="CJ127">
        <v>4</v>
      </c>
      <c r="CK127">
        <v>5</v>
      </c>
      <c r="CL127">
        <v>5</v>
      </c>
      <c r="CM127">
        <v>3</v>
      </c>
      <c r="CN127">
        <v>3</v>
      </c>
      <c r="CO127">
        <v>4</v>
      </c>
      <c r="CP127">
        <v>5</v>
      </c>
      <c r="CQ127">
        <v>5</v>
      </c>
      <c r="CR127">
        <v>5</v>
      </c>
      <c r="CS127">
        <v>2</v>
      </c>
      <c r="CT127">
        <v>3</v>
      </c>
      <c r="CU127">
        <v>4</v>
      </c>
      <c r="CV127">
        <f>IF(BE127="Unión por la Patria (Frente de Todos)",AVERAGE(CM127:CO127)-MIN(AVERAGE(CJ127:CL127),AVERAGE(CP127:CR127),AVERAGE(CS127:CU127)),IF(BE127="Juntos por el Cambio",AVERAGE(CJ127:CL127)-MIN(AVERAGE(CM127:CO127),AVERAGE(CP127:CR127),AVERAGE(CS127:CU127)),IF(BE127="La Libertad Avanza",AVERAGE(CP127:CR127)-MIN(AVERAGE(CS127:CU127),AVERAGE(CM127:CO127),AVERAGE(CJ127:CL127)),IF(BE127="Frente de Izquierda",AVERAGE(CS127:CU127)-MIN(AVERAGE(CP127:CR127),AVERAGE(CM127:CO127),AVERAGE(CJ127:CL127)),"N/A"))))</f>
        <v>2</v>
      </c>
      <c r="CW127">
        <f>MAX(SUM(CJ127:CL127),SUM(CM127:CO127),SUM(CP127:CR127),SUM(CS127:CU127))-MIN(SUM(CJ127:CL127),SUM(CM127:CO127),SUM(CP127:CR127),SUM(CS127:CU127))</f>
        <v>6</v>
      </c>
      <c r="CX127">
        <f>IF(BE127="Unión por la Patria (Frente de Todos)",AVERAGE(CM127:CO127)-AVERAGE(CJ127:CL127,CP127:CR127,CS127:CU127),IF(BE127="Juntos por el Cambio",AVERAGE(CJ127:CL127)-AVERAGE(CM127:CU127),IF(BE127="La Libertad Avanza",AVERAGE(CP127:CR127)-AVERAGE(CS127:CU127,CJ127:CO127),IF(BE127="Frente de Izquierda",AVERAGE(CS127:CU127)-AVERAGE(CJ127:CR127),"N/A"))))</f>
        <v>1.3333333333333335</v>
      </c>
      <c r="CY127">
        <f>IF(BE127="Unión por la Patria (Frente de Todos)",CM127-MIN(CJ127,CP127,CS127),IF(BE127="Juntos por el Cambio",CJ127-MIN(CM127,CP127,CS127),IF(BE127="La Libertad Avanza",CP127-MIN(CJ127,CM127,CS127),IF(BE127="Frente de Izquierda",CS127-MIN(CJ127,CM127,CP127),"N/A"))))</f>
        <v>3</v>
      </c>
      <c r="CZ127">
        <f>MAX(CJ127,CM127,CP127,CS127)-MIN(CJ127,CM127,CP127,CS127)</f>
        <v>3</v>
      </c>
      <c r="DA127">
        <f>IF(BE127="Unión por la Patria (Frente de Todos)",CM127-AVERAGE(CS127,CP127,CJ127),IF(BE127="Juntos por el Cambio",CJ127-AVERAGE(CM127,CP127,CS127),IF(BE127="La Libertad Avanza",CP127-AVERAGE(CS127,CM127,CJ127),IF(BE127="Frente de Izquierda",CS127-AVERAGE(CP127,CM127,CJ127),"N/A"))))</f>
        <v>2</v>
      </c>
      <c r="DB127">
        <f>IF(BE127="Unión por la Patria (Frente de Todos)",CN127-MIN(CK127,CQ127,CT127),IF(BE127="Juntos por el Cambio",CK127-MIN(CN127,CQ127,CT127),IF(BE127="La Libertad Avanza",CQ127-MIN(CK127,CN127,CT127),IF(BE127="Frente de Izquierda",CT127-MIN(CK127,CN127,CQ127),"N/A"))))</f>
        <v>2</v>
      </c>
      <c r="DC127">
        <f>MAX(CK127,CN127,CQ127,CT127)-MIN(CK127,CN127,CQ127,CT127)</f>
        <v>2</v>
      </c>
      <c r="DD127">
        <f>IF(BE127="Unión por la Patria (Frente de Todos)",CN127-AVERAGE(CK127,CQ127,CT127),IF(BE127="Juntos por el Cambio",CK127-AVERAGE(CN127,CQ127,CT127),IF(BE127="La Libertad Avanza",CQ127-AVERAGE(CK127,CN127,CT127),IF(BE127="Frente de Izquierda",CT127-AVERAGE(CK127,CN127,CQ127),"N/A"))))</f>
        <v>1.3333333333333335</v>
      </c>
      <c r="DE127">
        <f>IF(BE127="Unión por la Patria (Frente de Todos)",AVERAGE(CJ127:CL127,CP127:CU127),IF(BE127="Juntos por el Cambio",AVERAGE(CM127:CU127),IF(BE127="La Libertad Avanza",AVERAGE(CS127:CU127,CJ127:CO127),IF(BE127="Frente de Izquierda",AVERAGE(CJ127:CR127),"N/A"))))</f>
        <v>3.6666666666666665</v>
      </c>
      <c r="DF127">
        <v>7</v>
      </c>
      <c r="DG127">
        <v>1</v>
      </c>
      <c r="DH127">
        <v>1</v>
      </c>
      <c r="DI127">
        <v>3</v>
      </c>
      <c r="DJ127">
        <v>0</v>
      </c>
      <c r="DK127">
        <v>6</v>
      </c>
      <c r="DL127">
        <v>2</v>
      </c>
      <c r="DM127">
        <v>6</v>
      </c>
      <c r="DN127">
        <v>2</v>
      </c>
      <c r="DO127">
        <v>2</v>
      </c>
      <c r="DP127">
        <v>6</v>
      </c>
      <c r="DQ127">
        <v>6</v>
      </c>
      <c r="DR127">
        <v>6</v>
      </c>
      <c r="DS127">
        <v>5</v>
      </c>
      <c r="DT127">
        <v>6</v>
      </c>
      <c r="DU127">
        <v>6</v>
      </c>
      <c r="DV127">
        <v>5</v>
      </c>
      <c r="DW127" t="s">
        <v>618</v>
      </c>
      <c r="DX127" t="s">
        <v>617</v>
      </c>
      <c r="DY127" t="s">
        <v>617</v>
      </c>
      <c r="DZ127" t="s">
        <v>618</v>
      </c>
    </row>
    <row r="128" spans="1:130" x14ac:dyDescent="0.2">
      <c r="A128" s="44">
        <v>769</v>
      </c>
      <c r="B128" s="44">
        <v>0</v>
      </c>
      <c r="C128" s="44" t="s">
        <v>43</v>
      </c>
      <c r="D128" s="44">
        <v>4</v>
      </c>
      <c r="E128" s="44">
        <v>5</v>
      </c>
      <c r="F128" s="44">
        <v>2</v>
      </c>
      <c r="G128" s="44">
        <v>1</v>
      </c>
      <c r="H128" s="44">
        <v>1</v>
      </c>
      <c r="I128" s="44">
        <v>7</v>
      </c>
      <c r="J128" s="44">
        <v>1</v>
      </c>
      <c r="K128" s="44">
        <f>AVERAGE(ABS(F128-4),ABS(G128-4),ABS(H128-4),ABS(I128-4),ABS(J128-4))</f>
        <v>2.8</v>
      </c>
      <c r="L128" s="44">
        <v>5</v>
      </c>
      <c r="M128" s="44">
        <v>6</v>
      </c>
      <c r="N128" s="44">
        <v>7</v>
      </c>
      <c r="O128" s="9">
        <f>AVERAGE(L128:N128)</f>
        <v>6</v>
      </c>
      <c r="P128" s="44">
        <v>3</v>
      </c>
      <c r="Q128" s="44">
        <v>7</v>
      </c>
      <c r="R128" s="44">
        <v>1</v>
      </c>
      <c r="S128" s="44">
        <v>2</v>
      </c>
      <c r="T128" s="44">
        <f>-P128+Q128-R128+S128</f>
        <v>5</v>
      </c>
      <c r="U128" s="44"/>
      <c r="V128" s="44"/>
      <c r="W128" s="44"/>
      <c r="X128" s="44"/>
      <c r="Y128" s="44"/>
      <c r="Z128" s="44"/>
      <c r="AA128" s="44"/>
      <c r="AB128" s="44"/>
      <c r="AC128" s="44"/>
      <c r="AD128" s="44">
        <v>5</v>
      </c>
      <c r="AE128" s="44">
        <v>5</v>
      </c>
      <c r="AF128" s="44">
        <v>6</v>
      </c>
      <c r="AG128" s="44">
        <f>AVERAGE(U128:AF128)</f>
        <v>5.333333333333333</v>
      </c>
      <c r="AH128" s="44">
        <v>3</v>
      </c>
      <c r="AI128" s="44">
        <v>1</v>
      </c>
      <c r="AJ128" s="44">
        <v>4</v>
      </c>
      <c r="AK128" s="44">
        <v>5</v>
      </c>
      <c r="AL128" s="44">
        <v>5</v>
      </c>
      <c r="AM128" s="44">
        <v>5</v>
      </c>
      <c r="AN128" s="44">
        <v>1</v>
      </c>
      <c r="AO128" s="44">
        <v>1</v>
      </c>
      <c r="AP128" s="44">
        <v>1</v>
      </c>
      <c r="AQ128" s="44">
        <v>6</v>
      </c>
      <c r="AR128" s="44">
        <v>6</v>
      </c>
      <c r="AS128" s="44">
        <v>6</v>
      </c>
      <c r="AT128">
        <f>IF(C128="Unión por la Patria (Frente de Todos)",AVERAGE(AK128:AM128)-MIN(AVERAGE(AH128:AJ128),AVERAGE(AN128:AP128),AVERAGE(AQ128:AS128)),IF(C128="Juntos por el Cambio",AVERAGE(AH128:AJ128)-MIN(AVERAGE(AK128:AM128),AVERAGE(AN128:AP128),AVERAGE(AQ128:AS128)),IF(C128="La Libertad Avanza",AVERAGE(AN128:AP128)-MIN(AVERAGE(AQ128:AS128),AVERAGE(AK128:AM128),AVERAGE(AH128:AJ128)),IF(C128="Frente de Izquierda",AVERAGE(AQ128:AS128)-MIN(AVERAGE(AN128:AP128),AVERAGE(AK128:AM128),AVERAGE(AH128:AJ128)),"N/A"))))</f>
        <v>5</v>
      </c>
      <c r="AU128">
        <f>MAX(SUM(AH128:AJ128),SUM(AK128:AM128),SUM(AN128:AP128),SUM(AQ128:AS128))-MIN(SUM(AH128:AJ128),SUM(AK128:AM128),SUM(AN128:AP128),SUM(AQ128:AS128))</f>
        <v>15</v>
      </c>
      <c r="AV128">
        <f>IF(C128="Unión por la Patria (Frente de Todos)",AVERAGE(AK128:AM128)-AVERAGE(AH128:AJ128,AN128:AP128,AQ128:AS128),IF(C128="Juntos por el Cambio",AVERAGE(AH128:AJ128)-AVERAGE(AK128:AS128),IF(C128="La Libertad Avanza",AVERAGE(AN128:AP128)-AVERAGE(AQ128:AS128,AH128:AM128),IF(C128="Frente de Izquierda",AVERAGE(AQ128:AS128)-AVERAGE(AH128:AP128),"N/A"))))</f>
        <v>3.1111111111111112</v>
      </c>
      <c r="AW128">
        <f>IF(C128="Unión por la Patria (Frente de Todos)",AK128-MIN(AH128,AN128,AQ128),IF(C128="Juntos por el Cambio",AH128-MIN(AK128,AN128,AQ128),IF(C128="La Libertad Avanza",AN128-MIN(AH128,AK128,AQ128),IF(C128="Frente de Izquierda",AQ128-MIN(AH128,AK128,AN128),"N/A"))))</f>
        <v>5</v>
      </c>
      <c r="AX128">
        <f>MAX(AH128,AK128,AN128,AQ128)-MIN(AH128,AK128,AN128,AQ128)</f>
        <v>5</v>
      </c>
      <c r="AY128">
        <f>IF(C128="Unión por la Patria (Frente de Todos)",AK128-AVERAGE(AQ128,AN128,AH128),IF(C128="Juntos por el Cambio",AH128-AVERAGE(AK128,AN128,AQ128),IF(C128="La Libertad Avanza",AN128-AVERAGE(AQ128,AK128,AH128),IF(C128="Frente de Izquierda",AQ128-AVERAGE(AN128,AK128,AH128),"N/A"))))</f>
        <v>3</v>
      </c>
      <c r="AZ128">
        <f>IF(C128="Unión por la Patria (Frente de Todos)",AL128-MIN(AI128,AO128,AR128),IF(C128="Juntos por el Cambio",AI128-MIN(AL128,AO128,AR128),IF(C128="La Libertad Avanza",AO128-MIN(AI128,AL128,AR128),IF(C128="Frente de Izquierda",AR128-MIN(AI128,AL128,AO128),"N/A"))))</f>
        <v>5</v>
      </c>
      <c r="BA128">
        <f>MAX(AI128,AL128,AO128,AR128)-MIN(AI128,AL128,AO128,AR128)</f>
        <v>5</v>
      </c>
      <c r="BB128">
        <f>IF(C128="Unión por la Patria (Frente de Todos)",AL128-AVERAGE(AI128,AO128,AR128),IF(C128="Juntos por el Cambio",AI128-AVERAGE(AL128,AO128,AR128),IF(C128="La Libertad Avanza",AO128-AVERAGE(AI128,AL128,AR128),IF(C128="Frente de Izquierda",AR128-AVERAGE(AI128,AL128,AO128),"N/A"))))</f>
        <v>3.6666666666666665</v>
      </c>
      <c r="BC128">
        <f>IF(C128="Unión por la Patria (Frente de Todos)",AVERAGE(AH128:AJ128,AN128:AS128),IF(C128="Juntos por el Cambio",AVERAGE(AK128:AS128),IF(C128="La Libertad Avanza",AVERAGE(AQ128:AS128,AH128:AM128),IF(C128="Frente de Izquierda",AVERAGE(AH128:AP128),"N/A"))))</f>
        <v>2.8888888888888888</v>
      </c>
      <c r="BE128" t="s">
        <v>43</v>
      </c>
      <c r="BF128">
        <v>4</v>
      </c>
      <c r="BG128">
        <v>5</v>
      </c>
      <c r="BH128">
        <v>5</v>
      </c>
      <c r="BI128">
        <v>2</v>
      </c>
      <c r="BJ128">
        <v>1</v>
      </c>
      <c r="BK128">
        <v>7</v>
      </c>
      <c r="BL128">
        <v>1</v>
      </c>
      <c r="BM128" s="44">
        <f>AVERAGE(ABS(BH128-4),ABS(BI128-4),ABS(BJ128-4),ABS(BK128-4),ABS(BL128-4))</f>
        <v>2.4</v>
      </c>
      <c r="BN128">
        <v>6</v>
      </c>
      <c r="BO128">
        <v>7</v>
      </c>
      <c r="BP128">
        <v>7</v>
      </c>
      <c r="BQ128" s="9">
        <f>AVERAGE(BN128:BP128)</f>
        <v>6.666666666666667</v>
      </c>
      <c r="BR128">
        <v>2</v>
      </c>
      <c r="BS128">
        <v>7</v>
      </c>
      <c r="BT128">
        <v>1</v>
      </c>
      <c r="BU128">
        <v>6</v>
      </c>
      <c r="BV128" s="44">
        <f>-BR128+BS128-BT128+BU128</f>
        <v>10</v>
      </c>
      <c r="CF128">
        <v>5</v>
      </c>
      <c r="CG128">
        <v>5</v>
      </c>
      <c r="CH128">
        <v>6</v>
      </c>
      <c r="CI128" s="44">
        <f>AVERAGE(BW128:CH128)</f>
        <v>5.333333333333333</v>
      </c>
      <c r="CJ128">
        <v>3</v>
      </c>
      <c r="CK128">
        <v>5</v>
      </c>
      <c r="CL128">
        <v>5</v>
      </c>
      <c r="CM128">
        <v>5</v>
      </c>
      <c r="CN128">
        <v>6</v>
      </c>
      <c r="CO128">
        <v>6</v>
      </c>
      <c r="CP128">
        <v>1</v>
      </c>
      <c r="CQ128">
        <v>1</v>
      </c>
      <c r="CR128">
        <v>1</v>
      </c>
      <c r="CS128">
        <v>6</v>
      </c>
      <c r="CT128">
        <v>6</v>
      </c>
      <c r="CU128">
        <v>6</v>
      </c>
      <c r="CV128">
        <f>IF(BE128="Unión por la Patria (Frente de Todos)",AVERAGE(CM128:CO128)-MIN(AVERAGE(CJ128:CL128),AVERAGE(CP128:CR128),AVERAGE(CS128:CU128)),IF(BE128="Juntos por el Cambio",AVERAGE(CJ128:CL128)-MIN(AVERAGE(CM128:CO128),AVERAGE(CP128:CR128),AVERAGE(CS128:CU128)),IF(BE128="La Libertad Avanza",AVERAGE(CP128:CR128)-MIN(AVERAGE(CS128:CU128),AVERAGE(CM128:CO128),AVERAGE(CJ128:CL128)),IF(BE128="Frente de Izquierda",AVERAGE(CS128:CU128)-MIN(AVERAGE(CP128:CR128),AVERAGE(CM128:CO128),AVERAGE(CJ128:CL128)),"N/A"))))</f>
        <v>5</v>
      </c>
      <c r="CW128">
        <f>MAX(SUM(CJ128:CL128),SUM(CM128:CO128),SUM(CP128:CR128),SUM(CS128:CU128))-MIN(SUM(CJ128:CL128),SUM(CM128:CO128),SUM(CP128:CR128),SUM(CS128:CU128))</f>
        <v>15</v>
      </c>
      <c r="CX128">
        <f>IF(BE128="Unión por la Patria (Frente de Todos)",AVERAGE(CM128:CO128)-AVERAGE(CJ128:CL128,CP128:CR128,CS128:CU128),IF(BE128="Juntos por el Cambio",AVERAGE(CJ128:CL128)-AVERAGE(CM128:CU128),IF(BE128="La Libertad Avanza",AVERAGE(CP128:CR128)-AVERAGE(CS128:CU128,CJ128:CO128),IF(BE128="Frente de Izquierda",AVERAGE(CS128:CU128)-AVERAGE(CJ128:CR128),"N/A"))))</f>
        <v>2.3333333333333335</v>
      </c>
      <c r="CY128">
        <f>IF(BE128="Unión por la Patria (Frente de Todos)",CM128-MIN(CJ128,CP128,CS128),IF(BE128="Juntos por el Cambio",CJ128-MIN(CM128,CP128,CS128),IF(BE128="La Libertad Avanza",CP128-MIN(CJ128,CM128,CS128),IF(BE128="Frente de Izquierda",CS128-MIN(CJ128,CM128,CP128),"N/A"))))</f>
        <v>5</v>
      </c>
      <c r="CZ128">
        <f>MAX(CJ128,CM128,CP128,CS128)-MIN(CJ128,CM128,CP128,CS128)</f>
        <v>5</v>
      </c>
      <c r="DA128">
        <f>IF(BE128="Unión por la Patria (Frente de Todos)",CM128-AVERAGE(CS128,CP128,CJ128),IF(BE128="Juntos por el Cambio",CJ128-AVERAGE(CM128,CP128,CS128),IF(BE128="La Libertad Avanza",CP128-AVERAGE(CS128,CM128,CJ128),IF(BE128="Frente de Izquierda",CS128-AVERAGE(CP128,CM128,CJ128),"N/A"))))</f>
        <v>3</v>
      </c>
      <c r="DB128">
        <f>IF(BE128="Unión por la Patria (Frente de Todos)",CN128-MIN(CK128,CQ128,CT128),IF(BE128="Juntos por el Cambio",CK128-MIN(CN128,CQ128,CT128),IF(BE128="La Libertad Avanza",CQ128-MIN(CK128,CN128,CT128),IF(BE128="Frente de Izquierda",CT128-MIN(CK128,CN128,CQ128),"N/A"))))</f>
        <v>5</v>
      </c>
      <c r="DC128">
        <f>MAX(CK128,CN128,CQ128,CT128)-MIN(CK128,CN128,CQ128,CT128)</f>
        <v>5</v>
      </c>
      <c r="DD128">
        <f>IF(BE128="Unión por la Patria (Frente de Todos)",CN128-AVERAGE(CK128,CQ128,CT128),IF(BE128="Juntos por el Cambio",CK128-AVERAGE(CN128,CQ128,CT128),IF(BE128="La Libertad Avanza",CQ128-AVERAGE(CK128,CN128,CT128),IF(BE128="Frente de Izquierda",CT128-AVERAGE(CK128,CN128,CQ128),"N/A"))))</f>
        <v>2</v>
      </c>
      <c r="DE128">
        <f>IF(BE128="Unión por la Patria (Frente de Todos)",AVERAGE(CJ128:CL128,CP128:CU128),IF(BE128="Juntos por el Cambio",AVERAGE(CM128:CU128),IF(BE128="La Libertad Avanza",AVERAGE(CS128:CU128,CJ128:CO128),IF(BE128="Frente de Izquierda",AVERAGE(CJ128:CR128),"N/A"))))</f>
        <v>3.6666666666666665</v>
      </c>
      <c r="DF128">
        <v>7</v>
      </c>
      <c r="DG128" t="s">
        <v>518</v>
      </c>
      <c r="DH128" t="s">
        <v>518</v>
      </c>
      <c r="DI128" t="s">
        <v>518</v>
      </c>
      <c r="DJ128" t="s">
        <v>518</v>
      </c>
      <c r="DK128" t="s">
        <v>518</v>
      </c>
      <c r="DL128" t="s">
        <v>518</v>
      </c>
      <c r="DM128" t="s">
        <v>518</v>
      </c>
      <c r="DN128" t="s">
        <v>518</v>
      </c>
      <c r="DO128" t="s">
        <v>518</v>
      </c>
      <c r="DP128" t="s">
        <v>518</v>
      </c>
      <c r="DQ128" t="s">
        <v>518</v>
      </c>
      <c r="DR128" t="s">
        <v>518</v>
      </c>
      <c r="DS128" t="s">
        <v>518</v>
      </c>
      <c r="DT128" t="s">
        <v>518</v>
      </c>
      <c r="DU128" t="s">
        <v>518</v>
      </c>
      <c r="DV128" t="s">
        <v>518</v>
      </c>
      <c r="DW128" t="s">
        <v>518</v>
      </c>
      <c r="DX128" t="s">
        <v>518</v>
      </c>
      <c r="DY128" t="s">
        <v>518</v>
      </c>
      <c r="DZ128" t="s">
        <v>518</v>
      </c>
    </row>
    <row r="129" spans="1:130" x14ac:dyDescent="0.2">
      <c r="A129" s="44">
        <v>385</v>
      </c>
      <c r="B129" s="44">
        <v>0</v>
      </c>
      <c r="C129" s="44" t="s">
        <v>47</v>
      </c>
      <c r="D129" s="44">
        <v>4</v>
      </c>
      <c r="E129" s="44">
        <v>6</v>
      </c>
      <c r="F129" s="44">
        <v>2</v>
      </c>
      <c r="G129" s="44">
        <v>1</v>
      </c>
      <c r="H129" s="44">
        <v>4</v>
      </c>
      <c r="I129" s="44">
        <v>5</v>
      </c>
      <c r="J129" s="44">
        <v>5</v>
      </c>
      <c r="K129" s="44">
        <f>AVERAGE(ABS(F129-4),ABS(G129-4),ABS(H129-4),ABS(I129-4),ABS(J129-4))</f>
        <v>1.4</v>
      </c>
      <c r="L129" s="44">
        <v>5</v>
      </c>
      <c r="M129" s="44">
        <v>3</v>
      </c>
      <c r="N129" s="44">
        <v>7</v>
      </c>
      <c r="O129" s="9">
        <f>AVERAGE(L129:N129)</f>
        <v>5</v>
      </c>
      <c r="P129" s="44">
        <v>3</v>
      </c>
      <c r="Q129" s="44">
        <v>7</v>
      </c>
      <c r="R129" s="44">
        <v>2</v>
      </c>
      <c r="S129" s="44">
        <v>7</v>
      </c>
      <c r="T129" s="44">
        <f>-P129+Q129-R129+S129</f>
        <v>9</v>
      </c>
      <c r="U129" s="44">
        <v>3</v>
      </c>
      <c r="V129" s="44">
        <v>2</v>
      </c>
      <c r="W129" s="44">
        <v>2</v>
      </c>
      <c r="X129" s="44"/>
      <c r="Y129" s="44"/>
      <c r="Z129" s="44"/>
      <c r="AA129" s="44"/>
      <c r="AB129" s="44"/>
      <c r="AC129" s="44"/>
      <c r="AD129" s="44"/>
      <c r="AE129" s="44"/>
      <c r="AF129" s="44"/>
      <c r="AG129" s="44">
        <f>AVERAGE(U129:AF129)</f>
        <v>2.3333333333333335</v>
      </c>
      <c r="AH129" s="44">
        <v>4</v>
      </c>
      <c r="AI129" s="44">
        <v>4</v>
      </c>
      <c r="AJ129" s="44">
        <v>4</v>
      </c>
      <c r="AK129" s="44">
        <v>4</v>
      </c>
      <c r="AL129" s="44">
        <v>4</v>
      </c>
      <c r="AM129" s="44">
        <v>6</v>
      </c>
      <c r="AN129" s="44">
        <v>4</v>
      </c>
      <c r="AO129" s="44">
        <v>4</v>
      </c>
      <c r="AP129" s="44">
        <v>6</v>
      </c>
      <c r="AQ129" s="44">
        <v>2</v>
      </c>
      <c r="AR129" s="44">
        <v>1</v>
      </c>
      <c r="AS129" s="44">
        <v>1</v>
      </c>
      <c r="AT129">
        <f>IF(C129="Unión por la Patria (Frente de Todos)",AVERAGE(AK129:AM129)-MIN(AVERAGE(AH129:AJ129),AVERAGE(AN129:AP129),AVERAGE(AQ129:AS129)),IF(C129="Juntos por el Cambio",AVERAGE(AH129:AJ129)-MIN(AVERAGE(AK129:AM129),AVERAGE(AN129:AP129),AVERAGE(AQ129:AS129)),IF(C129="La Libertad Avanza",AVERAGE(AN129:AP129)-MIN(AVERAGE(AQ129:AS129),AVERAGE(AK129:AM129),AVERAGE(AH129:AJ129)),IF(C129="Frente de Izquierda",AVERAGE(AQ129:AS129)-MIN(AVERAGE(AN129:AP129),AVERAGE(AK129:AM129),AVERAGE(AH129:AJ129)),"N/A"))))</f>
        <v>2.666666666666667</v>
      </c>
      <c r="AU129">
        <f>MAX(SUM(AH129:AJ129),SUM(AK129:AM129),SUM(AN129:AP129),SUM(AQ129:AS129))-MIN(SUM(AH129:AJ129),SUM(AK129:AM129),SUM(AN129:AP129),SUM(AQ129:AS129))</f>
        <v>10</v>
      </c>
      <c r="AV129">
        <f>IF(C129="Unión por la Patria (Frente de Todos)",AVERAGE(AK129:AM129)-AVERAGE(AH129:AJ129,AN129:AP129,AQ129:AS129),IF(C129="Juntos por el Cambio",AVERAGE(AH129:AJ129)-AVERAGE(AK129:AS129),IF(C129="La Libertad Avanza",AVERAGE(AN129:AP129)-AVERAGE(AQ129:AS129,AH129:AM129),IF(C129="Frente de Izquierda",AVERAGE(AQ129:AS129)-AVERAGE(AH129:AP129),"N/A"))))</f>
        <v>0.44444444444444464</v>
      </c>
      <c r="AW129">
        <f>IF(C129="Unión por la Patria (Frente de Todos)",AK129-MIN(AH129,AN129,AQ129),IF(C129="Juntos por el Cambio",AH129-MIN(AK129,AN129,AQ129),IF(C129="La Libertad Avanza",AN129-MIN(AH129,AK129,AQ129),IF(C129="Frente de Izquierda",AQ129-MIN(AH129,AK129,AN129),"N/A"))))</f>
        <v>2</v>
      </c>
      <c r="AX129">
        <f>MAX(AH129,AK129,AN129,AQ129)-MIN(AH129,AK129,AN129,AQ129)</f>
        <v>2</v>
      </c>
      <c r="AY129">
        <f>IF(C129="Unión por la Patria (Frente de Todos)",AK129-AVERAGE(AQ129,AN129,AH129),IF(C129="Juntos por el Cambio",AH129-AVERAGE(AK129,AN129,AQ129),IF(C129="La Libertad Avanza",AN129-AVERAGE(AQ129,AK129,AH129),IF(C129="Frente de Izquierda",AQ129-AVERAGE(AN129,AK129,AH129),"N/A"))))</f>
        <v>0.66666666666666652</v>
      </c>
      <c r="AZ129">
        <f>IF(C129="Unión por la Patria (Frente de Todos)",AL129-MIN(AI129,AO129,AR129),IF(C129="Juntos por el Cambio",AI129-MIN(AL129,AO129,AR129),IF(C129="La Libertad Avanza",AO129-MIN(AI129,AL129,AR129),IF(C129="Frente de Izquierda",AR129-MIN(AI129,AL129,AO129),"N/A"))))</f>
        <v>3</v>
      </c>
      <c r="BA129">
        <f>MAX(AI129,AL129,AO129,AR129)-MIN(AI129,AL129,AO129,AR129)</f>
        <v>3</v>
      </c>
      <c r="BB129">
        <f>IF(C129="Unión por la Patria (Frente de Todos)",AL129-AVERAGE(AI129,AO129,AR129),IF(C129="Juntos por el Cambio",AI129-AVERAGE(AL129,AO129,AR129),IF(C129="La Libertad Avanza",AO129-AVERAGE(AI129,AL129,AR129),IF(C129="Frente de Izquierda",AR129-AVERAGE(AI129,AL129,AO129),"N/A"))))</f>
        <v>1</v>
      </c>
      <c r="BC129">
        <f>IF(C129="Unión por la Patria (Frente de Todos)",AVERAGE(AH129:AJ129,AN129:AS129),IF(C129="Juntos por el Cambio",AVERAGE(AK129:AS129),IF(C129="La Libertad Avanza",AVERAGE(AQ129:AS129,AH129:AM129),IF(C129="Frente de Izquierda",AVERAGE(AH129:AP129),"N/A"))))</f>
        <v>3.5555555555555554</v>
      </c>
      <c r="BE129" t="s">
        <v>47</v>
      </c>
      <c r="BF129">
        <v>3</v>
      </c>
      <c r="BG129">
        <v>6</v>
      </c>
      <c r="BH129">
        <v>2</v>
      </c>
      <c r="BI129">
        <v>1</v>
      </c>
      <c r="BJ129">
        <v>4</v>
      </c>
      <c r="BK129">
        <v>5</v>
      </c>
      <c r="BL129">
        <v>5</v>
      </c>
      <c r="BM129" s="44">
        <f>AVERAGE(ABS(BH129-4),ABS(BI129-4),ABS(BJ129-4),ABS(BK129-4),ABS(BL129-4))</f>
        <v>1.4</v>
      </c>
      <c r="BN129">
        <v>5</v>
      </c>
      <c r="BO129">
        <v>5</v>
      </c>
      <c r="BP129">
        <v>7</v>
      </c>
      <c r="BQ129" s="9">
        <f>AVERAGE(BN129:BP129)</f>
        <v>5.666666666666667</v>
      </c>
      <c r="BR129">
        <v>3</v>
      </c>
      <c r="BS129">
        <v>7</v>
      </c>
      <c r="BT129">
        <v>1</v>
      </c>
      <c r="BU129">
        <v>7</v>
      </c>
      <c r="BV129" s="44">
        <f>-BR129+BS129-BT129+BU129</f>
        <v>10</v>
      </c>
      <c r="BW129">
        <v>3</v>
      </c>
      <c r="BX129">
        <v>2</v>
      </c>
      <c r="BY129">
        <v>4</v>
      </c>
      <c r="CI129" s="44">
        <f>AVERAGE(BW129:CH129)</f>
        <v>3</v>
      </c>
      <c r="CJ129">
        <v>5</v>
      </c>
      <c r="CK129">
        <v>5</v>
      </c>
      <c r="CL129">
        <v>5</v>
      </c>
      <c r="CM129">
        <v>4</v>
      </c>
      <c r="CN129">
        <v>4</v>
      </c>
      <c r="CO129">
        <v>4</v>
      </c>
      <c r="CP129">
        <v>5</v>
      </c>
      <c r="CQ129">
        <v>3</v>
      </c>
      <c r="CR129">
        <v>5</v>
      </c>
      <c r="CS129">
        <v>4</v>
      </c>
      <c r="CT129">
        <v>1</v>
      </c>
      <c r="CU129">
        <v>4</v>
      </c>
      <c r="CV129">
        <f>IF(BE129="Unión por la Patria (Frente de Todos)",AVERAGE(CM129:CO129)-MIN(AVERAGE(CJ129:CL129),AVERAGE(CP129:CR129),AVERAGE(CS129:CU129)),IF(BE129="Juntos por el Cambio",AVERAGE(CJ129:CL129)-MIN(AVERAGE(CM129:CO129),AVERAGE(CP129:CR129),AVERAGE(CS129:CU129)),IF(BE129="La Libertad Avanza",AVERAGE(CP129:CR129)-MIN(AVERAGE(CS129:CU129),AVERAGE(CM129:CO129),AVERAGE(CJ129:CL129)),IF(BE129="Frente de Izquierda",AVERAGE(CS129:CU129)-MIN(AVERAGE(CP129:CR129),AVERAGE(CM129:CO129),AVERAGE(CJ129:CL129)),"N/A"))))</f>
        <v>2</v>
      </c>
      <c r="CW129">
        <f>MAX(SUM(CJ129:CL129),SUM(CM129:CO129),SUM(CP129:CR129),SUM(CS129:CU129))-MIN(SUM(CJ129:CL129),SUM(CM129:CO129),SUM(CP129:CR129),SUM(CS129:CU129))</f>
        <v>6</v>
      </c>
      <c r="CX129">
        <f>IF(BE129="Unión por la Patria (Frente de Todos)",AVERAGE(CM129:CO129)-AVERAGE(CJ129:CL129,CP129:CR129,CS129:CU129),IF(BE129="Juntos por el Cambio",AVERAGE(CJ129:CL129)-AVERAGE(CM129:CU129),IF(BE129="La Libertad Avanza",AVERAGE(CP129:CR129)-AVERAGE(CS129:CU129,CJ129:CO129),IF(BE129="Frente de Izquierda",AVERAGE(CS129:CU129)-AVERAGE(CJ129:CR129),"N/A"))))</f>
        <v>1.2222222222222223</v>
      </c>
      <c r="CY129">
        <f>IF(BE129="Unión por la Patria (Frente de Todos)",CM129-MIN(CJ129,CP129,CS129),IF(BE129="Juntos por el Cambio",CJ129-MIN(CM129,CP129,CS129),IF(BE129="La Libertad Avanza",CP129-MIN(CJ129,CM129,CS129),IF(BE129="Frente de Izquierda",CS129-MIN(CJ129,CM129,CP129),"N/A"))))</f>
        <v>1</v>
      </c>
      <c r="CZ129">
        <f>MAX(CJ129,CM129,CP129,CS129)-MIN(CJ129,CM129,CP129,CS129)</f>
        <v>1</v>
      </c>
      <c r="DA129">
        <f>IF(BE129="Unión por la Patria (Frente de Todos)",CM129-AVERAGE(CS129,CP129,CJ129),IF(BE129="Juntos por el Cambio",CJ129-AVERAGE(CM129,CP129,CS129),IF(BE129="La Libertad Avanza",CP129-AVERAGE(CS129,CM129,CJ129),IF(BE129="Frente de Izquierda",CS129-AVERAGE(CP129,CM129,CJ129),"N/A"))))</f>
        <v>0.66666666666666696</v>
      </c>
      <c r="DB129">
        <f>IF(BE129="Unión por la Patria (Frente de Todos)",CN129-MIN(CK129,CQ129,CT129),IF(BE129="Juntos por el Cambio",CK129-MIN(CN129,CQ129,CT129),IF(BE129="La Libertad Avanza",CQ129-MIN(CK129,CN129,CT129),IF(BE129="Frente de Izquierda",CT129-MIN(CK129,CN129,CQ129),"N/A"))))</f>
        <v>4</v>
      </c>
      <c r="DC129">
        <f>MAX(CK129,CN129,CQ129,CT129)-MIN(CK129,CN129,CQ129,CT129)</f>
        <v>4</v>
      </c>
      <c r="DD129">
        <f>IF(BE129="Unión por la Patria (Frente de Todos)",CN129-AVERAGE(CK129,CQ129,CT129),IF(BE129="Juntos por el Cambio",CK129-AVERAGE(CN129,CQ129,CT129),IF(BE129="La Libertad Avanza",CQ129-AVERAGE(CK129,CN129,CT129),IF(BE129="Frente de Izquierda",CT129-AVERAGE(CK129,CN129,CQ129),"N/A"))))</f>
        <v>2.3333333333333335</v>
      </c>
      <c r="DE129">
        <f>IF(BE129="Unión por la Patria (Frente de Todos)",AVERAGE(CJ129:CL129,CP129:CU129),IF(BE129="Juntos por el Cambio",AVERAGE(CM129:CU129),IF(BE129="La Libertad Avanza",AVERAGE(CS129:CU129,CJ129:CO129),IF(BE129="Frente de Izquierda",AVERAGE(CJ129:CR129),"N/A"))))</f>
        <v>3.7777777777777777</v>
      </c>
      <c r="DF129">
        <v>7</v>
      </c>
      <c r="DG129" t="s">
        <v>518</v>
      </c>
      <c r="DH129" t="s">
        <v>518</v>
      </c>
      <c r="DI129" t="s">
        <v>518</v>
      </c>
      <c r="DJ129" t="s">
        <v>518</v>
      </c>
      <c r="DK129" t="s">
        <v>518</v>
      </c>
      <c r="DL129" t="s">
        <v>518</v>
      </c>
      <c r="DM129" t="s">
        <v>518</v>
      </c>
      <c r="DN129" t="s">
        <v>518</v>
      </c>
      <c r="DO129" t="s">
        <v>518</v>
      </c>
      <c r="DP129" t="s">
        <v>518</v>
      </c>
      <c r="DQ129" t="s">
        <v>518</v>
      </c>
      <c r="DR129" t="s">
        <v>518</v>
      </c>
      <c r="DS129" t="s">
        <v>518</v>
      </c>
      <c r="DT129" t="s">
        <v>518</v>
      </c>
      <c r="DU129" t="s">
        <v>518</v>
      </c>
      <c r="DV129" t="s">
        <v>518</v>
      </c>
      <c r="DW129" t="s">
        <v>518</v>
      </c>
      <c r="DX129" t="s">
        <v>518</v>
      </c>
      <c r="DY129" t="s">
        <v>518</v>
      </c>
      <c r="DZ129" t="s">
        <v>518</v>
      </c>
    </row>
    <row r="130" spans="1:130" x14ac:dyDescent="0.2">
      <c r="A130" s="44">
        <v>753</v>
      </c>
      <c r="B130" s="44">
        <v>1</v>
      </c>
      <c r="C130" s="44" t="s">
        <v>53</v>
      </c>
      <c r="D130" s="44">
        <v>4</v>
      </c>
      <c r="E130" s="44">
        <v>6</v>
      </c>
      <c r="F130" s="44">
        <v>5</v>
      </c>
      <c r="G130" s="44">
        <v>4</v>
      </c>
      <c r="H130" s="44">
        <v>6</v>
      </c>
      <c r="I130" s="44">
        <v>5</v>
      </c>
      <c r="J130" s="44">
        <v>1</v>
      </c>
      <c r="K130" s="44">
        <f>AVERAGE(ABS(F130-4),ABS(G130-4),ABS(H130-4),ABS(I130-4),ABS(J130-4))</f>
        <v>1.4</v>
      </c>
      <c r="L130" s="44">
        <v>7</v>
      </c>
      <c r="M130" s="44">
        <v>5</v>
      </c>
      <c r="N130" s="44">
        <v>7</v>
      </c>
      <c r="O130" s="9">
        <f>AVERAGE(L130:N130)</f>
        <v>6.333333333333333</v>
      </c>
      <c r="P130" s="44">
        <v>5</v>
      </c>
      <c r="Q130" s="44">
        <v>4</v>
      </c>
      <c r="R130" s="44">
        <v>3</v>
      </c>
      <c r="S130" s="44">
        <v>6</v>
      </c>
      <c r="T130" s="44">
        <f>-P130+Q130-R130+S130</f>
        <v>2</v>
      </c>
      <c r="U130" s="44"/>
      <c r="V130" s="44"/>
      <c r="W130" s="44"/>
      <c r="X130" s="44">
        <v>6</v>
      </c>
      <c r="Y130" s="44">
        <v>3</v>
      </c>
      <c r="Z130" s="44">
        <v>5</v>
      </c>
      <c r="AA130" s="44"/>
      <c r="AB130" s="44"/>
      <c r="AC130" s="44"/>
      <c r="AD130" s="44"/>
      <c r="AE130" s="44"/>
      <c r="AF130" s="44"/>
      <c r="AG130" s="44">
        <f>AVERAGE(U130:AF130)</f>
        <v>4.666666666666667</v>
      </c>
      <c r="AH130" s="44">
        <v>4</v>
      </c>
      <c r="AI130" s="44">
        <v>4</v>
      </c>
      <c r="AJ130" s="44">
        <v>3</v>
      </c>
      <c r="AK130" s="44">
        <v>4</v>
      </c>
      <c r="AL130" s="44">
        <v>4</v>
      </c>
      <c r="AM130" s="44">
        <v>4</v>
      </c>
      <c r="AN130" s="44">
        <v>3</v>
      </c>
      <c r="AO130" s="44">
        <v>3</v>
      </c>
      <c r="AP130" s="44">
        <v>3</v>
      </c>
      <c r="AQ130" s="44">
        <v>5</v>
      </c>
      <c r="AR130" s="44">
        <v>5</v>
      </c>
      <c r="AS130" s="44">
        <v>5</v>
      </c>
      <c r="AT130">
        <f>IF(C130="Unión por la Patria (Frente de Todos)",AVERAGE(AK130:AM130)-MIN(AVERAGE(AH130:AJ130),AVERAGE(AN130:AP130),AVERAGE(AQ130:AS130)),IF(C130="Juntos por el Cambio",AVERAGE(AH130:AJ130)-MIN(AVERAGE(AK130:AM130),AVERAGE(AN130:AP130),AVERAGE(AQ130:AS130)),IF(C130="La Libertad Avanza",AVERAGE(AN130:AP130)-MIN(AVERAGE(AQ130:AS130),AVERAGE(AK130:AM130),AVERAGE(AH130:AJ130)),IF(C130="Frente de Izquierda",AVERAGE(AQ130:AS130)-MIN(AVERAGE(AN130:AP130),AVERAGE(AK130:AM130),AVERAGE(AH130:AJ130)),"N/A"))))</f>
        <v>1</v>
      </c>
      <c r="AU130">
        <f>MAX(SUM(AH130:AJ130),SUM(AK130:AM130),SUM(AN130:AP130),SUM(AQ130:AS130))-MIN(SUM(AH130:AJ130),SUM(AK130:AM130),SUM(AN130:AP130),SUM(AQ130:AS130))</f>
        <v>6</v>
      </c>
      <c r="AV130">
        <f>IF(C130="Unión por la Patria (Frente de Todos)",AVERAGE(AK130:AM130)-AVERAGE(AH130:AJ130,AN130:AP130,AQ130:AS130),IF(C130="Juntos por el Cambio",AVERAGE(AH130:AJ130)-AVERAGE(AK130:AS130),IF(C130="La Libertad Avanza",AVERAGE(AN130:AP130)-AVERAGE(AQ130:AS130,AH130:AM130),IF(C130="Frente de Izquierda",AVERAGE(AQ130:AS130)-AVERAGE(AH130:AP130),"N/A"))))</f>
        <v>0.11111111111111116</v>
      </c>
      <c r="AW130">
        <f>IF(C130="Unión por la Patria (Frente de Todos)",AK130-MIN(AH130,AN130,AQ130),IF(C130="Juntos por el Cambio",AH130-MIN(AK130,AN130,AQ130),IF(C130="La Libertad Avanza",AN130-MIN(AH130,AK130,AQ130),IF(C130="Frente de Izquierda",AQ130-MIN(AH130,AK130,AN130),"N/A"))))</f>
        <v>1</v>
      </c>
      <c r="AX130">
        <f>MAX(AH130,AK130,AN130,AQ130)-MIN(AH130,AK130,AN130,AQ130)</f>
        <v>2</v>
      </c>
      <c r="AY130">
        <f>IF(C130="Unión por la Patria (Frente de Todos)",AK130-AVERAGE(AQ130,AN130,AH130),IF(C130="Juntos por el Cambio",AH130-AVERAGE(AK130,AN130,AQ130),IF(C130="La Libertad Avanza",AN130-AVERAGE(AQ130,AK130,AH130),IF(C130="Frente de Izquierda",AQ130-AVERAGE(AN130,AK130,AH130),"N/A"))))</f>
        <v>0</v>
      </c>
      <c r="AZ130">
        <f>IF(C130="Unión por la Patria (Frente de Todos)",AL130-MIN(AI130,AO130,AR130),IF(C130="Juntos por el Cambio",AI130-MIN(AL130,AO130,AR130),IF(C130="La Libertad Avanza",AO130-MIN(AI130,AL130,AR130),IF(C130="Frente de Izquierda",AR130-MIN(AI130,AL130,AO130),"N/A"))))</f>
        <v>1</v>
      </c>
      <c r="BA130">
        <f>MAX(AI130,AL130,AO130,AR130)-MIN(AI130,AL130,AO130,AR130)</f>
        <v>2</v>
      </c>
      <c r="BB130">
        <f>IF(C130="Unión por la Patria (Frente de Todos)",AL130-AVERAGE(AI130,AO130,AR130),IF(C130="Juntos por el Cambio",AI130-AVERAGE(AL130,AO130,AR130),IF(C130="La Libertad Avanza",AO130-AVERAGE(AI130,AL130,AR130),IF(C130="Frente de Izquierda",AR130-AVERAGE(AI130,AL130,AO130),"N/A"))))</f>
        <v>0</v>
      </c>
      <c r="BC130">
        <f>IF(C130="Unión por la Patria (Frente de Todos)",AVERAGE(AH130:AJ130,AN130:AS130),IF(C130="Juntos por el Cambio",AVERAGE(AK130:AS130),IF(C130="La Libertad Avanza",AVERAGE(AQ130:AS130,AH130:AM130),IF(C130="Frente de Izquierda",AVERAGE(AH130:AP130),"N/A"))))</f>
        <v>3.8888888888888888</v>
      </c>
      <c r="BE130" t="s">
        <v>53</v>
      </c>
      <c r="BF130">
        <v>6</v>
      </c>
      <c r="BG130">
        <v>6</v>
      </c>
      <c r="BH130">
        <v>6</v>
      </c>
      <c r="BI130">
        <v>6</v>
      </c>
      <c r="BJ130">
        <v>2</v>
      </c>
      <c r="BK130">
        <v>6</v>
      </c>
      <c r="BL130">
        <v>1</v>
      </c>
      <c r="BM130" s="44">
        <f>AVERAGE(ABS(BH130-4),ABS(BI130-4),ABS(BJ130-4),ABS(BK130-4),ABS(BL130-4))</f>
        <v>2.2000000000000002</v>
      </c>
      <c r="BN130">
        <v>6</v>
      </c>
      <c r="BO130">
        <v>5</v>
      </c>
      <c r="BP130">
        <v>7</v>
      </c>
      <c r="BQ130" s="9">
        <f>AVERAGE(BN130:BP130)</f>
        <v>6</v>
      </c>
      <c r="BR130">
        <v>4</v>
      </c>
      <c r="BS130">
        <v>4</v>
      </c>
      <c r="BT130">
        <v>2</v>
      </c>
      <c r="BU130">
        <v>7</v>
      </c>
      <c r="BV130" s="44">
        <f>-BR130+BS130-BT130+BU130</f>
        <v>5</v>
      </c>
      <c r="BZ130">
        <v>6</v>
      </c>
      <c r="CA130">
        <v>4</v>
      </c>
      <c r="CB130">
        <v>6</v>
      </c>
      <c r="CI130" s="44">
        <f>AVERAGE(BW130:CH130)</f>
        <v>5.333333333333333</v>
      </c>
      <c r="CJ130">
        <v>4</v>
      </c>
      <c r="CK130">
        <v>3</v>
      </c>
      <c r="CL130">
        <v>5</v>
      </c>
      <c r="CM130">
        <v>3</v>
      </c>
      <c r="CN130">
        <v>3</v>
      </c>
      <c r="CO130">
        <v>3</v>
      </c>
      <c r="CP130">
        <v>4</v>
      </c>
      <c r="CQ130">
        <v>4</v>
      </c>
      <c r="CR130">
        <v>4</v>
      </c>
      <c r="CS130">
        <v>4</v>
      </c>
      <c r="CT130">
        <v>3</v>
      </c>
      <c r="CU130">
        <v>3</v>
      </c>
      <c r="CV130">
        <f>IF(BE130="Unión por la Patria (Frente de Todos)",AVERAGE(CM130:CO130)-MIN(AVERAGE(CJ130:CL130),AVERAGE(CP130:CR130),AVERAGE(CS130:CU130)),IF(BE130="Juntos por el Cambio",AVERAGE(CJ130:CL130)-MIN(AVERAGE(CM130:CO130),AVERAGE(CP130:CR130),AVERAGE(CS130:CU130)),IF(BE130="La Libertad Avanza",AVERAGE(CP130:CR130)-MIN(AVERAGE(CS130:CU130),AVERAGE(CM130:CO130),AVERAGE(CJ130:CL130)),IF(BE130="Frente de Izquierda",AVERAGE(CS130:CU130)-MIN(AVERAGE(CP130:CR130),AVERAGE(CM130:CO130),AVERAGE(CJ130:CL130)),"N/A"))))</f>
        <v>-0.33333333333333348</v>
      </c>
      <c r="CW130">
        <f>MAX(SUM(CJ130:CL130),SUM(CM130:CO130),SUM(CP130:CR130),SUM(CS130:CU130))-MIN(SUM(CJ130:CL130),SUM(CM130:CO130),SUM(CP130:CR130),SUM(CS130:CU130))</f>
        <v>3</v>
      </c>
      <c r="CX130">
        <f>IF(BE130="Unión por la Patria (Frente de Todos)",AVERAGE(CM130:CO130)-AVERAGE(CJ130:CL130,CP130:CR130,CS130:CU130),IF(BE130="Juntos por el Cambio",AVERAGE(CJ130:CL130)-AVERAGE(CM130:CU130),IF(BE130="La Libertad Avanza",AVERAGE(CP130:CR130)-AVERAGE(CS130:CU130,CJ130:CO130),IF(BE130="Frente de Izquierda",AVERAGE(CS130:CU130)-AVERAGE(CJ130:CR130),"N/A"))))</f>
        <v>-0.77777777777777768</v>
      </c>
      <c r="CY130">
        <f>IF(BE130="Unión por la Patria (Frente de Todos)",CM130-MIN(CJ130,CP130,CS130),IF(BE130="Juntos por el Cambio",CJ130-MIN(CM130,CP130,CS130),IF(BE130="La Libertad Avanza",CP130-MIN(CJ130,CM130,CS130),IF(BE130="Frente de Izquierda",CS130-MIN(CJ130,CM130,CP130),"N/A"))))</f>
        <v>-1</v>
      </c>
      <c r="CZ130">
        <f>MAX(CJ130,CM130,CP130,CS130)-MIN(CJ130,CM130,CP130,CS130)</f>
        <v>1</v>
      </c>
      <c r="DA130">
        <f>IF(BE130="Unión por la Patria (Frente de Todos)",CM130-AVERAGE(CS130,CP130,CJ130),IF(BE130="Juntos por el Cambio",CJ130-AVERAGE(CM130,CP130,CS130),IF(BE130="La Libertad Avanza",CP130-AVERAGE(CS130,CM130,CJ130),IF(BE130="Frente de Izquierda",CS130-AVERAGE(CP130,CM130,CJ130),"N/A"))))</f>
        <v>-1</v>
      </c>
      <c r="DB130">
        <f>IF(BE130="Unión por la Patria (Frente de Todos)",CN130-MIN(CK130,CQ130,CT130),IF(BE130="Juntos por el Cambio",CK130-MIN(CN130,CQ130,CT130),IF(BE130="La Libertad Avanza",CQ130-MIN(CK130,CN130,CT130),IF(BE130="Frente de Izquierda",CT130-MIN(CK130,CN130,CQ130),"N/A"))))</f>
        <v>0</v>
      </c>
      <c r="DC130">
        <f>MAX(CK130,CN130,CQ130,CT130)-MIN(CK130,CN130,CQ130,CT130)</f>
        <v>1</v>
      </c>
      <c r="DD130">
        <f>IF(BE130="Unión por la Patria (Frente de Todos)",CN130-AVERAGE(CK130,CQ130,CT130),IF(BE130="Juntos por el Cambio",CK130-AVERAGE(CN130,CQ130,CT130),IF(BE130="La Libertad Avanza",CQ130-AVERAGE(CK130,CN130,CT130),IF(BE130="Frente de Izquierda",CT130-AVERAGE(CK130,CN130,CQ130),"N/A"))))</f>
        <v>-0.33333333333333348</v>
      </c>
      <c r="DE130">
        <f>IF(BE130="Unión por la Patria (Frente de Todos)",AVERAGE(CJ130:CL130,CP130:CU130),IF(BE130="Juntos por el Cambio",AVERAGE(CM130:CU130),IF(BE130="La Libertad Avanza",AVERAGE(CS130:CU130,CJ130:CO130),IF(BE130="Frente de Izquierda",AVERAGE(CJ130:CR130),"N/A"))))</f>
        <v>3.7777777777777777</v>
      </c>
      <c r="DF130">
        <v>6</v>
      </c>
      <c r="DG130">
        <v>1</v>
      </c>
      <c r="DH130">
        <v>3</v>
      </c>
      <c r="DI130">
        <v>2</v>
      </c>
      <c r="DJ130">
        <v>1</v>
      </c>
      <c r="DK130">
        <v>7</v>
      </c>
      <c r="DL130">
        <v>6</v>
      </c>
      <c r="DM130">
        <v>6</v>
      </c>
      <c r="DN130">
        <v>2</v>
      </c>
      <c r="DO130">
        <v>1</v>
      </c>
      <c r="DP130">
        <v>7</v>
      </c>
      <c r="DQ130">
        <v>7</v>
      </c>
      <c r="DR130">
        <v>7</v>
      </c>
      <c r="DS130">
        <v>7</v>
      </c>
      <c r="DT130">
        <v>7</v>
      </c>
      <c r="DU130">
        <v>7</v>
      </c>
      <c r="DV130">
        <v>6</v>
      </c>
      <c r="DW130" t="s">
        <v>617</v>
      </c>
      <c r="DX130" t="s">
        <v>617</v>
      </c>
      <c r="DY130" t="s">
        <v>617</v>
      </c>
      <c r="DZ130" t="s">
        <v>618</v>
      </c>
    </row>
    <row r="131" spans="1:130" x14ac:dyDescent="0.2">
      <c r="A131" s="44">
        <v>105</v>
      </c>
      <c r="B131" s="44">
        <v>1</v>
      </c>
      <c r="C131" s="44" t="s">
        <v>47</v>
      </c>
      <c r="D131" s="44">
        <v>4</v>
      </c>
      <c r="E131" s="44">
        <v>7</v>
      </c>
      <c r="F131" s="44">
        <v>7</v>
      </c>
      <c r="G131" s="44">
        <v>1</v>
      </c>
      <c r="H131" s="44">
        <v>4</v>
      </c>
      <c r="I131" s="44">
        <v>3</v>
      </c>
      <c r="J131" s="44">
        <v>5</v>
      </c>
      <c r="K131" s="44">
        <f>AVERAGE(ABS(F131-4),ABS(G131-4),ABS(H131-4),ABS(I131-4),ABS(J131-4))</f>
        <v>1.6</v>
      </c>
      <c r="L131" s="44">
        <v>7</v>
      </c>
      <c r="M131" s="44">
        <v>3</v>
      </c>
      <c r="N131" s="44">
        <v>6</v>
      </c>
      <c r="O131" s="9">
        <f>AVERAGE(L131:N131)</f>
        <v>5.333333333333333</v>
      </c>
      <c r="P131" s="44">
        <v>5</v>
      </c>
      <c r="Q131" s="44">
        <v>7</v>
      </c>
      <c r="R131" s="44">
        <v>4</v>
      </c>
      <c r="S131" s="44">
        <v>7</v>
      </c>
      <c r="T131" s="44">
        <f>-P131+Q131-R131+S131</f>
        <v>5</v>
      </c>
      <c r="U131" s="44">
        <v>1</v>
      </c>
      <c r="V131" s="44">
        <v>1</v>
      </c>
      <c r="W131" s="44">
        <v>1</v>
      </c>
      <c r="X131" s="44"/>
      <c r="Y131" s="44"/>
      <c r="Z131" s="44"/>
      <c r="AA131" s="44"/>
      <c r="AB131" s="44"/>
      <c r="AC131" s="44"/>
      <c r="AD131" s="44"/>
      <c r="AE131" s="44"/>
      <c r="AF131" s="44"/>
      <c r="AG131" s="44">
        <f>AVERAGE(U131:AF131)</f>
        <v>1</v>
      </c>
      <c r="AH131" s="44">
        <v>3</v>
      </c>
      <c r="AI131" s="44">
        <v>3</v>
      </c>
      <c r="AJ131" s="44">
        <v>6</v>
      </c>
      <c r="AK131" s="44">
        <v>3</v>
      </c>
      <c r="AL131" s="44">
        <v>3</v>
      </c>
      <c r="AM131" s="44">
        <v>1</v>
      </c>
      <c r="AN131" s="44">
        <v>3</v>
      </c>
      <c r="AO131" s="44">
        <v>3</v>
      </c>
      <c r="AP131" s="44">
        <v>3</v>
      </c>
      <c r="AQ131" s="44">
        <v>3</v>
      </c>
      <c r="AR131" s="44">
        <v>3</v>
      </c>
      <c r="AS131" s="44">
        <v>6</v>
      </c>
      <c r="AT131">
        <f>IF(C131="Unión por la Patria (Frente de Todos)",AVERAGE(AK131:AM131)-MIN(AVERAGE(AH131:AJ131),AVERAGE(AN131:AP131),AVERAGE(AQ131:AS131)),IF(C131="Juntos por el Cambio",AVERAGE(AH131:AJ131)-MIN(AVERAGE(AK131:AM131),AVERAGE(AN131:AP131),AVERAGE(AQ131:AS131)),IF(C131="La Libertad Avanza",AVERAGE(AN131:AP131)-MIN(AVERAGE(AQ131:AS131),AVERAGE(AK131:AM131),AVERAGE(AH131:AJ131)),IF(C131="Frente de Izquierda",AVERAGE(AQ131:AS131)-MIN(AVERAGE(AN131:AP131),AVERAGE(AK131:AM131),AVERAGE(AH131:AJ131)),"N/A"))))</f>
        <v>1.6666666666666665</v>
      </c>
      <c r="AU131">
        <f>MAX(SUM(AH131:AJ131),SUM(AK131:AM131),SUM(AN131:AP131),SUM(AQ131:AS131))-MIN(SUM(AH131:AJ131),SUM(AK131:AM131),SUM(AN131:AP131),SUM(AQ131:AS131))</f>
        <v>5</v>
      </c>
      <c r="AV131">
        <f>IF(C131="Unión por la Patria (Frente de Todos)",AVERAGE(AK131:AM131)-AVERAGE(AH131:AJ131,AN131:AP131,AQ131:AS131),IF(C131="Juntos por el Cambio",AVERAGE(AH131:AJ131)-AVERAGE(AK131:AS131),IF(C131="La Libertad Avanza",AVERAGE(AN131:AP131)-AVERAGE(AQ131:AS131,AH131:AM131),IF(C131="Frente de Izquierda",AVERAGE(AQ131:AS131)-AVERAGE(AH131:AP131),"N/A"))))</f>
        <v>0.88888888888888884</v>
      </c>
      <c r="AW131">
        <f>IF(C131="Unión por la Patria (Frente de Todos)",AK131-MIN(AH131,AN131,AQ131),IF(C131="Juntos por el Cambio",AH131-MIN(AK131,AN131,AQ131),IF(C131="La Libertad Avanza",AN131-MIN(AH131,AK131,AQ131),IF(C131="Frente de Izquierda",AQ131-MIN(AH131,AK131,AN131),"N/A"))))</f>
        <v>0</v>
      </c>
      <c r="AX131">
        <f>MAX(AH131,AK131,AN131,AQ131)-MIN(AH131,AK131,AN131,AQ131)</f>
        <v>0</v>
      </c>
      <c r="AY131">
        <f>IF(C131="Unión por la Patria (Frente de Todos)",AK131-AVERAGE(AQ131,AN131,AH131),IF(C131="Juntos por el Cambio",AH131-AVERAGE(AK131,AN131,AQ131),IF(C131="La Libertad Avanza",AN131-AVERAGE(AQ131,AK131,AH131),IF(C131="Frente de Izquierda",AQ131-AVERAGE(AN131,AK131,AH131),"N/A"))))</f>
        <v>0</v>
      </c>
      <c r="AZ131">
        <f>IF(C131="Unión por la Patria (Frente de Todos)",AL131-MIN(AI131,AO131,AR131),IF(C131="Juntos por el Cambio",AI131-MIN(AL131,AO131,AR131),IF(C131="La Libertad Avanza",AO131-MIN(AI131,AL131,AR131),IF(C131="Frente de Izquierda",AR131-MIN(AI131,AL131,AO131),"N/A"))))</f>
        <v>0</v>
      </c>
      <c r="BA131">
        <f>MAX(AI131,AL131,AO131,AR131)-MIN(AI131,AL131,AO131,AR131)</f>
        <v>0</v>
      </c>
      <c r="BB131">
        <f>IF(C131="Unión por la Patria (Frente de Todos)",AL131-AVERAGE(AI131,AO131,AR131),IF(C131="Juntos por el Cambio",AI131-AVERAGE(AL131,AO131,AR131),IF(C131="La Libertad Avanza",AO131-AVERAGE(AI131,AL131,AR131),IF(C131="Frente de Izquierda",AR131-AVERAGE(AI131,AL131,AO131),"N/A"))))</f>
        <v>0</v>
      </c>
      <c r="BC131">
        <f>IF(C131="Unión por la Patria (Frente de Todos)",AVERAGE(AH131:AJ131,AN131:AS131),IF(C131="Juntos por el Cambio",AVERAGE(AK131:AS131),IF(C131="La Libertad Avanza",AVERAGE(AQ131:AS131,AH131:AM131),IF(C131="Frente de Izquierda",AVERAGE(AH131:AP131),"N/A"))))</f>
        <v>3.1111111111111112</v>
      </c>
      <c r="BE131" t="s">
        <v>53</v>
      </c>
      <c r="BF131">
        <v>7</v>
      </c>
      <c r="BG131">
        <v>7</v>
      </c>
      <c r="BH131">
        <v>7</v>
      </c>
      <c r="BI131">
        <v>5</v>
      </c>
      <c r="BJ131">
        <v>1</v>
      </c>
      <c r="BK131">
        <v>7</v>
      </c>
      <c r="BL131">
        <v>1</v>
      </c>
      <c r="BM131" s="44">
        <f>AVERAGE(ABS(BH131-4),ABS(BI131-4),ABS(BJ131-4),ABS(BK131-4),ABS(BL131-4))</f>
        <v>2.6</v>
      </c>
      <c r="BN131">
        <v>6</v>
      </c>
      <c r="BO131">
        <v>4</v>
      </c>
      <c r="BP131">
        <v>7</v>
      </c>
      <c r="BQ131" s="9">
        <f>AVERAGE(BN131:BP131)</f>
        <v>5.666666666666667</v>
      </c>
      <c r="BR131">
        <v>4</v>
      </c>
      <c r="BS131">
        <v>7</v>
      </c>
      <c r="BT131">
        <v>1</v>
      </c>
      <c r="BU131">
        <v>5</v>
      </c>
      <c r="BV131" s="44">
        <f>-BR131+BS131-BT131+BU131</f>
        <v>7</v>
      </c>
      <c r="BZ131">
        <v>6</v>
      </c>
      <c r="CA131">
        <v>3</v>
      </c>
      <c r="CB131">
        <v>4</v>
      </c>
      <c r="CI131" s="44">
        <f>AVERAGE(BW131:CH131)</f>
        <v>4.333333333333333</v>
      </c>
      <c r="CJ131">
        <v>4</v>
      </c>
      <c r="CK131">
        <v>4</v>
      </c>
      <c r="CL131">
        <v>5</v>
      </c>
      <c r="CM131">
        <v>4</v>
      </c>
      <c r="CN131">
        <v>4</v>
      </c>
      <c r="CO131">
        <v>5</v>
      </c>
      <c r="CP131">
        <v>3</v>
      </c>
      <c r="CQ131">
        <v>3</v>
      </c>
      <c r="CR131">
        <v>4</v>
      </c>
      <c r="CS131">
        <v>4</v>
      </c>
      <c r="CT131">
        <v>4</v>
      </c>
      <c r="CU131">
        <v>4</v>
      </c>
      <c r="CV131">
        <f>IF(BE131="Unión por la Patria (Frente de Todos)",AVERAGE(CM131:CO131)-MIN(AVERAGE(CJ131:CL131),AVERAGE(CP131:CR131),AVERAGE(CS131:CU131)),IF(BE131="Juntos por el Cambio",AVERAGE(CJ131:CL131)-MIN(AVERAGE(CM131:CO131),AVERAGE(CP131:CR131),AVERAGE(CS131:CU131)),IF(BE131="La Libertad Avanza",AVERAGE(CP131:CR131)-MIN(AVERAGE(CS131:CU131),AVERAGE(CM131:CO131),AVERAGE(CJ131:CL131)),IF(BE131="Frente de Izquierda",AVERAGE(CS131:CU131)-MIN(AVERAGE(CP131:CR131),AVERAGE(CM131:CO131),AVERAGE(CJ131:CL131)),"N/A"))))</f>
        <v>0.99999999999999956</v>
      </c>
      <c r="CW131">
        <f>MAX(SUM(CJ131:CL131),SUM(CM131:CO131),SUM(CP131:CR131),SUM(CS131:CU131))-MIN(SUM(CJ131:CL131),SUM(CM131:CO131),SUM(CP131:CR131),SUM(CS131:CU131))</f>
        <v>3</v>
      </c>
      <c r="CX131">
        <f>IF(BE131="Unión por la Patria (Frente de Todos)",AVERAGE(CM131:CO131)-AVERAGE(CJ131:CL131,CP131:CR131,CS131:CU131),IF(BE131="Juntos por el Cambio",AVERAGE(CJ131:CL131)-AVERAGE(CM131:CU131),IF(BE131="La Libertad Avanza",AVERAGE(CP131:CR131)-AVERAGE(CS131:CU131,CJ131:CO131),IF(BE131="Frente de Izquierda",AVERAGE(CS131:CU131)-AVERAGE(CJ131:CR131),"N/A"))))</f>
        <v>0.4444444444444442</v>
      </c>
      <c r="CY131">
        <f>IF(BE131="Unión por la Patria (Frente de Todos)",CM131-MIN(CJ131,CP131,CS131),IF(BE131="Juntos por el Cambio",CJ131-MIN(CM131,CP131,CS131),IF(BE131="La Libertad Avanza",CP131-MIN(CJ131,CM131,CS131),IF(BE131="Frente de Izquierda",CS131-MIN(CJ131,CM131,CP131),"N/A"))))</f>
        <v>1</v>
      </c>
      <c r="CZ131">
        <f>MAX(CJ131,CM131,CP131,CS131)-MIN(CJ131,CM131,CP131,CS131)</f>
        <v>1</v>
      </c>
      <c r="DA131">
        <f>IF(BE131="Unión por la Patria (Frente de Todos)",CM131-AVERAGE(CS131,CP131,CJ131),IF(BE131="Juntos por el Cambio",CJ131-AVERAGE(CM131,CP131,CS131),IF(BE131="La Libertad Avanza",CP131-AVERAGE(CS131,CM131,CJ131),IF(BE131="Frente de Izquierda",CS131-AVERAGE(CP131,CM131,CJ131),"N/A"))))</f>
        <v>0.33333333333333348</v>
      </c>
      <c r="DB131">
        <f>IF(BE131="Unión por la Patria (Frente de Todos)",CN131-MIN(CK131,CQ131,CT131),IF(BE131="Juntos por el Cambio",CK131-MIN(CN131,CQ131,CT131),IF(BE131="La Libertad Avanza",CQ131-MIN(CK131,CN131,CT131),IF(BE131="Frente de Izquierda",CT131-MIN(CK131,CN131,CQ131),"N/A"))))</f>
        <v>1</v>
      </c>
      <c r="DC131">
        <f>MAX(CK131,CN131,CQ131,CT131)-MIN(CK131,CN131,CQ131,CT131)</f>
        <v>1</v>
      </c>
      <c r="DD131">
        <f>IF(BE131="Unión por la Patria (Frente de Todos)",CN131-AVERAGE(CK131,CQ131,CT131),IF(BE131="Juntos por el Cambio",CK131-AVERAGE(CN131,CQ131,CT131),IF(BE131="La Libertad Avanza",CQ131-AVERAGE(CK131,CN131,CT131),IF(BE131="Frente de Izquierda",CT131-AVERAGE(CK131,CN131,CQ131),"N/A"))))</f>
        <v>0.33333333333333348</v>
      </c>
      <c r="DE131">
        <f>IF(BE131="Unión por la Patria (Frente de Todos)",AVERAGE(CJ131:CL131,CP131:CU131),IF(BE131="Juntos por el Cambio",AVERAGE(CM131:CU131),IF(BE131="La Libertad Avanza",AVERAGE(CS131:CU131,CJ131:CO131),IF(BE131="Frente de Izquierda",AVERAGE(CJ131:CR131),"N/A"))))</f>
        <v>3.8888888888888888</v>
      </c>
      <c r="DF131">
        <v>7</v>
      </c>
      <c r="DG131">
        <v>0</v>
      </c>
      <c r="DH131">
        <v>0</v>
      </c>
      <c r="DI131">
        <v>3</v>
      </c>
      <c r="DJ131">
        <v>0</v>
      </c>
      <c r="DK131">
        <v>5</v>
      </c>
      <c r="DL131">
        <v>1</v>
      </c>
      <c r="DM131">
        <v>7</v>
      </c>
      <c r="DN131">
        <v>1</v>
      </c>
      <c r="DO131">
        <v>1</v>
      </c>
      <c r="DP131">
        <v>7</v>
      </c>
      <c r="DQ131">
        <v>5</v>
      </c>
      <c r="DR131">
        <v>4</v>
      </c>
      <c r="DS131">
        <v>2</v>
      </c>
      <c r="DT131">
        <v>3</v>
      </c>
      <c r="DU131">
        <v>7</v>
      </c>
      <c r="DV131">
        <v>2</v>
      </c>
      <c r="DW131" t="s">
        <v>618</v>
      </c>
      <c r="DX131" t="s">
        <v>617</v>
      </c>
      <c r="DY131" t="s">
        <v>617</v>
      </c>
      <c r="DZ131" t="s">
        <v>618</v>
      </c>
    </row>
    <row r="132" spans="1:130" x14ac:dyDescent="0.2">
      <c r="A132" s="44">
        <v>153</v>
      </c>
      <c r="B132" s="44">
        <v>1</v>
      </c>
      <c r="C132" s="44" t="s">
        <v>47</v>
      </c>
      <c r="D132" s="44">
        <v>5</v>
      </c>
      <c r="E132" s="44">
        <v>6</v>
      </c>
      <c r="F132" s="44">
        <v>6</v>
      </c>
      <c r="G132" s="44">
        <v>2</v>
      </c>
      <c r="H132" s="44">
        <v>3</v>
      </c>
      <c r="I132" s="44">
        <v>5</v>
      </c>
      <c r="J132" s="44">
        <v>5</v>
      </c>
      <c r="K132" s="44">
        <f>AVERAGE(ABS(F132-4),ABS(G132-4),ABS(H132-4),ABS(I132-4),ABS(J132-4))</f>
        <v>1.4</v>
      </c>
      <c r="L132" s="44">
        <v>6</v>
      </c>
      <c r="M132" s="44">
        <v>7</v>
      </c>
      <c r="N132" s="44">
        <v>7</v>
      </c>
      <c r="O132" s="9">
        <f>AVERAGE(L132:N132)</f>
        <v>6.666666666666667</v>
      </c>
      <c r="P132" s="44">
        <v>3</v>
      </c>
      <c r="Q132" s="44">
        <v>7</v>
      </c>
      <c r="R132" s="44">
        <v>2</v>
      </c>
      <c r="S132" s="44">
        <v>7</v>
      </c>
      <c r="T132" s="44">
        <f>-P132+Q132-R132+S132</f>
        <v>9</v>
      </c>
      <c r="U132" s="44">
        <v>2</v>
      </c>
      <c r="V132" s="44">
        <v>3</v>
      </c>
      <c r="W132" s="44">
        <v>3</v>
      </c>
      <c r="X132" s="44"/>
      <c r="Y132" s="44"/>
      <c r="Z132" s="44"/>
      <c r="AA132" s="44"/>
      <c r="AB132" s="44"/>
      <c r="AC132" s="44"/>
      <c r="AD132" s="44"/>
      <c r="AE132" s="44"/>
      <c r="AF132" s="44"/>
      <c r="AG132" s="44">
        <f>AVERAGE(U132:AF132)</f>
        <v>2.6666666666666665</v>
      </c>
      <c r="AH132" s="44">
        <v>4</v>
      </c>
      <c r="AI132" s="44">
        <v>3</v>
      </c>
      <c r="AJ132" s="44">
        <v>3</v>
      </c>
      <c r="AK132" s="44">
        <v>3</v>
      </c>
      <c r="AL132" s="44">
        <v>3</v>
      </c>
      <c r="AM132" s="44">
        <v>3</v>
      </c>
      <c r="AN132" s="44">
        <v>4</v>
      </c>
      <c r="AO132" s="44">
        <v>3</v>
      </c>
      <c r="AP132" s="44">
        <v>2</v>
      </c>
      <c r="AQ132" s="44">
        <v>4</v>
      </c>
      <c r="AR132" s="44">
        <v>2</v>
      </c>
      <c r="AS132" s="44">
        <v>4</v>
      </c>
      <c r="AT132">
        <f>IF(C132="Unión por la Patria (Frente de Todos)",AVERAGE(AK132:AM132)-MIN(AVERAGE(AH132:AJ132),AVERAGE(AN132:AP132),AVERAGE(AQ132:AS132)),IF(C132="Juntos por el Cambio",AVERAGE(AH132:AJ132)-MIN(AVERAGE(AK132:AM132),AVERAGE(AN132:AP132),AVERAGE(AQ132:AS132)),IF(C132="La Libertad Avanza",AVERAGE(AN132:AP132)-MIN(AVERAGE(AQ132:AS132),AVERAGE(AK132:AM132),AVERAGE(AH132:AJ132)),IF(C132="Frente de Izquierda",AVERAGE(AQ132:AS132)-MIN(AVERAGE(AN132:AP132),AVERAGE(AK132:AM132),AVERAGE(AH132:AJ132)),"N/A"))))</f>
        <v>0.33333333333333348</v>
      </c>
      <c r="AU132">
        <f>MAX(SUM(AH132:AJ132),SUM(AK132:AM132),SUM(AN132:AP132),SUM(AQ132:AS132))-MIN(SUM(AH132:AJ132),SUM(AK132:AM132),SUM(AN132:AP132),SUM(AQ132:AS132))</f>
        <v>1</v>
      </c>
      <c r="AV132">
        <f>IF(C132="Unión por la Patria (Frente de Todos)",AVERAGE(AK132:AM132)-AVERAGE(AH132:AJ132,AN132:AP132,AQ132:AS132),IF(C132="Juntos por el Cambio",AVERAGE(AH132:AJ132)-AVERAGE(AK132:AS132),IF(C132="La Libertad Avanza",AVERAGE(AN132:AP132)-AVERAGE(AQ132:AS132,AH132:AM132),IF(C132="Frente de Izquierda",AVERAGE(AQ132:AS132)-AVERAGE(AH132:AP132),"N/A"))))</f>
        <v>0.22222222222222232</v>
      </c>
      <c r="AW132">
        <f>IF(C132="Unión por la Patria (Frente de Todos)",AK132-MIN(AH132,AN132,AQ132),IF(C132="Juntos por el Cambio",AH132-MIN(AK132,AN132,AQ132),IF(C132="La Libertad Avanza",AN132-MIN(AH132,AK132,AQ132),IF(C132="Frente de Izquierda",AQ132-MIN(AH132,AK132,AN132),"N/A"))))</f>
        <v>1</v>
      </c>
      <c r="AX132">
        <f>MAX(AH132,AK132,AN132,AQ132)-MIN(AH132,AK132,AN132,AQ132)</f>
        <v>1</v>
      </c>
      <c r="AY132">
        <f>IF(C132="Unión por la Patria (Frente de Todos)",AK132-AVERAGE(AQ132,AN132,AH132),IF(C132="Juntos por el Cambio",AH132-AVERAGE(AK132,AN132,AQ132),IF(C132="La Libertad Avanza",AN132-AVERAGE(AQ132,AK132,AH132),IF(C132="Frente de Izquierda",AQ132-AVERAGE(AN132,AK132,AH132),"N/A"))))</f>
        <v>0.33333333333333348</v>
      </c>
      <c r="AZ132">
        <f>IF(C132="Unión por la Patria (Frente de Todos)",AL132-MIN(AI132,AO132,AR132),IF(C132="Juntos por el Cambio",AI132-MIN(AL132,AO132,AR132),IF(C132="La Libertad Avanza",AO132-MIN(AI132,AL132,AR132),IF(C132="Frente de Izquierda",AR132-MIN(AI132,AL132,AO132),"N/A"))))</f>
        <v>1</v>
      </c>
      <c r="BA132">
        <f>MAX(AI132,AL132,AO132,AR132)-MIN(AI132,AL132,AO132,AR132)</f>
        <v>1</v>
      </c>
      <c r="BB132">
        <f>IF(C132="Unión por la Patria (Frente de Todos)",AL132-AVERAGE(AI132,AO132,AR132),IF(C132="Juntos por el Cambio",AI132-AVERAGE(AL132,AO132,AR132),IF(C132="La Libertad Avanza",AO132-AVERAGE(AI132,AL132,AR132),IF(C132="Frente de Izquierda",AR132-AVERAGE(AI132,AL132,AO132),"N/A"))))</f>
        <v>0.33333333333333348</v>
      </c>
      <c r="BC132">
        <f>IF(C132="Unión por la Patria (Frente de Todos)",AVERAGE(AH132:AJ132,AN132:AS132),IF(C132="Juntos por el Cambio",AVERAGE(AK132:AS132),IF(C132="La Libertad Avanza",AVERAGE(AQ132:AS132,AH132:AM132),IF(C132="Frente de Izquierda",AVERAGE(AH132:AP132),"N/A"))))</f>
        <v>3.1111111111111112</v>
      </c>
      <c r="BE132" t="s">
        <v>47</v>
      </c>
      <c r="BF132">
        <v>4</v>
      </c>
      <c r="BG132">
        <v>5</v>
      </c>
      <c r="BH132">
        <v>6</v>
      </c>
      <c r="BI132">
        <v>3</v>
      </c>
      <c r="BJ132">
        <v>1</v>
      </c>
      <c r="BK132">
        <v>6</v>
      </c>
      <c r="BL132">
        <v>6</v>
      </c>
      <c r="BM132" s="44">
        <f>AVERAGE(ABS(BH132-4),ABS(BI132-4),ABS(BJ132-4),ABS(BK132-4),ABS(BL132-4))</f>
        <v>2</v>
      </c>
      <c r="BN132">
        <v>6</v>
      </c>
      <c r="BO132">
        <v>6</v>
      </c>
      <c r="BP132">
        <v>7</v>
      </c>
      <c r="BQ132" s="9">
        <f>AVERAGE(BN132:BP132)</f>
        <v>6.333333333333333</v>
      </c>
      <c r="BR132">
        <v>3</v>
      </c>
      <c r="BS132">
        <v>7</v>
      </c>
      <c r="BT132">
        <v>2</v>
      </c>
      <c r="BU132">
        <v>7</v>
      </c>
      <c r="BV132" s="44">
        <f>-BR132+BS132-BT132+BU132</f>
        <v>9</v>
      </c>
      <c r="BW132">
        <v>3</v>
      </c>
      <c r="BX132">
        <v>3</v>
      </c>
      <c r="BY132">
        <v>4</v>
      </c>
      <c r="CI132" s="44">
        <f>AVERAGE(BW132:CH132)</f>
        <v>3.3333333333333335</v>
      </c>
      <c r="CJ132">
        <v>3</v>
      </c>
      <c r="CK132">
        <v>4</v>
      </c>
      <c r="CL132">
        <v>4</v>
      </c>
      <c r="CM132">
        <v>3</v>
      </c>
      <c r="CN132">
        <v>4</v>
      </c>
      <c r="CO132">
        <v>4</v>
      </c>
      <c r="CP132">
        <v>4</v>
      </c>
      <c r="CQ132">
        <v>4</v>
      </c>
      <c r="CR132">
        <v>4</v>
      </c>
      <c r="CS132">
        <v>4</v>
      </c>
      <c r="CT132">
        <v>3</v>
      </c>
      <c r="CU132">
        <v>5</v>
      </c>
      <c r="CV132">
        <f>IF(BE132="Unión por la Patria (Frente de Todos)",AVERAGE(CM132:CO132)-MIN(AVERAGE(CJ132:CL132),AVERAGE(CP132:CR132),AVERAGE(CS132:CU132)),IF(BE132="Juntos por el Cambio",AVERAGE(CJ132:CL132)-MIN(AVERAGE(CM132:CO132),AVERAGE(CP132:CR132),AVERAGE(CS132:CU132)),IF(BE132="La Libertad Avanza",AVERAGE(CP132:CR132)-MIN(AVERAGE(CS132:CU132),AVERAGE(CM132:CO132),AVERAGE(CJ132:CL132)),IF(BE132="Frente de Izquierda",AVERAGE(CS132:CU132)-MIN(AVERAGE(CP132:CR132),AVERAGE(CM132:CO132),AVERAGE(CJ132:CL132)),"N/A"))))</f>
        <v>0</v>
      </c>
      <c r="CW132">
        <f>MAX(SUM(CJ132:CL132),SUM(CM132:CO132),SUM(CP132:CR132),SUM(CS132:CU132))-MIN(SUM(CJ132:CL132),SUM(CM132:CO132),SUM(CP132:CR132),SUM(CS132:CU132))</f>
        <v>1</v>
      </c>
      <c r="CX132">
        <f>IF(BE132="Unión por la Patria (Frente de Todos)",AVERAGE(CM132:CO132)-AVERAGE(CJ132:CL132,CP132:CR132,CS132:CU132),IF(BE132="Juntos por el Cambio",AVERAGE(CJ132:CL132)-AVERAGE(CM132:CU132),IF(BE132="La Libertad Avanza",AVERAGE(CP132:CR132)-AVERAGE(CS132:CU132,CJ132:CO132),IF(BE132="Frente de Izquierda",AVERAGE(CS132:CU132)-AVERAGE(CJ132:CR132),"N/A"))))</f>
        <v>-0.22222222222222232</v>
      </c>
      <c r="CY132">
        <f>IF(BE132="Unión por la Patria (Frente de Todos)",CM132-MIN(CJ132,CP132,CS132),IF(BE132="Juntos por el Cambio",CJ132-MIN(CM132,CP132,CS132),IF(BE132="La Libertad Avanza",CP132-MIN(CJ132,CM132,CS132),IF(BE132="Frente de Izquierda",CS132-MIN(CJ132,CM132,CP132),"N/A"))))</f>
        <v>0</v>
      </c>
      <c r="CZ132">
        <f>MAX(CJ132,CM132,CP132,CS132)-MIN(CJ132,CM132,CP132,CS132)</f>
        <v>1</v>
      </c>
      <c r="DA132">
        <f>IF(BE132="Unión por la Patria (Frente de Todos)",CM132-AVERAGE(CS132,CP132,CJ132),IF(BE132="Juntos por el Cambio",CJ132-AVERAGE(CM132,CP132,CS132),IF(BE132="La Libertad Avanza",CP132-AVERAGE(CS132,CM132,CJ132),IF(BE132="Frente de Izquierda",CS132-AVERAGE(CP132,CM132,CJ132),"N/A"))))</f>
        <v>-0.66666666666666652</v>
      </c>
      <c r="DB132">
        <f>IF(BE132="Unión por la Patria (Frente de Todos)",CN132-MIN(CK132,CQ132,CT132),IF(BE132="Juntos por el Cambio",CK132-MIN(CN132,CQ132,CT132),IF(BE132="La Libertad Avanza",CQ132-MIN(CK132,CN132,CT132),IF(BE132="Frente de Izquierda",CT132-MIN(CK132,CN132,CQ132),"N/A"))))</f>
        <v>1</v>
      </c>
      <c r="DC132">
        <f>MAX(CK132,CN132,CQ132,CT132)-MIN(CK132,CN132,CQ132,CT132)</f>
        <v>1</v>
      </c>
      <c r="DD132">
        <f>IF(BE132="Unión por la Patria (Frente de Todos)",CN132-AVERAGE(CK132,CQ132,CT132),IF(BE132="Juntos por el Cambio",CK132-AVERAGE(CN132,CQ132,CT132),IF(BE132="La Libertad Avanza",CQ132-AVERAGE(CK132,CN132,CT132),IF(BE132="Frente de Izquierda",CT132-AVERAGE(CK132,CN132,CQ132),"N/A"))))</f>
        <v>0.33333333333333348</v>
      </c>
      <c r="DE132">
        <f>IF(BE132="Unión por la Patria (Frente de Todos)",AVERAGE(CJ132:CL132,CP132:CU132),IF(BE132="Juntos por el Cambio",AVERAGE(CM132:CU132),IF(BE132="La Libertad Avanza",AVERAGE(CS132:CU132,CJ132:CO132),IF(BE132="Frente de Izquierda",AVERAGE(CJ132:CR132),"N/A"))))</f>
        <v>3.8888888888888888</v>
      </c>
      <c r="DF132">
        <v>7</v>
      </c>
      <c r="DG132">
        <v>2</v>
      </c>
      <c r="DH132">
        <v>2</v>
      </c>
      <c r="DI132">
        <v>1</v>
      </c>
      <c r="DJ132">
        <v>1</v>
      </c>
      <c r="DK132">
        <v>6</v>
      </c>
      <c r="DL132">
        <v>2</v>
      </c>
      <c r="DM132">
        <v>7</v>
      </c>
      <c r="DN132">
        <v>2</v>
      </c>
      <c r="DO132">
        <v>1</v>
      </c>
      <c r="DP132">
        <v>6</v>
      </c>
      <c r="DQ132">
        <v>3</v>
      </c>
      <c r="DR132">
        <v>6</v>
      </c>
      <c r="DS132">
        <v>4</v>
      </c>
      <c r="DT132">
        <v>7</v>
      </c>
      <c r="DU132">
        <v>7</v>
      </c>
      <c r="DV132">
        <v>4</v>
      </c>
      <c r="DW132" t="s">
        <v>617</v>
      </c>
      <c r="DX132" t="s">
        <v>618</v>
      </c>
      <c r="DY132" t="s">
        <v>617</v>
      </c>
      <c r="DZ132" t="s">
        <v>617</v>
      </c>
    </row>
    <row r="133" spans="1:130" x14ac:dyDescent="0.2">
      <c r="A133" s="44">
        <v>1292</v>
      </c>
      <c r="B133" s="44">
        <v>1</v>
      </c>
      <c r="C133" s="44" t="s">
        <v>53</v>
      </c>
      <c r="D133" s="44">
        <v>1</v>
      </c>
      <c r="E133" s="44">
        <v>4</v>
      </c>
      <c r="F133" s="44">
        <v>5</v>
      </c>
      <c r="G133" s="44">
        <v>3</v>
      </c>
      <c r="H133" s="44">
        <v>3</v>
      </c>
      <c r="I133" s="44">
        <v>3</v>
      </c>
      <c r="J133" s="44">
        <v>5</v>
      </c>
      <c r="K133" s="44">
        <f>AVERAGE(ABS(F133-4),ABS(G133-4),ABS(H133-4),ABS(I133-4),ABS(J133-4))</f>
        <v>1</v>
      </c>
      <c r="L133" s="44">
        <v>6</v>
      </c>
      <c r="M133" s="44">
        <v>5</v>
      </c>
      <c r="N133" s="44">
        <v>4</v>
      </c>
      <c r="O133" s="9">
        <f>AVERAGE(L133:N133)</f>
        <v>5</v>
      </c>
      <c r="P133" s="44">
        <v>3</v>
      </c>
      <c r="Q133" s="44">
        <v>6</v>
      </c>
      <c r="R133" s="44">
        <v>6</v>
      </c>
      <c r="S133" s="44">
        <v>6</v>
      </c>
      <c r="T133" s="44">
        <f>-P133+Q133-R133+S133</f>
        <v>3</v>
      </c>
      <c r="U133" s="44"/>
      <c r="V133" s="44"/>
      <c r="W133" s="44"/>
      <c r="X133" s="44">
        <v>4</v>
      </c>
      <c r="Y133" s="44">
        <v>1</v>
      </c>
      <c r="Z133" s="44">
        <v>3</v>
      </c>
      <c r="AA133" s="44"/>
      <c r="AB133" s="44"/>
      <c r="AC133" s="44"/>
      <c r="AD133" s="44"/>
      <c r="AE133" s="44"/>
      <c r="AF133" s="44"/>
      <c r="AG133" s="44">
        <f>AVERAGE(U133:AF133)</f>
        <v>2.6666666666666665</v>
      </c>
      <c r="AH133" s="44">
        <v>4</v>
      </c>
      <c r="AI133" s="44">
        <v>4</v>
      </c>
      <c r="AJ133" s="44">
        <v>5</v>
      </c>
      <c r="AK133" s="44">
        <v>5</v>
      </c>
      <c r="AL133" s="44">
        <v>5</v>
      </c>
      <c r="AM133" s="44">
        <v>5</v>
      </c>
      <c r="AN133" s="44">
        <v>4</v>
      </c>
      <c r="AO133" s="44">
        <v>4</v>
      </c>
      <c r="AP133" s="44">
        <v>3</v>
      </c>
      <c r="AQ133" s="44">
        <v>3</v>
      </c>
      <c r="AR133" s="44">
        <v>3</v>
      </c>
      <c r="AS133" s="44">
        <v>3</v>
      </c>
      <c r="AT133">
        <f>IF(C133="Unión por la Patria (Frente de Todos)",AVERAGE(AK133:AM133)-MIN(AVERAGE(AH133:AJ133),AVERAGE(AN133:AP133),AVERAGE(AQ133:AS133)),IF(C133="Juntos por el Cambio",AVERAGE(AH133:AJ133)-MIN(AVERAGE(AK133:AM133),AVERAGE(AN133:AP133),AVERAGE(AQ133:AS133)),IF(C133="La Libertad Avanza",AVERAGE(AN133:AP133)-MIN(AVERAGE(AQ133:AS133),AVERAGE(AK133:AM133),AVERAGE(AH133:AJ133)),IF(C133="Frente de Izquierda",AVERAGE(AQ133:AS133)-MIN(AVERAGE(AN133:AP133),AVERAGE(AK133:AM133),AVERAGE(AH133:AJ133)),"N/A"))))</f>
        <v>2</v>
      </c>
      <c r="AU133">
        <f>MAX(SUM(AH133:AJ133),SUM(AK133:AM133),SUM(AN133:AP133),SUM(AQ133:AS133))-MIN(SUM(AH133:AJ133),SUM(AK133:AM133),SUM(AN133:AP133),SUM(AQ133:AS133))</f>
        <v>6</v>
      </c>
      <c r="AV133">
        <f>IF(C133="Unión por la Patria (Frente de Todos)",AVERAGE(AK133:AM133)-AVERAGE(AH133:AJ133,AN133:AP133,AQ133:AS133),IF(C133="Juntos por el Cambio",AVERAGE(AH133:AJ133)-AVERAGE(AK133:AS133),IF(C133="La Libertad Avanza",AVERAGE(AN133:AP133)-AVERAGE(AQ133:AS133,AH133:AM133),IF(C133="Frente de Izquierda",AVERAGE(AQ133:AS133)-AVERAGE(AH133:AP133),"N/A"))))</f>
        <v>1.3333333333333335</v>
      </c>
      <c r="AW133">
        <f>IF(C133="Unión por la Patria (Frente de Todos)",AK133-MIN(AH133,AN133,AQ133),IF(C133="Juntos por el Cambio",AH133-MIN(AK133,AN133,AQ133),IF(C133="La Libertad Avanza",AN133-MIN(AH133,AK133,AQ133),IF(C133="Frente de Izquierda",AQ133-MIN(AH133,AK133,AN133),"N/A"))))</f>
        <v>2</v>
      </c>
      <c r="AX133">
        <f>MAX(AH133,AK133,AN133,AQ133)-MIN(AH133,AK133,AN133,AQ133)</f>
        <v>2</v>
      </c>
      <c r="AY133">
        <f>IF(C133="Unión por la Patria (Frente de Todos)",AK133-AVERAGE(AQ133,AN133,AH133),IF(C133="Juntos por el Cambio",AH133-AVERAGE(AK133,AN133,AQ133),IF(C133="La Libertad Avanza",AN133-AVERAGE(AQ133,AK133,AH133),IF(C133="Frente de Izquierda",AQ133-AVERAGE(AN133,AK133,AH133),"N/A"))))</f>
        <v>1.3333333333333335</v>
      </c>
      <c r="AZ133">
        <f>IF(C133="Unión por la Patria (Frente de Todos)",AL133-MIN(AI133,AO133,AR133),IF(C133="Juntos por el Cambio",AI133-MIN(AL133,AO133,AR133),IF(C133="La Libertad Avanza",AO133-MIN(AI133,AL133,AR133),IF(C133="Frente de Izquierda",AR133-MIN(AI133,AL133,AO133),"N/A"))))</f>
        <v>2</v>
      </c>
      <c r="BA133">
        <f>MAX(AI133,AL133,AO133,AR133)-MIN(AI133,AL133,AO133,AR133)</f>
        <v>2</v>
      </c>
      <c r="BB133">
        <f>IF(C133="Unión por la Patria (Frente de Todos)",AL133-AVERAGE(AI133,AO133,AR133),IF(C133="Juntos por el Cambio",AI133-AVERAGE(AL133,AO133,AR133),IF(C133="La Libertad Avanza",AO133-AVERAGE(AI133,AL133,AR133),IF(C133="Frente de Izquierda",AR133-AVERAGE(AI133,AL133,AO133),"N/A"))))</f>
        <v>1.3333333333333335</v>
      </c>
      <c r="BC133">
        <f>IF(C133="Unión por la Patria (Frente de Todos)",AVERAGE(AH133:AJ133,AN133:AS133),IF(C133="Juntos por el Cambio",AVERAGE(AK133:AS133),IF(C133="La Libertad Avanza",AVERAGE(AQ133:AS133,AH133:AM133),IF(C133="Frente de Izquierda",AVERAGE(AH133:AP133),"N/A"))))</f>
        <v>3.6666666666666665</v>
      </c>
      <c r="BE133" t="s">
        <v>49</v>
      </c>
      <c r="BF133">
        <v>4</v>
      </c>
      <c r="BG133">
        <v>5</v>
      </c>
      <c r="BH133">
        <v>5</v>
      </c>
      <c r="BI133">
        <v>3</v>
      </c>
      <c r="BJ133">
        <v>6</v>
      </c>
      <c r="BK133">
        <v>3</v>
      </c>
      <c r="BL133">
        <v>4</v>
      </c>
      <c r="BM133" s="44">
        <f>AVERAGE(ABS(BH133-4),ABS(BI133-4),ABS(BJ133-4),ABS(BK133-4),ABS(BL133-4))</f>
        <v>1</v>
      </c>
      <c r="BN133">
        <v>6</v>
      </c>
      <c r="BO133">
        <v>6</v>
      </c>
      <c r="BP133">
        <v>5</v>
      </c>
      <c r="BQ133" s="9">
        <f>AVERAGE(BN133:BP133)</f>
        <v>5.666666666666667</v>
      </c>
      <c r="BR133">
        <v>4</v>
      </c>
      <c r="BS133">
        <v>5</v>
      </c>
      <c r="BT133">
        <v>6</v>
      </c>
      <c r="BU133">
        <v>6</v>
      </c>
      <c r="BV133" s="44">
        <f>-BR133+BS133-BT133+BU133</f>
        <v>1</v>
      </c>
      <c r="CC133">
        <v>5</v>
      </c>
      <c r="CD133">
        <v>5</v>
      </c>
      <c r="CE133">
        <v>3</v>
      </c>
      <c r="CI133" s="44">
        <f>AVERAGE(BW133:CH133)</f>
        <v>4.333333333333333</v>
      </c>
      <c r="CJ133">
        <v>3</v>
      </c>
      <c r="CK133">
        <v>2</v>
      </c>
      <c r="CL133">
        <v>4</v>
      </c>
      <c r="CM133">
        <v>5</v>
      </c>
      <c r="CN133">
        <v>4</v>
      </c>
      <c r="CO133">
        <v>4</v>
      </c>
      <c r="CP133">
        <v>4</v>
      </c>
      <c r="CQ133">
        <v>5</v>
      </c>
      <c r="CR133">
        <v>5</v>
      </c>
      <c r="CS133">
        <v>5</v>
      </c>
      <c r="CT133">
        <v>4</v>
      </c>
      <c r="CU133">
        <v>4</v>
      </c>
      <c r="CV133">
        <f>IF(BE133="Unión por la Patria (Frente de Todos)",AVERAGE(CM133:CO133)-MIN(AVERAGE(CJ133:CL133),AVERAGE(CP133:CR133),AVERAGE(CS133:CU133)),IF(BE133="Juntos por el Cambio",AVERAGE(CJ133:CL133)-MIN(AVERAGE(CM133:CO133),AVERAGE(CP133:CR133),AVERAGE(CS133:CU133)),IF(BE133="La Libertad Avanza",AVERAGE(CP133:CR133)-MIN(AVERAGE(CS133:CU133),AVERAGE(CM133:CO133),AVERAGE(CJ133:CL133)),IF(BE133="Frente de Izquierda",AVERAGE(CS133:CU133)-MIN(AVERAGE(CP133:CR133),AVERAGE(CM133:CO133),AVERAGE(CJ133:CL133)),"N/A"))))</f>
        <v>1.666666666666667</v>
      </c>
      <c r="CW133">
        <f>MAX(SUM(CJ133:CL133),SUM(CM133:CO133),SUM(CP133:CR133),SUM(CS133:CU133))-MIN(SUM(CJ133:CL133),SUM(CM133:CO133),SUM(CP133:CR133),SUM(CS133:CU133))</f>
        <v>5</v>
      </c>
      <c r="CX133">
        <f>IF(BE133="Unión por la Patria (Frente de Todos)",AVERAGE(CM133:CO133)-AVERAGE(CJ133:CL133,CP133:CR133,CS133:CU133),IF(BE133="Juntos por el Cambio",AVERAGE(CJ133:CL133)-AVERAGE(CM133:CU133),IF(BE133="La Libertad Avanza",AVERAGE(CP133:CR133)-AVERAGE(CS133:CU133,CJ133:CO133),IF(BE133="Frente de Izquierda",AVERAGE(CS133:CU133)-AVERAGE(CJ133:CR133),"N/A"))))</f>
        <v>0.77777777777777812</v>
      </c>
      <c r="CY133">
        <f>IF(BE133="Unión por la Patria (Frente de Todos)",CM133-MIN(CJ133,CP133,CS133),IF(BE133="Juntos por el Cambio",CJ133-MIN(CM133,CP133,CS133),IF(BE133="La Libertad Avanza",CP133-MIN(CJ133,CM133,CS133),IF(BE133="Frente de Izquierda",CS133-MIN(CJ133,CM133,CP133),"N/A"))))</f>
        <v>1</v>
      </c>
      <c r="CZ133">
        <f>MAX(CJ133,CM133,CP133,CS133)-MIN(CJ133,CM133,CP133,CS133)</f>
        <v>2</v>
      </c>
      <c r="DA133">
        <f>IF(BE133="Unión por la Patria (Frente de Todos)",CM133-AVERAGE(CS133,CP133,CJ133),IF(BE133="Juntos por el Cambio",CJ133-AVERAGE(CM133,CP133,CS133),IF(BE133="La Libertad Avanza",CP133-AVERAGE(CS133,CM133,CJ133),IF(BE133="Frente de Izquierda",CS133-AVERAGE(CP133,CM133,CJ133),"N/A"))))</f>
        <v>-0.33333333333333304</v>
      </c>
      <c r="DB133">
        <f>IF(BE133="Unión por la Patria (Frente de Todos)",CN133-MIN(CK133,CQ133,CT133),IF(BE133="Juntos por el Cambio",CK133-MIN(CN133,CQ133,CT133),IF(BE133="La Libertad Avanza",CQ133-MIN(CK133,CN133,CT133),IF(BE133="Frente de Izquierda",CT133-MIN(CK133,CN133,CQ133),"N/A"))))</f>
        <v>3</v>
      </c>
      <c r="DC133">
        <f>MAX(CK133,CN133,CQ133,CT133)-MIN(CK133,CN133,CQ133,CT133)</f>
        <v>3</v>
      </c>
      <c r="DD133">
        <f>IF(BE133="Unión por la Patria (Frente de Todos)",CN133-AVERAGE(CK133,CQ133,CT133),IF(BE133="Juntos por el Cambio",CK133-AVERAGE(CN133,CQ133,CT133),IF(BE133="La Libertad Avanza",CQ133-AVERAGE(CK133,CN133,CT133),IF(BE133="Frente de Izquierda",CT133-AVERAGE(CK133,CN133,CQ133),"N/A"))))</f>
        <v>1.6666666666666665</v>
      </c>
      <c r="DE133">
        <f>IF(BE133="Unión por la Patria (Frente de Todos)",AVERAGE(CJ133:CL133,CP133:CU133),IF(BE133="Juntos por el Cambio",AVERAGE(CM133:CU133),IF(BE133="La Libertad Avanza",AVERAGE(CS133:CU133,CJ133:CO133),IF(BE133="Frente de Izquierda",AVERAGE(CJ133:CR133),"N/A"))))</f>
        <v>3.8888888888888888</v>
      </c>
      <c r="DF133">
        <v>8</v>
      </c>
      <c r="DG133">
        <v>0</v>
      </c>
      <c r="DH133">
        <v>2</v>
      </c>
      <c r="DI133">
        <v>1</v>
      </c>
      <c r="DJ133">
        <v>0</v>
      </c>
      <c r="DK133">
        <v>7</v>
      </c>
      <c r="DL133">
        <v>2</v>
      </c>
      <c r="DM133">
        <v>6</v>
      </c>
      <c r="DN133">
        <v>3</v>
      </c>
      <c r="DO133">
        <v>1</v>
      </c>
      <c r="DP133">
        <v>7</v>
      </c>
      <c r="DQ133">
        <v>7</v>
      </c>
      <c r="DR133">
        <v>5</v>
      </c>
      <c r="DS133">
        <v>5</v>
      </c>
      <c r="DT133">
        <v>6</v>
      </c>
      <c r="DU133">
        <v>6</v>
      </c>
      <c r="DV133">
        <v>5</v>
      </c>
      <c r="DW133" t="s">
        <v>617</v>
      </c>
      <c r="DX133" t="s">
        <v>618</v>
      </c>
      <c r="DY133" t="s">
        <v>617</v>
      </c>
      <c r="DZ133" t="s">
        <v>618</v>
      </c>
    </row>
    <row r="134" spans="1:130" x14ac:dyDescent="0.2">
      <c r="A134" s="44">
        <v>525</v>
      </c>
      <c r="B134" s="44">
        <v>1</v>
      </c>
      <c r="C134" s="44" t="s">
        <v>47</v>
      </c>
      <c r="D134" s="44">
        <v>4</v>
      </c>
      <c r="E134" s="44">
        <v>7</v>
      </c>
      <c r="F134" s="44">
        <v>4</v>
      </c>
      <c r="G134" s="44">
        <v>2</v>
      </c>
      <c r="H134" s="44">
        <v>5</v>
      </c>
      <c r="I134" s="44">
        <v>3</v>
      </c>
      <c r="J134" s="44">
        <v>6</v>
      </c>
      <c r="K134" s="44">
        <f>AVERAGE(ABS(F134-4),ABS(G134-4),ABS(H134-4),ABS(I134-4),ABS(J134-4))</f>
        <v>1.2</v>
      </c>
      <c r="L134" s="44">
        <v>7</v>
      </c>
      <c r="M134" s="44">
        <v>2</v>
      </c>
      <c r="N134" s="44">
        <v>7</v>
      </c>
      <c r="O134" s="9">
        <f>AVERAGE(L134:N134)</f>
        <v>5.333333333333333</v>
      </c>
      <c r="P134" s="44">
        <v>5</v>
      </c>
      <c r="Q134" s="44">
        <v>6</v>
      </c>
      <c r="R134" s="44">
        <v>3</v>
      </c>
      <c r="S134" s="44">
        <v>6</v>
      </c>
      <c r="T134" s="44">
        <f>-P134+Q134-R134+S134</f>
        <v>4</v>
      </c>
      <c r="U134" s="44">
        <v>3</v>
      </c>
      <c r="V134" s="44">
        <v>3</v>
      </c>
      <c r="W134" s="44">
        <v>3</v>
      </c>
      <c r="X134" s="44"/>
      <c r="Y134" s="44"/>
      <c r="Z134" s="44"/>
      <c r="AA134" s="44"/>
      <c r="AB134" s="44"/>
      <c r="AC134" s="44"/>
      <c r="AD134" s="44"/>
      <c r="AE134" s="44"/>
      <c r="AF134" s="44"/>
      <c r="AG134" s="44">
        <f>AVERAGE(U134:AF134)</f>
        <v>3</v>
      </c>
      <c r="AH134" s="44">
        <v>5</v>
      </c>
      <c r="AI134" s="44">
        <v>5</v>
      </c>
      <c r="AJ134" s="44">
        <v>5</v>
      </c>
      <c r="AK134" s="44">
        <v>4</v>
      </c>
      <c r="AL134" s="44">
        <v>3</v>
      </c>
      <c r="AM134" s="44">
        <v>3</v>
      </c>
      <c r="AN134" s="44">
        <v>5</v>
      </c>
      <c r="AO134" s="44">
        <v>5</v>
      </c>
      <c r="AP134" s="44">
        <v>5</v>
      </c>
      <c r="AQ134" s="44">
        <v>4</v>
      </c>
      <c r="AR134" s="44">
        <v>3</v>
      </c>
      <c r="AS134" s="44">
        <v>4</v>
      </c>
      <c r="AT134">
        <f>IF(C134="Unión por la Patria (Frente de Todos)",AVERAGE(AK134:AM134)-MIN(AVERAGE(AH134:AJ134),AVERAGE(AN134:AP134),AVERAGE(AQ134:AS134)),IF(C134="Juntos por el Cambio",AVERAGE(AH134:AJ134)-MIN(AVERAGE(AK134:AM134),AVERAGE(AN134:AP134),AVERAGE(AQ134:AS134)),IF(C134="La Libertad Avanza",AVERAGE(AN134:AP134)-MIN(AVERAGE(AQ134:AS134),AVERAGE(AK134:AM134),AVERAGE(AH134:AJ134)),IF(C134="Frente de Izquierda",AVERAGE(AQ134:AS134)-MIN(AVERAGE(AN134:AP134),AVERAGE(AK134:AM134),AVERAGE(AH134:AJ134)),"N/A"))))</f>
        <v>1.6666666666666665</v>
      </c>
      <c r="AU134">
        <f>MAX(SUM(AH134:AJ134),SUM(AK134:AM134),SUM(AN134:AP134),SUM(AQ134:AS134))-MIN(SUM(AH134:AJ134),SUM(AK134:AM134),SUM(AN134:AP134),SUM(AQ134:AS134))</f>
        <v>5</v>
      </c>
      <c r="AV134">
        <f>IF(C134="Unión por la Patria (Frente de Todos)",AVERAGE(AK134:AM134)-AVERAGE(AH134:AJ134,AN134:AP134,AQ134:AS134),IF(C134="Juntos por el Cambio",AVERAGE(AH134:AJ134)-AVERAGE(AK134:AS134),IF(C134="La Libertad Avanza",AVERAGE(AN134:AP134)-AVERAGE(AQ134:AS134,AH134:AM134),IF(C134="Frente de Izquierda",AVERAGE(AQ134:AS134)-AVERAGE(AH134:AP134),"N/A"))))</f>
        <v>1</v>
      </c>
      <c r="AW134">
        <f>IF(C134="Unión por la Patria (Frente de Todos)",AK134-MIN(AH134,AN134,AQ134),IF(C134="Juntos por el Cambio",AH134-MIN(AK134,AN134,AQ134),IF(C134="La Libertad Avanza",AN134-MIN(AH134,AK134,AQ134),IF(C134="Frente de Izquierda",AQ134-MIN(AH134,AK134,AN134),"N/A"))))</f>
        <v>1</v>
      </c>
      <c r="AX134">
        <f>MAX(AH134,AK134,AN134,AQ134)-MIN(AH134,AK134,AN134,AQ134)</f>
        <v>1</v>
      </c>
      <c r="AY134">
        <f>IF(C134="Unión por la Patria (Frente de Todos)",AK134-AVERAGE(AQ134,AN134,AH134),IF(C134="Juntos por el Cambio",AH134-AVERAGE(AK134,AN134,AQ134),IF(C134="La Libertad Avanza",AN134-AVERAGE(AQ134,AK134,AH134),IF(C134="Frente de Izquierda",AQ134-AVERAGE(AN134,AK134,AH134),"N/A"))))</f>
        <v>0.66666666666666696</v>
      </c>
      <c r="AZ134">
        <f>IF(C134="Unión por la Patria (Frente de Todos)",AL134-MIN(AI134,AO134,AR134),IF(C134="Juntos por el Cambio",AI134-MIN(AL134,AO134,AR134),IF(C134="La Libertad Avanza",AO134-MIN(AI134,AL134,AR134),IF(C134="Frente de Izquierda",AR134-MIN(AI134,AL134,AO134),"N/A"))))</f>
        <v>2</v>
      </c>
      <c r="BA134">
        <f>MAX(AI134,AL134,AO134,AR134)-MIN(AI134,AL134,AO134,AR134)</f>
        <v>2</v>
      </c>
      <c r="BB134">
        <f>IF(C134="Unión por la Patria (Frente de Todos)",AL134-AVERAGE(AI134,AO134,AR134),IF(C134="Juntos por el Cambio",AI134-AVERAGE(AL134,AO134,AR134),IF(C134="La Libertad Avanza",AO134-AVERAGE(AI134,AL134,AR134),IF(C134="Frente de Izquierda",AR134-AVERAGE(AI134,AL134,AO134),"N/A"))))</f>
        <v>1.3333333333333335</v>
      </c>
      <c r="BC134">
        <f>IF(C134="Unión por la Patria (Frente de Todos)",AVERAGE(AH134:AJ134,AN134:AS134),IF(C134="Juntos por el Cambio",AVERAGE(AK134:AS134),IF(C134="La Libertad Avanza",AVERAGE(AQ134:AS134,AH134:AM134),IF(C134="Frente de Izquierda",AVERAGE(AH134:AP134),"N/A"))))</f>
        <v>4</v>
      </c>
      <c r="BE134" t="s">
        <v>47</v>
      </c>
      <c r="BF134">
        <v>4</v>
      </c>
      <c r="BG134">
        <v>7</v>
      </c>
      <c r="BH134">
        <v>5</v>
      </c>
      <c r="BI134">
        <v>5</v>
      </c>
      <c r="BJ134">
        <v>3</v>
      </c>
      <c r="BK134">
        <v>5</v>
      </c>
      <c r="BL134">
        <v>6</v>
      </c>
      <c r="BM134" s="44">
        <f>AVERAGE(ABS(BH134-4),ABS(BI134-4),ABS(BJ134-4),ABS(BK134-4),ABS(BL134-4))</f>
        <v>1.2</v>
      </c>
      <c r="BN134">
        <v>7</v>
      </c>
      <c r="BO134">
        <v>6</v>
      </c>
      <c r="BP134">
        <v>7</v>
      </c>
      <c r="BQ134" s="9">
        <f>AVERAGE(BN134:BP134)</f>
        <v>6.666666666666667</v>
      </c>
      <c r="BR134">
        <v>3</v>
      </c>
      <c r="BS134">
        <v>7</v>
      </c>
      <c r="BT134">
        <v>4</v>
      </c>
      <c r="BU134">
        <v>6</v>
      </c>
      <c r="BV134" s="44">
        <f>-BR134+BS134-BT134+BU134</f>
        <v>6</v>
      </c>
      <c r="BW134">
        <v>1</v>
      </c>
      <c r="BX134">
        <v>3</v>
      </c>
      <c r="BY134">
        <v>3</v>
      </c>
      <c r="CI134" s="44">
        <f>AVERAGE(BW134:CH134)</f>
        <v>2.3333333333333335</v>
      </c>
      <c r="CJ134">
        <v>5</v>
      </c>
      <c r="CK134">
        <v>6</v>
      </c>
      <c r="CL134">
        <v>6</v>
      </c>
      <c r="CM134">
        <v>3</v>
      </c>
      <c r="CN134">
        <v>2</v>
      </c>
      <c r="CO134">
        <v>5</v>
      </c>
      <c r="CP134">
        <v>4</v>
      </c>
      <c r="CQ134">
        <v>5</v>
      </c>
      <c r="CR134">
        <v>5</v>
      </c>
      <c r="CS134">
        <v>3</v>
      </c>
      <c r="CT134">
        <v>3</v>
      </c>
      <c r="CU134">
        <v>5</v>
      </c>
      <c r="CV134">
        <f>IF(BE134="Unión por la Patria (Frente de Todos)",AVERAGE(CM134:CO134)-MIN(AVERAGE(CJ134:CL134),AVERAGE(CP134:CR134),AVERAGE(CS134:CU134)),IF(BE134="Juntos por el Cambio",AVERAGE(CJ134:CL134)-MIN(AVERAGE(CM134:CO134),AVERAGE(CP134:CR134),AVERAGE(CS134:CU134)),IF(BE134="La Libertad Avanza",AVERAGE(CP134:CR134)-MIN(AVERAGE(CS134:CU134),AVERAGE(CM134:CO134),AVERAGE(CJ134:CL134)),IF(BE134="Frente de Izquierda",AVERAGE(CS134:CU134)-MIN(AVERAGE(CP134:CR134),AVERAGE(CM134:CO134),AVERAGE(CJ134:CL134)),"N/A"))))</f>
        <v>2.3333333333333335</v>
      </c>
      <c r="CW134">
        <f>MAX(SUM(CJ134:CL134),SUM(CM134:CO134),SUM(CP134:CR134),SUM(CS134:CU134))-MIN(SUM(CJ134:CL134),SUM(CM134:CO134),SUM(CP134:CR134),SUM(CS134:CU134))</f>
        <v>7</v>
      </c>
      <c r="CX134">
        <f>IF(BE134="Unión por la Patria (Frente de Todos)",AVERAGE(CM134:CO134)-AVERAGE(CJ134:CL134,CP134:CR134,CS134:CU134),IF(BE134="Juntos por el Cambio",AVERAGE(CJ134:CL134)-AVERAGE(CM134:CU134),IF(BE134="La Libertad Avanza",AVERAGE(CP134:CR134)-AVERAGE(CS134:CU134,CJ134:CO134),IF(BE134="Frente de Izquierda",AVERAGE(CS134:CU134)-AVERAGE(CJ134:CR134),"N/A"))))</f>
        <v>1.7777777777777781</v>
      </c>
      <c r="CY134">
        <f>IF(BE134="Unión por la Patria (Frente de Todos)",CM134-MIN(CJ134,CP134,CS134),IF(BE134="Juntos por el Cambio",CJ134-MIN(CM134,CP134,CS134),IF(BE134="La Libertad Avanza",CP134-MIN(CJ134,CM134,CS134),IF(BE134="Frente de Izquierda",CS134-MIN(CJ134,CM134,CP134),"N/A"))))</f>
        <v>2</v>
      </c>
      <c r="CZ134">
        <f>MAX(CJ134,CM134,CP134,CS134)-MIN(CJ134,CM134,CP134,CS134)</f>
        <v>2</v>
      </c>
      <c r="DA134">
        <f>IF(BE134="Unión por la Patria (Frente de Todos)",CM134-AVERAGE(CS134,CP134,CJ134),IF(BE134="Juntos por el Cambio",CJ134-AVERAGE(CM134,CP134,CS134),IF(BE134="La Libertad Avanza",CP134-AVERAGE(CS134,CM134,CJ134),IF(BE134="Frente de Izquierda",CS134-AVERAGE(CP134,CM134,CJ134),"N/A"))))</f>
        <v>1.6666666666666665</v>
      </c>
      <c r="DB134">
        <f>IF(BE134="Unión por la Patria (Frente de Todos)",CN134-MIN(CK134,CQ134,CT134),IF(BE134="Juntos por el Cambio",CK134-MIN(CN134,CQ134,CT134),IF(BE134="La Libertad Avanza",CQ134-MIN(CK134,CN134,CT134),IF(BE134="Frente de Izquierda",CT134-MIN(CK134,CN134,CQ134),"N/A"))))</f>
        <v>4</v>
      </c>
      <c r="DC134">
        <f>MAX(CK134,CN134,CQ134,CT134)-MIN(CK134,CN134,CQ134,CT134)</f>
        <v>4</v>
      </c>
      <c r="DD134">
        <f>IF(BE134="Unión por la Patria (Frente de Todos)",CN134-AVERAGE(CK134,CQ134,CT134),IF(BE134="Juntos por el Cambio",CK134-AVERAGE(CN134,CQ134,CT134),IF(BE134="La Libertad Avanza",CQ134-AVERAGE(CK134,CN134,CT134),IF(BE134="Frente de Izquierda",CT134-AVERAGE(CK134,CN134,CQ134),"N/A"))))</f>
        <v>2.6666666666666665</v>
      </c>
      <c r="DE134">
        <f>IF(BE134="Unión por la Patria (Frente de Todos)",AVERAGE(CJ134:CL134,CP134:CU134),IF(BE134="Juntos por el Cambio",AVERAGE(CM134:CU134),IF(BE134="La Libertad Avanza",AVERAGE(CS134:CU134,CJ134:CO134),IF(BE134="Frente de Izquierda",AVERAGE(CJ134:CR134),"N/A"))))</f>
        <v>3.8888888888888888</v>
      </c>
      <c r="DF134">
        <v>6</v>
      </c>
      <c r="DG134">
        <v>3</v>
      </c>
      <c r="DH134">
        <v>1</v>
      </c>
      <c r="DI134">
        <v>1</v>
      </c>
      <c r="DJ134">
        <v>3</v>
      </c>
      <c r="DK134">
        <v>6</v>
      </c>
      <c r="DL134">
        <v>2</v>
      </c>
      <c r="DM134">
        <v>7</v>
      </c>
      <c r="DN134">
        <v>2</v>
      </c>
      <c r="DO134">
        <v>1</v>
      </c>
      <c r="DP134">
        <v>7</v>
      </c>
      <c r="DQ134">
        <v>7</v>
      </c>
      <c r="DR134">
        <v>5</v>
      </c>
      <c r="DS134">
        <v>5</v>
      </c>
      <c r="DT134">
        <v>7</v>
      </c>
      <c r="DU134">
        <v>7</v>
      </c>
      <c r="DV134">
        <v>2</v>
      </c>
      <c r="DW134" t="s">
        <v>618</v>
      </c>
      <c r="DX134" t="s">
        <v>618</v>
      </c>
      <c r="DY134" t="s">
        <v>618</v>
      </c>
      <c r="DZ134" t="s">
        <v>617</v>
      </c>
    </row>
    <row r="135" spans="1:130" x14ac:dyDescent="0.2">
      <c r="A135" s="44">
        <v>477</v>
      </c>
      <c r="B135" s="44">
        <v>1</v>
      </c>
      <c r="C135" s="44" t="s">
        <v>47</v>
      </c>
      <c r="D135" s="44">
        <v>6</v>
      </c>
      <c r="E135" s="44">
        <v>4</v>
      </c>
      <c r="F135" s="44">
        <v>4</v>
      </c>
      <c r="G135" s="44">
        <v>1</v>
      </c>
      <c r="H135" s="44">
        <v>7</v>
      </c>
      <c r="I135" s="44">
        <v>5</v>
      </c>
      <c r="J135" s="44">
        <v>7</v>
      </c>
      <c r="K135" s="44">
        <f>AVERAGE(ABS(F135-4),ABS(G135-4),ABS(H135-4),ABS(I135-4),ABS(J135-4))</f>
        <v>2</v>
      </c>
      <c r="L135" s="44">
        <v>5</v>
      </c>
      <c r="M135" s="44">
        <v>5</v>
      </c>
      <c r="N135" s="44">
        <v>7</v>
      </c>
      <c r="O135" s="9">
        <f>AVERAGE(L135:N135)</f>
        <v>5.666666666666667</v>
      </c>
      <c r="P135" s="44">
        <v>1</v>
      </c>
      <c r="Q135" s="44">
        <v>7</v>
      </c>
      <c r="R135" s="44">
        <v>1</v>
      </c>
      <c r="S135" s="44">
        <v>7</v>
      </c>
      <c r="T135" s="44">
        <f>-P135+Q135-R135+S135</f>
        <v>12</v>
      </c>
      <c r="U135" s="44">
        <v>4</v>
      </c>
      <c r="V135" s="44">
        <v>1</v>
      </c>
      <c r="W135" s="44">
        <v>4</v>
      </c>
      <c r="X135" s="44"/>
      <c r="Y135" s="44"/>
      <c r="Z135" s="44"/>
      <c r="AA135" s="44"/>
      <c r="AB135" s="44"/>
      <c r="AC135" s="44"/>
      <c r="AD135" s="44"/>
      <c r="AE135" s="44"/>
      <c r="AF135" s="44"/>
      <c r="AG135" s="44">
        <f>AVERAGE(U135:AF135)</f>
        <v>3</v>
      </c>
      <c r="AH135" s="44">
        <v>5</v>
      </c>
      <c r="AI135" s="44">
        <v>5</v>
      </c>
      <c r="AJ135" s="44">
        <v>5</v>
      </c>
      <c r="AK135" s="44">
        <v>3</v>
      </c>
      <c r="AL135" s="44">
        <v>3</v>
      </c>
      <c r="AM135" s="44">
        <v>3</v>
      </c>
      <c r="AN135" s="44">
        <v>4</v>
      </c>
      <c r="AO135" s="44">
        <v>4</v>
      </c>
      <c r="AP135" s="44">
        <v>4</v>
      </c>
      <c r="AQ135" s="44">
        <v>3</v>
      </c>
      <c r="AR135" s="44">
        <v>3</v>
      </c>
      <c r="AS135" s="44">
        <v>3</v>
      </c>
      <c r="AT135">
        <f>IF(C135="Unión por la Patria (Frente de Todos)",AVERAGE(AK135:AM135)-MIN(AVERAGE(AH135:AJ135),AVERAGE(AN135:AP135),AVERAGE(AQ135:AS135)),IF(C135="Juntos por el Cambio",AVERAGE(AH135:AJ135)-MIN(AVERAGE(AK135:AM135),AVERAGE(AN135:AP135),AVERAGE(AQ135:AS135)),IF(C135="La Libertad Avanza",AVERAGE(AN135:AP135)-MIN(AVERAGE(AQ135:AS135),AVERAGE(AK135:AM135),AVERAGE(AH135:AJ135)),IF(C135="Frente de Izquierda",AVERAGE(AQ135:AS135)-MIN(AVERAGE(AN135:AP135),AVERAGE(AK135:AM135),AVERAGE(AH135:AJ135)),"N/A"))))</f>
        <v>2</v>
      </c>
      <c r="AU135">
        <f>MAX(SUM(AH135:AJ135),SUM(AK135:AM135),SUM(AN135:AP135),SUM(AQ135:AS135))-MIN(SUM(AH135:AJ135),SUM(AK135:AM135),SUM(AN135:AP135),SUM(AQ135:AS135))</f>
        <v>6</v>
      </c>
      <c r="AV135">
        <f>IF(C135="Unión por la Patria (Frente de Todos)",AVERAGE(AK135:AM135)-AVERAGE(AH135:AJ135,AN135:AP135,AQ135:AS135),IF(C135="Juntos por el Cambio",AVERAGE(AH135:AJ135)-AVERAGE(AK135:AS135),IF(C135="La Libertad Avanza",AVERAGE(AN135:AP135)-AVERAGE(AQ135:AS135,AH135:AM135),IF(C135="Frente de Izquierda",AVERAGE(AQ135:AS135)-AVERAGE(AH135:AP135),"N/A"))))</f>
        <v>1.6666666666666665</v>
      </c>
      <c r="AW135">
        <f>IF(C135="Unión por la Patria (Frente de Todos)",AK135-MIN(AH135,AN135,AQ135),IF(C135="Juntos por el Cambio",AH135-MIN(AK135,AN135,AQ135),IF(C135="La Libertad Avanza",AN135-MIN(AH135,AK135,AQ135),IF(C135="Frente de Izquierda",AQ135-MIN(AH135,AK135,AN135),"N/A"))))</f>
        <v>2</v>
      </c>
      <c r="AX135">
        <f>MAX(AH135,AK135,AN135,AQ135)-MIN(AH135,AK135,AN135,AQ135)</f>
        <v>2</v>
      </c>
      <c r="AY135">
        <f>IF(C135="Unión por la Patria (Frente de Todos)",AK135-AVERAGE(AQ135,AN135,AH135),IF(C135="Juntos por el Cambio",AH135-AVERAGE(AK135,AN135,AQ135),IF(C135="La Libertad Avanza",AN135-AVERAGE(AQ135,AK135,AH135),IF(C135="Frente de Izquierda",AQ135-AVERAGE(AN135,AK135,AH135),"N/A"))))</f>
        <v>1.6666666666666665</v>
      </c>
      <c r="AZ135">
        <f>IF(C135="Unión por la Patria (Frente de Todos)",AL135-MIN(AI135,AO135,AR135),IF(C135="Juntos por el Cambio",AI135-MIN(AL135,AO135,AR135),IF(C135="La Libertad Avanza",AO135-MIN(AI135,AL135,AR135),IF(C135="Frente de Izquierda",AR135-MIN(AI135,AL135,AO135),"N/A"))))</f>
        <v>2</v>
      </c>
      <c r="BA135">
        <f>MAX(AI135,AL135,AO135,AR135)-MIN(AI135,AL135,AO135,AR135)</f>
        <v>2</v>
      </c>
      <c r="BB135">
        <f>IF(C135="Unión por la Patria (Frente de Todos)",AL135-AVERAGE(AI135,AO135,AR135),IF(C135="Juntos por el Cambio",AI135-AVERAGE(AL135,AO135,AR135),IF(C135="La Libertad Avanza",AO135-AVERAGE(AI135,AL135,AR135),IF(C135="Frente de Izquierda",AR135-AVERAGE(AI135,AL135,AO135),"N/A"))))</f>
        <v>1.6666666666666665</v>
      </c>
      <c r="BC135">
        <f>IF(C135="Unión por la Patria (Frente de Todos)",AVERAGE(AH135:AJ135,AN135:AS135),IF(C135="Juntos por el Cambio",AVERAGE(AK135:AS135),IF(C135="La Libertad Avanza",AVERAGE(AQ135:AS135,AH135:AM135),IF(C135="Frente de Izquierda",AVERAGE(AH135:AP135),"N/A"))))</f>
        <v>3.3333333333333335</v>
      </c>
      <c r="BE135" t="s">
        <v>47</v>
      </c>
      <c r="BF135">
        <v>7</v>
      </c>
      <c r="BG135">
        <v>6</v>
      </c>
      <c r="BH135">
        <v>3</v>
      </c>
      <c r="BI135">
        <v>3</v>
      </c>
      <c r="BJ135">
        <v>6</v>
      </c>
      <c r="BK135">
        <v>5</v>
      </c>
      <c r="BL135">
        <v>5</v>
      </c>
      <c r="BM135" s="44">
        <f>AVERAGE(ABS(BH135-4),ABS(BI135-4),ABS(BJ135-4),ABS(BK135-4),ABS(BL135-4))</f>
        <v>1.2</v>
      </c>
      <c r="BN135">
        <v>6</v>
      </c>
      <c r="BO135">
        <v>4</v>
      </c>
      <c r="BP135">
        <v>7</v>
      </c>
      <c r="BQ135" s="9">
        <f>AVERAGE(BN135:BP135)</f>
        <v>5.666666666666667</v>
      </c>
      <c r="BR135">
        <v>2</v>
      </c>
      <c r="BS135">
        <v>7</v>
      </c>
      <c r="BT135">
        <v>2</v>
      </c>
      <c r="BU135">
        <v>7</v>
      </c>
      <c r="BV135" s="44">
        <f>-BR135+BS135-BT135+BU135</f>
        <v>10</v>
      </c>
      <c r="BW135">
        <v>3</v>
      </c>
      <c r="BX135">
        <v>3</v>
      </c>
      <c r="BY135">
        <v>5</v>
      </c>
      <c r="CI135" s="44">
        <f>AVERAGE(BW135:CH135)</f>
        <v>3.6666666666666665</v>
      </c>
      <c r="CJ135">
        <v>5</v>
      </c>
      <c r="CK135">
        <v>5</v>
      </c>
      <c r="CL135">
        <v>5</v>
      </c>
      <c r="CM135">
        <v>3</v>
      </c>
      <c r="CN135">
        <v>4</v>
      </c>
      <c r="CO135">
        <v>5</v>
      </c>
      <c r="CP135">
        <v>4</v>
      </c>
      <c r="CQ135">
        <v>4</v>
      </c>
      <c r="CR135">
        <v>5</v>
      </c>
      <c r="CS135">
        <v>3</v>
      </c>
      <c r="CT135">
        <v>2</v>
      </c>
      <c r="CU135">
        <v>5</v>
      </c>
      <c r="CV135">
        <f>IF(BE135="Unión por la Patria (Frente de Todos)",AVERAGE(CM135:CO135)-MIN(AVERAGE(CJ135:CL135),AVERAGE(CP135:CR135),AVERAGE(CS135:CU135)),IF(BE135="Juntos por el Cambio",AVERAGE(CJ135:CL135)-MIN(AVERAGE(CM135:CO135),AVERAGE(CP135:CR135),AVERAGE(CS135:CU135)),IF(BE135="La Libertad Avanza",AVERAGE(CP135:CR135)-MIN(AVERAGE(CS135:CU135),AVERAGE(CM135:CO135),AVERAGE(CJ135:CL135)),IF(BE135="Frente de Izquierda",AVERAGE(CS135:CU135)-MIN(AVERAGE(CP135:CR135),AVERAGE(CM135:CO135),AVERAGE(CJ135:CL135)),"N/A"))))</f>
        <v>1.6666666666666665</v>
      </c>
      <c r="CW135">
        <f>MAX(SUM(CJ135:CL135),SUM(CM135:CO135),SUM(CP135:CR135),SUM(CS135:CU135))-MIN(SUM(CJ135:CL135),SUM(CM135:CO135),SUM(CP135:CR135),SUM(CS135:CU135))</f>
        <v>5</v>
      </c>
      <c r="CX135">
        <f>IF(BE135="Unión por la Patria (Frente de Todos)",AVERAGE(CM135:CO135)-AVERAGE(CJ135:CL135,CP135:CR135,CS135:CU135),IF(BE135="Juntos por el Cambio",AVERAGE(CJ135:CL135)-AVERAGE(CM135:CU135),IF(BE135="La Libertad Avanza",AVERAGE(CP135:CR135)-AVERAGE(CS135:CU135,CJ135:CO135),IF(BE135="Frente de Izquierda",AVERAGE(CS135:CU135)-AVERAGE(CJ135:CR135),"N/A"))))</f>
        <v>1.1111111111111112</v>
      </c>
      <c r="CY135">
        <f>IF(BE135="Unión por la Patria (Frente de Todos)",CM135-MIN(CJ135,CP135,CS135),IF(BE135="Juntos por el Cambio",CJ135-MIN(CM135,CP135,CS135),IF(BE135="La Libertad Avanza",CP135-MIN(CJ135,CM135,CS135),IF(BE135="Frente de Izquierda",CS135-MIN(CJ135,CM135,CP135),"N/A"))))</f>
        <v>2</v>
      </c>
      <c r="CZ135">
        <f>MAX(CJ135,CM135,CP135,CS135)-MIN(CJ135,CM135,CP135,CS135)</f>
        <v>2</v>
      </c>
      <c r="DA135">
        <f>IF(BE135="Unión por la Patria (Frente de Todos)",CM135-AVERAGE(CS135,CP135,CJ135),IF(BE135="Juntos por el Cambio",CJ135-AVERAGE(CM135,CP135,CS135),IF(BE135="La Libertad Avanza",CP135-AVERAGE(CS135,CM135,CJ135),IF(BE135="Frente de Izquierda",CS135-AVERAGE(CP135,CM135,CJ135),"N/A"))))</f>
        <v>1.6666666666666665</v>
      </c>
      <c r="DB135">
        <f>IF(BE135="Unión por la Patria (Frente de Todos)",CN135-MIN(CK135,CQ135,CT135),IF(BE135="Juntos por el Cambio",CK135-MIN(CN135,CQ135,CT135),IF(BE135="La Libertad Avanza",CQ135-MIN(CK135,CN135,CT135),IF(BE135="Frente de Izquierda",CT135-MIN(CK135,CN135,CQ135),"N/A"))))</f>
        <v>3</v>
      </c>
      <c r="DC135">
        <f>MAX(CK135,CN135,CQ135,CT135)-MIN(CK135,CN135,CQ135,CT135)</f>
        <v>3</v>
      </c>
      <c r="DD135">
        <f>IF(BE135="Unión por la Patria (Frente de Todos)",CN135-AVERAGE(CK135,CQ135,CT135),IF(BE135="Juntos por el Cambio",CK135-AVERAGE(CN135,CQ135,CT135),IF(BE135="La Libertad Avanza",CQ135-AVERAGE(CK135,CN135,CT135),IF(BE135="Frente de Izquierda",CT135-AVERAGE(CK135,CN135,CQ135),"N/A"))))</f>
        <v>1.6666666666666665</v>
      </c>
      <c r="DE135">
        <f>IF(BE135="Unión por la Patria (Frente de Todos)",AVERAGE(CJ135:CL135,CP135:CU135),IF(BE135="Juntos por el Cambio",AVERAGE(CM135:CU135),IF(BE135="La Libertad Avanza",AVERAGE(CS135:CU135,CJ135:CO135),IF(BE135="Frente de Izquierda",AVERAGE(CJ135:CR135),"N/A"))))</f>
        <v>3.8888888888888888</v>
      </c>
      <c r="DF135">
        <v>7</v>
      </c>
      <c r="DG135">
        <v>1</v>
      </c>
      <c r="DH135">
        <v>1</v>
      </c>
      <c r="DI135">
        <v>1</v>
      </c>
      <c r="DJ135">
        <v>2</v>
      </c>
      <c r="DK135">
        <v>7</v>
      </c>
      <c r="DL135">
        <v>1</v>
      </c>
      <c r="DM135">
        <v>7</v>
      </c>
      <c r="DN135">
        <v>1</v>
      </c>
      <c r="DO135">
        <v>1</v>
      </c>
      <c r="DP135">
        <v>7</v>
      </c>
      <c r="DQ135">
        <v>7</v>
      </c>
      <c r="DR135">
        <v>7</v>
      </c>
      <c r="DS135">
        <v>7</v>
      </c>
      <c r="DT135">
        <v>7</v>
      </c>
      <c r="DU135">
        <v>7</v>
      </c>
      <c r="DV135">
        <v>4</v>
      </c>
      <c r="DW135" t="s">
        <v>618</v>
      </c>
      <c r="DX135" t="s">
        <v>618</v>
      </c>
      <c r="DY135" t="s">
        <v>618</v>
      </c>
      <c r="DZ135" t="s">
        <v>618</v>
      </c>
    </row>
    <row r="136" spans="1:130" x14ac:dyDescent="0.2">
      <c r="A136" s="44">
        <v>337</v>
      </c>
      <c r="B136" s="44">
        <v>1</v>
      </c>
      <c r="C136" s="44" t="s">
        <v>53</v>
      </c>
      <c r="D136" s="44">
        <v>5</v>
      </c>
      <c r="E136" s="44">
        <v>5</v>
      </c>
      <c r="F136" s="44">
        <v>2</v>
      </c>
      <c r="G136" s="44">
        <v>1</v>
      </c>
      <c r="H136" s="44">
        <v>3</v>
      </c>
      <c r="I136" s="44">
        <v>3</v>
      </c>
      <c r="J136" s="44">
        <v>1</v>
      </c>
      <c r="K136" s="44">
        <f>AVERAGE(ABS(F136-4),ABS(G136-4),ABS(H136-4),ABS(I136-4),ABS(J136-4))</f>
        <v>2</v>
      </c>
      <c r="L136" s="44">
        <v>4</v>
      </c>
      <c r="M136" s="44">
        <v>5</v>
      </c>
      <c r="N136" s="44">
        <v>7</v>
      </c>
      <c r="O136" s="9">
        <f>AVERAGE(L136:N136)</f>
        <v>5.333333333333333</v>
      </c>
      <c r="P136" s="44">
        <v>3</v>
      </c>
      <c r="Q136" s="44">
        <v>7</v>
      </c>
      <c r="R136" s="44">
        <v>1</v>
      </c>
      <c r="S136" s="44">
        <v>7</v>
      </c>
      <c r="T136" s="44">
        <f>-P136+Q136-R136+S136</f>
        <v>10</v>
      </c>
      <c r="U136" s="44"/>
      <c r="V136" s="44"/>
      <c r="W136" s="44"/>
      <c r="X136" s="44">
        <v>5</v>
      </c>
      <c r="Y136" s="44">
        <v>2</v>
      </c>
      <c r="Z136" s="44">
        <v>3</v>
      </c>
      <c r="AA136" s="44"/>
      <c r="AB136" s="44"/>
      <c r="AC136" s="44"/>
      <c r="AD136" s="44"/>
      <c r="AE136" s="44"/>
      <c r="AF136" s="44"/>
      <c r="AG136" s="44">
        <f>AVERAGE(U136:AF136)</f>
        <v>3.3333333333333335</v>
      </c>
      <c r="AH136" s="44">
        <v>5</v>
      </c>
      <c r="AI136" s="44">
        <v>6</v>
      </c>
      <c r="AJ136" s="44">
        <v>6</v>
      </c>
      <c r="AK136" s="44">
        <v>5</v>
      </c>
      <c r="AL136" s="44">
        <v>6</v>
      </c>
      <c r="AM136" s="44">
        <v>6</v>
      </c>
      <c r="AN136" s="44">
        <v>4</v>
      </c>
      <c r="AO136" s="44">
        <v>2</v>
      </c>
      <c r="AP136" s="44">
        <v>5</v>
      </c>
      <c r="AQ136" s="44">
        <v>5</v>
      </c>
      <c r="AR136" s="44">
        <v>3</v>
      </c>
      <c r="AS136" s="44">
        <v>6</v>
      </c>
      <c r="AT136">
        <f>IF(C136="Unión por la Patria (Frente de Todos)",AVERAGE(AK136:AM136)-MIN(AVERAGE(AH136:AJ136),AVERAGE(AN136:AP136),AVERAGE(AQ136:AS136)),IF(C136="Juntos por el Cambio",AVERAGE(AH136:AJ136)-MIN(AVERAGE(AK136:AM136),AVERAGE(AN136:AP136),AVERAGE(AQ136:AS136)),IF(C136="La Libertad Avanza",AVERAGE(AN136:AP136)-MIN(AVERAGE(AQ136:AS136),AVERAGE(AK136:AM136),AVERAGE(AH136:AJ136)),IF(C136="Frente de Izquierda",AVERAGE(AQ136:AS136)-MIN(AVERAGE(AN136:AP136),AVERAGE(AK136:AM136),AVERAGE(AH136:AJ136)),"N/A"))))</f>
        <v>2.0000000000000004</v>
      </c>
      <c r="AU136">
        <f>MAX(SUM(AH136:AJ136),SUM(AK136:AM136),SUM(AN136:AP136),SUM(AQ136:AS136))-MIN(SUM(AH136:AJ136),SUM(AK136:AM136),SUM(AN136:AP136),SUM(AQ136:AS136))</f>
        <v>6</v>
      </c>
      <c r="AV136">
        <f>IF(C136="Unión por la Patria (Frente de Todos)",AVERAGE(AK136:AM136)-AVERAGE(AH136:AJ136,AN136:AP136,AQ136:AS136),IF(C136="Juntos por el Cambio",AVERAGE(AH136:AJ136)-AVERAGE(AK136:AS136),IF(C136="La Libertad Avanza",AVERAGE(AN136:AP136)-AVERAGE(AQ136:AS136,AH136:AM136),IF(C136="Frente de Izquierda",AVERAGE(AQ136:AS136)-AVERAGE(AH136:AP136),"N/A"))))</f>
        <v>1</v>
      </c>
      <c r="AW136">
        <f>IF(C136="Unión por la Patria (Frente de Todos)",AK136-MIN(AH136,AN136,AQ136),IF(C136="Juntos por el Cambio",AH136-MIN(AK136,AN136,AQ136),IF(C136="La Libertad Avanza",AN136-MIN(AH136,AK136,AQ136),IF(C136="Frente de Izquierda",AQ136-MIN(AH136,AK136,AN136),"N/A"))))</f>
        <v>1</v>
      </c>
      <c r="AX136">
        <f>MAX(AH136,AK136,AN136,AQ136)-MIN(AH136,AK136,AN136,AQ136)</f>
        <v>1</v>
      </c>
      <c r="AY136">
        <f>IF(C136="Unión por la Patria (Frente de Todos)",AK136-AVERAGE(AQ136,AN136,AH136),IF(C136="Juntos por el Cambio",AH136-AVERAGE(AK136,AN136,AQ136),IF(C136="La Libertad Avanza",AN136-AVERAGE(AQ136,AK136,AH136),IF(C136="Frente de Izquierda",AQ136-AVERAGE(AN136,AK136,AH136),"N/A"))))</f>
        <v>0.33333333333333304</v>
      </c>
      <c r="AZ136">
        <f>IF(C136="Unión por la Patria (Frente de Todos)",AL136-MIN(AI136,AO136,AR136),IF(C136="Juntos por el Cambio",AI136-MIN(AL136,AO136,AR136),IF(C136="La Libertad Avanza",AO136-MIN(AI136,AL136,AR136),IF(C136="Frente de Izquierda",AR136-MIN(AI136,AL136,AO136),"N/A"))))</f>
        <v>4</v>
      </c>
      <c r="BA136">
        <f>MAX(AI136,AL136,AO136,AR136)-MIN(AI136,AL136,AO136,AR136)</f>
        <v>4</v>
      </c>
      <c r="BB136">
        <f>IF(C136="Unión por la Patria (Frente de Todos)",AL136-AVERAGE(AI136,AO136,AR136),IF(C136="Juntos por el Cambio",AI136-AVERAGE(AL136,AO136,AR136),IF(C136="La Libertad Avanza",AO136-AVERAGE(AI136,AL136,AR136),IF(C136="Frente de Izquierda",AR136-AVERAGE(AI136,AL136,AO136),"N/A"))))</f>
        <v>2.3333333333333335</v>
      </c>
      <c r="BC136">
        <f>IF(C136="Unión por la Patria (Frente de Todos)",AVERAGE(AH136:AJ136,AN136:AS136),IF(C136="Juntos por el Cambio",AVERAGE(AK136:AS136),IF(C136="La Libertad Avanza",AVERAGE(AQ136:AS136,AH136:AM136),IF(C136="Frente de Izquierda",AVERAGE(AH136:AP136),"N/A"))))</f>
        <v>4.666666666666667</v>
      </c>
      <c r="BE136" t="s">
        <v>53</v>
      </c>
      <c r="BF136">
        <v>6</v>
      </c>
      <c r="BG136">
        <v>4</v>
      </c>
      <c r="BH136">
        <v>3</v>
      </c>
      <c r="BI136">
        <v>2</v>
      </c>
      <c r="BJ136">
        <v>2</v>
      </c>
      <c r="BK136">
        <v>3</v>
      </c>
      <c r="BL136">
        <v>4</v>
      </c>
      <c r="BM136" s="44">
        <f>AVERAGE(ABS(BH136-4),ABS(BI136-4),ABS(BJ136-4),ABS(BK136-4),ABS(BL136-4))</f>
        <v>1.2</v>
      </c>
      <c r="BN136">
        <v>7</v>
      </c>
      <c r="BO136">
        <v>7</v>
      </c>
      <c r="BP136">
        <v>7</v>
      </c>
      <c r="BQ136" s="9">
        <f>AVERAGE(BN136:BP136)</f>
        <v>7</v>
      </c>
      <c r="BR136">
        <v>4</v>
      </c>
      <c r="BS136">
        <v>7</v>
      </c>
      <c r="BT136">
        <v>2</v>
      </c>
      <c r="BU136">
        <v>7</v>
      </c>
      <c r="BV136" s="44">
        <f>-BR136+BS136-BT136+BU136</f>
        <v>8</v>
      </c>
      <c r="BZ136">
        <v>4</v>
      </c>
      <c r="CA136">
        <v>2</v>
      </c>
      <c r="CB136">
        <v>3</v>
      </c>
      <c r="CI136" s="44">
        <f>AVERAGE(BW136:CH136)</f>
        <v>3</v>
      </c>
      <c r="CJ136">
        <v>4</v>
      </c>
      <c r="CK136">
        <v>4</v>
      </c>
      <c r="CL136">
        <v>4</v>
      </c>
      <c r="CM136">
        <v>4</v>
      </c>
      <c r="CN136">
        <v>4</v>
      </c>
      <c r="CO136">
        <v>4</v>
      </c>
      <c r="CP136">
        <v>3</v>
      </c>
      <c r="CQ136">
        <v>3</v>
      </c>
      <c r="CR136">
        <v>4</v>
      </c>
      <c r="CS136">
        <v>5</v>
      </c>
      <c r="CT136">
        <v>3</v>
      </c>
      <c r="CU136">
        <v>5</v>
      </c>
      <c r="CV136">
        <f>IF(BE136="Unión por la Patria (Frente de Todos)",AVERAGE(CM136:CO136)-MIN(AVERAGE(CJ136:CL136),AVERAGE(CP136:CR136),AVERAGE(CS136:CU136)),IF(BE136="Juntos por el Cambio",AVERAGE(CJ136:CL136)-MIN(AVERAGE(CM136:CO136),AVERAGE(CP136:CR136),AVERAGE(CS136:CU136)),IF(BE136="La Libertad Avanza",AVERAGE(CP136:CR136)-MIN(AVERAGE(CS136:CU136),AVERAGE(CM136:CO136),AVERAGE(CJ136:CL136)),IF(BE136="Frente de Izquierda",AVERAGE(CS136:CU136)-MIN(AVERAGE(CP136:CR136),AVERAGE(CM136:CO136),AVERAGE(CJ136:CL136)),"N/A"))))</f>
        <v>0.66666666666666652</v>
      </c>
      <c r="CW136">
        <f>MAX(SUM(CJ136:CL136),SUM(CM136:CO136),SUM(CP136:CR136),SUM(CS136:CU136))-MIN(SUM(CJ136:CL136),SUM(CM136:CO136),SUM(CP136:CR136),SUM(CS136:CU136))</f>
        <v>3</v>
      </c>
      <c r="CX136">
        <f>IF(BE136="Unión por la Patria (Frente de Todos)",AVERAGE(CM136:CO136)-AVERAGE(CJ136:CL136,CP136:CR136,CS136:CU136),IF(BE136="Juntos por el Cambio",AVERAGE(CJ136:CL136)-AVERAGE(CM136:CU136),IF(BE136="La Libertad Avanza",AVERAGE(CP136:CR136)-AVERAGE(CS136:CU136,CJ136:CO136),IF(BE136="Frente de Izquierda",AVERAGE(CS136:CU136)-AVERAGE(CJ136:CR136),"N/A"))))</f>
        <v>0.11111111111111116</v>
      </c>
      <c r="CY136">
        <f>IF(BE136="Unión por la Patria (Frente de Todos)",CM136-MIN(CJ136,CP136,CS136),IF(BE136="Juntos por el Cambio",CJ136-MIN(CM136,CP136,CS136),IF(BE136="La Libertad Avanza",CP136-MIN(CJ136,CM136,CS136),IF(BE136="Frente de Izquierda",CS136-MIN(CJ136,CM136,CP136),"N/A"))))</f>
        <v>1</v>
      </c>
      <c r="CZ136">
        <f>MAX(CJ136,CM136,CP136,CS136)-MIN(CJ136,CM136,CP136,CS136)</f>
        <v>2</v>
      </c>
      <c r="DA136">
        <f>IF(BE136="Unión por la Patria (Frente de Todos)",CM136-AVERAGE(CS136,CP136,CJ136),IF(BE136="Juntos por el Cambio",CJ136-AVERAGE(CM136,CP136,CS136),IF(BE136="La Libertad Avanza",CP136-AVERAGE(CS136,CM136,CJ136),IF(BE136="Frente de Izquierda",CS136-AVERAGE(CP136,CM136,CJ136),"N/A"))))</f>
        <v>0</v>
      </c>
      <c r="DB136">
        <f>IF(BE136="Unión por la Patria (Frente de Todos)",CN136-MIN(CK136,CQ136,CT136),IF(BE136="Juntos por el Cambio",CK136-MIN(CN136,CQ136,CT136),IF(BE136="La Libertad Avanza",CQ136-MIN(CK136,CN136,CT136),IF(BE136="Frente de Izquierda",CT136-MIN(CK136,CN136,CQ136),"N/A"))))</f>
        <v>1</v>
      </c>
      <c r="DC136">
        <f>MAX(CK136,CN136,CQ136,CT136)-MIN(CK136,CN136,CQ136,CT136)</f>
        <v>1</v>
      </c>
      <c r="DD136">
        <f>IF(BE136="Unión por la Patria (Frente de Todos)",CN136-AVERAGE(CK136,CQ136,CT136),IF(BE136="Juntos por el Cambio",CK136-AVERAGE(CN136,CQ136,CT136),IF(BE136="La Libertad Avanza",CQ136-AVERAGE(CK136,CN136,CT136),IF(BE136="Frente de Izquierda",CT136-AVERAGE(CK136,CN136,CQ136),"N/A"))))</f>
        <v>0.66666666666666652</v>
      </c>
      <c r="DE136">
        <f>IF(BE136="Unión por la Patria (Frente de Todos)",AVERAGE(CJ136:CL136,CP136:CU136),IF(BE136="Juntos por el Cambio",AVERAGE(CM136:CU136),IF(BE136="La Libertad Avanza",AVERAGE(CS136:CU136,CJ136:CO136),IF(BE136="Frente de Izquierda",AVERAGE(CJ136:CR136),"N/A"))))</f>
        <v>3.8888888888888888</v>
      </c>
      <c r="DF136">
        <v>10</v>
      </c>
      <c r="DG136">
        <v>0</v>
      </c>
      <c r="DH136">
        <v>3</v>
      </c>
      <c r="DI136">
        <v>3</v>
      </c>
      <c r="DJ136">
        <v>0</v>
      </c>
      <c r="DK136">
        <v>7</v>
      </c>
      <c r="DL136">
        <v>4</v>
      </c>
      <c r="DM136">
        <v>6</v>
      </c>
      <c r="DN136">
        <v>3</v>
      </c>
      <c r="DO136">
        <v>1</v>
      </c>
      <c r="DP136">
        <v>7</v>
      </c>
      <c r="DQ136">
        <v>7</v>
      </c>
      <c r="DR136">
        <v>7</v>
      </c>
      <c r="DS136">
        <v>6</v>
      </c>
      <c r="DT136">
        <v>5</v>
      </c>
      <c r="DU136">
        <v>7</v>
      </c>
      <c r="DV136">
        <v>7</v>
      </c>
      <c r="DW136" t="s">
        <v>617</v>
      </c>
      <c r="DX136" t="s">
        <v>617</v>
      </c>
      <c r="DY136" t="s">
        <v>617</v>
      </c>
      <c r="DZ136" t="s">
        <v>618</v>
      </c>
    </row>
    <row r="137" spans="1:130" x14ac:dyDescent="0.2">
      <c r="A137" s="44">
        <v>265</v>
      </c>
      <c r="B137" s="44">
        <v>1</v>
      </c>
      <c r="C137" s="44" t="s">
        <v>47</v>
      </c>
      <c r="D137" s="44">
        <v>4</v>
      </c>
      <c r="E137" s="44">
        <v>5</v>
      </c>
      <c r="F137" s="44">
        <v>6</v>
      </c>
      <c r="G137" s="44">
        <v>1</v>
      </c>
      <c r="H137" s="44">
        <v>5</v>
      </c>
      <c r="I137" s="44">
        <v>6</v>
      </c>
      <c r="J137" s="44">
        <v>7</v>
      </c>
      <c r="K137" s="44">
        <f>AVERAGE(ABS(F137-4),ABS(G137-4),ABS(H137-4),ABS(I137-4),ABS(J137-4))</f>
        <v>2.2000000000000002</v>
      </c>
      <c r="L137" s="44">
        <v>6</v>
      </c>
      <c r="M137" s="44">
        <v>2</v>
      </c>
      <c r="N137" s="44">
        <v>6</v>
      </c>
      <c r="O137" s="9">
        <f>AVERAGE(L137:N137)</f>
        <v>4.666666666666667</v>
      </c>
      <c r="P137" s="44">
        <v>5</v>
      </c>
      <c r="Q137" s="44">
        <v>7</v>
      </c>
      <c r="R137" s="44">
        <v>7</v>
      </c>
      <c r="S137" s="44">
        <v>5</v>
      </c>
      <c r="T137" s="44">
        <f>-P137+Q137-R137+S137</f>
        <v>0</v>
      </c>
      <c r="U137" s="44">
        <v>4</v>
      </c>
      <c r="V137" s="44">
        <v>5</v>
      </c>
      <c r="W137" s="44">
        <v>2</v>
      </c>
      <c r="X137" s="44"/>
      <c r="Y137" s="44"/>
      <c r="Z137" s="44"/>
      <c r="AA137" s="44"/>
      <c r="AB137" s="44"/>
      <c r="AC137" s="44"/>
      <c r="AD137" s="44"/>
      <c r="AE137" s="44"/>
      <c r="AF137" s="44"/>
      <c r="AG137" s="44">
        <f>AVERAGE(U137:AF137)</f>
        <v>3.6666666666666665</v>
      </c>
      <c r="AH137" s="44">
        <v>4</v>
      </c>
      <c r="AI137" s="44">
        <v>5</v>
      </c>
      <c r="AJ137" s="44">
        <v>5</v>
      </c>
      <c r="AK137" s="44">
        <v>4</v>
      </c>
      <c r="AL137" s="44">
        <v>2</v>
      </c>
      <c r="AM137" s="44">
        <v>3</v>
      </c>
      <c r="AN137" s="44">
        <v>4</v>
      </c>
      <c r="AO137" s="44">
        <v>4</v>
      </c>
      <c r="AP137" s="44">
        <v>4</v>
      </c>
      <c r="AQ137" s="44">
        <v>4</v>
      </c>
      <c r="AR137" s="44">
        <v>1</v>
      </c>
      <c r="AS137" s="44">
        <v>2</v>
      </c>
      <c r="AT137">
        <f>IF(C137="Unión por la Patria (Frente de Todos)",AVERAGE(AK137:AM137)-MIN(AVERAGE(AH137:AJ137),AVERAGE(AN137:AP137),AVERAGE(AQ137:AS137)),IF(C137="Juntos por el Cambio",AVERAGE(AH137:AJ137)-MIN(AVERAGE(AK137:AM137),AVERAGE(AN137:AP137),AVERAGE(AQ137:AS137)),IF(C137="La Libertad Avanza",AVERAGE(AN137:AP137)-MIN(AVERAGE(AQ137:AS137),AVERAGE(AK137:AM137),AVERAGE(AH137:AJ137)),IF(C137="Frente de Izquierda",AVERAGE(AQ137:AS137)-MIN(AVERAGE(AN137:AP137),AVERAGE(AK137:AM137),AVERAGE(AH137:AJ137)),"N/A"))))</f>
        <v>2.3333333333333335</v>
      </c>
      <c r="AU137">
        <f>MAX(SUM(AH137:AJ137),SUM(AK137:AM137),SUM(AN137:AP137),SUM(AQ137:AS137))-MIN(SUM(AH137:AJ137),SUM(AK137:AM137),SUM(AN137:AP137),SUM(AQ137:AS137))</f>
        <v>7</v>
      </c>
      <c r="AV137">
        <f>IF(C137="Unión por la Patria (Frente de Todos)",AVERAGE(AK137:AM137)-AVERAGE(AH137:AJ137,AN137:AP137,AQ137:AS137),IF(C137="Juntos por el Cambio",AVERAGE(AH137:AJ137)-AVERAGE(AK137:AS137),IF(C137="La Libertad Avanza",AVERAGE(AN137:AP137)-AVERAGE(AQ137:AS137,AH137:AM137),IF(C137="Frente de Izquierda",AVERAGE(AQ137:AS137)-AVERAGE(AH137:AP137),"N/A"))))</f>
        <v>1.5555555555555558</v>
      </c>
      <c r="AW137">
        <f>IF(C137="Unión por la Patria (Frente de Todos)",AK137-MIN(AH137,AN137,AQ137),IF(C137="Juntos por el Cambio",AH137-MIN(AK137,AN137,AQ137),IF(C137="La Libertad Avanza",AN137-MIN(AH137,AK137,AQ137),IF(C137="Frente de Izquierda",AQ137-MIN(AH137,AK137,AN137),"N/A"))))</f>
        <v>0</v>
      </c>
      <c r="AX137">
        <f>MAX(AH137,AK137,AN137,AQ137)-MIN(AH137,AK137,AN137,AQ137)</f>
        <v>0</v>
      </c>
      <c r="AY137">
        <f>IF(C137="Unión por la Patria (Frente de Todos)",AK137-AVERAGE(AQ137,AN137,AH137),IF(C137="Juntos por el Cambio",AH137-AVERAGE(AK137,AN137,AQ137),IF(C137="La Libertad Avanza",AN137-AVERAGE(AQ137,AK137,AH137),IF(C137="Frente de Izquierda",AQ137-AVERAGE(AN137,AK137,AH137),"N/A"))))</f>
        <v>0</v>
      </c>
      <c r="AZ137">
        <f>IF(C137="Unión por la Patria (Frente de Todos)",AL137-MIN(AI137,AO137,AR137),IF(C137="Juntos por el Cambio",AI137-MIN(AL137,AO137,AR137),IF(C137="La Libertad Avanza",AO137-MIN(AI137,AL137,AR137),IF(C137="Frente de Izquierda",AR137-MIN(AI137,AL137,AO137),"N/A"))))</f>
        <v>4</v>
      </c>
      <c r="BA137">
        <f>MAX(AI137,AL137,AO137,AR137)-MIN(AI137,AL137,AO137,AR137)</f>
        <v>4</v>
      </c>
      <c r="BB137">
        <f>IF(C137="Unión por la Patria (Frente de Todos)",AL137-AVERAGE(AI137,AO137,AR137),IF(C137="Juntos por el Cambio",AI137-AVERAGE(AL137,AO137,AR137),IF(C137="La Libertad Avanza",AO137-AVERAGE(AI137,AL137,AR137),IF(C137="Frente de Izquierda",AR137-AVERAGE(AI137,AL137,AO137),"N/A"))))</f>
        <v>2.6666666666666665</v>
      </c>
      <c r="BC137">
        <f>IF(C137="Unión por la Patria (Frente de Todos)",AVERAGE(AH137:AJ137,AN137:AS137),IF(C137="Juntos por el Cambio",AVERAGE(AK137:AS137),IF(C137="La Libertad Avanza",AVERAGE(AQ137:AS137,AH137:AM137),IF(C137="Frente de Izquierda",AVERAGE(AH137:AP137),"N/A"))))</f>
        <v>3.1111111111111112</v>
      </c>
      <c r="BE137" t="s">
        <v>47</v>
      </c>
      <c r="BF137">
        <v>2</v>
      </c>
      <c r="BG137">
        <v>5</v>
      </c>
      <c r="BH137">
        <v>6</v>
      </c>
      <c r="BI137">
        <v>1</v>
      </c>
      <c r="BJ137">
        <v>2</v>
      </c>
      <c r="BK137">
        <v>5</v>
      </c>
      <c r="BL137">
        <v>7</v>
      </c>
      <c r="BM137" s="44">
        <f>AVERAGE(ABS(BH137-4),ABS(BI137-4),ABS(BJ137-4),ABS(BK137-4),ABS(BL137-4))</f>
        <v>2.2000000000000002</v>
      </c>
      <c r="BN137">
        <v>6</v>
      </c>
      <c r="BO137">
        <v>4</v>
      </c>
      <c r="BP137">
        <v>6</v>
      </c>
      <c r="BQ137" s="9">
        <f>AVERAGE(BN137:BP137)</f>
        <v>5.333333333333333</v>
      </c>
      <c r="BR137">
        <v>5</v>
      </c>
      <c r="BS137">
        <v>7</v>
      </c>
      <c r="BT137">
        <v>6</v>
      </c>
      <c r="BU137">
        <v>6</v>
      </c>
      <c r="BV137" s="44">
        <f>-BR137+BS137-BT137+BU137</f>
        <v>2</v>
      </c>
      <c r="BW137">
        <v>3</v>
      </c>
      <c r="BX137">
        <v>4</v>
      </c>
      <c r="BY137">
        <v>2</v>
      </c>
      <c r="CI137" s="44">
        <f>AVERAGE(BW137:CH137)</f>
        <v>3</v>
      </c>
      <c r="CJ137">
        <v>5</v>
      </c>
      <c r="CK137">
        <v>5</v>
      </c>
      <c r="CL137">
        <v>5</v>
      </c>
      <c r="CM137">
        <v>5</v>
      </c>
      <c r="CN137">
        <v>3</v>
      </c>
      <c r="CO137">
        <v>3</v>
      </c>
      <c r="CP137">
        <v>5</v>
      </c>
      <c r="CQ137">
        <v>5</v>
      </c>
      <c r="CR137">
        <v>5</v>
      </c>
      <c r="CS137">
        <v>5</v>
      </c>
      <c r="CT137">
        <v>1</v>
      </c>
      <c r="CU137">
        <v>3</v>
      </c>
      <c r="CV137">
        <f>IF(BE137="Unión por la Patria (Frente de Todos)",AVERAGE(CM137:CO137)-MIN(AVERAGE(CJ137:CL137),AVERAGE(CP137:CR137),AVERAGE(CS137:CU137)),IF(BE137="Juntos por el Cambio",AVERAGE(CJ137:CL137)-MIN(AVERAGE(CM137:CO137),AVERAGE(CP137:CR137),AVERAGE(CS137:CU137)),IF(BE137="La Libertad Avanza",AVERAGE(CP137:CR137)-MIN(AVERAGE(CS137:CU137),AVERAGE(CM137:CO137),AVERAGE(CJ137:CL137)),IF(BE137="Frente de Izquierda",AVERAGE(CS137:CU137)-MIN(AVERAGE(CP137:CR137),AVERAGE(CM137:CO137),AVERAGE(CJ137:CL137)),"N/A"))))</f>
        <v>2</v>
      </c>
      <c r="CW137">
        <f>MAX(SUM(CJ137:CL137),SUM(CM137:CO137),SUM(CP137:CR137),SUM(CS137:CU137))-MIN(SUM(CJ137:CL137),SUM(CM137:CO137),SUM(CP137:CR137),SUM(CS137:CU137))</f>
        <v>6</v>
      </c>
      <c r="CX137">
        <f>IF(BE137="Unión por la Patria (Frente de Todos)",AVERAGE(CM137:CO137)-AVERAGE(CJ137:CL137,CP137:CR137,CS137:CU137),IF(BE137="Juntos por el Cambio",AVERAGE(CJ137:CL137)-AVERAGE(CM137:CU137),IF(BE137="La Libertad Avanza",AVERAGE(CP137:CR137)-AVERAGE(CS137:CU137,CJ137:CO137),IF(BE137="Frente de Izquierda",AVERAGE(CS137:CU137)-AVERAGE(CJ137:CR137),"N/A"))))</f>
        <v>1.1111111111111112</v>
      </c>
      <c r="CY137">
        <f>IF(BE137="Unión por la Patria (Frente de Todos)",CM137-MIN(CJ137,CP137,CS137),IF(BE137="Juntos por el Cambio",CJ137-MIN(CM137,CP137,CS137),IF(BE137="La Libertad Avanza",CP137-MIN(CJ137,CM137,CS137),IF(BE137="Frente de Izquierda",CS137-MIN(CJ137,CM137,CP137),"N/A"))))</f>
        <v>0</v>
      </c>
      <c r="CZ137">
        <f>MAX(CJ137,CM137,CP137,CS137)-MIN(CJ137,CM137,CP137,CS137)</f>
        <v>0</v>
      </c>
      <c r="DA137">
        <f>IF(BE137="Unión por la Patria (Frente de Todos)",CM137-AVERAGE(CS137,CP137,CJ137),IF(BE137="Juntos por el Cambio",CJ137-AVERAGE(CM137,CP137,CS137),IF(BE137="La Libertad Avanza",CP137-AVERAGE(CS137,CM137,CJ137),IF(BE137="Frente de Izquierda",CS137-AVERAGE(CP137,CM137,CJ137),"N/A"))))</f>
        <v>0</v>
      </c>
      <c r="DB137">
        <f>IF(BE137="Unión por la Patria (Frente de Todos)",CN137-MIN(CK137,CQ137,CT137),IF(BE137="Juntos por el Cambio",CK137-MIN(CN137,CQ137,CT137),IF(BE137="La Libertad Avanza",CQ137-MIN(CK137,CN137,CT137),IF(BE137="Frente de Izquierda",CT137-MIN(CK137,CN137,CQ137),"N/A"))))</f>
        <v>4</v>
      </c>
      <c r="DC137">
        <f>MAX(CK137,CN137,CQ137,CT137)-MIN(CK137,CN137,CQ137,CT137)</f>
        <v>4</v>
      </c>
      <c r="DD137">
        <f>IF(BE137="Unión por la Patria (Frente de Todos)",CN137-AVERAGE(CK137,CQ137,CT137),IF(BE137="Juntos por el Cambio",CK137-AVERAGE(CN137,CQ137,CT137),IF(BE137="La Libertad Avanza",CQ137-AVERAGE(CK137,CN137,CT137),IF(BE137="Frente de Izquierda",CT137-AVERAGE(CK137,CN137,CQ137),"N/A"))))</f>
        <v>2</v>
      </c>
      <c r="DE137">
        <f>IF(BE137="Unión por la Patria (Frente de Todos)",AVERAGE(CJ137:CL137,CP137:CU137),IF(BE137="Juntos por el Cambio",AVERAGE(CM137:CU137),IF(BE137="La Libertad Avanza",AVERAGE(CS137:CU137,CJ137:CO137),IF(BE137="Frente de Izquierda",AVERAGE(CJ137:CR137),"N/A"))))</f>
        <v>3.8888888888888888</v>
      </c>
      <c r="DF137">
        <v>4</v>
      </c>
      <c r="DG137">
        <v>0</v>
      </c>
      <c r="DH137">
        <v>2</v>
      </c>
      <c r="DI137">
        <v>2</v>
      </c>
      <c r="DJ137">
        <v>0</v>
      </c>
      <c r="DK137">
        <v>7</v>
      </c>
      <c r="DL137">
        <v>1</v>
      </c>
      <c r="DM137">
        <v>7</v>
      </c>
      <c r="DN137">
        <v>2</v>
      </c>
      <c r="DO137">
        <v>2</v>
      </c>
      <c r="DP137">
        <v>7</v>
      </c>
      <c r="DQ137">
        <v>6</v>
      </c>
      <c r="DR137">
        <v>7</v>
      </c>
      <c r="DS137">
        <v>7</v>
      </c>
      <c r="DT137">
        <v>7</v>
      </c>
      <c r="DU137">
        <v>7</v>
      </c>
      <c r="DV137">
        <v>6</v>
      </c>
      <c r="DW137" t="s">
        <v>617</v>
      </c>
      <c r="DX137" t="s">
        <v>617</v>
      </c>
      <c r="DY137" t="s">
        <v>617</v>
      </c>
      <c r="DZ137" t="s">
        <v>618</v>
      </c>
    </row>
    <row r="138" spans="1:130" x14ac:dyDescent="0.2">
      <c r="A138" s="44">
        <v>393</v>
      </c>
      <c r="B138" s="44">
        <v>1</v>
      </c>
      <c r="C138" s="44" t="s">
        <v>43</v>
      </c>
      <c r="D138" s="44">
        <v>7</v>
      </c>
      <c r="E138" s="44">
        <v>7</v>
      </c>
      <c r="F138" s="44">
        <v>5</v>
      </c>
      <c r="G138" s="44">
        <v>7</v>
      </c>
      <c r="H138" s="44">
        <v>2</v>
      </c>
      <c r="I138" s="44">
        <v>7</v>
      </c>
      <c r="J138" s="44">
        <v>2</v>
      </c>
      <c r="K138" s="44">
        <f>AVERAGE(ABS(F138-4),ABS(G138-4),ABS(H138-4),ABS(I138-4),ABS(J138-4))</f>
        <v>2.2000000000000002</v>
      </c>
      <c r="L138" s="44">
        <v>7</v>
      </c>
      <c r="M138" s="44">
        <v>5</v>
      </c>
      <c r="N138" s="44">
        <v>7</v>
      </c>
      <c r="O138" s="9">
        <f>AVERAGE(L138:N138)</f>
        <v>6.333333333333333</v>
      </c>
      <c r="P138" s="44">
        <v>2</v>
      </c>
      <c r="Q138" s="44">
        <v>7</v>
      </c>
      <c r="R138" s="44">
        <v>2</v>
      </c>
      <c r="S138" s="44">
        <v>7</v>
      </c>
      <c r="T138" s="44">
        <f>-P138+Q138-R138+S138</f>
        <v>10</v>
      </c>
      <c r="U138" s="44"/>
      <c r="V138" s="44"/>
      <c r="W138" s="44"/>
      <c r="X138" s="44"/>
      <c r="Y138" s="44"/>
      <c r="Z138" s="44"/>
      <c r="AA138" s="44"/>
      <c r="AB138" s="44"/>
      <c r="AC138" s="44"/>
      <c r="AD138" s="44">
        <v>4</v>
      </c>
      <c r="AE138" s="44">
        <v>5</v>
      </c>
      <c r="AF138" s="44">
        <v>5</v>
      </c>
      <c r="AG138" s="44">
        <f>AVERAGE(U138:AF138)</f>
        <v>4.666666666666667</v>
      </c>
      <c r="AH138" s="44">
        <v>5</v>
      </c>
      <c r="AI138" s="44">
        <v>2</v>
      </c>
      <c r="AJ138" s="44">
        <v>6</v>
      </c>
      <c r="AK138" s="44">
        <v>6</v>
      </c>
      <c r="AL138" s="44">
        <v>6</v>
      </c>
      <c r="AM138" s="44">
        <v>6</v>
      </c>
      <c r="AN138" s="44">
        <v>5</v>
      </c>
      <c r="AO138" s="44">
        <v>2</v>
      </c>
      <c r="AP138" s="44">
        <v>6</v>
      </c>
      <c r="AQ138" s="44">
        <v>6</v>
      </c>
      <c r="AR138" s="44">
        <v>6</v>
      </c>
      <c r="AS138" s="44">
        <v>6</v>
      </c>
      <c r="AT138">
        <f>IF(C138="Unión por la Patria (Frente de Todos)",AVERAGE(AK138:AM138)-MIN(AVERAGE(AH138:AJ138),AVERAGE(AN138:AP138),AVERAGE(AQ138:AS138)),IF(C138="Juntos por el Cambio",AVERAGE(AH138:AJ138)-MIN(AVERAGE(AK138:AM138),AVERAGE(AN138:AP138),AVERAGE(AQ138:AS138)),IF(C138="La Libertad Avanza",AVERAGE(AN138:AP138)-MIN(AVERAGE(AQ138:AS138),AVERAGE(AK138:AM138),AVERAGE(AH138:AJ138)),IF(C138="Frente de Izquierda",AVERAGE(AQ138:AS138)-MIN(AVERAGE(AN138:AP138),AVERAGE(AK138:AM138),AVERAGE(AH138:AJ138)),"N/A"))))</f>
        <v>1.666666666666667</v>
      </c>
      <c r="AU138">
        <f>MAX(SUM(AH138:AJ138),SUM(AK138:AM138),SUM(AN138:AP138),SUM(AQ138:AS138))-MIN(SUM(AH138:AJ138),SUM(AK138:AM138),SUM(AN138:AP138),SUM(AQ138:AS138))</f>
        <v>5</v>
      </c>
      <c r="AV138">
        <f>IF(C138="Unión por la Patria (Frente de Todos)",AVERAGE(AK138:AM138)-AVERAGE(AH138:AJ138,AN138:AP138,AQ138:AS138),IF(C138="Juntos por el Cambio",AVERAGE(AH138:AJ138)-AVERAGE(AK138:AS138),IF(C138="La Libertad Avanza",AVERAGE(AN138:AP138)-AVERAGE(AQ138:AS138,AH138:AM138),IF(C138="Frente de Izquierda",AVERAGE(AQ138:AS138)-AVERAGE(AH138:AP138),"N/A"))))</f>
        <v>1.1111111111111107</v>
      </c>
      <c r="AW138">
        <f>IF(C138="Unión por la Patria (Frente de Todos)",AK138-MIN(AH138,AN138,AQ138),IF(C138="Juntos por el Cambio",AH138-MIN(AK138,AN138,AQ138),IF(C138="La Libertad Avanza",AN138-MIN(AH138,AK138,AQ138),IF(C138="Frente de Izquierda",AQ138-MIN(AH138,AK138,AN138),"N/A"))))</f>
        <v>1</v>
      </c>
      <c r="AX138">
        <f>MAX(AH138,AK138,AN138,AQ138)-MIN(AH138,AK138,AN138,AQ138)</f>
        <v>1</v>
      </c>
      <c r="AY138">
        <f>IF(C138="Unión por la Patria (Frente de Todos)",AK138-AVERAGE(AQ138,AN138,AH138),IF(C138="Juntos por el Cambio",AH138-AVERAGE(AK138,AN138,AQ138),IF(C138="La Libertad Avanza",AN138-AVERAGE(AQ138,AK138,AH138),IF(C138="Frente de Izquierda",AQ138-AVERAGE(AN138,AK138,AH138),"N/A"))))</f>
        <v>0.66666666666666696</v>
      </c>
      <c r="AZ138">
        <f>IF(C138="Unión por la Patria (Frente de Todos)",AL138-MIN(AI138,AO138,AR138),IF(C138="Juntos por el Cambio",AI138-MIN(AL138,AO138,AR138),IF(C138="La Libertad Avanza",AO138-MIN(AI138,AL138,AR138),IF(C138="Frente de Izquierda",AR138-MIN(AI138,AL138,AO138),"N/A"))))</f>
        <v>4</v>
      </c>
      <c r="BA138">
        <f>MAX(AI138,AL138,AO138,AR138)-MIN(AI138,AL138,AO138,AR138)</f>
        <v>4</v>
      </c>
      <c r="BB138">
        <f>IF(C138="Unión por la Patria (Frente de Todos)",AL138-AVERAGE(AI138,AO138,AR138),IF(C138="Juntos por el Cambio",AI138-AVERAGE(AL138,AO138,AR138),IF(C138="La Libertad Avanza",AO138-AVERAGE(AI138,AL138,AR138),IF(C138="Frente de Izquierda",AR138-AVERAGE(AI138,AL138,AO138),"N/A"))))</f>
        <v>2.6666666666666665</v>
      </c>
      <c r="BC138">
        <f>IF(C138="Unión por la Patria (Frente de Todos)",AVERAGE(AH138:AJ138,AN138:AS138),IF(C138="Juntos por el Cambio",AVERAGE(AK138:AS138),IF(C138="La Libertad Avanza",AVERAGE(AQ138:AS138,AH138:AM138),IF(C138="Frente de Izquierda",AVERAGE(AH138:AP138),"N/A"))))</f>
        <v>4.8888888888888893</v>
      </c>
      <c r="BE138" t="s">
        <v>43</v>
      </c>
      <c r="BF138">
        <v>7</v>
      </c>
      <c r="BG138">
        <v>7</v>
      </c>
      <c r="BH138">
        <v>4</v>
      </c>
      <c r="BI138">
        <v>7</v>
      </c>
      <c r="BJ138">
        <v>1</v>
      </c>
      <c r="BK138">
        <v>7</v>
      </c>
      <c r="BL138">
        <v>2</v>
      </c>
      <c r="BM138" s="44">
        <f>AVERAGE(ABS(BH138-4),ABS(BI138-4),ABS(BJ138-4),ABS(BK138-4),ABS(BL138-4))</f>
        <v>2.2000000000000002</v>
      </c>
      <c r="BN138">
        <v>7</v>
      </c>
      <c r="BO138">
        <v>7</v>
      </c>
      <c r="BP138">
        <v>7</v>
      </c>
      <c r="BQ138" s="9">
        <f>AVERAGE(BN138:BP138)</f>
        <v>7</v>
      </c>
      <c r="BR138">
        <v>1</v>
      </c>
      <c r="BS138">
        <v>7</v>
      </c>
      <c r="BT138">
        <v>1</v>
      </c>
      <c r="BU138">
        <v>7</v>
      </c>
      <c r="BV138" s="44">
        <f>-BR138+BS138-BT138+BU138</f>
        <v>12</v>
      </c>
      <c r="CF138">
        <v>4</v>
      </c>
      <c r="CG138">
        <v>5</v>
      </c>
      <c r="CH138">
        <v>5</v>
      </c>
      <c r="CI138" s="44">
        <f>AVERAGE(BW138:CH138)</f>
        <v>4.666666666666667</v>
      </c>
      <c r="CJ138">
        <v>5</v>
      </c>
      <c r="CK138">
        <v>2</v>
      </c>
      <c r="CL138">
        <v>4</v>
      </c>
      <c r="CM138">
        <v>6</v>
      </c>
      <c r="CN138">
        <v>5</v>
      </c>
      <c r="CO138">
        <v>6</v>
      </c>
      <c r="CP138">
        <v>3</v>
      </c>
      <c r="CQ138">
        <v>2</v>
      </c>
      <c r="CR138">
        <v>2</v>
      </c>
      <c r="CS138">
        <v>6</v>
      </c>
      <c r="CT138">
        <v>6</v>
      </c>
      <c r="CU138">
        <v>6</v>
      </c>
      <c r="CV138">
        <f>IF(BE138="Unión por la Patria (Frente de Todos)",AVERAGE(CM138:CO138)-MIN(AVERAGE(CJ138:CL138),AVERAGE(CP138:CR138),AVERAGE(CS138:CU138)),IF(BE138="Juntos por el Cambio",AVERAGE(CJ138:CL138)-MIN(AVERAGE(CM138:CO138),AVERAGE(CP138:CR138),AVERAGE(CS138:CU138)),IF(BE138="La Libertad Avanza",AVERAGE(CP138:CR138)-MIN(AVERAGE(CS138:CU138),AVERAGE(CM138:CO138),AVERAGE(CJ138:CL138)),IF(BE138="Frente de Izquierda",AVERAGE(CS138:CU138)-MIN(AVERAGE(CP138:CR138),AVERAGE(CM138:CO138),AVERAGE(CJ138:CL138)),"N/A"))))</f>
        <v>3.6666666666666665</v>
      </c>
      <c r="CW138">
        <f>MAX(SUM(CJ138:CL138),SUM(CM138:CO138),SUM(CP138:CR138),SUM(CS138:CU138))-MIN(SUM(CJ138:CL138),SUM(CM138:CO138),SUM(CP138:CR138),SUM(CS138:CU138))</f>
        <v>11</v>
      </c>
      <c r="CX138">
        <f>IF(BE138="Unión por la Patria (Frente de Todos)",AVERAGE(CM138:CO138)-AVERAGE(CJ138:CL138,CP138:CR138,CS138:CU138),IF(BE138="Juntos por el Cambio",AVERAGE(CJ138:CL138)-AVERAGE(CM138:CU138),IF(BE138="La Libertad Avanza",AVERAGE(CP138:CR138)-AVERAGE(CS138:CU138,CJ138:CO138),IF(BE138="Frente de Izquierda",AVERAGE(CS138:CU138)-AVERAGE(CJ138:CR138),"N/A"))))</f>
        <v>2.1111111111111112</v>
      </c>
      <c r="CY138">
        <f>IF(BE138="Unión por la Patria (Frente de Todos)",CM138-MIN(CJ138,CP138,CS138),IF(BE138="Juntos por el Cambio",CJ138-MIN(CM138,CP138,CS138),IF(BE138="La Libertad Avanza",CP138-MIN(CJ138,CM138,CS138),IF(BE138="Frente de Izquierda",CS138-MIN(CJ138,CM138,CP138),"N/A"))))</f>
        <v>3</v>
      </c>
      <c r="CZ138">
        <f>MAX(CJ138,CM138,CP138,CS138)-MIN(CJ138,CM138,CP138,CS138)</f>
        <v>3</v>
      </c>
      <c r="DA138">
        <f>IF(BE138="Unión por la Patria (Frente de Todos)",CM138-AVERAGE(CS138,CP138,CJ138),IF(BE138="Juntos por el Cambio",CJ138-AVERAGE(CM138,CP138,CS138),IF(BE138="La Libertad Avanza",CP138-AVERAGE(CS138,CM138,CJ138),IF(BE138="Frente de Izquierda",CS138-AVERAGE(CP138,CM138,CJ138),"N/A"))))</f>
        <v>1.333333333333333</v>
      </c>
      <c r="DB138">
        <f>IF(BE138="Unión por la Patria (Frente de Todos)",CN138-MIN(CK138,CQ138,CT138),IF(BE138="Juntos por el Cambio",CK138-MIN(CN138,CQ138,CT138),IF(BE138="La Libertad Avanza",CQ138-MIN(CK138,CN138,CT138),IF(BE138="Frente de Izquierda",CT138-MIN(CK138,CN138,CQ138),"N/A"))))</f>
        <v>4</v>
      </c>
      <c r="DC138">
        <f>MAX(CK138,CN138,CQ138,CT138)-MIN(CK138,CN138,CQ138,CT138)</f>
        <v>4</v>
      </c>
      <c r="DD138">
        <f>IF(BE138="Unión por la Patria (Frente de Todos)",CN138-AVERAGE(CK138,CQ138,CT138),IF(BE138="Juntos por el Cambio",CK138-AVERAGE(CN138,CQ138,CT138),IF(BE138="La Libertad Avanza",CQ138-AVERAGE(CK138,CN138,CT138),IF(BE138="Frente de Izquierda",CT138-AVERAGE(CK138,CN138,CQ138),"N/A"))))</f>
        <v>3</v>
      </c>
      <c r="DE138">
        <f>IF(BE138="Unión por la Patria (Frente de Todos)",AVERAGE(CJ138:CL138,CP138:CU138),IF(BE138="Juntos por el Cambio",AVERAGE(CM138:CU138),IF(BE138="La Libertad Avanza",AVERAGE(CS138:CU138,CJ138:CO138),IF(BE138="Frente de Izquierda",AVERAGE(CJ138:CR138),"N/A"))))</f>
        <v>3.8888888888888888</v>
      </c>
      <c r="DF138">
        <v>8</v>
      </c>
      <c r="DG138">
        <v>1</v>
      </c>
      <c r="DH138">
        <v>1</v>
      </c>
      <c r="DI138">
        <v>3</v>
      </c>
      <c r="DJ138">
        <v>0</v>
      </c>
      <c r="DK138">
        <v>7</v>
      </c>
      <c r="DL138">
        <v>1</v>
      </c>
      <c r="DM138">
        <v>7</v>
      </c>
      <c r="DN138">
        <v>1</v>
      </c>
      <c r="DO138">
        <v>1</v>
      </c>
      <c r="DP138">
        <v>7</v>
      </c>
      <c r="DQ138">
        <v>7</v>
      </c>
      <c r="DR138">
        <v>7</v>
      </c>
      <c r="DS138">
        <v>7</v>
      </c>
      <c r="DT138">
        <v>7</v>
      </c>
      <c r="DU138">
        <v>7</v>
      </c>
      <c r="DV138">
        <v>4</v>
      </c>
      <c r="DW138" t="s">
        <v>618</v>
      </c>
      <c r="DX138" t="s">
        <v>617</v>
      </c>
      <c r="DY138" t="s">
        <v>617</v>
      </c>
      <c r="DZ138" t="s">
        <v>618</v>
      </c>
    </row>
    <row r="139" spans="1:130" x14ac:dyDescent="0.2">
      <c r="A139" s="44">
        <v>701</v>
      </c>
      <c r="B139" s="44">
        <v>0</v>
      </c>
      <c r="C139" s="44" t="s">
        <v>47</v>
      </c>
      <c r="D139" s="44">
        <v>6</v>
      </c>
      <c r="E139" s="44">
        <v>5</v>
      </c>
      <c r="F139" s="44">
        <v>5</v>
      </c>
      <c r="G139" s="44">
        <v>3</v>
      </c>
      <c r="H139" s="44">
        <v>6</v>
      </c>
      <c r="I139" s="44">
        <v>6</v>
      </c>
      <c r="J139" s="44">
        <v>5</v>
      </c>
      <c r="K139" s="44">
        <f>AVERAGE(ABS(F139-4),ABS(G139-4),ABS(H139-4),ABS(I139-4),ABS(J139-4))</f>
        <v>1.4</v>
      </c>
      <c r="L139" s="44">
        <v>5</v>
      </c>
      <c r="M139" s="44">
        <v>4</v>
      </c>
      <c r="N139" s="44">
        <v>5</v>
      </c>
      <c r="O139" s="9">
        <f>AVERAGE(L139:N139)</f>
        <v>4.666666666666667</v>
      </c>
      <c r="P139" s="44">
        <v>4</v>
      </c>
      <c r="Q139" s="44">
        <v>7</v>
      </c>
      <c r="R139" s="44">
        <v>7</v>
      </c>
      <c r="S139" s="44">
        <v>7</v>
      </c>
      <c r="T139" s="44">
        <f>-P139+Q139-R139+S139</f>
        <v>3</v>
      </c>
      <c r="U139" s="44">
        <v>1</v>
      </c>
      <c r="V139" s="44">
        <v>1</v>
      </c>
      <c r="W139" s="44">
        <v>4</v>
      </c>
      <c r="X139" s="44"/>
      <c r="Y139" s="44"/>
      <c r="Z139" s="44"/>
      <c r="AA139" s="44"/>
      <c r="AB139" s="44"/>
      <c r="AC139" s="44"/>
      <c r="AD139" s="44"/>
      <c r="AE139" s="44"/>
      <c r="AF139" s="44"/>
      <c r="AG139" s="44">
        <f>AVERAGE(U139:AF139)</f>
        <v>2</v>
      </c>
      <c r="AH139" s="44">
        <v>5</v>
      </c>
      <c r="AI139" s="44">
        <v>5</v>
      </c>
      <c r="AJ139" s="44">
        <v>4</v>
      </c>
      <c r="AK139" s="44">
        <v>3</v>
      </c>
      <c r="AL139" s="44">
        <v>4</v>
      </c>
      <c r="AM139" s="44">
        <v>5</v>
      </c>
      <c r="AN139" s="44">
        <v>3</v>
      </c>
      <c r="AO139" s="44">
        <v>5</v>
      </c>
      <c r="AP139" s="44">
        <v>5</v>
      </c>
      <c r="AQ139" s="44">
        <v>3</v>
      </c>
      <c r="AR139" s="44">
        <v>4</v>
      </c>
      <c r="AS139" s="44">
        <v>3</v>
      </c>
      <c r="AT139">
        <f>IF(C139="Unión por la Patria (Frente de Todos)",AVERAGE(AK139:AM139)-MIN(AVERAGE(AH139:AJ139),AVERAGE(AN139:AP139),AVERAGE(AQ139:AS139)),IF(C139="Juntos por el Cambio",AVERAGE(AH139:AJ139)-MIN(AVERAGE(AK139:AM139),AVERAGE(AN139:AP139),AVERAGE(AQ139:AS139)),IF(C139="La Libertad Avanza",AVERAGE(AN139:AP139)-MIN(AVERAGE(AQ139:AS139),AVERAGE(AK139:AM139),AVERAGE(AH139:AJ139)),IF(C139="Frente de Izquierda",AVERAGE(AQ139:AS139)-MIN(AVERAGE(AN139:AP139),AVERAGE(AK139:AM139),AVERAGE(AH139:AJ139)),"N/A"))))</f>
        <v>1.3333333333333335</v>
      </c>
      <c r="AU139">
        <f>MAX(SUM(AH139:AJ139),SUM(AK139:AM139),SUM(AN139:AP139),SUM(AQ139:AS139))-MIN(SUM(AH139:AJ139),SUM(AK139:AM139),SUM(AN139:AP139),SUM(AQ139:AS139))</f>
        <v>4</v>
      </c>
      <c r="AV139">
        <f>IF(C139="Unión por la Patria (Frente de Todos)",AVERAGE(AK139:AM139)-AVERAGE(AH139:AJ139,AN139:AP139,AQ139:AS139),IF(C139="Juntos por el Cambio",AVERAGE(AH139:AJ139)-AVERAGE(AK139:AS139),IF(C139="La Libertad Avanza",AVERAGE(AN139:AP139)-AVERAGE(AQ139:AS139,AH139:AM139),IF(C139="Frente de Izquierda",AVERAGE(AQ139:AS139)-AVERAGE(AH139:AP139),"N/A"))))</f>
        <v>0.77777777777777812</v>
      </c>
      <c r="AW139">
        <f>IF(C139="Unión por la Patria (Frente de Todos)",AK139-MIN(AH139,AN139,AQ139),IF(C139="Juntos por el Cambio",AH139-MIN(AK139,AN139,AQ139),IF(C139="La Libertad Avanza",AN139-MIN(AH139,AK139,AQ139),IF(C139="Frente de Izquierda",AQ139-MIN(AH139,AK139,AN139),"N/A"))))</f>
        <v>2</v>
      </c>
      <c r="AX139">
        <f>MAX(AH139,AK139,AN139,AQ139)-MIN(AH139,AK139,AN139,AQ139)</f>
        <v>2</v>
      </c>
      <c r="AY139">
        <f>IF(C139="Unión por la Patria (Frente de Todos)",AK139-AVERAGE(AQ139,AN139,AH139),IF(C139="Juntos por el Cambio",AH139-AVERAGE(AK139,AN139,AQ139),IF(C139="La Libertad Avanza",AN139-AVERAGE(AQ139,AK139,AH139),IF(C139="Frente de Izquierda",AQ139-AVERAGE(AN139,AK139,AH139),"N/A"))))</f>
        <v>2</v>
      </c>
      <c r="AZ139">
        <f>IF(C139="Unión por la Patria (Frente de Todos)",AL139-MIN(AI139,AO139,AR139),IF(C139="Juntos por el Cambio",AI139-MIN(AL139,AO139,AR139),IF(C139="La Libertad Avanza",AO139-MIN(AI139,AL139,AR139),IF(C139="Frente de Izquierda",AR139-MIN(AI139,AL139,AO139),"N/A"))))</f>
        <v>1</v>
      </c>
      <c r="BA139">
        <f>MAX(AI139,AL139,AO139,AR139)-MIN(AI139,AL139,AO139,AR139)</f>
        <v>1</v>
      </c>
      <c r="BB139">
        <f>IF(C139="Unión por la Patria (Frente de Todos)",AL139-AVERAGE(AI139,AO139,AR139),IF(C139="Juntos por el Cambio",AI139-AVERAGE(AL139,AO139,AR139),IF(C139="La Libertad Avanza",AO139-AVERAGE(AI139,AL139,AR139),IF(C139="Frente de Izquierda",AR139-AVERAGE(AI139,AL139,AO139),"N/A"))))</f>
        <v>0.66666666666666696</v>
      </c>
      <c r="BC139">
        <f>IF(C139="Unión por la Patria (Frente de Todos)",AVERAGE(AH139:AJ139,AN139:AS139),IF(C139="Juntos por el Cambio",AVERAGE(AK139:AS139),IF(C139="La Libertad Avanza",AVERAGE(AQ139:AS139,AH139:AM139),IF(C139="Frente de Izquierda",AVERAGE(AH139:AP139),"N/A"))))</f>
        <v>3.8888888888888888</v>
      </c>
      <c r="BE139" t="s">
        <v>47</v>
      </c>
      <c r="BF139">
        <v>7</v>
      </c>
      <c r="BG139">
        <v>7</v>
      </c>
      <c r="BH139">
        <v>5</v>
      </c>
      <c r="BI139">
        <v>1</v>
      </c>
      <c r="BJ139">
        <v>6</v>
      </c>
      <c r="BK139">
        <v>4</v>
      </c>
      <c r="BL139">
        <v>4</v>
      </c>
      <c r="BM139" s="44">
        <f>AVERAGE(ABS(BH139-4),ABS(BI139-4),ABS(BJ139-4),ABS(BK139-4),ABS(BL139-4))</f>
        <v>1.2</v>
      </c>
      <c r="BN139">
        <v>7</v>
      </c>
      <c r="BO139">
        <v>5</v>
      </c>
      <c r="BP139">
        <v>7</v>
      </c>
      <c r="BQ139" s="9">
        <f>AVERAGE(BN139:BP139)</f>
        <v>6.333333333333333</v>
      </c>
      <c r="BR139">
        <v>4</v>
      </c>
      <c r="BS139">
        <v>7</v>
      </c>
      <c r="BT139">
        <v>1</v>
      </c>
      <c r="BU139">
        <v>7</v>
      </c>
      <c r="BV139" s="44">
        <f>-BR139+BS139-BT139+BU139</f>
        <v>9</v>
      </c>
      <c r="BW139">
        <v>6</v>
      </c>
      <c r="BX139">
        <v>4</v>
      </c>
      <c r="BY139">
        <v>1</v>
      </c>
      <c r="CI139" s="44">
        <f>AVERAGE(BW139:CH139)</f>
        <v>3.6666666666666665</v>
      </c>
      <c r="CJ139">
        <v>4</v>
      </c>
      <c r="CK139">
        <v>4</v>
      </c>
      <c r="CL139">
        <v>4</v>
      </c>
      <c r="CM139">
        <v>4</v>
      </c>
      <c r="CN139">
        <v>4</v>
      </c>
      <c r="CO139">
        <v>4</v>
      </c>
      <c r="CP139">
        <v>4</v>
      </c>
      <c r="CQ139">
        <v>4</v>
      </c>
      <c r="CR139">
        <v>4</v>
      </c>
      <c r="CS139">
        <v>4</v>
      </c>
      <c r="CT139">
        <v>4</v>
      </c>
      <c r="CU139">
        <v>4</v>
      </c>
      <c r="CV139">
        <f>IF(BE139="Unión por la Patria (Frente de Todos)",AVERAGE(CM139:CO139)-MIN(AVERAGE(CJ139:CL139),AVERAGE(CP139:CR139),AVERAGE(CS139:CU139)),IF(BE139="Juntos por el Cambio",AVERAGE(CJ139:CL139)-MIN(AVERAGE(CM139:CO139),AVERAGE(CP139:CR139),AVERAGE(CS139:CU139)),IF(BE139="La Libertad Avanza",AVERAGE(CP139:CR139)-MIN(AVERAGE(CS139:CU139),AVERAGE(CM139:CO139),AVERAGE(CJ139:CL139)),IF(BE139="Frente de Izquierda",AVERAGE(CS139:CU139)-MIN(AVERAGE(CP139:CR139),AVERAGE(CM139:CO139),AVERAGE(CJ139:CL139)),"N/A"))))</f>
        <v>0</v>
      </c>
      <c r="CW139">
        <f>MAX(SUM(CJ139:CL139),SUM(CM139:CO139),SUM(CP139:CR139),SUM(CS139:CU139))-MIN(SUM(CJ139:CL139),SUM(CM139:CO139),SUM(CP139:CR139),SUM(CS139:CU139))</f>
        <v>0</v>
      </c>
      <c r="CX139">
        <f>IF(BE139="Unión por la Patria (Frente de Todos)",AVERAGE(CM139:CO139)-AVERAGE(CJ139:CL139,CP139:CR139,CS139:CU139),IF(BE139="Juntos por el Cambio",AVERAGE(CJ139:CL139)-AVERAGE(CM139:CU139),IF(BE139="La Libertad Avanza",AVERAGE(CP139:CR139)-AVERAGE(CS139:CU139,CJ139:CO139),IF(BE139="Frente de Izquierda",AVERAGE(CS139:CU139)-AVERAGE(CJ139:CR139),"N/A"))))</f>
        <v>0</v>
      </c>
      <c r="CY139">
        <f>IF(BE139="Unión por la Patria (Frente de Todos)",CM139-MIN(CJ139,CP139,CS139),IF(BE139="Juntos por el Cambio",CJ139-MIN(CM139,CP139,CS139),IF(BE139="La Libertad Avanza",CP139-MIN(CJ139,CM139,CS139),IF(BE139="Frente de Izquierda",CS139-MIN(CJ139,CM139,CP139),"N/A"))))</f>
        <v>0</v>
      </c>
      <c r="CZ139">
        <f>MAX(CJ139,CM139,CP139,CS139)-MIN(CJ139,CM139,CP139,CS139)</f>
        <v>0</v>
      </c>
      <c r="DA139">
        <f>IF(BE139="Unión por la Patria (Frente de Todos)",CM139-AVERAGE(CS139,CP139,CJ139),IF(BE139="Juntos por el Cambio",CJ139-AVERAGE(CM139,CP139,CS139),IF(BE139="La Libertad Avanza",CP139-AVERAGE(CS139,CM139,CJ139),IF(BE139="Frente de Izquierda",CS139-AVERAGE(CP139,CM139,CJ139),"N/A"))))</f>
        <v>0</v>
      </c>
      <c r="DB139">
        <f>IF(BE139="Unión por la Patria (Frente de Todos)",CN139-MIN(CK139,CQ139,CT139),IF(BE139="Juntos por el Cambio",CK139-MIN(CN139,CQ139,CT139),IF(BE139="La Libertad Avanza",CQ139-MIN(CK139,CN139,CT139),IF(BE139="Frente de Izquierda",CT139-MIN(CK139,CN139,CQ139),"N/A"))))</f>
        <v>0</v>
      </c>
      <c r="DC139">
        <f>MAX(CK139,CN139,CQ139,CT139)-MIN(CK139,CN139,CQ139,CT139)</f>
        <v>0</v>
      </c>
      <c r="DD139">
        <f>IF(BE139="Unión por la Patria (Frente de Todos)",CN139-AVERAGE(CK139,CQ139,CT139),IF(BE139="Juntos por el Cambio",CK139-AVERAGE(CN139,CQ139,CT139),IF(BE139="La Libertad Avanza",CQ139-AVERAGE(CK139,CN139,CT139),IF(BE139="Frente de Izquierda",CT139-AVERAGE(CK139,CN139,CQ139),"N/A"))))</f>
        <v>0</v>
      </c>
      <c r="DE139">
        <f>IF(BE139="Unión por la Patria (Frente de Todos)",AVERAGE(CJ139:CL139,CP139:CU139),IF(BE139="Juntos por el Cambio",AVERAGE(CM139:CU139),IF(BE139="La Libertad Avanza",AVERAGE(CS139:CU139,CJ139:CO139),IF(BE139="Frente de Izquierda",AVERAGE(CJ139:CR139),"N/A"))))</f>
        <v>4</v>
      </c>
      <c r="DF139">
        <v>8</v>
      </c>
      <c r="DG139" t="s">
        <v>518</v>
      </c>
      <c r="DH139" t="s">
        <v>518</v>
      </c>
      <c r="DI139" t="s">
        <v>518</v>
      </c>
      <c r="DJ139" t="s">
        <v>518</v>
      </c>
      <c r="DK139" t="s">
        <v>518</v>
      </c>
      <c r="DL139" t="s">
        <v>518</v>
      </c>
      <c r="DM139" t="s">
        <v>518</v>
      </c>
      <c r="DN139" t="s">
        <v>518</v>
      </c>
      <c r="DO139" t="s">
        <v>518</v>
      </c>
      <c r="DP139" t="s">
        <v>518</v>
      </c>
      <c r="DQ139" t="s">
        <v>518</v>
      </c>
      <c r="DR139" t="s">
        <v>518</v>
      </c>
      <c r="DS139" t="s">
        <v>518</v>
      </c>
      <c r="DT139" t="s">
        <v>518</v>
      </c>
      <c r="DU139" t="s">
        <v>518</v>
      </c>
      <c r="DV139" t="s">
        <v>518</v>
      </c>
      <c r="DW139" t="s">
        <v>518</v>
      </c>
      <c r="DX139" t="s">
        <v>518</v>
      </c>
      <c r="DY139" t="s">
        <v>518</v>
      </c>
      <c r="DZ139" t="s">
        <v>518</v>
      </c>
    </row>
    <row r="140" spans="1:130" x14ac:dyDescent="0.2">
      <c r="A140" s="44">
        <v>1105</v>
      </c>
      <c r="B140" s="44">
        <v>0</v>
      </c>
      <c r="C140" s="44" t="s">
        <v>47</v>
      </c>
      <c r="D140" s="44">
        <v>3</v>
      </c>
      <c r="E140" s="44">
        <v>4</v>
      </c>
      <c r="F140" s="44">
        <v>1</v>
      </c>
      <c r="G140" s="44">
        <v>1</v>
      </c>
      <c r="H140" s="44">
        <v>1</v>
      </c>
      <c r="I140" s="44">
        <v>1</v>
      </c>
      <c r="J140" s="44">
        <v>5</v>
      </c>
      <c r="K140" s="44">
        <f>AVERAGE(ABS(F140-4),ABS(G140-4),ABS(H140-4),ABS(I140-4),ABS(J140-4))</f>
        <v>2.6</v>
      </c>
      <c r="L140" s="44">
        <v>6</v>
      </c>
      <c r="M140" s="44">
        <v>7</v>
      </c>
      <c r="N140" s="44">
        <v>7</v>
      </c>
      <c r="O140" s="9">
        <f>AVERAGE(L140:N140)</f>
        <v>6.666666666666667</v>
      </c>
      <c r="P140" s="44">
        <v>3</v>
      </c>
      <c r="Q140" s="44">
        <v>7</v>
      </c>
      <c r="R140" s="44">
        <v>5</v>
      </c>
      <c r="S140" s="44">
        <v>7</v>
      </c>
      <c r="T140" s="44">
        <f>-P140+Q140-R140+S140</f>
        <v>6</v>
      </c>
      <c r="U140" s="44">
        <v>5</v>
      </c>
      <c r="V140" s="44">
        <v>2</v>
      </c>
      <c r="W140" s="44">
        <v>2</v>
      </c>
      <c r="X140" s="44"/>
      <c r="Y140" s="44"/>
      <c r="Z140" s="44"/>
      <c r="AA140" s="44"/>
      <c r="AB140" s="44"/>
      <c r="AC140" s="44"/>
      <c r="AD140" s="44"/>
      <c r="AE140" s="44"/>
      <c r="AF140" s="44"/>
      <c r="AG140" s="44">
        <f>AVERAGE(U140:AF140)</f>
        <v>3</v>
      </c>
      <c r="AH140" s="44">
        <v>3</v>
      </c>
      <c r="AI140" s="44">
        <v>3</v>
      </c>
      <c r="AJ140" s="44">
        <v>3</v>
      </c>
      <c r="AK140" s="44">
        <v>3</v>
      </c>
      <c r="AL140" s="44">
        <v>3</v>
      </c>
      <c r="AM140" s="44">
        <v>3</v>
      </c>
      <c r="AN140" s="44">
        <v>3</v>
      </c>
      <c r="AO140" s="44">
        <v>3</v>
      </c>
      <c r="AP140" s="44">
        <v>3</v>
      </c>
      <c r="AQ140" s="44">
        <v>3</v>
      </c>
      <c r="AR140" s="44">
        <v>3</v>
      </c>
      <c r="AS140" s="44">
        <v>3</v>
      </c>
      <c r="AT140">
        <f>IF(C140="Unión por la Patria (Frente de Todos)",AVERAGE(AK140:AM140)-MIN(AVERAGE(AH140:AJ140),AVERAGE(AN140:AP140),AVERAGE(AQ140:AS140)),IF(C140="Juntos por el Cambio",AVERAGE(AH140:AJ140)-MIN(AVERAGE(AK140:AM140),AVERAGE(AN140:AP140),AVERAGE(AQ140:AS140)),IF(C140="La Libertad Avanza",AVERAGE(AN140:AP140)-MIN(AVERAGE(AQ140:AS140),AVERAGE(AK140:AM140),AVERAGE(AH140:AJ140)),IF(C140="Frente de Izquierda",AVERAGE(AQ140:AS140)-MIN(AVERAGE(AN140:AP140),AVERAGE(AK140:AM140),AVERAGE(AH140:AJ140)),"N/A"))))</f>
        <v>0</v>
      </c>
      <c r="AU140">
        <f>MAX(SUM(AH140:AJ140),SUM(AK140:AM140),SUM(AN140:AP140),SUM(AQ140:AS140))-MIN(SUM(AH140:AJ140),SUM(AK140:AM140),SUM(AN140:AP140),SUM(AQ140:AS140))</f>
        <v>0</v>
      </c>
      <c r="AV140">
        <f>IF(C140="Unión por la Patria (Frente de Todos)",AVERAGE(AK140:AM140)-AVERAGE(AH140:AJ140,AN140:AP140,AQ140:AS140),IF(C140="Juntos por el Cambio",AVERAGE(AH140:AJ140)-AVERAGE(AK140:AS140),IF(C140="La Libertad Avanza",AVERAGE(AN140:AP140)-AVERAGE(AQ140:AS140,AH140:AM140),IF(C140="Frente de Izquierda",AVERAGE(AQ140:AS140)-AVERAGE(AH140:AP140),"N/A"))))</f>
        <v>0</v>
      </c>
      <c r="AW140">
        <f>IF(C140="Unión por la Patria (Frente de Todos)",AK140-MIN(AH140,AN140,AQ140),IF(C140="Juntos por el Cambio",AH140-MIN(AK140,AN140,AQ140),IF(C140="La Libertad Avanza",AN140-MIN(AH140,AK140,AQ140),IF(C140="Frente de Izquierda",AQ140-MIN(AH140,AK140,AN140),"N/A"))))</f>
        <v>0</v>
      </c>
      <c r="AX140">
        <f>MAX(AH140,AK140,AN140,AQ140)-MIN(AH140,AK140,AN140,AQ140)</f>
        <v>0</v>
      </c>
      <c r="AY140">
        <f>IF(C140="Unión por la Patria (Frente de Todos)",AK140-AVERAGE(AQ140,AN140,AH140),IF(C140="Juntos por el Cambio",AH140-AVERAGE(AK140,AN140,AQ140),IF(C140="La Libertad Avanza",AN140-AVERAGE(AQ140,AK140,AH140),IF(C140="Frente de Izquierda",AQ140-AVERAGE(AN140,AK140,AH140),"N/A"))))</f>
        <v>0</v>
      </c>
      <c r="AZ140">
        <f>IF(C140="Unión por la Patria (Frente de Todos)",AL140-MIN(AI140,AO140,AR140),IF(C140="Juntos por el Cambio",AI140-MIN(AL140,AO140,AR140),IF(C140="La Libertad Avanza",AO140-MIN(AI140,AL140,AR140),IF(C140="Frente de Izquierda",AR140-MIN(AI140,AL140,AO140),"N/A"))))</f>
        <v>0</v>
      </c>
      <c r="BA140">
        <f>MAX(AI140,AL140,AO140,AR140)-MIN(AI140,AL140,AO140,AR140)</f>
        <v>0</v>
      </c>
      <c r="BB140">
        <f>IF(C140="Unión por la Patria (Frente de Todos)",AL140-AVERAGE(AI140,AO140,AR140),IF(C140="Juntos por el Cambio",AI140-AVERAGE(AL140,AO140,AR140),IF(C140="La Libertad Avanza",AO140-AVERAGE(AI140,AL140,AR140),IF(C140="Frente de Izquierda",AR140-AVERAGE(AI140,AL140,AO140),"N/A"))))</f>
        <v>0</v>
      </c>
      <c r="BC140">
        <f>IF(C140="Unión por la Patria (Frente de Todos)",AVERAGE(AH140:AJ140,AN140:AS140),IF(C140="Juntos por el Cambio",AVERAGE(AK140:AS140),IF(C140="La Libertad Avanza",AVERAGE(AQ140:AS140,AH140:AM140),IF(C140="Frente de Izquierda",AVERAGE(AH140:AP140),"N/A"))))</f>
        <v>3</v>
      </c>
      <c r="BE140" t="s">
        <v>47</v>
      </c>
      <c r="BF140">
        <v>2</v>
      </c>
      <c r="BG140">
        <v>5</v>
      </c>
      <c r="BH140">
        <v>1</v>
      </c>
      <c r="BI140">
        <v>1</v>
      </c>
      <c r="BJ140">
        <v>1</v>
      </c>
      <c r="BK140">
        <v>1</v>
      </c>
      <c r="BL140">
        <v>4</v>
      </c>
      <c r="BM140" s="44">
        <f>AVERAGE(ABS(BH140-4),ABS(BI140-4),ABS(BJ140-4),ABS(BK140-4),ABS(BL140-4))</f>
        <v>2.4</v>
      </c>
      <c r="BN140">
        <v>7</v>
      </c>
      <c r="BO140">
        <v>5</v>
      </c>
      <c r="BP140">
        <v>7</v>
      </c>
      <c r="BQ140" s="9">
        <f>AVERAGE(BN140:BP140)</f>
        <v>6.333333333333333</v>
      </c>
      <c r="BR140">
        <v>2</v>
      </c>
      <c r="BS140">
        <v>7</v>
      </c>
      <c r="BT140">
        <v>4</v>
      </c>
      <c r="BU140">
        <v>7</v>
      </c>
      <c r="BV140" s="44">
        <f>-BR140+BS140-BT140+BU140</f>
        <v>8</v>
      </c>
      <c r="BW140">
        <v>4</v>
      </c>
      <c r="BX140">
        <v>2</v>
      </c>
      <c r="BY140">
        <v>2</v>
      </c>
      <c r="CI140" s="44">
        <f>AVERAGE(BW140:CH140)</f>
        <v>2.6666666666666665</v>
      </c>
      <c r="CJ140">
        <v>4</v>
      </c>
      <c r="CK140">
        <v>4</v>
      </c>
      <c r="CL140">
        <v>4</v>
      </c>
      <c r="CM140">
        <v>4</v>
      </c>
      <c r="CN140">
        <v>4</v>
      </c>
      <c r="CO140">
        <v>4</v>
      </c>
      <c r="CP140">
        <v>4</v>
      </c>
      <c r="CQ140">
        <v>4</v>
      </c>
      <c r="CR140">
        <v>4</v>
      </c>
      <c r="CS140">
        <v>4</v>
      </c>
      <c r="CT140">
        <v>4</v>
      </c>
      <c r="CU140">
        <v>4</v>
      </c>
      <c r="CV140">
        <f>IF(BE140="Unión por la Patria (Frente de Todos)",AVERAGE(CM140:CO140)-MIN(AVERAGE(CJ140:CL140),AVERAGE(CP140:CR140),AVERAGE(CS140:CU140)),IF(BE140="Juntos por el Cambio",AVERAGE(CJ140:CL140)-MIN(AVERAGE(CM140:CO140),AVERAGE(CP140:CR140),AVERAGE(CS140:CU140)),IF(BE140="La Libertad Avanza",AVERAGE(CP140:CR140)-MIN(AVERAGE(CS140:CU140),AVERAGE(CM140:CO140),AVERAGE(CJ140:CL140)),IF(BE140="Frente de Izquierda",AVERAGE(CS140:CU140)-MIN(AVERAGE(CP140:CR140),AVERAGE(CM140:CO140),AVERAGE(CJ140:CL140)),"N/A"))))</f>
        <v>0</v>
      </c>
      <c r="CW140">
        <f>MAX(SUM(CJ140:CL140),SUM(CM140:CO140),SUM(CP140:CR140),SUM(CS140:CU140))-MIN(SUM(CJ140:CL140),SUM(CM140:CO140),SUM(CP140:CR140),SUM(CS140:CU140))</f>
        <v>0</v>
      </c>
      <c r="CX140">
        <f>IF(BE140="Unión por la Patria (Frente de Todos)",AVERAGE(CM140:CO140)-AVERAGE(CJ140:CL140,CP140:CR140,CS140:CU140),IF(BE140="Juntos por el Cambio",AVERAGE(CJ140:CL140)-AVERAGE(CM140:CU140),IF(BE140="La Libertad Avanza",AVERAGE(CP140:CR140)-AVERAGE(CS140:CU140,CJ140:CO140),IF(BE140="Frente de Izquierda",AVERAGE(CS140:CU140)-AVERAGE(CJ140:CR140),"N/A"))))</f>
        <v>0</v>
      </c>
      <c r="CY140">
        <f>IF(BE140="Unión por la Patria (Frente de Todos)",CM140-MIN(CJ140,CP140,CS140),IF(BE140="Juntos por el Cambio",CJ140-MIN(CM140,CP140,CS140),IF(BE140="La Libertad Avanza",CP140-MIN(CJ140,CM140,CS140),IF(BE140="Frente de Izquierda",CS140-MIN(CJ140,CM140,CP140),"N/A"))))</f>
        <v>0</v>
      </c>
      <c r="CZ140">
        <f>MAX(CJ140,CM140,CP140,CS140)-MIN(CJ140,CM140,CP140,CS140)</f>
        <v>0</v>
      </c>
      <c r="DA140">
        <f>IF(BE140="Unión por la Patria (Frente de Todos)",CM140-AVERAGE(CS140,CP140,CJ140),IF(BE140="Juntos por el Cambio",CJ140-AVERAGE(CM140,CP140,CS140),IF(BE140="La Libertad Avanza",CP140-AVERAGE(CS140,CM140,CJ140),IF(BE140="Frente de Izquierda",CS140-AVERAGE(CP140,CM140,CJ140),"N/A"))))</f>
        <v>0</v>
      </c>
      <c r="DB140">
        <f>IF(BE140="Unión por la Patria (Frente de Todos)",CN140-MIN(CK140,CQ140,CT140),IF(BE140="Juntos por el Cambio",CK140-MIN(CN140,CQ140,CT140),IF(BE140="La Libertad Avanza",CQ140-MIN(CK140,CN140,CT140),IF(BE140="Frente de Izquierda",CT140-MIN(CK140,CN140,CQ140),"N/A"))))</f>
        <v>0</v>
      </c>
      <c r="DC140">
        <f>MAX(CK140,CN140,CQ140,CT140)-MIN(CK140,CN140,CQ140,CT140)</f>
        <v>0</v>
      </c>
      <c r="DD140">
        <f>IF(BE140="Unión por la Patria (Frente de Todos)",CN140-AVERAGE(CK140,CQ140,CT140),IF(BE140="Juntos por el Cambio",CK140-AVERAGE(CN140,CQ140,CT140),IF(BE140="La Libertad Avanza",CQ140-AVERAGE(CK140,CN140,CT140),IF(BE140="Frente de Izquierda",CT140-AVERAGE(CK140,CN140,CQ140),"N/A"))))</f>
        <v>0</v>
      </c>
      <c r="DE140">
        <f>IF(BE140="Unión por la Patria (Frente de Todos)",AVERAGE(CJ140:CL140,CP140:CU140),IF(BE140="Juntos por el Cambio",AVERAGE(CM140:CU140),IF(BE140="La Libertad Avanza",AVERAGE(CS140:CU140,CJ140:CO140),IF(BE140="Frente de Izquierda",AVERAGE(CJ140:CR140),"N/A"))))</f>
        <v>4</v>
      </c>
      <c r="DF140">
        <v>8</v>
      </c>
      <c r="DG140" t="s">
        <v>518</v>
      </c>
      <c r="DH140" t="s">
        <v>518</v>
      </c>
      <c r="DI140" t="s">
        <v>518</v>
      </c>
      <c r="DJ140" t="s">
        <v>518</v>
      </c>
      <c r="DK140" t="s">
        <v>518</v>
      </c>
      <c r="DL140" t="s">
        <v>518</v>
      </c>
      <c r="DM140" t="s">
        <v>518</v>
      </c>
      <c r="DN140" t="s">
        <v>518</v>
      </c>
      <c r="DO140" t="s">
        <v>518</v>
      </c>
      <c r="DP140" t="s">
        <v>518</v>
      </c>
      <c r="DQ140" t="s">
        <v>518</v>
      </c>
      <c r="DR140" t="s">
        <v>518</v>
      </c>
      <c r="DS140" t="s">
        <v>518</v>
      </c>
      <c r="DT140" t="s">
        <v>518</v>
      </c>
      <c r="DU140" t="s">
        <v>518</v>
      </c>
      <c r="DV140" t="s">
        <v>518</v>
      </c>
      <c r="DW140" t="s">
        <v>518</v>
      </c>
      <c r="DX140" t="s">
        <v>518</v>
      </c>
      <c r="DY140" t="s">
        <v>518</v>
      </c>
      <c r="DZ140" t="s">
        <v>518</v>
      </c>
    </row>
    <row r="141" spans="1:130" x14ac:dyDescent="0.2">
      <c r="A141" s="44">
        <v>501</v>
      </c>
      <c r="B141" s="44">
        <v>0</v>
      </c>
      <c r="C141" s="44" t="s">
        <v>47</v>
      </c>
      <c r="D141" s="44">
        <v>7</v>
      </c>
      <c r="E141" s="44">
        <v>6</v>
      </c>
      <c r="F141" s="44">
        <v>6</v>
      </c>
      <c r="G141" s="44">
        <v>2</v>
      </c>
      <c r="H141" s="44">
        <v>3</v>
      </c>
      <c r="I141" s="44">
        <v>4</v>
      </c>
      <c r="J141" s="44">
        <v>7</v>
      </c>
      <c r="K141" s="44">
        <f>AVERAGE(ABS(F141-4),ABS(G141-4),ABS(H141-4),ABS(I141-4),ABS(J141-4))</f>
        <v>1.6</v>
      </c>
      <c r="L141" s="44">
        <v>6</v>
      </c>
      <c r="M141" s="44">
        <v>5</v>
      </c>
      <c r="N141" s="44">
        <v>6</v>
      </c>
      <c r="O141" s="9">
        <f>AVERAGE(L141:N141)</f>
        <v>5.666666666666667</v>
      </c>
      <c r="P141" s="44">
        <v>2</v>
      </c>
      <c r="Q141" s="44">
        <v>6</v>
      </c>
      <c r="R141" s="44">
        <v>2</v>
      </c>
      <c r="S141" s="44">
        <v>7</v>
      </c>
      <c r="T141" s="44">
        <f>-P141+Q141-R141+S141</f>
        <v>9</v>
      </c>
      <c r="U141" s="44">
        <v>3</v>
      </c>
      <c r="V141" s="44">
        <v>4</v>
      </c>
      <c r="W141" s="44">
        <v>3</v>
      </c>
      <c r="X141" s="44"/>
      <c r="Y141" s="44"/>
      <c r="Z141" s="44"/>
      <c r="AA141" s="44"/>
      <c r="AB141" s="44"/>
      <c r="AC141" s="44"/>
      <c r="AD141" s="44"/>
      <c r="AE141" s="44"/>
      <c r="AF141" s="44"/>
      <c r="AG141" s="44">
        <f>AVERAGE(U141:AF141)</f>
        <v>3.3333333333333335</v>
      </c>
      <c r="AH141" s="44">
        <v>4</v>
      </c>
      <c r="AI141" s="44">
        <v>5</v>
      </c>
      <c r="AJ141" s="44">
        <v>4</v>
      </c>
      <c r="AK141" s="44">
        <v>4</v>
      </c>
      <c r="AL141" s="44">
        <v>4</v>
      </c>
      <c r="AM141" s="44">
        <v>5</v>
      </c>
      <c r="AN141" s="44">
        <v>3</v>
      </c>
      <c r="AO141" s="44">
        <v>3</v>
      </c>
      <c r="AP141" s="44">
        <v>5</v>
      </c>
      <c r="AQ141" s="44">
        <v>3</v>
      </c>
      <c r="AR141" s="44">
        <v>4</v>
      </c>
      <c r="AS141" s="44">
        <v>5</v>
      </c>
      <c r="AT141">
        <f>IF(C141="Unión por la Patria (Frente de Todos)",AVERAGE(AK141:AM141)-MIN(AVERAGE(AH141:AJ141),AVERAGE(AN141:AP141),AVERAGE(AQ141:AS141)),IF(C141="Juntos por el Cambio",AVERAGE(AH141:AJ141)-MIN(AVERAGE(AK141:AM141),AVERAGE(AN141:AP141),AVERAGE(AQ141:AS141)),IF(C141="La Libertad Avanza",AVERAGE(AN141:AP141)-MIN(AVERAGE(AQ141:AS141),AVERAGE(AK141:AM141),AVERAGE(AH141:AJ141)),IF(C141="Frente de Izquierda",AVERAGE(AQ141:AS141)-MIN(AVERAGE(AN141:AP141),AVERAGE(AK141:AM141),AVERAGE(AH141:AJ141)),"N/A"))))</f>
        <v>0.66666666666666652</v>
      </c>
      <c r="AU141">
        <f>MAX(SUM(AH141:AJ141),SUM(AK141:AM141),SUM(AN141:AP141),SUM(AQ141:AS141))-MIN(SUM(AH141:AJ141),SUM(AK141:AM141),SUM(AN141:AP141),SUM(AQ141:AS141))</f>
        <v>2</v>
      </c>
      <c r="AV141">
        <f>IF(C141="Unión por la Patria (Frente de Todos)",AVERAGE(AK141:AM141)-AVERAGE(AH141:AJ141,AN141:AP141,AQ141:AS141),IF(C141="Juntos por el Cambio",AVERAGE(AH141:AJ141)-AVERAGE(AK141:AS141),IF(C141="La Libertad Avanza",AVERAGE(AN141:AP141)-AVERAGE(AQ141:AS141,AH141:AM141),IF(C141="Frente de Izquierda",AVERAGE(AQ141:AS141)-AVERAGE(AH141:AP141),"N/A"))))</f>
        <v>0.33333333333333304</v>
      </c>
      <c r="AW141">
        <f>IF(C141="Unión por la Patria (Frente de Todos)",AK141-MIN(AH141,AN141,AQ141),IF(C141="Juntos por el Cambio",AH141-MIN(AK141,AN141,AQ141),IF(C141="La Libertad Avanza",AN141-MIN(AH141,AK141,AQ141),IF(C141="Frente de Izquierda",AQ141-MIN(AH141,AK141,AN141),"N/A"))))</f>
        <v>1</v>
      </c>
      <c r="AX141">
        <f>MAX(AH141,AK141,AN141,AQ141)-MIN(AH141,AK141,AN141,AQ141)</f>
        <v>1</v>
      </c>
      <c r="AY141">
        <f>IF(C141="Unión por la Patria (Frente de Todos)",AK141-AVERAGE(AQ141,AN141,AH141),IF(C141="Juntos por el Cambio",AH141-AVERAGE(AK141,AN141,AQ141),IF(C141="La Libertad Avanza",AN141-AVERAGE(AQ141,AK141,AH141),IF(C141="Frente de Izquierda",AQ141-AVERAGE(AN141,AK141,AH141),"N/A"))))</f>
        <v>0.66666666666666652</v>
      </c>
      <c r="AZ141">
        <f>IF(C141="Unión por la Patria (Frente de Todos)",AL141-MIN(AI141,AO141,AR141),IF(C141="Juntos por el Cambio",AI141-MIN(AL141,AO141,AR141),IF(C141="La Libertad Avanza",AO141-MIN(AI141,AL141,AR141),IF(C141="Frente de Izquierda",AR141-MIN(AI141,AL141,AO141),"N/A"))))</f>
        <v>2</v>
      </c>
      <c r="BA141">
        <f>MAX(AI141,AL141,AO141,AR141)-MIN(AI141,AL141,AO141,AR141)</f>
        <v>2</v>
      </c>
      <c r="BB141">
        <f>IF(C141="Unión por la Patria (Frente de Todos)",AL141-AVERAGE(AI141,AO141,AR141),IF(C141="Juntos por el Cambio",AI141-AVERAGE(AL141,AO141,AR141),IF(C141="La Libertad Avanza",AO141-AVERAGE(AI141,AL141,AR141),IF(C141="Frente de Izquierda",AR141-AVERAGE(AI141,AL141,AO141),"N/A"))))</f>
        <v>1.3333333333333335</v>
      </c>
      <c r="BC141">
        <f>IF(C141="Unión por la Patria (Frente de Todos)",AVERAGE(AH141:AJ141,AN141:AS141),IF(C141="Juntos por el Cambio",AVERAGE(AK141:AS141),IF(C141="La Libertad Avanza",AVERAGE(AQ141:AS141,AH141:AM141),IF(C141="Frente de Izquierda",AVERAGE(AH141:AP141),"N/A"))))</f>
        <v>4</v>
      </c>
      <c r="BE141" t="s">
        <v>47</v>
      </c>
      <c r="BF141">
        <v>7</v>
      </c>
      <c r="BG141">
        <v>6</v>
      </c>
      <c r="BH141">
        <v>7</v>
      </c>
      <c r="BI141">
        <v>2</v>
      </c>
      <c r="BJ141">
        <v>4</v>
      </c>
      <c r="BK141">
        <v>5</v>
      </c>
      <c r="BL141">
        <v>7</v>
      </c>
      <c r="BM141" s="44">
        <f>AVERAGE(ABS(BH141-4),ABS(BI141-4),ABS(BJ141-4),ABS(BK141-4),ABS(BL141-4))</f>
        <v>1.8</v>
      </c>
      <c r="BN141">
        <v>7</v>
      </c>
      <c r="BO141">
        <v>5</v>
      </c>
      <c r="BP141">
        <v>6</v>
      </c>
      <c r="BQ141" s="9">
        <f>AVERAGE(BN141:BP141)</f>
        <v>6</v>
      </c>
      <c r="BR141">
        <v>3</v>
      </c>
      <c r="BS141">
        <v>7</v>
      </c>
      <c r="BT141">
        <v>1</v>
      </c>
      <c r="BU141">
        <v>7</v>
      </c>
      <c r="BV141" s="44">
        <f>-BR141+BS141-BT141+BU141</f>
        <v>10</v>
      </c>
      <c r="BW141">
        <v>5</v>
      </c>
      <c r="BX141">
        <v>2</v>
      </c>
      <c r="BY141">
        <v>4</v>
      </c>
      <c r="CI141" s="44">
        <f>AVERAGE(BW141:CH141)</f>
        <v>3.6666666666666665</v>
      </c>
      <c r="CJ141">
        <v>5</v>
      </c>
      <c r="CK141">
        <v>5</v>
      </c>
      <c r="CL141">
        <v>5</v>
      </c>
      <c r="CM141">
        <v>5</v>
      </c>
      <c r="CN141">
        <v>5</v>
      </c>
      <c r="CO141">
        <v>5</v>
      </c>
      <c r="CP141">
        <v>4</v>
      </c>
      <c r="CQ141">
        <v>4</v>
      </c>
      <c r="CR141">
        <v>4</v>
      </c>
      <c r="CS141">
        <v>3</v>
      </c>
      <c r="CT141">
        <v>3</v>
      </c>
      <c r="CU141">
        <v>3</v>
      </c>
      <c r="CV141">
        <f>IF(BE141="Unión por la Patria (Frente de Todos)",AVERAGE(CM141:CO141)-MIN(AVERAGE(CJ141:CL141),AVERAGE(CP141:CR141),AVERAGE(CS141:CU141)),IF(BE141="Juntos por el Cambio",AVERAGE(CJ141:CL141)-MIN(AVERAGE(CM141:CO141),AVERAGE(CP141:CR141),AVERAGE(CS141:CU141)),IF(BE141="La Libertad Avanza",AVERAGE(CP141:CR141)-MIN(AVERAGE(CS141:CU141),AVERAGE(CM141:CO141),AVERAGE(CJ141:CL141)),IF(BE141="Frente de Izquierda",AVERAGE(CS141:CU141)-MIN(AVERAGE(CP141:CR141),AVERAGE(CM141:CO141),AVERAGE(CJ141:CL141)),"N/A"))))</f>
        <v>2</v>
      </c>
      <c r="CW141">
        <f>MAX(SUM(CJ141:CL141),SUM(CM141:CO141),SUM(CP141:CR141),SUM(CS141:CU141))-MIN(SUM(CJ141:CL141),SUM(CM141:CO141),SUM(CP141:CR141),SUM(CS141:CU141))</f>
        <v>6</v>
      </c>
      <c r="CX141">
        <f>IF(BE141="Unión por la Patria (Frente de Todos)",AVERAGE(CM141:CO141)-AVERAGE(CJ141:CL141,CP141:CR141,CS141:CU141),IF(BE141="Juntos por el Cambio",AVERAGE(CJ141:CL141)-AVERAGE(CM141:CU141),IF(BE141="La Libertad Avanza",AVERAGE(CP141:CR141)-AVERAGE(CS141:CU141,CJ141:CO141),IF(BE141="Frente de Izquierda",AVERAGE(CS141:CU141)-AVERAGE(CJ141:CR141),"N/A"))))</f>
        <v>1</v>
      </c>
      <c r="CY141">
        <f>IF(BE141="Unión por la Patria (Frente de Todos)",CM141-MIN(CJ141,CP141,CS141),IF(BE141="Juntos por el Cambio",CJ141-MIN(CM141,CP141,CS141),IF(BE141="La Libertad Avanza",CP141-MIN(CJ141,CM141,CS141),IF(BE141="Frente de Izquierda",CS141-MIN(CJ141,CM141,CP141),"N/A"))))</f>
        <v>2</v>
      </c>
      <c r="CZ141">
        <f>MAX(CJ141,CM141,CP141,CS141)-MIN(CJ141,CM141,CP141,CS141)</f>
        <v>2</v>
      </c>
      <c r="DA141">
        <f>IF(BE141="Unión por la Patria (Frente de Todos)",CM141-AVERAGE(CS141,CP141,CJ141),IF(BE141="Juntos por el Cambio",CJ141-AVERAGE(CM141,CP141,CS141),IF(BE141="La Libertad Avanza",CP141-AVERAGE(CS141,CM141,CJ141),IF(BE141="Frente de Izquierda",CS141-AVERAGE(CP141,CM141,CJ141),"N/A"))))</f>
        <v>1</v>
      </c>
      <c r="DB141">
        <f>IF(BE141="Unión por la Patria (Frente de Todos)",CN141-MIN(CK141,CQ141,CT141),IF(BE141="Juntos por el Cambio",CK141-MIN(CN141,CQ141,CT141),IF(BE141="La Libertad Avanza",CQ141-MIN(CK141,CN141,CT141),IF(BE141="Frente de Izquierda",CT141-MIN(CK141,CN141,CQ141),"N/A"))))</f>
        <v>2</v>
      </c>
      <c r="DC141">
        <f>MAX(CK141,CN141,CQ141,CT141)-MIN(CK141,CN141,CQ141,CT141)</f>
        <v>2</v>
      </c>
      <c r="DD141">
        <f>IF(BE141="Unión por la Patria (Frente de Todos)",CN141-AVERAGE(CK141,CQ141,CT141),IF(BE141="Juntos por el Cambio",CK141-AVERAGE(CN141,CQ141,CT141),IF(BE141="La Libertad Avanza",CQ141-AVERAGE(CK141,CN141,CT141),IF(BE141="Frente de Izquierda",CT141-AVERAGE(CK141,CN141,CQ141),"N/A"))))</f>
        <v>1</v>
      </c>
      <c r="DE141">
        <f>IF(BE141="Unión por la Patria (Frente de Todos)",AVERAGE(CJ141:CL141,CP141:CU141),IF(BE141="Juntos por el Cambio",AVERAGE(CM141:CU141),IF(BE141="La Libertad Avanza",AVERAGE(CS141:CU141,CJ141:CO141),IF(BE141="Frente de Izquierda",AVERAGE(CJ141:CR141),"N/A"))))</f>
        <v>4</v>
      </c>
      <c r="DF141">
        <v>8</v>
      </c>
      <c r="DG141" t="s">
        <v>518</v>
      </c>
      <c r="DH141" t="s">
        <v>518</v>
      </c>
      <c r="DI141" t="s">
        <v>518</v>
      </c>
      <c r="DJ141" t="s">
        <v>518</v>
      </c>
      <c r="DK141" t="s">
        <v>518</v>
      </c>
      <c r="DL141" t="s">
        <v>518</v>
      </c>
      <c r="DM141" t="s">
        <v>518</v>
      </c>
      <c r="DN141" t="s">
        <v>518</v>
      </c>
      <c r="DO141" t="s">
        <v>518</v>
      </c>
      <c r="DP141" t="s">
        <v>518</v>
      </c>
      <c r="DQ141" t="s">
        <v>518</v>
      </c>
      <c r="DR141" t="s">
        <v>518</v>
      </c>
      <c r="DS141" t="s">
        <v>518</v>
      </c>
      <c r="DT141" t="s">
        <v>518</v>
      </c>
      <c r="DU141" t="s">
        <v>518</v>
      </c>
      <c r="DV141" t="s">
        <v>518</v>
      </c>
      <c r="DW141" t="s">
        <v>518</v>
      </c>
      <c r="DX141" t="s">
        <v>518</v>
      </c>
      <c r="DY141" t="s">
        <v>518</v>
      </c>
      <c r="DZ141" t="s">
        <v>518</v>
      </c>
    </row>
    <row r="142" spans="1:130" x14ac:dyDescent="0.2">
      <c r="A142" s="44">
        <v>1424</v>
      </c>
      <c r="B142" s="44">
        <v>0</v>
      </c>
      <c r="C142" s="44" t="s">
        <v>49</v>
      </c>
      <c r="D142" s="44">
        <v>3</v>
      </c>
      <c r="E142" s="44">
        <v>4</v>
      </c>
      <c r="F142" s="44">
        <v>2</v>
      </c>
      <c r="G142" s="44">
        <v>5</v>
      </c>
      <c r="H142" s="44">
        <v>3</v>
      </c>
      <c r="I142" s="44">
        <v>6</v>
      </c>
      <c r="J142" s="44">
        <v>5</v>
      </c>
      <c r="K142" s="44">
        <f>AVERAGE(ABS(F142-4),ABS(G142-4),ABS(H142-4),ABS(I142-4),ABS(J142-4))</f>
        <v>1.4</v>
      </c>
      <c r="L142" s="44">
        <v>4</v>
      </c>
      <c r="M142" s="44">
        <v>4</v>
      </c>
      <c r="N142" s="44">
        <v>5</v>
      </c>
      <c r="O142" s="9">
        <f>AVERAGE(L142:N142)</f>
        <v>4.333333333333333</v>
      </c>
      <c r="P142" s="44">
        <v>6</v>
      </c>
      <c r="Q142" s="44">
        <v>6</v>
      </c>
      <c r="R142" s="44">
        <v>4</v>
      </c>
      <c r="S142" s="44">
        <v>5</v>
      </c>
      <c r="T142" s="44">
        <f>-P142+Q142-R142+S142</f>
        <v>1</v>
      </c>
      <c r="U142" s="44"/>
      <c r="V142" s="44"/>
      <c r="W142" s="44"/>
      <c r="X142" s="44"/>
      <c r="Y142" s="44"/>
      <c r="Z142" s="44"/>
      <c r="AA142" s="44">
        <v>6</v>
      </c>
      <c r="AB142" s="44">
        <v>3</v>
      </c>
      <c r="AC142" s="44">
        <v>3</v>
      </c>
      <c r="AD142" s="44"/>
      <c r="AE142" s="44"/>
      <c r="AF142" s="44"/>
      <c r="AG142" s="44">
        <f>AVERAGE(U142:AF142)</f>
        <v>4</v>
      </c>
      <c r="AH142" s="44">
        <v>4</v>
      </c>
      <c r="AI142" s="44">
        <v>4</v>
      </c>
      <c r="AJ142" s="44">
        <v>4</v>
      </c>
      <c r="AK142" s="44">
        <v>4</v>
      </c>
      <c r="AL142" s="44">
        <v>4</v>
      </c>
      <c r="AM142" s="44">
        <v>4</v>
      </c>
      <c r="AN142" s="44">
        <v>4</v>
      </c>
      <c r="AO142" s="44">
        <v>4</v>
      </c>
      <c r="AP142" s="44">
        <v>4</v>
      </c>
      <c r="AQ142" s="44">
        <v>4</v>
      </c>
      <c r="AR142" s="44">
        <v>4</v>
      </c>
      <c r="AS142" s="44">
        <v>4</v>
      </c>
      <c r="AT142">
        <f>IF(C142="Unión por la Patria (Frente de Todos)",AVERAGE(AK142:AM142)-MIN(AVERAGE(AH142:AJ142),AVERAGE(AN142:AP142),AVERAGE(AQ142:AS142)),IF(C142="Juntos por el Cambio",AVERAGE(AH142:AJ142)-MIN(AVERAGE(AK142:AM142),AVERAGE(AN142:AP142),AVERAGE(AQ142:AS142)),IF(C142="La Libertad Avanza",AVERAGE(AN142:AP142)-MIN(AVERAGE(AQ142:AS142),AVERAGE(AK142:AM142),AVERAGE(AH142:AJ142)),IF(C142="Frente de Izquierda",AVERAGE(AQ142:AS142)-MIN(AVERAGE(AN142:AP142),AVERAGE(AK142:AM142),AVERAGE(AH142:AJ142)),"N/A"))))</f>
        <v>0</v>
      </c>
      <c r="AU142">
        <f>MAX(SUM(AH142:AJ142),SUM(AK142:AM142),SUM(AN142:AP142),SUM(AQ142:AS142))-MIN(SUM(AH142:AJ142),SUM(AK142:AM142),SUM(AN142:AP142),SUM(AQ142:AS142))</f>
        <v>0</v>
      </c>
      <c r="AV142">
        <f>IF(C142="Unión por la Patria (Frente de Todos)",AVERAGE(AK142:AM142)-AVERAGE(AH142:AJ142,AN142:AP142,AQ142:AS142),IF(C142="Juntos por el Cambio",AVERAGE(AH142:AJ142)-AVERAGE(AK142:AS142),IF(C142="La Libertad Avanza",AVERAGE(AN142:AP142)-AVERAGE(AQ142:AS142,AH142:AM142),IF(C142="Frente de Izquierda",AVERAGE(AQ142:AS142)-AVERAGE(AH142:AP142),"N/A"))))</f>
        <v>0</v>
      </c>
      <c r="AW142">
        <f>IF(C142="Unión por la Patria (Frente de Todos)",AK142-MIN(AH142,AN142,AQ142),IF(C142="Juntos por el Cambio",AH142-MIN(AK142,AN142,AQ142),IF(C142="La Libertad Avanza",AN142-MIN(AH142,AK142,AQ142),IF(C142="Frente de Izquierda",AQ142-MIN(AH142,AK142,AN142),"N/A"))))</f>
        <v>0</v>
      </c>
      <c r="AX142">
        <f>MAX(AH142,AK142,AN142,AQ142)-MIN(AH142,AK142,AN142,AQ142)</f>
        <v>0</v>
      </c>
      <c r="AY142">
        <f>IF(C142="Unión por la Patria (Frente de Todos)",AK142-AVERAGE(AQ142,AN142,AH142),IF(C142="Juntos por el Cambio",AH142-AVERAGE(AK142,AN142,AQ142),IF(C142="La Libertad Avanza",AN142-AVERAGE(AQ142,AK142,AH142),IF(C142="Frente de Izquierda",AQ142-AVERAGE(AN142,AK142,AH142),"N/A"))))</f>
        <v>0</v>
      </c>
      <c r="AZ142">
        <f>IF(C142="Unión por la Patria (Frente de Todos)",AL142-MIN(AI142,AO142,AR142),IF(C142="Juntos por el Cambio",AI142-MIN(AL142,AO142,AR142),IF(C142="La Libertad Avanza",AO142-MIN(AI142,AL142,AR142),IF(C142="Frente de Izquierda",AR142-MIN(AI142,AL142,AO142),"N/A"))))</f>
        <v>0</v>
      </c>
      <c r="BA142">
        <f>MAX(AI142,AL142,AO142,AR142)-MIN(AI142,AL142,AO142,AR142)</f>
        <v>0</v>
      </c>
      <c r="BB142">
        <f>IF(C142="Unión por la Patria (Frente de Todos)",AL142-AVERAGE(AI142,AO142,AR142),IF(C142="Juntos por el Cambio",AI142-AVERAGE(AL142,AO142,AR142),IF(C142="La Libertad Avanza",AO142-AVERAGE(AI142,AL142,AR142),IF(C142="Frente de Izquierda",AR142-AVERAGE(AI142,AL142,AO142),"N/A"))))</f>
        <v>0</v>
      </c>
      <c r="BC142">
        <f>IF(C142="Unión por la Patria (Frente de Todos)",AVERAGE(AH142:AJ142,AN142:AS142),IF(C142="Juntos por el Cambio",AVERAGE(AK142:AS142),IF(C142="La Libertad Avanza",AVERAGE(AQ142:AS142,AH142:AM142),IF(C142="Frente de Izquierda",AVERAGE(AH142:AP142),"N/A"))))</f>
        <v>4</v>
      </c>
      <c r="BE142" t="s">
        <v>49</v>
      </c>
      <c r="BF142">
        <v>3</v>
      </c>
      <c r="BG142">
        <v>4</v>
      </c>
      <c r="BH142">
        <v>2</v>
      </c>
      <c r="BI142">
        <v>5</v>
      </c>
      <c r="BJ142">
        <v>3</v>
      </c>
      <c r="BK142">
        <v>6</v>
      </c>
      <c r="BL142">
        <v>5</v>
      </c>
      <c r="BM142" s="44">
        <f>AVERAGE(ABS(BH142-4),ABS(BI142-4),ABS(BJ142-4),ABS(BK142-4),ABS(BL142-4))</f>
        <v>1.4</v>
      </c>
      <c r="BN142">
        <v>4</v>
      </c>
      <c r="BO142">
        <v>4</v>
      </c>
      <c r="BP142">
        <v>5</v>
      </c>
      <c r="BQ142" s="9">
        <f>AVERAGE(BN142:BP142)</f>
        <v>4.333333333333333</v>
      </c>
      <c r="BR142">
        <v>6</v>
      </c>
      <c r="BS142">
        <v>6</v>
      </c>
      <c r="BT142">
        <v>4</v>
      </c>
      <c r="BU142">
        <v>5</v>
      </c>
      <c r="BV142" s="44">
        <f>-BR142+BS142-BT142+BU142</f>
        <v>1</v>
      </c>
      <c r="CC142">
        <v>5</v>
      </c>
      <c r="CD142">
        <v>3</v>
      </c>
      <c r="CE142">
        <v>3</v>
      </c>
      <c r="CI142" s="44">
        <f>AVERAGE(BW142:CH142)</f>
        <v>3.6666666666666665</v>
      </c>
      <c r="CJ142">
        <v>4</v>
      </c>
      <c r="CK142">
        <v>4</v>
      </c>
      <c r="CL142">
        <v>4</v>
      </c>
      <c r="CM142">
        <v>4</v>
      </c>
      <c r="CN142">
        <v>4</v>
      </c>
      <c r="CO142">
        <v>4</v>
      </c>
      <c r="CP142">
        <v>4</v>
      </c>
      <c r="CQ142">
        <v>4</v>
      </c>
      <c r="CR142">
        <v>4</v>
      </c>
      <c r="CS142">
        <v>4</v>
      </c>
      <c r="CT142">
        <v>4</v>
      </c>
      <c r="CU142">
        <v>4</v>
      </c>
      <c r="CV142">
        <f>IF(BE142="Unión por la Patria (Frente de Todos)",AVERAGE(CM142:CO142)-MIN(AVERAGE(CJ142:CL142),AVERAGE(CP142:CR142),AVERAGE(CS142:CU142)),IF(BE142="Juntos por el Cambio",AVERAGE(CJ142:CL142)-MIN(AVERAGE(CM142:CO142),AVERAGE(CP142:CR142),AVERAGE(CS142:CU142)),IF(BE142="La Libertad Avanza",AVERAGE(CP142:CR142)-MIN(AVERAGE(CS142:CU142),AVERAGE(CM142:CO142),AVERAGE(CJ142:CL142)),IF(BE142="Frente de Izquierda",AVERAGE(CS142:CU142)-MIN(AVERAGE(CP142:CR142),AVERAGE(CM142:CO142),AVERAGE(CJ142:CL142)),"N/A"))))</f>
        <v>0</v>
      </c>
      <c r="CW142">
        <f>MAX(SUM(CJ142:CL142),SUM(CM142:CO142),SUM(CP142:CR142),SUM(CS142:CU142))-MIN(SUM(CJ142:CL142),SUM(CM142:CO142),SUM(CP142:CR142),SUM(CS142:CU142))</f>
        <v>0</v>
      </c>
      <c r="CX142">
        <f>IF(BE142="Unión por la Patria (Frente de Todos)",AVERAGE(CM142:CO142)-AVERAGE(CJ142:CL142,CP142:CR142,CS142:CU142),IF(BE142="Juntos por el Cambio",AVERAGE(CJ142:CL142)-AVERAGE(CM142:CU142),IF(BE142="La Libertad Avanza",AVERAGE(CP142:CR142)-AVERAGE(CS142:CU142,CJ142:CO142),IF(BE142="Frente de Izquierda",AVERAGE(CS142:CU142)-AVERAGE(CJ142:CR142),"N/A"))))</f>
        <v>0</v>
      </c>
      <c r="CY142">
        <f>IF(BE142="Unión por la Patria (Frente de Todos)",CM142-MIN(CJ142,CP142,CS142),IF(BE142="Juntos por el Cambio",CJ142-MIN(CM142,CP142,CS142),IF(BE142="La Libertad Avanza",CP142-MIN(CJ142,CM142,CS142),IF(BE142="Frente de Izquierda",CS142-MIN(CJ142,CM142,CP142),"N/A"))))</f>
        <v>0</v>
      </c>
      <c r="CZ142">
        <f>MAX(CJ142,CM142,CP142,CS142)-MIN(CJ142,CM142,CP142,CS142)</f>
        <v>0</v>
      </c>
      <c r="DA142">
        <f>IF(BE142="Unión por la Patria (Frente de Todos)",CM142-AVERAGE(CS142,CP142,CJ142),IF(BE142="Juntos por el Cambio",CJ142-AVERAGE(CM142,CP142,CS142),IF(BE142="La Libertad Avanza",CP142-AVERAGE(CS142,CM142,CJ142),IF(BE142="Frente de Izquierda",CS142-AVERAGE(CP142,CM142,CJ142),"N/A"))))</f>
        <v>0</v>
      </c>
      <c r="DB142">
        <f>IF(BE142="Unión por la Patria (Frente de Todos)",CN142-MIN(CK142,CQ142,CT142),IF(BE142="Juntos por el Cambio",CK142-MIN(CN142,CQ142,CT142),IF(BE142="La Libertad Avanza",CQ142-MIN(CK142,CN142,CT142),IF(BE142="Frente de Izquierda",CT142-MIN(CK142,CN142,CQ142),"N/A"))))</f>
        <v>0</v>
      </c>
      <c r="DC142">
        <f>MAX(CK142,CN142,CQ142,CT142)-MIN(CK142,CN142,CQ142,CT142)</f>
        <v>0</v>
      </c>
      <c r="DD142">
        <f>IF(BE142="Unión por la Patria (Frente de Todos)",CN142-AVERAGE(CK142,CQ142,CT142),IF(BE142="Juntos por el Cambio",CK142-AVERAGE(CN142,CQ142,CT142),IF(BE142="La Libertad Avanza",CQ142-AVERAGE(CK142,CN142,CT142),IF(BE142="Frente de Izquierda",CT142-AVERAGE(CK142,CN142,CQ142),"N/A"))))</f>
        <v>0</v>
      </c>
      <c r="DE142">
        <f>IF(BE142="Unión por la Patria (Frente de Todos)",AVERAGE(CJ142:CL142,CP142:CU142),IF(BE142="Juntos por el Cambio",AVERAGE(CM142:CU142),IF(BE142="La Libertad Avanza",AVERAGE(CS142:CU142,CJ142:CO142),IF(BE142="Frente de Izquierda",AVERAGE(CJ142:CR142),"N/A"))))</f>
        <v>4</v>
      </c>
      <c r="DF142">
        <v>8</v>
      </c>
      <c r="DG142" t="s">
        <v>518</v>
      </c>
      <c r="DH142" t="s">
        <v>518</v>
      </c>
      <c r="DI142" t="s">
        <v>518</v>
      </c>
      <c r="DJ142" t="s">
        <v>518</v>
      </c>
      <c r="DK142" t="s">
        <v>518</v>
      </c>
      <c r="DL142" t="s">
        <v>518</v>
      </c>
      <c r="DM142" t="s">
        <v>518</v>
      </c>
      <c r="DN142" t="s">
        <v>518</v>
      </c>
      <c r="DO142" t="s">
        <v>518</v>
      </c>
      <c r="DP142" t="s">
        <v>518</v>
      </c>
      <c r="DQ142" t="s">
        <v>518</v>
      </c>
      <c r="DR142" t="s">
        <v>518</v>
      </c>
      <c r="DS142" t="s">
        <v>518</v>
      </c>
      <c r="DT142" t="s">
        <v>518</v>
      </c>
      <c r="DU142" t="s">
        <v>518</v>
      </c>
      <c r="DV142" t="s">
        <v>518</v>
      </c>
      <c r="DW142" t="s">
        <v>518</v>
      </c>
      <c r="DX142" t="s">
        <v>518</v>
      </c>
      <c r="DY142" t="s">
        <v>518</v>
      </c>
      <c r="DZ142" t="s">
        <v>518</v>
      </c>
    </row>
    <row r="143" spans="1:130" x14ac:dyDescent="0.2">
      <c r="A143" s="44">
        <v>881</v>
      </c>
      <c r="B143" s="44">
        <v>1</v>
      </c>
      <c r="C143" s="44" t="s">
        <v>47</v>
      </c>
      <c r="D143" s="44">
        <v>5</v>
      </c>
      <c r="E143" s="44">
        <v>5</v>
      </c>
      <c r="F143" s="44">
        <v>4</v>
      </c>
      <c r="G143" s="44">
        <v>6</v>
      </c>
      <c r="H143" s="44">
        <v>7</v>
      </c>
      <c r="I143" s="44">
        <v>5</v>
      </c>
      <c r="J143" s="44">
        <v>2</v>
      </c>
      <c r="K143" s="44">
        <f>AVERAGE(ABS(F143-4),ABS(G143-4),ABS(H143-4),ABS(I143-4),ABS(J143-4))</f>
        <v>1.6</v>
      </c>
      <c r="L143" s="44">
        <v>6</v>
      </c>
      <c r="M143" s="44">
        <v>4</v>
      </c>
      <c r="N143" s="44">
        <v>7</v>
      </c>
      <c r="O143" s="9">
        <f>AVERAGE(L143:N143)</f>
        <v>5.666666666666667</v>
      </c>
      <c r="P143" s="44">
        <v>1</v>
      </c>
      <c r="Q143" s="44">
        <v>6</v>
      </c>
      <c r="R143" s="44">
        <v>5</v>
      </c>
      <c r="S143" s="44">
        <v>7</v>
      </c>
      <c r="T143" s="44">
        <f>-P143+Q143-R143+S143</f>
        <v>7</v>
      </c>
      <c r="U143" s="44">
        <v>4</v>
      </c>
      <c r="V143" s="44">
        <v>3</v>
      </c>
      <c r="W143" s="44">
        <v>5</v>
      </c>
      <c r="X143" s="44"/>
      <c r="Y143" s="44"/>
      <c r="Z143" s="44"/>
      <c r="AA143" s="44"/>
      <c r="AB143" s="44"/>
      <c r="AC143" s="44"/>
      <c r="AD143" s="44"/>
      <c r="AE143" s="44"/>
      <c r="AF143" s="44"/>
      <c r="AG143" s="44">
        <f>AVERAGE(U143:AF143)</f>
        <v>4</v>
      </c>
      <c r="AH143" s="44">
        <v>3</v>
      </c>
      <c r="AI143" s="44">
        <v>6</v>
      </c>
      <c r="AJ143" s="44">
        <v>5</v>
      </c>
      <c r="AK143" s="44">
        <v>3</v>
      </c>
      <c r="AL143" s="44">
        <v>1</v>
      </c>
      <c r="AM143" s="44">
        <v>5</v>
      </c>
      <c r="AN143" s="44">
        <v>6</v>
      </c>
      <c r="AO143" s="44">
        <v>6</v>
      </c>
      <c r="AP143" s="44">
        <v>5</v>
      </c>
      <c r="AQ143" s="44">
        <v>6</v>
      </c>
      <c r="AR143" s="44">
        <v>6</v>
      </c>
      <c r="AS143" s="44">
        <v>6</v>
      </c>
      <c r="AT143">
        <f>IF(C143="Unión por la Patria (Frente de Todos)",AVERAGE(AK143:AM143)-MIN(AVERAGE(AH143:AJ143),AVERAGE(AN143:AP143),AVERAGE(AQ143:AS143)),IF(C143="Juntos por el Cambio",AVERAGE(AH143:AJ143)-MIN(AVERAGE(AK143:AM143),AVERAGE(AN143:AP143),AVERAGE(AQ143:AS143)),IF(C143="La Libertad Avanza",AVERAGE(AN143:AP143)-MIN(AVERAGE(AQ143:AS143),AVERAGE(AK143:AM143),AVERAGE(AH143:AJ143)),IF(C143="Frente de Izquierda",AVERAGE(AQ143:AS143)-MIN(AVERAGE(AN143:AP143),AVERAGE(AK143:AM143),AVERAGE(AH143:AJ143)),"N/A"))))</f>
        <v>1.666666666666667</v>
      </c>
      <c r="AU143">
        <f>MAX(SUM(AH143:AJ143),SUM(AK143:AM143),SUM(AN143:AP143),SUM(AQ143:AS143))-MIN(SUM(AH143:AJ143),SUM(AK143:AM143),SUM(AN143:AP143),SUM(AQ143:AS143))</f>
        <v>9</v>
      </c>
      <c r="AV143">
        <f>IF(C143="Unión por la Patria (Frente de Todos)",AVERAGE(AK143:AM143)-AVERAGE(AH143:AJ143,AN143:AP143,AQ143:AS143),IF(C143="Juntos por el Cambio",AVERAGE(AH143:AJ143)-AVERAGE(AK143:AS143),IF(C143="La Libertad Avanza",AVERAGE(AN143:AP143)-AVERAGE(AQ143:AS143,AH143:AM143),IF(C143="Frente de Izquierda",AVERAGE(AQ143:AS143)-AVERAGE(AH143:AP143),"N/A"))))</f>
        <v>-0.22222222222222232</v>
      </c>
      <c r="AW143">
        <f>IF(C143="Unión por la Patria (Frente de Todos)",AK143-MIN(AH143,AN143,AQ143),IF(C143="Juntos por el Cambio",AH143-MIN(AK143,AN143,AQ143),IF(C143="La Libertad Avanza",AN143-MIN(AH143,AK143,AQ143),IF(C143="Frente de Izquierda",AQ143-MIN(AH143,AK143,AN143),"N/A"))))</f>
        <v>0</v>
      </c>
      <c r="AX143">
        <f>MAX(AH143,AK143,AN143,AQ143)-MIN(AH143,AK143,AN143,AQ143)</f>
        <v>3</v>
      </c>
      <c r="AY143">
        <f>IF(C143="Unión por la Patria (Frente de Todos)",AK143-AVERAGE(AQ143,AN143,AH143),IF(C143="Juntos por el Cambio",AH143-AVERAGE(AK143,AN143,AQ143),IF(C143="La Libertad Avanza",AN143-AVERAGE(AQ143,AK143,AH143),IF(C143="Frente de Izquierda",AQ143-AVERAGE(AN143,AK143,AH143),"N/A"))))</f>
        <v>-2</v>
      </c>
      <c r="AZ143">
        <f>IF(C143="Unión por la Patria (Frente de Todos)",AL143-MIN(AI143,AO143,AR143),IF(C143="Juntos por el Cambio",AI143-MIN(AL143,AO143,AR143),IF(C143="La Libertad Avanza",AO143-MIN(AI143,AL143,AR143),IF(C143="Frente de Izquierda",AR143-MIN(AI143,AL143,AO143),"N/A"))))</f>
        <v>5</v>
      </c>
      <c r="BA143">
        <f>MAX(AI143,AL143,AO143,AR143)-MIN(AI143,AL143,AO143,AR143)</f>
        <v>5</v>
      </c>
      <c r="BB143">
        <f>IF(C143="Unión por la Patria (Frente de Todos)",AL143-AVERAGE(AI143,AO143,AR143),IF(C143="Juntos por el Cambio",AI143-AVERAGE(AL143,AO143,AR143),IF(C143="La Libertad Avanza",AO143-AVERAGE(AI143,AL143,AR143),IF(C143="Frente de Izquierda",AR143-AVERAGE(AI143,AL143,AO143),"N/A"))))</f>
        <v>1.666666666666667</v>
      </c>
      <c r="BC143">
        <f>IF(C143="Unión por la Patria (Frente de Todos)",AVERAGE(AH143:AJ143,AN143:AS143),IF(C143="Juntos por el Cambio",AVERAGE(AK143:AS143),IF(C143="La Libertad Avanza",AVERAGE(AQ143:AS143,AH143:AM143),IF(C143="Frente de Izquierda",AVERAGE(AH143:AP143),"N/A"))))</f>
        <v>4.8888888888888893</v>
      </c>
      <c r="BE143" t="s">
        <v>47</v>
      </c>
      <c r="BF143">
        <v>5</v>
      </c>
      <c r="BG143">
        <v>7</v>
      </c>
      <c r="BH143">
        <v>5</v>
      </c>
      <c r="BI143">
        <v>6</v>
      </c>
      <c r="BJ143">
        <v>7</v>
      </c>
      <c r="BK143">
        <v>5</v>
      </c>
      <c r="BL143">
        <v>4</v>
      </c>
      <c r="BM143" s="44">
        <f>AVERAGE(ABS(BH143-4),ABS(BI143-4),ABS(BJ143-4),ABS(BK143-4),ABS(BL143-4))</f>
        <v>1.4</v>
      </c>
      <c r="BN143">
        <v>6</v>
      </c>
      <c r="BO143">
        <v>6</v>
      </c>
      <c r="BP143">
        <v>7</v>
      </c>
      <c r="BQ143" s="9">
        <f>AVERAGE(BN143:BP143)</f>
        <v>6.333333333333333</v>
      </c>
      <c r="BR143">
        <v>7</v>
      </c>
      <c r="BS143">
        <v>6</v>
      </c>
      <c r="BT143">
        <v>7</v>
      </c>
      <c r="BU143">
        <v>7</v>
      </c>
      <c r="BV143" s="44">
        <f>-BR143+BS143-BT143+BU143</f>
        <v>-1</v>
      </c>
      <c r="BW143">
        <v>5</v>
      </c>
      <c r="BX143">
        <v>1</v>
      </c>
      <c r="BY143">
        <v>5</v>
      </c>
      <c r="CI143" s="44">
        <f>AVERAGE(BW143:CH143)</f>
        <v>3.6666666666666665</v>
      </c>
      <c r="CJ143">
        <v>4</v>
      </c>
      <c r="CK143">
        <v>5</v>
      </c>
      <c r="CL143">
        <v>5</v>
      </c>
      <c r="CM143">
        <v>1</v>
      </c>
      <c r="CN143">
        <v>4</v>
      </c>
      <c r="CO143">
        <v>5</v>
      </c>
      <c r="CP143">
        <v>3</v>
      </c>
      <c r="CQ143">
        <v>3</v>
      </c>
      <c r="CR143">
        <v>2</v>
      </c>
      <c r="CS143">
        <v>6</v>
      </c>
      <c r="CT143">
        <v>6</v>
      </c>
      <c r="CU143">
        <v>6</v>
      </c>
      <c r="CV143">
        <f>IF(BE143="Unión por la Patria (Frente de Todos)",AVERAGE(CM143:CO143)-MIN(AVERAGE(CJ143:CL143),AVERAGE(CP143:CR143),AVERAGE(CS143:CU143)),IF(BE143="Juntos por el Cambio",AVERAGE(CJ143:CL143)-MIN(AVERAGE(CM143:CO143),AVERAGE(CP143:CR143),AVERAGE(CS143:CU143)),IF(BE143="La Libertad Avanza",AVERAGE(CP143:CR143)-MIN(AVERAGE(CS143:CU143),AVERAGE(CM143:CO143),AVERAGE(CJ143:CL143)),IF(BE143="Frente de Izquierda",AVERAGE(CS143:CU143)-MIN(AVERAGE(CP143:CR143),AVERAGE(CM143:CO143),AVERAGE(CJ143:CL143)),"N/A"))))</f>
        <v>2.0000000000000004</v>
      </c>
      <c r="CW143">
        <f>MAX(SUM(CJ143:CL143),SUM(CM143:CO143),SUM(CP143:CR143),SUM(CS143:CU143))-MIN(SUM(CJ143:CL143),SUM(CM143:CO143),SUM(CP143:CR143),SUM(CS143:CU143))</f>
        <v>10</v>
      </c>
      <c r="CX143">
        <f>IF(BE143="Unión por la Patria (Frente de Todos)",AVERAGE(CM143:CO143)-AVERAGE(CJ143:CL143,CP143:CR143,CS143:CU143),IF(BE143="Juntos por el Cambio",AVERAGE(CJ143:CL143)-AVERAGE(CM143:CU143),IF(BE143="La Libertad Avanza",AVERAGE(CP143:CR143)-AVERAGE(CS143:CU143,CJ143:CO143),IF(BE143="Frente de Izquierda",AVERAGE(CS143:CU143)-AVERAGE(CJ143:CR143),"N/A"))))</f>
        <v>0.66666666666666696</v>
      </c>
      <c r="CY143">
        <f>IF(BE143="Unión por la Patria (Frente de Todos)",CM143-MIN(CJ143,CP143,CS143),IF(BE143="Juntos por el Cambio",CJ143-MIN(CM143,CP143,CS143),IF(BE143="La Libertad Avanza",CP143-MIN(CJ143,CM143,CS143),IF(BE143="Frente de Izquierda",CS143-MIN(CJ143,CM143,CP143),"N/A"))))</f>
        <v>3</v>
      </c>
      <c r="CZ143">
        <f>MAX(CJ143,CM143,CP143,CS143)-MIN(CJ143,CM143,CP143,CS143)</f>
        <v>5</v>
      </c>
      <c r="DA143">
        <f>IF(BE143="Unión por la Patria (Frente de Todos)",CM143-AVERAGE(CS143,CP143,CJ143),IF(BE143="Juntos por el Cambio",CJ143-AVERAGE(CM143,CP143,CS143),IF(BE143="La Libertad Avanza",CP143-AVERAGE(CS143,CM143,CJ143),IF(BE143="Frente de Izquierda",CS143-AVERAGE(CP143,CM143,CJ143),"N/A"))))</f>
        <v>0.66666666666666652</v>
      </c>
      <c r="DB143">
        <f>IF(BE143="Unión por la Patria (Frente de Todos)",CN143-MIN(CK143,CQ143,CT143),IF(BE143="Juntos por el Cambio",CK143-MIN(CN143,CQ143,CT143),IF(BE143="La Libertad Avanza",CQ143-MIN(CK143,CN143,CT143),IF(BE143="Frente de Izquierda",CT143-MIN(CK143,CN143,CQ143),"N/A"))))</f>
        <v>2</v>
      </c>
      <c r="DC143">
        <f>MAX(CK143,CN143,CQ143,CT143)-MIN(CK143,CN143,CQ143,CT143)</f>
        <v>3</v>
      </c>
      <c r="DD143">
        <f>IF(BE143="Unión por la Patria (Frente de Todos)",CN143-AVERAGE(CK143,CQ143,CT143),IF(BE143="Juntos por el Cambio",CK143-AVERAGE(CN143,CQ143,CT143),IF(BE143="La Libertad Avanza",CQ143-AVERAGE(CK143,CN143,CT143),IF(BE143="Frente de Izquierda",CT143-AVERAGE(CK143,CN143,CQ143),"N/A"))))</f>
        <v>0.66666666666666696</v>
      </c>
      <c r="DE143">
        <f>IF(BE143="Unión por la Patria (Frente de Todos)",AVERAGE(CJ143:CL143,CP143:CU143),IF(BE143="Juntos por el Cambio",AVERAGE(CM143:CU143),IF(BE143="La Libertad Avanza",AVERAGE(CS143:CU143,CJ143:CO143),IF(BE143="Frente de Izquierda",AVERAGE(CJ143:CR143),"N/A"))))</f>
        <v>4</v>
      </c>
      <c r="DF143">
        <v>7</v>
      </c>
      <c r="DG143">
        <v>1</v>
      </c>
      <c r="DH143">
        <v>2</v>
      </c>
      <c r="DI143">
        <v>1</v>
      </c>
      <c r="DJ143">
        <v>0</v>
      </c>
      <c r="DK143">
        <v>7</v>
      </c>
      <c r="DL143">
        <v>1</v>
      </c>
      <c r="DM143">
        <v>7</v>
      </c>
      <c r="DN143">
        <v>1</v>
      </c>
      <c r="DO143">
        <v>1</v>
      </c>
      <c r="DP143">
        <v>7</v>
      </c>
      <c r="DQ143">
        <v>7</v>
      </c>
      <c r="DR143">
        <v>7</v>
      </c>
      <c r="DS143">
        <v>7</v>
      </c>
      <c r="DT143">
        <v>7</v>
      </c>
      <c r="DU143">
        <v>7</v>
      </c>
      <c r="DV143">
        <v>3</v>
      </c>
      <c r="DW143" t="s">
        <v>617</v>
      </c>
      <c r="DX143" t="s">
        <v>618</v>
      </c>
      <c r="DY143" t="s">
        <v>617</v>
      </c>
      <c r="DZ143" t="s">
        <v>618</v>
      </c>
    </row>
    <row r="144" spans="1:130" x14ac:dyDescent="0.2">
      <c r="A144" s="44">
        <v>497</v>
      </c>
      <c r="B144" s="44">
        <v>0</v>
      </c>
      <c r="C144" s="44" t="s">
        <v>49</v>
      </c>
      <c r="D144" s="44">
        <v>5</v>
      </c>
      <c r="E144" s="44">
        <v>6</v>
      </c>
      <c r="F144" s="44">
        <v>5</v>
      </c>
      <c r="G144" s="44">
        <v>3</v>
      </c>
      <c r="H144" s="44">
        <v>6</v>
      </c>
      <c r="I144" s="44">
        <v>4</v>
      </c>
      <c r="J144" s="44">
        <v>4</v>
      </c>
      <c r="K144" s="44">
        <f>AVERAGE(ABS(F144-4),ABS(G144-4),ABS(H144-4),ABS(I144-4),ABS(J144-4))</f>
        <v>0.8</v>
      </c>
      <c r="L144" s="44">
        <v>5</v>
      </c>
      <c r="M144" s="44">
        <v>3</v>
      </c>
      <c r="N144" s="44">
        <v>7</v>
      </c>
      <c r="O144" s="9">
        <f>AVERAGE(L144:N144)</f>
        <v>5</v>
      </c>
      <c r="P144" s="44">
        <v>6</v>
      </c>
      <c r="Q144" s="44">
        <v>7</v>
      </c>
      <c r="R144" s="44">
        <v>4</v>
      </c>
      <c r="S144" s="44">
        <v>5</v>
      </c>
      <c r="T144" s="44">
        <f>-P144+Q144-R144+S144</f>
        <v>2</v>
      </c>
      <c r="U144" s="44"/>
      <c r="V144" s="44"/>
      <c r="W144" s="44"/>
      <c r="X144" s="44"/>
      <c r="Y144" s="44"/>
      <c r="Z144" s="44"/>
      <c r="AA144" s="44">
        <v>5</v>
      </c>
      <c r="AB144" s="44">
        <v>4</v>
      </c>
      <c r="AC144" s="44">
        <v>4</v>
      </c>
      <c r="AD144" s="44"/>
      <c r="AE144" s="44"/>
      <c r="AF144" s="44"/>
      <c r="AG144" s="44">
        <f>AVERAGE(U144:AF144)</f>
        <v>4.333333333333333</v>
      </c>
      <c r="AH144" s="44">
        <v>4</v>
      </c>
      <c r="AI144" s="44">
        <v>5</v>
      </c>
      <c r="AJ144" s="44">
        <v>5</v>
      </c>
      <c r="AK144" s="44">
        <v>4</v>
      </c>
      <c r="AL144" s="44">
        <v>5</v>
      </c>
      <c r="AM144" s="44">
        <v>5</v>
      </c>
      <c r="AN144" s="44">
        <v>5</v>
      </c>
      <c r="AO144" s="44">
        <v>5</v>
      </c>
      <c r="AP144" s="44">
        <v>5</v>
      </c>
      <c r="AQ144" s="44">
        <v>2</v>
      </c>
      <c r="AR144" s="44">
        <v>2</v>
      </c>
      <c r="AS144" s="44">
        <v>3</v>
      </c>
      <c r="AT144">
        <f>IF(C144="Unión por la Patria (Frente de Todos)",AVERAGE(AK144:AM144)-MIN(AVERAGE(AH144:AJ144),AVERAGE(AN144:AP144),AVERAGE(AQ144:AS144)),IF(C144="Juntos por el Cambio",AVERAGE(AH144:AJ144)-MIN(AVERAGE(AK144:AM144),AVERAGE(AN144:AP144),AVERAGE(AQ144:AS144)),IF(C144="La Libertad Avanza",AVERAGE(AN144:AP144)-MIN(AVERAGE(AQ144:AS144),AVERAGE(AK144:AM144),AVERAGE(AH144:AJ144)),IF(C144="Frente de Izquierda",AVERAGE(AQ144:AS144)-MIN(AVERAGE(AN144:AP144),AVERAGE(AK144:AM144),AVERAGE(AH144:AJ144)),"N/A"))))</f>
        <v>2.6666666666666665</v>
      </c>
      <c r="AU144">
        <f>MAX(SUM(AH144:AJ144),SUM(AK144:AM144),SUM(AN144:AP144),SUM(AQ144:AS144))-MIN(SUM(AH144:AJ144),SUM(AK144:AM144),SUM(AN144:AP144),SUM(AQ144:AS144))</f>
        <v>8</v>
      </c>
      <c r="AV144">
        <f>IF(C144="Unión por la Patria (Frente de Todos)",AVERAGE(AK144:AM144)-AVERAGE(AH144:AJ144,AN144:AP144,AQ144:AS144),IF(C144="Juntos por el Cambio",AVERAGE(AH144:AJ144)-AVERAGE(AK144:AS144),IF(C144="La Libertad Avanza",AVERAGE(AN144:AP144)-AVERAGE(AQ144:AS144,AH144:AM144),IF(C144="Frente de Izquierda",AVERAGE(AQ144:AS144)-AVERAGE(AH144:AP144),"N/A"))))</f>
        <v>1.1111111111111112</v>
      </c>
      <c r="AW144">
        <f>IF(C144="Unión por la Patria (Frente de Todos)",AK144-MIN(AH144,AN144,AQ144),IF(C144="Juntos por el Cambio",AH144-MIN(AK144,AN144,AQ144),IF(C144="La Libertad Avanza",AN144-MIN(AH144,AK144,AQ144),IF(C144="Frente de Izquierda",AQ144-MIN(AH144,AK144,AN144),"N/A"))))</f>
        <v>3</v>
      </c>
      <c r="AX144">
        <f>MAX(AH144,AK144,AN144,AQ144)-MIN(AH144,AK144,AN144,AQ144)</f>
        <v>3</v>
      </c>
      <c r="AY144">
        <f>IF(C144="Unión por la Patria (Frente de Todos)",AK144-AVERAGE(AQ144,AN144,AH144),IF(C144="Juntos por el Cambio",AH144-AVERAGE(AK144,AN144,AQ144),IF(C144="La Libertad Avanza",AN144-AVERAGE(AQ144,AK144,AH144),IF(C144="Frente de Izquierda",AQ144-AVERAGE(AN144,AK144,AH144),"N/A"))))</f>
        <v>1.6666666666666665</v>
      </c>
      <c r="AZ144">
        <f>IF(C144="Unión por la Patria (Frente de Todos)",AL144-MIN(AI144,AO144,AR144),IF(C144="Juntos por el Cambio",AI144-MIN(AL144,AO144,AR144),IF(C144="La Libertad Avanza",AO144-MIN(AI144,AL144,AR144),IF(C144="Frente de Izquierda",AR144-MIN(AI144,AL144,AO144),"N/A"))))</f>
        <v>3</v>
      </c>
      <c r="BA144">
        <f>MAX(AI144,AL144,AO144,AR144)-MIN(AI144,AL144,AO144,AR144)</f>
        <v>3</v>
      </c>
      <c r="BB144">
        <f>IF(C144="Unión por la Patria (Frente de Todos)",AL144-AVERAGE(AI144,AO144,AR144),IF(C144="Juntos por el Cambio",AI144-AVERAGE(AL144,AO144,AR144),IF(C144="La Libertad Avanza",AO144-AVERAGE(AI144,AL144,AR144),IF(C144="Frente de Izquierda",AR144-AVERAGE(AI144,AL144,AO144),"N/A"))))</f>
        <v>1</v>
      </c>
      <c r="BC144">
        <f>IF(C144="Unión por la Patria (Frente de Todos)",AVERAGE(AH144:AJ144,AN144:AS144),IF(C144="Juntos por el Cambio",AVERAGE(AK144:AS144),IF(C144="La Libertad Avanza",AVERAGE(AQ144:AS144,AH144:AM144),IF(C144="Frente de Izquierda",AVERAGE(AH144:AP144),"N/A"))))</f>
        <v>3.8888888888888888</v>
      </c>
      <c r="BE144" t="s">
        <v>49</v>
      </c>
      <c r="BF144">
        <v>5</v>
      </c>
      <c r="BG144">
        <v>7</v>
      </c>
      <c r="BH144">
        <v>3</v>
      </c>
      <c r="BI144">
        <v>2</v>
      </c>
      <c r="BJ144">
        <v>5</v>
      </c>
      <c r="BK144">
        <v>4</v>
      </c>
      <c r="BL144">
        <v>6</v>
      </c>
      <c r="BM144" s="44">
        <f>AVERAGE(ABS(BH144-4),ABS(BI144-4),ABS(BJ144-4),ABS(BK144-4),ABS(BL144-4))</f>
        <v>1.2</v>
      </c>
      <c r="BN144">
        <v>6</v>
      </c>
      <c r="BO144">
        <v>3</v>
      </c>
      <c r="BP144">
        <v>7</v>
      </c>
      <c r="BQ144" s="9">
        <f>AVERAGE(BN144:BP144)</f>
        <v>5.333333333333333</v>
      </c>
      <c r="BR144">
        <v>4</v>
      </c>
      <c r="BS144">
        <v>6</v>
      </c>
      <c r="BT144">
        <v>4</v>
      </c>
      <c r="BU144">
        <v>5</v>
      </c>
      <c r="BV144" s="44">
        <f>-BR144+BS144-BT144+BU144</f>
        <v>3</v>
      </c>
      <c r="CC144">
        <v>6</v>
      </c>
      <c r="CD144">
        <v>4</v>
      </c>
      <c r="CE144">
        <v>5</v>
      </c>
      <c r="CI144" s="44">
        <f>AVERAGE(BW144:CH144)</f>
        <v>5</v>
      </c>
      <c r="CJ144">
        <v>4</v>
      </c>
      <c r="CK144">
        <v>5</v>
      </c>
      <c r="CL144">
        <v>5</v>
      </c>
      <c r="CM144">
        <v>3</v>
      </c>
      <c r="CN144">
        <v>5</v>
      </c>
      <c r="CO144">
        <v>5</v>
      </c>
      <c r="CP144">
        <v>5</v>
      </c>
      <c r="CQ144">
        <v>5</v>
      </c>
      <c r="CR144">
        <v>5</v>
      </c>
      <c r="CS144">
        <v>4</v>
      </c>
      <c r="CT144">
        <v>2</v>
      </c>
      <c r="CU144">
        <v>3</v>
      </c>
      <c r="CV144">
        <f>IF(BE144="Unión por la Patria (Frente de Todos)",AVERAGE(CM144:CO144)-MIN(AVERAGE(CJ144:CL144),AVERAGE(CP144:CR144),AVERAGE(CS144:CU144)),IF(BE144="Juntos por el Cambio",AVERAGE(CJ144:CL144)-MIN(AVERAGE(CM144:CO144),AVERAGE(CP144:CR144),AVERAGE(CS144:CU144)),IF(BE144="La Libertad Avanza",AVERAGE(CP144:CR144)-MIN(AVERAGE(CS144:CU144),AVERAGE(CM144:CO144),AVERAGE(CJ144:CL144)),IF(BE144="Frente de Izquierda",AVERAGE(CS144:CU144)-MIN(AVERAGE(CP144:CR144),AVERAGE(CM144:CO144),AVERAGE(CJ144:CL144)),"N/A"))))</f>
        <v>2</v>
      </c>
      <c r="CW144">
        <f>MAX(SUM(CJ144:CL144),SUM(CM144:CO144),SUM(CP144:CR144),SUM(CS144:CU144))-MIN(SUM(CJ144:CL144),SUM(CM144:CO144),SUM(CP144:CR144),SUM(CS144:CU144))</f>
        <v>6</v>
      </c>
      <c r="CX144">
        <f>IF(BE144="Unión por la Patria (Frente de Todos)",AVERAGE(CM144:CO144)-AVERAGE(CJ144:CL144,CP144:CR144,CS144:CU144),IF(BE144="Juntos por el Cambio",AVERAGE(CJ144:CL144)-AVERAGE(CM144:CU144),IF(BE144="La Libertad Avanza",AVERAGE(CP144:CR144)-AVERAGE(CS144:CU144,CJ144:CO144),IF(BE144="Frente de Izquierda",AVERAGE(CS144:CU144)-AVERAGE(CJ144:CR144),"N/A"))))</f>
        <v>1</v>
      </c>
      <c r="CY144">
        <f>IF(BE144="Unión por la Patria (Frente de Todos)",CM144-MIN(CJ144,CP144,CS144),IF(BE144="Juntos por el Cambio",CJ144-MIN(CM144,CP144,CS144),IF(BE144="La Libertad Avanza",CP144-MIN(CJ144,CM144,CS144),IF(BE144="Frente de Izquierda",CS144-MIN(CJ144,CM144,CP144),"N/A"))))</f>
        <v>2</v>
      </c>
      <c r="CZ144">
        <f>MAX(CJ144,CM144,CP144,CS144)-MIN(CJ144,CM144,CP144,CS144)</f>
        <v>2</v>
      </c>
      <c r="DA144">
        <f>IF(BE144="Unión por la Patria (Frente de Todos)",CM144-AVERAGE(CS144,CP144,CJ144),IF(BE144="Juntos por el Cambio",CJ144-AVERAGE(CM144,CP144,CS144),IF(BE144="La Libertad Avanza",CP144-AVERAGE(CS144,CM144,CJ144),IF(BE144="Frente de Izquierda",CS144-AVERAGE(CP144,CM144,CJ144),"N/A"))))</f>
        <v>1.3333333333333335</v>
      </c>
      <c r="DB144">
        <f>IF(BE144="Unión por la Patria (Frente de Todos)",CN144-MIN(CK144,CQ144,CT144),IF(BE144="Juntos por el Cambio",CK144-MIN(CN144,CQ144,CT144),IF(BE144="La Libertad Avanza",CQ144-MIN(CK144,CN144,CT144),IF(BE144="Frente de Izquierda",CT144-MIN(CK144,CN144,CQ144),"N/A"))))</f>
        <v>3</v>
      </c>
      <c r="DC144">
        <f>MAX(CK144,CN144,CQ144,CT144)-MIN(CK144,CN144,CQ144,CT144)</f>
        <v>3</v>
      </c>
      <c r="DD144">
        <f>IF(BE144="Unión por la Patria (Frente de Todos)",CN144-AVERAGE(CK144,CQ144,CT144),IF(BE144="Juntos por el Cambio",CK144-AVERAGE(CN144,CQ144,CT144),IF(BE144="La Libertad Avanza",CQ144-AVERAGE(CK144,CN144,CT144),IF(BE144="Frente de Izquierda",CT144-AVERAGE(CK144,CN144,CQ144),"N/A"))))</f>
        <v>1</v>
      </c>
      <c r="DE144">
        <f>IF(BE144="Unión por la Patria (Frente de Todos)",AVERAGE(CJ144:CL144,CP144:CU144),IF(BE144="Juntos por el Cambio",AVERAGE(CM144:CU144),IF(BE144="La Libertad Avanza",AVERAGE(CS144:CU144,CJ144:CO144),IF(BE144="Frente de Izquierda",AVERAGE(CJ144:CR144),"N/A"))))</f>
        <v>4</v>
      </c>
      <c r="DF144">
        <v>7</v>
      </c>
      <c r="DG144" t="s">
        <v>518</v>
      </c>
      <c r="DH144" t="s">
        <v>518</v>
      </c>
      <c r="DI144" t="s">
        <v>518</v>
      </c>
      <c r="DJ144" t="s">
        <v>518</v>
      </c>
      <c r="DK144" t="s">
        <v>518</v>
      </c>
      <c r="DL144" t="s">
        <v>518</v>
      </c>
      <c r="DM144" t="s">
        <v>518</v>
      </c>
      <c r="DN144" t="s">
        <v>518</v>
      </c>
      <c r="DO144" t="s">
        <v>518</v>
      </c>
      <c r="DP144" t="s">
        <v>518</v>
      </c>
      <c r="DQ144" t="s">
        <v>518</v>
      </c>
      <c r="DR144" t="s">
        <v>518</v>
      </c>
      <c r="DS144" t="s">
        <v>518</v>
      </c>
      <c r="DT144" t="s">
        <v>518</v>
      </c>
      <c r="DU144" t="s">
        <v>518</v>
      </c>
      <c r="DV144" t="s">
        <v>518</v>
      </c>
      <c r="DW144" t="s">
        <v>518</v>
      </c>
      <c r="DX144" t="s">
        <v>518</v>
      </c>
      <c r="DY144" t="s">
        <v>518</v>
      </c>
      <c r="DZ144" t="s">
        <v>518</v>
      </c>
    </row>
    <row r="145" spans="1:130" x14ac:dyDescent="0.2">
      <c r="A145" s="44">
        <v>797</v>
      </c>
      <c r="B145" s="44">
        <v>1</v>
      </c>
      <c r="C145" s="44" t="s">
        <v>53</v>
      </c>
      <c r="D145" s="44">
        <v>7</v>
      </c>
      <c r="E145" s="44">
        <v>7</v>
      </c>
      <c r="F145" s="44">
        <v>5</v>
      </c>
      <c r="G145" s="44">
        <v>5</v>
      </c>
      <c r="H145" s="44">
        <v>3</v>
      </c>
      <c r="I145" s="44">
        <v>5</v>
      </c>
      <c r="J145" s="44">
        <v>2</v>
      </c>
      <c r="K145" s="44">
        <f>AVERAGE(ABS(F145-4),ABS(G145-4),ABS(H145-4),ABS(I145-4),ABS(J145-4))</f>
        <v>1.2</v>
      </c>
      <c r="L145" s="44">
        <v>6</v>
      </c>
      <c r="M145" s="44">
        <v>7</v>
      </c>
      <c r="N145" s="44">
        <v>7</v>
      </c>
      <c r="O145" s="9">
        <f>AVERAGE(L145:N145)</f>
        <v>6.666666666666667</v>
      </c>
      <c r="P145" s="44">
        <v>5</v>
      </c>
      <c r="Q145" s="44">
        <v>7</v>
      </c>
      <c r="R145" s="44">
        <v>4</v>
      </c>
      <c r="S145" s="44">
        <v>7</v>
      </c>
      <c r="T145" s="44">
        <f>-P145+Q145-R145+S145</f>
        <v>5</v>
      </c>
      <c r="U145" s="44"/>
      <c r="V145" s="44"/>
      <c r="W145" s="44"/>
      <c r="X145" s="44">
        <v>6</v>
      </c>
      <c r="Y145" s="44">
        <v>3</v>
      </c>
      <c r="Z145" s="44">
        <v>5</v>
      </c>
      <c r="AA145" s="44"/>
      <c r="AB145" s="44"/>
      <c r="AC145" s="44"/>
      <c r="AD145" s="44"/>
      <c r="AE145" s="44"/>
      <c r="AF145" s="44"/>
      <c r="AG145" s="44">
        <f>AVERAGE(U145:AF145)</f>
        <v>4.666666666666667</v>
      </c>
      <c r="AH145" s="44">
        <v>4</v>
      </c>
      <c r="AI145" s="44">
        <v>5</v>
      </c>
      <c r="AJ145" s="44">
        <v>6</v>
      </c>
      <c r="AK145" s="44">
        <v>6</v>
      </c>
      <c r="AL145" s="44">
        <v>6</v>
      </c>
      <c r="AM145" s="44">
        <v>6</v>
      </c>
      <c r="AN145" s="44">
        <v>5</v>
      </c>
      <c r="AO145" s="44">
        <v>4</v>
      </c>
      <c r="AP145" s="44">
        <v>4</v>
      </c>
      <c r="AQ145" s="44">
        <v>5</v>
      </c>
      <c r="AR145" s="44">
        <v>5</v>
      </c>
      <c r="AS145" s="44">
        <v>5</v>
      </c>
      <c r="AT145">
        <f>IF(C145="Unión por la Patria (Frente de Todos)",AVERAGE(AK145:AM145)-MIN(AVERAGE(AH145:AJ145),AVERAGE(AN145:AP145),AVERAGE(AQ145:AS145)),IF(C145="Juntos por el Cambio",AVERAGE(AH145:AJ145)-MIN(AVERAGE(AK145:AM145),AVERAGE(AN145:AP145),AVERAGE(AQ145:AS145)),IF(C145="La Libertad Avanza",AVERAGE(AN145:AP145)-MIN(AVERAGE(AQ145:AS145),AVERAGE(AK145:AM145),AVERAGE(AH145:AJ145)),IF(C145="Frente de Izquierda",AVERAGE(AQ145:AS145)-MIN(AVERAGE(AN145:AP145),AVERAGE(AK145:AM145),AVERAGE(AH145:AJ145)),"N/A"))))</f>
        <v>1.666666666666667</v>
      </c>
      <c r="AU145">
        <f>MAX(SUM(AH145:AJ145),SUM(AK145:AM145),SUM(AN145:AP145),SUM(AQ145:AS145))-MIN(SUM(AH145:AJ145),SUM(AK145:AM145),SUM(AN145:AP145),SUM(AQ145:AS145))</f>
        <v>5</v>
      </c>
      <c r="AV145">
        <f>IF(C145="Unión por la Patria (Frente de Todos)",AVERAGE(AK145:AM145)-AVERAGE(AH145:AJ145,AN145:AP145,AQ145:AS145),IF(C145="Juntos por el Cambio",AVERAGE(AH145:AJ145)-AVERAGE(AK145:AS145),IF(C145="La Libertad Avanza",AVERAGE(AN145:AP145)-AVERAGE(AQ145:AS145,AH145:AM145),IF(C145="Frente de Izquierda",AVERAGE(AQ145:AS145)-AVERAGE(AH145:AP145),"N/A"))))</f>
        <v>1.2222222222222223</v>
      </c>
      <c r="AW145">
        <f>IF(C145="Unión por la Patria (Frente de Todos)",AK145-MIN(AH145,AN145,AQ145),IF(C145="Juntos por el Cambio",AH145-MIN(AK145,AN145,AQ145),IF(C145="La Libertad Avanza",AN145-MIN(AH145,AK145,AQ145),IF(C145="Frente de Izquierda",AQ145-MIN(AH145,AK145,AN145),"N/A"))))</f>
        <v>2</v>
      </c>
      <c r="AX145">
        <f>MAX(AH145,AK145,AN145,AQ145)-MIN(AH145,AK145,AN145,AQ145)</f>
        <v>2</v>
      </c>
      <c r="AY145">
        <f>IF(C145="Unión por la Patria (Frente de Todos)",AK145-AVERAGE(AQ145,AN145,AH145),IF(C145="Juntos por el Cambio",AH145-AVERAGE(AK145,AN145,AQ145),IF(C145="La Libertad Avanza",AN145-AVERAGE(AQ145,AK145,AH145),IF(C145="Frente de Izquierda",AQ145-AVERAGE(AN145,AK145,AH145),"N/A"))))</f>
        <v>1.333333333333333</v>
      </c>
      <c r="AZ145">
        <f>IF(C145="Unión por la Patria (Frente de Todos)",AL145-MIN(AI145,AO145,AR145),IF(C145="Juntos por el Cambio",AI145-MIN(AL145,AO145,AR145),IF(C145="La Libertad Avanza",AO145-MIN(AI145,AL145,AR145),IF(C145="Frente de Izquierda",AR145-MIN(AI145,AL145,AO145),"N/A"))))</f>
        <v>2</v>
      </c>
      <c r="BA145">
        <f>MAX(AI145,AL145,AO145,AR145)-MIN(AI145,AL145,AO145,AR145)</f>
        <v>2</v>
      </c>
      <c r="BB145">
        <f>IF(C145="Unión por la Patria (Frente de Todos)",AL145-AVERAGE(AI145,AO145,AR145),IF(C145="Juntos por el Cambio",AI145-AVERAGE(AL145,AO145,AR145),IF(C145="La Libertad Avanza",AO145-AVERAGE(AI145,AL145,AR145),IF(C145="Frente de Izquierda",AR145-AVERAGE(AI145,AL145,AO145),"N/A"))))</f>
        <v>1.333333333333333</v>
      </c>
      <c r="BC145">
        <f>IF(C145="Unión por la Patria (Frente de Todos)",AVERAGE(AH145:AJ145,AN145:AS145),IF(C145="Juntos por el Cambio",AVERAGE(AK145:AS145),IF(C145="La Libertad Avanza",AVERAGE(AQ145:AS145,AH145:AM145),IF(C145="Frente de Izquierda",AVERAGE(AH145:AP145),"N/A"))))</f>
        <v>4.7777777777777777</v>
      </c>
      <c r="BE145" t="s">
        <v>47</v>
      </c>
      <c r="BF145">
        <v>6</v>
      </c>
      <c r="BG145">
        <v>4</v>
      </c>
      <c r="BH145">
        <v>2</v>
      </c>
      <c r="BI145">
        <v>1</v>
      </c>
      <c r="BJ145">
        <v>4</v>
      </c>
      <c r="BK145">
        <v>6</v>
      </c>
      <c r="BL145">
        <v>1</v>
      </c>
      <c r="BM145" s="44">
        <f>AVERAGE(ABS(BH145-4),ABS(BI145-4),ABS(BJ145-4),ABS(BK145-4),ABS(BL145-4))</f>
        <v>2</v>
      </c>
      <c r="BN145">
        <v>7</v>
      </c>
      <c r="BO145">
        <v>7</v>
      </c>
      <c r="BP145">
        <v>7</v>
      </c>
      <c r="BQ145" s="9">
        <f>AVERAGE(BN145:BP145)</f>
        <v>7</v>
      </c>
      <c r="BR145">
        <v>2</v>
      </c>
      <c r="BS145">
        <v>7</v>
      </c>
      <c r="BT145">
        <v>3</v>
      </c>
      <c r="BU145">
        <v>7</v>
      </c>
      <c r="BV145" s="44">
        <f>-BR145+BS145-BT145+BU145</f>
        <v>9</v>
      </c>
      <c r="BW145">
        <v>6</v>
      </c>
      <c r="BX145">
        <v>1</v>
      </c>
      <c r="BY145">
        <v>5</v>
      </c>
      <c r="CI145" s="44">
        <f>AVERAGE(BW145:CH145)</f>
        <v>4</v>
      </c>
      <c r="CJ145">
        <v>6</v>
      </c>
      <c r="CK145">
        <v>6</v>
      </c>
      <c r="CL145">
        <v>6</v>
      </c>
      <c r="CM145">
        <v>5</v>
      </c>
      <c r="CN145">
        <v>1</v>
      </c>
      <c r="CO145">
        <v>6</v>
      </c>
      <c r="CP145">
        <v>3</v>
      </c>
      <c r="CQ145">
        <v>4</v>
      </c>
      <c r="CR145">
        <v>6</v>
      </c>
      <c r="CS145">
        <v>3</v>
      </c>
      <c r="CT145">
        <v>2</v>
      </c>
      <c r="CU145">
        <v>6</v>
      </c>
      <c r="CV145">
        <f>IF(BE145="Unión por la Patria (Frente de Todos)",AVERAGE(CM145:CO145)-MIN(AVERAGE(CJ145:CL145),AVERAGE(CP145:CR145),AVERAGE(CS145:CU145)),IF(BE145="Juntos por el Cambio",AVERAGE(CJ145:CL145)-MIN(AVERAGE(CM145:CO145),AVERAGE(CP145:CR145),AVERAGE(CS145:CU145)),IF(BE145="La Libertad Avanza",AVERAGE(CP145:CR145)-MIN(AVERAGE(CS145:CU145),AVERAGE(CM145:CO145),AVERAGE(CJ145:CL145)),IF(BE145="Frente de Izquierda",AVERAGE(CS145:CU145)-MIN(AVERAGE(CP145:CR145),AVERAGE(CM145:CO145),AVERAGE(CJ145:CL145)),"N/A"))))</f>
        <v>2.3333333333333335</v>
      </c>
      <c r="CW145">
        <f>MAX(SUM(CJ145:CL145),SUM(CM145:CO145),SUM(CP145:CR145),SUM(CS145:CU145))-MIN(SUM(CJ145:CL145),SUM(CM145:CO145),SUM(CP145:CR145),SUM(CS145:CU145))</f>
        <v>7</v>
      </c>
      <c r="CX145">
        <f>IF(BE145="Unión por la Patria (Frente de Todos)",AVERAGE(CM145:CO145)-AVERAGE(CJ145:CL145,CP145:CR145,CS145:CU145),IF(BE145="Juntos por el Cambio",AVERAGE(CJ145:CL145)-AVERAGE(CM145:CU145),IF(BE145="La Libertad Avanza",AVERAGE(CP145:CR145)-AVERAGE(CS145:CU145,CJ145:CO145),IF(BE145="Frente de Izquierda",AVERAGE(CS145:CU145)-AVERAGE(CJ145:CR145),"N/A"))))</f>
        <v>2</v>
      </c>
      <c r="CY145">
        <f>IF(BE145="Unión por la Patria (Frente de Todos)",CM145-MIN(CJ145,CP145,CS145),IF(BE145="Juntos por el Cambio",CJ145-MIN(CM145,CP145,CS145),IF(BE145="La Libertad Avanza",CP145-MIN(CJ145,CM145,CS145),IF(BE145="Frente de Izquierda",CS145-MIN(CJ145,CM145,CP145),"N/A"))))</f>
        <v>3</v>
      </c>
      <c r="CZ145">
        <f>MAX(CJ145,CM145,CP145,CS145)-MIN(CJ145,CM145,CP145,CS145)</f>
        <v>3</v>
      </c>
      <c r="DA145">
        <f>IF(BE145="Unión por la Patria (Frente de Todos)",CM145-AVERAGE(CS145,CP145,CJ145),IF(BE145="Juntos por el Cambio",CJ145-AVERAGE(CM145,CP145,CS145),IF(BE145="La Libertad Avanza",CP145-AVERAGE(CS145,CM145,CJ145),IF(BE145="Frente de Izquierda",CS145-AVERAGE(CP145,CM145,CJ145),"N/A"))))</f>
        <v>2.3333333333333335</v>
      </c>
      <c r="DB145">
        <f>IF(BE145="Unión por la Patria (Frente de Todos)",CN145-MIN(CK145,CQ145,CT145),IF(BE145="Juntos por el Cambio",CK145-MIN(CN145,CQ145,CT145),IF(BE145="La Libertad Avanza",CQ145-MIN(CK145,CN145,CT145),IF(BE145="Frente de Izquierda",CT145-MIN(CK145,CN145,CQ145),"N/A"))))</f>
        <v>5</v>
      </c>
      <c r="DC145">
        <f>MAX(CK145,CN145,CQ145,CT145)-MIN(CK145,CN145,CQ145,CT145)</f>
        <v>5</v>
      </c>
      <c r="DD145">
        <f>IF(BE145="Unión por la Patria (Frente de Todos)",CN145-AVERAGE(CK145,CQ145,CT145),IF(BE145="Juntos por el Cambio",CK145-AVERAGE(CN145,CQ145,CT145),IF(BE145="La Libertad Avanza",CQ145-AVERAGE(CK145,CN145,CT145),IF(BE145="Frente de Izquierda",CT145-AVERAGE(CK145,CN145,CQ145),"N/A"))))</f>
        <v>3.6666666666666665</v>
      </c>
      <c r="DE145">
        <f>IF(BE145="Unión por la Patria (Frente de Todos)",AVERAGE(CJ145:CL145,CP145:CU145),IF(BE145="Juntos por el Cambio",AVERAGE(CM145:CU145),IF(BE145="La Libertad Avanza",AVERAGE(CS145:CU145,CJ145:CO145),IF(BE145="Frente de Izquierda",AVERAGE(CJ145:CR145),"N/A"))))</f>
        <v>4</v>
      </c>
      <c r="DF145">
        <v>7</v>
      </c>
      <c r="DG145">
        <v>1</v>
      </c>
      <c r="DH145">
        <v>3</v>
      </c>
      <c r="DI145">
        <v>2</v>
      </c>
      <c r="DJ145">
        <v>0</v>
      </c>
      <c r="DK145">
        <v>7</v>
      </c>
      <c r="DL145">
        <v>6</v>
      </c>
      <c r="DM145">
        <v>7</v>
      </c>
      <c r="DN145">
        <v>1</v>
      </c>
      <c r="DO145">
        <v>2</v>
      </c>
      <c r="DP145">
        <v>7</v>
      </c>
      <c r="DQ145">
        <v>7</v>
      </c>
      <c r="DR145">
        <v>7</v>
      </c>
      <c r="DS145">
        <v>6</v>
      </c>
      <c r="DT145">
        <v>7</v>
      </c>
      <c r="DU145">
        <v>7</v>
      </c>
      <c r="DV145">
        <v>5</v>
      </c>
      <c r="DW145" t="s">
        <v>617</v>
      </c>
      <c r="DX145" t="s">
        <v>617</v>
      </c>
      <c r="DY145" t="s">
        <v>617</v>
      </c>
      <c r="DZ145" t="s">
        <v>618</v>
      </c>
    </row>
    <row r="146" spans="1:130" x14ac:dyDescent="0.2">
      <c r="A146" s="44">
        <v>349</v>
      </c>
      <c r="B146" s="44">
        <v>0</v>
      </c>
      <c r="C146" s="44" t="s">
        <v>47</v>
      </c>
      <c r="D146" s="44">
        <v>7</v>
      </c>
      <c r="E146" s="44">
        <v>7</v>
      </c>
      <c r="F146" s="44">
        <v>4</v>
      </c>
      <c r="G146" s="44">
        <v>1</v>
      </c>
      <c r="H146" s="44">
        <v>1</v>
      </c>
      <c r="I146" s="44">
        <v>4</v>
      </c>
      <c r="J146" s="44">
        <v>2</v>
      </c>
      <c r="K146" s="44">
        <f>AVERAGE(ABS(F146-4),ABS(G146-4),ABS(H146-4),ABS(I146-4),ABS(J146-4))</f>
        <v>1.6</v>
      </c>
      <c r="L146" s="44">
        <v>7</v>
      </c>
      <c r="M146" s="44">
        <v>4</v>
      </c>
      <c r="N146" s="44">
        <v>7</v>
      </c>
      <c r="O146" s="9">
        <f>AVERAGE(L146:N146)</f>
        <v>6</v>
      </c>
      <c r="P146" s="44">
        <v>2</v>
      </c>
      <c r="Q146" s="44">
        <v>7</v>
      </c>
      <c r="R146" s="44">
        <v>2</v>
      </c>
      <c r="S146" s="44">
        <v>7</v>
      </c>
      <c r="T146" s="44">
        <f>-P146+Q146-R146+S146</f>
        <v>10</v>
      </c>
      <c r="U146" s="44">
        <v>1</v>
      </c>
      <c r="V146" s="44">
        <v>1</v>
      </c>
      <c r="W146" s="44">
        <v>1</v>
      </c>
      <c r="X146" s="44"/>
      <c r="Y146" s="44"/>
      <c r="Z146" s="44"/>
      <c r="AA146" s="44"/>
      <c r="AB146" s="44"/>
      <c r="AC146" s="44"/>
      <c r="AD146" s="44"/>
      <c r="AE146" s="44"/>
      <c r="AF146" s="44"/>
      <c r="AG146" s="44">
        <f>AVERAGE(U146:AF146)</f>
        <v>1</v>
      </c>
      <c r="AH146" s="44">
        <v>3</v>
      </c>
      <c r="AI146" s="44">
        <v>5</v>
      </c>
      <c r="AJ146" s="44">
        <v>5</v>
      </c>
      <c r="AK146" s="44">
        <v>3</v>
      </c>
      <c r="AL146" s="44">
        <v>5</v>
      </c>
      <c r="AM146" s="44">
        <v>5</v>
      </c>
      <c r="AN146" s="44">
        <v>2</v>
      </c>
      <c r="AO146" s="44">
        <v>2</v>
      </c>
      <c r="AP146" s="44">
        <v>4</v>
      </c>
      <c r="AQ146" s="44">
        <v>3</v>
      </c>
      <c r="AR146" s="44">
        <v>5</v>
      </c>
      <c r="AS146" s="44">
        <v>5</v>
      </c>
      <c r="AT146">
        <f>IF(C146="Unión por la Patria (Frente de Todos)",AVERAGE(AK146:AM146)-MIN(AVERAGE(AH146:AJ146),AVERAGE(AN146:AP146),AVERAGE(AQ146:AS146)),IF(C146="Juntos por el Cambio",AVERAGE(AH146:AJ146)-MIN(AVERAGE(AK146:AM146),AVERAGE(AN146:AP146),AVERAGE(AQ146:AS146)),IF(C146="La Libertad Avanza",AVERAGE(AN146:AP146)-MIN(AVERAGE(AQ146:AS146),AVERAGE(AK146:AM146),AVERAGE(AH146:AJ146)),IF(C146="Frente de Izquierda",AVERAGE(AQ146:AS146)-MIN(AVERAGE(AN146:AP146),AVERAGE(AK146:AM146),AVERAGE(AH146:AJ146)),"N/A"))))</f>
        <v>1.6666666666666665</v>
      </c>
      <c r="AU146">
        <f>MAX(SUM(AH146:AJ146),SUM(AK146:AM146),SUM(AN146:AP146),SUM(AQ146:AS146))-MIN(SUM(AH146:AJ146),SUM(AK146:AM146),SUM(AN146:AP146),SUM(AQ146:AS146))</f>
        <v>5</v>
      </c>
      <c r="AV146">
        <f>IF(C146="Unión por la Patria (Frente de Todos)",AVERAGE(AK146:AM146)-AVERAGE(AH146:AJ146,AN146:AP146,AQ146:AS146),IF(C146="Juntos por el Cambio",AVERAGE(AH146:AJ146)-AVERAGE(AK146:AS146),IF(C146="La Libertad Avanza",AVERAGE(AN146:AP146)-AVERAGE(AQ146:AS146,AH146:AM146),IF(C146="Frente de Izquierda",AVERAGE(AQ146:AS146)-AVERAGE(AH146:AP146),"N/A"))))</f>
        <v>0.55555555555555536</v>
      </c>
      <c r="AW146">
        <f>IF(C146="Unión por la Patria (Frente de Todos)",AK146-MIN(AH146,AN146,AQ146),IF(C146="Juntos por el Cambio",AH146-MIN(AK146,AN146,AQ146),IF(C146="La Libertad Avanza",AN146-MIN(AH146,AK146,AQ146),IF(C146="Frente de Izquierda",AQ146-MIN(AH146,AK146,AN146),"N/A"))))</f>
        <v>1</v>
      </c>
      <c r="AX146">
        <f>MAX(AH146,AK146,AN146,AQ146)-MIN(AH146,AK146,AN146,AQ146)</f>
        <v>1</v>
      </c>
      <c r="AY146">
        <f>IF(C146="Unión por la Patria (Frente de Todos)",AK146-AVERAGE(AQ146,AN146,AH146),IF(C146="Juntos por el Cambio",AH146-AVERAGE(AK146,AN146,AQ146),IF(C146="La Libertad Avanza",AN146-AVERAGE(AQ146,AK146,AH146),IF(C146="Frente de Izquierda",AQ146-AVERAGE(AN146,AK146,AH146),"N/A"))))</f>
        <v>0.33333333333333348</v>
      </c>
      <c r="AZ146">
        <f>IF(C146="Unión por la Patria (Frente de Todos)",AL146-MIN(AI146,AO146,AR146),IF(C146="Juntos por el Cambio",AI146-MIN(AL146,AO146,AR146),IF(C146="La Libertad Avanza",AO146-MIN(AI146,AL146,AR146),IF(C146="Frente de Izquierda",AR146-MIN(AI146,AL146,AO146),"N/A"))))</f>
        <v>3</v>
      </c>
      <c r="BA146">
        <f>MAX(AI146,AL146,AO146,AR146)-MIN(AI146,AL146,AO146,AR146)</f>
        <v>3</v>
      </c>
      <c r="BB146">
        <f>IF(C146="Unión por la Patria (Frente de Todos)",AL146-AVERAGE(AI146,AO146,AR146),IF(C146="Juntos por el Cambio",AI146-AVERAGE(AL146,AO146,AR146),IF(C146="La Libertad Avanza",AO146-AVERAGE(AI146,AL146,AR146),IF(C146="Frente de Izquierda",AR146-AVERAGE(AI146,AL146,AO146),"N/A"))))</f>
        <v>1</v>
      </c>
      <c r="BC146">
        <f>IF(C146="Unión por la Patria (Frente de Todos)",AVERAGE(AH146:AJ146,AN146:AS146),IF(C146="Juntos por el Cambio",AVERAGE(AK146:AS146),IF(C146="La Libertad Avanza",AVERAGE(AQ146:AS146,AH146:AM146),IF(C146="Frente de Izquierda",AVERAGE(AH146:AP146),"N/A"))))</f>
        <v>3.7777777777777777</v>
      </c>
      <c r="BE146" t="s">
        <v>47</v>
      </c>
      <c r="BF146">
        <v>6</v>
      </c>
      <c r="BG146">
        <v>7</v>
      </c>
      <c r="BH146">
        <v>3</v>
      </c>
      <c r="BI146">
        <v>1</v>
      </c>
      <c r="BJ146">
        <v>2</v>
      </c>
      <c r="BK146">
        <v>4</v>
      </c>
      <c r="BL146">
        <v>3</v>
      </c>
      <c r="BM146" s="44">
        <f>AVERAGE(ABS(BH146-4),ABS(BI146-4),ABS(BJ146-4),ABS(BK146-4),ABS(BL146-4))</f>
        <v>1.4</v>
      </c>
      <c r="BN146">
        <v>6</v>
      </c>
      <c r="BO146">
        <v>4</v>
      </c>
      <c r="BP146">
        <v>7</v>
      </c>
      <c r="BQ146" s="9">
        <f>AVERAGE(BN146:BP146)</f>
        <v>5.666666666666667</v>
      </c>
      <c r="BR146">
        <v>2</v>
      </c>
      <c r="BS146">
        <v>6</v>
      </c>
      <c r="BT146">
        <v>2</v>
      </c>
      <c r="BU146">
        <v>7</v>
      </c>
      <c r="BV146" s="44">
        <f>-BR146+BS146-BT146+BU146</f>
        <v>9</v>
      </c>
      <c r="BW146">
        <v>1</v>
      </c>
      <c r="BX146">
        <v>1</v>
      </c>
      <c r="BY146">
        <v>1</v>
      </c>
      <c r="CI146" s="44">
        <f>AVERAGE(BW146:CH146)</f>
        <v>1</v>
      </c>
      <c r="CJ146">
        <v>4</v>
      </c>
      <c r="CK146">
        <v>5</v>
      </c>
      <c r="CL146">
        <v>5</v>
      </c>
      <c r="CM146">
        <v>3</v>
      </c>
      <c r="CN146">
        <v>5</v>
      </c>
      <c r="CO146">
        <v>5</v>
      </c>
      <c r="CP146">
        <v>2</v>
      </c>
      <c r="CQ146">
        <v>3</v>
      </c>
      <c r="CR146">
        <v>4</v>
      </c>
      <c r="CS146">
        <v>4</v>
      </c>
      <c r="CT146">
        <v>6</v>
      </c>
      <c r="CU146">
        <v>5</v>
      </c>
      <c r="CV146">
        <f>IF(BE146="Unión por la Patria (Frente de Todos)",AVERAGE(CM146:CO146)-MIN(AVERAGE(CJ146:CL146),AVERAGE(CP146:CR146),AVERAGE(CS146:CU146)),IF(BE146="Juntos por el Cambio",AVERAGE(CJ146:CL146)-MIN(AVERAGE(CM146:CO146),AVERAGE(CP146:CR146),AVERAGE(CS146:CU146)),IF(BE146="La Libertad Avanza",AVERAGE(CP146:CR146)-MIN(AVERAGE(CS146:CU146),AVERAGE(CM146:CO146),AVERAGE(CJ146:CL146)),IF(BE146="Frente de Izquierda",AVERAGE(CS146:CU146)-MIN(AVERAGE(CP146:CR146),AVERAGE(CM146:CO146),AVERAGE(CJ146:CL146)),"N/A"))))</f>
        <v>1.666666666666667</v>
      </c>
      <c r="CW146">
        <f>MAX(SUM(CJ146:CL146),SUM(CM146:CO146),SUM(CP146:CR146),SUM(CS146:CU146))-MIN(SUM(CJ146:CL146),SUM(CM146:CO146),SUM(CP146:CR146),SUM(CS146:CU146))</f>
        <v>6</v>
      </c>
      <c r="CX146">
        <f>IF(BE146="Unión por la Patria (Frente de Todos)",AVERAGE(CM146:CO146)-AVERAGE(CJ146:CL146,CP146:CR146,CS146:CU146),IF(BE146="Juntos por el Cambio",AVERAGE(CJ146:CL146)-AVERAGE(CM146:CU146),IF(BE146="La Libertad Avanza",AVERAGE(CP146:CR146)-AVERAGE(CS146:CU146,CJ146:CO146),IF(BE146="Frente de Izquierda",AVERAGE(CS146:CU146)-AVERAGE(CJ146:CR146),"N/A"))))</f>
        <v>0.55555555555555625</v>
      </c>
      <c r="CY146">
        <f>IF(BE146="Unión por la Patria (Frente de Todos)",CM146-MIN(CJ146,CP146,CS146),IF(BE146="Juntos por el Cambio",CJ146-MIN(CM146,CP146,CS146),IF(BE146="La Libertad Avanza",CP146-MIN(CJ146,CM146,CS146),IF(BE146="Frente de Izquierda",CS146-MIN(CJ146,CM146,CP146),"N/A"))))</f>
        <v>2</v>
      </c>
      <c r="CZ146">
        <f>MAX(CJ146,CM146,CP146,CS146)-MIN(CJ146,CM146,CP146,CS146)</f>
        <v>2</v>
      </c>
      <c r="DA146">
        <f>IF(BE146="Unión por la Patria (Frente de Todos)",CM146-AVERAGE(CS146,CP146,CJ146),IF(BE146="Juntos por el Cambio",CJ146-AVERAGE(CM146,CP146,CS146),IF(BE146="La Libertad Avanza",CP146-AVERAGE(CS146,CM146,CJ146),IF(BE146="Frente de Izquierda",CS146-AVERAGE(CP146,CM146,CJ146),"N/A"))))</f>
        <v>1</v>
      </c>
      <c r="DB146">
        <f>IF(BE146="Unión por la Patria (Frente de Todos)",CN146-MIN(CK146,CQ146,CT146),IF(BE146="Juntos por el Cambio",CK146-MIN(CN146,CQ146,CT146),IF(BE146="La Libertad Avanza",CQ146-MIN(CK146,CN146,CT146),IF(BE146="Frente de Izquierda",CT146-MIN(CK146,CN146,CQ146),"N/A"))))</f>
        <v>2</v>
      </c>
      <c r="DC146">
        <f>MAX(CK146,CN146,CQ146,CT146)-MIN(CK146,CN146,CQ146,CT146)</f>
        <v>3</v>
      </c>
      <c r="DD146">
        <f>IF(BE146="Unión por la Patria (Frente de Todos)",CN146-AVERAGE(CK146,CQ146,CT146),IF(BE146="Juntos por el Cambio",CK146-AVERAGE(CN146,CQ146,CT146),IF(BE146="La Libertad Avanza",CQ146-AVERAGE(CK146,CN146,CT146),IF(BE146="Frente de Izquierda",CT146-AVERAGE(CK146,CN146,CQ146),"N/A"))))</f>
        <v>0.33333333333333304</v>
      </c>
      <c r="DE146">
        <f>IF(BE146="Unión por la Patria (Frente de Todos)",AVERAGE(CJ146:CL146,CP146:CU146),IF(BE146="Juntos por el Cambio",AVERAGE(CM146:CU146),IF(BE146="La Libertad Avanza",AVERAGE(CS146:CU146,CJ146:CO146),IF(BE146="Frente de Izquierda",AVERAGE(CJ146:CR146),"N/A"))))</f>
        <v>4.1111111111111107</v>
      </c>
      <c r="DF146">
        <v>7</v>
      </c>
      <c r="DG146" t="s">
        <v>518</v>
      </c>
      <c r="DH146" t="s">
        <v>518</v>
      </c>
      <c r="DI146" t="s">
        <v>518</v>
      </c>
      <c r="DJ146" t="s">
        <v>518</v>
      </c>
      <c r="DK146" t="s">
        <v>518</v>
      </c>
      <c r="DL146" t="s">
        <v>518</v>
      </c>
      <c r="DM146" t="s">
        <v>518</v>
      </c>
      <c r="DN146" t="s">
        <v>518</v>
      </c>
      <c r="DO146" t="s">
        <v>518</v>
      </c>
      <c r="DP146" t="s">
        <v>518</v>
      </c>
      <c r="DQ146" t="s">
        <v>518</v>
      </c>
      <c r="DR146" t="s">
        <v>518</v>
      </c>
      <c r="DS146" t="s">
        <v>518</v>
      </c>
      <c r="DT146" t="s">
        <v>518</v>
      </c>
      <c r="DU146" t="s">
        <v>518</v>
      </c>
      <c r="DV146" t="s">
        <v>518</v>
      </c>
      <c r="DW146" t="s">
        <v>518</v>
      </c>
      <c r="DX146" t="s">
        <v>518</v>
      </c>
      <c r="DY146" t="s">
        <v>518</v>
      </c>
      <c r="DZ146" t="s">
        <v>518</v>
      </c>
    </row>
    <row r="147" spans="1:130" x14ac:dyDescent="0.2">
      <c r="A147" s="44">
        <v>577</v>
      </c>
      <c r="B147" s="44">
        <v>1</v>
      </c>
      <c r="C147" s="44" t="s">
        <v>47</v>
      </c>
      <c r="D147" s="44">
        <v>7</v>
      </c>
      <c r="E147" s="44">
        <v>7</v>
      </c>
      <c r="F147" s="44">
        <v>3</v>
      </c>
      <c r="G147" s="44">
        <v>1</v>
      </c>
      <c r="H147" s="44">
        <v>7</v>
      </c>
      <c r="I147" s="44">
        <v>3</v>
      </c>
      <c r="J147" s="44">
        <v>7</v>
      </c>
      <c r="K147" s="44">
        <f>AVERAGE(ABS(F147-4),ABS(G147-4),ABS(H147-4),ABS(I147-4),ABS(J147-4))</f>
        <v>2.2000000000000002</v>
      </c>
      <c r="L147" s="44">
        <v>7</v>
      </c>
      <c r="M147" s="44">
        <v>5</v>
      </c>
      <c r="N147" s="44">
        <v>7</v>
      </c>
      <c r="O147" s="9">
        <f>AVERAGE(L147:N147)</f>
        <v>6.333333333333333</v>
      </c>
      <c r="P147" s="44">
        <v>3</v>
      </c>
      <c r="Q147" s="44">
        <v>7</v>
      </c>
      <c r="R147" s="44">
        <v>7</v>
      </c>
      <c r="S147" s="44">
        <v>7</v>
      </c>
      <c r="T147" s="44">
        <f>-P147+Q147-R147+S147</f>
        <v>4</v>
      </c>
      <c r="U147" s="44">
        <v>4</v>
      </c>
      <c r="V147" s="44">
        <v>4</v>
      </c>
      <c r="W147" s="44">
        <v>4</v>
      </c>
      <c r="X147" s="44"/>
      <c r="Y147" s="44"/>
      <c r="Z147" s="44"/>
      <c r="AA147" s="44"/>
      <c r="AB147" s="44"/>
      <c r="AC147" s="44"/>
      <c r="AD147" s="44"/>
      <c r="AE147" s="44"/>
      <c r="AF147" s="44"/>
      <c r="AG147" s="44">
        <f>AVERAGE(U147:AF147)</f>
        <v>4</v>
      </c>
      <c r="AH147" s="44">
        <v>5</v>
      </c>
      <c r="AI147" s="44">
        <v>5</v>
      </c>
      <c r="AJ147" s="44">
        <v>5</v>
      </c>
      <c r="AK147" s="44">
        <v>4</v>
      </c>
      <c r="AL147" s="44">
        <v>3</v>
      </c>
      <c r="AM147" s="44">
        <v>5</v>
      </c>
      <c r="AN147" s="44">
        <v>4</v>
      </c>
      <c r="AO147" s="44">
        <v>4</v>
      </c>
      <c r="AP147" s="44">
        <v>4</v>
      </c>
      <c r="AQ147" s="44">
        <v>4</v>
      </c>
      <c r="AR147" s="44">
        <v>2</v>
      </c>
      <c r="AS147" s="44">
        <v>4</v>
      </c>
      <c r="AT147">
        <f>IF(C147="Unión por la Patria (Frente de Todos)",AVERAGE(AK147:AM147)-MIN(AVERAGE(AH147:AJ147),AVERAGE(AN147:AP147),AVERAGE(AQ147:AS147)),IF(C147="Juntos por el Cambio",AVERAGE(AH147:AJ147)-MIN(AVERAGE(AK147:AM147),AVERAGE(AN147:AP147),AVERAGE(AQ147:AS147)),IF(C147="La Libertad Avanza",AVERAGE(AN147:AP147)-MIN(AVERAGE(AQ147:AS147),AVERAGE(AK147:AM147),AVERAGE(AH147:AJ147)),IF(C147="Frente de Izquierda",AVERAGE(AQ147:AS147)-MIN(AVERAGE(AN147:AP147),AVERAGE(AK147:AM147),AVERAGE(AH147:AJ147)),"N/A"))))</f>
        <v>1.6666666666666665</v>
      </c>
      <c r="AU147">
        <f>MAX(SUM(AH147:AJ147),SUM(AK147:AM147),SUM(AN147:AP147),SUM(AQ147:AS147))-MIN(SUM(AH147:AJ147),SUM(AK147:AM147),SUM(AN147:AP147),SUM(AQ147:AS147))</f>
        <v>5</v>
      </c>
      <c r="AV147">
        <f>IF(C147="Unión por la Patria (Frente de Todos)",AVERAGE(AK147:AM147)-AVERAGE(AH147:AJ147,AN147:AP147,AQ147:AS147),IF(C147="Juntos por el Cambio",AVERAGE(AH147:AJ147)-AVERAGE(AK147:AS147),IF(C147="La Libertad Avanza",AVERAGE(AN147:AP147)-AVERAGE(AQ147:AS147,AH147:AM147),IF(C147="Frente de Izquierda",AVERAGE(AQ147:AS147)-AVERAGE(AH147:AP147),"N/A"))))</f>
        <v>1.2222222222222223</v>
      </c>
      <c r="AW147">
        <f>IF(C147="Unión por la Patria (Frente de Todos)",AK147-MIN(AH147,AN147,AQ147),IF(C147="Juntos por el Cambio",AH147-MIN(AK147,AN147,AQ147),IF(C147="La Libertad Avanza",AN147-MIN(AH147,AK147,AQ147),IF(C147="Frente de Izquierda",AQ147-MIN(AH147,AK147,AN147),"N/A"))))</f>
        <v>1</v>
      </c>
      <c r="AX147">
        <f>MAX(AH147,AK147,AN147,AQ147)-MIN(AH147,AK147,AN147,AQ147)</f>
        <v>1</v>
      </c>
      <c r="AY147">
        <f>IF(C147="Unión por la Patria (Frente de Todos)",AK147-AVERAGE(AQ147,AN147,AH147),IF(C147="Juntos por el Cambio",AH147-AVERAGE(AK147,AN147,AQ147),IF(C147="La Libertad Avanza",AN147-AVERAGE(AQ147,AK147,AH147),IF(C147="Frente de Izquierda",AQ147-AVERAGE(AN147,AK147,AH147),"N/A"))))</f>
        <v>1</v>
      </c>
      <c r="AZ147">
        <f>IF(C147="Unión por la Patria (Frente de Todos)",AL147-MIN(AI147,AO147,AR147),IF(C147="Juntos por el Cambio",AI147-MIN(AL147,AO147,AR147),IF(C147="La Libertad Avanza",AO147-MIN(AI147,AL147,AR147),IF(C147="Frente de Izquierda",AR147-MIN(AI147,AL147,AO147),"N/A"))))</f>
        <v>3</v>
      </c>
      <c r="BA147">
        <f>MAX(AI147,AL147,AO147,AR147)-MIN(AI147,AL147,AO147,AR147)</f>
        <v>3</v>
      </c>
      <c r="BB147">
        <f>IF(C147="Unión por la Patria (Frente de Todos)",AL147-AVERAGE(AI147,AO147,AR147),IF(C147="Juntos por el Cambio",AI147-AVERAGE(AL147,AO147,AR147),IF(C147="La Libertad Avanza",AO147-AVERAGE(AI147,AL147,AR147),IF(C147="Frente de Izquierda",AR147-AVERAGE(AI147,AL147,AO147),"N/A"))))</f>
        <v>2</v>
      </c>
      <c r="BC147">
        <f>IF(C147="Unión por la Patria (Frente de Todos)",AVERAGE(AH147:AJ147,AN147:AS147),IF(C147="Juntos por el Cambio",AVERAGE(AK147:AS147),IF(C147="La Libertad Avanza",AVERAGE(AQ147:AS147,AH147:AM147),IF(C147="Frente de Izquierda",AVERAGE(AH147:AP147),"N/A"))))</f>
        <v>3.7777777777777777</v>
      </c>
      <c r="BE147" t="s">
        <v>47</v>
      </c>
      <c r="BF147">
        <v>7</v>
      </c>
      <c r="BG147">
        <v>7</v>
      </c>
      <c r="BH147">
        <v>5</v>
      </c>
      <c r="BI147">
        <v>3</v>
      </c>
      <c r="BJ147">
        <v>4</v>
      </c>
      <c r="BK147">
        <v>3</v>
      </c>
      <c r="BL147">
        <v>7</v>
      </c>
      <c r="BM147" s="44">
        <f>AVERAGE(ABS(BH147-4),ABS(BI147-4),ABS(BJ147-4),ABS(BK147-4),ABS(BL147-4))</f>
        <v>1.2</v>
      </c>
      <c r="BN147">
        <v>7</v>
      </c>
      <c r="BO147">
        <v>5</v>
      </c>
      <c r="BP147">
        <v>7</v>
      </c>
      <c r="BQ147" s="9">
        <f>AVERAGE(BN147:BP147)</f>
        <v>6.333333333333333</v>
      </c>
      <c r="BR147">
        <v>3</v>
      </c>
      <c r="BS147">
        <v>7</v>
      </c>
      <c r="BT147">
        <v>6</v>
      </c>
      <c r="BU147">
        <v>7</v>
      </c>
      <c r="BV147" s="44">
        <f>-BR147+BS147-BT147+BU147</f>
        <v>5</v>
      </c>
      <c r="BW147">
        <v>3</v>
      </c>
      <c r="BX147">
        <v>3</v>
      </c>
      <c r="BY147">
        <v>3</v>
      </c>
      <c r="CI147" s="44">
        <f>AVERAGE(BW147:CH147)</f>
        <v>3</v>
      </c>
      <c r="CJ147">
        <v>3</v>
      </c>
      <c r="CK147">
        <v>5</v>
      </c>
      <c r="CL147">
        <v>6</v>
      </c>
      <c r="CM147">
        <v>4</v>
      </c>
      <c r="CN147">
        <v>3</v>
      </c>
      <c r="CO147">
        <v>6</v>
      </c>
      <c r="CP147">
        <v>4</v>
      </c>
      <c r="CQ147">
        <v>4</v>
      </c>
      <c r="CR147">
        <v>6</v>
      </c>
      <c r="CS147">
        <v>3</v>
      </c>
      <c r="CT147">
        <v>1</v>
      </c>
      <c r="CU147">
        <v>6</v>
      </c>
      <c r="CV147">
        <f>IF(BE147="Unión por la Patria (Frente de Todos)",AVERAGE(CM147:CO147)-MIN(AVERAGE(CJ147:CL147),AVERAGE(CP147:CR147),AVERAGE(CS147:CU147)),IF(BE147="Juntos por el Cambio",AVERAGE(CJ147:CL147)-MIN(AVERAGE(CM147:CO147),AVERAGE(CP147:CR147),AVERAGE(CS147:CU147)),IF(BE147="La Libertad Avanza",AVERAGE(CP147:CR147)-MIN(AVERAGE(CS147:CU147),AVERAGE(CM147:CO147),AVERAGE(CJ147:CL147)),IF(BE147="Frente de Izquierda",AVERAGE(CS147:CU147)-MIN(AVERAGE(CP147:CR147),AVERAGE(CM147:CO147),AVERAGE(CJ147:CL147)),"N/A"))))</f>
        <v>1.3333333333333335</v>
      </c>
      <c r="CW147">
        <f>MAX(SUM(CJ147:CL147),SUM(CM147:CO147),SUM(CP147:CR147),SUM(CS147:CU147))-MIN(SUM(CJ147:CL147),SUM(CM147:CO147),SUM(CP147:CR147),SUM(CS147:CU147))</f>
        <v>4</v>
      </c>
      <c r="CX147">
        <f>IF(BE147="Unión por la Patria (Frente de Todos)",AVERAGE(CM147:CO147)-AVERAGE(CJ147:CL147,CP147:CR147,CS147:CU147),IF(BE147="Juntos por el Cambio",AVERAGE(CJ147:CL147)-AVERAGE(CM147:CU147),IF(BE147="La Libertad Avanza",AVERAGE(CP147:CR147)-AVERAGE(CS147:CU147,CJ147:CO147),IF(BE147="Frente de Izquierda",AVERAGE(CS147:CU147)-AVERAGE(CJ147:CR147),"N/A"))))</f>
        <v>0.55555555555555625</v>
      </c>
      <c r="CY147">
        <f>IF(BE147="Unión por la Patria (Frente de Todos)",CM147-MIN(CJ147,CP147,CS147),IF(BE147="Juntos por el Cambio",CJ147-MIN(CM147,CP147,CS147),IF(BE147="La Libertad Avanza",CP147-MIN(CJ147,CM147,CS147),IF(BE147="Frente de Izquierda",CS147-MIN(CJ147,CM147,CP147),"N/A"))))</f>
        <v>0</v>
      </c>
      <c r="CZ147">
        <f>MAX(CJ147,CM147,CP147,CS147)-MIN(CJ147,CM147,CP147,CS147)</f>
        <v>1</v>
      </c>
      <c r="DA147">
        <f>IF(BE147="Unión por la Patria (Frente de Todos)",CM147-AVERAGE(CS147,CP147,CJ147),IF(BE147="Juntos por el Cambio",CJ147-AVERAGE(CM147,CP147,CS147),IF(BE147="La Libertad Avanza",CP147-AVERAGE(CS147,CM147,CJ147),IF(BE147="Frente de Izquierda",CS147-AVERAGE(CP147,CM147,CJ147),"N/A"))))</f>
        <v>-0.66666666666666652</v>
      </c>
      <c r="DB147">
        <f>IF(BE147="Unión por la Patria (Frente de Todos)",CN147-MIN(CK147,CQ147,CT147),IF(BE147="Juntos por el Cambio",CK147-MIN(CN147,CQ147,CT147),IF(BE147="La Libertad Avanza",CQ147-MIN(CK147,CN147,CT147),IF(BE147="Frente de Izquierda",CT147-MIN(CK147,CN147,CQ147),"N/A"))))</f>
        <v>4</v>
      </c>
      <c r="DC147">
        <f>MAX(CK147,CN147,CQ147,CT147)-MIN(CK147,CN147,CQ147,CT147)</f>
        <v>4</v>
      </c>
      <c r="DD147">
        <f>IF(BE147="Unión por la Patria (Frente de Todos)",CN147-AVERAGE(CK147,CQ147,CT147),IF(BE147="Juntos por el Cambio",CK147-AVERAGE(CN147,CQ147,CT147),IF(BE147="La Libertad Avanza",CQ147-AVERAGE(CK147,CN147,CT147),IF(BE147="Frente de Izquierda",CT147-AVERAGE(CK147,CN147,CQ147),"N/A"))))</f>
        <v>2.3333333333333335</v>
      </c>
      <c r="DE147">
        <f>IF(BE147="Unión por la Patria (Frente de Todos)",AVERAGE(CJ147:CL147,CP147:CU147),IF(BE147="Juntos por el Cambio",AVERAGE(CM147:CU147),IF(BE147="La Libertad Avanza",AVERAGE(CS147:CU147,CJ147:CO147),IF(BE147="Frente de Izquierda",AVERAGE(CJ147:CR147),"N/A"))))</f>
        <v>4.1111111111111107</v>
      </c>
      <c r="DF147">
        <v>7</v>
      </c>
      <c r="DG147">
        <v>1</v>
      </c>
      <c r="DH147">
        <v>2</v>
      </c>
      <c r="DI147">
        <v>2</v>
      </c>
      <c r="DJ147">
        <v>0</v>
      </c>
      <c r="DK147">
        <v>7</v>
      </c>
      <c r="DL147">
        <v>1</v>
      </c>
      <c r="DM147">
        <v>7</v>
      </c>
      <c r="DN147">
        <v>1</v>
      </c>
      <c r="DO147">
        <v>1</v>
      </c>
      <c r="DP147">
        <v>7</v>
      </c>
      <c r="DQ147">
        <v>7</v>
      </c>
      <c r="DR147">
        <v>6</v>
      </c>
      <c r="DS147">
        <v>5</v>
      </c>
      <c r="DT147">
        <v>7</v>
      </c>
      <c r="DU147">
        <v>7</v>
      </c>
      <c r="DV147">
        <v>4</v>
      </c>
      <c r="DW147" t="s">
        <v>617</v>
      </c>
      <c r="DX147" t="s">
        <v>617</v>
      </c>
      <c r="DY147" t="s">
        <v>617</v>
      </c>
      <c r="DZ147" t="s">
        <v>618</v>
      </c>
    </row>
    <row r="148" spans="1:130" x14ac:dyDescent="0.2">
      <c r="A148" s="44">
        <v>1204</v>
      </c>
      <c r="B148" s="44">
        <v>1</v>
      </c>
      <c r="C148" s="44" t="s">
        <v>47</v>
      </c>
      <c r="D148" s="44">
        <v>5</v>
      </c>
      <c r="E148" s="44">
        <v>5</v>
      </c>
      <c r="F148" s="44">
        <v>3</v>
      </c>
      <c r="G148" s="44">
        <v>1</v>
      </c>
      <c r="H148" s="44">
        <v>7</v>
      </c>
      <c r="I148" s="44">
        <v>1</v>
      </c>
      <c r="J148" s="44">
        <v>6</v>
      </c>
      <c r="K148" s="44">
        <f>AVERAGE(ABS(F148-4),ABS(G148-4),ABS(H148-4),ABS(I148-4),ABS(J148-4))</f>
        <v>2.4</v>
      </c>
      <c r="L148" s="44">
        <v>7</v>
      </c>
      <c r="M148" s="44">
        <v>6</v>
      </c>
      <c r="N148" s="44">
        <v>7</v>
      </c>
      <c r="O148" s="9">
        <f>AVERAGE(L148:N148)</f>
        <v>6.666666666666667</v>
      </c>
      <c r="P148" s="44">
        <v>5</v>
      </c>
      <c r="Q148" s="44">
        <v>7</v>
      </c>
      <c r="R148" s="44">
        <v>5</v>
      </c>
      <c r="S148" s="44">
        <v>7</v>
      </c>
      <c r="T148" s="44">
        <f>-P148+Q148-R148+S148</f>
        <v>4</v>
      </c>
      <c r="U148" s="44">
        <v>6</v>
      </c>
      <c r="V148" s="44">
        <v>3</v>
      </c>
      <c r="W148" s="44">
        <v>4</v>
      </c>
      <c r="X148" s="44"/>
      <c r="Y148" s="44"/>
      <c r="Z148" s="44"/>
      <c r="AA148" s="44"/>
      <c r="AB148" s="44"/>
      <c r="AC148" s="44"/>
      <c r="AD148" s="44"/>
      <c r="AE148" s="44"/>
      <c r="AF148" s="44"/>
      <c r="AG148" s="44">
        <f>AVERAGE(U148:AF148)</f>
        <v>4.333333333333333</v>
      </c>
      <c r="AH148" s="44">
        <v>4</v>
      </c>
      <c r="AI148" s="44">
        <v>6</v>
      </c>
      <c r="AJ148" s="44">
        <v>6</v>
      </c>
      <c r="AK148" s="44">
        <v>3</v>
      </c>
      <c r="AL148" s="44">
        <v>1</v>
      </c>
      <c r="AM148" s="44">
        <v>5</v>
      </c>
      <c r="AN148" s="44">
        <v>5</v>
      </c>
      <c r="AO148" s="44">
        <v>6</v>
      </c>
      <c r="AP148" s="44">
        <v>6</v>
      </c>
      <c r="AQ148" s="44">
        <v>4</v>
      </c>
      <c r="AR148" s="44">
        <v>1</v>
      </c>
      <c r="AS148" s="44">
        <v>6</v>
      </c>
      <c r="AT148">
        <f>IF(C148="Unión por la Patria (Frente de Todos)",AVERAGE(AK148:AM148)-MIN(AVERAGE(AH148:AJ148),AVERAGE(AN148:AP148),AVERAGE(AQ148:AS148)),IF(C148="Juntos por el Cambio",AVERAGE(AH148:AJ148)-MIN(AVERAGE(AK148:AM148),AVERAGE(AN148:AP148),AVERAGE(AQ148:AS148)),IF(C148="La Libertad Avanza",AVERAGE(AN148:AP148)-MIN(AVERAGE(AQ148:AS148),AVERAGE(AK148:AM148),AVERAGE(AH148:AJ148)),IF(C148="Frente de Izquierda",AVERAGE(AQ148:AS148)-MIN(AVERAGE(AN148:AP148),AVERAGE(AK148:AM148),AVERAGE(AH148:AJ148)),"N/A"))))</f>
        <v>2.333333333333333</v>
      </c>
      <c r="AU148">
        <f>MAX(SUM(AH148:AJ148),SUM(AK148:AM148),SUM(AN148:AP148),SUM(AQ148:AS148))-MIN(SUM(AH148:AJ148),SUM(AK148:AM148),SUM(AN148:AP148),SUM(AQ148:AS148))</f>
        <v>8</v>
      </c>
      <c r="AV148">
        <f>IF(C148="Unión por la Patria (Frente de Todos)",AVERAGE(AK148:AM148)-AVERAGE(AH148:AJ148,AN148:AP148,AQ148:AS148),IF(C148="Juntos por el Cambio",AVERAGE(AH148:AJ148)-AVERAGE(AK148:AS148),IF(C148="La Libertad Avanza",AVERAGE(AN148:AP148)-AVERAGE(AQ148:AS148,AH148:AM148),IF(C148="Frente de Izquierda",AVERAGE(AQ148:AS148)-AVERAGE(AH148:AP148),"N/A"))))</f>
        <v>1.2222222222222223</v>
      </c>
      <c r="AW148">
        <f>IF(C148="Unión por la Patria (Frente de Todos)",AK148-MIN(AH148,AN148,AQ148),IF(C148="Juntos por el Cambio",AH148-MIN(AK148,AN148,AQ148),IF(C148="La Libertad Avanza",AN148-MIN(AH148,AK148,AQ148),IF(C148="Frente de Izquierda",AQ148-MIN(AH148,AK148,AN148),"N/A"))))</f>
        <v>1</v>
      </c>
      <c r="AX148">
        <f>MAX(AH148,AK148,AN148,AQ148)-MIN(AH148,AK148,AN148,AQ148)</f>
        <v>2</v>
      </c>
      <c r="AY148">
        <f>IF(C148="Unión por la Patria (Frente de Todos)",AK148-AVERAGE(AQ148,AN148,AH148),IF(C148="Juntos por el Cambio",AH148-AVERAGE(AK148,AN148,AQ148),IF(C148="La Libertad Avanza",AN148-AVERAGE(AQ148,AK148,AH148),IF(C148="Frente de Izquierda",AQ148-AVERAGE(AN148,AK148,AH148),"N/A"))))</f>
        <v>0</v>
      </c>
      <c r="AZ148">
        <f>IF(C148="Unión por la Patria (Frente de Todos)",AL148-MIN(AI148,AO148,AR148),IF(C148="Juntos por el Cambio",AI148-MIN(AL148,AO148,AR148),IF(C148="La Libertad Avanza",AO148-MIN(AI148,AL148,AR148),IF(C148="Frente de Izquierda",AR148-MIN(AI148,AL148,AO148),"N/A"))))</f>
        <v>5</v>
      </c>
      <c r="BA148">
        <f>MAX(AI148,AL148,AO148,AR148)-MIN(AI148,AL148,AO148,AR148)</f>
        <v>5</v>
      </c>
      <c r="BB148">
        <f>IF(C148="Unión por la Patria (Frente de Todos)",AL148-AVERAGE(AI148,AO148,AR148),IF(C148="Juntos por el Cambio",AI148-AVERAGE(AL148,AO148,AR148),IF(C148="La Libertad Avanza",AO148-AVERAGE(AI148,AL148,AR148),IF(C148="Frente de Izquierda",AR148-AVERAGE(AI148,AL148,AO148),"N/A"))))</f>
        <v>3.3333333333333335</v>
      </c>
      <c r="BC148">
        <f>IF(C148="Unión por la Patria (Frente de Todos)",AVERAGE(AH148:AJ148,AN148:AS148),IF(C148="Juntos por el Cambio",AVERAGE(AK148:AS148),IF(C148="La Libertad Avanza",AVERAGE(AQ148:AS148,AH148:AM148),IF(C148="Frente de Izquierda",AVERAGE(AH148:AP148),"N/A"))))</f>
        <v>4.1111111111111107</v>
      </c>
      <c r="BE148" t="s">
        <v>53</v>
      </c>
      <c r="BF148">
        <v>6</v>
      </c>
      <c r="BG148">
        <v>7</v>
      </c>
      <c r="BH148">
        <v>3</v>
      </c>
      <c r="BI148">
        <v>5</v>
      </c>
      <c r="BJ148">
        <v>1</v>
      </c>
      <c r="BK148">
        <v>7</v>
      </c>
      <c r="BL148">
        <v>5</v>
      </c>
      <c r="BM148" s="44">
        <f>AVERAGE(ABS(BH148-4),ABS(BI148-4),ABS(BJ148-4),ABS(BK148-4),ABS(BL148-4))</f>
        <v>1.8</v>
      </c>
      <c r="BN148">
        <v>7</v>
      </c>
      <c r="BO148">
        <v>7</v>
      </c>
      <c r="BP148">
        <v>7</v>
      </c>
      <c r="BQ148" s="9">
        <f>AVERAGE(BN148:BP148)</f>
        <v>7</v>
      </c>
      <c r="BR148">
        <v>2</v>
      </c>
      <c r="BS148">
        <v>6</v>
      </c>
      <c r="BT148">
        <v>3</v>
      </c>
      <c r="BU148">
        <v>6</v>
      </c>
      <c r="BV148" s="44">
        <f>-BR148+BS148-BT148+BU148</f>
        <v>7</v>
      </c>
      <c r="BZ148">
        <v>5</v>
      </c>
      <c r="CA148">
        <v>4</v>
      </c>
      <c r="CB148">
        <v>5</v>
      </c>
      <c r="CI148" s="44">
        <f>AVERAGE(BW148:CH148)</f>
        <v>4.666666666666667</v>
      </c>
      <c r="CJ148">
        <v>3</v>
      </c>
      <c r="CK148">
        <v>3</v>
      </c>
      <c r="CL148">
        <v>6</v>
      </c>
      <c r="CM148">
        <v>5</v>
      </c>
      <c r="CN148">
        <v>4</v>
      </c>
      <c r="CO148">
        <v>6</v>
      </c>
      <c r="CP148">
        <v>3</v>
      </c>
      <c r="CQ148">
        <v>3</v>
      </c>
      <c r="CR148">
        <v>5</v>
      </c>
      <c r="CS148">
        <v>5</v>
      </c>
      <c r="CT148">
        <v>4</v>
      </c>
      <c r="CU148">
        <v>5</v>
      </c>
      <c r="CV148">
        <f>IF(BE148="Unión por la Patria (Frente de Todos)",AVERAGE(CM148:CO148)-MIN(AVERAGE(CJ148:CL148),AVERAGE(CP148:CR148),AVERAGE(CS148:CU148)),IF(BE148="Juntos por el Cambio",AVERAGE(CJ148:CL148)-MIN(AVERAGE(CM148:CO148),AVERAGE(CP148:CR148),AVERAGE(CS148:CU148)),IF(BE148="La Libertad Avanza",AVERAGE(CP148:CR148)-MIN(AVERAGE(CS148:CU148),AVERAGE(CM148:CO148),AVERAGE(CJ148:CL148)),IF(BE148="Frente de Izquierda",AVERAGE(CS148:CU148)-MIN(AVERAGE(CP148:CR148),AVERAGE(CM148:CO148),AVERAGE(CJ148:CL148)),"N/A"))))</f>
        <v>1.3333333333333335</v>
      </c>
      <c r="CW148">
        <f>MAX(SUM(CJ148:CL148),SUM(CM148:CO148),SUM(CP148:CR148),SUM(CS148:CU148))-MIN(SUM(CJ148:CL148),SUM(CM148:CO148),SUM(CP148:CR148),SUM(CS148:CU148))</f>
        <v>4</v>
      </c>
      <c r="CX148">
        <f>IF(BE148="Unión por la Patria (Frente de Todos)",AVERAGE(CM148:CO148)-AVERAGE(CJ148:CL148,CP148:CR148,CS148:CU148),IF(BE148="Juntos por el Cambio",AVERAGE(CJ148:CL148)-AVERAGE(CM148:CU148),IF(BE148="La Libertad Avanza",AVERAGE(CP148:CR148)-AVERAGE(CS148:CU148,CJ148:CO148),IF(BE148="Frente de Izquierda",AVERAGE(CS148:CU148)-AVERAGE(CJ148:CR148),"N/A"))))</f>
        <v>0.88888888888888928</v>
      </c>
      <c r="CY148">
        <f>IF(BE148="Unión por la Patria (Frente de Todos)",CM148-MIN(CJ148,CP148,CS148),IF(BE148="Juntos por el Cambio",CJ148-MIN(CM148,CP148,CS148),IF(BE148="La Libertad Avanza",CP148-MIN(CJ148,CM148,CS148),IF(BE148="Frente de Izquierda",CS148-MIN(CJ148,CM148,CP148),"N/A"))))</f>
        <v>2</v>
      </c>
      <c r="CZ148">
        <f>MAX(CJ148,CM148,CP148,CS148)-MIN(CJ148,CM148,CP148,CS148)</f>
        <v>2</v>
      </c>
      <c r="DA148">
        <f>IF(BE148="Unión por la Patria (Frente de Todos)",CM148-AVERAGE(CS148,CP148,CJ148),IF(BE148="Juntos por el Cambio",CJ148-AVERAGE(CM148,CP148,CS148),IF(BE148="La Libertad Avanza",CP148-AVERAGE(CS148,CM148,CJ148),IF(BE148="Frente de Izquierda",CS148-AVERAGE(CP148,CM148,CJ148),"N/A"))))</f>
        <v>1.3333333333333335</v>
      </c>
      <c r="DB148">
        <f>IF(BE148="Unión por la Patria (Frente de Todos)",CN148-MIN(CK148,CQ148,CT148),IF(BE148="Juntos por el Cambio",CK148-MIN(CN148,CQ148,CT148),IF(BE148="La Libertad Avanza",CQ148-MIN(CK148,CN148,CT148),IF(BE148="Frente de Izquierda",CT148-MIN(CK148,CN148,CQ148),"N/A"))))</f>
        <v>1</v>
      </c>
      <c r="DC148">
        <f>MAX(CK148,CN148,CQ148,CT148)-MIN(CK148,CN148,CQ148,CT148)</f>
        <v>1</v>
      </c>
      <c r="DD148">
        <f>IF(BE148="Unión por la Patria (Frente de Todos)",CN148-AVERAGE(CK148,CQ148,CT148),IF(BE148="Juntos por el Cambio",CK148-AVERAGE(CN148,CQ148,CT148),IF(BE148="La Libertad Avanza",CQ148-AVERAGE(CK148,CN148,CT148),IF(BE148="Frente de Izquierda",CT148-AVERAGE(CK148,CN148,CQ148),"N/A"))))</f>
        <v>0.66666666666666652</v>
      </c>
      <c r="DE148">
        <f>IF(BE148="Unión por la Patria (Frente de Todos)",AVERAGE(CJ148:CL148,CP148:CU148),IF(BE148="Juntos por el Cambio",AVERAGE(CM148:CU148),IF(BE148="La Libertad Avanza",AVERAGE(CS148:CU148,CJ148:CO148),IF(BE148="Frente de Izquierda",AVERAGE(CJ148:CR148),"N/A"))))</f>
        <v>4.1111111111111107</v>
      </c>
      <c r="DF148">
        <v>3</v>
      </c>
      <c r="DG148">
        <v>1</v>
      </c>
      <c r="DH148">
        <v>2</v>
      </c>
      <c r="DI148">
        <v>2</v>
      </c>
      <c r="DJ148">
        <v>0</v>
      </c>
      <c r="DK148">
        <v>7</v>
      </c>
      <c r="DL148">
        <v>2</v>
      </c>
      <c r="DM148">
        <v>5</v>
      </c>
      <c r="DN148">
        <v>2</v>
      </c>
      <c r="DO148">
        <v>4</v>
      </c>
      <c r="DP148">
        <v>7</v>
      </c>
      <c r="DQ148">
        <v>7</v>
      </c>
      <c r="DR148">
        <v>5</v>
      </c>
      <c r="DS148">
        <v>3</v>
      </c>
      <c r="DT148">
        <v>7</v>
      </c>
      <c r="DU148">
        <v>7</v>
      </c>
      <c r="DV148">
        <v>3</v>
      </c>
      <c r="DW148" t="s">
        <v>617</v>
      </c>
      <c r="DX148" t="s">
        <v>617</v>
      </c>
      <c r="DY148" t="s">
        <v>617</v>
      </c>
      <c r="DZ148" t="s">
        <v>618</v>
      </c>
    </row>
    <row r="149" spans="1:130" x14ac:dyDescent="0.2">
      <c r="A149" s="44">
        <v>713</v>
      </c>
      <c r="B149" s="44">
        <v>1</v>
      </c>
      <c r="C149" s="44" t="s">
        <v>53</v>
      </c>
      <c r="D149" s="44">
        <v>7</v>
      </c>
      <c r="E149" s="44">
        <v>7</v>
      </c>
      <c r="F149" s="44">
        <v>5</v>
      </c>
      <c r="G149" s="44">
        <v>7</v>
      </c>
      <c r="H149" s="44">
        <v>1</v>
      </c>
      <c r="I149" s="44">
        <v>7</v>
      </c>
      <c r="J149" s="44">
        <v>1</v>
      </c>
      <c r="K149" s="44">
        <f>AVERAGE(ABS(F149-4),ABS(G149-4),ABS(H149-4),ABS(I149-4),ABS(J149-4))</f>
        <v>2.6</v>
      </c>
      <c r="L149" s="44">
        <v>5</v>
      </c>
      <c r="M149" s="44">
        <v>4</v>
      </c>
      <c r="N149" s="44">
        <v>7</v>
      </c>
      <c r="O149" s="9">
        <f>AVERAGE(L149:N149)</f>
        <v>5.333333333333333</v>
      </c>
      <c r="P149" s="44">
        <v>7</v>
      </c>
      <c r="Q149" s="44">
        <v>7</v>
      </c>
      <c r="R149" s="44">
        <v>3</v>
      </c>
      <c r="S149" s="44">
        <v>7</v>
      </c>
      <c r="T149" s="44">
        <f>-P149+Q149-R149+S149</f>
        <v>4</v>
      </c>
      <c r="U149" s="44"/>
      <c r="V149" s="44"/>
      <c r="W149" s="44"/>
      <c r="X149" s="44">
        <v>4</v>
      </c>
      <c r="Y149" s="44">
        <v>6</v>
      </c>
      <c r="Z149" s="44">
        <v>6</v>
      </c>
      <c r="AA149" s="44"/>
      <c r="AB149" s="44"/>
      <c r="AC149" s="44"/>
      <c r="AD149" s="44"/>
      <c r="AE149" s="44"/>
      <c r="AF149" s="44"/>
      <c r="AG149" s="44">
        <f>AVERAGE(U149:AF149)</f>
        <v>5.333333333333333</v>
      </c>
      <c r="AH149" s="44">
        <v>4</v>
      </c>
      <c r="AI149" s="44">
        <v>4</v>
      </c>
      <c r="AJ149" s="44">
        <v>4</v>
      </c>
      <c r="AK149" s="44">
        <v>4</v>
      </c>
      <c r="AL149" s="44">
        <v>4</v>
      </c>
      <c r="AM149" s="44">
        <v>4</v>
      </c>
      <c r="AN149" s="44">
        <v>4</v>
      </c>
      <c r="AO149" s="44">
        <v>4</v>
      </c>
      <c r="AP149" s="44">
        <v>4</v>
      </c>
      <c r="AQ149" s="44">
        <v>4</v>
      </c>
      <c r="AR149" s="44">
        <v>4</v>
      </c>
      <c r="AS149" s="44">
        <v>4</v>
      </c>
      <c r="AT149">
        <f>IF(C149="Unión por la Patria (Frente de Todos)",AVERAGE(AK149:AM149)-MIN(AVERAGE(AH149:AJ149),AVERAGE(AN149:AP149),AVERAGE(AQ149:AS149)),IF(C149="Juntos por el Cambio",AVERAGE(AH149:AJ149)-MIN(AVERAGE(AK149:AM149),AVERAGE(AN149:AP149),AVERAGE(AQ149:AS149)),IF(C149="La Libertad Avanza",AVERAGE(AN149:AP149)-MIN(AVERAGE(AQ149:AS149),AVERAGE(AK149:AM149),AVERAGE(AH149:AJ149)),IF(C149="Frente de Izquierda",AVERAGE(AQ149:AS149)-MIN(AVERAGE(AN149:AP149),AVERAGE(AK149:AM149),AVERAGE(AH149:AJ149)),"N/A"))))</f>
        <v>0</v>
      </c>
      <c r="AU149">
        <f>MAX(SUM(AH149:AJ149),SUM(AK149:AM149),SUM(AN149:AP149),SUM(AQ149:AS149))-MIN(SUM(AH149:AJ149),SUM(AK149:AM149),SUM(AN149:AP149),SUM(AQ149:AS149))</f>
        <v>0</v>
      </c>
      <c r="AV149">
        <f>IF(C149="Unión por la Patria (Frente de Todos)",AVERAGE(AK149:AM149)-AVERAGE(AH149:AJ149,AN149:AP149,AQ149:AS149),IF(C149="Juntos por el Cambio",AVERAGE(AH149:AJ149)-AVERAGE(AK149:AS149),IF(C149="La Libertad Avanza",AVERAGE(AN149:AP149)-AVERAGE(AQ149:AS149,AH149:AM149),IF(C149="Frente de Izquierda",AVERAGE(AQ149:AS149)-AVERAGE(AH149:AP149),"N/A"))))</f>
        <v>0</v>
      </c>
      <c r="AW149">
        <f>IF(C149="Unión por la Patria (Frente de Todos)",AK149-MIN(AH149,AN149,AQ149),IF(C149="Juntos por el Cambio",AH149-MIN(AK149,AN149,AQ149),IF(C149="La Libertad Avanza",AN149-MIN(AH149,AK149,AQ149),IF(C149="Frente de Izquierda",AQ149-MIN(AH149,AK149,AN149),"N/A"))))</f>
        <v>0</v>
      </c>
      <c r="AX149">
        <f>MAX(AH149,AK149,AN149,AQ149)-MIN(AH149,AK149,AN149,AQ149)</f>
        <v>0</v>
      </c>
      <c r="AY149">
        <f>IF(C149="Unión por la Patria (Frente de Todos)",AK149-AVERAGE(AQ149,AN149,AH149),IF(C149="Juntos por el Cambio",AH149-AVERAGE(AK149,AN149,AQ149),IF(C149="La Libertad Avanza",AN149-AVERAGE(AQ149,AK149,AH149),IF(C149="Frente de Izquierda",AQ149-AVERAGE(AN149,AK149,AH149),"N/A"))))</f>
        <v>0</v>
      </c>
      <c r="AZ149">
        <f>IF(C149="Unión por la Patria (Frente de Todos)",AL149-MIN(AI149,AO149,AR149),IF(C149="Juntos por el Cambio",AI149-MIN(AL149,AO149,AR149),IF(C149="La Libertad Avanza",AO149-MIN(AI149,AL149,AR149),IF(C149="Frente de Izquierda",AR149-MIN(AI149,AL149,AO149),"N/A"))))</f>
        <v>0</v>
      </c>
      <c r="BA149">
        <f>MAX(AI149,AL149,AO149,AR149)-MIN(AI149,AL149,AO149,AR149)</f>
        <v>0</v>
      </c>
      <c r="BB149">
        <f>IF(C149="Unión por la Patria (Frente de Todos)",AL149-AVERAGE(AI149,AO149,AR149),IF(C149="Juntos por el Cambio",AI149-AVERAGE(AL149,AO149,AR149),IF(C149="La Libertad Avanza",AO149-AVERAGE(AI149,AL149,AR149),IF(C149="Frente de Izquierda",AR149-AVERAGE(AI149,AL149,AO149),"N/A"))))</f>
        <v>0</v>
      </c>
      <c r="BC149">
        <f>IF(C149="Unión por la Patria (Frente de Todos)",AVERAGE(AH149:AJ149,AN149:AS149),IF(C149="Juntos por el Cambio",AVERAGE(AK149:AS149),IF(C149="La Libertad Avanza",AVERAGE(AQ149:AS149,AH149:AM149),IF(C149="Frente de Izquierda",AVERAGE(AH149:AP149),"N/A"))))</f>
        <v>4</v>
      </c>
      <c r="BE149" t="s">
        <v>53</v>
      </c>
      <c r="BF149">
        <v>7</v>
      </c>
      <c r="BG149">
        <v>6</v>
      </c>
      <c r="BH149">
        <v>5</v>
      </c>
      <c r="BI149">
        <v>7</v>
      </c>
      <c r="BJ149">
        <v>2</v>
      </c>
      <c r="BK149">
        <v>7</v>
      </c>
      <c r="BL149">
        <v>1</v>
      </c>
      <c r="BM149" s="44">
        <f>AVERAGE(ABS(BH149-4),ABS(BI149-4),ABS(BJ149-4),ABS(BK149-4),ABS(BL149-4))</f>
        <v>2.4</v>
      </c>
      <c r="BN149">
        <v>5</v>
      </c>
      <c r="BO149">
        <v>4</v>
      </c>
      <c r="BP149">
        <v>7</v>
      </c>
      <c r="BQ149" s="9">
        <f>AVERAGE(BN149:BP149)</f>
        <v>5.333333333333333</v>
      </c>
      <c r="BR149">
        <v>2</v>
      </c>
      <c r="BS149">
        <v>4</v>
      </c>
      <c r="BT149">
        <v>4</v>
      </c>
      <c r="BU149">
        <v>7</v>
      </c>
      <c r="BV149" s="44">
        <f>-BR149+BS149-BT149+BU149</f>
        <v>5</v>
      </c>
      <c r="BZ149">
        <v>4</v>
      </c>
      <c r="CA149">
        <v>4</v>
      </c>
      <c r="CB149">
        <v>5</v>
      </c>
      <c r="CI149" s="44">
        <f>AVERAGE(BW149:CH149)</f>
        <v>4.333333333333333</v>
      </c>
      <c r="CJ149">
        <v>4</v>
      </c>
      <c r="CK149">
        <v>4</v>
      </c>
      <c r="CL149">
        <v>6</v>
      </c>
      <c r="CM149">
        <v>5</v>
      </c>
      <c r="CN149">
        <v>5</v>
      </c>
      <c r="CO149">
        <v>5</v>
      </c>
      <c r="CP149">
        <v>4</v>
      </c>
      <c r="CQ149">
        <v>2</v>
      </c>
      <c r="CR149">
        <v>4</v>
      </c>
      <c r="CS149">
        <v>4</v>
      </c>
      <c r="CT149">
        <v>4</v>
      </c>
      <c r="CU149">
        <v>5</v>
      </c>
      <c r="CV149">
        <f>IF(BE149="Unión por la Patria (Frente de Todos)",AVERAGE(CM149:CO149)-MIN(AVERAGE(CJ149:CL149),AVERAGE(CP149:CR149),AVERAGE(CS149:CU149)),IF(BE149="Juntos por el Cambio",AVERAGE(CJ149:CL149)-MIN(AVERAGE(CM149:CO149),AVERAGE(CP149:CR149),AVERAGE(CS149:CU149)),IF(BE149="La Libertad Avanza",AVERAGE(CP149:CR149)-MIN(AVERAGE(CS149:CU149),AVERAGE(CM149:CO149),AVERAGE(CJ149:CL149)),IF(BE149="Frente de Izquierda",AVERAGE(CS149:CU149)-MIN(AVERAGE(CP149:CR149),AVERAGE(CM149:CO149),AVERAGE(CJ149:CL149)),"N/A"))))</f>
        <v>1.6666666666666665</v>
      </c>
      <c r="CW149">
        <f>MAX(SUM(CJ149:CL149),SUM(CM149:CO149),SUM(CP149:CR149),SUM(CS149:CU149))-MIN(SUM(CJ149:CL149),SUM(CM149:CO149),SUM(CP149:CR149),SUM(CS149:CU149))</f>
        <v>5</v>
      </c>
      <c r="CX149">
        <f>IF(BE149="Unión por la Patria (Frente de Todos)",AVERAGE(CM149:CO149)-AVERAGE(CJ149:CL149,CP149:CR149,CS149:CU149),IF(BE149="Juntos por el Cambio",AVERAGE(CJ149:CL149)-AVERAGE(CM149:CU149),IF(BE149="La Libertad Avanza",AVERAGE(CP149:CR149)-AVERAGE(CS149:CU149,CJ149:CO149),IF(BE149="Frente de Izquierda",AVERAGE(CS149:CU149)-AVERAGE(CJ149:CR149),"N/A"))))</f>
        <v>0.88888888888888928</v>
      </c>
      <c r="CY149">
        <f>IF(BE149="Unión por la Patria (Frente de Todos)",CM149-MIN(CJ149,CP149,CS149),IF(BE149="Juntos por el Cambio",CJ149-MIN(CM149,CP149,CS149),IF(BE149="La Libertad Avanza",CP149-MIN(CJ149,CM149,CS149),IF(BE149="Frente de Izquierda",CS149-MIN(CJ149,CM149,CP149),"N/A"))))</f>
        <v>1</v>
      </c>
      <c r="CZ149">
        <f>MAX(CJ149,CM149,CP149,CS149)-MIN(CJ149,CM149,CP149,CS149)</f>
        <v>1</v>
      </c>
      <c r="DA149">
        <f>IF(BE149="Unión por la Patria (Frente de Todos)",CM149-AVERAGE(CS149,CP149,CJ149),IF(BE149="Juntos por el Cambio",CJ149-AVERAGE(CM149,CP149,CS149),IF(BE149="La Libertad Avanza",CP149-AVERAGE(CS149,CM149,CJ149),IF(BE149="Frente de Izquierda",CS149-AVERAGE(CP149,CM149,CJ149),"N/A"))))</f>
        <v>1</v>
      </c>
      <c r="DB149">
        <f>IF(BE149="Unión por la Patria (Frente de Todos)",CN149-MIN(CK149,CQ149,CT149),IF(BE149="Juntos por el Cambio",CK149-MIN(CN149,CQ149,CT149),IF(BE149="La Libertad Avanza",CQ149-MIN(CK149,CN149,CT149),IF(BE149="Frente de Izquierda",CT149-MIN(CK149,CN149,CQ149),"N/A"))))</f>
        <v>3</v>
      </c>
      <c r="DC149">
        <f>MAX(CK149,CN149,CQ149,CT149)-MIN(CK149,CN149,CQ149,CT149)</f>
        <v>3</v>
      </c>
      <c r="DD149">
        <f>IF(BE149="Unión por la Patria (Frente de Todos)",CN149-AVERAGE(CK149,CQ149,CT149),IF(BE149="Juntos por el Cambio",CK149-AVERAGE(CN149,CQ149,CT149),IF(BE149="La Libertad Avanza",CQ149-AVERAGE(CK149,CN149,CT149),IF(BE149="Frente de Izquierda",CT149-AVERAGE(CK149,CN149,CQ149),"N/A"))))</f>
        <v>1.6666666666666665</v>
      </c>
      <c r="DE149">
        <f>IF(BE149="Unión por la Patria (Frente de Todos)",AVERAGE(CJ149:CL149,CP149:CU149),IF(BE149="Juntos por el Cambio",AVERAGE(CM149:CU149),IF(BE149="La Libertad Avanza",AVERAGE(CS149:CU149,CJ149:CO149),IF(BE149="Frente de Izquierda",AVERAGE(CJ149:CR149),"N/A"))))</f>
        <v>4.1111111111111107</v>
      </c>
      <c r="DF149">
        <v>6</v>
      </c>
      <c r="DG149">
        <v>2</v>
      </c>
      <c r="DH149">
        <v>0</v>
      </c>
      <c r="DI149">
        <v>2</v>
      </c>
      <c r="DJ149">
        <v>0</v>
      </c>
      <c r="DK149">
        <v>7</v>
      </c>
      <c r="DL149">
        <v>1</v>
      </c>
      <c r="DM149">
        <v>7</v>
      </c>
      <c r="DN149">
        <v>1</v>
      </c>
      <c r="DO149">
        <v>1</v>
      </c>
      <c r="DP149">
        <v>7</v>
      </c>
      <c r="DQ149">
        <v>7</v>
      </c>
      <c r="DR149">
        <v>7</v>
      </c>
      <c r="DS149">
        <v>3</v>
      </c>
      <c r="DT149">
        <v>7</v>
      </c>
      <c r="DU149">
        <v>7</v>
      </c>
      <c r="DV149">
        <v>1</v>
      </c>
      <c r="DW149" t="s">
        <v>618</v>
      </c>
      <c r="DX149" t="s">
        <v>617</v>
      </c>
      <c r="DY149" t="s">
        <v>617</v>
      </c>
      <c r="DZ149" t="s">
        <v>617</v>
      </c>
    </row>
    <row r="150" spans="1:130" x14ac:dyDescent="0.2">
      <c r="A150" s="44">
        <v>1232</v>
      </c>
      <c r="B150" s="44">
        <v>1</v>
      </c>
      <c r="C150" s="44" t="s">
        <v>47</v>
      </c>
      <c r="D150" s="44">
        <v>5</v>
      </c>
      <c r="E150" s="44">
        <v>6</v>
      </c>
      <c r="F150" s="44">
        <v>4</v>
      </c>
      <c r="G150" s="44">
        <v>2</v>
      </c>
      <c r="H150" s="44">
        <v>5</v>
      </c>
      <c r="I150" s="44">
        <v>7</v>
      </c>
      <c r="J150" s="44">
        <v>5</v>
      </c>
      <c r="K150" s="44">
        <f>AVERAGE(ABS(F150-4),ABS(G150-4),ABS(H150-4),ABS(I150-4),ABS(J150-4))</f>
        <v>1.4</v>
      </c>
      <c r="L150" s="44">
        <v>5</v>
      </c>
      <c r="M150" s="44">
        <v>5</v>
      </c>
      <c r="N150" s="44">
        <v>6</v>
      </c>
      <c r="O150" s="9">
        <f>AVERAGE(L150:N150)</f>
        <v>5.333333333333333</v>
      </c>
      <c r="P150" s="44">
        <v>1</v>
      </c>
      <c r="Q150" s="44">
        <v>6</v>
      </c>
      <c r="R150" s="44">
        <v>5</v>
      </c>
      <c r="S150" s="44">
        <v>7</v>
      </c>
      <c r="T150" s="44">
        <f>-P150+Q150-R150+S150</f>
        <v>7</v>
      </c>
      <c r="U150" s="44">
        <v>3</v>
      </c>
      <c r="V150" s="44">
        <v>1</v>
      </c>
      <c r="W150" s="44">
        <v>2</v>
      </c>
      <c r="X150" s="44"/>
      <c r="Y150" s="44"/>
      <c r="Z150" s="44"/>
      <c r="AA150" s="44"/>
      <c r="AB150" s="44"/>
      <c r="AC150" s="44"/>
      <c r="AD150" s="44"/>
      <c r="AE150" s="44"/>
      <c r="AF150" s="44"/>
      <c r="AG150" s="44">
        <f>AVERAGE(U150:AF150)</f>
        <v>2</v>
      </c>
      <c r="AH150" s="44">
        <v>4</v>
      </c>
      <c r="AI150" s="44">
        <v>4</v>
      </c>
      <c r="AJ150" s="44">
        <v>4</v>
      </c>
      <c r="AK150" s="44">
        <v>4</v>
      </c>
      <c r="AL150" s="44">
        <v>3</v>
      </c>
      <c r="AM150" s="44">
        <v>5</v>
      </c>
      <c r="AN150" s="44">
        <v>2</v>
      </c>
      <c r="AO150" s="44">
        <v>1</v>
      </c>
      <c r="AP150" s="44">
        <v>3</v>
      </c>
      <c r="AQ150" s="44">
        <v>4</v>
      </c>
      <c r="AR150" s="44">
        <v>2</v>
      </c>
      <c r="AS150" s="44">
        <v>5</v>
      </c>
      <c r="AT150">
        <f>IF(C150="Unión por la Patria (Frente de Todos)",AVERAGE(AK150:AM150)-MIN(AVERAGE(AH150:AJ150),AVERAGE(AN150:AP150),AVERAGE(AQ150:AS150)),IF(C150="Juntos por el Cambio",AVERAGE(AH150:AJ150)-MIN(AVERAGE(AK150:AM150),AVERAGE(AN150:AP150),AVERAGE(AQ150:AS150)),IF(C150="La Libertad Avanza",AVERAGE(AN150:AP150)-MIN(AVERAGE(AQ150:AS150),AVERAGE(AK150:AM150),AVERAGE(AH150:AJ150)),IF(C150="Frente de Izquierda",AVERAGE(AQ150:AS150)-MIN(AVERAGE(AN150:AP150),AVERAGE(AK150:AM150),AVERAGE(AH150:AJ150)),"N/A"))))</f>
        <v>2</v>
      </c>
      <c r="AU150">
        <f>MAX(SUM(AH150:AJ150),SUM(AK150:AM150),SUM(AN150:AP150),SUM(AQ150:AS150))-MIN(SUM(AH150:AJ150),SUM(AK150:AM150),SUM(AN150:AP150),SUM(AQ150:AS150))</f>
        <v>6</v>
      </c>
      <c r="AV150">
        <f>IF(C150="Unión por la Patria (Frente de Todos)",AVERAGE(AK150:AM150)-AVERAGE(AH150:AJ150,AN150:AP150,AQ150:AS150),IF(C150="Juntos por el Cambio",AVERAGE(AH150:AJ150)-AVERAGE(AK150:AS150),IF(C150="La Libertad Avanza",AVERAGE(AN150:AP150)-AVERAGE(AQ150:AS150,AH150:AM150),IF(C150="Frente de Izquierda",AVERAGE(AQ150:AS150)-AVERAGE(AH150:AP150),"N/A"))))</f>
        <v>0.77777777777777768</v>
      </c>
      <c r="AW150">
        <f>IF(C150="Unión por la Patria (Frente de Todos)",AK150-MIN(AH150,AN150,AQ150),IF(C150="Juntos por el Cambio",AH150-MIN(AK150,AN150,AQ150),IF(C150="La Libertad Avanza",AN150-MIN(AH150,AK150,AQ150),IF(C150="Frente de Izquierda",AQ150-MIN(AH150,AK150,AN150),"N/A"))))</f>
        <v>2</v>
      </c>
      <c r="AX150">
        <f>MAX(AH150,AK150,AN150,AQ150)-MIN(AH150,AK150,AN150,AQ150)</f>
        <v>2</v>
      </c>
      <c r="AY150">
        <f>IF(C150="Unión por la Patria (Frente de Todos)",AK150-AVERAGE(AQ150,AN150,AH150),IF(C150="Juntos por el Cambio",AH150-AVERAGE(AK150,AN150,AQ150),IF(C150="La Libertad Avanza",AN150-AVERAGE(AQ150,AK150,AH150),IF(C150="Frente de Izquierda",AQ150-AVERAGE(AN150,AK150,AH150),"N/A"))))</f>
        <v>0.66666666666666652</v>
      </c>
      <c r="AZ150">
        <f>IF(C150="Unión por la Patria (Frente de Todos)",AL150-MIN(AI150,AO150,AR150),IF(C150="Juntos por el Cambio",AI150-MIN(AL150,AO150,AR150),IF(C150="La Libertad Avanza",AO150-MIN(AI150,AL150,AR150),IF(C150="Frente de Izquierda",AR150-MIN(AI150,AL150,AO150),"N/A"))))</f>
        <v>3</v>
      </c>
      <c r="BA150">
        <f>MAX(AI150,AL150,AO150,AR150)-MIN(AI150,AL150,AO150,AR150)</f>
        <v>3</v>
      </c>
      <c r="BB150">
        <f>IF(C150="Unión por la Patria (Frente de Todos)",AL150-AVERAGE(AI150,AO150,AR150),IF(C150="Juntos por el Cambio",AI150-AVERAGE(AL150,AO150,AR150),IF(C150="La Libertad Avanza",AO150-AVERAGE(AI150,AL150,AR150),IF(C150="Frente de Izquierda",AR150-AVERAGE(AI150,AL150,AO150),"N/A"))))</f>
        <v>2</v>
      </c>
      <c r="BC150">
        <f>IF(C150="Unión por la Patria (Frente de Todos)",AVERAGE(AH150:AJ150,AN150:AS150),IF(C150="Juntos por el Cambio",AVERAGE(AK150:AS150),IF(C150="La Libertad Avanza",AVERAGE(AQ150:AS150,AH150:AM150),IF(C150="Frente de Izquierda",AVERAGE(AH150:AP150),"N/A"))))</f>
        <v>3.2222222222222223</v>
      </c>
      <c r="BE150" t="s">
        <v>47</v>
      </c>
      <c r="BF150">
        <v>6</v>
      </c>
      <c r="BG150">
        <v>7</v>
      </c>
      <c r="BH150">
        <v>5</v>
      </c>
      <c r="BI150">
        <v>3</v>
      </c>
      <c r="BJ150">
        <v>3</v>
      </c>
      <c r="BK150">
        <v>6</v>
      </c>
      <c r="BL150">
        <v>4</v>
      </c>
      <c r="BM150" s="44">
        <f>AVERAGE(ABS(BH150-4),ABS(BI150-4),ABS(BJ150-4),ABS(BK150-4),ABS(BL150-4))</f>
        <v>1</v>
      </c>
      <c r="BN150">
        <v>7</v>
      </c>
      <c r="BO150">
        <v>6</v>
      </c>
      <c r="BP150">
        <v>7</v>
      </c>
      <c r="BQ150" s="9">
        <f>AVERAGE(BN150:BP150)</f>
        <v>6.666666666666667</v>
      </c>
      <c r="BR150">
        <v>3</v>
      </c>
      <c r="BS150">
        <v>6</v>
      </c>
      <c r="BT150">
        <v>5</v>
      </c>
      <c r="BU150">
        <v>7</v>
      </c>
      <c r="BV150" s="44">
        <f>-BR150+BS150-BT150+BU150</f>
        <v>5</v>
      </c>
      <c r="BW150">
        <v>3</v>
      </c>
      <c r="BX150">
        <v>1</v>
      </c>
      <c r="BY150">
        <v>3</v>
      </c>
      <c r="CI150" s="44">
        <f>AVERAGE(BW150:CH150)</f>
        <v>2.3333333333333335</v>
      </c>
      <c r="CJ150">
        <v>4</v>
      </c>
      <c r="CK150">
        <v>5</v>
      </c>
      <c r="CL150">
        <v>5</v>
      </c>
      <c r="CM150">
        <v>4</v>
      </c>
      <c r="CN150">
        <v>5</v>
      </c>
      <c r="CO150">
        <v>6</v>
      </c>
      <c r="CP150">
        <v>2</v>
      </c>
      <c r="CQ150">
        <v>2</v>
      </c>
      <c r="CR150">
        <v>4</v>
      </c>
      <c r="CS150">
        <v>5</v>
      </c>
      <c r="CT150">
        <v>4</v>
      </c>
      <c r="CU150">
        <v>6</v>
      </c>
      <c r="CV150">
        <f>IF(BE150="Unión por la Patria (Frente de Todos)",AVERAGE(CM150:CO150)-MIN(AVERAGE(CJ150:CL150),AVERAGE(CP150:CR150),AVERAGE(CS150:CU150)),IF(BE150="Juntos por el Cambio",AVERAGE(CJ150:CL150)-MIN(AVERAGE(CM150:CO150),AVERAGE(CP150:CR150),AVERAGE(CS150:CU150)),IF(BE150="La Libertad Avanza",AVERAGE(CP150:CR150)-MIN(AVERAGE(CS150:CU150),AVERAGE(CM150:CO150),AVERAGE(CJ150:CL150)),IF(BE150="Frente de Izquierda",AVERAGE(CS150:CU150)-MIN(AVERAGE(CP150:CR150),AVERAGE(CM150:CO150),AVERAGE(CJ150:CL150)),"N/A"))))</f>
        <v>2.0000000000000004</v>
      </c>
      <c r="CW150">
        <f>MAX(SUM(CJ150:CL150),SUM(CM150:CO150),SUM(CP150:CR150),SUM(CS150:CU150))-MIN(SUM(CJ150:CL150),SUM(CM150:CO150),SUM(CP150:CR150),SUM(CS150:CU150))</f>
        <v>7</v>
      </c>
      <c r="CX150">
        <f>IF(BE150="Unión por la Patria (Frente de Todos)",AVERAGE(CM150:CO150)-AVERAGE(CJ150:CL150,CP150:CR150,CS150:CU150),IF(BE150="Juntos por el Cambio",AVERAGE(CJ150:CL150)-AVERAGE(CM150:CU150),IF(BE150="La Libertad Avanza",AVERAGE(CP150:CR150)-AVERAGE(CS150:CU150,CJ150:CO150),IF(BE150="Frente de Izquierda",AVERAGE(CS150:CU150)-AVERAGE(CJ150:CR150),"N/A"))))</f>
        <v>0.44444444444444464</v>
      </c>
      <c r="CY150">
        <f>IF(BE150="Unión por la Patria (Frente de Todos)",CM150-MIN(CJ150,CP150,CS150),IF(BE150="Juntos por el Cambio",CJ150-MIN(CM150,CP150,CS150),IF(BE150="La Libertad Avanza",CP150-MIN(CJ150,CM150,CS150),IF(BE150="Frente de Izquierda",CS150-MIN(CJ150,CM150,CP150),"N/A"))))</f>
        <v>2</v>
      </c>
      <c r="CZ150">
        <f>MAX(CJ150,CM150,CP150,CS150)-MIN(CJ150,CM150,CP150,CS150)</f>
        <v>3</v>
      </c>
      <c r="DA150">
        <f>IF(BE150="Unión por la Patria (Frente de Todos)",CM150-AVERAGE(CS150,CP150,CJ150),IF(BE150="Juntos por el Cambio",CJ150-AVERAGE(CM150,CP150,CS150),IF(BE150="La Libertad Avanza",CP150-AVERAGE(CS150,CM150,CJ150),IF(BE150="Frente de Izquierda",CS150-AVERAGE(CP150,CM150,CJ150),"N/A"))))</f>
        <v>0.33333333333333348</v>
      </c>
      <c r="DB150">
        <f>IF(BE150="Unión por la Patria (Frente de Todos)",CN150-MIN(CK150,CQ150,CT150),IF(BE150="Juntos por el Cambio",CK150-MIN(CN150,CQ150,CT150),IF(BE150="La Libertad Avanza",CQ150-MIN(CK150,CN150,CT150),IF(BE150="Frente de Izquierda",CT150-MIN(CK150,CN150,CQ150),"N/A"))))</f>
        <v>3</v>
      </c>
      <c r="DC150">
        <f>MAX(CK150,CN150,CQ150,CT150)-MIN(CK150,CN150,CQ150,CT150)</f>
        <v>3</v>
      </c>
      <c r="DD150">
        <f>IF(BE150="Unión por la Patria (Frente de Todos)",CN150-AVERAGE(CK150,CQ150,CT150),IF(BE150="Juntos por el Cambio",CK150-AVERAGE(CN150,CQ150,CT150),IF(BE150="La Libertad Avanza",CQ150-AVERAGE(CK150,CN150,CT150),IF(BE150="Frente de Izquierda",CT150-AVERAGE(CK150,CN150,CQ150),"N/A"))))</f>
        <v>1.3333333333333335</v>
      </c>
      <c r="DE150">
        <f>IF(BE150="Unión por la Patria (Frente de Todos)",AVERAGE(CJ150:CL150,CP150:CU150),IF(BE150="Juntos por el Cambio",AVERAGE(CM150:CU150),IF(BE150="La Libertad Avanza",AVERAGE(CS150:CU150,CJ150:CO150),IF(BE150="Frente de Izquierda",AVERAGE(CJ150:CR150),"N/A"))))</f>
        <v>4.2222222222222223</v>
      </c>
      <c r="DF150">
        <v>8</v>
      </c>
      <c r="DG150">
        <v>0</v>
      </c>
      <c r="DH150">
        <v>2</v>
      </c>
      <c r="DI150">
        <v>2</v>
      </c>
      <c r="DJ150">
        <v>1</v>
      </c>
      <c r="DK150">
        <v>7</v>
      </c>
      <c r="DL150">
        <v>1</v>
      </c>
      <c r="DM150">
        <v>5</v>
      </c>
      <c r="DN150">
        <v>1</v>
      </c>
      <c r="DO150">
        <v>2</v>
      </c>
      <c r="DP150">
        <v>7</v>
      </c>
      <c r="DQ150">
        <v>7</v>
      </c>
      <c r="DR150">
        <v>7</v>
      </c>
      <c r="DS150">
        <v>4</v>
      </c>
      <c r="DT150">
        <v>7</v>
      </c>
      <c r="DU150">
        <v>7</v>
      </c>
      <c r="DV150">
        <v>2</v>
      </c>
      <c r="DW150" t="s">
        <v>617</v>
      </c>
      <c r="DX150" t="s">
        <v>617</v>
      </c>
      <c r="DY150" t="s">
        <v>617</v>
      </c>
      <c r="DZ150" t="s">
        <v>618</v>
      </c>
    </row>
    <row r="151" spans="1:130" x14ac:dyDescent="0.2">
      <c r="A151" s="44">
        <v>281</v>
      </c>
      <c r="B151" s="44">
        <v>0</v>
      </c>
      <c r="C151" s="44" t="s">
        <v>47</v>
      </c>
      <c r="D151" s="44">
        <v>7</v>
      </c>
      <c r="E151" s="44">
        <v>7</v>
      </c>
      <c r="F151" s="44">
        <v>6</v>
      </c>
      <c r="G151" s="44">
        <v>1</v>
      </c>
      <c r="H151" s="44">
        <v>5</v>
      </c>
      <c r="I151" s="44">
        <v>5</v>
      </c>
      <c r="J151" s="44">
        <v>6</v>
      </c>
      <c r="K151" s="44">
        <f>AVERAGE(ABS(F151-4),ABS(G151-4),ABS(H151-4),ABS(I151-4),ABS(J151-4))</f>
        <v>1.8</v>
      </c>
      <c r="L151" s="44">
        <v>6</v>
      </c>
      <c r="M151" s="44">
        <v>4</v>
      </c>
      <c r="N151" s="44">
        <v>7</v>
      </c>
      <c r="O151" s="9">
        <f>AVERAGE(L151:N151)</f>
        <v>5.666666666666667</v>
      </c>
      <c r="P151" s="44">
        <v>2</v>
      </c>
      <c r="Q151" s="44">
        <v>7</v>
      </c>
      <c r="R151" s="44">
        <v>1</v>
      </c>
      <c r="S151" s="44">
        <v>6</v>
      </c>
      <c r="T151" s="44">
        <f>-P151+Q151-R151+S151</f>
        <v>10</v>
      </c>
      <c r="U151" s="44">
        <v>4</v>
      </c>
      <c r="V151" s="44">
        <v>4</v>
      </c>
      <c r="W151" s="44">
        <v>5</v>
      </c>
      <c r="X151" s="44"/>
      <c r="Y151" s="44"/>
      <c r="Z151" s="44"/>
      <c r="AA151" s="44"/>
      <c r="AB151" s="44"/>
      <c r="AC151" s="44"/>
      <c r="AD151" s="44"/>
      <c r="AE151" s="44"/>
      <c r="AF151" s="44"/>
      <c r="AG151" s="44">
        <f>AVERAGE(U151:AF151)</f>
        <v>4.333333333333333</v>
      </c>
      <c r="AH151" s="44">
        <v>4</v>
      </c>
      <c r="AI151" s="44">
        <v>5</v>
      </c>
      <c r="AJ151" s="44">
        <v>5</v>
      </c>
      <c r="AK151" s="44">
        <v>4</v>
      </c>
      <c r="AL151" s="44">
        <v>5</v>
      </c>
      <c r="AM151" s="44">
        <v>5</v>
      </c>
      <c r="AN151" s="44">
        <v>3</v>
      </c>
      <c r="AO151" s="44">
        <v>3</v>
      </c>
      <c r="AP151" s="44">
        <v>5</v>
      </c>
      <c r="AQ151" s="44">
        <v>3</v>
      </c>
      <c r="AR151" s="44">
        <v>3</v>
      </c>
      <c r="AS151" s="44">
        <v>5</v>
      </c>
      <c r="AT151">
        <f>IF(C151="Unión por la Patria (Frente de Todos)",AVERAGE(AK151:AM151)-MIN(AVERAGE(AH151:AJ151),AVERAGE(AN151:AP151),AVERAGE(AQ151:AS151)),IF(C151="Juntos por el Cambio",AVERAGE(AH151:AJ151)-MIN(AVERAGE(AK151:AM151),AVERAGE(AN151:AP151),AVERAGE(AQ151:AS151)),IF(C151="La Libertad Avanza",AVERAGE(AN151:AP151)-MIN(AVERAGE(AQ151:AS151),AVERAGE(AK151:AM151),AVERAGE(AH151:AJ151)),IF(C151="Frente de Izquierda",AVERAGE(AQ151:AS151)-MIN(AVERAGE(AN151:AP151),AVERAGE(AK151:AM151),AVERAGE(AH151:AJ151)),"N/A"))))</f>
        <v>1.0000000000000004</v>
      </c>
      <c r="AU151">
        <f>MAX(SUM(AH151:AJ151),SUM(AK151:AM151),SUM(AN151:AP151),SUM(AQ151:AS151))-MIN(SUM(AH151:AJ151),SUM(AK151:AM151),SUM(AN151:AP151),SUM(AQ151:AS151))</f>
        <v>3</v>
      </c>
      <c r="AV151">
        <f>IF(C151="Unión por la Patria (Frente de Todos)",AVERAGE(AK151:AM151)-AVERAGE(AH151:AJ151,AN151:AP151,AQ151:AS151),IF(C151="Juntos por el Cambio",AVERAGE(AH151:AJ151)-AVERAGE(AK151:AS151),IF(C151="La Libertad Avanza",AVERAGE(AN151:AP151)-AVERAGE(AQ151:AS151,AH151:AM151),IF(C151="Frente de Izquierda",AVERAGE(AQ151:AS151)-AVERAGE(AH151:AP151),"N/A"))))</f>
        <v>0.66666666666666696</v>
      </c>
      <c r="AW151">
        <f>IF(C151="Unión por la Patria (Frente de Todos)",AK151-MIN(AH151,AN151,AQ151),IF(C151="Juntos por el Cambio",AH151-MIN(AK151,AN151,AQ151),IF(C151="La Libertad Avanza",AN151-MIN(AH151,AK151,AQ151),IF(C151="Frente de Izquierda",AQ151-MIN(AH151,AK151,AN151),"N/A"))))</f>
        <v>1</v>
      </c>
      <c r="AX151">
        <f>MAX(AH151,AK151,AN151,AQ151)-MIN(AH151,AK151,AN151,AQ151)</f>
        <v>1</v>
      </c>
      <c r="AY151">
        <f>IF(C151="Unión por la Patria (Frente de Todos)",AK151-AVERAGE(AQ151,AN151,AH151),IF(C151="Juntos por el Cambio",AH151-AVERAGE(AK151,AN151,AQ151),IF(C151="La Libertad Avanza",AN151-AVERAGE(AQ151,AK151,AH151),IF(C151="Frente de Izquierda",AQ151-AVERAGE(AN151,AK151,AH151),"N/A"))))</f>
        <v>0.66666666666666652</v>
      </c>
      <c r="AZ151">
        <f>IF(C151="Unión por la Patria (Frente de Todos)",AL151-MIN(AI151,AO151,AR151),IF(C151="Juntos por el Cambio",AI151-MIN(AL151,AO151,AR151),IF(C151="La Libertad Avanza",AO151-MIN(AI151,AL151,AR151),IF(C151="Frente de Izquierda",AR151-MIN(AI151,AL151,AO151),"N/A"))))</f>
        <v>2</v>
      </c>
      <c r="BA151">
        <f>MAX(AI151,AL151,AO151,AR151)-MIN(AI151,AL151,AO151,AR151)</f>
        <v>2</v>
      </c>
      <c r="BB151">
        <f>IF(C151="Unión por la Patria (Frente de Todos)",AL151-AVERAGE(AI151,AO151,AR151),IF(C151="Juntos por el Cambio",AI151-AVERAGE(AL151,AO151,AR151),IF(C151="La Libertad Avanza",AO151-AVERAGE(AI151,AL151,AR151),IF(C151="Frente de Izquierda",AR151-AVERAGE(AI151,AL151,AO151),"N/A"))))</f>
        <v>1.3333333333333335</v>
      </c>
      <c r="BC151">
        <f>IF(C151="Unión por la Patria (Frente de Todos)",AVERAGE(AH151:AJ151,AN151:AS151),IF(C151="Juntos por el Cambio",AVERAGE(AK151:AS151),IF(C151="La Libertad Avanza",AVERAGE(AQ151:AS151,AH151:AM151),IF(C151="Frente de Izquierda",AVERAGE(AH151:AP151),"N/A"))))</f>
        <v>4</v>
      </c>
      <c r="BE151" t="s">
        <v>47</v>
      </c>
      <c r="BF151">
        <v>7</v>
      </c>
      <c r="BG151">
        <v>6</v>
      </c>
      <c r="BH151">
        <v>5</v>
      </c>
      <c r="BI151">
        <v>1</v>
      </c>
      <c r="BJ151">
        <v>5</v>
      </c>
      <c r="BK151">
        <v>2</v>
      </c>
      <c r="BL151">
        <v>5</v>
      </c>
      <c r="BM151" s="44">
        <f>AVERAGE(ABS(BH151-4),ABS(BI151-4),ABS(BJ151-4),ABS(BK151-4),ABS(BL151-4))</f>
        <v>1.6</v>
      </c>
      <c r="BN151">
        <v>5</v>
      </c>
      <c r="BO151">
        <v>4</v>
      </c>
      <c r="BP151">
        <v>6</v>
      </c>
      <c r="BQ151" s="9">
        <f>AVERAGE(BN151:BP151)</f>
        <v>5</v>
      </c>
      <c r="BR151">
        <v>3</v>
      </c>
      <c r="BS151">
        <v>6</v>
      </c>
      <c r="BT151">
        <v>3</v>
      </c>
      <c r="BU151">
        <v>6</v>
      </c>
      <c r="BV151" s="44">
        <f>-BR151+BS151-BT151+BU151</f>
        <v>6</v>
      </c>
      <c r="BW151">
        <v>4</v>
      </c>
      <c r="BX151">
        <v>4</v>
      </c>
      <c r="BY151">
        <v>5</v>
      </c>
      <c r="CI151" s="44">
        <f>AVERAGE(BW151:CH151)</f>
        <v>4.333333333333333</v>
      </c>
      <c r="CJ151">
        <v>4</v>
      </c>
      <c r="CK151">
        <v>5</v>
      </c>
      <c r="CL151">
        <v>5</v>
      </c>
      <c r="CM151">
        <v>3</v>
      </c>
      <c r="CN151">
        <v>5</v>
      </c>
      <c r="CO151">
        <v>5</v>
      </c>
      <c r="CP151">
        <v>3</v>
      </c>
      <c r="CQ151">
        <v>5</v>
      </c>
      <c r="CR151">
        <v>5</v>
      </c>
      <c r="CS151">
        <v>3</v>
      </c>
      <c r="CT151">
        <v>5</v>
      </c>
      <c r="CU151">
        <v>5</v>
      </c>
      <c r="CV151">
        <f>IF(BE151="Unión por la Patria (Frente de Todos)",AVERAGE(CM151:CO151)-MIN(AVERAGE(CJ151:CL151),AVERAGE(CP151:CR151),AVERAGE(CS151:CU151)),IF(BE151="Juntos por el Cambio",AVERAGE(CJ151:CL151)-MIN(AVERAGE(CM151:CO151),AVERAGE(CP151:CR151),AVERAGE(CS151:CU151)),IF(BE151="La Libertad Avanza",AVERAGE(CP151:CR151)-MIN(AVERAGE(CS151:CU151),AVERAGE(CM151:CO151),AVERAGE(CJ151:CL151)),IF(BE151="Frente de Izquierda",AVERAGE(CS151:CU151)-MIN(AVERAGE(CP151:CR151),AVERAGE(CM151:CO151),AVERAGE(CJ151:CL151)),"N/A"))))</f>
        <v>0.33333333333333393</v>
      </c>
      <c r="CW151">
        <f>MAX(SUM(CJ151:CL151),SUM(CM151:CO151),SUM(CP151:CR151),SUM(CS151:CU151))-MIN(SUM(CJ151:CL151),SUM(CM151:CO151),SUM(CP151:CR151),SUM(CS151:CU151))</f>
        <v>1</v>
      </c>
      <c r="CX151">
        <f>IF(BE151="Unión por la Patria (Frente de Todos)",AVERAGE(CM151:CO151)-AVERAGE(CJ151:CL151,CP151:CR151,CS151:CU151),IF(BE151="Juntos por el Cambio",AVERAGE(CJ151:CL151)-AVERAGE(CM151:CU151),IF(BE151="La Libertad Avanza",AVERAGE(CP151:CR151)-AVERAGE(CS151:CU151,CJ151:CO151),IF(BE151="Frente de Izquierda",AVERAGE(CS151:CU151)-AVERAGE(CJ151:CR151),"N/A"))))</f>
        <v>0.33333333333333393</v>
      </c>
      <c r="CY151">
        <f>IF(BE151="Unión por la Patria (Frente de Todos)",CM151-MIN(CJ151,CP151,CS151),IF(BE151="Juntos por el Cambio",CJ151-MIN(CM151,CP151,CS151),IF(BE151="La Libertad Avanza",CP151-MIN(CJ151,CM151,CS151),IF(BE151="Frente de Izquierda",CS151-MIN(CJ151,CM151,CP151),"N/A"))))</f>
        <v>1</v>
      </c>
      <c r="CZ151">
        <f>MAX(CJ151,CM151,CP151,CS151)-MIN(CJ151,CM151,CP151,CS151)</f>
        <v>1</v>
      </c>
      <c r="DA151">
        <f>IF(BE151="Unión por la Patria (Frente de Todos)",CM151-AVERAGE(CS151,CP151,CJ151),IF(BE151="Juntos por el Cambio",CJ151-AVERAGE(CM151,CP151,CS151),IF(BE151="La Libertad Avanza",CP151-AVERAGE(CS151,CM151,CJ151),IF(BE151="Frente de Izquierda",CS151-AVERAGE(CP151,CM151,CJ151),"N/A"))))</f>
        <v>1</v>
      </c>
      <c r="DB151">
        <f>IF(BE151="Unión por la Patria (Frente de Todos)",CN151-MIN(CK151,CQ151,CT151),IF(BE151="Juntos por el Cambio",CK151-MIN(CN151,CQ151,CT151),IF(BE151="La Libertad Avanza",CQ151-MIN(CK151,CN151,CT151),IF(BE151="Frente de Izquierda",CT151-MIN(CK151,CN151,CQ151),"N/A"))))</f>
        <v>0</v>
      </c>
      <c r="DC151">
        <f>MAX(CK151,CN151,CQ151,CT151)-MIN(CK151,CN151,CQ151,CT151)</f>
        <v>0</v>
      </c>
      <c r="DD151">
        <f>IF(BE151="Unión por la Patria (Frente de Todos)",CN151-AVERAGE(CK151,CQ151,CT151),IF(BE151="Juntos por el Cambio",CK151-AVERAGE(CN151,CQ151,CT151),IF(BE151="La Libertad Avanza",CQ151-AVERAGE(CK151,CN151,CT151),IF(BE151="Frente de Izquierda",CT151-AVERAGE(CK151,CN151,CQ151),"N/A"))))</f>
        <v>0</v>
      </c>
      <c r="DE151">
        <f>IF(BE151="Unión por la Patria (Frente de Todos)",AVERAGE(CJ151:CL151,CP151:CU151),IF(BE151="Juntos por el Cambio",AVERAGE(CM151:CU151),IF(BE151="La Libertad Avanza",AVERAGE(CS151:CU151,CJ151:CO151),IF(BE151="Frente de Izquierda",AVERAGE(CJ151:CR151),"N/A"))))</f>
        <v>4.333333333333333</v>
      </c>
      <c r="DF151">
        <v>8</v>
      </c>
      <c r="DG151" t="s">
        <v>518</v>
      </c>
      <c r="DH151" t="s">
        <v>518</v>
      </c>
      <c r="DI151" t="s">
        <v>518</v>
      </c>
      <c r="DJ151" t="s">
        <v>518</v>
      </c>
      <c r="DK151" t="s">
        <v>518</v>
      </c>
      <c r="DL151" t="s">
        <v>518</v>
      </c>
      <c r="DM151" t="s">
        <v>518</v>
      </c>
      <c r="DN151" t="s">
        <v>518</v>
      </c>
      <c r="DO151" t="s">
        <v>518</v>
      </c>
      <c r="DP151" t="s">
        <v>518</v>
      </c>
      <c r="DQ151" t="s">
        <v>518</v>
      </c>
      <c r="DR151" t="s">
        <v>518</v>
      </c>
      <c r="DS151" t="s">
        <v>518</v>
      </c>
      <c r="DT151" t="s">
        <v>518</v>
      </c>
      <c r="DU151" t="s">
        <v>518</v>
      </c>
      <c r="DV151" t="s">
        <v>518</v>
      </c>
      <c r="DW151" t="s">
        <v>518</v>
      </c>
      <c r="DX151" t="s">
        <v>518</v>
      </c>
      <c r="DY151" t="s">
        <v>518</v>
      </c>
      <c r="DZ151" t="s">
        <v>518</v>
      </c>
    </row>
    <row r="152" spans="1:130" x14ac:dyDescent="0.2">
      <c r="A152" s="44">
        <v>509</v>
      </c>
      <c r="B152" s="44">
        <v>1</v>
      </c>
      <c r="C152" s="44" t="s">
        <v>47</v>
      </c>
      <c r="D152" s="44">
        <v>7</v>
      </c>
      <c r="E152" s="44">
        <v>5</v>
      </c>
      <c r="F152" s="44">
        <v>5</v>
      </c>
      <c r="G152" s="44">
        <v>4</v>
      </c>
      <c r="H152" s="44">
        <v>7</v>
      </c>
      <c r="I152" s="44">
        <v>7</v>
      </c>
      <c r="J152" s="44">
        <v>3</v>
      </c>
      <c r="K152" s="44">
        <f>AVERAGE(ABS(F152-4),ABS(G152-4),ABS(H152-4),ABS(I152-4),ABS(J152-4))</f>
        <v>1.6</v>
      </c>
      <c r="L152" s="44">
        <v>5</v>
      </c>
      <c r="M152" s="44">
        <v>5</v>
      </c>
      <c r="N152" s="44">
        <v>6</v>
      </c>
      <c r="O152" s="9">
        <f>AVERAGE(L152:N152)</f>
        <v>5.333333333333333</v>
      </c>
      <c r="P152" s="44">
        <v>4</v>
      </c>
      <c r="Q152" s="44">
        <v>6</v>
      </c>
      <c r="R152" s="44">
        <v>7</v>
      </c>
      <c r="S152" s="44">
        <v>7</v>
      </c>
      <c r="T152" s="44">
        <f>-P152+Q152-R152+S152</f>
        <v>2</v>
      </c>
      <c r="U152" s="44">
        <v>4</v>
      </c>
      <c r="V152" s="44">
        <v>4</v>
      </c>
      <c r="W152" s="44">
        <v>3</v>
      </c>
      <c r="X152" s="44"/>
      <c r="Y152" s="44"/>
      <c r="Z152" s="44"/>
      <c r="AA152" s="44"/>
      <c r="AB152" s="44"/>
      <c r="AC152" s="44"/>
      <c r="AD152" s="44"/>
      <c r="AE152" s="44"/>
      <c r="AF152" s="44"/>
      <c r="AG152" s="44">
        <f>AVERAGE(U152:AF152)</f>
        <v>3.6666666666666665</v>
      </c>
      <c r="AH152" s="44">
        <v>5</v>
      </c>
      <c r="AI152" s="44">
        <v>4</v>
      </c>
      <c r="AJ152" s="44">
        <v>5</v>
      </c>
      <c r="AK152" s="44">
        <v>4</v>
      </c>
      <c r="AL152" s="44">
        <v>4</v>
      </c>
      <c r="AM152" s="44">
        <v>5</v>
      </c>
      <c r="AN152" s="44">
        <v>4</v>
      </c>
      <c r="AO152" s="44">
        <v>4</v>
      </c>
      <c r="AP152" s="44">
        <v>4</v>
      </c>
      <c r="AQ152" s="44">
        <v>4</v>
      </c>
      <c r="AR152" s="44">
        <v>4</v>
      </c>
      <c r="AS152" s="44">
        <v>4</v>
      </c>
      <c r="AT152">
        <f>IF(C152="Unión por la Patria (Frente de Todos)",AVERAGE(AK152:AM152)-MIN(AVERAGE(AH152:AJ152),AVERAGE(AN152:AP152),AVERAGE(AQ152:AS152)),IF(C152="Juntos por el Cambio",AVERAGE(AH152:AJ152)-MIN(AVERAGE(AK152:AM152),AVERAGE(AN152:AP152),AVERAGE(AQ152:AS152)),IF(C152="La Libertad Avanza",AVERAGE(AN152:AP152)-MIN(AVERAGE(AQ152:AS152),AVERAGE(AK152:AM152),AVERAGE(AH152:AJ152)),IF(C152="Frente de Izquierda",AVERAGE(AQ152:AS152)-MIN(AVERAGE(AN152:AP152),AVERAGE(AK152:AM152),AVERAGE(AH152:AJ152)),"N/A"))))</f>
        <v>0.66666666666666696</v>
      </c>
      <c r="AU152">
        <f>MAX(SUM(AH152:AJ152),SUM(AK152:AM152),SUM(AN152:AP152),SUM(AQ152:AS152))-MIN(SUM(AH152:AJ152),SUM(AK152:AM152),SUM(AN152:AP152),SUM(AQ152:AS152))</f>
        <v>2</v>
      </c>
      <c r="AV152">
        <f>IF(C152="Unión por la Patria (Frente de Todos)",AVERAGE(AK152:AM152)-AVERAGE(AH152:AJ152,AN152:AP152,AQ152:AS152),IF(C152="Juntos por el Cambio",AVERAGE(AH152:AJ152)-AVERAGE(AK152:AS152),IF(C152="La Libertad Avanza",AVERAGE(AN152:AP152)-AVERAGE(AQ152:AS152,AH152:AM152),IF(C152="Frente de Izquierda",AVERAGE(AQ152:AS152)-AVERAGE(AH152:AP152),"N/A"))))</f>
        <v>0.55555555555555625</v>
      </c>
      <c r="AW152">
        <f>IF(C152="Unión por la Patria (Frente de Todos)",AK152-MIN(AH152,AN152,AQ152),IF(C152="Juntos por el Cambio",AH152-MIN(AK152,AN152,AQ152),IF(C152="La Libertad Avanza",AN152-MIN(AH152,AK152,AQ152),IF(C152="Frente de Izquierda",AQ152-MIN(AH152,AK152,AN152),"N/A"))))</f>
        <v>1</v>
      </c>
      <c r="AX152">
        <f>MAX(AH152,AK152,AN152,AQ152)-MIN(AH152,AK152,AN152,AQ152)</f>
        <v>1</v>
      </c>
      <c r="AY152">
        <f>IF(C152="Unión por la Patria (Frente de Todos)",AK152-AVERAGE(AQ152,AN152,AH152),IF(C152="Juntos por el Cambio",AH152-AVERAGE(AK152,AN152,AQ152),IF(C152="La Libertad Avanza",AN152-AVERAGE(AQ152,AK152,AH152),IF(C152="Frente de Izquierda",AQ152-AVERAGE(AN152,AK152,AH152),"N/A"))))</f>
        <v>1</v>
      </c>
      <c r="AZ152">
        <f>IF(C152="Unión por la Patria (Frente de Todos)",AL152-MIN(AI152,AO152,AR152),IF(C152="Juntos por el Cambio",AI152-MIN(AL152,AO152,AR152),IF(C152="La Libertad Avanza",AO152-MIN(AI152,AL152,AR152),IF(C152="Frente de Izquierda",AR152-MIN(AI152,AL152,AO152),"N/A"))))</f>
        <v>0</v>
      </c>
      <c r="BA152">
        <f>MAX(AI152,AL152,AO152,AR152)-MIN(AI152,AL152,AO152,AR152)</f>
        <v>0</v>
      </c>
      <c r="BB152">
        <f>IF(C152="Unión por la Patria (Frente de Todos)",AL152-AVERAGE(AI152,AO152,AR152),IF(C152="Juntos por el Cambio",AI152-AVERAGE(AL152,AO152,AR152),IF(C152="La Libertad Avanza",AO152-AVERAGE(AI152,AL152,AR152),IF(C152="Frente de Izquierda",AR152-AVERAGE(AI152,AL152,AO152),"N/A"))))</f>
        <v>0</v>
      </c>
      <c r="BC152">
        <f>IF(C152="Unión por la Patria (Frente de Todos)",AVERAGE(AH152:AJ152,AN152:AS152),IF(C152="Juntos por el Cambio",AVERAGE(AK152:AS152),IF(C152="La Libertad Avanza",AVERAGE(AQ152:AS152,AH152:AM152),IF(C152="Frente de Izquierda",AVERAGE(AH152:AP152),"N/A"))))</f>
        <v>4.1111111111111107</v>
      </c>
      <c r="BE152" t="s">
        <v>47</v>
      </c>
      <c r="BF152">
        <v>7</v>
      </c>
      <c r="BG152">
        <v>5</v>
      </c>
      <c r="BH152">
        <v>5</v>
      </c>
      <c r="BI152">
        <v>4</v>
      </c>
      <c r="BJ152">
        <v>6</v>
      </c>
      <c r="BK152">
        <v>6</v>
      </c>
      <c r="BL152">
        <v>4</v>
      </c>
      <c r="BM152" s="44">
        <f>AVERAGE(ABS(BH152-4),ABS(BI152-4),ABS(BJ152-4),ABS(BK152-4),ABS(BL152-4))</f>
        <v>1</v>
      </c>
      <c r="BN152">
        <v>6</v>
      </c>
      <c r="BO152">
        <v>6</v>
      </c>
      <c r="BP152">
        <v>7</v>
      </c>
      <c r="BQ152" s="9">
        <f>AVERAGE(BN152:BP152)</f>
        <v>6.333333333333333</v>
      </c>
      <c r="BR152">
        <v>4</v>
      </c>
      <c r="BS152">
        <v>6</v>
      </c>
      <c r="BT152">
        <v>6</v>
      </c>
      <c r="BU152">
        <v>6</v>
      </c>
      <c r="BV152" s="44">
        <f>-BR152+BS152-BT152+BU152</f>
        <v>2</v>
      </c>
      <c r="BW152">
        <v>5</v>
      </c>
      <c r="BX152">
        <v>4</v>
      </c>
      <c r="BY152">
        <v>4</v>
      </c>
      <c r="CI152" s="44">
        <f>AVERAGE(BW152:CH152)</f>
        <v>4.333333333333333</v>
      </c>
      <c r="CJ152">
        <v>5</v>
      </c>
      <c r="CK152">
        <v>5</v>
      </c>
      <c r="CL152">
        <v>5</v>
      </c>
      <c r="CM152">
        <v>5</v>
      </c>
      <c r="CN152">
        <v>5</v>
      </c>
      <c r="CO152">
        <v>5</v>
      </c>
      <c r="CP152">
        <v>4</v>
      </c>
      <c r="CQ152">
        <v>4</v>
      </c>
      <c r="CR152">
        <v>5</v>
      </c>
      <c r="CS152">
        <v>4</v>
      </c>
      <c r="CT152">
        <v>4</v>
      </c>
      <c r="CU152">
        <v>5</v>
      </c>
      <c r="CV152">
        <f>IF(BE152="Unión por la Patria (Frente de Todos)",AVERAGE(CM152:CO152)-MIN(AVERAGE(CJ152:CL152),AVERAGE(CP152:CR152),AVERAGE(CS152:CU152)),IF(BE152="Juntos por el Cambio",AVERAGE(CJ152:CL152)-MIN(AVERAGE(CM152:CO152),AVERAGE(CP152:CR152),AVERAGE(CS152:CU152)),IF(BE152="La Libertad Avanza",AVERAGE(CP152:CR152)-MIN(AVERAGE(CS152:CU152),AVERAGE(CM152:CO152),AVERAGE(CJ152:CL152)),IF(BE152="Frente de Izquierda",AVERAGE(CS152:CU152)-MIN(AVERAGE(CP152:CR152),AVERAGE(CM152:CO152),AVERAGE(CJ152:CL152)),"N/A"))))</f>
        <v>0.66666666666666696</v>
      </c>
      <c r="CW152">
        <f>MAX(SUM(CJ152:CL152),SUM(CM152:CO152),SUM(CP152:CR152),SUM(CS152:CU152))-MIN(SUM(CJ152:CL152),SUM(CM152:CO152),SUM(CP152:CR152),SUM(CS152:CU152))</f>
        <v>2</v>
      </c>
      <c r="CX152">
        <f>IF(BE152="Unión por la Patria (Frente de Todos)",AVERAGE(CM152:CO152)-AVERAGE(CJ152:CL152,CP152:CR152,CS152:CU152),IF(BE152="Juntos por el Cambio",AVERAGE(CJ152:CL152)-AVERAGE(CM152:CU152),IF(BE152="La Libertad Avanza",AVERAGE(CP152:CR152)-AVERAGE(CS152:CU152,CJ152:CO152),IF(BE152="Frente de Izquierda",AVERAGE(CS152:CU152)-AVERAGE(CJ152:CR152),"N/A"))))</f>
        <v>0.44444444444444464</v>
      </c>
      <c r="CY152">
        <f>IF(BE152="Unión por la Patria (Frente de Todos)",CM152-MIN(CJ152,CP152,CS152),IF(BE152="Juntos por el Cambio",CJ152-MIN(CM152,CP152,CS152),IF(BE152="La Libertad Avanza",CP152-MIN(CJ152,CM152,CS152),IF(BE152="Frente de Izquierda",CS152-MIN(CJ152,CM152,CP152),"N/A"))))</f>
        <v>1</v>
      </c>
      <c r="CZ152">
        <f>MAX(CJ152,CM152,CP152,CS152)-MIN(CJ152,CM152,CP152,CS152)</f>
        <v>1</v>
      </c>
      <c r="DA152">
        <f>IF(BE152="Unión por la Patria (Frente de Todos)",CM152-AVERAGE(CS152,CP152,CJ152),IF(BE152="Juntos por el Cambio",CJ152-AVERAGE(CM152,CP152,CS152),IF(BE152="La Libertad Avanza",CP152-AVERAGE(CS152,CM152,CJ152),IF(BE152="Frente de Izquierda",CS152-AVERAGE(CP152,CM152,CJ152),"N/A"))))</f>
        <v>0.66666666666666696</v>
      </c>
      <c r="DB152">
        <f>IF(BE152="Unión por la Patria (Frente de Todos)",CN152-MIN(CK152,CQ152,CT152),IF(BE152="Juntos por el Cambio",CK152-MIN(CN152,CQ152,CT152),IF(BE152="La Libertad Avanza",CQ152-MIN(CK152,CN152,CT152),IF(BE152="Frente de Izquierda",CT152-MIN(CK152,CN152,CQ152),"N/A"))))</f>
        <v>1</v>
      </c>
      <c r="DC152">
        <f>MAX(CK152,CN152,CQ152,CT152)-MIN(CK152,CN152,CQ152,CT152)</f>
        <v>1</v>
      </c>
      <c r="DD152">
        <f>IF(BE152="Unión por la Patria (Frente de Todos)",CN152-AVERAGE(CK152,CQ152,CT152),IF(BE152="Juntos por el Cambio",CK152-AVERAGE(CN152,CQ152,CT152),IF(BE152="La Libertad Avanza",CQ152-AVERAGE(CK152,CN152,CT152),IF(BE152="Frente de Izquierda",CT152-AVERAGE(CK152,CN152,CQ152),"N/A"))))</f>
        <v>0.66666666666666696</v>
      </c>
      <c r="DE152">
        <f>IF(BE152="Unión por la Patria (Frente de Todos)",AVERAGE(CJ152:CL152,CP152:CU152),IF(BE152="Juntos por el Cambio",AVERAGE(CM152:CU152),IF(BE152="La Libertad Avanza",AVERAGE(CS152:CU152,CJ152:CO152),IF(BE152="Frente de Izquierda",AVERAGE(CJ152:CR152),"N/A"))))</f>
        <v>4.5555555555555554</v>
      </c>
      <c r="DF152">
        <v>7</v>
      </c>
      <c r="DG152">
        <v>0</v>
      </c>
      <c r="DH152">
        <v>2</v>
      </c>
      <c r="DI152">
        <v>2</v>
      </c>
      <c r="DJ152">
        <v>0</v>
      </c>
      <c r="DK152">
        <v>7</v>
      </c>
      <c r="DL152">
        <v>1</v>
      </c>
      <c r="DM152">
        <v>7</v>
      </c>
      <c r="DN152">
        <v>2</v>
      </c>
      <c r="DO152">
        <v>2</v>
      </c>
      <c r="DP152">
        <v>7</v>
      </c>
      <c r="DQ152">
        <v>6</v>
      </c>
      <c r="DR152">
        <v>6</v>
      </c>
      <c r="DS152">
        <v>6</v>
      </c>
      <c r="DT152">
        <v>6</v>
      </c>
      <c r="DU152">
        <v>6</v>
      </c>
      <c r="DV152">
        <v>6</v>
      </c>
      <c r="DW152" t="s">
        <v>617</v>
      </c>
      <c r="DX152" t="s">
        <v>617</v>
      </c>
      <c r="DY152" t="s">
        <v>617</v>
      </c>
      <c r="DZ152" t="s">
        <v>618</v>
      </c>
    </row>
    <row r="153" spans="1:130" x14ac:dyDescent="0.2">
      <c r="A153" s="44">
        <v>709</v>
      </c>
      <c r="B153" s="44">
        <v>1</v>
      </c>
      <c r="C153" s="44" t="s">
        <v>47</v>
      </c>
      <c r="D153" s="44">
        <v>4</v>
      </c>
      <c r="E153" s="44">
        <v>5</v>
      </c>
      <c r="F153" s="44">
        <v>5</v>
      </c>
      <c r="G153" s="44">
        <v>3</v>
      </c>
      <c r="H153" s="44">
        <v>5</v>
      </c>
      <c r="I153" s="44">
        <v>5</v>
      </c>
      <c r="J153" s="44">
        <v>5</v>
      </c>
      <c r="K153" s="44">
        <f>AVERAGE(ABS(F153-4),ABS(G153-4),ABS(H153-4),ABS(I153-4),ABS(J153-4))</f>
        <v>1</v>
      </c>
      <c r="L153" s="44">
        <v>5</v>
      </c>
      <c r="M153" s="44">
        <v>3</v>
      </c>
      <c r="N153" s="44">
        <v>7</v>
      </c>
      <c r="O153" s="9">
        <f>AVERAGE(L153:N153)</f>
        <v>5</v>
      </c>
      <c r="P153" s="44">
        <v>3</v>
      </c>
      <c r="Q153" s="44">
        <v>7</v>
      </c>
      <c r="R153" s="44">
        <v>4</v>
      </c>
      <c r="S153" s="44">
        <v>7</v>
      </c>
      <c r="T153" s="44">
        <f>-P153+Q153-R153+S153</f>
        <v>7</v>
      </c>
      <c r="U153" s="44">
        <v>5</v>
      </c>
      <c r="V153" s="44">
        <v>1</v>
      </c>
      <c r="W153" s="44">
        <v>4</v>
      </c>
      <c r="X153" s="44"/>
      <c r="Y153" s="44"/>
      <c r="Z153" s="44"/>
      <c r="AA153" s="44"/>
      <c r="AB153" s="44"/>
      <c r="AC153" s="44"/>
      <c r="AD153" s="44"/>
      <c r="AE153" s="44"/>
      <c r="AF153" s="44"/>
      <c r="AG153" s="44">
        <f>AVERAGE(U153:AF153)</f>
        <v>3.3333333333333335</v>
      </c>
      <c r="AH153" s="44">
        <v>5</v>
      </c>
      <c r="AI153" s="44">
        <v>6</v>
      </c>
      <c r="AJ153" s="44">
        <v>6</v>
      </c>
      <c r="AK153" s="44">
        <v>3</v>
      </c>
      <c r="AL153" s="44">
        <v>3</v>
      </c>
      <c r="AM153" s="44">
        <v>6</v>
      </c>
      <c r="AN153" s="44">
        <v>4</v>
      </c>
      <c r="AO153" s="44">
        <v>3</v>
      </c>
      <c r="AP153" s="44">
        <v>6</v>
      </c>
      <c r="AQ153" s="44">
        <v>4</v>
      </c>
      <c r="AR153" s="44">
        <v>3</v>
      </c>
      <c r="AS153" s="44">
        <v>6</v>
      </c>
      <c r="AT153">
        <f>IF(C153="Unión por la Patria (Frente de Todos)",AVERAGE(AK153:AM153)-MIN(AVERAGE(AH153:AJ153),AVERAGE(AN153:AP153),AVERAGE(AQ153:AS153)),IF(C153="Juntos por el Cambio",AVERAGE(AH153:AJ153)-MIN(AVERAGE(AK153:AM153),AVERAGE(AN153:AP153),AVERAGE(AQ153:AS153)),IF(C153="La Libertad Avanza",AVERAGE(AN153:AP153)-MIN(AVERAGE(AQ153:AS153),AVERAGE(AK153:AM153),AVERAGE(AH153:AJ153)),IF(C153="Frente de Izquierda",AVERAGE(AQ153:AS153)-MIN(AVERAGE(AN153:AP153),AVERAGE(AK153:AM153),AVERAGE(AH153:AJ153)),"N/A"))))</f>
        <v>1.666666666666667</v>
      </c>
      <c r="AU153">
        <f>MAX(SUM(AH153:AJ153),SUM(AK153:AM153),SUM(AN153:AP153),SUM(AQ153:AS153))-MIN(SUM(AH153:AJ153),SUM(AK153:AM153),SUM(AN153:AP153),SUM(AQ153:AS153))</f>
        <v>5</v>
      </c>
      <c r="AV153">
        <f>IF(C153="Unión por la Patria (Frente de Todos)",AVERAGE(AK153:AM153)-AVERAGE(AH153:AJ153,AN153:AP153,AQ153:AS153),IF(C153="Juntos por el Cambio",AVERAGE(AH153:AJ153)-AVERAGE(AK153:AS153),IF(C153="La Libertad Avanza",AVERAGE(AN153:AP153)-AVERAGE(AQ153:AS153,AH153:AM153),IF(C153="Frente de Izquierda",AVERAGE(AQ153:AS153)-AVERAGE(AH153:AP153),"N/A"))))</f>
        <v>1.4444444444444446</v>
      </c>
      <c r="AW153">
        <f>IF(C153="Unión por la Patria (Frente de Todos)",AK153-MIN(AH153,AN153,AQ153),IF(C153="Juntos por el Cambio",AH153-MIN(AK153,AN153,AQ153),IF(C153="La Libertad Avanza",AN153-MIN(AH153,AK153,AQ153),IF(C153="Frente de Izquierda",AQ153-MIN(AH153,AK153,AN153),"N/A"))))</f>
        <v>2</v>
      </c>
      <c r="AX153">
        <f>MAX(AH153,AK153,AN153,AQ153)-MIN(AH153,AK153,AN153,AQ153)</f>
        <v>2</v>
      </c>
      <c r="AY153">
        <f>IF(C153="Unión por la Patria (Frente de Todos)",AK153-AVERAGE(AQ153,AN153,AH153),IF(C153="Juntos por el Cambio",AH153-AVERAGE(AK153,AN153,AQ153),IF(C153="La Libertad Avanza",AN153-AVERAGE(AQ153,AK153,AH153),IF(C153="Frente de Izquierda",AQ153-AVERAGE(AN153,AK153,AH153),"N/A"))))</f>
        <v>1.3333333333333335</v>
      </c>
      <c r="AZ153">
        <f>IF(C153="Unión por la Patria (Frente de Todos)",AL153-MIN(AI153,AO153,AR153),IF(C153="Juntos por el Cambio",AI153-MIN(AL153,AO153,AR153),IF(C153="La Libertad Avanza",AO153-MIN(AI153,AL153,AR153),IF(C153="Frente de Izquierda",AR153-MIN(AI153,AL153,AO153),"N/A"))))</f>
        <v>3</v>
      </c>
      <c r="BA153">
        <f>MAX(AI153,AL153,AO153,AR153)-MIN(AI153,AL153,AO153,AR153)</f>
        <v>3</v>
      </c>
      <c r="BB153">
        <f>IF(C153="Unión por la Patria (Frente de Todos)",AL153-AVERAGE(AI153,AO153,AR153),IF(C153="Juntos por el Cambio",AI153-AVERAGE(AL153,AO153,AR153),IF(C153="La Libertad Avanza",AO153-AVERAGE(AI153,AL153,AR153),IF(C153="Frente de Izquierda",AR153-AVERAGE(AI153,AL153,AO153),"N/A"))))</f>
        <v>3</v>
      </c>
      <c r="BC153">
        <f>IF(C153="Unión por la Patria (Frente de Todos)",AVERAGE(AH153:AJ153,AN153:AS153),IF(C153="Juntos por el Cambio",AVERAGE(AK153:AS153),IF(C153="La Libertad Avanza",AVERAGE(AQ153:AS153,AH153:AM153),IF(C153="Frente de Izquierda",AVERAGE(AH153:AP153),"N/A"))))</f>
        <v>4.2222222222222223</v>
      </c>
      <c r="BE153" t="s">
        <v>47</v>
      </c>
      <c r="BF153">
        <v>6</v>
      </c>
      <c r="BG153">
        <v>5</v>
      </c>
      <c r="BH153">
        <v>5</v>
      </c>
      <c r="BI153">
        <v>3</v>
      </c>
      <c r="BJ153">
        <v>4</v>
      </c>
      <c r="BK153">
        <v>6</v>
      </c>
      <c r="BL153">
        <v>4</v>
      </c>
      <c r="BM153" s="44">
        <f>AVERAGE(ABS(BH153-4),ABS(BI153-4),ABS(BJ153-4),ABS(BK153-4),ABS(BL153-4))</f>
        <v>0.8</v>
      </c>
      <c r="BN153">
        <v>5</v>
      </c>
      <c r="BO153">
        <v>2</v>
      </c>
      <c r="BP153">
        <v>7</v>
      </c>
      <c r="BQ153" s="9">
        <f>AVERAGE(BN153:BP153)</f>
        <v>4.666666666666667</v>
      </c>
      <c r="BR153">
        <v>4</v>
      </c>
      <c r="BS153">
        <v>7</v>
      </c>
      <c r="BT153">
        <v>5</v>
      </c>
      <c r="BU153">
        <v>7</v>
      </c>
      <c r="BV153" s="44">
        <f>-BR153+BS153-BT153+BU153</f>
        <v>5</v>
      </c>
      <c r="BW153">
        <v>5</v>
      </c>
      <c r="BX153">
        <v>1</v>
      </c>
      <c r="BY153">
        <v>4</v>
      </c>
      <c r="CI153" s="44">
        <f>AVERAGE(BW153:CH153)</f>
        <v>3.3333333333333335</v>
      </c>
      <c r="CJ153">
        <v>5</v>
      </c>
      <c r="CK153">
        <v>5</v>
      </c>
      <c r="CL153">
        <v>6</v>
      </c>
      <c r="CM153">
        <v>4</v>
      </c>
      <c r="CN153">
        <v>4</v>
      </c>
      <c r="CO153">
        <v>6</v>
      </c>
      <c r="CP153">
        <v>4</v>
      </c>
      <c r="CQ153">
        <v>4</v>
      </c>
      <c r="CR153">
        <v>6</v>
      </c>
      <c r="CS153">
        <v>4</v>
      </c>
      <c r="CT153">
        <v>4</v>
      </c>
      <c r="CU153">
        <v>6</v>
      </c>
      <c r="CV153">
        <f>IF(BE153="Unión por la Patria (Frente de Todos)",AVERAGE(CM153:CO153)-MIN(AVERAGE(CJ153:CL153),AVERAGE(CP153:CR153),AVERAGE(CS153:CU153)),IF(BE153="Juntos por el Cambio",AVERAGE(CJ153:CL153)-MIN(AVERAGE(CM153:CO153),AVERAGE(CP153:CR153),AVERAGE(CS153:CU153)),IF(BE153="La Libertad Avanza",AVERAGE(CP153:CR153)-MIN(AVERAGE(CS153:CU153),AVERAGE(CM153:CO153),AVERAGE(CJ153:CL153)),IF(BE153="Frente de Izquierda",AVERAGE(CS153:CU153)-MIN(AVERAGE(CP153:CR153),AVERAGE(CM153:CO153),AVERAGE(CJ153:CL153)),"N/A"))))</f>
        <v>0.66666666666666607</v>
      </c>
      <c r="CW153">
        <f>MAX(SUM(CJ153:CL153),SUM(CM153:CO153),SUM(CP153:CR153),SUM(CS153:CU153))-MIN(SUM(CJ153:CL153),SUM(CM153:CO153),SUM(CP153:CR153),SUM(CS153:CU153))</f>
        <v>2</v>
      </c>
      <c r="CX153">
        <f>IF(BE153="Unión por la Patria (Frente de Todos)",AVERAGE(CM153:CO153)-AVERAGE(CJ153:CL153,CP153:CR153,CS153:CU153),IF(BE153="Juntos por el Cambio",AVERAGE(CJ153:CL153)-AVERAGE(CM153:CU153),IF(BE153="La Libertad Avanza",AVERAGE(CP153:CR153)-AVERAGE(CS153:CU153,CJ153:CO153),IF(BE153="Frente de Izquierda",AVERAGE(CS153:CU153)-AVERAGE(CJ153:CR153),"N/A"))))</f>
        <v>0.66666666666666607</v>
      </c>
      <c r="CY153">
        <f>IF(BE153="Unión por la Patria (Frente de Todos)",CM153-MIN(CJ153,CP153,CS153),IF(BE153="Juntos por el Cambio",CJ153-MIN(CM153,CP153,CS153),IF(BE153="La Libertad Avanza",CP153-MIN(CJ153,CM153,CS153),IF(BE153="Frente de Izquierda",CS153-MIN(CJ153,CM153,CP153),"N/A"))))</f>
        <v>1</v>
      </c>
      <c r="CZ153">
        <f>MAX(CJ153,CM153,CP153,CS153)-MIN(CJ153,CM153,CP153,CS153)</f>
        <v>1</v>
      </c>
      <c r="DA153">
        <f>IF(BE153="Unión por la Patria (Frente de Todos)",CM153-AVERAGE(CS153,CP153,CJ153),IF(BE153="Juntos por el Cambio",CJ153-AVERAGE(CM153,CP153,CS153),IF(BE153="La Libertad Avanza",CP153-AVERAGE(CS153,CM153,CJ153),IF(BE153="Frente de Izquierda",CS153-AVERAGE(CP153,CM153,CJ153),"N/A"))))</f>
        <v>1</v>
      </c>
      <c r="DB153">
        <f>IF(BE153="Unión por la Patria (Frente de Todos)",CN153-MIN(CK153,CQ153,CT153),IF(BE153="Juntos por el Cambio",CK153-MIN(CN153,CQ153,CT153),IF(BE153="La Libertad Avanza",CQ153-MIN(CK153,CN153,CT153),IF(BE153="Frente de Izquierda",CT153-MIN(CK153,CN153,CQ153),"N/A"))))</f>
        <v>1</v>
      </c>
      <c r="DC153">
        <f>MAX(CK153,CN153,CQ153,CT153)-MIN(CK153,CN153,CQ153,CT153)</f>
        <v>1</v>
      </c>
      <c r="DD153">
        <f>IF(BE153="Unión por la Patria (Frente de Todos)",CN153-AVERAGE(CK153,CQ153,CT153),IF(BE153="Juntos por el Cambio",CK153-AVERAGE(CN153,CQ153,CT153),IF(BE153="La Libertad Avanza",CQ153-AVERAGE(CK153,CN153,CT153),IF(BE153="Frente de Izquierda",CT153-AVERAGE(CK153,CN153,CQ153),"N/A"))))</f>
        <v>1</v>
      </c>
      <c r="DE153">
        <f>IF(BE153="Unión por la Patria (Frente de Todos)",AVERAGE(CJ153:CL153,CP153:CU153),IF(BE153="Juntos por el Cambio",AVERAGE(CM153:CU153),IF(BE153="La Libertad Avanza",AVERAGE(CS153:CU153,CJ153:CO153),IF(BE153="Frente de Izquierda",AVERAGE(CJ153:CR153),"N/A"))))</f>
        <v>4.666666666666667</v>
      </c>
      <c r="DF153">
        <v>7</v>
      </c>
      <c r="DG153">
        <v>0</v>
      </c>
      <c r="DH153">
        <v>3</v>
      </c>
      <c r="DI153">
        <v>1</v>
      </c>
      <c r="DJ153">
        <v>0</v>
      </c>
      <c r="DK153">
        <v>7</v>
      </c>
      <c r="DL153">
        <v>1</v>
      </c>
      <c r="DM153">
        <v>7</v>
      </c>
      <c r="DN153">
        <v>1</v>
      </c>
      <c r="DO153">
        <v>2</v>
      </c>
      <c r="DP153">
        <v>7</v>
      </c>
      <c r="DQ153">
        <v>7</v>
      </c>
      <c r="DR153">
        <v>6</v>
      </c>
      <c r="DS153">
        <v>6</v>
      </c>
      <c r="DT153">
        <v>7</v>
      </c>
      <c r="DU153">
        <v>7</v>
      </c>
      <c r="DV153">
        <v>4</v>
      </c>
      <c r="DW153" t="s">
        <v>617</v>
      </c>
      <c r="DX153" t="s">
        <v>618</v>
      </c>
      <c r="DY153" t="s">
        <v>617</v>
      </c>
      <c r="DZ153" t="s">
        <v>618</v>
      </c>
    </row>
    <row r="154" spans="1:130" x14ac:dyDescent="0.2">
      <c r="A154" s="44">
        <v>1021</v>
      </c>
      <c r="B154" s="44">
        <v>0</v>
      </c>
      <c r="C154" s="44" t="s">
        <v>47</v>
      </c>
      <c r="D154" s="44">
        <v>5</v>
      </c>
      <c r="E154" s="44">
        <v>6</v>
      </c>
      <c r="F154" s="44">
        <v>3</v>
      </c>
      <c r="G154" s="44">
        <v>4</v>
      </c>
      <c r="H154" s="44">
        <v>5</v>
      </c>
      <c r="I154" s="44">
        <v>5</v>
      </c>
      <c r="J154" s="44">
        <v>5</v>
      </c>
      <c r="K154" s="44">
        <f>AVERAGE(ABS(F154-4),ABS(G154-4),ABS(H154-4),ABS(I154-4),ABS(J154-4))</f>
        <v>0.8</v>
      </c>
      <c r="L154" s="44">
        <v>6</v>
      </c>
      <c r="M154" s="44">
        <v>5</v>
      </c>
      <c r="N154" s="44">
        <v>7</v>
      </c>
      <c r="O154" s="9">
        <f>AVERAGE(L154:N154)</f>
        <v>6</v>
      </c>
      <c r="P154" s="44">
        <v>2</v>
      </c>
      <c r="Q154" s="44">
        <v>7</v>
      </c>
      <c r="R154" s="44">
        <v>5</v>
      </c>
      <c r="S154" s="44">
        <v>7</v>
      </c>
      <c r="T154" s="44">
        <f>-P154+Q154-R154+S154</f>
        <v>7</v>
      </c>
      <c r="U154" s="44">
        <v>5</v>
      </c>
      <c r="V154" s="44">
        <v>3</v>
      </c>
      <c r="W154" s="44">
        <v>4</v>
      </c>
      <c r="X154" s="44"/>
      <c r="Y154" s="44"/>
      <c r="Z154" s="44"/>
      <c r="AA154" s="44"/>
      <c r="AB154" s="44"/>
      <c r="AC154" s="44"/>
      <c r="AD154" s="44"/>
      <c r="AE154" s="44"/>
      <c r="AF154" s="44"/>
      <c r="AG154" s="44">
        <f>AVERAGE(U154:AF154)</f>
        <v>4</v>
      </c>
      <c r="AH154" s="44">
        <v>5</v>
      </c>
      <c r="AI154" s="44">
        <v>5</v>
      </c>
      <c r="AJ154" s="44">
        <v>5</v>
      </c>
      <c r="AK154" s="44">
        <v>5</v>
      </c>
      <c r="AL154" s="44">
        <v>4</v>
      </c>
      <c r="AM154" s="44">
        <v>5</v>
      </c>
      <c r="AN154" s="44">
        <v>5</v>
      </c>
      <c r="AO154" s="44">
        <v>5</v>
      </c>
      <c r="AP154" s="44">
        <v>5</v>
      </c>
      <c r="AQ154" s="44">
        <v>5</v>
      </c>
      <c r="AR154" s="44">
        <v>4</v>
      </c>
      <c r="AS154" s="44">
        <v>5</v>
      </c>
      <c r="AT154">
        <f>IF(C154="Unión por la Patria (Frente de Todos)",AVERAGE(AK154:AM154)-MIN(AVERAGE(AH154:AJ154),AVERAGE(AN154:AP154),AVERAGE(AQ154:AS154)),IF(C154="Juntos por el Cambio",AVERAGE(AH154:AJ154)-MIN(AVERAGE(AK154:AM154),AVERAGE(AN154:AP154),AVERAGE(AQ154:AS154)),IF(C154="La Libertad Avanza",AVERAGE(AN154:AP154)-MIN(AVERAGE(AQ154:AS154),AVERAGE(AK154:AM154),AVERAGE(AH154:AJ154)),IF(C154="Frente de Izquierda",AVERAGE(AQ154:AS154)-MIN(AVERAGE(AN154:AP154),AVERAGE(AK154:AM154),AVERAGE(AH154:AJ154)),"N/A"))))</f>
        <v>0.33333333333333304</v>
      </c>
      <c r="AU154">
        <f>MAX(SUM(AH154:AJ154),SUM(AK154:AM154),SUM(AN154:AP154),SUM(AQ154:AS154))-MIN(SUM(AH154:AJ154),SUM(AK154:AM154),SUM(AN154:AP154),SUM(AQ154:AS154))</f>
        <v>1</v>
      </c>
      <c r="AV154">
        <f>IF(C154="Unión por la Patria (Frente de Todos)",AVERAGE(AK154:AM154)-AVERAGE(AH154:AJ154,AN154:AP154,AQ154:AS154),IF(C154="Juntos por el Cambio",AVERAGE(AH154:AJ154)-AVERAGE(AK154:AS154),IF(C154="La Libertad Avanza",AVERAGE(AN154:AP154)-AVERAGE(AQ154:AS154,AH154:AM154),IF(C154="Frente de Izquierda",AVERAGE(AQ154:AS154)-AVERAGE(AH154:AP154),"N/A"))))</f>
        <v>0.22222222222222232</v>
      </c>
      <c r="AW154">
        <f>IF(C154="Unión por la Patria (Frente de Todos)",AK154-MIN(AH154,AN154,AQ154),IF(C154="Juntos por el Cambio",AH154-MIN(AK154,AN154,AQ154),IF(C154="La Libertad Avanza",AN154-MIN(AH154,AK154,AQ154),IF(C154="Frente de Izquierda",AQ154-MIN(AH154,AK154,AN154),"N/A"))))</f>
        <v>0</v>
      </c>
      <c r="AX154">
        <f>MAX(AH154,AK154,AN154,AQ154)-MIN(AH154,AK154,AN154,AQ154)</f>
        <v>0</v>
      </c>
      <c r="AY154">
        <f>IF(C154="Unión por la Patria (Frente de Todos)",AK154-AVERAGE(AQ154,AN154,AH154),IF(C154="Juntos por el Cambio",AH154-AVERAGE(AK154,AN154,AQ154),IF(C154="La Libertad Avanza",AN154-AVERAGE(AQ154,AK154,AH154),IF(C154="Frente de Izquierda",AQ154-AVERAGE(AN154,AK154,AH154),"N/A"))))</f>
        <v>0</v>
      </c>
      <c r="AZ154">
        <f>IF(C154="Unión por la Patria (Frente de Todos)",AL154-MIN(AI154,AO154,AR154),IF(C154="Juntos por el Cambio",AI154-MIN(AL154,AO154,AR154),IF(C154="La Libertad Avanza",AO154-MIN(AI154,AL154,AR154),IF(C154="Frente de Izquierda",AR154-MIN(AI154,AL154,AO154),"N/A"))))</f>
        <v>1</v>
      </c>
      <c r="BA154">
        <f>MAX(AI154,AL154,AO154,AR154)-MIN(AI154,AL154,AO154,AR154)</f>
        <v>1</v>
      </c>
      <c r="BB154">
        <f>IF(C154="Unión por la Patria (Frente de Todos)",AL154-AVERAGE(AI154,AO154,AR154),IF(C154="Juntos por el Cambio",AI154-AVERAGE(AL154,AO154,AR154),IF(C154="La Libertad Avanza",AO154-AVERAGE(AI154,AL154,AR154),IF(C154="Frente de Izquierda",AR154-AVERAGE(AI154,AL154,AO154),"N/A"))))</f>
        <v>0.66666666666666696</v>
      </c>
      <c r="BC154">
        <f>IF(C154="Unión por la Patria (Frente de Todos)",AVERAGE(AH154:AJ154,AN154:AS154),IF(C154="Juntos por el Cambio",AVERAGE(AK154:AS154),IF(C154="La Libertad Avanza",AVERAGE(AQ154:AS154,AH154:AM154),IF(C154="Frente de Izquierda",AVERAGE(AH154:AP154),"N/A"))))</f>
        <v>4.7777777777777777</v>
      </c>
      <c r="BE154" t="s">
        <v>47</v>
      </c>
      <c r="BF154">
        <v>5</v>
      </c>
      <c r="BG154">
        <v>6</v>
      </c>
      <c r="BH154">
        <v>3</v>
      </c>
      <c r="BI154">
        <v>4</v>
      </c>
      <c r="BJ154">
        <v>5</v>
      </c>
      <c r="BK154">
        <v>5</v>
      </c>
      <c r="BL154">
        <v>5</v>
      </c>
      <c r="BM154" s="44">
        <f>AVERAGE(ABS(BH154-4),ABS(BI154-4),ABS(BJ154-4),ABS(BK154-4),ABS(BL154-4))</f>
        <v>0.8</v>
      </c>
      <c r="BN154">
        <v>7</v>
      </c>
      <c r="BO154">
        <v>5</v>
      </c>
      <c r="BP154">
        <v>7</v>
      </c>
      <c r="BQ154" s="9">
        <f>AVERAGE(BN154:BP154)</f>
        <v>6.333333333333333</v>
      </c>
      <c r="BR154">
        <v>3</v>
      </c>
      <c r="BS154">
        <v>7</v>
      </c>
      <c r="BT154">
        <v>5</v>
      </c>
      <c r="BU154">
        <v>7</v>
      </c>
      <c r="BV154" s="44">
        <f>-BR154+BS154-BT154+BU154</f>
        <v>6</v>
      </c>
      <c r="BW154">
        <v>4</v>
      </c>
      <c r="BX154">
        <v>2</v>
      </c>
      <c r="BY154">
        <v>5</v>
      </c>
      <c r="CI154" s="44">
        <f>AVERAGE(BW154:CH154)</f>
        <v>3.6666666666666665</v>
      </c>
      <c r="CJ154">
        <v>5</v>
      </c>
      <c r="CK154">
        <v>5</v>
      </c>
      <c r="CL154">
        <v>5</v>
      </c>
      <c r="CM154">
        <v>5</v>
      </c>
      <c r="CN154">
        <v>4</v>
      </c>
      <c r="CO154">
        <v>5</v>
      </c>
      <c r="CP154">
        <v>5</v>
      </c>
      <c r="CQ154">
        <v>4</v>
      </c>
      <c r="CR154">
        <v>5</v>
      </c>
      <c r="CS154">
        <v>5</v>
      </c>
      <c r="CT154">
        <v>4</v>
      </c>
      <c r="CU154">
        <v>5</v>
      </c>
      <c r="CV154">
        <f>IF(BE154="Unión por la Patria (Frente de Todos)",AVERAGE(CM154:CO154)-MIN(AVERAGE(CJ154:CL154),AVERAGE(CP154:CR154),AVERAGE(CS154:CU154)),IF(BE154="Juntos por el Cambio",AVERAGE(CJ154:CL154)-MIN(AVERAGE(CM154:CO154),AVERAGE(CP154:CR154),AVERAGE(CS154:CU154)),IF(BE154="La Libertad Avanza",AVERAGE(CP154:CR154)-MIN(AVERAGE(CS154:CU154),AVERAGE(CM154:CO154),AVERAGE(CJ154:CL154)),IF(BE154="Frente de Izquierda",AVERAGE(CS154:CU154)-MIN(AVERAGE(CP154:CR154),AVERAGE(CM154:CO154),AVERAGE(CJ154:CL154)),"N/A"))))</f>
        <v>0.33333333333333304</v>
      </c>
      <c r="CW154">
        <f>MAX(SUM(CJ154:CL154),SUM(CM154:CO154),SUM(CP154:CR154),SUM(CS154:CU154))-MIN(SUM(CJ154:CL154),SUM(CM154:CO154),SUM(CP154:CR154),SUM(CS154:CU154))</f>
        <v>1</v>
      </c>
      <c r="CX154">
        <f>IF(BE154="Unión por la Patria (Frente de Todos)",AVERAGE(CM154:CO154)-AVERAGE(CJ154:CL154,CP154:CR154,CS154:CU154),IF(BE154="Juntos por el Cambio",AVERAGE(CJ154:CL154)-AVERAGE(CM154:CU154),IF(BE154="La Libertad Avanza",AVERAGE(CP154:CR154)-AVERAGE(CS154:CU154,CJ154:CO154),IF(BE154="Frente de Izquierda",AVERAGE(CS154:CU154)-AVERAGE(CJ154:CR154),"N/A"))))</f>
        <v>0.33333333333333304</v>
      </c>
      <c r="CY154">
        <f>IF(BE154="Unión por la Patria (Frente de Todos)",CM154-MIN(CJ154,CP154,CS154),IF(BE154="Juntos por el Cambio",CJ154-MIN(CM154,CP154,CS154),IF(BE154="La Libertad Avanza",CP154-MIN(CJ154,CM154,CS154),IF(BE154="Frente de Izquierda",CS154-MIN(CJ154,CM154,CP154),"N/A"))))</f>
        <v>0</v>
      </c>
      <c r="CZ154">
        <f>MAX(CJ154,CM154,CP154,CS154)-MIN(CJ154,CM154,CP154,CS154)</f>
        <v>0</v>
      </c>
      <c r="DA154">
        <f>IF(BE154="Unión por la Patria (Frente de Todos)",CM154-AVERAGE(CS154,CP154,CJ154),IF(BE154="Juntos por el Cambio",CJ154-AVERAGE(CM154,CP154,CS154),IF(BE154="La Libertad Avanza",CP154-AVERAGE(CS154,CM154,CJ154),IF(BE154="Frente de Izquierda",CS154-AVERAGE(CP154,CM154,CJ154),"N/A"))))</f>
        <v>0</v>
      </c>
      <c r="DB154">
        <f>IF(BE154="Unión por la Patria (Frente de Todos)",CN154-MIN(CK154,CQ154,CT154),IF(BE154="Juntos por el Cambio",CK154-MIN(CN154,CQ154,CT154),IF(BE154="La Libertad Avanza",CQ154-MIN(CK154,CN154,CT154),IF(BE154="Frente de Izquierda",CT154-MIN(CK154,CN154,CQ154),"N/A"))))</f>
        <v>1</v>
      </c>
      <c r="DC154">
        <f>MAX(CK154,CN154,CQ154,CT154)-MIN(CK154,CN154,CQ154,CT154)</f>
        <v>1</v>
      </c>
      <c r="DD154">
        <f>IF(BE154="Unión por la Patria (Frente de Todos)",CN154-AVERAGE(CK154,CQ154,CT154),IF(BE154="Juntos por el Cambio",CK154-AVERAGE(CN154,CQ154,CT154),IF(BE154="La Libertad Avanza",CQ154-AVERAGE(CK154,CN154,CT154),IF(BE154="Frente de Izquierda",CT154-AVERAGE(CK154,CN154,CQ154),"N/A"))))</f>
        <v>1</v>
      </c>
      <c r="DE154">
        <f>IF(BE154="Unión por la Patria (Frente de Todos)",AVERAGE(CJ154:CL154,CP154:CU154),IF(BE154="Juntos por el Cambio",AVERAGE(CM154:CU154),IF(BE154="La Libertad Avanza",AVERAGE(CS154:CU154,CJ154:CO154),IF(BE154="Frente de Izquierda",AVERAGE(CJ154:CR154),"N/A"))))</f>
        <v>4.666666666666667</v>
      </c>
      <c r="DF154">
        <v>6</v>
      </c>
      <c r="DG154" t="s">
        <v>518</v>
      </c>
      <c r="DH154" t="s">
        <v>518</v>
      </c>
      <c r="DI154" t="s">
        <v>518</v>
      </c>
      <c r="DJ154" t="s">
        <v>518</v>
      </c>
      <c r="DK154" t="s">
        <v>518</v>
      </c>
      <c r="DL154" t="s">
        <v>518</v>
      </c>
      <c r="DM154" t="s">
        <v>518</v>
      </c>
      <c r="DN154" t="s">
        <v>518</v>
      </c>
      <c r="DO154" t="s">
        <v>518</v>
      </c>
      <c r="DP154" t="s">
        <v>518</v>
      </c>
      <c r="DQ154" t="s">
        <v>518</v>
      </c>
      <c r="DR154" t="s">
        <v>518</v>
      </c>
      <c r="DS154" t="s">
        <v>518</v>
      </c>
      <c r="DT154" t="s">
        <v>518</v>
      </c>
      <c r="DU154" t="s">
        <v>518</v>
      </c>
      <c r="DV154" t="s">
        <v>518</v>
      </c>
      <c r="DW154" t="s">
        <v>518</v>
      </c>
      <c r="DX154" t="s">
        <v>518</v>
      </c>
      <c r="DY154" t="s">
        <v>518</v>
      </c>
      <c r="DZ154" t="s">
        <v>518</v>
      </c>
    </row>
    <row r="155" spans="1:130" x14ac:dyDescent="0.2">
      <c r="A155" s="44">
        <v>793</v>
      </c>
      <c r="B155" s="44">
        <v>1</v>
      </c>
      <c r="C155" s="44" t="s">
        <v>49</v>
      </c>
      <c r="D155" s="44">
        <v>6</v>
      </c>
      <c r="E155" s="44">
        <v>7</v>
      </c>
      <c r="F155" s="44">
        <v>4</v>
      </c>
      <c r="G155" s="44">
        <v>1</v>
      </c>
      <c r="H155" s="44">
        <v>5</v>
      </c>
      <c r="I155" s="44">
        <v>2</v>
      </c>
      <c r="J155" s="44">
        <v>6</v>
      </c>
      <c r="K155" s="44">
        <f>AVERAGE(ABS(F155-4),ABS(G155-4),ABS(H155-4),ABS(I155-4),ABS(J155-4))</f>
        <v>1.6</v>
      </c>
      <c r="L155" s="44">
        <v>4</v>
      </c>
      <c r="M155" s="44">
        <v>4</v>
      </c>
      <c r="N155" s="44">
        <v>7</v>
      </c>
      <c r="O155" s="9">
        <f>AVERAGE(L155:N155)</f>
        <v>5</v>
      </c>
      <c r="P155" s="44">
        <v>2</v>
      </c>
      <c r="Q155" s="44">
        <v>7</v>
      </c>
      <c r="R155" s="44">
        <v>7</v>
      </c>
      <c r="S155" s="44">
        <v>7</v>
      </c>
      <c r="T155" s="44">
        <f>-P155+Q155-R155+S155</f>
        <v>5</v>
      </c>
      <c r="U155" s="44"/>
      <c r="V155" s="44"/>
      <c r="W155" s="44"/>
      <c r="X155" s="44"/>
      <c r="Y155" s="44"/>
      <c r="Z155" s="44"/>
      <c r="AA155" s="44">
        <v>1</v>
      </c>
      <c r="AB155" s="44">
        <v>3</v>
      </c>
      <c r="AC155" s="44">
        <v>3</v>
      </c>
      <c r="AD155" s="44"/>
      <c r="AE155" s="44"/>
      <c r="AF155" s="44"/>
      <c r="AG155" s="44">
        <f>AVERAGE(U155:AF155)</f>
        <v>2.3333333333333335</v>
      </c>
      <c r="AH155" s="44">
        <v>3</v>
      </c>
      <c r="AI155" s="44">
        <v>6</v>
      </c>
      <c r="AJ155" s="44">
        <v>6</v>
      </c>
      <c r="AK155" s="44">
        <v>2</v>
      </c>
      <c r="AL155" s="44">
        <v>6</v>
      </c>
      <c r="AM155" s="44">
        <v>6</v>
      </c>
      <c r="AN155" s="44">
        <v>3</v>
      </c>
      <c r="AO155" s="44">
        <v>6</v>
      </c>
      <c r="AP155" s="44">
        <v>6</v>
      </c>
      <c r="AQ155" s="44">
        <v>2</v>
      </c>
      <c r="AR155" s="44">
        <v>1</v>
      </c>
      <c r="AS155" s="44">
        <v>6</v>
      </c>
      <c r="AT155">
        <f>IF(C155="Unión por la Patria (Frente de Todos)",AVERAGE(AK155:AM155)-MIN(AVERAGE(AH155:AJ155),AVERAGE(AN155:AP155),AVERAGE(AQ155:AS155)),IF(C155="Juntos por el Cambio",AVERAGE(AH155:AJ155)-MIN(AVERAGE(AK155:AM155),AVERAGE(AN155:AP155),AVERAGE(AQ155:AS155)),IF(C155="La Libertad Avanza",AVERAGE(AN155:AP155)-MIN(AVERAGE(AQ155:AS155),AVERAGE(AK155:AM155),AVERAGE(AH155:AJ155)),IF(C155="Frente de Izquierda",AVERAGE(AQ155:AS155)-MIN(AVERAGE(AN155:AP155),AVERAGE(AK155:AM155),AVERAGE(AH155:AJ155)),"N/A"))))</f>
        <v>2</v>
      </c>
      <c r="AU155">
        <f>MAX(SUM(AH155:AJ155),SUM(AK155:AM155),SUM(AN155:AP155),SUM(AQ155:AS155))-MIN(SUM(AH155:AJ155),SUM(AK155:AM155),SUM(AN155:AP155),SUM(AQ155:AS155))</f>
        <v>6</v>
      </c>
      <c r="AV155">
        <f>IF(C155="Unión por la Patria (Frente de Todos)",AVERAGE(AK155:AM155)-AVERAGE(AH155:AJ155,AN155:AP155,AQ155:AS155),IF(C155="Juntos por el Cambio",AVERAGE(AH155:AJ155)-AVERAGE(AK155:AS155),IF(C155="La Libertad Avanza",AVERAGE(AN155:AP155)-AVERAGE(AQ155:AS155,AH155:AM155),IF(C155="Frente de Izquierda",AVERAGE(AQ155:AS155)-AVERAGE(AH155:AP155),"N/A"))))</f>
        <v>0.77777777777777768</v>
      </c>
      <c r="AW155">
        <f>IF(C155="Unión por la Patria (Frente de Todos)",AK155-MIN(AH155,AN155,AQ155),IF(C155="Juntos por el Cambio",AH155-MIN(AK155,AN155,AQ155),IF(C155="La Libertad Avanza",AN155-MIN(AH155,AK155,AQ155),IF(C155="Frente de Izquierda",AQ155-MIN(AH155,AK155,AN155),"N/A"))))</f>
        <v>1</v>
      </c>
      <c r="AX155">
        <f>MAX(AH155,AK155,AN155,AQ155)-MIN(AH155,AK155,AN155,AQ155)</f>
        <v>1</v>
      </c>
      <c r="AY155">
        <f>IF(C155="Unión por la Patria (Frente de Todos)",AK155-AVERAGE(AQ155,AN155,AH155),IF(C155="Juntos por el Cambio",AH155-AVERAGE(AK155,AN155,AQ155),IF(C155="La Libertad Avanza",AN155-AVERAGE(AQ155,AK155,AH155),IF(C155="Frente de Izquierda",AQ155-AVERAGE(AN155,AK155,AH155),"N/A"))))</f>
        <v>0.66666666666666652</v>
      </c>
      <c r="AZ155">
        <f>IF(C155="Unión por la Patria (Frente de Todos)",AL155-MIN(AI155,AO155,AR155),IF(C155="Juntos por el Cambio",AI155-MIN(AL155,AO155,AR155),IF(C155="La Libertad Avanza",AO155-MIN(AI155,AL155,AR155),IF(C155="Frente de Izquierda",AR155-MIN(AI155,AL155,AO155),"N/A"))))</f>
        <v>5</v>
      </c>
      <c r="BA155">
        <f>MAX(AI155,AL155,AO155,AR155)-MIN(AI155,AL155,AO155,AR155)</f>
        <v>5</v>
      </c>
      <c r="BB155">
        <f>IF(C155="Unión por la Patria (Frente de Todos)",AL155-AVERAGE(AI155,AO155,AR155),IF(C155="Juntos por el Cambio",AI155-AVERAGE(AL155,AO155,AR155),IF(C155="La Libertad Avanza",AO155-AVERAGE(AI155,AL155,AR155),IF(C155="Frente de Izquierda",AR155-AVERAGE(AI155,AL155,AO155),"N/A"))))</f>
        <v>1.666666666666667</v>
      </c>
      <c r="BC155">
        <f>IF(C155="Unión por la Patria (Frente de Todos)",AVERAGE(AH155:AJ155,AN155:AS155),IF(C155="Juntos por el Cambio",AVERAGE(AK155:AS155),IF(C155="La Libertad Avanza",AVERAGE(AQ155:AS155,AH155:AM155),IF(C155="Frente de Izquierda",AVERAGE(AH155:AP155),"N/A"))))</f>
        <v>4.2222222222222223</v>
      </c>
      <c r="BE155" t="s">
        <v>49</v>
      </c>
      <c r="BF155">
        <v>6</v>
      </c>
      <c r="BG155">
        <v>6</v>
      </c>
      <c r="BH155">
        <v>4</v>
      </c>
      <c r="BI155">
        <v>2</v>
      </c>
      <c r="BJ155">
        <v>5</v>
      </c>
      <c r="BK155">
        <v>3</v>
      </c>
      <c r="BL155">
        <v>6</v>
      </c>
      <c r="BM155" s="44">
        <f>AVERAGE(ABS(BH155-4),ABS(BI155-4),ABS(BJ155-4),ABS(BK155-4),ABS(BL155-4))</f>
        <v>1.2</v>
      </c>
      <c r="BN155">
        <v>6</v>
      </c>
      <c r="BO155">
        <v>4</v>
      </c>
      <c r="BP155">
        <v>7</v>
      </c>
      <c r="BQ155" s="9">
        <f>AVERAGE(BN155:BP155)</f>
        <v>5.666666666666667</v>
      </c>
      <c r="BR155">
        <v>3</v>
      </c>
      <c r="BS155">
        <v>7</v>
      </c>
      <c r="BT155">
        <v>6</v>
      </c>
      <c r="BU155">
        <v>7</v>
      </c>
      <c r="BV155" s="44">
        <f>-BR155+BS155-BT155+BU155</f>
        <v>5</v>
      </c>
      <c r="CC155">
        <v>2</v>
      </c>
      <c r="CD155">
        <v>3</v>
      </c>
      <c r="CE155">
        <v>4</v>
      </c>
      <c r="CI155" s="44">
        <f>AVERAGE(BW155:CH155)</f>
        <v>3</v>
      </c>
      <c r="CJ155">
        <v>4</v>
      </c>
      <c r="CK155">
        <v>6</v>
      </c>
      <c r="CL155">
        <v>6</v>
      </c>
      <c r="CM155">
        <v>4</v>
      </c>
      <c r="CN155">
        <v>4</v>
      </c>
      <c r="CO155">
        <v>5</v>
      </c>
      <c r="CP155">
        <v>6</v>
      </c>
      <c r="CQ155">
        <v>3</v>
      </c>
      <c r="CR155">
        <v>6</v>
      </c>
      <c r="CS155">
        <v>5</v>
      </c>
      <c r="CT155">
        <v>5</v>
      </c>
      <c r="CU155">
        <v>5</v>
      </c>
      <c r="CV155">
        <f>IF(BE155="Unión por la Patria (Frente de Todos)",AVERAGE(CM155:CO155)-MIN(AVERAGE(CJ155:CL155),AVERAGE(CP155:CR155),AVERAGE(CS155:CU155)),IF(BE155="Juntos por el Cambio",AVERAGE(CJ155:CL155)-MIN(AVERAGE(CM155:CO155),AVERAGE(CP155:CR155),AVERAGE(CS155:CU155)),IF(BE155="La Libertad Avanza",AVERAGE(CP155:CR155)-MIN(AVERAGE(CS155:CU155),AVERAGE(CM155:CO155),AVERAGE(CJ155:CL155)),IF(BE155="Frente de Izquierda",AVERAGE(CS155:CU155)-MIN(AVERAGE(CP155:CR155),AVERAGE(CM155:CO155),AVERAGE(CJ155:CL155)),"N/A"))))</f>
        <v>0.66666666666666696</v>
      </c>
      <c r="CW155">
        <f>MAX(SUM(CJ155:CL155),SUM(CM155:CO155),SUM(CP155:CR155),SUM(CS155:CU155))-MIN(SUM(CJ155:CL155),SUM(CM155:CO155),SUM(CP155:CR155),SUM(CS155:CU155))</f>
        <v>3</v>
      </c>
      <c r="CX155">
        <f>IF(BE155="Unión por la Patria (Frente de Todos)",AVERAGE(CM155:CO155)-AVERAGE(CJ155:CL155,CP155:CR155,CS155:CU155),IF(BE155="Juntos por el Cambio",AVERAGE(CJ155:CL155)-AVERAGE(CM155:CU155),IF(BE155="La Libertad Avanza",AVERAGE(CP155:CR155)-AVERAGE(CS155:CU155,CJ155:CO155),IF(BE155="Frente de Izquierda",AVERAGE(CS155:CU155)-AVERAGE(CJ155:CR155),"N/A"))))</f>
        <v>0.11111111111111072</v>
      </c>
      <c r="CY155">
        <f>IF(BE155="Unión por la Patria (Frente de Todos)",CM155-MIN(CJ155,CP155,CS155),IF(BE155="Juntos por el Cambio",CJ155-MIN(CM155,CP155,CS155),IF(BE155="La Libertad Avanza",CP155-MIN(CJ155,CM155,CS155),IF(BE155="Frente de Izquierda",CS155-MIN(CJ155,CM155,CP155),"N/A"))))</f>
        <v>2</v>
      </c>
      <c r="CZ155">
        <f>MAX(CJ155,CM155,CP155,CS155)-MIN(CJ155,CM155,CP155,CS155)</f>
        <v>2</v>
      </c>
      <c r="DA155">
        <f>IF(BE155="Unión por la Patria (Frente de Todos)",CM155-AVERAGE(CS155,CP155,CJ155),IF(BE155="Juntos por el Cambio",CJ155-AVERAGE(CM155,CP155,CS155),IF(BE155="La Libertad Avanza",CP155-AVERAGE(CS155,CM155,CJ155),IF(BE155="Frente de Izquierda",CS155-AVERAGE(CP155,CM155,CJ155),"N/A"))))</f>
        <v>1.666666666666667</v>
      </c>
      <c r="DB155">
        <f>IF(BE155="Unión por la Patria (Frente de Todos)",CN155-MIN(CK155,CQ155,CT155),IF(BE155="Juntos por el Cambio",CK155-MIN(CN155,CQ155,CT155),IF(BE155="La Libertad Avanza",CQ155-MIN(CK155,CN155,CT155),IF(BE155="Frente de Izquierda",CT155-MIN(CK155,CN155,CQ155),"N/A"))))</f>
        <v>-1</v>
      </c>
      <c r="DC155">
        <f>MAX(CK155,CN155,CQ155,CT155)-MIN(CK155,CN155,CQ155,CT155)</f>
        <v>3</v>
      </c>
      <c r="DD155">
        <f>IF(BE155="Unión por la Patria (Frente de Todos)",CN155-AVERAGE(CK155,CQ155,CT155),IF(BE155="Juntos por el Cambio",CK155-AVERAGE(CN155,CQ155,CT155),IF(BE155="La Libertad Avanza",CQ155-AVERAGE(CK155,CN155,CT155),IF(BE155="Frente de Izquierda",CT155-AVERAGE(CK155,CN155,CQ155),"N/A"))))</f>
        <v>-2</v>
      </c>
      <c r="DE155">
        <f>IF(BE155="Unión por la Patria (Frente de Todos)",AVERAGE(CJ155:CL155,CP155:CU155),IF(BE155="Juntos por el Cambio",AVERAGE(CM155:CU155),IF(BE155="La Libertad Avanza",AVERAGE(CS155:CU155,CJ155:CO155),IF(BE155="Frente de Izquierda",AVERAGE(CJ155:CR155),"N/A"))))</f>
        <v>4.8888888888888893</v>
      </c>
      <c r="DF155">
        <v>5</v>
      </c>
      <c r="DG155">
        <v>2</v>
      </c>
      <c r="DH155">
        <v>2</v>
      </c>
      <c r="DI155">
        <v>3</v>
      </c>
      <c r="DJ155">
        <v>2</v>
      </c>
      <c r="DK155">
        <v>7</v>
      </c>
      <c r="DL155">
        <v>1</v>
      </c>
      <c r="DM155">
        <v>7</v>
      </c>
      <c r="DN155">
        <v>1</v>
      </c>
      <c r="DO155">
        <v>1</v>
      </c>
      <c r="DP155">
        <v>7</v>
      </c>
      <c r="DQ155">
        <v>7</v>
      </c>
      <c r="DR155">
        <v>7</v>
      </c>
      <c r="DS155">
        <v>6</v>
      </c>
      <c r="DT155">
        <v>7</v>
      </c>
      <c r="DU155">
        <v>7</v>
      </c>
      <c r="DV155">
        <v>7</v>
      </c>
      <c r="DW155" t="s">
        <v>617</v>
      </c>
      <c r="DX155" t="s">
        <v>617</v>
      </c>
      <c r="DY155" t="s">
        <v>617</v>
      </c>
      <c r="DZ155" t="s">
        <v>617</v>
      </c>
    </row>
    <row r="156" spans="1:130" x14ac:dyDescent="0.2">
      <c r="A156" s="44">
        <v>1256</v>
      </c>
      <c r="B156" s="44">
        <v>1</v>
      </c>
      <c r="C156" s="44" t="s">
        <v>47</v>
      </c>
      <c r="D156" s="44">
        <v>2</v>
      </c>
      <c r="E156" s="44">
        <v>2</v>
      </c>
      <c r="F156" s="44">
        <v>3</v>
      </c>
      <c r="G156" s="44">
        <v>3</v>
      </c>
      <c r="H156" s="44">
        <v>3</v>
      </c>
      <c r="I156" s="44">
        <v>1</v>
      </c>
      <c r="J156" s="44">
        <v>1</v>
      </c>
      <c r="K156" s="44">
        <f>AVERAGE(ABS(F156-4),ABS(G156-4),ABS(H156-4),ABS(I156-4),ABS(J156-4))</f>
        <v>1.8</v>
      </c>
      <c r="L156" s="44">
        <v>6</v>
      </c>
      <c r="M156" s="44">
        <v>6</v>
      </c>
      <c r="N156" s="44">
        <v>7</v>
      </c>
      <c r="O156" s="9">
        <f>AVERAGE(L156:N156)</f>
        <v>6.333333333333333</v>
      </c>
      <c r="P156" s="44">
        <v>3</v>
      </c>
      <c r="Q156" s="44">
        <v>7</v>
      </c>
      <c r="R156" s="44">
        <v>2</v>
      </c>
      <c r="S156" s="44">
        <v>7</v>
      </c>
      <c r="T156" s="44">
        <f>-P156+Q156-R156+S156</f>
        <v>9</v>
      </c>
      <c r="U156" s="44">
        <v>6</v>
      </c>
      <c r="V156" s="44">
        <v>1</v>
      </c>
      <c r="W156" s="44">
        <v>3</v>
      </c>
      <c r="X156" s="44"/>
      <c r="Y156" s="44"/>
      <c r="Z156" s="44"/>
      <c r="AA156" s="44"/>
      <c r="AB156" s="44"/>
      <c r="AC156" s="44"/>
      <c r="AD156" s="44"/>
      <c r="AE156" s="44"/>
      <c r="AF156" s="44"/>
      <c r="AG156" s="44">
        <f>AVERAGE(U156:AF156)</f>
        <v>3.3333333333333335</v>
      </c>
      <c r="AH156" s="44">
        <v>3</v>
      </c>
      <c r="AI156" s="44">
        <v>4</v>
      </c>
      <c r="AJ156" s="44">
        <v>4</v>
      </c>
      <c r="AK156" s="44">
        <v>3</v>
      </c>
      <c r="AL156" s="44">
        <v>4</v>
      </c>
      <c r="AM156" s="44">
        <v>4</v>
      </c>
      <c r="AN156" s="44">
        <v>3</v>
      </c>
      <c r="AO156" s="44">
        <v>4</v>
      </c>
      <c r="AP156" s="44">
        <v>4</v>
      </c>
      <c r="AQ156" s="44">
        <v>3</v>
      </c>
      <c r="AR156" s="44">
        <v>4</v>
      </c>
      <c r="AS156" s="44">
        <v>4</v>
      </c>
      <c r="AT156">
        <f>IF(C156="Unión por la Patria (Frente de Todos)",AVERAGE(AK156:AM156)-MIN(AVERAGE(AH156:AJ156),AVERAGE(AN156:AP156),AVERAGE(AQ156:AS156)),IF(C156="Juntos por el Cambio",AVERAGE(AH156:AJ156)-MIN(AVERAGE(AK156:AM156),AVERAGE(AN156:AP156),AVERAGE(AQ156:AS156)),IF(C156="La Libertad Avanza",AVERAGE(AN156:AP156)-MIN(AVERAGE(AQ156:AS156),AVERAGE(AK156:AM156),AVERAGE(AH156:AJ156)),IF(C156="Frente de Izquierda",AVERAGE(AQ156:AS156)-MIN(AVERAGE(AN156:AP156),AVERAGE(AK156:AM156),AVERAGE(AH156:AJ156)),"N/A"))))</f>
        <v>0</v>
      </c>
      <c r="AU156">
        <f>MAX(SUM(AH156:AJ156),SUM(AK156:AM156),SUM(AN156:AP156),SUM(AQ156:AS156))-MIN(SUM(AH156:AJ156),SUM(AK156:AM156),SUM(AN156:AP156),SUM(AQ156:AS156))</f>
        <v>0</v>
      </c>
      <c r="AV156">
        <f>IF(C156="Unión por la Patria (Frente de Todos)",AVERAGE(AK156:AM156)-AVERAGE(AH156:AJ156,AN156:AP156,AQ156:AS156),IF(C156="Juntos por el Cambio",AVERAGE(AH156:AJ156)-AVERAGE(AK156:AS156),IF(C156="La Libertad Avanza",AVERAGE(AN156:AP156)-AVERAGE(AQ156:AS156,AH156:AM156),IF(C156="Frente de Izquierda",AVERAGE(AQ156:AS156)-AVERAGE(AH156:AP156),"N/A"))))</f>
        <v>0</v>
      </c>
      <c r="AW156">
        <f>IF(C156="Unión por la Patria (Frente de Todos)",AK156-MIN(AH156,AN156,AQ156),IF(C156="Juntos por el Cambio",AH156-MIN(AK156,AN156,AQ156),IF(C156="La Libertad Avanza",AN156-MIN(AH156,AK156,AQ156),IF(C156="Frente de Izquierda",AQ156-MIN(AH156,AK156,AN156),"N/A"))))</f>
        <v>0</v>
      </c>
      <c r="AX156">
        <f>MAX(AH156,AK156,AN156,AQ156)-MIN(AH156,AK156,AN156,AQ156)</f>
        <v>0</v>
      </c>
      <c r="AY156">
        <f>IF(C156="Unión por la Patria (Frente de Todos)",AK156-AVERAGE(AQ156,AN156,AH156),IF(C156="Juntos por el Cambio",AH156-AVERAGE(AK156,AN156,AQ156),IF(C156="La Libertad Avanza",AN156-AVERAGE(AQ156,AK156,AH156),IF(C156="Frente de Izquierda",AQ156-AVERAGE(AN156,AK156,AH156),"N/A"))))</f>
        <v>0</v>
      </c>
      <c r="AZ156">
        <f>IF(C156="Unión por la Patria (Frente de Todos)",AL156-MIN(AI156,AO156,AR156),IF(C156="Juntos por el Cambio",AI156-MIN(AL156,AO156,AR156),IF(C156="La Libertad Avanza",AO156-MIN(AI156,AL156,AR156),IF(C156="Frente de Izquierda",AR156-MIN(AI156,AL156,AO156),"N/A"))))</f>
        <v>0</v>
      </c>
      <c r="BA156">
        <f>MAX(AI156,AL156,AO156,AR156)-MIN(AI156,AL156,AO156,AR156)</f>
        <v>0</v>
      </c>
      <c r="BB156">
        <f>IF(C156="Unión por la Patria (Frente de Todos)",AL156-AVERAGE(AI156,AO156,AR156),IF(C156="Juntos por el Cambio",AI156-AVERAGE(AL156,AO156,AR156),IF(C156="La Libertad Avanza",AO156-AVERAGE(AI156,AL156,AR156),IF(C156="Frente de Izquierda",AR156-AVERAGE(AI156,AL156,AO156),"N/A"))))</f>
        <v>0</v>
      </c>
      <c r="BC156">
        <f>IF(C156="Unión por la Patria (Frente de Todos)",AVERAGE(AH156:AJ156,AN156:AS156),IF(C156="Juntos por el Cambio",AVERAGE(AK156:AS156),IF(C156="La Libertad Avanza",AVERAGE(AQ156:AS156,AH156:AM156),IF(C156="Frente de Izquierda",AVERAGE(AH156:AP156),"N/A"))))</f>
        <v>3.6666666666666665</v>
      </c>
      <c r="BE156" t="s">
        <v>47</v>
      </c>
      <c r="BF156">
        <v>1</v>
      </c>
      <c r="BG156">
        <v>3</v>
      </c>
      <c r="BH156">
        <v>3</v>
      </c>
      <c r="BI156">
        <v>3</v>
      </c>
      <c r="BJ156">
        <v>3</v>
      </c>
      <c r="BK156">
        <v>4</v>
      </c>
      <c r="BL156">
        <v>2</v>
      </c>
      <c r="BM156" s="44">
        <f>AVERAGE(ABS(BH156-4),ABS(BI156-4),ABS(BJ156-4),ABS(BK156-4),ABS(BL156-4))</f>
        <v>1</v>
      </c>
      <c r="BN156">
        <v>6</v>
      </c>
      <c r="BO156">
        <v>3</v>
      </c>
      <c r="BP156">
        <v>7</v>
      </c>
      <c r="BQ156" s="9">
        <f>AVERAGE(BN156:BP156)</f>
        <v>5.333333333333333</v>
      </c>
      <c r="BR156">
        <v>3</v>
      </c>
      <c r="BS156">
        <v>7</v>
      </c>
      <c r="BT156">
        <v>2</v>
      </c>
      <c r="BU156">
        <v>7</v>
      </c>
      <c r="BV156" s="44">
        <f>-BR156+BS156-BT156+BU156</f>
        <v>9</v>
      </c>
      <c r="BW156">
        <v>6</v>
      </c>
      <c r="BX156">
        <v>3</v>
      </c>
      <c r="BY156">
        <v>3</v>
      </c>
      <c r="CI156" s="44">
        <f>AVERAGE(BW156:CH156)</f>
        <v>4</v>
      </c>
      <c r="CJ156">
        <v>3</v>
      </c>
      <c r="CK156">
        <v>6</v>
      </c>
      <c r="CL156">
        <v>6</v>
      </c>
      <c r="CM156">
        <v>3</v>
      </c>
      <c r="CN156">
        <v>6</v>
      </c>
      <c r="CO156">
        <v>6</v>
      </c>
      <c r="CP156">
        <v>3</v>
      </c>
      <c r="CQ156">
        <v>6</v>
      </c>
      <c r="CR156">
        <v>6</v>
      </c>
      <c r="CS156">
        <v>3</v>
      </c>
      <c r="CT156">
        <v>6</v>
      </c>
      <c r="CU156">
        <v>6</v>
      </c>
      <c r="CV156">
        <f>IF(BE156="Unión por la Patria (Frente de Todos)",AVERAGE(CM156:CO156)-MIN(AVERAGE(CJ156:CL156),AVERAGE(CP156:CR156),AVERAGE(CS156:CU156)),IF(BE156="Juntos por el Cambio",AVERAGE(CJ156:CL156)-MIN(AVERAGE(CM156:CO156),AVERAGE(CP156:CR156),AVERAGE(CS156:CU156)),IF(BE156="La Libertad Avanza",AVERAGE(CP156:CR156)-MIN(AVERAGE(CS156:CU156),AVERAGE(CM156:CO156),AVERAGE(CJ156:CL156)),IF(BE156="Frente de Izquierda",AVERAGE(CS156:CU156)-MIN(AVERAGE(CP156:CR156),AVERAGE(CM156:CO156),AVERAGE(CJ156:CL156)),"N/A"))))</f>
        <v>0</v>
      </c>
      <c r="CW156">
        <f>MAX(SUM(CJ156:CL156),SUM(CM156:CO156),SUM(CP156:CR156),SUM(CS156:CU156))-MIN(SUM(CJ156:CL156),SUM(CM156:CO156),SUM(CP156:CR156),SUM(CS156:CU156))</f>
        <v>0</v>
      </c>
      <c r="CX156">
        <f>IF(BE156="Unión por la Patria (Frente de Todos)",AVERAGE(CM156:CO156)-AVERAGE(CJ156:CL156,CP156:CR156,CS156:CU156),IF(BE156="Juntos por el Cambio",AVERAGE(CJ156:CL156)-AVERAGE(CM156:CU156),IF(BE156="La Libertad Avanza",AVERAGE(CP156:CR156)-AVERAGE(CS156:CU156,CJ156:CO156),IF(BE156="Frente de Izquierda",AVERAGE(CS156:CU156)-AVERAGE(CJ156:CR156),"N/A"))))</f>
        <v>0</v>
      </c>
      <c r="CY156">
        <f>IF(BE156="Unión por la Patria (Frente de Todos)",CM156-MIN(CJ156,CP156,CS156),IF(BE156="Juntos por el Cambio",CJ156-MIN(CM156,CP156,CS156),IF(BE156="La Libertad Avanza",CP156-MIN(CJ156,CM156,CS156),IF(BE156="Frente de Izquierda",CS156-MIN(CJ156,CM156,CP156),"N/A"))))</f>
        <v>0</v>
      </c>
      <c r="CZ156">
        <f>MAX(CJ156,CM156,CP156,CS156)-MIN(CJ156,CM156,CP156,CS156)</f>
        <v>0</v>
      </c>
      <c r="DA156">
        <f>IF(BE156="Unión por la Patria (Frente de Todos)",CM156-AVERAGE(CS156,CP156,CJ156),IF(BE156="Juntos por el Cambio",CJ156-AVERAGE(CM156,CP156,CS156),IF(BE156="La Libertad Avanza",CP156-AVERAGE(CS156,CM156,CJ156),IF(BE156="Frente de Izquierda",CS156-AVERAGE(CP156,CM156,CJ156),"N/A"))))</f>
        <v>0</v>
      </c>
      <c r="DB156">
        <f>IF(BE156="Unión por la Patria (Frente de Todos)",CN156-MIN(CK156,CQ156,CT156),IF(BE156="Juntos por el Cambio",CK156-MIN(CN156,CQ156,CT156),IF(BE156="La Libertad Avanza",CQ156-MIN(CK156,CN156,CT156),IF(BE156="Frente de Izquierda",CT156-MIN(CK156,CN156,CQ156),"N/A"))))</f>
        <v>0</v>
      </c>
      <c r="DC156">
        <f>MAX(CK156,CN156,CQ156,CT156)-MIN(CK156,CN156,CQ156,CT156)</f>
        <v>0</v>
      </c>
      <c r="DD156">
        <f>IF(BE156="Unión por la Patria (Frente de Todos)",CN156-AVERAGE(CK156,CQ156,CT156),IF(BE156="Juntos por el Cambio",CK156-AVERAGE(CN156,CQ156,CT156),IF(BE156="La Libertad Avanza",CQ156-AVERAGE(CK156,CN156,CT156),IF(BE156="Frente de Izquierda",CT156-AVERAGE(CK156,CN156,CQ156),"N/A"))))</f>
        <v>0</v>
      </c>
      <c r="DE156">
        <f>IF(BE156="Unión por la Patria (Frente de Todos)",AVERAGE(CJ156:CL156,CP156:CU156),IF(BE156="Juntos por el Cambio",AVERAGE(CM156:CU156),IF(BE156="La Libertad Avanza",AVERAGE(CS156:CU156,CJ156:CO156),IF(BE156="Frente de Izquierda",AVERAGE(CJ156:CR156),"N/A"))))</f>
        <v>5</v>
      </c>
      <c r="DF156">
        <v>8</v>
      </c>
      <c r="DG156">
        <v>1</v>
      </c>
      <c r="DH156">
        <v>2</v>
      </c>
      <c r="DI156">
        <v>2</v>
      </c>
      <c r="DJ156">
        <v>0</v>
      </c>
      <c r="DK156">
        <v>7</v>
      </c>
      <c r="DL156">
        <v>1</v>
      </c>
      <c r="DM156">
        <v>7</v>
      </c>
      <c r="DN156">
        <v>1</v>
      </c>
      <c r="DO156">
        <v>1</v>
      </c>
      <c r="DP156">
        <v>7</v>
      </c>
      <c r="DQ156">
        <v>7</v>
      </c>
      <c r="DR156">
        <v>7</v>
      </c>
      <c r="DS156">
        <v>7</v>
      </c>
      <c r="DT156">
        <v>7</v>
      </c>
      <c r="DU156">
        <v>7</v>
      </c>
      <c r="DV156">
        <v>4</v>
      </c>
      <c r="DW156" t="s">
        <v>617</v>
      </c>
      <c r="DX156" t="s">
        <v>617</v>
      </c>
      <c r="DY156" t="s">
        <v>617</v>
      </c>
      <c r="DZ156" t="s">
        <v>618</v>
      </c>
    </row>
    <row r="157" spans="1:130" x14ac:dyDescent="0.2">
      <c r="A157" s="44">
        <v>489</v>
      </c>
      <c r="B157" s="44">
        <v>1</v>
      </c>
      <c r="C157" s="44" t="s">
        <v>47</v>
      </c>
      <c r="D157" s="44">
        <v>5</v>
      </c>
      <c r="E157" s="44">
        <v>4</v>
      </c>
      <c r="F157" s="44">
        <v>5</v>
      </c>
      <c r="G157" s="44">
        <v>2</v>
      </c>
      <c r="H157" s="44">
        <v>5</v>
      </c>
      <c r="I157" s="44">
        <v>4</v>
      </c>
      <c r="J157" s="44">
        <v>5</v>
      </c>
      <c r="K157" s="44">
        <f>AVERAGE(ABS(F157-4),ABS(G157-4),ABS(H157-4),ABS(I157-4),ABS(J157-4))</f>
        <v>1</v>
      </c>
      <c r="L157" s="44">
        <v>6</v>
      </c>
      <c r="M157" s="44">
        <v>3</v>
      </c>
      <c r="N157" s="44">
        <v>7</v>
      </c>
      <c r="O157" s="9">
        <f>AVERAGE(L157:N157)</f>
        <v>5.333333333333333</v>
      </c>
      <c r="P157" s="44">
        <v>3</v>
      </c>
      <c r="Q157" s="44">
        <v>7</v>
      </c>
      <c r="R157" s="44">
        <v>5</v>
      </c>
      <c r="S157" s="44">
        <v>7</v>
      </c>
      <c r="T157" s="44">
        <f>-P157+Q157-R157+S157</f>
        <v>6</v>
      </c>
      <c r="U157" s="44">
        <v>6</v>
      </c>
      <c r="V157" s="44">
        <v>1</v>
      </c>
      <c r="W157" s="44">
        <v>4</v>
      </c>
      <c r="X157" s="44"/>
      <c r="Y157" s="44"/>
      <c r="Z157" s="44"/>
      <c r="AA157" s="44"/>
      <c r="AB157" s="44"/>
      <c r="AC157" s="44"/>
      <c r="AD157" s="44"/>
      <c r="AE157" s="44"/>
      <c r="AF157" s="44"/>
      <c r="AG157" s="44">
        <f>AVERAGE(U157:AF157)</f>
        <v>3.6666666666666665</v>
      </c>
      <c r="AH157" s="44">
        <v>5</v>
      </c>
      <c r="AI157" s="44">
        <v>5</v>
      </c>
      <c r="AJ157" s="44">
        <v>5</v>
      </c>
      <c r="AK157" s="44">
        <v>4</v>
      </c>
      <c r="AL157" s="44">
        <v>5</v>
      </c>
      <c r="AM157" s="44">
        <v>5</v>
      </c>
      <c r="AN157" s="44">
        <v>4</v>
      </c>
      <c r="AO157" s="44">
        <v>5</v>
      </c>
      <c r="AP157" s="44">
        <v>5</v>
      </c>
      <c r="AQ157" s="44">
        <v>4</v>
      </c>
      <c r="AR157" s="44">
        <v>5</v>
      </c>
      <c r="AS157" s="44">
        <v>5</v>
      </c>
      <c r="AT157">
        <f>IF(C157="Unión por la Patria (Frente de Todos)",AVERAGE(AK157:AM157)-MIN(AVERAGE(AH157:AJ157),AVERAGE(AN157:AP157),AVERAGE(AQ157:AS157)),IF(C157="Juntos por el Cambio",AVERAGE(AH157:AJ157)-MIN(AVERAGE(AK157:AM157),AVERAGE(AN157:AP157),AVERAGE(AQ157:AS157)),IF(C157="La Libertad Avanza",AVERAGE(AN157:AP157)-MIN(AVERAGE(AQ157:AS157),AVERAGE(AK157:AM157),AVERAGE(AH157:AJ157)),IF(C157="Frente de Izquierda",AVERAGE(AQ157:AS157)-MIN(AVERAGE(AN157:AP157),AVERAGE(AK157:AM157),AVERAGE(AH157:AJ157)),"N/A"))))</f>
        <v>0.33333333333333304</v>
      </c>
      <c r="AU157">
        <f>MAX(SUM(AH157:AJ157),SUM(AK157:AM157),SUM(AN157:AP157),SUM(AQ157:AS157))-MIN(SUM(AH157:AJ157),SUM(AK157:AM157),SUM(AN157:AP157),SUM(AQ157:AS157))</f>
        <v>1</v>
      </c>
      <c r="AV157">
        <f>IF(C157="Unión por la Patria (Frente de Todos)",AVERAGE(AK157:AM157)-AVERAGE(AH157:AJ157,AN157:AP157,AQ157:AS157),IF(C157="Juntos por el Cambio",AVERAGE(AH157:AJ157)-AVERAGE(AK157:AS157),IF(C157="La Libertad Avanza",AVERAGE(AN157:AP157)-AVERAGE(AQ157:AS157,AH157:AM157),IF(C157="Frente de Izquierda",AVERAGE(AQ157:AS157)-AVERAGE(AH157:AP157),"N/A"))))</f>
        <v>0.33333333333333304</v>
      </c>
      <c r="AW157">
        <f>IF(C157="Unión por la Patria (Frente de Todos)",AK157-MIN(AH157,AN157,AQ157),IF(C157="Juntos por el Cambio",AH157-MIN(AK157,AN157,AQ157),IF(C157="La Libertad Avanza",AN157-MIN(AH157,AK157,AQ157),IF(C157="Frente de Izquierda",AQ157-MIN(AH157,AK157,AN157),"N/A"))))</f>
        <v>1</v>
      </c>
      <c r="AX157">
        <f>MAX(AH157,AK157,AN157,AQ157)-MIN(AH157,AK157,AN157,AQ157)</f>
        <v>1</v>
      </c>
      <c r="AY157">
        <f>IF(C157="Unión por la Patria (Frente de Todos)",AK157-AVERAGE(AQ157,AN157,AH157),IF(C157="Juntos por el Cambio",AH157-AVERAGE(AK157,AN157,AQ157),IF(C157="La Libertad Avanza",AN157-AVERAGE(AQ157,AK157,AH157),IF(C157="Frente de Izquierda",AQ157-AVERAGE(AN157,AK157,AH157),"N/A"))))</f>
        <v>1</v>
      </c>
      <c r="AZ157">
        <f>IF(C157="Unión por la Patria (Frente de Todos)",AL157-MIN(AI157,AO157,AR157),IF(C157="Juntos por el Cambio",AI157-MIN(AL157,AO157,AR157),IF(C157="La Libertad Avanza",AO157-MIN(AI157,AL157,AR157),IF(C157="Frente de Izquierda",AR157-MIN(AI157,AL157,AO157),"N/A"))))</f>
        <v>0</v>
      </c>
      <c r="BA157">
        <f>MAX(AI157,AL157,AO157,AR157)-MIN(AI157,AL157,AO157,AR157)</f>
        <v>0</v>
      </c>
      <c r="BB157">
        <f>IF(C157="Unión por la Patria (Frente de Todos)",AL157-AVERAGE(AI157,AO157,AR157),IF(C157="Juntos por el Cambio",AI157-AVERAGE(AL157,AO157,AR157),IF(C157="La Libertad Avanza",AO157-AVERAGE(AI157,AL157,AR157),IF(C157="Frente de Izquierda",AR157-AVERAGE(AI157,AL157,AO157),"N/A"))))</f>
        <v>0</v>
      </c>
      <c r="BC157">
        <f>IF(C157="Unión por la Patria (Frente de Todos)",AVERAGE(AH157:AJ157,AN157:AS157),IF(C157="Juntos por el Cambio",AVERAGE(AK157:AS157),IF(C157="La Libertad Avanza",AVERAGE(AQ157:AS157,AH157:AM157),IF(C157="Frente de Izquierda",AVERAGE(AH157:AP157),"N/A"))))</f>
        <v>4.666666666666667</v>
      </c>
      <c r="BE157" t="s">
        <v>47</v>
      </c>
      <c r="BF157">
        <v>6</v>
      </c>
      <c r="BG157">
        <v>6</v>
      </c>
      <c r="BH157">
        <v>6</v>
      </c>
      <c r="BI157">
        <v>2</v>
      </c>
      <c r="BJ157">
        <v>7</v>
      </c>
      <c r="BK157">
        <v>4</v>
      </c>
      <c r="BL157">
        <v>6</v>
      </c>
      <c r="BM157" s="44">
        <f>AVERAGE(ABS(BH157-4),ABS(BI157-4),ABS(BJ157-4),ABS(BK157-4),ABS(BL157-4))</f>
        <v>1.8</v>
      </c>
      <c r="BN157">
        <v>6</v>
      </c>
      <c r="BO157">
        <v>4</v>
      </c>
      <c r="BP157">
        <v>6</v>
      </c>
      <c r="BQ157" s="9">
        <f>AVERAGE(BN157:BP157)</f>
        <v>5.333333333333333</v>
      </c>
      <c r="BR157">
        <v>4</v>
      </c>
      <c r="BS157">
        <v>6</v>
      </c>
      <c r="BT157">
        <v>5</v>
      </c>
      <c r="BU157">
        <v>7</v>
      </c>
      <c r="BV157" s="44">
        <f>-BR157+BS157-BT157+BU157</f>
        <v>4</v>
      </c>
      <c r="BW157">
        <v>5</v>
      </c>
      <c r="BX157">
        <v>4</v>
      </c>
      <c r="BY157">
        <v>4</v>
      </c>
      <c r="CI157" s="44">
        <f>AVERAGE(BW157:CH157)</f>
        <v>4.333333333333333</v>
      </c>
      <c r="CJ157">
        <v>5</v>
      </c>
      <c r="CK157">
        <v>5</v>
      </c>
      <c r="CL157">
        <v>5</v>
      </c>
      <c r="CM157">
        <v>5</v>
      </c>
      <c r="CN157">
        <v>5</v>
      </c>
      <c r="CO157">
        <v>5</v>
      </c>
      <c r="CP157">
        <v>5</v>
      </c>
      <c r="CQ157">
        <v>5</v>
      </c>
      <c r="CR157">
        <v>5</v>
      </c>
      <c r="CS157">
        <v>5</v>
      </c>
      <c r="CT157">
        <v>5</v>
      </c>
      <c r="CU157">
        <v>5</v>
      </c>
      <c r="CV157">
        <f>IF(BE157="Unión por la Patria (Frente de Todos)",AVERAGE(CM157:CO157)-MIN(AVERAGE(CJ157:CL157),AVERAGE(CP157:CR157),AVERAGE(CS157:CU157)),IF(BE157="Juntos por el Cambio",AVERAGE(CJ157:CL157)-MIN(AVERAGE(CM157:CO157),AVERAGE(CP157:CR157),AVERAGE(CS157:CU157)),IF(BE157="La Libertad Avanza",AVERAGE(CP157:CR157)-MIN(AVERAGE(CS157:CU157),AVERAGE(CM157:CO157),AVERAGE(CJ157:CL157)),IF(BE157="Frente de Izquierda",AVERAGE(CS157:CU157)-MIN(AVERAGE(CP157:CR157),AVERAGE(CM157:CO157),AVERAGE(CJ157:CL157)),"N/A"))))</f>
        <v>0</v>
      </c>
      <c r="CW157">
        <f>MAX(SUM(CJ157:CL157),SUM(CM157:CO157),SUM(CP157:CR157),SUM(CS157:CU157))-MIN(SUM(CJ157:CL157),SUM(CM157:CO157),SUM(CP157:CR157),SUM(CS157:CU157))</f>
        <v>0</v>
      </c>
      <c r="CX157">
        <f>IF(BE157="Unión por la Patria (Frente de Todos)",AVERAGE(CM157:CO157)-AVERAGE(CJ157:CL157,CP157:CR157,CS157:CU157),IF(BE157="Juntos por el Cambio",AVERAGE(CJ157:CL157)-AVERAGE(CM157:CU157),IF(BE157="La Libertad Avanza",AVERAGE(CP157:CR157)-AVERAGE(CS157:CU157,CJ157:CO157),IF(BE157="Frente de Izquierda",AVERAGE(CS157:CU157)-AVERAGE(CJ157:CR157),"N/A"))))</f>
        <v>0</v>
      </c>
      <c r="CY157">
        <f>IF(BE157="Unión por la Patria (Frente de Todos)",CM157-MIN(CJ157,CP157,CS157),IF(BE157="Juntos por el Cambio",CJ157-MIN(CM157,CP157,CS157),IF(BE157="La Libertad Avanza",CP157-MIN(CJ157,CM157,CS157),IF(BE157="Frente de Izquierda",CS157-MIN(CJ157,CM157,CP157),"N/A"))))</f>
        <v>0</v>
      </c>
      <c r="CZ157">
        <f>MAX(CJ157,CM157,CP157,CS157)-MIN(CJ157,CM157,CP157,CS157)</f>
        <v>0</v>
      </c>
      <c r="DA157">
        <f>IF(BE157="Unión por la Patria (Frente de Todos)",CM157-AVERAGE(CS157,CP157,CJ157),IF(BE157="Juntos por el Cambio",CJ157-AVERAGE(CM157,CP157,CS157),IF(BE157="La Libertad Avanza",CP157-AVERAGE(CS157,CM157,CJ157),IF(BE157="Frente de Izquierda",CS157-AVERAGE(CP157,CM157,CJ157),"N/A"))))</f>
        <v>0</v>
      </c>
      <c r="DB157">
        <f>IF(BE157="Unión por la Patria (Frente de Todos)",CN157-MIN(CK157,CQ157,CT157),IF(BE157="Juntos por el Cambio",CK157-MIN(CN157,CQ157,CT157),IF(BE157="La Libertad Avanza",CQ157-MIN(CK157,CN157,CT157),IF(BE157="Frente de Izquierda",CT157-MIN(CK157,CN157,CQ157),"N/A"))))</f>
        <v>0</v>
      </c>
      <c r="DC157">
        <f>MAX(CK157,CN157,CQ157,CT157)-MIN(CK157,CN157,CQ157,CT157)</f>
        <v>0</v>
      </c>
      <c r="DD157">
        <f>IF(BE157="Unión por la Patria (Frente de Todos)",CN157-AVERAGE(CK157,CQ157,CT157),IF(BE157="Juntos por el Cambio",CK157-AVERAGE(CN157,CQ157,CT157),IF(BE157="La Libertad Avanza",CQ157-AVERAGE(CK157,CN157,CT157),IF(BE157="Frente de Izquierda",CT157-AVERAGE(CK157,CN157,CQ157),"N/A"))))</f>
        <v>0</v>
      </c>
      <c r="DE157">
        <f>IF(BE157="Unión por la Patria (Frente de Todos)",AVERAGE(CJ157:CL157,CP157:CU157),IF(BE157="Juntos por el Cambio",AVERAGE(CM157:CU157),IF(BE157="La Libertad Avanza",AVERAGE(CS157:CU157,CJ157:CO157),IF(BE157="Frente de Izquierda",AVERAGE(CJ157:CR157),"N/A"))))</f>
        <v>5</v>
      </c>
      <c r="DF157">
        <v>6.5</v>
      </c>
      <c r="DG157">
        <v>0</v>
      </c>
      <c r="DH157">
        <v>2</v>
      </c>
      <c r="DI157">
        <v>2</v>
      </c>
      <c r="DJ157">
        <v>2</v>
      </c>
      <c r="DK157">
        <v>7</v>
      </c>
      <c r="DL157">
        <v>1</v>
      </c>
      <c r="DM157">
        <v>7</v>
      </c>
      <c r="DN157">
        <v>1</v>
      </c>
      <c r="DO157">
        <v>1</v>
      </c>
      <c r="DP157">
        <v>7</v>
      </c>
      <c r="DQ157">
        <v>7</v>
      </c>
      <c r="DR157">
        <v>7</v>
      </c>
      <c r="DS157">
        <v>7</v>
      </c>
      <c r="DT157">
        <v>7</v>
      </c>
      <c r="DU157">
        <v>7</v>
      </c>
      <c r="DV157">
        <v>4</v>
      </c>
      <c r="DW157" t="s">
        <v>617</v>
      </c>
      <c r="DX157" t="s">
        <v>617</v>
      </c>
      <c r="DY157" t="s">
        <v>617</v>
      </c>
      <c r="DZ157" t="s">
        <v>618</v>
      </c>
    </row>
    <row r="158" spans="1:130" x14ac:dyDescent="0.2">
      <c r="A158" s="44">
        <v>1160</v>
      </c>
      <c r="B158" s="44">
        <v>1</v>
      </c>
      <c r="C158" s="44" t="s">
        <v>43</v>
      </c>
      <c r="D158" s="44">
        <v>5</v>
      </c>
      <c r="E158" s="44">
        <v>2</v>
      </c>
      <c r="F158" s="44">
        <v>3</v>
      </c>
      <c r="G158" s="44">
        <v>1</v>
      </c>
      <c r="H158" s="44">
        <v>5</v>
      </c>
      <c r="I158" s="44">
        <v>4</v>
      </c>
      <c r="J158" s="44">
        <v>5</v>
      </c>
      <c r="K158" s="44">
        <f>AVERAGE(ABS(F158-4),ABS(G158-4),ABS(H158-4),ABS(I158-4),ABS(J158-4))</f>
        <v>1.2</v>
      </c>
      <c r="L158" s="44">
        <v>6</v>
      </c>
      <c r="M158" s="44">
        <v>5</v>
      </c>
      <c r="N158" s="44">
        <v>7</v>
      </c>
      <c r="O158" s="9">
        <f>AVERAGE(L158:N158)</f>
        <v>6</v>
      </c>
      <c r="P158" s="44">
        <v>4</v>
      </c>
      <c r="Q158" s="44">
        <v>7</v>
      </c>
      <c r="R158" s="44">
        <v>4</v>
      </c>
      <c r="S158" s="44">
        <v>5</v>
      </c>
      <c r="T158" s="44">
        <f>-P158+Q158-R158+S158</f>
        <v>4</v>
      </c>
      <c r="U158" s="44"/>
      <c r="V158" s="44"/>
      <c r="W158" s="44"/>
      <c r="X158" s="44"/>
      <c r="Y158" s="44"/>
      <c r="Z158" s="44"/>
      <c r="AA158" s="44"/>
      <c r="AB158" s="44"/>
      <c r="AC158" s="44"/>
      <c r="AD158" s="44">
        <v>4</v>
      </c>
      <c r="AE158" s="44">
        <v>4</v>
      </c>
      <c r="AF158" s="44">
        <v>4</v>
      </c>
      <c r="AG158" s="44">
        <f>AVERAGE(U158:AF158)</f>
        <v>4</v>
      </c>
      <c r="AH158" s="44">
        <v>6</v>
      </c>
      <c r="AI158" s="44">
        <v>6</v>
      </c>
      <c r="AJ158" s="44">
        <v>6</v>
      </c>
      <c r="AK158" s="44">
        <v>6</v>
      </c>
      <c r="AL158" s="44">
        <v>6</v>
      </c>
      <c r="AM158" s="44">
        <v>6</v>
      </c>
      <c r="AN158" s="44">
        <v>5</v>
      </c>
      <c r="AO158" s="44">
        <v>5</v>
      </c>
      <c r="AP158" s="44">
        <v>5</v>
      </c>
      <c r="AQ158" s="44">
        <v>6</v>
      </c>
      <c r="AR158" s="44">
        <v>6</v>
      </c>
      <c r="AS158" s="44">
        <v>6</v>
      </c>
      <c r="AT158">
        <f>IF(C158="Unión por la Patria (Frente de Todos)",AVERAGE(AK158:AM158)-MIN(AVERAGE(AH158:AJ158),AVERAGE(AN158:AP158),AVERAGE(AQ158:AS158)),IF(C158="Juntos por el Cambio",AVERAGE(AH158:AJ158)-MIN(AVERAGE(AK158:AM158),AVERAGE(AN158:AP158),AVERAGE(AQ158:AS158)),IF(C158="La Libertad Avanza",AVERAGE(AN158:AP158)-MIN(AVERAGE(AQ158:AS158),AVERAGE(AK158:AM158),AVERAGE(AH158:AJ158)),IF(C158="Frente de Izquierda",AVERAGE(AQ158:AS158)-MIN(AVERAGE(AN158:AP158),AVERAGE(AK158:AM158),AVERAGE(AH158:AJ158)),"N/A"))))</f>
        <v>1</v>
      </c>
      <c r="AU158">
        <f>MAX(SUM(AH158:AJ158),SUM(AK158:AM158),SUM(AN158:AP158),SUM(AQ158:AS158))-MIN(SUM(AH158:AJ158),SUM(AK158:AM158),SUM(AN158:AP158),SUM(AQ158:AS158))</f>
        <v>3</v>
      </c>
      <c r="AV158">
        <f>IF(C158="Unión por la Patria (Frente de Todos)",AVERAGE(AK158:AM158)-AVERAGE(AH158:AJ158,AN158:AP158,AQ158:AS158),IF(C158="Juntos por el Cambio",AVERAGE(AH158:AJ158)-AVERAGE(AK158:AS158),IF(C158="La Libertad Avanza",AVERAGE(AN158:AP158)-AVERAGE(AQ158:AS158,AH158:AM158),IF(C158="Frente de Izquierda",AVERAGE(AQ158:AS158)-AVERAGE(AH158:AP158),"N/A"))))</f>
        <v>0.33333333333333304</v>
      </c>
      <c r="AW158">
        <f>IF(C158="Unión por la Patria (Frente de Todos)",AK158-MIN(AH158,AN158,AQ158),IF(C158="Juntos por el Cambio",AH158-MIN(AK158,AN158,AQ158),IF(C158="La Libertad Avanza",AN158-MIN(AH158,AK158,AQ158),IF(C158="Frente de Izquierda",AQ158-MIN(AH158,AK158,AN158),"N/A"))))</f>
        <v>1</v>
      </c>
      <c r="AX158">
        <f>MAX(AH158,AK158,AN158,AQ158)-MIN(AH158,AK158,AN158,AQ158)</f>
        <v>1</v>
      </c>
      <c r="AY158">
        <f>IF(C158="Unión por la Patria (Frente de Todos)",AK158-AVERAGE(AQ158,AN158,AH158),IF(C158="Juntos por el Cambio",AH158-AVERAGE(AK158,AN158,AQ158),IF(C158="La Libertad Avanza",AN158-AVERAGE(AQ158,AK158,AH158),IF(C158="Frente de Izquierda",AQ158-AVERAGE(AN158,AK158,AH158),"N/A"))))</f>
        <v>0.33333333333333304</v>
      </c>
      <c r="AZ158">
        <f>IF(C158="Unión por la Patria (Frente de Todos)",AL158-MIN(AI158,AO158,AR158),IF(C158="Juntos por el Cambio",AI158-MIN(AL158,AO158,AR158),IF(C158="La Libertad Avanza",AO158-MIN(AI158,AL158,AR158),IF(C158="Frente de Izquierda",AR158-MIN(AI158,AL158,AO158),"N/A"))))</f>
        <v>1</v>
      </c>
      <c r="BA158">
        <f>MAX(AI158,AL158,AO158,AR158)-MIN(AI158,AL158,AO158,AR158)</f>
        <v>1</v>
      </c>
      <c r="BB158">
        <f>IF(C158="Unión por la Patria (Frente de Todos)",AL158-AVERAGE(AI158,AO158,AR158),IF(C158="Juntos por el Cambio",AI158-AVERAGE(AL158,AO158,AR158),IF(C158="La Libertad Avanza",AO158-AVERAGE(AI158,AL158,AR158),IF(C158="Frente de Izquierda",AR158-AVERAGE(AI158,AL158,AO158),"N/A"))))</f>
        <v>0.33333333333333304</v>
      </c>
      <c r="BC158">
        <f>IF(C158="Unión por la Patria (Frente de Todos)",AVERAGE(AH158:AJ158,AN158:AS158),IF(C158="Juntos por el Cambio",AVERAGE(AK158:AS158),IF(C158="La Libertad Avanza",AVERAGE(AQ158:AS158,AH158:AM158),IF(C158="Frente de Izquierda",AVERAGE(AH158:AP158),"N/A"))))</f>
        <v>5.666666666666667</v>
      </c>
      <c r="BE158" t="s">
        <v>43</v>
      </c>
      <c r="BF158">
        <v>4</v>
      </c>
      <c r="BG158">
        <v>3</v>
      </c>
      <c r="BH158">
        <v>4</v>
      </c>
      <c r="BI158">
        <v>5</v>
      </c>
      <c r="BJ158">
        <v>2</v>
      </c>
      <c r="BK158">
        <v>4</v>
      </c>
      <c r="BL158">
        <v>5</v>
      </c>
      <c r="BM158" s="44">
        <f>AVERAGE(ABS(BH158-4),ABS(BI158-4),ABS(BJ158-4),ABS(BK158-4),ABS(BL158-4))</f>
        <v>0.8</v>
      </c>
      <c r="BN158">
        <v>5</v>
      </c>
      <c r="BO158">
        <v>4</v>
      </c>
      <c r="BP158">
        <v>7</v>
      </c>
      <c r="BQ158" s="9">
        <f>AVERAGE(BN158:BP158)</f>
        <v>5.333333333333333</v>
      </c>
      <c r="BR158">
        <v>3</v>
      </c>
      <c r="BS158">
        <v>7</v>
      </c>
      <c r="BT158">
        <v>3</v>
      </c>
      <c r="BU158">
        <v>4</v>
      </c>
      <c r="BV158" s="44">
        <f>-BR158+BS158-BT158+BU158</f>
        <v>5</v>
      </c>
      <c r="CF158">
        <v>5</v>
      </c>
      <c r="CG158">
        <v>3</v>
      </c>
      <c r="CH158">
        <v>4</v>
      </c>
      <c r="CI158" s="44">
        <f>AVERAGE(BW158:CH158)</f>
        <v>4</v>
      </c>
      <c r="CJ158">
        <v>5</v>
      </c>
      <c r="CK158">
        <v>5</v>
      </c>
      <c r="CL158">
        <v>5</v>
      </c>
      <c r="CM158">
        <v>5</v>
      </c>
      <c r="CN158">
        <v>5</v>
      </c>
      <c r="CO158">
        <v>5</v>
      </c>
      <c r="CP158">
        <v>5</v>
      </c>
      <c r="CQ158">
        <v>5</v>
      </c>
      <c r="CR158">
        <v>5</v>
      </c>
      <c r="CS158">
        <v>5</v>
      </c>
      <c r="CT158">
        <v>5</v>
      </c>
      <c r="CU158">
        <v>5</v>
      </c>
      <c r="CV158">
        <f>IF(BE158="Unión por la Patria (Frente de Todos)",AVERAGE(CM158:CO158)-MIN(AVERAGE(CJ158:CL158),AVERAGE(CP158:CR158),AVERAGE(CS158:CU158)),IF(BE158="Juntos por el Cambio",AVERAGE(CJ158:CL158)-MIN(AVERAGE(CM158:CO158),AVERAGE(CP158:CR158),AVERAGE(CS158:CU158)),IF(BE158="La Libertad Avanza",AVERAGE(CP158:CR158)-MIN(AVERAGE(CS158:CU158),AVERAGE(CM158:CO158),AVERAGE(CJ158:CL158)),IF(BE158="Frente de Izquierda",AVERAGE(CS158:CU158)-MIN(AVERAGE(CP158:CR158),AVERAGE(CM158:CO158),AVERAGE(CJ158:CL158)),"N/A"))))</f>
        <v>0</v>
      </c>
      <c r="CW158">
        <f>MAX(SUM(CJ158:CL158),SUM(CM158:CO158),SUM(CP158:CR158),SUM(CS158:CU158))-MIN(SUM(CJ158:CL158),SUM(CM158:CO158),SUM(CP158:CR158),SUM(CS158:CU158))</f>
        <v>0</v>
      </c>
      <c r="CX158">
        <f>IF(BE158="Unión por la Patria (Frente de Todos)",AVERAGE(CM158:CO158)-AVERAGE(CJ158:CL158,CP158:CR158,CS158:CU158),IF(BE158="Juntos por el Cambio",AVERAGE(CJ158:CL158)-AVERAGE(CM158:CU158),IF(BE158="La Libertad Avanza",AVERAGE(CP158:CR158)-AVERAGE(CS158:CU158,CJ158:CO158),IF(BE158="Frente de Izquierda",AVERAGE(CS158:CU158)-AVERAGE(CJ158:CR158),"N/A"))))</f>
        <v>0</v>
      </c>
      <c r="CY158">
        <f>IF(BE158="Unión por la Patria (Frente de Todos)",CM158-MIN(CJ158,CP158,CS158),IF(BE158="Juntos por el Cambio",CJ158-MIN(CM158,CP158,CS158),IF(BE158="La Libertad Avanza",CP158-MIN(CJ158,CM158,CS158),IF(BE158="Frente de Izquierda",CS158-MIN(CJ158,CM158,CP158),"N/A"))))</f>
        <v>0</v>
      </c>
      <c r="CZ158">
        <f>MAX(CJ158,CM158,CP158,CS158)-MIN(CJ158,CM158,CP158,CS158)</f>
        <v>0</v>
      </c>
      <c r="DA158">
        <f>IF(BE158="Unión por la Patria (Frente de Todos)",CM158-AVERAGE(CS158,CP158,CJ158),IF(BE158="Juntos por el Cambio",CJ158-AVERAGE(CM158,CP158,CS158),IF(BE158="La Libertad Avanza",CP158-AVERAGE(CS158,CM158,CJ158),IF(BE158="Frente de Izquierda",CS158-AVERAGE(CP158,CM158,CJ158),"N/A"))))</f>
        <v>0</v>
      </c>
      <c r="DB158">
        <f>IF(BE158="Unión por la Patria (Frente de Todos)",CN158-MIN(CK158,CQ158,CT158),IF(BE158="Juntos por el Cambio",CK158-MIN(CN158,CQ158,CT158),IF(BE158="La Libertad Avanza",CQ158-MIN(CK158,CN158,CT158),IF(BE158="Frente de Izquierda",CT158-MIN(CK158,CN158,CQ158),"N/A"))))</f>
        <v>0</v>
      </c>
      <c r="DC158">
        <f>MAX(CK158,CN158,CQ158,CT158)-MIN(CK158,CN158,CQ158,CT158)</f>
        <v>0</v>
      </c>
      <c r="DD158">
        <f>IF(BE158="Unión por la Patria (Frente de Todos)",CN158-AVERAGE(CK158,CQ158,CT158),IF(BE158="Juntos por el Cambio",CK158-AVERAGE(CN158,CQ158,CT158),IF(BE158="La Libertad Avanza",CQ158-AVERAGE(CK158,CN158,CT158),IF(BE158="Frente de Izquierda",CT158-AVERAGE(CK158,CN158,CQ158),"N/A"))))</f>
        <v>0</v>
      </c>
      <c r="DE158">
        <f>IF(BE158="Unión por la Patria (Frente de Todos)",AVERAGE(CJ158:CL158,CP158:CU158),IF(BE158="Juntos por el Cambio",AVERAGE(CM158:CU158),IF(BE158="La Libertad Avanza",AVERAGE(CS158:CU158,CJ158:CO158),IF(BE158="Frente de Izquierda",AVERAGE(CJ158:CR158),"N/A"))))</f>
        <v>5</v>
      </c>
      <c r="DF158">
        <v>10</v>
      </c>
      <c r="DG158">
        <v>0</v>
      </c>
      <c r="DH158">
        <v>2</v>
      </c>
      <c r="DI158">
        <v>2</v>
      </c>
      <c r="DJ158">
        <v>0</v>
      </c>
      <c r="DK158">
        <v>7</v>
      </c>
      <c r="DL158">
        <v>1</v>
      </c>
      <c r="DM158">
        <v>7</v>
      </c>
      <c r="DN158">
        <v>1</v>
      </c>
      <c r="DO158">
        <v>1</v>
      </c>
      <c r="DP158">
        <v>7</v>
      </c>
      <c r="DQ158">
        <v>7</v>
      </c>
      <c r="DR158">
        <v>7</v>
      </c>
      <c r="DS158">
        <v>5</v>
      </c>
      <c r="DT158">
        <v>7</v>
      </c>
      <c r="DU158">
        <v>6</v>
      </c>
      <c r="DV158">
        <v>2</v>
      </c>
      <c r="DW158" t="s">
        <v>617</v>
      </c>
      <c r="DX158" t="s">
        <v>617</v>
      </c>
      <c r="DY158" t="s">
        <v>617</v>
      </c>
      <c r="DZ158" t="s">
        <v>618</v>
      </c>
    </row>
    <row r="159" spans="1:130" x14ac:dyDescent="0.2">
      <c r="A159" s="44">
        <v>1432</v>
      </c>
      <c r="B159" s="44">
        <v>0</v>
      </c>
      <c r="C159" s="44" t="s">
        <v>53</v>
      </c>
      <c r="D159" s="44">
        <v>7</v>
      </c>
      <c r="E159" s="44">
        <v>7</v>
      </c>
      <c r="F159" s="44">
        <v>7</v>
      </c>
      <c r="G159" s="44">
        <v>7</v>
      </c>
      <c r="H159" s="44">
        <v>4</v>
      </c>
      <c r="I159" s="44">
        <v>7</v>
      </c>
      <c r="J159" s="44">
        <v>1</v>
      </c>
      <c r="K159" s="44">
        <f>AVERAGE(ABS(F159-4),ABS(G159-4),ABS(H159-4),ABS(I159-4),ABS(J159-4))</f>
        <v>2.4</v>
      </c>
      <c r="L159" s="44">
        <v>7</v>
      </c>
      <c r="M159" s="44">
        <v>5</v>
      </c>
      <c r="N159" s="44">
        <v>7</v>
      </c>
      <c r="O159" s="9">
        <f>AVERAGE(L159:N159)</f>
        <v>6.333333333333333</v>
      </c>
      <c r="P159" s="44">
        <v>1</v>
      </c>
      <c r="Q159" s="44">
        <v>7</v>
      </c>
      <c r="R159" s="44">
        <v>1</v>
      </c>
      <c r="S159" s="44">
        <v>7</v>
      </c>
      <c r="T159" s="44">
        <f>-P159+Q159-R159+S159</f>
        <v>12</v>
      </c>
      <c r="U159" s="44"/>
      <c r="V159" s="44"/>
      <c r="W159" s="44"/>
      <c r="X159" s="44">
        <v>6</v>
      </c>
      <c r="Y159" s="44">
        <v>1</v>
      </c>
      <c r="Z159" s="44">
        <v>6</v>
      </c>
      <c r="AA159" s="44"/>
      <c r="AB159" s="44"/>
      <c r="AC159" s="44"/>
      <c r="AD159" s="44"/>
      <c r="AE159" s="44"/>
      <c r="AF159" s="44"/>
      <c r="AG159" s="44">
        <f>AVERAGE(U159:AF159)</f>
        <v>4.333333333333333</v>
      </c>
      <c r="AH159" s="44">
        <v>4</v>
      </c>
      <c r="AI159" s="44">
        <v>6</v>
      </c>
      <c r="AJ159" s="44">
        <v>6</v>
      </c>
      <c r="AK159" s="44">
        <v>6</v>
      </c>
      <c r="AL159" s="44">
        <v>6</v>
      </c>
      <c r="AM159" s="44">
        <v>6</v>
      </c>
      <c r="AN159" s="44">
        <v>4</v>
      </c>
      <c r="AO159" s="44">
        <v>6</v>
      </c>
      <c r="AP159" s="44">
        <v>4</v>
      </c>
      <c r="AQ159" s="44">
        <v>5</v>
      </c>
      <c r="AR159" s="44">
        <v>6</v>
      </c>
      <c r="AS159" s="44">
        <v>6</v>
      </c>
      <c r="AT159">
        <f>IF(C159="Unión por la Patria (Frente de Todos)",AVERAGE(AK159:AM159)-MIN(AVERAGE(AH159:AJ159),AVERAGE(AN159:AP159),AVERAGE(AQ159:AS159)),IF(C159="Juntos por el Cambio",AVERAGE(AH159:AJ159)-MIN(AVERAGE(AK159:AM159),AVERAGE(AN159:AP159),AVERAGE(AQ159:AS159)),IF(C159="La Libertad Avanza",AVERAGE(AN159:AP159)-MIN(AVERAGE(AQ159:AS159),AVERAGE(AK159:AM159),AVERAGE(AH159:AJ159)),IF(C159="Frente de Izquierda",AVERAGE(AQ159:AS159)-MIN(AVERAGE(AN159:AP159),AVERAGE(AK159:AM159),AVERAGE(AH159:AJ159)),"N/A"))))</f>
        <v>1.333333333333333</v>
      </c>
      <c r="AU159">
        <f>MAX(SUM(AH159:AJ159),SUM(AK159:AM159),SUM(AN159:AP159),SUM(AQ159:AS159))-MIN(SUM(AH159:AJ159),SUM(AK159:AM159),SUM(AN159:AP159),SUM(AQ159:AS159))</f>
        <v>4</v>
      </c>
      <c r="AV159">
        <f>IF(C159="Unión por la Patria (Frente de Todos)",AVERAGE(AK159:AM159)-AVERAGE(AH159:AJ159,AN159:AP159,AQ159:AS159),IF(C159="Juntos por el Cambio",AVERAGE(AH159:AJ159)-AVERAGE(AK159:AS159),IF(C159="La Libertad Avanza",AVERAGE(AN159:AP159)-AVERAGE(AQ159:AS159,AH159:AM159),IF(C159="Frente de Izquierda",AVERAGE(AQ159:AS159)-AVERAGE(AH159:AP159),"N/A"))))</f>
        <v>0.77777777777777768</v>
      </c>
      <c r="AW159">
        <f>IF(C159="Unión por la Patria (Frente de Todos)",AK159-MIN(AH159,AN159,AQ159),IF(C159="Juntos por el Cambio",AH159-MIN(AK159,AN159,AQ159),IF(C159="La Libertad Avanza",AN159-MIN(AH159,AK159,AQ159),IF(C159="Frente de Izquierda",AQ159-MIN(AH159,AK159,AN159),"N/A"))))</f>
        <v>2</v>
      </c>
      <c r="AX159">
        <f>MAX(AH159,AK159,AN159,AQ159)-MIN(AH159,AK159,AN159,AQ159)</f>
        <v>2</v>
      </c>
      <c r="AY159">
        <f>IF(C159="Unión por la Patria (Frente de Todos)",AK159-AVERAGE(AQ159,AN159,AH159),IF(C159="Juntos por el Cambio",AH159-AVERAGE(AK159,AN159,AQ159),IF(C159="La Libertad Avanza",AN159-AVERAGE(AQ159,AK159,AH159),IF(C159="Frente de Izquierda",AQ159-AVERAGE(AN159,AK159,AH159),"N/A"))))</f>
        <v>1.666666666666667</v>
      </c>
      <c r="AZ159">
        <f>IF(C159="Unión por la Patria (Frente de Todos)",AL159-MIN(AI159,AO159,AR159),IF(C159="Juntos por el Cambio",AI159-MIN(AL159,AO159,AR159),IF(C159="La Libertad Avanza",AO159-MIN(AI159,AL159,AR159),IF(C159="Frente de Izquierda",AR159-MIN(AI159,AL159,AO159),"N/A"))))</f>
        <v>0</v>
      </c>
      <c r="BA159">
        <f>MAX(AI159,AL159,AO159,AR159)-MIN(AI159,AL159,AO159,AR159)</f>
        <v>0</v>
      </c>
      <c r="BB159">
        <f>IF(C159="Unión por la Patria (Frente de Todos)",AL159-AVERAGE(AI159,AO159,AR159),IF(C159="Juntos por el Cambio",AI159-AVERAGE(AL159,AO159,AR159),IF(C159="La Libertad Avanza",AO159-AVERAGE(AI159,AL159,AR159),IF(C159="Frente de Izquierda",AR159-AVERAGE(AI159,AL159,AO159),"N/A"))))</f>
        <v>0</v>
      </c>
      <c r="BC159">
        <f>IF(C159="Unión por la Patria (Frente de Todos)",AVERAGE(AH159:AJ159,AN159:AS159),IF(C159="Juntos por el Cambio",AVERAGE(AK159:AS159),IF(C159="La Libertad Avanza",AVERAGE(AQ159:AS159,AH159:AM159),IF(C159="Frente de Izquierda",AVERAGE(AH159:AP159),"N/A"))))</f>
        <v>5.2222222222222223</v>
      </c>
      <c r="BE159" t="s">
        <v>53</v>
      </c>
      <c r="BF159">
        <v>7</v>
      </c>
      <c r="BG159">
        <v>7</v>
      </c>
      <c r="BH159">
        <v>5</v>
      </c>
      <c r="BI159">
        <v>7</v>
      </c>
      <c r="BJ159">
        <v>2</v>
      </c>
      <c r="BK159">
        <v>7</v>
      </c>
      <c r="BL159">
        <v>1</v>
      </c>
      <c r="BM159" s="44">
        <f>AVERAGE(ABS(BH159-4),ABS(BI159-4),ABS(BJ159-4),ABS(BK159-4),ABS(BL159-4))</f>
        <v>2.4</v>
      </c>
      <c r="BN159">
        <v>7</v>
      </c>
      <c r="BO159">
        <v>5</v>
      </c>
      <c r="BP159">
        <v>7</v>
      </c>
      <c r="BQ159" s="9">
        <f>AVERAGE(BN159:BP159)</f>
        <v>6.333333333333333</v>
      </c>
      <c r="BR159">
        <v>1</v>
      </c>
      <c r="BS159">
        <v>7</v>
      </c>
      <c r="BT159">
        <v>2</v>
      </c>
      <c r="BU159">
        <v>7</v>
      </c>
      <c r="BV159" s="44">
        <f>-BR159+BS159-BT159+BU159</f>
        <v>11</v>
      </c>
      <c r="BZ159">
        <v>6</v>
      </c>
      <c r="CA159">
        <v>1</v>
      </c>
      <c r="CB159">
        <v>6</v>
      </c>
      <c r="CI159" s="44">
        <f>AVERAGE(BW159:CH159)</f>
        <v>4.333333333333333</v>
      </c>
      <c r="CJ159">
        <v>3</v>
      </c>
      <c r="CK159">
        <v>6</v>
      </c>
      <c r="CL159">
        <v>6</v>
      </c>
      <c r="CM159">
        <v>6</v>
      </c>
      <c r="CN159">
        <v>6</v>
      </c>
      <c r="CO159">
        <v>6</v>
      </c>
      <c r="CP159">
        <v>4</v>
      </c>
      <c r="CQ159">
        <v>4</v>
      </c>
      <c r="CR159">
        <v>4</v>
      </c>
      <c r="CS159">
        <v>6</v>
      </c>
      <c r="CT159">
        <v>6</v>
      </c>
      <c r="CU159">
        <v>6</v>
      </c>
      <c r="CV159">
        <f>IF(BE159="Unión por la Patria (Frente de Todos)",AVERAGE(CM159:CO159)-MIN(AVERAGE(CJ159:CL159),AVERAGE(CP159:CR159),AVERAGE(CS159:CU159)),IF(BE159="Juntos por el Cambio",AVERAGE(CJ159:CL159)-MIN(AVERAGE(CM159:CO159),AVERAGE(CP159:CR159),AVERAGE(CS159:CU159)),IF(BE159="La Libertad Avanza",AVERAGE(CP159:CR159)-MIN(AVERAGE(CS159:CU159),AVERAGE(CM159:CO159),AVERAGE(CJ159:CL159)),IF(BE159="Frente de Izquierda",AVERAGE(CS159:CU159)-MIN(AVERAGE(CP159:CR159),AVERAGE(CM159:CO159),AVERAGE(CJ159:CL159)),"N/A"))))</f>
        <v>2</v>
      </c>
      <c r="CW159">
        <f>MAX(SUM(CJ159:CL159),SUM(CM159:CO159),SUM(CP159:CR159),SUM(CS159:CU159))-MIN(SUM(CJ159:CL159),SUM(CM159:CO159),SUM(CP159:CR159),SUM(CS159:CU159))</f>
        <v>6</v>
      </c>
      <c r="CX159">
        <f>IF(BE159="Unión por la Patria (Frente de Todos)",AVERAGE(CM159:CO159)-AVERAGE(CJ159:CL159,CP159:CR159,CS159:CU159),IF(BE159="Juntos por el Cambio",AVERAGE(CJ159:CL159)-AVERAGE(CM159:CU159),IF(BE159="La Libertad Avanza",AVERAGE(CP159:CR159)-AVERAGE(CS159:CU159,CJ159:CO159),IF(BE159="Frente de Izquierda",AVERAGE(CS159:CU159)-AVERAGE(CJ159:CR159),"N/A"))))</f>
        <v>1</v>
      </c>
      <c r="CY159">
        <f>IF(BE159="Unión por la Patria (Frente de Todos)",CM159-MIN(CJ159,CP159,CS159),IF(BE159="Juntos por el Cambio",CJ159-MIN(CM159,CP159,CS159),IF(BE159="La Libertad Avanza",CP159-MIN(CJ159,CM159,CS159),IF(BE159="Frente de Izquierda",CS159-MIN(CJ159,CM159,CP159),"N/A"))))</f>
        <v>3</v>
      </c>
      <c r="CZ159">
        <f>MAX(CJ159,CM159,CP159,CS159)-MIN(CJ159,CM159,CP159,CS159)</f>
        <v>3</v>
      </c>
      <c r="DA159">
        <f>IF(BE159="Unión por la Patria (Frente de Todos)",CM159-AVERAGE(CS159,CP159,CJ159),IF(BE159="Juntos por el Cambio",CJ159-AVERAGE(CM159,CP159,CS159),IF(BE159="La Libertad Avanza",CP159-AVERAGE(CS159,CM159,CJ159),IF(BE159="Frente de Izquierda",CS159-AVERAGE(CP159,CM159,CJ159),"N/A"))))</f>
        <v>1.666666666666667</v>
      </c>
      <c r="DB159">
        <f>IF(BE159="Unión por la Patria (Frente de Todos)",CN159-MIN(CK159,CQ159,CT159),IF(BE159="Juntos por el Cambio",CK159-MIN(CN159,CQ159,CT159),IF(BE159="La Libertad Avanza",CQ159-MIN(CK159,CN159,CT159),IF(BE159="Frente de Izquierda",CT159-MIN(CK159,CN159,CQ159),"N/A"))))</f>
        <v>2</v>
      </c>
      <c r="DC159">
        <f>MAX(CK159,CN159,CQ159,CT159)-MIN(CK159,CN159,CQ159,CT159)</f>
        <v>2</v>
      </c>
      <c r="DD159">
        <f>IF(BE159="Unión por la Patria (Frente de Todos)",CN159-AVERAGE(CK159,CQ159,CT159),IF(BE159="Juntos por el Cambio",CK159-AVERAGE(CN159,CQ159,CT159),IF(BE159="La Libertad Avanza",CQ159-AVERAGE(CK159,CN159,CT159),IF(BE159="Frente de Izquierda",CT159-AVERAGE(CK159,CN159,CQ159),"N/A"))))</f>
        <v>0.66666666666666696</v>
      </c>
      <c r="DE159">
        <f>IF(BE159="Unión por la Patria (Frente de Todos)",AVERAGE(CJ159:CL159,CP159:CU159),IF(BE159="Juntos por el Cambio",AVERAGE(CM159:CU159),IF(BE159="La Libertad Avanza",AVERAGE(CS159:CU159,CJ159:CO159),IF(BE159="Frente de Izquierda",AVERAGE(CJ159:CR159),"N/A"))))</f>
        <v>5</v>
      </c>
      <c r="DF159">
        <v>8</v>
      </c>
      <c r="DG159" t="s">
        <v>518</v>
      </c>
      <c r="DH159" t="s">
        <v>518</v>
      </c>
      <c r="DI159" t="s">
        <v>518</v>
      </c>
      <c r="DJ159" t="s">
        <v>518</v>
      </c>
      <c r="DK159" t="s">
        <v>518</v>
      </c>
      <c r="DL159" t="s">
        <v>518</v>
      </c>
      <c r="DM159" t="s">
        <v>518</v>
      </c>
      <c r="DN159" t="s">
        <v>518</v>
      </c>
      <c r="DO159" t="s">
        <v>518</v>
      </c>
      <c r="DP159" t="s">
        <v>518</v>
      </c>
      <c r="DQ159" t="s">
        <v>518</v>
      </c>
      <c r="DR159" t="s">
        <v>518</v>
      </c>
      <c r="DS159" t="s">
        <v>518</v>
      </c>
      <c r="DT159" t="s">
        <v>518</v>
      </c>
      <c r="DU159" t="s">
        <v>518</v>
      </c>
      <c r="DV159" t="s">
        <v>518</v>
      </c>
      <c r="DW159" t="s">
        <v>518</v>
      </c>
      <c r="DX159" t="s">
        <v>518</v>
      </c>
      <c r="DY159" t="s">
        <v>518</v>
      </c>
      <c r="DZ159" t="s">
        <v>518</v>
      </c>
    </row>
    <row r="160" spans="1:130" x14ac:dyDescent="0.2">
      <c r="A160" s="44">
        <v>933</v>
      </c>
      <c r="B160" s="44">
        <v>0</v>
      </c>
      <c r="C160" s="44" t="s">
        <v>47</v>
      </c>
      <c r="D160" s="44">
        <v>5</v>
      </c>
      <c r="E160" s="44">
        <v>5</v>
      </c>
      <c r="F160" s="44">
        <v>4</v>
      </c>
      <c r="G160" s="44">
        <v>1</v>
      </c>
      <c r="H160" s="44">
        <v>7</v>
      </c>
      <c r="I160" s="44">
        <v>2</v>
      </c>
      <c r="J160" s="44">
        <v>5</v>
      </c>
      <c r="K160" s="44">
        <f>AVERAGE(ABS(F160-4),ABS(G160-4),ABS(H160-4),ABS(I160-4),ABS(J160-4))</f>
        <v>1.8</v>
      </c>
      <c r="L160" s="44">
        <v>7</v>
      </c>
      <c r="M160" s="44">
        <v>4</v>
      </c>
      <c r="N160" s="44">
        <v>5</v>
      </c>
      <c r="O160" s="9">
        <f>AVERAGE(L160:N160)</f>
        <v>5.333333333333333</v>
      </c>
      <c r="P160" s="44">
        <v>1</v>
      </c>
      <c r="Q160" s="44">
        <v>7</v>
      </c>
      <c r="R160" s="44">
        <v>4</v>
      </c>
      <c r="S160" s="44">
        <v>7</v>
      </c>
      <c r="T160" s="44">
        <f>-P160+Q160-R160+S160</f>
        <v>9</v>
      </c>
      <c r="U160" s="44">
        <v>6</v>
      </c>
      <c r="V160" s="44">
        <v>6</v>
      </c>
      <c r="W160" s="44">
        <v>6</v>
      </c>
      <c r="X160" s="44"/>
      <c r="Y160" s="44"/>
      <c r="Z160" s="44"/>
      <c r="AA160" s="44"/>
      <c r="AB160" s="44"/>
      <c r="AC160" s="44"/>
      <c r="AD160" s="44"/>
      <c r="AE160" s="44"/>
      <c r="AF160" s="44"/>
      <c r="AG160" s="44">
        <f>AVERAGE(U160:AF160)</f>
        <v>6</v>
      </c>
      <c r="AH160" s="44">
        <v>4</v>
      </c>
      <c r="AI160" s="44">
        <v>6</v>
      </c>
      <c r="AJ160" s="44">
        <v>6</v>
      </c>
      <c r="AK160" s="44">
        <v>4</v>
      </c>
      <c r="AL160" s="44">
        <v>6</v>
      </c>
      <c r="AM160" s="44">
        <v>6</v>
      </c>
      <c r="AN160" s="44">
        <v>6</v>
      </c>
      <c r="AO160" s="44">
        <v>6</v>
      </c>
      <c r="AP160" s="44">
        <v>6</v>
      </c>
      <c r="AQ160" s="44">
        <v>4</v>
      </c>
      <c r="AR160" s="44">
        <v>3</v>
      </c>
      <c r="AS160" s="44">
        <v>6</v>
      </c>
      <c r="AT160">
        <f>IF(C160="Unión por la Patria (Frente de Todos)",AVERAGE(AK160:AM160)-MIN(AVERAGE(AH160:AJ160),AVERAGE(AN160:AP160),AVERAGE(AQ160:AS160)),IF(C160="Juntos por el Cambio",AVERAGE(AH160:AJ160)-MIN(AVERAGE(AK160:AM160),AVERAGE(AN160:AP160),AVERAGE(AQ160:AS160)),IF(C160="La Libertad Avanza",AVERAGE(AN160:AP160)-MIN(AVERAGE(AQ160:AS160),AVERAGE(AK160:AM160),AVERAGE(AH160:AJ160)),IF(C160="Frente de Izquierda",AVERAGE(AQ160:AS160)-MIN(AVERAGE(AN160:AP160),AVERAGE(AK160:AM160),AVERAGE(AH160:AJ160)),"N/A"))))</f>
        <v>1</v>
      </c>
      <c r="AU160">
        <f>MAX(SUM(AH160:AJ160),SUM(AK160:AM160),SUM(AN160:AP160),SUM(AQ160:AS160))-MIN(SUM(AH160:AJ160),SUM(AK160:AM160),SUM(AN160:AP160),SUM(AQ160:AS160))</f>
        <v>5</v>
      </c>
      <c r="AV160">
        <f>IF(C160="Unión por la Patria (Frente de Todos)",AVERAGE(AK160:AM160)-AVERAGE(AH160:AJ160,AN160:AP160,AQ160:AS160),IF(C160="Juntos por el Cambio",AVERAGE(AH160:AJ160)-AVERAGE(AK160:AS160),IF(C160="La Libertad Avanza",AVERAGE(AN160:AP160)-AVERAGE(AQ160:AS160,AH160:AM160),IF(C160="Frente de Izquierda",AVERAGE(AQ160:AS160)-AVERAGE(AH160:AP160),"N/A"))))</f>
        <v>0.11111111111111072</v>
      </c>
      <c r="AW160">
        <f>IF(C160="Unión por la Patria (Frente de Todos)",AK160-MIN(AH160,AN160,AQ160),IF(C160="Juntos por el Cambio",AH160-MIN(AK160,AN160,AQ160),IF(C160="La Libertad Avanza",AN160-MIN(AH160,AK160,AQ160),IF(C160="Frente de Izquierda",AQ160-MIN(AH160,AK160,AN160),"N/A"))))</f>
        <v>0</v>
      </c>
      <c r="AX160">
        <f>MAX(AH160,AK160,AN160,AQ160)-MIN(AH160,AK160,AN160,AQ160)</f>
        <v>2</v>
      </c>
      <c r="AY160">
        <f>IF(C160="Unión por la Patria (Frente de Todos)",AK160-AVERAGE(AQ160,AN160,AH160),IF(C160="Juntos por el Cambio",AH160-AVERAGE(AK160,AN160,AQ160),IF(C160="La Libertad Avanza",AN160-AVERAGE(AQ160,AK160,AH160),IF(C160="Frente de Izquierda",AQ160-AVERAGE(AN160,AK160,AH160),"N/A"))))</f>
        <v>-0.66666666666666696</v>
      </c>
      <c r="AZ160">
        <f>IF(C160="Unión por la Patria (Frente de Todos)",AL160-MIN(AI160,AO160,AR160),IF(C160="Juntos por el Cambio",AI160-MIN(AL160,AO160,AR160),IF(C160="La Libertad Avanza",AO160-MIN(AI160,AL160,AR160),IF(C160="Frente de Izquierda",AR160-MIN(AI160,AL160,AO160),"N/A"))))</f>
        <v>3</v>
      </c>
      <c r="BA160">
        <f>MAX(AI160,AL160,AO160,AR160)-MIN(AI160,AL160,AO160,AR160)</f>
        <v>3</v>
      </c>
      <c r="BB160">
        <f>IF(C160="Unión por la Patria (Frente de Todos)",AL160-AVERAGE(AI160,AO160,AR160),IF(C160="Juntos por el Cambio",AI160-AVERAGE(AL160,AO160,AR160),IF(C160="La Libertad Avanza",AO160-AVERAGE(AI160,AL160,AR160),IF(C160="Frente de Izquierda",AR160-AVERAGE(AI160,AL160,AO160),"N/A"))))</f>
        <v>1</v>
      </c>
      <c r="BC160">
        <f>IF(C160="Unión por la Patria (Frente de Todos)",AVERAGE(AH160:AJ160,AN160:AS160),IF(C160="Juntos por el Cambio",AVERAGE(AK160:AS160),IF(C160="La Libertad Avanza",AVERAGE(AQ160:AS160,AH160:AM160),IF(C160="Frente de Izquierda",AVERAGE(AH160:AP160),"N/A"))))</f>
        <v>5.2222222222222223</v>
      </c>
      <c r="BE160" t="s">
        <v>47</v>
      </c>
      <c r="BF160">
        <v>6</v>
      </c>
      <c r="BG160">
        <v>6</v>
      </c>
      <c r="BH160">
        <v>5</v>
      </c>
      <c r="BI160">
        <v>1</v>
      </c>
      <c r="BJ160">
        <v>7</v>
      </c>
      <c r="BK160">
        <v>1</v>
      </c>
      <c r="BL160">
        <v>7</v>
      </c>
      <c r="BM160" s="44">
        <f>AVERAGE(ABS(BH160-4),ABS(BI160-4),ABS(BJ160-4),ABS(BK160-4),ABS(BL160-4))</f>
        <v>2.6</v>
      </c>
      <c r="BN160">
        <v>7</v>
      </c>
      <c r="BO160">
        <v>4</v>
      </c>
      <c r="BP160">
        <v>7</v>
      </c>
      <c r="BQ160" s="9">
        <f>AVERAGE(BN160:BP160)</f>
        <v>6</v>
      </c>
      <c r="BR160">
        <v>6</v>
      </c>
      <c r="BS160">
        <v>7</v>
      </c>
      <c r="BT160">
        <v>7</v>
      </c>
      <c r="BU160">
        <v>7</v>
      </c>
      <c r="BV160" s="44">
        <f>-BR160+BS160-BT160+BU160</f>
        <v>1</v>
      </c>
      <c r="BW160">
        <v>6</v>
      </c>
      <c r="BX160">
        <v>6</v>
      </c>
      <c r="BY160">
        <v>5</v>
      </c>
      <c r="CI160" s="44">
        <f>AVERAGE(BW160:CH160)</f>
        <v>5.666666666666667</v>
      </c>
      <c r="CJ160">
        <v>6</v>
      </c>
      <c r="CK160">
        <v>6</v>
      </c>
      <c r="CL160">
        <v>6</v>
      </c>
      <c r="CM160">
        <v>4</v>
      </c>
      <c r="CN160">
        <v>5</v>
      </c>
      <c r="CO160">
        <v>6</v>
      </c>
      <c r="CP160">
        <v>6</v>
      </c>
      <c r="CQ160">
        <v>6</v>
      </c>
      <c r="CR160">
        <v>6</v>
      </c>
      <c r="CS160">
        <v>4</v>
      </c>
      <c r="CT160">
        <v>3</v>
      </c>
      <c r="CU160">
        <v>6</v>
      </c>
      <c r="CV160">
        <f>IF(BE160="Unión por la Patria (Frente de Todos)",AVERAGE(CM160:CO160)-MIN(AVERAGE(CJ160:CL160),AVERAGE(CP160:CR160),AVERAGE(CS160:CU160)),IF(BE160="Juntos por el Cambio",AVERAGE(CJ160:CL160)-MIN(AVERAGE(CM160:CO160),AVERAGE(CP160:CR160),AVERAGE(CS160:CU160)),IF(BE160="La Libertad Avanza",AVERAGE(CP160:CR160)-MIN(AVERAGE(CS160:CU160),AVERAGE(CM160:CO160),AVERAGE(CJ160:CL160)),IF(BE160="Frente de Izquierda",AVERAGE(CS160:CU160)-MIN(AVERAGE(CP160:CR160),AVERAGE(CM160:CO160),AVERAGE(CJ160:CL160)),"N/A"))))</f>
        <v>1.666666666666667</v>
      </c>
      <c r="CW160">
        <f>MAX(SUM(CJ160:CL160),SUM(CM160:CO160),SUM(CP160:CR160),SUM(CS160:CU160))-MIN(SUM(CJ160:CL160),SUM(CM160:CO160),SUM(CP160:CR160),SUM(CS160:CU160))</f>
        <v>5</v>
      </c>
      <c r="CX160">
        <f>IF(BE160="Unión por la Patria (Frente de Todos)",AVERAGE(CM160:CO160)-AVERAGE(CJ160:CL160,CP160:CR160,CS160:CU160),IF(BE160="Juntos por el Cambio",AVERAGE(CJ160:CL160)-AVERAGE(CM160:CU160),IF(BE160="La Libertad Avanza",AVERAGE(CP160:CR160)-AVERAGE(CS160:CU160,CJ160:CO160),IF(BE160="Frente de Izquierda",AVERAGE(CS160:CU160)-AVERAGE(CJ160:CR160),"N/A"))))</f>
        <v>0.88888888888888928</v>
      </c>
      <c r="CY160">
        <f>IF(BE160="Unión por la Patria (Frente de Todos)",CM160-MIN(CJ160,CP160,CS160),IF(BE160="Juntos por el Cambio",CJ160-MIN(CM160,CP160,CS160),IF(BE160="La Libertad Avanza",CP160-MIN(CJ160,CM160,CS160),IF(BE160="Frente de Izquierda",CS160-MIN(CJ160,CM160,CP160),"N/A"))))</f>
        <v>2</v>
      </c>
      <c r="CZ160">
        <f>MAX(CJ160,CM160,CP160,CS160)-MIN(CJ160,CM160,CP160,CS160)</f>
        <v>2</v>
      </c>
      <c r="DA160">
        <f>IF(BE160="Unión por la Patria (Frente de Todos)",CM160-AVERAGE(CS160,CP160,CJ160),IF(BE160="Juntos por el Cambio",CJ160-AVERAGE(CM160,CP160,CS160),IF(BE160="La Libertad Avanza",CP160-AVERAGE(CS160,CM160,CJ160),IF(BE160="Frente de Izquierda",CS160-AVERAGE(CP160,CM160,CJ160),"N/A"))))</f>
        <v>1.333333333333333</v>
      </c>
      <c r="DB160">
        <f>IF(BE160="Unión por la Patria (Frente de Todos)",CN160-MIN(CK160,CQ160,CT160),IF(BE160="Juntos por el Cambio",CK160-MIN(CN160,CQ160,CT160),IF(BE160="La Libertad Avanza",CQ160-MIN(CK160,CN160,CT160),IF(BE160="Frente de Izquierda",CT160-MIN(CK160,CN160,CQ160),"N/A"))))</f>
        <v>3</v>
      </c>
      <c r="DC160">
        <f>MAX(CK160,CN160,CQ160,CT160)-MIN(CK160,CN160,CQ160,CT160)</f>
        <v>3</v>
      </c>
      <c r="DD160">
        <f>IF(BE160="Unión por la Patria (Frente de Todos)",CN160-AVERAGE(CK160,CQ160,CT160),IF(BE160="Juntos por el Cambio",CK160-AVERAGE(CN160,CQ160,CT160),IF(BE160="La Libertad Avanza",CQ160-AVERAGE(CK160,CN160,CT160),IF(BE160="Frente de Izquierda",CT160-AVERAGE(CK160,CN160,CQ160),"N/A"))))</f>
        <v>1.333333333333333</v>
      </c>
      <c r="DE160">
        <f>IF(BE160="Unión por la Patria (Frente de Todos)",AVERAGE(CJ160:CL160,CP160:CU160),IF(BE160="Juntos por el Cambio",AVERAGE(CM160:CU160),IF(BE160="La Libertad Avanza",AVERAGE(CS160:CU160,CJ160:CO160),IF(BE160="Frente de Izquierda",AVERAGE(CJ160:CR160),"N/A"))))</f>
        <v>5.1111111111111107</v>
      </c>
      <c r="DF160">
        <v>9</v>
      </c>
      <c r="DG160" t="s">
        <v>518</v>
      </c>
      <c r="DH160" t="s">
        <v>518</v>
      </c>
      <c r="DI160" t="s">
        <v>518</v>
      </c>
      <c r="DJ160" t="s">
        <v>518</v>
      </c>
      <c r="DK160" t="s">
        <v>518</v>
      </c>
      <c r="DL160" t="s">
        <v>518</v>
      </c>
      <c r="DM160" t="s">
        <v>518</v>
      </c>
      <c r="DN160" t="s">
        <v>518</v>
      </c>
      <c r="DO160" t="s">
        <v>518</v>
      </c>
      <c r="DP160" t="s">
        <v>518</v>
      </c>
      <c r="DQ160" t="s">
        <v>518</v>
      </c>
      <c r="DR160" t="s">
        <v>518</v>
      </c>
      <c r="DS160" t="s">
        <v>518</v>
      </c>
      <c r="DT160" t="s">
        <v>518</v>
      </c>
      <c r="DU160" t="s">
        <v>518</v>
      </c>
      <c r="DV160" t="s">
        <v>518</v>
      </c>
      <c r="DW160" t="s">
        <v>518</v>
      </c>
      <c r="DX160" t="s">
        <v>518</v>
      </c>
      <c r="DY160" t="s">
        <v>518</v>
      </c>
      <c r="DZ160" t="s">
        <v>518</v>
      </c>
    </row>
    <row r="161" spans="1:130" x14ac:dyDescent="0.2">
      <c r="A161" s="44">
        <v>953</v>
      </c>
      <c r="B161" s="44">
        <v>1</v>
      </c>
      <c r="C161" s="44" t="s">
        <v>49</v>
      </c>
      <c r="D161" s="44">
        <v>2</v>
      </c>
      <c r="E161" s="44">
        <v>5</v>
      </c>
      <c r="F161" s="44">
        <v>2</v>
      </c>
      <c r="G161" s="44">
        <v>1</v>
      </c>
      <c r="H161" s="44">
        <v>5</v>
      </c>
      <c r="I161" s="44">
        <v>3</v>
      </c>
      <c r="J161" s="44">
        <v>4</v>
      </c>
      <c r="K161" s="44">
        <f>AVERAGE(ABS(F161-4),ABS(G161-4),ABS(H161-4),ABS(I161-4),ABS(J161-4))</f>
        <v>1.4</v>
      </c>
      <c r="L161" s="44">
        <v>7</v>
      </c>
      <c r="M161" s="44">
        <v>3</v>
      </c>
      <c r="N161" s="44">
        <v>3</v>
      </c>
      <c r="O161" s="9">
        <f>AVERAGE(L161:N161)</f>
        <v>4.333333333333333</v>
      </c>
      <c r="P161" s="44">
        <v>1</v>
      </c>
      <c r="Q161" s="44">
        <v>7</v>
      </c>
      <c r="R161" s="44">
        <v>1</v>
      </c>
      <c r="S161" s="44">
        <v>6</v>
      </c>
      <c r="T161" s="44">
        <f>-P161+Q161-R161+S161</f>
        <v>11</v>
      </c>
      <c r="U161" s="44"/>
      <c r="V161" s="44"/>
      <c r="W161" s="44"/>
      <c r="X161" s="44"/>
      <c r="Y161" s="44"/>
      <c r="Z161" s="44"/>
      <c r="AA161" s="44">
        <v>1</v>
      </c>
      <c r="AB161" s="44">
        <v>4</v>
      </c>
      <c r="AC161" s="44">
        <v>5</v>
      </c>
      <c r="AD161" s="44"/>
      <c r="AE161" s="44"/>
      <c r="AF161" s="44"/>
      <c r="AG161" s="44">
        <f>AVERAGE(U161:AF161)</f>
        <v>3.3333333333333335</v>
      </c>
      <c r="AH161" s="44">
        <v>3</v>
      </c>
      <c r="AI161" s="44">
        <v>6</v>
      </c>
      <c r="AJ161" s="44">
        <v>6</v>
      </c>
      <c r="AK161" s="44">
        <v>3</v>
      </c>
      <c r="AL161" s="44">
        <v>6</v>
      </c>
      <c r="AM161" s="44">
        <v>6</v>
      </c>
      <c r="AN161" s="44">
        <v>4</v>
      </c>
      <c r="AO161" s="44">
        <v>6</v>
      </c>
      <c r="AP161" s="44">
        <v>6</v>
      </c>
      <c r="AQ161" s="44">
        <v>5</v>
      </c>
      <c r="AR161" s="44">
        <v>6</v>
      </c>
      <c r="AS161" s="44">
        <v>6</v>
      </c>
      <c r="AT161">
        <f>IF(C161="Unión por la Patria (Frente de Todos)",AVERAGE(AK161:AM161)-MIN(AVERAGE(AH161:AJ161),AVERAGE(AN161:AP161),AVERAGE(AQ161:AS161)),IF(C161="Juntos por el Cambio",AVERAGE(AH161:AJ161)-MIN(AVERAGE(AK161:AM161),AVERAGE(AN161:AP161),AVERAGE(AQ161:AS161)),IF(C161="La Libertad Avanza",AVERAGE(AN161:AP161)-MIN(AVERAGE(AQ161:AS161),AVERAGE(AK161:AM161),AVERAGE(AH161:AJ161)),IF(C161="Frente de Izquierda",AVERAGE(AQ161:AS161)-MIN(AVERAGE(AN161:AP161),AVERAGE(AK161:AM161),AVERAGE(AH161:AJ161)),"N/A"))))</f>
        <v>0.33333333333333304</v>
      </c>
      <c r="AU161">
        <f>MAX(SUM(AH161:AJ161),SUM(AK161:AM161),SUM(AN161:AP161),SUM(AQ161:AS161))-MIN(SUM(AH161:AJ161),SUM(AK161:AM161),SUM(AN161:AP161),SUM(AQ161:AS161))</f>
        <v>2</v>
      </c>
      <c r="AV161">
        <f>IF(C161="Unión por la Patria (Frente de Todos)",AVERAGE(AK161:AM161)-AVERAGE(AH161:AJ161,AN161:AP161,AQ161:AS161),IF(C161="Juntos por el Cambio",AVERAGE(AH161:AJ161)-AVERAGE(AK161:AS161),IF(C161="La Libertad Avanza",AVERAGE(AN161:AP161)-AVERAGE(AQ161:AS161,AH161:AM161),IF(C161="Frente de Izquierda",AVERAGE(AQ161:AS161)-AVERAGE(AH161:AP161),"N/A"))))</f>
        <v>0.11111111111111072</v>
      </c>
      <c r="AW161">
        <f>IF(C161="Unión por la Patria (Frente de Todos)",AK161-MIN(AH161,AN161,AQ161),IF(C161="Juntos por el Cambio",AH161-MIN(AK161,AN161,AQ161),IF(C161="La Libertad Avanza",AN161-MIN(AH161,AK161,AQ161),IF(C161="Frente de Izquierda",AQ161-MIN(AH161,AK161,AN161),"N/A"))))</f>
        <v>1</v>
      </c>
      <c r="AX161">
        <f>MAX(AH161,AK161,AN161,AQ161)-MIN(AH161,AK161,AN161,AQ161)</f>
        <v>2</v>
      </c>
      <c r="AY161">
        <f>IF(C161="Unión por la Patria (Frente de Todos)",AK161-AVERAGE(AQ161,AN161,AH161),IF(C161="Juntos por el Cambio",AH161-AVERAGE(AK161,AN161,AQ161),IF(C161="La Libertad Avanza",AN161-AVERAGE(AQ161,AK161,AH161),IF(C161="Frente de Izquierda",AQ161-AVERAGE(AN161,AK161,AH161),"N/A"))))</f>
        <v>0.33333333333333348</v>
      </c>
      <c r="AZ161">
        <f>IF(C161="Unión por la Patria (Frente de Todos)",AL161-MIN(AI161,AO161,AR161),IF(C161="Juntos por el Cambio",AI161-MIN(AL161,AO161,AR161),IF(C161="La Libertad Avanza",AO161-MIN(AI161,AL161,AR161),IF(C161="Frente de Izquierda",AR161-MIN(AI161,AL161,AO161),"N/A"))))</f>
        <v>0</v>
      </c>
      <c r="BA161">
        <f>MAX(AI161,AL161,AO161,AR161)-MIN(AI161,AL161,AO161,AR161)</f>
        <v>0</v>
      </c>
      <c r="BB161">
        <f>IF(C161="Unión por la Patria (Frente de Todos)",AL161-AVERAGE(AI161,AO161,AR161),IF(C161="Juntos por el Cambio",AI161-AVERAGE(AL161,AO161,AR161),IF(C161="La Libertad Avanza",AO161-AVERAGE(AI161,AL161,AR161),IF(C161="Frente de Izquierda",AR161-AVERAGE(AI161,AL161,AO161),"N/A"))))</f>
        <v>0</v>
      </c>
      <c r="BC161">
        <f>IF(C161="Unión por la Patria (Frente de Todos)",AVERAGE(AH161:AJ161,AN161:AS161),IF(C161="Juntos por el Cambio",AVERAGE(AK161:AS161),IF(C161="La Libertad Avanza",AVERAGE(AQ161:AS161,AH161:AM161),IF(C161="Frente de Izquierda",AVERAGE(AH161:AP161),"N/A"))))</f>
        <v>5.2222222222222223</v>
      </c>
      <c r="BE161" t="s">
        <v>49</v>
      </c>
      <c r="BF161">
        <v>3</v>
      </c>
      <c r="BG161">
        <v>6</v>
      </c>
      <c r="BH161">
        <v>6</v>
      </c>
      <c r="BI161">
        <v>1</v>
      </c>
      <c r="BJ161">
        <v>2</v>
      </c>
      <c r="BK161">
        <v>2</v>
      </c>
      <c r="BL161">
        <v>5</v>
      </c>
      <c r="BM161" s="44">
        <f>AVERAGE(ABS(BH161-4),ABS(BI161-4),ABS(BJ161-4),ABS(BK161-4),ABS(BL161-4))</f>
        <v>2</v>
      </c>
      <c r="BN161">
        <v>6</v>
      </c>
      <c r="BO161">
        <v>3</v>
      </c>
      <c r="BP161">
        <v>6</v>
      </c>
      <c r="BQ161" s="9">
        <f>AVERAGE(BN161:BP161)</f>
        <v>5</v>
      </c>
      <c r="BR161">
        <v>3</v>
      </c>
      <c r="BS161">
        <v>7</v>
      </c>
      <c r="BT161">
        <v>1</v>
      </c>
      <c r="BU161">
        <v>6</v>
      </c>
      <c r="BV161" s="44">
        <f>-BR161+BS161-BT161+BU161</f>
        <v>9</v>
      </c>
      <c r="CC161">
        <v>2</v>
      </c>
      <c r="CD161">
        <v>4</v>
      </c>
      <c r="CE161">
        <v>5</v>
      </c>
      <c r="CI161" s="44">
        <f>AVERAGE(BW161:CH161)</f>
        <v>3.6666666666666665</v>
      </c>
      <c r="CJ161">
        <v>3</v>
      </c>
      <c r="CK161">
        <v>6</v>
      </c>
      <c r="CL161">
        <v>6</v>
      </c>
      <c r="CM161">
        <v>3</v>
      </c>
      <c r="CN161">
        <v>6</v>
      </c>
      <c r="CO161">
        <v>6</v>
      </c>
      <c r="CP161">
        <v>3</v>
      </c>
      <c r="CQ161">
        <v>6</v>
      </c>
      <c r="CR161">
        <v>6</v>
      </c>
      <c r="CS161">
        <v>5</v>
      </c>
      <c r="CT161">
        <v>6</v>
      </c>
      <c r="CU161">
        <v>6</v>
      </c>
      <c r="CV161">
        <f>IF(BE161="Unión por la Patria (Frente de Todos)",AVERAGE(CM161:CO161)-MIN(AVERAGE(CJ161:CL161),AVERAGE(CP161:CR161),AVERAGE(CS161:CU161)),IF(BE161="Juntos por el Cambio",AVERAGE(CJ161:CL161)-MIN(AVERAGE(CM161:CO161),AVERAGE(CP161:CR161),AVERAGE(CS161:CU161)),IF(BE161="La Libertad Avanza",AVERAGE(CP161:CR161)-MIN(AVERAGE(CS161:CU161),AVERAGE(CM161:CO161),AVERAGE(CJ161:CL161)),IF(BE161="Frente de Izquierda",AVERAGE(CS161:CU161)-MIN(AVERAGE(CP161:CR161),AVERAGE(CM161:CO161),AVERAGE(CJ161:CL161)),"N/A"))))</f>
        <v>0</v>
      </c>
      <c r="CW161">
        <f>MAX(SUM(CJ161:CL161),SUM(CM161:CO161),SUM(CP161:CR161),SUM(CS161:CU161))-MIN(SUM(CJ161:CL161),SUM(CM161:CO161),SUM(CP161:CR161),SUM(CS161:CU161))</f>
        <v>2</v>
      </c>
      <c r="CX161">
        <f>IF(BE161="Unión por la Patria (Frente de Todos)",AVERAGE(CM161:CO161)-AVERAGE(CJ161:CL161,CP161:CR161,CS161:CU161),IF(BE161="Juntos por el Cambio",AVERAGE(CJ161:CL161)-AVERAGE(CM161:CU161),IF(BE161="La Libertad Avanza",AVERAGE(CP161:CR161)-AVERAGE(CS161:CU161,CJ161:CO161),IF(BE161="Frente de Izquierda",AVERAGE(CS161:CU161)-AVERAGE(CJ161:CR161),"N/A"))))</f>
        <v>-0.22222222222222232</v>
      </c>
      <c r="CY161">
        <f>IF(BE161="Unión por la Patria (Frente de Todos)",CM161-MIN(CJ161,CP161,CS161),IF(BE161="Juntos por el Cambio",CJ161-MIN(CM161,CP161,CS161),IF(BE161="La Libertad Avanza",CP161-MIN(CJ161,CM161,CS161),IF(BE161="Frente de Izquierda",CS161-MIN(CJ161,CM161,CP161),"N/A"))))</f>
        <v>0</v>
      </c>
      <c r="CZ161">
        <f>MAX(CJ161,CM161,CP161,CS161)-MIN(CJ161,CM161,CP161,CS161)</f>
        <v>2</v>
      </c>
      <c r="DA161">
        <f>IF(BE161="Unión por la Patria (Frente de Todos)",CM161-AVERAGE(CS161,CP161,CJ161),IF(BE161="Juntos por el Cambio",CJ161-AVERAGE(CM161,CP161,CS161),IF(BE161="La Libertad Avanza",CP161-AVERAGE(CS161,CM161,CJ161),IF(BE161="Frente de Izquierda",CS161-AVERAGE(CP161,CM161,CJ161),"N/A"))))</f>
        <v>-0.66666666666666652</v>
      </c>
      <c r="DB161">
        <f>IF(BE161="Unión por la Patria (Frente de Todos)",CN161-MIN(CK161,CQ161,CT161),IF(BE161="Juntos por el Cambio",CK161-MIN(CN161,CQ161,CT161),IF(BE161="La Libertad Avanza",CQ161-MIN(CK161,CN161,CT161),IF(BE161="Frente de Izquierda",CT161-MIN(CK161,CN161,CQ161),"N/A"))))</f>
        <v>0</v>
      </c>
      <c r="DC161">
        <f>MAX(CK161,CN161,CQ161,CT161)-MIN(CK161,CN161,CQ161,CT161)</f>
        <v>0</v>
      </c>
      <c r="DD161">
        <f>IF(BE161="Unión por la Patria (Frente de Todos)",CN161-AVERAGE(CK161,CQ161,CT161),IF(BE161="Juntos por el Cambio",CK161-AVERAGE(CN161,CQ161,CT161),IF(BE161="La Libertad Avanza",CQ161-AVERAGE(CK161,CN161,CT161),IF(BE161="Frente de Izquierda",CT161-AVERAGE(CK161,CN161,CQ161),"N/A"))))</f>
        <v>0</v>
      </c>
      <c r="DE161">
        <f>IF(BE161="Unión por la Patria (Frente de Todos)",AVERAGE(CJ161:CL161,CP161:CU161),IF(BE161="Juntos por el Cambio",AVERAGE(CM161:CU161),IF(BE161="La Libertad Avanza",AVERAGE(CS161:CU161,CJ161:CO161),IF(BE161="Frente de Izquierda",AVERAGE(CJ161:CR161),"N/A"))))</f>
        <v>5.2222222222222223</v>
      </c>
      <c r="DF161">
        <v>9</v>
      </c>
      <c r="DG161">
        <v>1</v>
      </c>
      <c r="DH161">
        <v>2</v>
      </c>
      <c r="DI161">
        <v>1</v>
      </c>
      <c r="DJ161">
        <v>0</v>
      </c>
      <c r="DK161">
        <v>7</v>
      </c>
      <c r="DL161">
        <v>1</v>
      </c>
      <c r="DM161">
        <v>7</v>
      </c>
      <c r="DN161">
        <v>1</v>
      </c>
      <c r="DO161">
        <v>1</v>
      </c>
      <c r="DP161">
        <v>7</v>
      </c>
      <c r="DQ161">
        <v>7</v>
      </c>
      <c r="DR161">
        <v>7</v>
      </c>
      <c r="DS161">
        <v>7</v>
      </c>
      <c r="DT161">
        <v>7</v>
      </c>
      <c r="DU161">
        <v>7</v>
      </c>
      <c r="DV161">
        <v>6</v>
      </c>
      <c r="DW161" t="s">
        <v>617</v>
      </c>
      <c r="DX161" t="s">
        <v>618</v>
      </c>
      <c r="DY161" t="s">
        <v>617</v>
      </c>
      <c r="DZ161" t="s">
        <v>618</v>
      </c>
    </row>
    <row r="162" spans="1:130" x14ac:dyDescent="0.2">
      <c r="A162" s="44">
        <v>441</v>
      </c>
      <c r="B162" s="44">
        <v>1</v>
      </c>
      <c r="C162" s="44" t="s">
        <v>53</v>
      </c>
      <c r="D162" s="44">
        <v>6</v>
      </c>
      <c r="E162" s="44">
        <v>5</v>
      </c>
      <c r="F162" s="44">
        <v>6</v>
      </c>
      <c r="G162" s="44">
        <v>4</v>
      </c>
      <c r="H162" s="44">
        <v>1</v>
      </c>
      <c r="I162" s="44">
        <v>5</v>
      </c>
      <c r="J162" s="44">
        <v>4</v>
      </c>
      <c r="K162" s="44">
        <f>AVERAGE(ABS(F162-4),ABS(G162-4),ABS(H162-4),ABS(I162-4),ABS(J162-4))</f>
        <v>1.2</v>
      </c>
      <c r="L162" s="44">
        <v>6</v>
      </c>
      <c r="M162" s="44">
        <v>6</v>
      </c>
      <c r="N162" s="44">
        <v>6</v>
      </c>
      <c r="O162" s="9">
        <f>AVERAGE(L162:N162)</f>
        <v>6</v>
      </c>
      <c r="P162" s="44">
        <v>4</v>
      </c>
      <c r="Q162" s="44">
        <v>7</v>
      </c>
      <c r="R162" s="44">
        <v>1</v>
      </c>
      <c r="S162" s="44">
        <v>7</v>
      </c>
      <c r="T162" s="44">
        <f>-P162+Q162-R162+S162</f>
        <v>9</v>
      </c>
      <c r="U162" s="44"/>
      <c r="V162" s="44"/>
      <c r="W162" s="44"/>
      <c r="X162" s="44">
        <v>6</v>
      </c>
      <c r="Y162" s="44">
        <v>2</v>
      </c>
      <c r="Z162" s="44">
        <v>3</v>
      </c>
      <c r="AA162" s="44"/>
      <c r="AB162" s="44"/>
      <c r="AC162" s="44"/>
      <c r="AD162" s="44"/>
      <c r="AE162" s="44"/>
      <c r="AF162" s="44"/>
      <c r="AG162" s="44">
        <f>AVERAGE(U162:AF162)</f>
        <v>3.6666666666666665</v>
      </c>
      <c r="AH162" s="44">
        <v>4</v>
      </c>
      <c r="AI162" s="44">
        <v>5</v>
      </c>
      <c r="AJ162" s="44">
        <v>5</v>
      </c>
      <c r="AK162" s="44">
        <v>6</v>
      </c>
      <c r="AL162" s="44">
        <v>5</v>
      </c>
      <c r="AM162" s="44">
        <v>6</v>
      </c>
      <c r="AN162" s="44">
        <v>4</v>
      </c>
      <c r="AO162" s="44">
        <v>4</v>
      </c>
      <c r="AP162" s="44">
        <v>3</v>
      </c>
      <c r="AQ162" s="44">
        <v>5</v>
      </c>
      <c r="AR162" s="44">
        <v>5</v>
      </c>
      <c r="AS162" s="44">
        <v>5</v>
      </c>
      <c r="AT162">
        <f>IF(C162="Unión por la Patria (Frente de Todos)",AVERAGE(AK162:AM162)-MIN(AVERAGE(AH162:AJ162),AVERAGE(AN162:AP162),AVERAGE(AQ162:AS162)),IF(C162="Juntos por el Cambio",AVERAGE(AH162:AJ162)-MIN(AVERAGE(AK162:AM162),AVERAGE(AN162:AP162),AVERAGE(AQ162:AS162)),IF(C162="La Libertad Avanza",AVERAGE(AN162:AP162)-MIN(AVERAGE(AQ162:AS162),AVERAGE(AK162:AM162),AVERAGE(AH162:AJ162)),IF(C162="Frente de Izquierda",AVERAGE(AQ162:AS162)-MIN(AVERAGE(AN162:AP162),AVERAGE(AK162:AM162),AVERAGE(AH162:AJ162)),"N/A"))))</f>
        <v>2.0000000000000004</v>
      </c>
      <c r="AU162">
        <f>MAX(SUM(AH162:AJ162),SUM(AK162:AM162),SUM(AN162:AP162),SUM(AQ162:AS162))-MIN(SUM(AH162:AJ162),SUM(AK162:AM162),SUM(AN162:AP162),SUM(AQ162:AS162))</f>
        <v>6</v>
      </c>
      <c r="AV162">
        <f>IF(C162="Unión por la Patria (Frente de Todos)",AVERAGE(AK162:AM162)-AVERAGE(AH162:AJ162,AN162:AP162,AQ162:AS162),IF(C162="Juntos por el Cambio",AVERAGE(AH162:AJ162)-AVERAGE(AK162:AS162),IF(C162="La Libertad Avanza",AVERAGE(AN162:AP162)-AVERAGE(AQ162:AS162,AH162:AM162),IF(C162="Frente de Izquierda",AVERAGE(AQ162:AS162)-AVERAGE(AH162:AP162),"N/A"))))</f>
        <v>1.2222222222222223</v>
      </c>
      <c r="AW162">
        <f>IF(C162="Unión por la Patria (Frente de Todos)",AK162-MIN(AH162,AN162,AQ162),IF(C162="Juntos por el Cambio",AH162-MIN(AK162,AN162,AQ162),IF(C162="La Libertad Avanza",AN162-MIN(AH162,AK162,AQ162),IF(C162="Frente de Izquierda",AQ162-MIN(AH162,AK162,AN162),"N/A"))))</f>
        <v>2</v>
      </c>
      <c r="AX162">
        <f>MAX(AH162,AK162,AN162,AQ162)-MIN(AH162,AK162,AN162,AQ162)</f>
        <v>2</v>
      </c>
      <c r="AY162">
        <f>IF(C162="Unión por la Patria (Frente de Todos)",AK162-AVERAGE(AQ162,AN162,AH162),IF(C162="Juntos por el Cambio",AH162-AVERAGE(AK162,AN162,AQ162),IF(C162="La Libertad Avanza",AN162-AVERAGE(AQ162,AK162,AH162),IF(C162="Frente de Izquierda",AQ162-AVERAGE(AN162,AK162,AH162),"N/A"))))</f>
        <v>1.666666666666667</v>
      </c>
      <c r="AZ162">
        <f>IF(C162="Unión por la Patria (Frente de Todos)",AL162-MIN(AI162,AO162,AR162),IF(C162="Juntos por el Cambio",AI162-MIN(AL162,AO162,AR162),IF(C162="La Libertad Avanza",AO162-MIN(AI162,AL162,AR162),IF(C162="Frente de Izquierda",AR162-MIN(AI162,AL162,AO162),"N/A"))))</f>
        <v>1</v>
      </c>
      <c r="BA162">
        <f>MAX(AI162,AL162,AO162,AR162)-MIN(AI162,AL162,AO162,AR162)</f>
        <v>1</v>
      </c>
      <c r="BB162">
        <f>IF(C162="Unión por la Patria (Frente de Todos)",AL162-AVERAGE(AI162,AO162,AR162),IF(C162="Juntos por el Cambio",AI162-AVERAGE(AL162,AO162,AR162),IF(C162="La Libertad Avanza",AO162-AVERAGE(AI162,AL162,AR162),IF(C162="Frente de Izquierda",AR162-AVERAGE(AI162,AL162,AO162),"N/A"))))</f>
        <v>0.33333333333333304</v>
      </c>
      <c r="BC162">
        <f>IF(C162="Unión por la Patria (Frente de Todos)",AVERAGE(AH162:AJ162,AN162:AS162),IF(C162="Juntos por el Cambio",AVERAGE(AK162:AS162),IF(C162="La Libertad Avanza",AVERAGE(AQ162:AS162,AH162:AM162),IF(C162="Frente de Izquierda",AVERAGE(AH162:AP162),"N/A"))))</f>
        <v>4.4444444444444446</v>
      </c>
      <c r="BE162" t="s">
        <v>53</v>
      </c>
      <c r="BF162">
        <v>6</v>
      </c>
      <c r="BG162">
        <v>5</v>
      </c>
      <c r="BH162">
        <v>7</v>
      </c>
      <c r="BI162">
        <v>4</v>
      </c>
      <c r="BJ162">
        <v>4</v>
      </c>
      <c r="BK162">
        <v>5</v>
      </c>
      <c r="BL162">
        <v>5</v>
      </c>
      <c r="BM162" s="44">
        <f>AVERAGE(ABS(BH162-4),ABS(BI162-4),ABS(BJ162-4),ABS(BK162-4),ABS(BL162-4))</f>
        <v>1</v>
      </c>
      <c r="BN162">
        <v>7</v>
      </c>
      <c r="BO162">
        <v>5</v>
      </c>
      <c r="BP162">
        <v>7</v>
      </c>
      <c r="BQ162" s="9">
        <f>AVERAGE(BN162:BP162)</f>
        <v>6.333333333333333</v>
      </c>
      <c r="BR162">
        <v>2</v>
      </c>
      <c r="BS162">
        <v>7</v>
      </c>
      <c r="BT162">
        <v>1</v>
      </c>
      <c r="BU162">
        <v>7</v>
      </c>
      <c r="BV162" s="44">
        <f>-BR162+BS162-BT162+BU162</f>
        <v>11</v>
      </c>
      <c r="BZ162">
        <v>6</v>
      </c>
      <c r="CA162">
        <v>4</v>
      </c>
      <c r="CB162">
        <v>2</v>
      </c>
      <c r="CI162" s="44">
        <f>AVERAGE(BW162:CH162)</f>
        <v>4</v>
      </c>
      <c r="CJ162">
        <v>5</v>
      </c>
      <c r="CK162">
        <v>6</v>
      </c>
      <c r="CL162">
        <v>6</v>
      </c>
      <c r="CM162">
        <v>5</v>
      </c>
      <c r="CN162">
        <v>6</v>
      </c>
      <c r="CO162">
        <v>6</v>
      </c>
      <c r="CP162">
        <v>5</v>
      </c>
      <c r="CQ162">
        <v>6</v>
      </c>
      <c r="CR162">
        <v>6</v>
      </c>
      <c r="CS162">
        <v>5</v>
      </c>
      <c r="CT162">
        <v>6</v>
      </c>
      <c r="CU162">
        <v>6</v>
      </c>
      <c r="CV162">
        <f>IF(BE162="Unión por la Patria (Frente de Todos)",AVERAGE(CM162:CO162)-MIN(AVERAGE(CJ162:CL162),AVERAGE(CP162:CR162),AVERAGE(CS162:CU162)),IF(BE162="Juntos por el Cambio",AVERAGE(CJ162:CL162)-MIN(AVERAGE(CM162:CO162),AVERAGE(CP162:CR162),AVERAGE(CS162:CU162)),IF(BE162="La Libertad Avanza",AVERAGE(CP162:CR162)-MIN(AVERAGE(CS162:CU162),AVERAGE(CM162:CO162),AVERAGE(CJ162:CL162)),IF(BE162="Frente de Izquierda",AVERAGE(CS162:CU162)-MIN(AVERAGE(CP162:CR162),AVERAGE(CM162:CO162),AVERAGE(CJ162:CL162)),"N/A"))))</f>
        <v>0</v>
      </c>
      <c r="CW162">
        <f>MAX(SUM(CJ162:CL162),SUM(CM162:CO162),SUM(CP162:CR162),SUM(CS162:CU162))-MIN(SUM(CJ162:CL162),SUM(CM162:CO162),SUM(CP162:CR162),SUM(CS162:CU162))</f>
        <v>0</v>
      </c>
      <c r="CX162">
        <f>IF(BE162="Unión por la Patria (Frente de Todos)",AVERAGE(CM162:CO162)-AVERAGE(CJ162:CL162,CP162:CR162,CS162:CU162),IF(BE162="Juntos por el Cambio",AVERAGE(CJ162:CL162)-AVERAGE(CM162:CU162),IF(BE162="La Libertad Avanza",AVERAGE(CP162:CR162)-AVERAGE(CS162:CU162,CJ162:CO162),IF(BE162="Frente de Izquierda",AVERAGE(CS162:CU162)-AVERAGE(CJ162:CR162),"N/A"))))</f>
        <v>0</v>
      </c>
      <c r="CY162">
        <f>IF(BE162="Unión por la Patria (Frente de Todos)",CM162-MIN(CJ162,CP162,CS162),IF(BE162="Juntos por el Cambio",CJ162-MIN(CM162,CP162,CS162),IF(BE162="La Libertad Avanza",CP162-MIN(CJ162,CM162,CS162),IF(BE162="Frente de Izquierda",CS162-MIN(CJ162,CM162,CP162),"N/A"))))</f>
        <v>0</v>
      </c>
      <c r="CZ162">
        <f>MAX(CJ162,CM162,CP162,CS162)-MIN(CJ162,CM162,CP162,CS162)</f>
        <v>0</v>
      </c>
      <c r="DA162">
        <f>IF(BE162="Unión por la Patria (Frente de Todos)",CM162-AVERAGE(CS162,CP162,CJ162),IF(BE162="Juntos por el Cambio",CJ162-AVERAGE(CM162,CP162,CS162),IF(BE162="La Libertad Avanza",CP162-AVERAGE(CS162,CM162,CJ162),IF(BE162="Frente de Izquierda",CS162-AVERAGE(CP162,CM162,CJ162),"N/A"))))</f>
        <v>0</v>
      </c>
      <c r="DB162">
        <f>IF(BE162="Unión por la Patria (Frente de Todos)",CN162-MIN(CK162,CQ162,CT162),IF(BE162="Juntos por el Cambio",CK162-MIN(CN162,CQ162,CT162),IF(BE162="La Libertad Avanza",CQ162-MIN(CK162,CN162,CT162),IF(BE162="Frente de Izquierda",CT162-MIN(CK162,CN162,CQ162),"N/A"))))</f>
        <v>0</v>
      </c>
      <c r="DC162">
        <f>MAX(CK162,CN162,CQ162,CT162)-MIN(CK162,CN162,CQ162,CT162)</f>
        <v>0</v>
      </c>
      <c r="DD162">
        <f>IF(BE162="Unión por la Patria (Frente de Todos)",CN162-AVERAGE(CK162,CQ162,CT162),IF(BE162="Juntos por el Cambio",CK162-AVERAGE(CN162,CQ162,CT162),IF(BE162="La Libertad Avanza",CQ162-AVERAGE(CK162,CN162,CT162),IF(BE162="Frente de Izquierda",CT162-AVERAGE(CK162,CN162,CQ162),"N/A"))))</f>
        <v>0</v>
      </c>
      <c r="DE162">
        <f>IF(BE162="Unión por la Patria (Frente de Todos)",AVERAGE(CJ162:CL162,CP162:CU162),IF(BE162="Juntos por el Cambio",AVERAGE(CM162:CU162),IF(BE162="La Libertad Avanza",AVERAGE(CS162:CU162,CJ162:CO162),IF(BE162="Frente de Izquierda",AVERAGE(CJ162:CR162),"N/A"))))</f>
        <v>5.666666666666667</v>
      </c>
      <c r="DF162">
        <v>9</v>
      </c>
      <c r="DG162">
        <v>2</v>
      </c>
      <c r="DH162">
        <v>2</v>
      </c>
      <c r="DI162">
        <v>1</v>
      </c>
      <c r="DJ162">
        <v>0</v>
      </c>
      <c r="DK162">
        <v>7</v>
      </c>
      <c r="DL162">
        <v>1</v>
      </c>
      <c r="DM162">
        <v>7</v>
      </c>
      <c r="DN162">
        <v>1</v>
      </c>
      <c r="DO162">
        <v>1</v>
      </c>
      <c r="DP162">
        <v>7</v>
      </c>
      <c r="DQ162">
        <v>7</v>
      </c>
      <c r="DR162">
        <v>7</v>
      </c>
      <c r="DS162">
        <v>7</v>
      </c>
      <c r="DT162">
        <v>7</v>
      </c>
      <c r="DU162">
        <v>7</v>
      </c>
      <c r="DV162">
        <v>7</v>
      </c>
      <c r="DW162" t="s">
        <v>617</v>
      </c>
      <c r="DX162" t="s">
        <v>618</v>
      </c>
      <c r="DY162" t="s">
        <v>617</v>
      </c>
      <c r="DZ162" t="s">
        <v>617</v>
      </c>
    </row>
    <row r="163" spans="1:130" x14ac:dyDescent="0.2">
      <c r="A163" s="44">
        <v>1268</v>
      </c>
      <c r="B163" s="44">
        <v>1</v>
      </c>
      <c r="C163" s="44" t="s">
        <v>47</v>
      </c>
      <c r="D163" s="44">
        <v>7</v>
      </c>
      <c r="E163" s="44">
        <v>7</v>
      </c>
      <c r="F163" s="44">
        <v>5</v>
      </c>
      <c r="G163" s="44">
        <v>2</v>
      </c>
      <c r="H163" s="44">
        <v>3</v>
      </c>
      <c r="I163" s="44">
        <v>5</v>
      </c>
      <c r="J163" s="44">
        <v>7</v>
      </c>
      <c r="K163" s="44">
        <f>AVERAGE(ABS(F163-4),ABS(G163-4),ABS(H163-4),ABS(I163-4),ABS(J163-4))</f>
        <v>1.6</v>
      </c>
      <c r="L163" s="44">
        <v>6</v>
      </c>
      <c r="M163" s="44">
        <v>7</v>
      </c>
      <c r="N163" s="44">
        <v>7</v>
      </c>
      <c r="O163" s="9">
        <f>AVERAGE(L163:N163)</f>
        <v>6.666666666666667</v>
      </c>
      <c r="P163" s="44">
        <v>1</v>
      </c>
      <c r="Q163" s="44">
        <v>7</v>
      </c>
      <c r="R163" s="44">
        <v>1</v>
      </c>
      <c r="S163" s="44">
        <v>7</v>
      </c>
      <c r="T163" s="44">
        <f>-P163+Q163-R163+S163</f>
        <v>12</v>
      </c>
      <c r="U163" s="44">
        <v>4</v>
      </c>
      <c r="V163" s="44">
        <v>2</v>
      </c>
      <c r="W163" s="44">
        <v>4</v>
      </c>
      <c r="X163" s="44"/>
      <c r="Y163" s="44"/>
      <c r="Z163" s="44"/>
      <c r="AA163" s="44"/>
      <c r="AB163" s="44"/>
      <c r="AC163" s="44"/>
      <c r="AD163" s="44"/>
      <c r="AE163" s="44"/>
      <c r="AF163" s="44"/>
      <c r="AG163" s="44">
        <f>AVERAGE(U163:AF163)</f>
        <v>3.3333333333333335</v>
      </c>
      <c r="AH163" s="44">
        <v>4</v>
      </c>
      <c r="AI163" s="44">
        <v>4</v>
      </c>
      <c r="AJ163" s="44">
        <v>4</v>
      </c>
      <c r="AK163" s="44">
        <v>4</v>
      </c>
      <c r="AL163" s="44">
        <v>4</v>
      </c>
      <c r="AM163" s="44">
        <v>4</v>
      </c>
      <c r="AN163" s="44">
        <v>4</v>
      </c>
      <c r="AO163" s="44">
        <v>4</v>
      </c>
      <c r="AP163" s="44">
        <v>4</v>
      </c>
      <c r="AQ163" s="44">
        <v>4</v>
      </c>
      <c r="AR163" s="44">
        <v>4</v>
      </c>
      <c r="AS163" s="44">
        <v>4</v>
      </c>
      <c r="AT163">
        <f>IF(C163="Unión por la Patria (Frente de Todos)",AVERAGE(AK163:AM163)-MIN(AVERAGE(AH163:AJ163),AVERAGE(AN163:AP163),AVERAGE(AQ163:AS163)),IF(C163="Juntos por el Cambio",AVERAGE(AH163:AJ163)-MIN(AVERAGE(AK163:AM163),AVERAGE(AN163:AP163),AVERAGE(AQ163:AS163)),IF(C163="La Libertad Avanza",AVERAGE(AN163:AP163)-MIN(AVERAGE(AQ163:AS163),AVERAGE(AK163:AM163),AVERAGE(AH163:AJ163)),IF(C163="Frente de Izquierda",AVERAGE(AQ163:AS163)-MIN(AVERAGE(AN163:AP163),AVERAGE(AK163:AM163),AVERAGE(AH163:AJ163)),"N/A"))))</f>
        <v>0</v>
      </c>
      <c r="AU163">
        <f>MAX(SUM(AH163:AJ163),SUM(AK163:AM163),SUM(AN163:AP163),SUM(AQ163:AS163))-MIN(SUM(AH163:AJ163),SUM(AK163:AM163),SUM(AN163:AP163),SUM(AQ163:AS163))</f>
        <v>0</v>
      </c>
      <c r="AV163">
        <f>IF(C163="Unión por la Patria (Frente de Todos)",AVERAGE(AK163:AM163)-AVERAGE(AH163:AJ163,AN163:AP163,AQ163:AS163),IF(C163="Juntos por el Cambio",AVERAGE(AH163:AJ163)-AVERAGE(AK163:AS163),IF(C163="La Libertad Avanza",AVERAGE(AN163:AP163)-AVERAGE(AQ163:AS163,AH163:AM163),IF(C163="Frente de Izquierda",AVERAGE(AQ163:AS163)-AVERAGE(AH163:AP163),"N/A"))))</f>
        <v>0</v>
      </c>
      <c r="AW163">
        <f>IF(C163="Unión por la Patria (Frente de Todos)",AK163-MIN(AH163,AN163,AQ163),IF(C163="Juntos por el Cambio",AH163-MIN(AK163,AN163,AQ163),IF(C163="La Libertad Avanza",AN163-MIN(AH163,AK163,AQ163),IF(C163="Frente de Izquierda",AQ163-MIN(AH163,AK163,AN163),"N/A"))))</f>
        <v>0</v>
      </c>
      <c r="AX163">
        <f>MAX(AH163,AK163,AN163,AQ163)-MIN(AH163,AK163,AN163,AQ163)</f>
        <v>0</v>
      </c>
      <c r="AY163">
        <f>IF(C163="Unión por la Patria (Frente de Todos)",AK163-AVERAGE(AQ163,AN163,AH163),IF(C163="Juntos por el Cambio",AH163-AVERAGE(AK163,AN163,AQ163),IF(C163="La Libertad Avanza",AN163-AVERAGE(AQ163,AK163,AH163),IF(C163="Frente de Izquierda",AQ163-AVERAGE(AN163,AK163,AH163),"N/A"))))</f>
        <v>0</v>
      </c>
      <c r="AZ163">
        <f>IF(C163="Unión por la Patria (Frente de Todos)",AL163-MIN(AI163,AO163,AR163),IF(C163="Juntos por el Cambio",AI163-MIN(AL163,AO163,AR163),IF(C163="La Libertad Avanza",AO163-MIN(AI163,AL163,AR163),IF(C163="Frente de Izquierda",AR163-MIN(AI163,AL163,AO163),"N/A"))))</f>
        <v>0</v>
      </c>
      <c r="BA163">
        <f>MAX(AI163,AL163,AO163,AR163)-MIN(AI163,AL163,AO163,AR163)</f>
        <v>0</v>
      </c>
      <c r="BB163">
        <f>IF(C163="Unión por la Patria (Frente de Todos)",AL163-AVERAGE(AI163,AO163,AR163),IF(C163="Juntos por el Cambio",AI163-AVERAGE(AL163,AO163,AR163),IF(C163="La Libertad Avanza",AO163-AVERAGE(AI163,AL163,AR163),IF(C163="Frente de Izquierda",AR163-AVERAGE(AI163,AL163,AO163),"N/A"))))</f>
        <v>0</v>
      </c>
      <c r="BC163">
        <f>IF(C163="Unión por la Patria (Frente de Todos)",AVERAGE(AH163:AJ163,AN163:AS163),IF(C163="Juntos por el Cambio",AVERAGE(AK163:AS163),IF(C163="La Libertad Avanza",AVERAGE(AQ163:AS163,AH163:AM163),IF(C163="Frente de Izquierda",AVERAGE(AH163:AP163),"N/A"))))</f>
        <v>4</v>
      </c>
      <c r="BE163" t="s">
        <v>47</v>
      </c>
      <c r="BF163">
        <v>7</v>
      </c>
      <c r="BG163">
        <v>7</v>
      </c>
      <c r="BH163">
        <v>4</v>
      </c>
      <c r="BI163">
        <v>1</v>
      </c>
      <c r="BJ163">
        <v>3</v>
      </c>
      <c r="BK163">
        <v>4</v>
      </c>
      <c r="BL163">
        <v>6</v>
      </c>
      <c r="BM163" s="44">
        <f>AVERAGE(ABS(BH163-4),ABS(BI163-4),ABS(BJ163-4),ABS(BK163-4),ABS(BL163-4))</f>
        <v>1.2</v>
      </c>
      <c r="BN163">
        <v>6</v>
      </c>
      <c r="BO163">
        <v>6</v>
      </c>
      <c r="BP163">
        <v>7</v>
      </c>
      <c r="BQ163" s="9">
        <f>AVERAGE(BN163:BP163)</f>
        <v>6.333333333333333</v>
      </c>
      <c r="BR163">
        <v>1</v>
      </c>
      <c r="BS163">
        <v>7</v>
      </c>
      <c r="BT163">
        <v>2</v>
      </c>
      <c r="BU163">
        <v>7</v>
      </c>
      <c r="BV163" s="44">
        <f>-BR163+BS163-BT163+BU163</f>
        <v>11</v>
      </c>
      <c r="BW163">
        <v>6</v>
      </c>
      <c r="BX163">
        <v>4</v>
      </c>
      <c r="BY163">
        <v>4</v>
      </c>
      <c r="CI163" s="44">
        <f>AVERAGE(BW163:CH163)</f>
        <v>4.666666666666667</v>
      </c>
      <c r="CJ163">
        <v>6</v>
      </c>
      <c r="CK163">
        <v>6</v>
      </c>
      <c r="CL163">
        <v>6</v>
      </c>
      <c r="CM163">
        <v>6</v>
      </c>
      <c r="CN163">
        <v>6</v>
      </c>
      <c r="CO163">
        <v>6</v>
      </c>
      <c r="CP163">
        <v>6</v>
      </c>
      <c r="CQ163">
        <v>6</v>
      </c>
      <c r="CR163">
        <v>6</v>
      </c>
      <c r="CS163">
        <v>6</v>
      </c>
      <c r="CT163">
        <v>6</v>
      </c>
      <c r="CU163">
        <v>6</v>
      </c>
      <c r="CV163">
        <f>IF(BE163="Unión por la Patria (Frente de Todos)",AVERAGE(CM163:CO163)-MIN(AVERAGE(CJ163:CL163),AVERAGE(CP163:CR163),AVERAGE(CS163:CU163)),IF(BE163="Juntos por el Cambio",AVERAGE(CJ163:CL163)-MIN(AVERAGE(CM163:CO163),AVERAGE(CP163:CR163),AVERAGE(CS163:CU163)),IF(BE163="La Libertad Avanza",AVERAGE(CP163:CR163)-MIN(AVERAGE(CS163:CU163),AVERAGE(CM163:CO163),AVERAGE(CJ163:CL163)),IF(BE163="Frente de Izquierda",AVERAGE(CS163:CU163)-MIN(AVERAGE(CP163:CR163),AVERAGE(CM163:CO163),AVERAGE(CJ163:CL163)),"N/A"))))</f>
        <v>0</v>
      </c>
      <c r="CW163">
        <f>MAX(SUM(CJ163:CL163),SUM(CM163:CO163),SUM(CP163:CR163),SUM(CS163:CU163))-MIN(SUM(CJ163:CL163),SUM(CM163:CO163),SUM(CP163:CR163),SUM(CS163:CU163))</f>
        <v>0</v>
      </c>
      <c r="CX163">
        <f>IF(BE163="Unión por la Patria (Frente de Todos)",AVERAGE(CM163:CO163)-AVERAGE(CJ163:CL163,CP163:CR163,CS163:CU163),IF(BE163="Juntos por el Cambio",AVERAGE(CJ163:CL163)-AVERAGE(CM163:CU163),IF(BE163="La Libertad Avanza",AVERAGE(CP163:CR163)-AVERAGE(CS163:CU163,CJ163:CO163),IF(BE163="Frente de Izquierda",AVERAGE(CS163:CU163)-AVERAGE(CJ163:CR163),"N/A"))))</f>
        <v>0</v>
      </c>
      <c r="CY163">
        <f>IF(BE163="Unión por la Patria (Frente de Todos)",CM163-MIN(CJ163,CP163,CS163),IF(BE163="Juntos por el Cambio",CJ163-MIN(CM163,CP163,CS163),IF(BE163="La Libertad Avanza",CP163-MIN(CJ163,CM163,CS163),IF(BE163="Frente de Izquierda",CS163-MIN(CJ163,CM163,CP163),"N/A"))))</f>
        <v>0</v>
      </c>
      <c r="CZ163">
        <f>MAX(CJ163,CM163,CP163,CS163)-MIN(CJ163,CM163,CP163,CS163)</f>
        <v>0</v>
      </c>
      <c r="DA163">
        <f>IF(BE163="Unión por la Patria (Frente de Todos)",CM163-AVERAGE(CS163,CP163,CJ163),IF(BE163="Juntos por el Cambio",CJ163-AVERAGE(CM163,CP163,CS163),IF(BE163="La Libertad Avanza",CP163-AVERAGE(CS163,CM163,CJ163),IF(BE163="Frente de Izquierda",CS163-AVERAGE(CP163,CM163,CJ163),"N/A"))))</f>
        <v>0</v>
      </c>
      <c r="DB163">
        <f>IF(BE163="Unión por la Patria (Frente de Todos)",CN163-MIN(CK163,CQ163,CT163),IF(BE163="Juntos por el Cambio",CK163-MIN(CN163,CQ163,CT163),IF(BE163="La Libertad Avanza",CQ163-MIN(CK163,CN163,CT163),IF(BE163="Frente de Izquierda",CT163-MIN(CK163,CN163,CQ163),"N/A"))))</f>
        <v>0</v>
      </c>
      <c r="DC163">
        <f>MAX(CK163,CN163,CQ163,CT163)-MIN(CK163,CN163,CQ163,CT163)</f>
        <v>0</v>
      </c>
      <c r="DD163">
        <f>IF(BE163="Unión por la Patria (Frente de Todos)",CN163-AVERAGE(CK163,CQ163,CT163),IF(BE163="Juntos por el Cambio",CK163-AVERAGE(CN163,CQ163,CT163),IF(BE163="La Libertad Avanza",CQ163-AVERAGE(CK163,CN163,CT163),IF(BE163="Frente de Izquierda",CT163-AVERAGE(CK163,CN163,CQ163),"N/A"))))</f>
        <v>0</v>
      </c>
      <c r="DE163">
        <f>IF(BE163="Unión por la Patria (Frente de Todos)",AVERAGE(CJ163:CL163,CP163:CU163),IF(BE163="Juntos por el Cambio",AVERAGE(CM163:CU163),IF(BE163="La Libertad Avanza",AVERAGE(CS163:CU163,CJ163:CO163),IF(BE163="Frente de Izquierda",AVERAGE(CJ163:CR163),"N/A"))))</f>
        <v>6</v>
      </c>
      <c r="DF163">
        <v>5</v>
      </c>
      <c r="DG163">
        <v>1</v>
      </c>
      <c r="DH163">
        <v>1</v>
      </c>
      <c r="DI163">
        <v>3</v>
      </c>
      <c r="DJ163">
        <v>1</v>
      </c>
      <c r="DK163">
        <v>7</v>
      </c>
      <c r="DL163">
        <v>1</v>
      </c>
      <c r="DM163">
        <v>7</v>
      </c>
      <c r="DN163">
        <v>1</v>
      </c>
      <c r="DO163">
        <v>1</v>
      </c>
      <c r="DP163">
        <v>7</v>
      </c>
      <c r="DQ163">
        <v>7</v>
      </c>
      <c r="DR163">
        <v>7</v>
      </c>
      <c r="DS163">
        <v>7</v>
      </c>
      <c r="DT163">
        <v>7</v>
      </c>
      <c r="DU163">
        <v>7</v>
      </c>
      <c r="DV163">
        <v>7</v>
      </c>
      <c r="DW163" t="s">
        <v>618</v>
      </c>
      <c r="DX163" t="s">
        <v>617</v>
      </c>
      <c r="DY163" t="s">
        <v>617</v>
      </c>
      <c r="DZ163" t="s">
        <v>618</v>
      </c>
    </row>
    <row r="164" spans="1:130" x14ac:dyDescent="0.2">
      <c r="A164" s="44">
        <v>1620</v>
      </c>
      <c r="B164" s="44" t="s">
        <v>518</v>
      </c>
      <c r="C164" s="44" t="s">
        <v>47</v>
      </c>
      <c r="D164" s="44">
        <v>2</v>
      </c>
      <c r="E164" s="44">
        <v>4</v>
      </c>
      <c r="F164" s="44">
        <v>1</v>
      </c>
      <c r="G164" s="44">
        <v>3</v>
      </c>
      <c r="H164" s="44">
        <v>1</v>
      </c>
      <c r="I164" s="44">
        <v>6</v>
      </c>
      <c r="J164" s="44">
        <v>5</v>
      </c>
      <c r="K164" s="44">
        <f>AVERAGE(ABS(F164-4),ABS(G164-4),ABS(H164-4),ABS(I164-4),ABS(J164-4))</f>
        <v>2</v>
      </c>
      <c r="L164" s="44">
        <v>5</v>
      </c>
      <c r="M164" s="44">
        <v>5</v>
      </c>
      <c r="N164" s="44">
        <v>6</v>
      </c>
      <c r="O164" s="9">
        <f>AVERAGE(L164:N164)</f>
        <v>5.333333333333333</v>
      </c>
      <c r="P164" s="44">
        <v>2</v>
      </c>
      <c r="Q164" s="44">
        <v>6</v>
      </c>
      <c r="R164" s="44">
        <v>4</v>
      </c>
      <c r="S164" s="44">
        <v>7</v>
      </c>
      <c r="T164" s="44">
        <f>-P164+Q164-R164+S164</f>
        <v>7</v>
      </c>
      <c r="U164" s="44">
        <v>4</v>
      </c>
      <c r="V164" s="44">
        <v>3</v>
      </c>
      <c r="W164" s="44">
        <v>3</v>
      </c>
      <c r="X164" s="44"/>
      <c r="Y164" s="44"/>
      <c r="Z164" s="44"/>
      <c r="AA164" s="44"/>
      <c r="AB164" s="44"/>
      <c r="AC164" s="44"/>
      <c r="AD164" s="44"/>
      <c r="AE164" s="44"/>
      <c r="AF164" s="44"/>
      <c r="AG164" s="44">
        <f ca="1">AVERAGE(U164:AH164)</f>
        <v>0</v>
      </c>
      <c r="AH164" s="44">
        <v>3</v>
      </c>
      <c r="AI164" s="44">
        <v>4</v>
      </c>
      <c r="AJ164" s="44">
        <v>4</v>
      </c>
      <c r="AK164" s="44">
        <v>2</v>
      </c>
      <c r="AL164" s="44">
        <v>1</v>
      </c>
      <c r="AM164" s="44">
        <v>2</v>
      </c>
      <c r="AN164" s="44">
        <v>3</v>
      </c>
      <c r="AO164" s="44">
        <v>3</v>
      </c>
      <c r="AP164" s="44">
        <v>3</v>
      </c>
      <c r="AQ164" s="44">
        <v>3</v>
      </c>
      <c r="AR164" s="44">
        <v>3</v>
      </c>
      <c r="AS164" s="44">
        <v>3</v>
      </c>
      <c r="AT164">
        <f>IF(C164="Unión por la Patria (Frente de Todos)",AVERAGE(AK164:AM164)-MIN(AVERAGE(AH164:AJ164),AVERAGE(AN164:AP164),AVERAGE(AQ164:AS164)),IF(C164="Juntos por el Cambio",AVERAGE(AH164:AJ164)-MIN(AVERAGE(AK164:AM164),AVERAGE(AN164:AP164),AVERAGE(AQ164:AS164)),IF(C164="La Libertad Avanza",AVERAGE(AN164:AP164)-MIN(AVERAGE(AQ164:AS164),AVERAGE(AK164:AM164),AVERAGE(AH164:AJ164)),IF(C164="Frente de Izquierda",AVERAGE(AQ164:AS164)-MIN(AVERAGE(AN164:AP164),AVERAGE(AK164:AM164),AVERAGE(AH164:AJ164)),"N/A"))))</f>
        <v>1.9999999999999998</v>
      </c>
      <c r="AU164">
        <f>MAX(SUM(AH164:AJ164),SUM(AK164:AM164),SUM(AN164:AP164),SUM(AQ164:AS164))-MIN(SUM(AH164:AJ164),SUM(AK164:AM164),SUM(AN164:AP164),SUM(AQ164:AS164))</f>
        <v>6</v>
      </c>
      <c r="AZ164">
        <f>IF(C164="Unión por la Patria (Frente de Todos)",AL164-MIN(AI164,AO164,AR164),IF(C164="Juntos por el Cambio",AI164-MIN(AL164,AO164,AR164),IF(C164="La Libertad Avanza",AO164-MIN(AI164,AL164,AR164),IF(C164="Frente de Izquierda",AR164-MIN(AI164,AL164,AO164),"N/A"))))</f>
        <v>3</v>
      </c>
      <c r="BA164">
        <f>MAX(AI164,AL164,AO164,AR164)-MIN(AI164,AL164,AO164,AR164)</f>
        <v>3</v>
      </c>
      <c r="BB164">
        <f>IF(C164="Unión por la Patria (Frente de Todos)",AL164-AVERAGE(AI164,AO164,AR164),IF(C164="Juntos por el Cambio",AI164-AVERAGE(AL164,AO164,AR164),IF(C164="La Libertad Avanza",AO164-AVERAGE(AI164,AL164,AR164),IF(C164="Frente de Izquierda",AR164-AVERAGE(AI164,AL164,AO164),"N/A"))))</f>
        <v>1.6666666666666665</v>
      </c>
      <c r="BC164">
        <f>IF(C164="Unión por la Patria (Frente de Todos)",AVERAGE(AH164:AJ164,AN164:AS164),IF(C164="Juntos por el Cambio",AVERAGE(AK164:AS164),IF(C164="La Libertad Avanza",AVERAGE(AQ164:AS164,AH164:AM164),IF(C164="Frente de Izquierda",AVERAGE(AH164:AP164),"N/A"))))</f>
        <v>2.5555555555555554</v>
      </c>
      <c r="BE164" t="s">
        <v>518</v>
      </c>
      <c r="BF164" t="s">
        <v>518</v>
      </c>
      <c r="BG164" t="s">
        <v>518</v>
      </c>
      <c r="BH164" t="s">
        <v>518</v>
      </c>
      <c r="BI164" t="s">
        <v>518</v>
      </c>
      <c r="BJ164" t="s">
        <v>518</v>
      </c>
      <c r="BK164" t="s">
        <v>518</v>
      </c>
      <c r="BL164" t="s">
        <v>518</v>
      </c>
      <c r="BM164" t="s">
        <v>518</v>
      </c>
      <c r="BN164" t="s">
        <v>518</v>
      </c>
      <c r="BO164" t="s">
        <v>518</v>
      </c>
      <c r="BP164" t="s">
        <v>518</v>
      </c>
      <c r="BQ164" t="s">
        <v>518</v>
      </c>
      <c r="BR164" t="s">
        <v>518</v>
      </c>
      <c r="BS164" t="s">
        <v>518</v>
      </c>
      <c r="BT164" t="s">
        <v>518</v>
      </c>
      <c r="BU164" t="s">
        <v>518</v>
      </c>
      <c r="BV164" t="s">
        <v>518</v>
      </c>
      <c r="BW164" t="s">
        <v>518</v>
      </c>
      <c r="BX164" t="s">
        <v>518</v>
      </c>
      <c r="BY164" t="s">
        <v>518</v>
      </c>
      <c r="BZ164" t="s">
        <v>518</v>
      </c>
      <c r="CA164" t="s">
        <v>518</v>
      </c>
      <c r="CB164" t="s">
        <v>518</v>
      </c>
      <c r="CC164" t="s">
        <v>518</v>
      </c>
      <c r="CD164" t="s">
        <v>518</v>
      </c>
      <c r="CE164" t="s">
        <v>518</v>
      </c>
      <c r="CF164" t="s">
        <v>518</v>
      </c>
      <c r="CG164" t="s">
        <v>518</v>
      </c>
      <c r="CH164" t="s">
        <v>518</v>
      </c>
      <c r="CI164" t="s">
        <v>518</v>
      </c>
      <c r="CJ164" t="s">
        <v>518</v>
      </c>
      <c r="CK164" t="s">
        <v>518</v>
      </c>
      <c r="CL164" t="s">
        <v>518</v>
      </c>
      <c r="CM164" t="s">
        <v>518</v>
      </c>
      <c r="CN164" t="s">
        <v>518</v>
      </c>
      <c r="CO164" t="s">
        <v>518</v>
      </c>
      <c r="CP164" t="s">
        <v>518</v>
      </c>
      <c r="CQ164" t="s">
        <v>518</v>
      </c>
      <c r="CR164" t="s">
        <v>518</v>
      </c>
      <c r="CS164" t="s">
        <v>518</v>
      </c>
      <c r="CT164" t="s">
        <v>518</v>
      </c>
      <c r="CU164" t="s">
        <v>518</v>
      </c>
      <c r="CV164" t="s">
        <v>518</v>
      </c>
      <c r="CW164" t="s">
        <v>518</v>
      </c>
      <c r="CX164" t="s">
        <v>518</v>
      </c>
      <c r="CY164" t="s">
        <v>518</v>
      </c>
      <c r="CZ164" t="s">
        <v>518</v>
      </c>
      <c r="DA164" t="s">
        <v>518</v>
      </c>
      <c r="DB164" t="s">
        <v>518</v>
      </c>
      <c r="DC164" t="s">
        <v>518</v>
      </c>
      <c r="DD164" t="s">
        <v>518</v>
      </c>
      <c r="DE164" t="s">
        <v>518</v>
      </c>
      <c r="DF164" t="s">
        <v>518</v>
      </c>
      <c r="DG164" t="s">
        <v>518</v>
      </c>
      <c r="DH164" t="s">
        <v>518</v>
      </c>
      <c r="DI164" t="s">
        <v>518</v>
      </c>
      <c r="DJ164" t="s">
        <v>518</v>
      </c>
      <c r="DK164" t="s">
        <v>518</v>
      </c>
      <c r="DL164" t="s">
        <v>518</v>
      </c>
      <c r="DM164" t="s">
        <v>518</v>
      </c>
      <c r="DN164" t="s">
        <v>518</v>
      </c>
      <c r="DO164" t="s">
        <v>518</v>
      </c>
      <c r="DP164" t="s">
        <v>518</v>
      </c>
      <c r="DQ164" t="s">
        <v>518</v>
      </c>
      <c r="DR164" t="s">
        <v>518</v>
      </c>
      <c r="DS164" t="s">
        <v>518</v>
      </c>
      <c r="DT164" t="s">
        <v>518</v>
      </c>
      <c r="DU164" t="s">
        <v>518</v>
      </c>
      <c r="DV164" t="s">
        <v>518</v>
      </c>
      <c r="DW164" t="s">
        <v>518</v>
      </c>
      <c r="DX164" t="s">
        <v>518</v>
      </c>
      <c r="DY164" t="s">
        <v>518</v>
      </c>
      <c r="DZ164" t="s">
        <v>518</v>
      </c>
    </row>
    <row r="165" spans="1:130" x14ac:dyDescent="0.2">
      <c r="A165" s="44">
        <v>257</v>
      </c>
      <c r="B165" s="44">
        <v>1</v>
      </c>
      <c r="C165" s="44" t="s">
        <v>47</v>
      </c>
      <c r="D165" s="44">
        <v>1</v>
      </c>
      <c r="E165" s="44">
        <v>1</v>
      </c>
      <c r="F165" s="44">
        <v>1</v>
      </c>
      <c r="G165" s="44">
        <v>1</v>
      </c>
      <c r="H165" s="44">
        <v>3</v>
      </c>
      <c r="I165" s="44">
        <v>7</v>
      </c>
      <c r="J165" s="44">
        <v>1</v>
      </c>
      <c r="K165" s="44">
        <f>AVERAGE(ABS(F165-4),ABS(G165-4),ABS(H165-4),ABS(I165-4),ABS(J165-4))</f>
        <v>2.6</v>
      </c>
      <c r="L165" s="44">
        <v>7</v>
      </c>
      <c r="M165" s="44">
        <v>4</v>
      </c>
      <c r="N165" s="44">
        <v>7</v>
      </c>
      <c r="O165" s="9">
        <f>AVERAGE(L165:N165)</f>
        <v>6</v>
      </c>
      <c r="P165" s="44">
        <v>4</v>
      </c>
      <c r="Q165" s="44">
        <v>6</v>
      </c>
      <c r="R165" s="44">
        <v>3</v>
      </c>
      <c r="S165" s="44">
        <v>5</v>
      </c>
      <c r="T165" s="44">
        <f>-P165+Q165-R165+S165</f>
        <v>4</v>
      </c>
      <c r="U165" s="44">
        <v>1</v>
      </c>
      <c r="V165" s="44">
        <v>1</v>
      </c>
      <c r="W165" s="44">
        <v>1</v>
      </c>
      <c r="X165" s="44"/>
      <c r="Y165" s="44"/>
      <c r="Z165" s="44"/>
      <c r="AA165" s="44"/>
      <c r="AB165" s="44"/>
      <c r="AC165" s="44"/>
      <c r="AD165" s="44"/>
      <c r="AE165" s="44"/>
      <c r="AF165" s="44"/>
      <c r="AG165" s="44">
        <f>AVERAGE(U165:AF165)</f>
        <v>1</v>
      </c>
      <c r="AH165" s="44">
        <v>2</v>
      </c>
      <c r="AI165" s="44">
        <v>6</v>
      </c>
      <c r="AJ165" s="44">
        <v>6</v>
      </c>
      <c r="AK165" s="44">
        <v>2</v>
      </c>
      <c r="AL165" s="44">
        <v>6</v>
      </c>
      <c r="AM165" s="44">
        <v>6</v>
      </c>
      <c r="AN165" s="44">
        <v>1</v>
      </c>
      <c r="AO165" s="44">
        <v>1</v>
      </c>
      <c r="AP165" s="44">
        <v>1</v>
      </c>
      <c r="AQ165" s="44">
        <v>6</v>
      </c>
      <c r="AR165" s="44">
        <v>6</v>
      </c>
      <c r="AS165" s="44">
        <v>6</v>
      </c>
      <c r="AT165">
        <f>IF(C165="Unión por la Patria (Frente de Todos)",AVERAGE(AK165:AM165)-MIN(AVERAGE(AH165:AJ165),AVERAGE(AN165:AP165),AVERAGE(AQ165:AS165)),IF(C165="Juntos por el Cambio",AVERAGE(AH165:AJ165)-MIN(AVERAGE(AK165:AM165),AVERAGE(AN165:AP165),AVERAGE(AQ165:AS165)),IF(C165="La Libertad Avanza",AVERAGE(AN165:AP165)-MIN(AVERAGE(AQ165:AS165),AVERAGE(AK165:AM165),AVERAGE(AH165:AJ165)),IF(C165="Frente de Izquierda",AVERAGE(AQ165:AS165)-MIN(AVERAGE(AN165:AP165),AVERAGE(AK165:AM165),AVERAGE(AH165:AJ165)),"N/A"))))</f>
        <v>3.666666666666667</v>
      </c>
      <c r="AU165">
        <f>MAX(SUM(AH165:AJ165),SUM(AK165:AM165),SUM(AN165:AP165),SUM(AQ165:AS165))-MIN(SUM(AH165:AJ165),SUM(AK165:AM165),SUM(AN165:AP165),SUM(AQ165:AS165))</f>
        <v>15</v>
      </c>
      <c r="AV165">
        <f>IF(C165="Unión por la Patria (Frente de Todos)",AVERAGE(AK165:AM165)-AVERAGE(AH165:AJ165,AN165:AP165,AQ165:AS165),IF(C165="Juntos por el Cambio",AVERAGE(AH165:AJ165)-AVERAGE(AK165:AS165),IF(C165="La Libertad Avanza",AVERAGE(AN165:AP165)-AVERAGE(AQ165:AS165,AH165:AM165),IF(C165="Frente de Izquierda",AVERAGE(AQ165:AS165)-AVERAGE(AH165:AP165),"N/A"))))</f>
        <v>0.77777777777777812</v>
      </c>
      <c r="AW165">
        <f>IF(C165="Unión por la Patria (Frente de Todos)",AK165-MIN(AH165,AN165,AQ165),IF(C165="Juntos por el Cambio",AH165-MIN(AK165,AN165,AQ165),IF(C165="La Libertad Avanza",AN165-MIN(AH165,AK165,AQ165),IF(C165="Frente de Izquierda",AQ165-MIN(AH165,AK165,AN165),"N/A"))))</f>
        <v>1</v>
      </c>
      <c r="AX165">
        <f>MAX(AH165,AK165,AN165,AQ165)-MIN(AH165,AK165,AN165,AQ165)</f>
        <v>5</v>
      </c>
      <c r="AY165">
        <f>IF(C165="Unión por la Patria (Frente de Todos)",AK165-AVERAGE(AQ165,AN165,AH165),IF(C165="Juntos por el Cambio",AH165-AVERAGE(AK165,AN165,AQ165),IF(C165="La Libertad Avanza",AN165-AVERAGE(AQ165,AK165,AH165),IF(C165="Frente de Izquierda",AQ165-AVERAGE(AN165,AK165,AH165),"N/A"))))</f>
        <v>-1</v>
      </c>
      <c r="AZ165">
        <f>IF(C165="Unión por la Patria (Frente de Todos)",AL165-MIN(AI165,AO165,AR165),IF(C165="Juntos por el Cambio",AI165-MIN(AL165,AO165,AR165),IF(C165="La Libertad Avanza",AO165-MIN(AI165,AL165,AR165),IF(C165="Frente de Izquierda",AR165-MIN(AI165,AL165,AO165),"N/A"))))</f>
        <v>5</v>
      </c>
      <c r="BA165">
        <f>MAX(AI165,AL165,AO165,AR165)-MIN(AI165,AL165,AO165,AR165)</f>
        <v>5</v>
      </c>
      <c r="BB165">
        <f>IF(C165="Unión por la Patria (Frente de Todos)",AL165-AVERAGE(AI165,AO165,AR165),IF(C165="Juntos por el Cambio",AI165-AVERAGE(AL165,AO165,AR165),IF(C165="La Libertad Avanza",AO165-AVERAGE(AI165,AL165,AR165),IF(C165="Frente de Izquierda",AR165-AVERAGE(AI165,AL165,AO165),"N/A"))))</f>
        <v>1.666666666666667</v>
      </c>
      <c r="BC165">
        <f>IF(C165="Unión por la Patria (Frente de Todos)",AVERAGE(AH165:AJ165,AN165:AS165),IF(C165="Juntos por el Cambio",AVERAGE(AK165:AS165),IF(C165="La Libertad Avanza",AVERAGE(AQ165:AS165,AH165:AM165),IF(C165="Frente de Izquierda",AVERAGE(AH165:AP165),"N/A"))))</f>
        <v>3.8888888888888888</v>
      </c>
      <c r="BE165" t="s">
        <v>45</v>
      </c>
      <c r="BF165">
        <v>1</v>
      </c>
      <c r="BG165">
        <v>7</v>
      </c>
      <c r="BH165">
        <v>1</v>
      </c>
      <c r="BI165">
        <v>1</v>
      </c>
      <c r="BJ165">
        <v>5</v>
      </c>
      <c r="BK165">
        <v>7</v>
      </c>
      <c r="BL165">
        <v>3</v>
      </c>
      <c r="BM165" s="44">
        <f>AVERAGE(ABS(BH165-4),ABS(BI165-4),ABS(BJ165-4),ABS(BK165-4),ABS(BL165-4))</f>
        <v>2.2000000000000002</v>
      </c>
      <c r="BN165">
        <v>7</v>
      </c>
      <c r="BO165">
        <v>7</v>
      </c>
      <c r="BP165">
        <v>7</v>
      </c>
      <c r="BQ165" s="9">
        <f>AVERAGE(BN165:BP165)</f>
        <v>7</v>
      </c>
      <c r="BR165">
        <v>4</v>
      </c>
      <c r="BS165">
        <v>7</v>
      </c>
      <c r="BT165">
        <v>3</v>
      </c>
      <c r="BU165">
        <v>7</v>
      </c>
      <c r="BV165" s="44">
        <f>-BR165+BS165-BT165+BU165</f>
        <v>7</v>
      </c>
      <c r="BW165">
        <v>0</v>
      </c>
      <c r="BX165">
        <v>0</v>
      </c>
      <c r="BY165">
        <v>0</v>
      </c>
      <c r="BZ165">
        <v>0</v>
      </c>
      <c r="CA165">
        <v>0</v>
      </c>
      <c r="CB165">
        <v>0</v>
      </c>
      <c r="CC165">
        <v>0</v>
      </c>
      <c r="CD165">
        <v>0</v>
      </c>
      <c r="CE165">
        <v>0</v>
      </c>
      <c r="CF165">
        <v>0</v>
      </c>
      <c r="CG165">
        <v>0</v>
      </c>
      <c r="CH165">
        <v>0</v>
      </c>
      <c r="CI165" t="s">
        <v>518</v>
      </c>
      <c r="CJ165">
        <v>5</v>
      </c>
      <c r="CK165">
        <v>6</v>
      </c>
      <c r="CL165">
        <v>6</v>
      </c>
      <c r="CM165">
        <v>6</v>
      </c>
      <c r="CN165">
        <v>1</v>
      </c>
      <c r="CO165">
        <v>6</v>
      </c>
      <c r="CP165">
        <v>1</v>
      </c>
      <c r="CQ165">
        <v>1</v>
      </c>
      <c r="CR165">
        <v>1</v>
      </c>
      <c r="CS165">
        <v>6</v>
      </c>
      <c r="CT165">
        <v>6</v>
      </c>
      <c r="CU165">
        <v>6</v>
      </c>
      <c r="CV165" t="str">
        <f>IF(BE165="Unión por la Patria (Frente de Todos)",AVERAGE(CM165:CO165)-MIN(AVERAGE(CJ165:CL165),AVERAGE(CP165:CR165),AVERAGE(CS165:CU165)),IF(BE165="Juntos por el Cambio",AVERAGE(CJ165:CL165)-MIN(AVERAGE(CM165:CO165),AVERAGE(CP165:CR165),AVERAGE(CS165:CU165)),IF(BE165="La Libertad Avanza",AVERAGE(CP165:CR165)-MIN(AVERAGE(CS165:CU165),AVERAGE(CM165:CO165),AVERAGE(CJ165:CL165)),IF(BE165="Frente de Izquierda",AVERAGE(CS165:CU165)-MIN(AVERAGE(CP165:CR165),AVERAGE(CM165:CO165),AVERAGE(CJ165:CL165)),"N/A"))))</f>
        <v>N/A</v>
      </c>
      <c r="CW165">
        <f>MAX(SUM(CJ165:CL165),SUM(CM165:CO165),SUM(CP165:CR165),SUM(CS165:CU165))-MIN(SUM(CJ165:CL165),SUM(CM165:CO165),SUM(CP165:CR165),SUM(CS165:CU165))</f>
        <v>15</v>
      </c>
      <c r="CX165" t="str">
        <f>IF(BE165="Unión por la Patria (Frente de Todos)",AVERAGE(CM165:CO165)-AVERAGE(CJ165:CL165,CP165:CR165,CS165:CU165),IF(BE165="Juntos por el Cambio",AVERAGE(CJ165:CL165)-AVERAGE(CM165:CU165),IF(BE165="La Libertad Avanza",AVERAGE(CP165:CR165)-AVERAGE(CS165:CU165,CJ165:CO165),IF(BE165="Frente de Izquierda",AVERAGE(CS165:CU165)-AVERAGE(CJ165:CR165),"N/A"))))</f>
        <v>N/A</v>
      </c>
      <c r="CY165" t="str">
        <f>IF(BE165="Unión por la Patria (Frente de Todos)",CM165-MIN(CJ165,CP165,CS165),IF(BE165="Juntos por el Cambio",CJ165-MIN(CM165,CP165,CS165),IF(BE165="La Libertad Avanza",CP165-MIN(CJ165,CM165,CS165),IF(BE165="Frente de Izquierda",CS165-MIN(CJ165,CM165,CP165),"N/A"))))</f>
        <v>N/A</v>
      </c>
      <c r="CZ165">
        <f>MAX(CJ165,CM165,CP165,CS165)-MIN(CJ165,CM165,CP165,CS165)</f>
        <v>5</v>
      </c>
      <c r="DA165" t="str">
        <f>IF(BE165="Unión por la Patria (Frente de Todos)",CM165-AVERAGE(CS165,CP165,CJ165),IF(BE165="Juntos por el Cambio",CJ165-AVERAGE(CM165,CP165,CS165),IF(BE165="La Libertad Avanza",CP165-AVERAGE(CS165,CM165,CJ165),IF(BE165="Frente de Izquierda",CS165-AVERAGE(CP165,CM165,CJ165),"N/A"))))</f>
        <v>N/A</v>
      </c>
      <c r="DB165" t="str">
        <f>IF(BE165="Unión por la Patria (Frente de Todos)",CN165-MIN(CK165,CQ165,CT165),IF(BE165="Juntos por el Cambio",CK165-MIN(CN165,CQ165,CT165),IF(BE165="La Libertad Avanza",CQ165-MIN(CK165,CN165,CT165),IF(BE165="Frente de Izquierda",CT165-MIN(CK165,CN165,CQ165),"N/A"))))</f>
        <v>N/A</v>
      </c>
      <c r="DC165">
        <f>MAX(CK165,CN165,CQ165,CT165)-MIN(CK165,CN165,CQ165,CT165)</f>
        <v>5</v>
      </c>
      <c r="DD165" t="str">
        <f>IF(BE165="Unión por la Patria (Frente de Todos)",CN165-AVERAGE(CK165,CQ165,CT165),IF(BE165="Juntos por el Cambio",CK165-AVERAGE(CN165,CQ165,CT165),IF(BE165="La Libertad Avanza",CQ165-AVERAGE(CK165,CN165,CT165),IF(BE165="Frente de Izquierda",CT165-AVERAGE(CK165,CN165,CQ165),"N/A"))))</f>
        <v>N/A</v>
      </c>
      <c r="DE165" t="str">
        <f>IF(BE165="Unión por la Patria (Frente de Todos)",AVERAGE(CJ165:CL165,CP165:CU165),IF(BE165="Juntos por el Cambio",AVERAGE(CM165:CU165),IF(BE165="La Libertad Avanza",AVERAGE(CS165:CU165,CJ165:CO165),IF(BE165="Frente de Izquierda",AVERAGE(CJ165:CR165),"N/A"))))</f>
        <v>N/A</v>
      </c>
      <c r="DF165">
        <v>8</v>
      </c>
      <c r="DG165">
        <v>0</v>
      </c>
      <c r="DH165">
        <v>3</v>
      </c>
      <c r="DI165">
        <v>3</v>
      </c>
      <c r="DJ165">
        <v>0</v>
      </c>
      <c r="DK165">
        <v>7</v>
      </c>
      <c r="DL165">
        <v>1</v>
      </c>
      <c r="DM165">
        <v>7</v>
      </c>
      <c r="DN165">
        <v>1</v>
      </c>
      <c r="DO165">
        <v>1</v>
      </c>
      <c r="DP165">
        <v>7</v>
      </c>
      <c r="DQ165">
        <v>7</v>
      </c>
      <c r="DR165">
        <v>7</v>
      </c>
      <c r="DS165">
        <v>7</v>
      </c>
      <c r="DT165">
        <v>7</v>
      </c>
      <c r="DU165">
        <v>7</v>
      </c>
      <c r="DV165">
        <v>5</v>
      </c>
      <c r="DW165" t="s">
        <v>617</v>
      </c>
      <c r="DX165" t="s">
        <v>617</v>
      </c>
      <c r="DY165" t="s">
        <v>617</v>
      </c>
      <c r="DZ165" t="s">
        <v>618</v>
      </c>
    </row>
    <row r="166" spans="1:130" x14ac:dyDescent="0.2">
      <c r="A166" s="44">
        <v>405</v>
      </c>
      <c r="B166" s="44" t="s">
        <v>518</v>
      </c>
      <c r="C166" s="44" t="s">
        <v>47</v>
      </c>
      <c r="D166" s="44">
        <v>4</v>
      </c>
      <c r="E166" s="44">
        <v>1</v>
      </c>
      <c r="F166" s="44">
        <v>4</v>
      </c>
      <c r="G166" s="44">
        <v>6</v>
      </c>
      <c r="H166" s="44">
        <v>1</v>
      </c>
      <c r="I166" s="44">
        <v>5</v>
      </c>
      <c r="J166" s="44">
        <v>6</v>
      </c>
      <c r="K166" s="44">
        <f>AVERAGE(ABS(F166-4),ABS(G166-4),ABS(H166-4),ABS(I166-4),ABS(J166-4))</f>
        <v>1.6</v>
      </c>
      <c r="L166" s="44">
        <v>5</v>
      </c>
      <c r="M166" s="44">
        <v>6</v>
      </c>
      <c r="N166" s="44">
        <v>5</v>
      </c>
      <c r="O166" s="9">
        <f>AVERAGE(L166:N166)</f>
        <v>5.333333333333333</v>
      </c>
      <c r="P166" s="44">
        <v>1</v>
      </c>
      <c r="Q166" s="44">
        <v>6</v>
      </c>
      <c r="R166" s="44">
        <v>4</v>
      </c>
      <c r="S166" s="44">
        <v>6</v>
      </c>
      <c r="T166" s="44">
        <f>-P166+Q166-R166+S166</f>
        <v>7</v>
      </c>
      <c r="U166" s="44">
        <v>1</v>
      </c>
      <c r="V166" s="44">
        <v>1</v>
      </c>
      <c r="W166" s="44">
        <v>1</v>
      </c>
      <c r="X166" s="44"/>
      <c r="Y166" s="44"/>
      <c r="Z166" s="44"/>
      <c r="AA166" s="44"/>
      <c r="AB166" s="44"/>
      <c r="AC166" s="44"/>
      <c r="AD166" s="44"/>
      <c r="AE166" s="44"/>
      <c r="AF166" s="44"/>
      <c r="AG166" s="44">
        <f>AVERAGE(U166:AF166)</f>
        <v>1</v>
      </c>
      <c r="AH166" s="44">
        <v>3</v>
      </c>
      <c r="AI166" s="44">
        <v>3</v>
      </c>
      <c r="AJ166" s="44">
        <v>3</v>
      </c>
      <c r="AK166" s="44">
        <v>3</v>
      </c>
      <c r="AL166" s="44">
        <v>3</v>
      </c>
      <c r="AM166" s="44">
        <v>3</v>
      </c>
      <c r="AN166" s="44">
        <v>1</v>
      </c>
      <c r="AO166" s="44">
        <v>1</v>
      </c>
      <c r="AP166" s="44">
        <v>1</v>
      </c>
      <c r="AQ166" s="44">
        <v>3</v>
      </c>
      <c r="AR166" s="44">
        <v>3</v>
      </c>
      <c r="AS166" s="44">
        <v>3</v>
      </c>
      <c r="AT166">
        <f>IF(C166="Unión por la Patria (Frente de Todos)",AVERAGE(AK166:AM166)-MIN(AVERAGE(AH166:AJ166),AVERAGE(AN166:AP166),AVERAGE(AQ166:AS166)),IF(C166="Juntos por el Cambio",AVERAGE(AH166:AJ166)-MIN(AVERAGE(AK166:AM166),AVERAGE(AN166:AP166),AVERAGE(AQ166:AS166)),IF(C166="La Libertad Avanza",AVERAGE(AN166:AP166)-MIN(AVERAGE(AQ166:AS166),AVERAGE(AK166:AM166),AVERAGE(AH166:AJ166)),IF(C166="Frente de Izquierda",AVERAGE(AQ166:AS166)-MIN(AVERAGE(AN166:AP166),AVERAGE(AK166:AM166),AVERAGE(AH166:AJ166)),"N/A"))))</f>
        <v>2</v>
      </c>
      <c r="AU166">
        <f>MAX(SUM(AH166:AJ166),SUM(AK166:AM166),SUM(AN166:AP166),SUM(AQ166:AS166))-MIN(SUM(AH166:AJ166),SUM(AK166:AM166),SUM(AN166:AP166),SUM(AQ166:AS166))</f>
        <v>6</v>
      </c>
      <c r="AV166">
        <f>IF(C166="Unión por la Patria (Frente de Todos)",AVERAGE(AK166:AM166)-AVERAGE(AH166:AJ166,AN166:AP166,AQ166:AS166),IF(C166="Juntos por el Cambio",AVERAGE(AH166:AJ166)-AVERAGE(AK166:AS166),IF(C166="La Libertad Avanza",AVERAGE(AN166:AP166)-AVERAGE(AQ166:AS166,AH166:AM166),IF(C166="Frente de Izquierda",AVERAGE(AQ166:AS166)-AVERAGE(AH166:AP166),"N/A"))))</f>
        <v>0.66666666666666652</v>
      </c>
      <c r="AW166">
        <f>IF(C166="Unión por la Patria (Frente de Todos)",AK166-MIN(AH166,AN166,AQ166),IF(C166="Juntos por el Cambio",AH166-MIN(AK166,AN166,AQ166),IF(C166="La Libertad Avanza",AN166-MIN(AH166,AK166,AQ166),IF(C166="Frente de Izquierda",AQ166-MIN(AH166,AK166,AN166),"N/A"))))</f>
        <v>2</v>
      </c>
      <c r="AX166">
        <f>MAX(AH166,AK166,AN166,AQ166)-MIN(AH166,AK166,AN166,AQ166)</f>
        <v>2</v>
      </c>
      <c r="AY166">
        <f>IF(C166="Unión por la Patria (Frente de Todos)",AK166-AVERAGE(AQ166,AN166,AH166),IF(C166="Juntos por el Cambio",AH166-AVERAGE(AK166,AN166,AQ166),IF(C166="La Libertad Avanza",AN166-AVERAGE(AQ166,AK166,AH166),IF(C166="Frente de Izquierda",AQ166-AVERAGE(AN166,AK166,AH166),"N/A"))))</f>
        <v>0.66666666666666652</v>
      </c>
      <c r="AZ166">
        <f>IF(C166="Unión por la Patria (Frente de Todos)",AL166-MIN(AI166,AO166,AR166),IF(C166="Juntos por el Cambio",AI166-MIN(AL166,AO166,AR166),IF(C166="La Libertad Avanza",AO166-MIN(AI166,AL166,AR166),IF(C166="Frente de Izquierda",AR166-MIN(AI166,AL166,AO166),"N/A"))))</f>
        <v>2</v>
      </c>
      <c r="BA166">
        <f>MAX(AI166,AL166,AO166,AR166)-MIN(AI166,AL166,AO166,AR166)</f>
        <v>2</v>
      </c>
      <c r="BB166">
        <f>IF(C166="Unión por la Patria (Frente de Todos)",AL166-AVERAGE(AI166,AO166,AR166),IF(C166="Juntos por el Cambio",AI166-AVERAGE(AL166,AO166,AR166),IF(C166="La Libertad Avanza",AO166-AVERAGE(AI166,AL166,AR166),IF(C166="Frente de Izquierda",AR166-AVERAGE(AI166,AL166,AO166),"N/A"))))</f>
        <v>0.66666666666666652</v>
      </c>
      <c r="BC166">
        <f>IF(C166="Unión por la Patria (Frente de Todos)",AVERAGE(AH166:AJ166,AN166:AS166),IF(C166="Juntos por el Cambio",AVERAGE(AK166:AS166),IF(C166="La Libertad Avanza",AVERAGE(AQ166:AS166,AH166:AM166),IF(C166="Frente de Izquierda",AVERAGE(AH166:AP166),"N/A"))))</f>
        <v>2.3333333333333335</v>
      </c>
      <c r="BE166" t="s">
        <v>518</v>
      </c>
      <c r="BF166" t="s">
        <v>518</v>
      </c>
      <c r="BG166" t="s">
        <v>518</v>
      </c>
      <c r="BH166" t="s">
        <v>518</v>
      </c>
      <c r="BI166" t="s">
        <v>518</v>
      </c>
      <c r="BJ166" t="s">
        <v>518</v>
      </c>
      <c r="BK166" t="s">
        <v>518</v>
      </c>
      <c r="BL166" t="s">
        <v>518</v>
      </c>
      <c r="BM166" t="s">
        <v>518</v>
      </c>
      <c r="BN166" t="s">
        <v>518</v>
      </c>
      <c r="BO166" t="s">
        <v>518</v>
      </c>
      <c r="BP166" t="s">
        <v>518</v>
      </c>
      <c r="BQ166" t="s">
        <v>518</v>
      </c>
      <c r="BR166" t="s">
        <v>518</v>
      </c>
      <c r="BS166" t="s">
        <v>518</v>
      </c>
      <c r="BT166" t="s">
        <v>518</v>
      </c>
      <c r="BU166" t="s">
        <v>518</v>
      </c>
      <c r="BV166" t="s">
        <v>518</v>
      </c>
      <c r="BW166" t="s">
        <v>518</v>
      </c>
      <c r="BX166" t="s">
        <v>518</v>
      </c>
      <c r="BY166" t="s">
        <v>518</v>
      </c>
      <c r="BZ166" t="s">
        <v>518</v>
      </c>
      <c r="CA166" t="s">
        <v>518</v>
      </c>
      <c r="CB166" t="s">
        <v>518</v>
      </c>
      <c r="CC166" t="s">
        <v>518</v>
      </c>
      <c r="CD166" t="s">
        <v>518</v>
      </c>
      <c r="CE166" t="s">
        <v>518</v>
      </c>
      <c r="CF166" t="s">
        <v>518</v>
      </c>
      <c r="CG166" t="s">
        <v>518</v>
      </c>
      <c r="CH166" t="s">
        <v>518</v>
      </c>
      <c r="CI166" t="s">
        <v>518</v>
      </c>
      <c r="CJ166" t="s">
        <v>518</v>
      </c>
      <c r="CK166" t="s">
        <v>518</v>
      </c>
      <c r="CL166" t="s">
        <v>518</v>
      </c>
      <c r="CM166" t="s">
        <v>518</v>
      </c>
      <c r="CN166" t="s">
        <v>518</v>
      </c>
      <c r="CO166" t="s">
        <v>518</v>
      </c>
      <c r="CP166" t="s">
        <v>518</v>
      </c>
      <c r="CQ166" t="s">
        <v>518</v>
      </c>
      <c r="CR166" t="s">
        <v>518</v>
      </c>
      <c r="CS166" t="s">
        <v>518</v>
      </c>
      <c r="CT166" t="s">
        <v>518</v>
      </c>
      <c r="CU166" t="s">
        <v>518</v>
      </c>
      <c r="CV166" t="str">
        <f>IF(BE166="Unión por la Patria (Frente de Todos)",AVERAGE(CM166:CO166)-MIN(AVERAGE(CJ166:CL166),AVERAGE(CP166:CR166),AVERAGE(CS166:CU166)),IF(BE166="Juntos por el Cambio",AVERAGE(CJ166:CL166)-MIN(AVERAGE(CM166:CO166),AVERAGE(CP166:CR166),AVERAGE(CS166:CU166)),IF(BE166="La Libertad Avanza",AVERAGE(CP166:CR166)-MIN(AVERAGE(CS166:CU166),AVERAGE(CM166:CO166),AVERAGE(CJ166:CL166)),IF(BE166="Frente de Izquierda",AVERAGE(CS166:CU166)-MIN(AVERAGE(CP166:CR166),AVERAGE(CM166:CO166),AVERAGE(CJ166:CL166)),"N/A"))))</f>
        <v>N/A</v>
      </c>
      <c r="CW166" t="str">
        <f>IF(BF166="Unión por la Patria (Frente de Todos)",AVERAGE(CN166:CP166)-MIN(AVERAGE(CK166:CM166),AVERAGE(CQ166:CS166),AVERAGE(CT166:CV166)),IF(BF166="Juntos por el Cambio",AVERAGE(CK166:CM166)-MIN(AVERAGE(CN166:CP166),AVERAGE(CQ166:CS166),AVERAGE(CT166:CV166)),IF(BF166="La Libertad Avanza",AVERAGE(CQ166:CS166)-MIN(AVERAGE(CT166:CV166),AVERAGE(CN166:CP166),AVERAGE(CK166:CM166)),IF(BF166="Frente de Izquierda",AVERAGE(CT166:CV166)-MIN(AVERAGE(CQ166:CS166),AVERAGE(CN166:CP166),AVERAGE(CK166:CM166)),"N/A"))))</f>
        <v>N/A</v>
      </c>
      <c r="CX166" t="str">
        <f>IF(BG166="Unión por la Patria (Frente de Todos)",AVERAGE(CO166:CQ166)-MIN(AVERAGE(CL166:CN166),AVERAGE(CR166:CT166),AVERAGE(CU166:CW166)),IF(BG166="Juntos por el Cambio",AVERAGE(CL166:CN166)-MIN(AVERAGE(CO166:CQ166),AVERAGE(CR166:CT166),AVERAGE(CU166:CW166)),IF(BG166="La Libertad Avanza",AVERAGE(CR166:CT166)-MIN(AVERAGE(CU166:CW166),AVERAGE(CO166:CQ166),AVERAGE(CL166:CN166)),IF(BG166="Frente de Izquierda",AVERAGE(CU166:CW166)-MIN(AVERAGE(CR166:CT166),AVERAGE(CO166:CQ166),AVERAGE(CL166:CN166)),"N/A"))))</f>
        <v>N/A</v>
      </c>
      <c r="CY166" t="str">
        <f>IF(BH166="Unión por la Patria (Frente de Todos)",AVERAGE(CP166:CR166)-MIN(AVERAGE(CM166:CO166),AVERAGE(CS166:CU166),AVERAGE(CV166:CX166)),IF(BH166="Juntos por el Cambio",AVERAGE(CM166:CO166)-MIN(AVERAGE(CP166:CR166),AVERAGE(CS166:CU166),AVERAGE(CV166:CX166)),IF(BH166="La Libertad Avanza",AVERAGE(CS166:CU166)-MIN(AVERAGE(CV166:CX166),AVERAGE(CP166:CR166),AVERAGE(CM166:CO166)),IF(BH166="Frente de Izquierda",AVERAGE(CV166:CX166)-MIN(AVERAGE(CS166:CU166),AVERAGE(CP166:CR166),AVERAGE(CM166:CO166)),"N/A"))))</f>
        <v>N/A</v>
      </c>
      <c r="CZ166" t="str">
        <f>IF(BI166="Unión por la Patria (Frente de Todos)",AVERAGE(CQ166:CS166)-MIN(AVERAGE(CN166:CP166),AVERAGE(CT166:CV166),AVERAGE(CW166:CY166)),IF(BI166="Juntos por el Cambio",AVERAGE(CN166:CP166)-MIN(AVERAGE(CQ166:CS166),AVERAGE(CT166:CV166),AVERAGE(CW166:CY166)),IF(BI166="La Libertad Avanza",AVERAGE(CT166:CV166)-MIN(AVERAGE(CW166:CY166),AVERAGE(CQ166:CS166),AVERAGE(CN166:CP166)),IF(BI166="Frente de Izquierda",AVERAGE(CW166:CY166)-MIN(AVERAGE(CT166:CV166),AVERAGE(CQ166:CS166),AVERAGE(CN166:CP166)),"N/A"))))</f>
        <v>N/A</v>
      </c>
      <c r="DA166" t="str">
        <f>IF(BJ166="Unión por la Patria (Frente de Todos)",AVERAGE(CR166:CT166)-MIN(AVERAGE(CO166:CQ166),AVERAGE(CU166:CW166),AVERAGE(CX166:CZ166)),IF(BJ166="Juntos por el Cambio",AVERAGE(CO166:CQ166)-MIN(AVERAGE(CR166:CT166),AVERAGE(CU166:CW166),AVERAGE(CX166:CZ166)),IF(BJ166="La Libertad Avanza",AVERAGE(CU166:CW166)-MIN(AVERAGE(CX166:CZ166),AVERAGE(CR166:CT166),AVERAGE(CO166:CQ166)),IF(BJ166="Frente de Izquierda",AVERAGE(CX166:CZ166)-MIN(AVERAGE(CU166:CW166),AVERAGE(CR166:CT166),AVERAGE(CO166:CQ166)),"N/A"))))</f>
        <v>N/A</v>
      </c>
      <c r="DB166" t="str">
        <f>IF(BK166="Unión por la Patria (Frente de Todos)",AVERAGE(CS166:CU166)-MIN(AVERAGE(CP166:CR166),AVERAGE(CV166:CX166),AVERAGE(CY166:DA166)),IF(BK166="Juntos por el Cambio",AVERAGE(CP166:CR166)-MIN(AVERAGE(CS166:CU166),AVERAGE(CV166:CX166),AVERAGE(CY166:DA166)),IF(BK166="La Libertad Avanza",AVERAGE(CV166:CX166)-MIN(AVERAGE(CY166:DA166),AVERAGE(CS166:CU166),AVERAGE(CP166:CR166)),IF(BK166="Frente de Izquierda",AVERAGE(CY166:DA166)-MIN(AVERAGE(CV166:CX166),AVERAGE(CS166:CU166),AVERAGE(CP166:CR166)),"N/A"))))</f>
        <v>N/A</v>
      </c>
      <c r="DC166" t="str">
        <f>IF(BL166="Unión por la Patria (Frente de Todos)",AVERAGE(CT166:CV166)-MIN(AVERAGE(CQ166:CS166),AVERAGE(CW166:CY166),AVERAGE(CZ166:DB166)),IF(BL166="Juntos por el Cambio",AVERAGE(CQ166:CS166)-MIN(AVERAGE(CT166:CV166),AVERAGE(CW166:CY166),AVERAGE(CZ166:DB166)),IF(BL166="La Libertad Avanza",AVERAGE(CW166:CY166)-MIN(AVERAGE(CZ166:DB166),AVERAGE(CT166:CV166),AVERAGE(CQ166:CS166)),IF(BL166="Frente de Izquierda",AVERAGE(CZ166:DB166)-MIN(AVERAGE(CW166:CY166),AVERAGE(CT166:CV166),AVERAGE(CQ166:CS166)),"N/A"))))</f>
        <v>N/A</v>
      </c>
      <c r="DD166" t="str">
        <f>IF(BE166="Unión por la Patria (Frente de Todos)",CN166-AVERAGE(CK166,CQ166,CT166),IF(BE166="Juntos por el Cambio",CK166-AVERAGE(CN166,CQ166,CT166),IF(BE166="La Libertad Avanza",CQ166-AVERAGE(CK166,CN166,CT166),IF(BE166="Frente de Izquierda",CT166-AVERAGE(CK166,CN166,CQ166),"N/A"))))</f>
        <v>N/A</v>
      </c>
      <c r="DE166" t="str">
        <f>IF(BE166="Unión por la Patria (Frente de Todos)",AVERAGE(CJ166:CL166,CP166:CU166),IF(BE166="Juntos por el Cambio",AVERAGE(CM166:CU166),IF(BE166="La Libertad Avanza",AVERAGE(CS166:CU166,CJ166:CO166),IF(BE166="Frente de Izquierda",AVERAGE(CJ166:CR166),"N/A"))))</f>
        <v>N/A</v>
      </c>
      <c r="DF166" t="s">
        <v>518</v>
      </c>
      <c r="DG166" t="s">
        <v>518</v>
      </c>
      <c r="DH166" t="s">
        <v>518</v>
      </c>
      <c r="DI166" t="s">
        <v>518</v>
      </c>
      <c r="DJ166" t="s">
        <v>518</v>
      </c>
      <c r="DK166" t="s">
        <v>518</v>
      </c>
      <c r="DL166" t="s">
        <v>518</v>
      </c>
      <c r="DM166" t="s">
        <v>518</v>
      </c>
      <c r="DN166" t="s">
        <v>518</v>
      </c>
      <c r="DO166" t="s">
        <v>518</v>
      </c>
      <c r="DP166" t="s">
        <v>518</v>
      </c>
      <c r="DQ166" t="s">
        <v>518</v>
      </c>
      <c r="DR166" t="s">
        <v>518</v>
      </c>
      <c r="DS166" t="s">
        <v>518</v>
      </c>
      <c r="DT166" t="s">
        <v>518</v>
      </c>
      <c r="DU166" t="s">
        <v>518</v>
      </c>
      <c r="DV166" t="s">
        <v>518</v>
      </c>
      <c r="DW166" t="s">
        <v>518</v>
      </c>
      <c r="DX166" t="s">
        <v>518</v>
      </c>
      <c r="DY166" t="s">
        <v>518</v>
      </c>
      <c r="DZ166" t="s">
        <v>518</v>
      </c>
    </row>
    <row r="167" spans="1:130" x14ac:dyDescent="0.2">
      <c r="A167" s="44">
        <v>685</v>
      </c>
      <c r="B167" s="44" t="s">
        <v>518</v>
      </c>
      <c r="C167" s="44" t="s">
        <v>53</v>
      </c>
      <c r="D167" s="44">
        <v>7</v>
      </c>
      <c r="E167" s="44">
        <v>5</v>
      </c>
      <c r="F167" s="44">
        <v>7</v>
      </c>
      <c r="G167" s="44">
        <v>4</v>
      </c>
      <c r="H167" s="44">
        <v>1</v>
      </c>
      <c r="I167" s="44">
        <v>7</v>
      </c>
      <c r="J167" s="44">
        <v>5</v>
      </c>
      <c r="K167" s="44">
        <f>AVERAGE(ABS(F167-4),ABS(G167-4),ABS(H167-4),ABS(I167-4),ABS(J167-4))</f>
        <v>2</v>
      </c>
      <c r="L167" s="44">
        <v>7</v>
      </c>
      <c r="M167" s="44">
        <v>1</v>
      </c>
      <c r="N167" s="44">
        <v>7</v>
      </c>
      <c r="O167" s="9">
        <f>AVERAGE(L167:N167)</f>
        <v>5</v>
      </c>
      <c r="P167" s="44">
        <v>1</v>
      </c>
      <c r="Q167" s="44">
        <v>7</v>
      </c>
      <c r="R167" s="44">
        <v>1</v>
      </c>
      <c r="S167" s="44">
        <v>7</v>
      </c>
      <c r="T167" s="44">
        <f>-P167+Q167-R167+S167</f>
        <v>12</v>
      </c>
      <c r="U167" s="44"/>
      <c r="V167" s="44"/>
      <c r="W167" s="44"/>
      <c r="X167" s="44">
        <v>1</v>
      </c>
      <c r="Y167" s="44">
        <v>1</v>
      </c>
      <c r="Z167" s="44">
        <v>1</v>
      </c>
      <c r="AA167" s="44"/>
      <c r="AB167" s="44"/>
      <c r="AC167" s="44"/>
      <c r="AD167" s="44"/>
      <c r="AE167" s="44"/>
      <c r="AF167" s="44"/>
      <c r="AG167" s="44">
        <f>AVERAGE(U167:AF167)</f>
        <v>1</v>
      </c>
      <c r="AH167" s="44">
        <v>3</v>
      </c>
      <c r="AI167" s="44">
        <v>3</v>
      </c>
      <c r="AJ167" s="44">
        <v>3</v>
      </c>
      <c r="AK167" s="44">
        <v>3</v>
      </c>
      <c r="AL167" s="44">
        <v>3</v>
      </c>
      <c r="AM167" s="44">
        <v>3</v>
      </c>
      <c r="AN167" s="44">
        <v>3</v>
      </c>
      <c r="AO167" s="44">
        <v>3</v>
      </c>
      <c r="AP167" s="44">
        <v>3</v>
      </c>
      <c r="AQ167" s="44">
        <v>3</v>
      </c>
      <c r="AR167" s="44">
        <v>3</v>
      </c>
      <c r="AS167" s="44">
        <v>3</v>
      </c>
      <c r="AT167">
        <f>IF(C167="Unión por la Patria (Frente de Todos)",AVERAGE(AK167:AM167)-MIN(AVERAGE(AH167:AJ167),AVERAGE(AN167:AP167),AVERAGE(AQ167:AS167)),IF(C167="Juntos por el Cambio",AVERAGE(AH167:AJ167)-MIN(AVERAGE(AK167:AM167),AVERAGE(AN167:AP167),AVERAGE(AQ167:AS167)),IF(C167="La Libertad Avanza",AVERAGE(AN167:AP167)-MIN(AVERAGE(AQ167:AS167),AVERAGE(AK167:AM167),AVERAGE(AH167:AJ167)),IF(C167="Frente de Izquierda",AVERAGE(AQ167:AS167)-MIN(AVERAGE(AN167:AP167),AVERAGE(AK167:AM167),AVERAGE(AH167:AJ167)),"N/A"))))</f>
        <v>0</v>
      </c>
      <c r="AU167">
        <f>MAX(SUM(AH167:AJ167),SUM(AK167:AM167),SUM(AN167:AP167),SUM(AQ167:AS167))-MIN(SUM(AH167:AJ167),SUM(AK167:AM167),SUM(AN167:AP167),SUM(AQ167:AS167))</f>
        <v>0</v>
      </c>
      <c r="AV167">
        <f>IF(C167="Unión por la Patria (Frente de Todos)",AVERAGE(AK167:AM167)-AVERAGE(AH167:AJ167,AN167:AP167,AQ167:AS167),IF(C167="Juntos por el Cambio",AVERAGE(AH167:AJ167)-AVERAGE(AK167:AS167),IF(C167="La Libertad Avanza",AVERAGE(AN167:AP167)-AVERAGE(AQ167:AS167,AH167:AM167),IF(C167="Frente de Izquierda",AVERAGE(AQ167:AS167)-AVERAGE(AH167:AP167),"N/A"))))</f>
        <v>0</v>
      </c>
      <c r="AW167">
        <f>IF(C167="Unión por la Patria (Frente de Todos)",AK167-MIN(AH167,AN167,AQ167),IF(C167="Juntos por el Cambio",AH167-MIN(AK167,AN167,AQ167),IF(C167="La Libertad Avanza",AN167-MIN(AH167,AK167,AQ167),IF(C167="Frente de Izquierda",AQ167-MIN(AH167,AK167,AN167),"N/A"))))</f>
        <v>0</v>
      </c>
      <c r="AX167">
        <f>MAX(AH167,AK167,AN167,AQ167)-MIN(AH167,AK167,AN167,AQ167)</f>
        <v>0</v>
      </c>
      <c r="AY167">
        <f>IF(C167="Unión por la Patria (Frente de Todos)",AK167-AVERAGE(AQ167,AN167,AH167),IF(C167="Juntos por el Cambio",AH167-AVERAGE(AK167,AN167,AQ167),IF(C167="La Libertad Avanza",AN167-AVERAGE(AQ167,AK167,AH167),IF(C167="Frente de Izquierda",AQ167-AVERAGE(AN167,AK167,AH167),"N/A"))))</f>
        <v>0</v>
      </c>
      <c r="AZ167">
        <f>IF(C167="Unión por la Patria (Frente de Todos)",AL167-MIN(AI167,AO167,AR167),IF(C167="Juntos por el Cambio",AI167-MIN(AL167,AO167,AR167),IF(C167="La Libertad Avanza",AO167-MIN(AI167,AL167,AR167),IF(C167="Frente de Izquierda",AR167-MIN(AI167,AL167,AO167),"N/A"))))</f>
        <v>0</v>
      </c>
      <c r="BA167">
        <f>MAX(AI167,AL167,AO167,AR167)-MIN(AI167,AL167,AO167,AR167)</f>
        <v>0</v>
      </c>
      <c r="BB167">
        <f>IF(C167="Unión por la Patria (Frente de Todos)",AL167-AVERAGE(AI167,AO167,AR167),IF(C167="Juntos por el Cambio",AI167-AVERAGE(AL167,AO167,AR167),IF(C167="La Libertad Avanza",AO167-AVERAGE(AI167,AL167,AR167),IF(C167="Frente de Izquierda",AR167-AVERAGE(AI167,AL167,AO167),"N/A"))))</f>
        <v>0</v>
      </c>
      <c r="BC167">
        <f>IF(C167="Unión por la Patria (Frente de Todos)",AVERAGE(AH167:AJ167,AN167:AS167),IF(C167="Juntos por el Cambio",AVERAGE(AK167:AS167),IF(C167="La Libertad Avanza",AVERAGE(AQ167:AS167,AH167:AM167),IF(C167="Frente de Izquierda",AVERAGE(AH167:AP167),"N/A"))))</f>
        <v>3</v>
      </c>
      <c r="BE167" t="s">
        <v>518</v>
      </c>
      <c r="BF167" t="s">
        <v>518</v>
      </c>
      <c r="BG167" t="s">
        <v>518</v>
      </c>
      <c r="BH167" t="s">
        <v>518</v>
      </c>
      <c r="BI167" t="s">
        <v>518</v>
      </c>
      <c r="BJ167" t="s">
        <v>518</v>
      </c>
      <c r="BK167" t="s">
        <v>518</v>
      </c>
      <c r="BL167" t="s">
        <v>518</v>
      </c>
      <c r="BM167" t="s">
        <v>518</v>
      </c>
      <c r="BN167" t="s">
        <v>518</v>
      </c>
      <c r="BO167" t="s">
        <v>518</v>
      </c>
      <c r="BP167" t="s">
        <v>518</v>
      </c>
      <c r="BQ167" t="s">
        <v>518</v>
      </c>
      <c r="BR167" t="s">
        <v>518</v>
      </c>
      <c r="BS167" t="s">
        <v>518</v>
      </c>
      <c r="BT167" t="s">
        <v>518</v>
      </c>
      <c r="BU167" t="s">
        <v>518</v>
      </c>
      <c r="BV167" t="s">
        <v>518</v>
      </c>
      <c r="BW167" t="s">
        <v>518</v>
      </c>
      <c r="BX167" t="s">
        <v>518</v>
      </c>
      <c r="BY167" t="s">
        <v>518</v>
      </c>
      <c r="BZ167" t="s">
        <v>518</v>
      </c>
      <c r="CA167" t="s">
        <v>518</v>
      </c>
      <c r="CB167" t="s">
        <v>518</v>
      </c>
      <c r="CC167" t="s">
        <v>518</v>
      </c>
      <c r="CD167" t="s">
        <v>518</v>
      </c>
      <c r="CE167" t="s">
        <v>518</v>
      </c>
      <c r="CF167" t="s">
        <v>518</v>
      </c>
      <c r="CG167" t="s">
        <v>518</v>
      </c>
      <c r="CH167" t="s">
        <v>518</v>
      </c>
      <c r="CI167" t="s">
        <v>518</v>
      </c>
      <c r="CJ167" t="s">
        <v>518</v>
      </c>
      <c r="CK167" t="s">
        <v>518</v>
      </c>
      <c r="CL167" t="s">
        <v>518</v>
      </c>
      <c r="CM167" t="s">
        <v>518</v>
      </c>
      <c r="CN167" t="s">
        <v>518</v>
      </c>
      <c r="CO167" t="s">
        <v>518</v>
      </c>
      <c r="CP167" t="s">
        <v>518</v>
      </c>
      <c r="CQ167" t="s">
        <v>518</v>
      </c>
      <c r="CR167" t="s">
        <v>518</v>
      </c>
      <c r="CS167" t="s">
        <v>518</v>
      </c>
      <c r="CT167" t="s">
        <v>518</v>
      </c>
      <c r="CU167" t="s">
        <v>518</v>
      </c>
      <c r="CV167" t="str">
        <f>IF(BE167="Unión por la Patria (Frente de Todos)",AVERAGE(CM167:CO167)-MIN(AVERAGE(CJ167:CL167),AVERAGE(CP167:CR167),AVERAGE(CS167:CU167)),IF(BE167="Juntos por el Cambio",AVERAGE(CJ167:CL167)-MIN(AVERAGE(CM167:CO167),AVERAGE(CP167:CR167),AVERAGE(CS167:CU167)),IF(BE167="La Libertad Avanza",AVERAGE(CP167:CR167)-MIN(AVERAGE(CS167:CU167),AVERAGE(CM167:CO167),AVERAGE(CJ167:CL167)),IF(BE167="Frente de Izquierda",AVERAGE(CS167:CU167)-MIN(AVERAGE(CP167:CR167),AVERAGE(CM167:CO167),AVERAGE(CJ167:CL167)),"N/A"))))</f>
        <v>N/A</v>
      </c>
      <c r="CW167" t="str">
        <f>IF(BF167="Unión por la Patria (Frente de Todos)",AVERAGE(CN167:CP167)-MIN(AVERAGE(CK167:CM167),AVERAGE(CQ167:CS167),AVERAGE(CT167:CV167)),IF(BF167="Juntos por el Cambio",AVERAGE(CK167:CM167)-MIN(AVERAGE(CN167:CP167),AVERAGE(CQ167:CS167),AVERAGE(CT167:CV167)),IF(BF167="La Libertad Avanza",AVERAGE(CQ167:CS167)-MIN(AVERAGE(CT167:CV167),AVERAGE(CN167:CP167),AVERAGE(CK167:CM167)),IF(BF167="Frente de Izquierda",AVERAGE(CT167:CV167)-MIN(AVERAGE(CQ167:CS167),AVERAGE(CN167:CP167),AVERAGE(CK167:CM167)),"N/A"))))</f>
        <v>N/A</v>
      </c>
      <c r="CX167" t="str">
        <f>IF(BG167="Unión por la Patria (Frente de Todos)",AVERAGE(CO167:CQ167)-MIN(AVERAGE(CL167:CN167),AVERAGE(CR167:CT167),AVERAGE(CU167:CW167)),IF(BG167="Juntos por el Cambio",AVERAGE(CL167:CN167)-MIN(AVERAGE(CO167:CQ167),AVERAGE(CR167:CT167),AVERAGE(CU167:CW167)),IF(BG167="La Libertad Avanza",AVERAGE(CR167:CT167)-MIN(AVERAGE(CU167:CW167),AVERAGE(CO167:CQ167),AVERAGE(CL167:CN167)),IF(BG167="Frente de Izquierda",AVERAGE(CU167:CW167)-MIN(AVERAGE(CR167:CT167),AVERAGE(CO167:CQ167),AVERAGE(CL167:CN167)),"N/A"))))</f>
        <v>N/A</v>
      </c>
      <c r="CY167" t="str">
        <f>IF(BH167="Unión por la Patria (Frente de Todos)",AVERAGE(CP167:CR167)-MIN(AVERAGE(CM167:CO167),AVERAGE(CS167:CU167),AVERAGE(CV167:CX167)),IF(BH167="Juntos por el Cambio",AVERAGE(CM167:CO167)-MIN(AVERAGE(CP167:CR167),AVERAGE(CS167:CU167),AVERAGE(CV167:CX167)),IF(BH167="La Libertad Avanza",AVERAGE(CS167:CU167)-MIN(AVERAGE(CV167:CX167),AVERAGE(CP167:CR167),AVERAGE(CM167:CO167)),IF(BH167="Frente de Izquierda",AVERAGE(CV167:CX167)-MIN(AVERAGE(CS167:CU167),AVERAGE(CP167:CR167),AVERAGE(CM167:CO167)),"N/A"))))</f>
        <v>N/A</v>
      </c>
      <c r="CZ167" t="str">
        <f>IF(BI167="Unión por la Patria (Frente de Todos)",AVERAGE(CQ167:CS167)-MIN(AVERAGE(CN167:CP167),AVERAGE(CT167:CV167),AVERAGE(CW167:CY167)),IF(BI167="Juntos por el Cambio",AVERAGE(CN167:CP167)-MIN(AVERAGE(CQ167:CS167),AVERAGE(CT167:CV167),AVERAGE(CW167:CY167)),IF(BI167="La Libertad Avanza",AVERAGE(CT167:CV167)-MIN(AVERAGE(CW167:CY167),AVERAGE(CQ167:CS167),AVERAGE(CN167:CP167)),IF(BI167="Frente de Izquierda",AVERAGE(CW167:CY167)-MIN(AVERAGE(CT167:CV167),AVERAGE(CQ167:CS167),AVERAGE(CN167:CP167)),"N/A"))))</f>
        <v>N/A</v>
      </c>
      <c r="DA167" t="str">
        <f>IF(BJ167="Unión por la Patria (Frente de Todos)",AVERAGE(CR167:CT167)-MIN(AVERAGE(CO167:CQ167),AVERAGE(CU167:CW167),AVERAGE(CX167:CZ167)),IF(BJ167="Juntos por el Cambio",AVERAGE(CO167:CQ167)-MIN(AVERAGE(CR167:CT167),AVERAGE(CU167:CW167),AVERAGE(CX167:CZ167)),IF(BJ167="La Libertad Avanza",AVERAGE(CU167:CW167)-MIN(AVERAGE(CX167:CZ167),AVERAGE(CR167:CT167),AVERAGE(CO167:CQ167)),IF(BJ167="Frente de Izquierda",AVERAGE(CX167:CZ167)-MIN(AVERAGE(CU167:CW167),AVERAGE(CR167:CT167),AVERAGE(CO167:CQ167)),"N/A"))))</f>
        <v>N/A</v>
      </c>
      <c r="DB167" t="str">
        <f>IF(BK167="Unión por la Patria (Frente de Todos)",AVERAGE(CS167:CU167)-MIN(AVERAGE(CP167:CR167),AVERAGE(CV167:CX167),AVERAGE(CY167:DA167)),IF(BK167="Juntos por el Cambio",AVERAGE(CP167:CR167)-MIN(AVERAGE(CS167:CU167),AVERAGE(CV167:CX167),AVERAGE(CY167:DA167)),IF(BK167="La Libertad Avanza",AVERAGE(CV167:CX167)-MIN(AVERAGE(CY167:DA167),AVERAGE(CS167:CU167),AVERAGE(CP167:CR167)),IF(BK167="Frente de Izquierda",AVERAGE(CY167:DA167)-MIN(AVERAGE(CV167:CX167),AVERAGE(CS167:CU167),AVERAGE(CP167:CR167)),"N/A"))))</f>
        <v>N/A</v>
      </c>
      <c r="DC167" t="str">
        <f>IF(BL167="Unión por la Patria (Frente de Todos)",AVERAGE(CT167:CV167)-MIN(AVERAGE(CQ167:CS167),AVERAGE(CW167:CY167),AVERAGE(CZ167:DB167)),IF(BL167="Juntos por el Cambio",AVERAGE(CQ167:CS167)-MIN(AVERAGE(CT167:CV167),AVERAGE(CW167:CY167),AVERAGE(CZ167:DB167)),IF(BL167="La Libertad Avanza",AVERAGE(CW167:CY167)-MIN(AVERAGE(CZ167:DB167),AVERAGE(CT167:CV167),AVERAGE(CQ167:CS167)),IF(BL167="Frente de Izquierda",AVERAGE(CZ167:DB167)-MIN(AVERAGE(CW167:CY167),AVERAGE(CT167:CV167),AVERAGE(CQ167:CS167)),"N/A"))))</f>
        <v>N/A</v>
      </c>
      <c r="DD167" t="str">
        <f>IF(BE167="Unión por la Patria (Frente de Todos)",CN167-AVERAGE(CK167,CQ167,CT167),IF(BE167="Juntos por el Cambio",CK167-AVERAGE(CN167,CQ167,CT167),IF(BE167="La Libertad Avanza",CQ167-AVERAGE(CK167,CN167,CT167),IF(BE167="Frente de Izquierda",CT167-AVERAGE(CK167,CN167,CQ167),"N/A"))))</f>
        <v>N/A</v>
      </c>
      <c r="DE167" t="str">
        <f>IF(BE167="Unión por la Patria (Frente de Todos)",AVERAGE(CJ167:CL167,CP167:CU167),IF(BE167="Juntos por el Cambio",AVERAGE(CM167:CU167),IF(BE167="La Libertad Avanza",AVERAGE(CS167:CU167,CJ167:CO167),IF(BE167="Frente de Izquierda",AVERAGE(CJ167:CR167),"N/A"))))</f>
        <v>N/A</v>
      </c>
      <c r="DF167" t="s">
        <v>518</v>
      </c>
      <c r="DG167" t="s">
        <v>518</v>
      </c>
      <c r="DH167" t="s">
        <v>518</v>
      </c>
      <c r="DI167" t="s">
        <v>518</v>
      </c>
      <c r="DJ167" t="s">
        <v>518</v>
      </c>
      <c r="DK167" t="s">
        <v>518</v>
      </c>
      <c r="DL167" t="s">
        <v>518</v>
      </c>
      <c r="DM167" t="s">
        <v>518</v>
      </c>
      <c r="DN167" t="s">
        <v>518</v>
      </c>
      <c r="DO167" t="s">
        <v>518</v>
      </c>
      <c r="DP167" t="s">
        <v>518</v>
      </c>
      <c r="DQ167" t="s">
        <v>518</v>
      </c>
      <c r="DR167" t="s">
        <v>518</v>
      </c>
      <c r="DS167" t="s">
        <v>518</v>
      </c>
      <c r="DT167" t="s">
        <v>518</v>
      </c>
      <c r="DU167" t="s">
        <v>518</v>
      </c>
      <c r="DV167" t="s">
        <v>518</v>
      </c>
      <c r="DW167" t="s">
        <v>518</v>
      </c>
      <c r="DX167" t="s">
        <v>518</v>
      </c>
      <c r="DY167" t="s">
        <v>518</v>
      </c>
      <c r="DZ167" t="s">
        <v>518</v>
      </c>
    </row>
    <row r="168" spans="1:130" x14ac:dyDescent="0.2">
      <c r="A168" s="44">
        <v>193</v>
      </c>
      <c r="B168" s="44" t="s">
        <v>518</v>
      </c>
      <c r="C168" s="44" t="s">
        <v>49</v>
      </c>
      <c r="D168" s="44">
        <v>7</v>
      </c>
      <c r="E168" s="44">
        <v>7</v>
      </c>
      <c r="F168" s="44">
        <v>7</v>
      </c>
      <c r="G168" s="44">
        <v>1</v>
      </c>
      <c r="H168" s="44">
        <v>4</v>
      </c>
      <c r="I168" s="44">
        <v>4</v>
      </c>
      <c r="J168" s="44">
        <v>4</v>
      </c>
      <c r="K168" s="44">
        <f>AVERAGE(ABS(F168-4),ABS(G168-4),ABS(H168-4),ABS(I168-4),ABS(J168-4))</f>
        <v>1.2</v>
      </c>
      <c r="L168" s="44">
        <v>7</v>
      </c>
      <c r="M168" s="44">
        <v>6</v>
      </c>
      <c r="N168" s="44">
        <v>7</v>
      </c>
      <c r="O168" s="9">
        <f>AVERAGE(L168:N168)</f>
        <v>6.666666666666667</v>
      </c>
      <c r="P168" s="44">
        <v>1</v>
      </c>
      <c r="Q168" s="44">
        <v>7</v>
      </c>
      <c r="R168" s="44">
        <v>4</v>
      </c>
      <c r="S168" s="44">
        <v>7</v>
      </c>
      <c r="T168" s="44">
        <f>-P168+Q168-R168+S168</f>
        <v>9</v>
      </c>
      <c r="U168" s="44"/>
      <c r="V168" s="44"/>
      <c r="W168" s="44"/>
      <c r="X168" s="44"/>
      <c r="Y168" s="44"/>
      <c r="Z168" s="44"/>
      <c r="AA168" s="44">
        <v>1</v>
      </c>
      <c r="AB168" s="44">
        <v>1</v>
      </c>
      <c r="AC168" s="44">
        <v>3</v>
      </c>
      <c r="AD168" s="44"/>
      <c r="AE168" s="44"/>
      <c r="AF168" s="44"/>
      <c r="AG168" s="44">
        <f>AVERAGE(U168:AF168)</f>
        <v>1.6666666666666667</v>
      </c>
      <c r="AH168" s="44">
        <v>4</v>
      </c>
      <c r="AI168" s="44">
        <v>3</v>
      </c>
      <c r="AJ168" s="44">
        <v>3</v>
      </c>
      <c r="AK168" s="44">
        <v>3</v>
      </c>
      <c r="AL168" s="44">
        <v>3</v>
      </c>
      <c r="AM168" s="44">
        <v>3</v>
      </c>
      <c r="AN168" s="44">
        <v>3</v>
      </c>
      <c r="AO168" s="44">
        <v>3</v>
      </c>
      <c r="AP168" s="44">
        <v>3</v>
      </c>
      <c r="AQ168" s="44">
        <v>3</v>
      </c>
      <c r="AR168" s="44">
        <v>3</v>
      </c>
      <c r="AS168" s="44">
        <v>3</v>
      </c>
      <c r="AT168">
        <f>IF(C168="Unión por la Patria (Frente de Todos)",AVERAGE(AK168:AM168)-MIN(AVERAGE(AH168:AJ168),AVERAGE(AN168:AP168),AVERAGE(AQ168:AS168)),IF(C168="Juntos por el Cambio",AVERAGE(AH168:AJ168)-MIN(AVERAGE(AK168:AM168),AVERAGE(AN168:AP168),AVERAGE(AQ168:AS168)),IF(C168="La Libertad Avanza",AVERAGE(AN168:AP168)-MIN(AVERAGE(AQ168:AS168),AVERAGE(AK168:AM168),AVERAGE(AH168:AJ168)),IF(C168="Frente de Izquierda",AVERAGE(AQ168:AS168)-MIN(AVERAGE(AN168:AP168),AVERAGE(AK168:AM168),AVERAGE(AH168:AJ168)),"N/A"))))</f>
        <v>0</v>
      </c>
      <c r="AU168">
        <f>MAX(SUM(AH168:AJ168),SUM(AK168:AM168),SUM(AN168:AP168),SUM(AQ168:AS168))-MIN(SUM(AH168:AJ168),SUM(AK168:AM168),SUM(AN168:AP168),SUM(AQ168:AS168))</f>
        <v>1</v>
      </c>
      <c r="AV168">
        <f>IF(C168="Unión por la Patria (Frente de Todos)",AVERAGE(AK168:AM168)-AVERAGE(AH168:AJ168,AN168:AP168,AQ168:AS168),IF(C168="Juntos por el Cambio",AVERAGE(AH168:AJ168)-AVERAGE(AK168:AS168),IF(C168="La Libertad Avanza",AVERAGE(AN168:AP168)-AVERAGE(AQ168:AS168,AH168:AM168),IF(C168="Frente de Izquierda",AVERAGE(AQ168:AS168)-AVERAGE(AH168:AP168),"N/A"))))</f>
        <v>-0.11111111111111116</v>
      </c>
      <c r="AW168">
        <f>IF(C168="Unión por la Patria (Frente de Todos)",AK168-MIN(AH168,AN168,AQ168),IF(C168="Juntos por el Cambio",AH168-MIN(AK168,AN168,AQ168),IF(C168="La Libertad Avanza",AN168-MIN(AH168,AK168,AQ168),IF(C168="Frente de Izquierda",AQ168-MIN(AH168,AK168,AN168),"N/A"))))</f>
        <v>0</v>
      </c>
      <c r="AX168">
        <f>MAX(AH168,AK168,AN168,AQ168)-MIN(AH168,AK168,AN168,AQ168)</f>
        <v>1</v>
      </c>
      <c r="AY168">
        <f>IF(C168="Unión por la Patria (Frente de Todos)",AK168-AVERAGE(AQ168,AN168,AH168),IF(C168="Juntos por el Cambio",AH168-AVERAGE(AK168,AN168,AQ168),IF(C168="La Libertad Avanza",AN168-AVERAGE(AQ168,AK168,AH168),IF(C168="Frente de Izquierda",AQ168-AVERAGE(AN168,AK168,AH168),"N/A"))))</f>
        <v>-0.33333333333333348</v>
      </c>
      <c r="AZ168">
        <f>IF(C168="Unión por la Patria (Frente de Todos)",AL168-MIN(AI168,AO168,AR168),IF(C168="Juntos por el Cambio",AI168-MIN(AL168,AO168,AR168),IF(C168="La Libertad Avanza",AO168-MIN(AI168,AL168,AR168),IF(C168="Frente de Izquierda",AR168-MIN(AI168,AL168,AO168),"N/A"))))</f>
        <v>0</v>
      </c>
      <c r="BA168">
        <f>MAX(AI168,AL168,AO168,AR168)-MIN(AI168,AL168,AO168,AR168)</f>
        <v>0</v>
      </c>
      <c r="BB168">
        <f>IF(C168="Unión por la Patria (Frente de Todos)",AL168-AVERAGE(AI168,AO168,AR168),IF(C168="Juntos por el Cambio",AI168-AVERAGE(AL168,AO168,AR168),IF(C168="La Libertad Avanza",AO168-AVERAGE(AI168,AL168,AR168),IF(C168="Frente de Izquierda",AR168-AVERAGE(AI168,AL168,AO168),"N/A"))))</f>
        <v>0</v>
      </c>
      <c r="BC168">
        <f>IF(C168="Unión por la Patria (Frente de Todos)",AVERAGE(AH168:AJ168,AN168:AS168),IF(C168="Juntos por el Cambio",AVERAGE(AK168:AS168),IF(C168="La Libertad Avanza",AVERAGE(AQ168:AS168,AH168:AM168),IF(C168="Frente de Izquierda",AVERAGE(AH168:AP168),"N/A"))))</f>
        <v>3.1111111111111112</v>
      </c>
      <c r="BE168" t="s">
        <v>518</v>
      </c>
      <c r="BF168" t="s">
        <v>518</v>
      </c>
      <c r="BG168" t="s">
        <v>518</v>
      </c>
      <c r="BH168" t="s">
        <v>518</v>
      </c>
      <c r="BI168" t="s">
        <v>518</v>
      </c>
      <c r="BJ168" t="s">
        <v>518</v>
      </c>
      <c r="BK168" t="s">
        <v>518</v>
      </c>
      <c r="BL168" t="s">
        <v>518</v>
      </c>
      <c r="BM168" t="s">
        <v>518</v>
      </c>
      <c r="BN168" t="s">
        <v>518</v>
      </c>
      <c r="BO168" t="s">
        <v>518</v>
      </c>
      <c r="BP168" t="s">
        <v>518</v>
      </c>
      <c r="BQ168" t="s">
        <v>518</v>
      </c>
      <c r="BR168" t="s">
        <v>518</v>
      </c>
      <c r="BS168" t="s">
        <v>518</v>
      </c>
      <c r="BT168" t="s">
        <v>518</v>
      </c>
      <c r="BU168" t="s">
        <v>518</v>
      </c>
      <c r="BV168" t="s">
        <v>518</v>
      </c>
      <c r="BW168" t="s">
        <v>518</v>
      </c>
      <c r="BX168" t="s">
        <v>518</v>
      </c>
      <c r="BY168" t="s">
        <v>518</v>
      </c>
      <c r="BZ168" t="s">
        <v>518</v>
      </c>
      <c r="CA168" t="s">
        <v>518</v>
      </c>
      <c r="CB168" t="s">
        <v>518</v>
      </c>
      <c r="CC168" t="s">
        <v>518</v>
      </c>
      <c r="CD168" t="s">
        <v>518</v>
      </c>
      <c r="CE168" t="s">
        <v>518</v>
      </c>
      <c r="CF168" t="s">
        <v>518</v>
      </c>
      <c r="CG168" t="s">
        <v>518</v>
      </c>
      <c r="CH168" t="s">
        <v>518</v>
      </c>
      <c r="CI168" t="s">
        <v>518</v>
      </c>
      <c r="CJ168" t="s">
        <v>518</v>
      </c>
      <c r="CK168" t="s">
        <v>518</v>
      </c>
      <c r="CL168" t="s">
        <v>518</v>
      </c>
      <c r="CM168" t="s">
        <v>518</v>
      </c>
      <c r="CN168" t="s">
        <v>518</v>
      </c>
      <c r="CO168" t="s">
        <v>518</v>
      </c>
      <c r="CP168" t="s">
        <v>518</v>
      </c>
      <c r="CQ168" t="s">
        <v>518</v>
      </c>
      <c r="CR168" t="s">
        <v>518</v>
      </c>
      <c r="CS168" t="s">
        <v>518</v>
      </c>
      <c r="CT168" t="s">
        <v>518</v>
      </c>
      <c r="CU168" t="s">
        <v>518</v>
      </c>
      <c r="CV168" t="str">
        <f>IF(BE168="Unión por la Patria (Frente de Todos)",AVERAGE(CM168:CO168)-MIN(AVERAGE(CJ168:CL168),AVERAGE(CP168:CR168),AVERAGE(CS168:CU168)),IF(BE168="Juntos por el Cambio",AVERAGE(CJ168:CL168)-MIN(AVERAGE(CM168:CO168),AVERAGE(CP168:CR168),AVERAGE(CS168:CU168)),IF(BE168="La Libertad Avanza",AVERAGE(CP168:CR168)-MIN(AVERAGE(CS168:CU168),AVERAGE(CM168:CO168),AVERAGE(CJ168:CL168)),IF(BE168="Frente de Izquierda",AVERAGE(CS168:CU168)-MIN(AVERAGE(CP168:CR168),AVERAGE(CM168:CO168),AVERAGE(CJ168:CL168)),"N/A"))))</f>
        <v>N/A</v>
      </c>
      <c r="CW168" t="str">
        <f>IF(BF168="Unión por la Patria (Frente de Todos)",AVERAGE(CN168:CP168)-MIN(AVERAGE(CK168:CM168),AVERAGE(CQ168:CS168),AVERAGE(CT168:CV168)),IF(BF168="Juntos por el Cambio",AVERAGE(CK168:CM168)-MIN(AVERAGE(CN168:CP168),AVERAGE(CQ168:CS168),AVERAGE(CT168:CV168)),IF(BF168="La Libertad Avanza",AVERAGE(CQ168:CS168)-MIN(AVERAGE(CT168:CV168),AVERAGE(CN168:CP168),AVERAGE(CK168:CM168)),IF(BF168="Frente de Izquierda",AVERAGE(CT168:CV168)-MIN(AVERAGE(CQ168:CS168),AVERAGE(CN168:CP168),AVERAGE(CK168:CM168)),"N/A"))))</f>
        <v>N/A</v>
      </c>
      <c r="CX168" t="str">
        <f>IF(BG168="Unión por la Patria (Frente de Todos)",AVERAGE(CO168:CQ168)-MIN(AVERAGE(CL168:CN168),AVERAGE(CR168:CT168),AVERAGE(CU168:CW168)),IF(BG168="Juntos por el Cambio",AVERAGE(CL168:CN168)-MIN(AVERAGE(CO168:CQ168),AVERAGE(CR168:CT168),AVERAGE(CU168:CW168)),IF(BG168="La Libertad Avanza",AVERAGE(CR168:CT168)-MIN(AVERAGE(CU168:CW168),AVERAGE(CO168:CQ168),AVERAGE(CL168:CN168)),IF(BG168="Frente de Izquierda",AVERAGE(CU168:CW168)-MIN(AVERAGE(CR168:CT168),AVERAGE(CO168:CQ168),AVERAGE(CL168:CN168)),"N/A"))))</f>
        <v>N/A</v>
      </c>
      <c r="CY168" t="str">
        <f>IF(BH168="Unión por la Patria (Frente de Todos)",AVERAGE(CP168:CR168)-MIN(AVERAGE(CM168:CO168),AVERAGE(CS168:CU168),AVERAGE(CV168:CX168)),IF(BH168="Juntos por el Cambio",AVERAGE(CM168:CO168)-MIN(AVERAGE(CP168:CR168),AVERAGE(CS168:CU168),AVERAGE(CV168:CX168)),IF(BH168="La Libertad Avanza",AVERAGE(CS168:CU168)-MIN(AVERAGE(CV168:CX168),AVERAGE(CP168:CR168),AVERAGE(CM168:CO168)),IF(BH168="Frente de Izquierda",AVERAGE(CV168:CX168)-MIN(AVERAGE(CS168:CU168),AVERAGE(CP168:CR168),AVERAGE(CM168:CO168)),"N/A"))))</f>
        <v>N/A</v>
      </c>
      <c r="CZ168" t="str">
        <f>IF(BI168="Unión por la Patria (Frente de Todos)",AVERAGE(CQ168:CS168)-MIN(AVERAGE(CN168:CP168),AVERAGE(CT168:CV168),AVERAGE(CW168:CY168)),IF(BI168="Juntos por el Cambio",AVERAGE(CN168:CP168)-MIN(AVERAGE(CQ168:CS168),AVERAGE(CT168:CV168),AVERAGE(CW168:CY168)),IF(BI168="La Libertad Avanza",AVERAGE(CT168:CV168)-MIN(AVERAGE(CW168:CY168),AVERAGE(CQ168:CS168),AVERAGE(CN168:CP168)),IF(BI168="Frente de Izquierda",AVERAGE(CW168:CY168)-MIN(AVERAGE(CT168:CV168),AVERAGE(CQ168:CS168),AVERAGE(CN168:CP168)),"N/A"))))</f>
        <v>N/A</v>
      </c>
      <c r="DA168" t="str">
        <f>IF(BJ168="Unión por la Patria (Frente de Todos)",AVERAGE(CR168:CT168)-MIN(AVERAGE(CO168:CQ168),AVERAGE(CU168:CW168),AVERAGE(CX168:CZ168)),IF(BJ168="Juntos por el Cambio",AVERAGE(CO168:CQ168)-MIN(AVERAGE(CR168:CT168),AVERAGE(CU168:CW168),AVERAGE(CX168:CZ168)),IF(BJ168="La Libertad Avanza",AVERAGE(CU168:CW168)-MIN(AVERAGE(CX168:CZ168),AVERAGE(CR168:CT168),AVERAGE(CO168:CQ168)),IF(BJ168="Frente de Izquierda",AVERAGE(CX168:CZ168)-MIN(AVERAGE(CU168:CW168),AVERAGE(CR168:CT168),AVERAGE(CO168:CQ168)),"N/A"))))</f>
        <v>N/A</v>
      </c>
      <c r="DB168" t="str">
        <f>IF(BK168="Unión por la Patria (Frente de Todos)",AVERAGE(CS168:CU168)-MIN(AVERAGE(CP168:CR168),AVERAGE(CV168:CX168),AVERAGE(CY168:DA168)),IF(BK168="Juntos por el Cambio",AVERAGE(CP168:CR168)-MIN(AVERAGE(CS168:CU168),AVERAGE(CV168:CX168),AVERAGE(CY168:DA168)),IF(BK168="La Libertad Avanza",AVERAGE(CV168:CX168)-MIN(AVERAGE(CY168:DA168),AVERAGE(CS168:CU168),AVERAGE(CP168:CR168)),IF(BK168="Frente de Izquierda",AVERAGE(CY168:DA168)-MIN(AVERAGE(CV168:CX168),AVERAGE(CS168:CU168),AVERAGE(CP168:CR168)),"N/A"))))</f>
        <v>N/A</v>
      </c>
      <c r="DC168" t="str">
        <f>IF(BL168="Unión por la Patria (Frente de Todos)",AVERAGE(CT168:CV168)-MIN(AVERAGE(CQ168:CS168),AVERAGE(CW168:CY168),AVERAGE(CZ168:DB168)),IF(BL168="Juntos por el Cambio",AVERAGE(CQ168:CS168)-MIN(AVERAGE(CT168:CV168),AVERAGE(CW168:CY168),AVERAGE(CZ168:DB168)),IF(BL168="La Libertad Avanza",AVERAGE(CW168:CY168)-MIN(AVERAGE(CZ168:DB168),AVERAGE(CT168:CV168),AVERAGE(CQ168:CS168)),IF(BL168="Frente de Izquierda",AVERAGE(CZ168:DB168)-MIN(AVERAGE(CW168:CY168),AVERAGE(CT168:CV168),AVERAGE(CQ168:CS168)),"N/A"))))</f>
        <v>N/A</v>
      </c>
      <c r="DD168" t="str">
        <f>IF(BE168="Unión por la Patria (Frente de Todos)",CN168-AVERAGE(CK168,CQ168,CT168),IF(BE168="Juntos por el Cambio",CK168-AVERAGE(CN168,CQ168,CT168),IF(BE168="La Libertad Avanza",CQ168-AVERAGE(CK168,CN168,CT168),IF(BE168="Frente de Izquierda",CT168-AVERAGE(CK168,CN168,CQ168),"N/A"))))</f>
        <v>N/A</v>
      </c>
      <c r="DE168" t="str">
        <f>IF(BE168="Unión por la Patria (Frente de Todos)",AVERAGE(CJ168:CL168,CP168:CU168),IF(BE168="Juntos por el Cambio",AVERAGE(CM168:CU168),IF(BE168="La Libertad Avanza",AVERAGE(CS168:CU168,CJ168:CO168),IF(BE168="Frente de Izquierda",AVERAGE(CJ168:CR168),"N/A"))))</f>
        <v>N/A</v>
      </c>
      <c r="DF168" t="s">
        <v>518</v>
      </c>
      <c r="DG168" t="s">
        <v>518</v>
      </c>
      <c r="DH168" t="s">
        <v>518</v>
      </c>
      <c r="DI168" t="s">
        <v>518</v>
      </c>
      <c r="DJ168" t="s">
        <v>518</v>
      </c>
      <c r="DK168" t="s">
        <v>518</v>
      </c>
      <c r="DL168" t="s">
        <v>518</v>
      </c>
      <c r="DM168" t="s">
        <v>518</v>
      </c>
      <c r="DN168" t="s">
        <v>518</v>
      </c>
      <c r="DO168" t="s">
        <v>518</v>
      </c>
      <c r="DP168" t="s">
        <v>518</v>
      </c>
      <c r="DQ168" t="s">
        <v>518</v>
      </c>
      <c r="DR168" t="s">
        <v>518</v>
      </c>
      <c r="DS168" t="s">
        <v>518</v>
      </c>
      <c r="DT168" t="s">
        <v>518</v>
      </c>
      <c r="DU168" t="s">
        <v>518</v>
      </c>
      <c r="DV168" t="s">
        <v>518</v>
      </c>
      <c r="DW168" t="s">
        <v>518</v>
      </c>
      <c r="DX168" t="s">
        <v>518</v>
      </c>
      <c r="DY168" t="s">
        <v>518</v>
      </c>
      <c r="DZ168" t="s">
        <v>518</v>
      </c>
    </row>
    <row r="169" spans="1:130" x14ac:dyDescent="0.2">
      <c r="A169" s="44">
        <v>513</v>
      </c>
      <c r="B169" s="44" t="s">
        <v>518</v>
      </c>
      <c r="C169" s="44" t="s">
        <v>47</v>
      </c>
      <c r="D169" s="44">
        <v>1</v>
      </c>
      <c r="E169" s="44">
        <v>6</v>
      </c>
      <c r="F169" s="44">
        <v>2</v>
      </c>
      <c r="G169" s="44">
        <v>1</v>
      </c>
      <c r="H169" s="44">
        <v>6</v>
      </c>
      <c r="I169" s="44">
        <v>2</v>
      </c>
      <c r="J169" s="44">
        <v>7</v>
      </c>
      <c r="K169" s="44">
        <f>AVERAGE(ABS(F169-4),ABS(G169-4),ABS(H169-4),ABS(I169-4),ABS(J169-4))</f>
        <v>2.4</v>
      </c>
      <c r="L169" s="44">
        <v>5</v>
      </c>
      <c r="M169" s="44">
        <v>2</v>
      </c>
      <c r="N169" s="44">
        <v>7</v>
      </c>
      <c r="O169" s="9">
        <f>AVERAGE(L169:N169)</f>
        <v>4.666666666666667</v>
      </c>
      <c r="P169" s="44">
        <v>3</v>
      </c>
      <c r="Q169" s="44">
        <v>7</v>
      </c>
      <c r="R169" s="44">
        <v>3</v>
      </c>
      <c r="S169" s="44">
        <v>7</v>
      </c>
      <c r="T169" s="44">
        <f>-P169+Q169-R169+S169</f>
        <v>8</v>
      </c>
      <c r="U169" s="44">
        <v>2</v>
      </c>
      <c r="V169" s="44">
        <v>1</v>
      </c>
      <c r="W169" s="44">
        <v>2</v>
      </c>
      <c r="X169" s="44"/>
      <c r="Y169" s="44"/>
      <c r="Z169" s="44"/>
      <c r="AA169" s="44"/>
      <c r="AB169" s="44"/>
      <c r="AC169" s="44"/>
      <c r="AD169" s="44"/>
      <c r="AE169" s="44"/>
      <c r="AF169" s="44"/>
      <c r="AG169" s="44">
        <f>AVERAGE(U169:AF169)</f>
        <v>1.6666666666666667</v>
      </c>
      <c r="AH169" s="44">
        <v>3</v>
      </c>
      <c r="AI169" s="44">
        <v>5</v>
      </c>
      <c r="AJ169" s="44">
        <v>5</v>
      </c>
      <c r="AK169" s="44">
        <v>2</v>
      </c>
      <c r="AL169" s="44">
        <v>3</v>
      </c>
      <c r="AM169" s="44">
        <v>3</v>
      </c>
      <c r="AN169" s="44">
        <v>2</v>
      </c>
      <c r="AO169" s="44">
        <v>3</v>
      </c>
      <c r="AP169" s="44">
        <v>3</v>
      </c>
      <c r="AQ169" s="44">
        <v>1</v>
      </c>
      <c r="AR169" s="44">
        <v>1</v>
      </c>
      <c r="AS169" s="44">
        <v>1</v>
      </c>
      <c r="AT169">
        <f>IF(C169="Unión por la Patria (Frente de Todos)",AVERAGE(AK169:AM169)-MIN(AVERAGE(AH169:AJ169),AVERAGE(AN169:AP169),AVERAGE(AQ169:AS169)),IF(C169="Juntos por el Cambio",AVERAGE(AH169:AJ169)-MIN(AVERAGE(AK169:AM169),AVERAGE(AN169:AP169),AVERAGE(AQ169:AS169)),IF(C169="La Libertad Avanza",AVERAGE(AN169:AP169)-MIN(AVERAGE(AQ169:AS169),AVERAGE(AK169:AM169),AVERAGE(AH169:AJ169)),IF(C169="Frente de Izquierda",AVERAGE(AQ169:AS169)-MIN(AVERAGE(AN169:AP169),AVERAGE(AK169:AM169),AVERAGE(AH169:AJ169)),"N/A"))))</f>
        <v>3.333333333333333</v>
      </c>
      <c r="AU169">
        <f>MAX(SUM(AH169:AJ169),SUM(AK169:AM169),SUM(AN169:AP169),SUM(AQ169:AS169))-MIN(SUM(AH169:AJ169),SUM(AK169:AM169),SUM(AN169:AP169),SUM(AQ169:AS169))</f>
        <v>10</v>
      </c>
      <c r="AV169">
        <f>IF(C169="Unión por la Patria (Frente de Todos)",AVERAGE(AK169:AM169)-AVERAGE(AH169:AJ169,AN169:AP169,AQ169:AS169),IF(C169="Juntos por el Cambio",AVERAGE(AH169:AJ169)-AVERAGE(AK169:AS169),IF(C169="La Libertad Avanza",AVERAGE(AN169:AP169)-AVERAGE(AQ169:AS169,AH169:AM169),IF(C169="Frente de Izquierda",AVERAGE(AQ169:AS169)-AVERAGE(AH169:AP169),"N/A"))))</f>
        <v>2.2222222222222219</v>
      </c>
      <c r="AW169">
        <f>IF(C169="Unión por la Patria (Frente de Todos)",AK169-MIN(AH169,AN169,AQ169),IF(C169="Juntos por el Cambio",AH169-MIN(AK169,AN169,AQ169),IF(C169="La Libertad Avanza",AN169-MIN(AH169,AK169,AQ169),IF(C169="Frente de Izquierda",AQ169-MIN(AH169,AK169,AN169),"N/A"))))</f>
        <v>2</v>
      </c>
      <c r="AX169">
        <f>MAX(AH169,AK169,AN169,AQ169)-MIN(AH169,AK169,AN169,AQ169)</f>
        <v>2</v>
      </c>
      <c r="AY169">
        <f>IF(C169="Unión por la Patria (Frente de Todos)",AK169-AVERAGE(AQ169,AN169,AH169),IF(C169="Juntos por el Cambio",AH169-AVERAGE(AK169,AN169,AQ169),IF(C169="La Libertad Avanza",AN169-AVERAGE(AQ169,AK169,AH169),IF(C169="Frente de Izquierda",AQ169-AVERAGE(AN169,AK169,AH169),"N/A"))))</f>
        <v>1.3333333333333333</v>
      </c>
      <c r="AZ169">
        <f>IF(C169="Unión por la Patria (Frente de Todos)",AL169-MIN(AI169,AO169,AR169),IF(C169="Juntos por el Cambio",AI169-MIN(AL169,AO169,AR169),IF(C169="La Libertad Avanza",AO169-MIN(AI169,AL169,AR169),IF(C169="Frente de Izquierda",AR169-MIN(AI169,AL169,AO169),"N/A"))))</f>
        <v>4</v>
      </c>
      <c r="BA169">
        <f>MAX(AI169,AL169,AO169,AR169)-MIN(AI169,AL169,AO169,AR169)</f>
        <v>4</v>
      </c>
      <c r="BB169">
        <f>IF(C169="Unión por la Patria (Frente de Todos)",AL169-AVERAGE(AI169,AO169,AR169),IF(C169="Juntos por el Cambio",AI169-AVERAGE(AL169,AO169,AR169),IF(C169="La Libertad Avanza",AO169-AVERAGE(AI169,AL169,AR169),IF(C169="Frente de Izquierda",AR169-AVERAGE(AI169,AL169,AO169),"N/A"))))</f>
        <v>2.6666666666666665</v>
      </c>
      <c r="BC169">
        <f>IF(C169="Unión por la Patria (Frente de Todos)",AVERAGE(AH169:AJ169,AN169:AS169),IF(C169="Juntos por el Cambio",AVERAGE(AK169:AS169),IF(C169="La Libertad Avanza",AVERAGE(AQ169:AS169,AH169:AM169),IF(C169="Frente de Izquierda",AVERAGE(AH169:AP169),"N/A"))))</f>
        <v>2.1111111111111112</v>
      </c>
      <c r="BE169" t="s">
        <v>518</v>
      </c>
      <c r="BF169" t="s">
        <v>518</v>
      </c>
      <c r="BG169" t="s">
        <v>518</v>
      </c>
      <c r="BH169" t="s">
        <v>518</v>
      </c>
      <c r="BI169" t="s">
        <v>518</v>
      </c>
      <c r="BJ169" t="s">
        <v>518</v>
      </c>
      <c r="BK169" t="s">
        <v>518</v>
      </c>
      <c r="BL169" t="s">
        <v>518</v>
      </c>
      <c r="BM169" t="s">
        <v>518</v>
      </c>
      <c r="BN169" t="s">
        <v>518</v>
      </c>
      <c r="BO169" t="s">
        <v>518</v>
      </c>
      <c r="BP169" t="s">
        <v>518</v>
      </c>
      <c r="BQ169" t="s">
        <v>518</v>
      </c>
      <c r="BR169" t="s">
        <v>518</v>
      </c>
      <c r="BS169" t="s">
        <v>518</v>
      </c>
      <c r="BT169" t="s">
        <v>518</v>
      </c>
      <c r="BU169" t="s">
        <v>518</v>
      </c>
      <c r="BV169" t="s">
        <v>518</v>
      </c>
      <c r="BW169" t="s">
        <v>518</v>
      </c>
      <c r="BX169" t="s">
        <v>518</v>
      </c>
      <c r="BY169" t="s">
        <v>518</v>
      </c>
      <c r="BZ169" t="s">
        <v>518</v>
      </c>
      <c r="CA169" t="s">
        <v>518</v>
      </c>
      <c r="CB169" t="s">
        <v>518</v>
      </c>
      <c r="CC169" t="s">
        <v>518</v>
      </c>
      <c r="CD169" t="s">
        <v>518</v>
      </c>
      <c r="CE169" t="s">
        <v>518</v>
      </c>
      <c r="CF169" t="s">
        <v>518</v>
      </c>
      <c r="CG169" t="s">
        <v>518</v>
      </c>
      <c r="CH169" t="s">
        <v>518</v>
      </c>
      <c r="CI169" t="s">
        <v>518</v>
      </c>
      <c r="CJ169" t="s">
        <v>518</v>
      </c>
      <c r="CK169" t="s">
        <v>518</v>
      </c>
      <c r="CL169" t="s">
        <v>518</v>
      </c>
      <c r="CM169" t="s">
        <v>518</v>
      </c>
      <c r="CN169" t="s">
        <v>518</v>
      </c>
      <c r="CO169" t="s">
        <v>518</v>
      </c>
      <c r="CP169" t="s">
        <v>518</v>
      </c>
      <c r="CQ169" t="s">
        <v>518</v>
      </c>
      <c r="CR169" t="s">
        <v>518</v>
      </c>
      <c r="CS169" t="s">
        <v>518</v>
      </c>
      <c r="CT169" t="s">
        <v>518</v>
      </c>
      <c r="CU169" t="s">
        <v>518</v>
      </c>
      <c r="CV169" t="str">
        <f>IF(BE169="Unión por la Patria (Frente de Todos)",AVERAGE(CM169:CO169)-MIN(AVERAGE(CJ169:CL169),AVERAGE(CP169:CR169),AVERAGE(CS169:CU169)),IF(BE169="Juntos por el Cambio",AVERAGE(CJ169:CL169)-MIN(AVERAGE(CM169:CO169),AVERAGE(CP169:CR169),AVERAGE(CS169:CU169)),IF(BE169="La Libertad Avanza",AVERAGE(CP169:CR169)-MIN(AVERAGE(CS169:CU169),AVERAGE(CM169:CO169),AVERAGE(CJ169:CL169)),IF(BE169="Frente de Izquierda",AVERAGE(CS169:CU169)-MIN(AVERAGE(CP169:CR169),AVERAGE(CM169:CO169),AVERAGE(CJ169:CL169)),"N/A"))))</f>
        <v>N/A</v>
      </c>
      <c r="CW169" t="str">
        <f>IF(BF169="Unión por la Patria (Frente de Todos)",AVERAGE(CN169:CP169)-MIN(AVERAGE(CK169:CM169),AVERAGE(CQ169:CS169),AVERAGE(CT169:CV169)),IF(BF169="Juntos por el Cambio",AVERAGE(CK169:CM169)-MIN(AVERAGE(CN169:CP169),AVERAGE(CQ169:CS169),AVERAGE(CT169:CV169)),IF(BF169="La Libertad Avanza",AVERAGE(CQ169:CS169)-MIN(AVERAGE(CT169:CV169),AVERAGE(CN169:CP169),AVERAGE(CK169:CM169)),IF(BF169="Frente de Izquierda",AVERAGE(CT169:CV169)-MIN(AVERAGE(CQ169:CS169),AVERAGE(CN169:CP169),AVERAGE(CK169:CM169)),"N/A"))))</f>
        <v>N/A</v>
      </c>
      <c r="CX169" t="str">
        <f>IF(BG169="Unión por la Patria (Frente de Todos)",AVERAGE(CO169:CQ169)-MIN(AVERAGE(CL169:CN169),AVERAGE(CR169:CT169),AVERAGE(CU169:CW169)),IF(BG169="Juntos por el Cambio",AVERAGE(CL169:CN169)-MIN(AVERAGE(CO169:CQ169),AVERAGE(CR169:CT169),AVERAGE(CU169:CW169)),IF(BG169="La Libertad Avanza",AVERAGE(CR169:CT169)-MIN(AVERAGE(CU169:CW169),AVERAGE(CO169:CQ169),AVERAGE(CL169:CN169)),IF(BG169="Frente de Izquierda",AVERAGE(CU169:CW169)-MIN(AVERAGE(CR169:CT169),AVERAGE(CO169:CQ169),AVERAGE(CL169:CN169)),"N/A"))))</f>
        <v>N/A</v>
      </c>
      <c r="CY169" t="str">
        <f>IF(BH169="Unión por la Patria (Frente de Todos)",AVERAGE(CP169:CR169)-MIN(AVERAGE(CM169:CO169),AVERAGE(CS169:CU169),AVERAGE(CV169:CX169)),IF(BH169="Juntos por el Cambio",AVERAGE(CM169:CO169)-MIN(AVERAGE(CP169:CR169),AVERAGE(CS169:CU169),AVERAGE(CV169:CX169)),IF(BH169="La Libertad Avanza",AVERAGE(CS169:CU169)-MIN(AVERAGE(CV169:CX169),AVERAGE(CP169:CR169),AVERAGE(CM169:CO169)),IF(BH169="Frente de Izquierda",AVERAGE(CV169:CX169)-MIN(AVERAGE(CS169:CU169),AVERAGE(CP169:CR169),AVERAGE(CM169:CO169)),"N/A"))))</f>
        <v>N/A</v>
      </c>
      <c r="CZ169" t="str">
        <f>IF(BI169="Unión por la Patria (Frente de Todos)",AVERAGE(CQ169:CS169)-MIN(AVERAGE(CN169:CP169),AVERAGE(CT169:CV169),AVERAGE(CW169:CY169)),IF(BI169="Juntos por el Cambio",AVERAGE(CN169:CP169)-MIN(AVERAGE(CQ169:CS169),AVERAGE(CT169:CV169),AVERAGE(CW169:CY169)),IF(BI169="La Libertad Avanza",AVERAGE(CT169:CV169)-MIN(AVERAGE(CW169:CY169),AVERAGE(CQ169:CS169),AVERAGE(CN169:CP169)),IF(BI169="Frente de Izquierda",AVERAGE(CW169:CY169)-MIN(AVERAGE(CT169:CV169),AVERAGE(CQ169:CS169),AVERAGE(CN169:CP169)),"N/A"))))</f>
        <v>N/A</v>
      </c>
      <c r="DA169" t="str">
        <f>IF(BJ169="Unión por la Patria (Frente de Todos)",AVERAGE(CR169:CT169)-MIN(AVERAGE(CO169:CQ169),AVERAGE(CU169:CW169),AVERAGE(CX169:CZ169)),IF(BJ169="Juntos por el Cambio",AVERAGE(CO169:CQ169)-MIN(AVERAGE(CR169:CT169),AVERAGE(CU169:CW169),AVERAGE(CX169:CZ169)),IF(BJ169="La Libertad Avanza",AVERAGE(CU169:CW169)-MIN(AVERAGE(CX169:CZ169),AVERAGE(CR169:CT169),AVERAGE(CO169:CQ169)),IF(BJ169="Frente de Izquierda",AVERAGE(CX169:CZ169)-MIN(AVERAGE(CU169:CW169),AVERAGE(CR169:CT169),AVERAGE(CO169:CQ169)),"N/A"))))</f>
        <v>N/A</v>
      </c>
      <c r="DB169" t="str">
        <f>IF(BK169="Unión por la Patria (Frente de Todos)",AVERAGE(CS169:CU169)-MIN(AVERAGE(CP169:CR169),AVERAGE(CV169:CX169),AVERAGE(CY169:DA169)),IF(BK169="Juntos por el Cambio",AVERAGE(CP169:CR169)-MIN(AVERAGE(CS169:CU169),AVERAGE(CV169:CX169),AVERAGE(CY169:DA169)),IF(BK169="La Libertad Avanza",AVERAGE(CV169:CX169)-MIN(AVERAGE(CY169:DA169),AVERAGE(CS169:CU169),AVERAGE(CP169:CR169)),IF(BK169="Frente de Izquierda",AVERAGE(CY169:DA169)-MIN(AVERAGE(CV169:CX169),AVERAGE(CS169:CU169),AVERAGE(CP169:CR169)),"N/A"))))</f>
        <v>N/A</v>
      </c>
      <c r="DC169" t="str">
        <f>IF(BL169="Unión por la Patria (Frente de Todos)",AVERAGE(CT169:CV169)-MIN(AVERAGE(CQ169:CS169),AVERAGE(CW169:CY169),AVERAGE(CZ169:DB169)),IF(BL169="Juntos por el Cambio",AVERAGE(CQ169:CS169)-MIN(AVERAGE(CT169:CV169),AVERAGE(CW169:CY169),AVERAGE(CZ169:DB169)),IF(BL169="La Libertad Avanza",AVERAGE(CW169:CY169)-MIN(AVERAGE(CZ169:DB169),AVERAGE(CT169:CV169),AVERAGE(CQ169:CS169)),IF(BL169="Frente de Izquierda",AVERAGE(CZ169:DB169)-MIN(AVERAGE(CW169:CY169),AVERAGE(CT169:CV169),AVERAGE(CQ169:CS169)),"N/A"))))</f>
        <v>N/A</v>
      </c>
      <c r="DD169" t="str">
        <f>IF(BE169="Unión por la Patria (Frente de Todos)",CN169-AVERAGE(CK169,CQ169,CT169),IF(BE169="Juntos por el Cambio",CK169-AVERAGE(CN169,CQ169,CT169),IF(BE169="La Libertad Avanza",CQ169-AVERAGE(CK169,CN169,CT169),IF(BE169="Frente de Izquierda",CT169-AVERAGE(CK169,CN169,CQ169),"N/A"))))</f>
        <v>N/A</v>
      </c>
      <c r="DE169" t="str">
        <f>IF(BE169="Unión por la Patria (Frente de Todos)",AVERAGE(CJ169:CL169,CP169:CU169),IF(BE169="Juntos por el Cambio",AVERAGE(CM169:CU169),IF(BE169="La Libertad Avanza",AVERAGE(CS169:CU169,CJ169:CO169),IF(BE169="Frente de Izquierda",AVERAGE(CJ169:CR169),"N/A"))))</f>
        <v>N/A</v>
      </c>
      <c r="DF169" t="s">
        <v>518</v>
      </c>
      <c r="DG169" t="s">
        <v>518</v>
      </c>
      <c r="DH169" t="s">
        <v>518</v>
      </c>
      <c r="DI169" t="s">
        <v>518</v>
      </c>
      <c r="DJ169" t="s">
        <v>518</v>
      </c>
      <c r="DK169" t="s">
        <v>518</v>
      </c>
      <c r="DL169" t="s">
        <v>518</v>
      </c>
      <c r="DM169" t="s">
        <v>518</v>
      </c>
      <c r="DN169" t="s">
        <v>518</v>
      </c>
      <c r="DO169" t="s">
        <v>518</v>
      </c>
      <c r="DP169" t="s">
        <v>518</v>
      </c>
      <c r="DQ169" t="s">
        <v>518</v>
      </c>
      <c r="DR169" t="s">
        <v>518</v>
      </c>
      <c r="DS169" t="s">
        <v>518</v>
      </c>
      <c r="DT169" t="s">
        <v>518</v>
      </c>
      <c r="DU169" t="s">
        <v>518</v>
      </c>
      <c r="DV169" t="s">
        <v>518</v>
      </c>
      <c r="DW169" t="s">
        <v>518</v>
      </c>
      <c r="DX169" t="s">
        <v>518</v>
      </c>
      <c r="DY169" t="s">
        <v>518</v>
      </c>
      <c r="DZ169" t="s">
        <v>518</v>
      </c>
    </row>
    <row r="170" spans="1:130" x14ac:dyDescent="0.2">
      <c r="A170" s="44">
        <v>741</v>
      </c>
      <c r="B170" s="44">
        <v>1</v>
      </c>
      <c r="C170" s="44" t="s">
        <v>43</v>
      </c>
      <c r="D170" s="44">
        <v>2</v>
      </c>
      <c r="E170" s="44">
        <v>5</v>
      </c>
      <c r="F170" s="44">
        <v>5</v>
      </c>
      <c r="G170" s="44">
        <v>2</v>
      </c>
      <c r="H170" s="44">
        <v>2</v>
      </c>
      <c r="I170" s="44">
        <v>3</v>
      </c>
      <c r="J170" s="44">
        <v>6</v>
      </c>
      <c r="K170" s="44">
        <f>AVERAGE(ABS(F170-4),ABS(G170-4),ABS(H170-4),ABS(I170-4),ABS(J170-4))</f>
        <v>1.6</v>
      </c>
      <c r="L170" s="44">
        <v>5</v>
      </c>
      <c r="M170" s="44">
        <v>3</v>
      </c>
      <c r="N170" s="44">
        <v>6</v>
      </c>
      <c r="O170" s="9">
        <f>AVERAGE(L170:N170)</f>
        <v>4.666666666666667</v>
      </c>
      <c r="P170" s="44">
        <v>1</v>
      </c>
      <c r="Q170" s="44">
        <v>7</v>
      </c>
      <c r="R170" s="44">
        <v>3</v>
      </c>
      <c r="S170" s="44">
        <v>7</v>
      </c>
      <c r="T170" s="44">
        <f>-P170+Q170-R170+S170</f>
        <v>10</v>
      </c>
      <c r="U170" s="44"/>
      <c r="V170" s="44"/>
      <c r="W170" s="44"/>
      <c r="X170" s="44"/>
      <c r="Y170" s="44"/>
      <c r="Z170" s="44"/>
      <c r="AA170" s="44"/>
      <c r="AB170" s="44"/>
      <c r="AC170" s="44"/>
      <c r="AD170" s="44">
        <v>1</v>
      </c>
      <c r="AE170" s="44">
        <v>1</v>
      </c>
      <c r="AF170" s="44">
        <v>4</v>
      </c>
      <c r="AG170" s="44">
        <f>AVERAGE(U170:AF170)</f>
        <v>2</v>
      </c>
      <c r="AH170" s="44">
        <v>3</v>
      </c>
      <c r="AI170" s="44">
        <v>5</v>
      </c>
      <c r="AJ170" s="44">
        <v>5</v>
      </c>
      <c r="AK170" s="44">
        <v>3</v>
      </c>
      <c r="AL170" s="44">
        <v>5</v>
      </c>
      <c r="AM170" s="44">
        <v>5</v>
      </c>
      <c r="AN170" s="44">
        <v>3</v>
      </c>
      <c r="AO170" s="44">
        <v>2</v>
      </c>
      <c r="AP170" s="44">
        <v>3</v>
      </c>
      <c r="AQ170" s="44">
        <v>3</v>
      </c>
      <c r="AR170" s="44">
        <v>4</v>
      </c>
      <c r="AS170" s="44">
        <v>4</v>
      </c>
      <c r="AT170">
        <f>IF(C170="Unión por la Patria (Frente de Todos)",AVERAGE(AK170:AM170)-MIN(AVERAGE(AH170:AJ170),AVERAGE(AN170:AP170),AVERAGE(AQ170:AS170)),IF(C170="Juntos por el Cambio",AVERAGE(AH170:AJ170)-MIN(AVERAGE(AK170:AM170),AVERAGE(AN170:AP170),AVERAGE(AQ170:AS170)),IF(C170="La Libertad Avanza",AVERAGE(AN170:AP170)-MIN(AVERAGE(AQ170:AS170),AVERAGE(AK170:AM170),AVERAGE(AH170:AJ170)),IF(C170="Frente de Izquierda",AVERAGE(AQ170:AS170)-MIN(AVERAGE(AN170:AP170),AVERAGE(AK170:AM170),AVERAGE(AH170:AJ170)),"N/A"))))</f>
        <v>1</v>
      </c>
      <c r="AU170">
        <f>MAX(SUM(AH170:AJ170),SUM(AK170:AM170),SUM(AN170:AP170),SUM(AQ170:AS170))-MIN(SUM(AH170:AJ170),SUM(AK170:AM170),SUM(AN170:AP170),SUM(AQ170:AS170))</f>
        <v>5</v>
      </c>
      <c r="AV170">
        <f>IF(C170="Unión por la Patria (Frente de Todos)",AVERAGE(AK170:AM170)-AVERAGE(AH170:AJ170,AN170:AP170,AQ170:AS170),IF(C170="Juntos por el Cambio",AVERAGE(AH170:AJ170)-AVERAGE(AK170:AS170),IF(C170="La Libertad Avanza",AVERAGE(AN170:AP170)-AVERAGE(AQ170:AS170,AH170:AM170),IF(C170="Frente de Izquierda",AVERAGE(AQ170:AS170)-AVERAGE(AH170:AP170),"N/A"))))</f>
        <v>-0.11111111111111116</v>
      </c>
      <c r="AW170">
        <f>IF(C170="Unión por la Patria (Frente de Todos)",AK170-MIN(AH170,AN170,AQ170),IF(C170="Juntos por el Cambio",AH170-MIN(AK170,AN170,AQ170),IF(C170="La Libertad Avanza",AN170-MIN(AH170,AK170,AQ170),IF(C170="Frente de Izquierda",AQ170-MIN(AH170,AK170,AN170),"N/A"))))</f>
        <v>0</v>
      </c>
      <c r="AX170">
        <f>MAX(AH170,AK170,AN170,AQ170)-MIN(AH170,AK170,AN170,AQ170)</f>
        <v>0</v>
      </c>
      <c r="AY170">
        <f>IF(C170="Unión por la Patria (Frente de Todos)",AK170-AVERAGE(AQ170,AN170,AH170),IF(C170="Juntos por el Cambio",AH170-AVERAGE(AK170,AN170,AQ170),IF(C170="La Libertad Avanza",AN170-AVERAGE(AQ170,AK170,AH170),IF(C170="Frente de Izquierda",AQ170-AVERAGE(AN170,AK170,AH170),"N/A"))))</f>
        <v>0</v>
      </c>
      <c r="AZ170">
        <f>IF(C170="Unión por la Patria (Frente de Todos)",AL170-MIN(AI170,AO170,AR170),IF(C170="Juntos por el Cambio",AI170-MIN(AL170,AO170,AR170),IF(C170="La Libertad Avanza",AO170-MIN(AI170,AL170,AR170),IF(C170="Frente de Izquierda",AR170-MIN(AI170,AL170,AO170),"N/A"))))</f>
        <v>2</v>
      </c>
      <c r="BA170">
        <f>MAX(AI170,AL170,AO170,AR170)-MIN(AI170,AL170,AO170,AR170)</f>
        <v>3</v>
      </c>
      <c r="BB170">
        <f>IF(C170="Unión por la Patria (Frente de Todos)",AL170-AVERAGE(AI170,AO170,AR170),IF(C170="Juntos por el Cambio",AI170-AVERAGE(AL170,AO170,AR170),IF(C170="La Libertad Avanza",AO170-AVERAGE(AI170,AL170,AR170),IF(C170="Frente de Izquierda",AR170-AVERAGE(AI170,AL170,AO170),"N/A"))))</f>
        <v>0</v>
      </c>
      <c r="BC170">
        <f>IF(C170="Unión por la Patria (Frente de Todos)",AVERAGE(AH170:AJ170,AN170:AS170),IF(C170="Juntos por el Cambio",AVERAGE(AK170:AS170),IF(C170="La Libertad Avanza",AVERAGE(AQ170:AS170,AH170:AM170),IF(C170="Frente de Izquierda",AVERAGE(AH170:AP170),"N/A"))))</f>
        <v>3.7777777777777777</v>
      </c>
      <c r="BE170" t="s">
        <v>41</v>
      </c>
      <c r="BF170">
        <v>1</v>
      </c>
      <c r="BG170">
        <v>5</v>
      </c>
      <c r="BH170">
        <v>4</v>
      </c>
      <c r="BI170">
        <v>1</v>
      </c>
      <c r="BJ170">
        <v>1</v>
      </c>
      <c r="BK170">
        <v>3</v>
      </c>
      <c r="BL170">
        <v>5</v>
      </c>
      <c r="BM170" s="44">
        <f>AVERAGE(ABS(BH170-4),ABS(BI170-4),ABS(BJ170-4),ABS(BK170-4),ABS(BL170-4))</f>
        <v>1.6</v>
      </c>
      <c r="BN170">
        <v>5</v>
      </c>
      <c r="BO170">
        <v>4</v>
      </c>
      <c r="BP170">
        <v>6</v>
      </c>
      <c r="BQ170" s="9">
        <f>AVERAGE(BN170:BP170)</f>
        <v>5</v>
      </c>
      <c r="BR170">
        <v>1</v>
      </c>
      <c r="BS170">
        <v>7</v>
      </c>
      <c r="BT170">
        <v>2</v>
      </c>
      <c r="BU170">
        <v>7</v>
      </c>
      <c r="BV170" s="44">
        <f>-BR170+BS170-BT170+BU170</f>
        <v>11</v>
      </c>
      <c r="CI170" t="str">
        <f>IF(AR170="Unión por la Patria (Frente de Todos)",AVERAGE(BZ170:CB170)-MIN(AVERAGE(BW170:BY170),AVERAGE(CC170:CE170),AVERAGE(CF170:CH170)),IF(AR170="Juntos por el Cambio",AVERAGE(BW170:BY170)-MIN(AVERAGE(BZ170:CB170),AVERAGE(CC170:CE170),AVERAGE(CF170:CH170)),IF(AR170="La Libertad Avanza",AVERAGE(CC170:CE170)-MIN(AVERAGE(CF170:CH170),AVERAGE(BZ170:CB170),AVERAGE(BW170:BY170)),IF(AR170="Frente de Izquierda",AVERAGE(CF170:CH170)-MIN(AVERAGE(CC170:CE170),AVERAGE(BZ170:CB170),AVERAGE(BW170:BY170)),"N/A"))))</f>
        <v>N/A</v>
      </c>
      <c r="CJ170">
        <v>3</v>
      </c>
      <c r="CK170">
        <v>3</v>
      </c>
      <c r="CL170">
        <v>6</v>
      </c>
      <c r="CM170">
        <v>3</v>
      </c>
      <c r="CN170">
        <v>3</v>
      </c>
      <c r="CO170">
        <v>6</v>
      </c>
      <c r="CP170">
        <v>3</v>
      </c>
      <c r="CQ170">
        <v>3</v>
      </c>
      <c r="CR170">
        <v>5</v>
      </c>
      <c r="CS170">
        <v>3</v>
      </c>
      <c r="CT170">
        <v>3</v>
      </c>
      <c r="CU170">
        <v>6</v>
      </c>
      <c r="CV170" t="str">
        <f>IF(BE170="Unión por la Patria (Frente de Todos)",AVERAGE(CM170:CO170)-MIN(AVERAGE(CJ170:CL170),AVERAGE(CP170:CR170),AVERAGE(CS170:CU170)),IF(BE170="Juntos por el Cambio",AVERAGE(CJ170:CL170)-MIN(AVERAGE(CM170:CO170),AVERAGE(CP170:CR170),AVERAGE(CS170:CU170)),IF(BE170="La Libertad Avanza",AVERAGE(CP170:CR170)-MIN(AVERAGE(CS170:CU170),AVERAGE(CM170:CO170),AVERAGE(CJ170:CL170)),IF(BE170="Frente de Izquierda",AVERAGE(CS170:CU170)-MIN(AVERAGE(CP170:CR170),AVERAGE(CM170:CO170),AVERAGE(CJ170:CL170)),"N/A"))))</f>
        <v>N/A</v>
      </c>
      <c r="CW170">
        <f>MAX(SUM(CJ170:CL170),SUM(CM170:CO170),SUM(CP170:CR170),SUM(CS170:CU170))-MIN(SUM(CJ170:CL170),SUM(CM170:CO170),SUM(CP170:CR170),SUM(CS170:CU170))</f>
        <v>1</v>
      </c>
      <c r="CX170" t="str">
        <f>IF(BE170="Unión por la Patria (Frente de Todos)",AVERAGE(CM170:CO170)-AVERAGE(CJ170:CL170,CP170:CR170,CS170:CU170),IF(BE170="Juntos por el Cambio",AVERAGE(CJ170:CL170)-AVERAGE(CM170:CU170),IF(BE170="La Libertad Avanza",AVERAGE(CP170:CR170)-AVERAGE(CS170:CU170,CJ170:CO170),IF(BE170="Frente de Izquierda",AVERAGE(CS170:CU170)-AVERAGE(CJ170:CR170),"N/A"))))</f>
        <v>N/A</v>
      </c>
      <c r="CY170" t="str">
        <f>IF(BE170="Unión por la Patria (Frente de Todos)",CM170-MIN(CJ170,CP170,CS170),IF(BE170="Juntos por el Cambio",CJ170-MIN(CM170,CP170,CS170),IF(BE170="La Libertad Avanza",CP170-MIN(CJ170,CM170,CS170),IF(BE170="Frente de Izquierda",CS170-MIN(CJ170,CM170,CP170),"N/A"))))</f>
        <v>N/A</v>
      </c>
      <c r="CZ170">
        <f>MAX(CJ170,CM170,CP170,CS170)-MIN(CJ170,CM170,CP170,CS170)</f>
        <v>0</v>
      </c>
      <c r="DA170" t="str">
        <f>IF(BE170="Unión por la Patria (Frente de Todos)",CM170-AVERAGE(CS170,CP170,CJ170),IF(BE170="Juntos por el Cambio",CJ170-AVERAGE(CM170,CP170,CS170),IF(BE170="La Libertad Avanza",CP170-AVERAGE(CS170,CM170,CJ170),IF(BE170="Frente de Izquierda",CS170-AVERAGE(CP170,CM170,CJ170),"N/A"))))</f>
        <v>N/A</v>
      </c>
      <c r="DB170" t="str">
        <f>IF(BE170="Unión por la Patria (Frente de Todos)",CN170-MIN(CK170,CQ170,CT170),IF(BE170="Juntos por el Cambio",CK170-MIN(CN170,CQ170,CT170),IF(BE170="La Libertad Avanza",CQ170-MIN(CK170,CN170,CT170),IF(BE170="Frente de Izquierda",CT170-MIN(CK170,CN170,CQ170),"N/A"))))</f>
        <v>N/A</v>
      </c>
      <c r="DC170">
        <f>MAX(CK170,CN170,CQ170,CT170)-MIN(CK170,CN170,CQ170,CT170)</f>
        <v>0</v>
      </c>
      <c r="DD170" t="str">
        <f>IF(BE170="Unión por la Patria (Frente de Todos)",CN170-AVERAGE(CK170,CQ170,CT170),IF(BE170="Juntos por el Cambio",CK170-AVERAGE(CN170,CQ170,CT170),IF(BE170="La Libertad Avanza",CQ170-AVERAGE(CK170,CN170,CT170),IF(BE170="Frente de Izquierda",CT170-AVERAGE(CK170,CN170,CQ170),"N/A"))))</f>
        <v>N/A</v>
      </c>
      <c r="DE170" t="str">
        <f>IF(BE170="Unión por la Patria (Frente de Todos)",AVERAGE(CJ170:CL170,CP170:CU170),IF(BE170="Juntos por el Cambio",AVERAGE(CM170:CU170),IF(BE170="La Libertad Avanza",AVERAGE(CS170:CU170,CJ170:CO170),IF(BE170="Frente de Izquierda",AVERAGE(CJ170:CR170),"N/A"))))</f>
        <v>N/A</v>
      </c>
      <c r="DF170">
        <v>8</v>
      </c>
      <c r="DG170">
        <v>0</v>
      </c>
      <c r="DH170">
        <v>2</v>
      </c>
      <c r="DI170">
        <v>2</v>
      </c>
      <c r="DJ170">
        <v>0</v>
      </c>
      <c r="DK170">
        <v>6</v>
      </c>
      <c r="DL170">
        <v>1</v>
      </c>
      <c r="DM170">
        <v>7</v>
      </c>
      <c r="DN170">
        <v>3</v>
      </c>
      <c r="DO170">
        <v>1</v>
      </c>
      <c r="DP170">
        <v>5</v>
      </c>
      <c r="DQ170">
        <v>4</v>
      </c>
      <c r="DR170">
        <v>7</v>
      </c>
      <c r="DS170">
        <v>7</v>
      </c>
      <c r="DT170">
        <v>5</v>
      </c>
      <c r="DU170">
        <v>4</v>
      </c>
      <c r="DV170">
        <v>5</v>
      </c>
      <c r="DW170" t="s">
        <v>617</v>
      </c>
      <c r="DX170" t="s">
        <v>617</v>
      </c>
      <c r="DY170" t="s">
        <v>617</v>
      </c>
      <c r="DZ170" t="s">
        <v>618</v>
      </c>
    </row>
    <row r="171" spans="1:130" x14ac:dyDescent="0.2">
      <c r="A171" s="44">
        <v>329</v>
      </c>
      <c r="B171" s="44" t="s">
        <v>518</v>
      </c>
      <c r="C171" s="44" t="s">
        <v>47</v>
      </c>
      <c r="D171" s="44">
        <v>3</v>
      </c>
      <c r="E171" s="44">
        <v>7</v>
      </c>
      <c r="F171" s="44">
        <v>6</v>
      </c>
      <c r="G171" s="44">
        <v>2</v>
      </c>
      <c r="H171" s="44">
        <v>2</v>
      </c>
      <c r="I171" s="44">
        <v>5</v>
      </c>
      <c r="J171" s="44">
        <v>2</v>
      </c>
      <c r="K171" s="44">
        <f>AVERAGE(ABS(F171-4),ABS(G171-4),ABS(H171-4),ABS(I171-4),ABS(J171-4))</f>
        <v>1.8</v>
      </c>
      <c r="L171" s="44">
        <v>7</v>
      </c>
      <c r="M171" s="44">
        <v>7</v>
      </c>
      <c r="N171" s="44">
        <v>7</v>
      </c>
      <c r="O171" s="9">
        <f>AVERAGE(L171:N171)</f>
        <v>7</v>
      </c>
      <c r="P171" s="44">
        <v>1</v>
      </c>
      <c r="Q171" s="44">
        <v>7</v>
      </c>
      <c r="R171" s="44">
        <v>1</v>
      </c>
      <c r="S171" s="44">
        <v>7</v>
      </c>
      <c r="T171" s="44">
        <f>-P171+Q171-R171+S171</f>
        <v>12</v>
      </c>
      <c r="U171" s="44">
        <v>2</v>
      </c>
      <c r="V171" s="44">
        <v>2</v>
      </c>
      <c r="W171" s="44">
        <v>2</v>
      </c>
      <c r="X171" s="44"/>
      <c r="Y171" s="44"/>
      <c r="Z171" s="44"/>
      <c r="AA171" s="44"/>
      <c r="AB171" s="44"/>
      <c r="AC171" s="44"/>
      <c r="AD171" s="44"/>
      <c r="AE171" s="44"/>
      <c r="AF171" s="44"/>
      <c r="AG171" s="44">
        <f>AVERAGE(U171:AF171)</f>
        <v>2</v>
      </c>
      <c r="AH171" s="44">
        <v>2</v>
      </c>
      <c r="AI171" s="44">
        <v>4</v>
      </c>
      <c r="AJ171" s="44">
        <v>3</v>
      </c>
      <c r="AK171" s="44">
        <v>2</v>
      </c>
      <c r="AL171" s="44">
        <v>1</v>
      </c>
      <c r="AM171" s="44">
        <v>3</v>
      </c>
      <c r="AN171" s="44">
        <v>3</v>
      </c>
      <c r="AO171" s="44">
        <v>3</v>
      </c>
      <c r="AP171" s="44">
        <v>3</v>
      </c>
      <c r="AQ171" s="44">
        <v>1</v>
      </c>
      <c r="AR171" s="44">
        <v>1</v>
      </c>
      <c r="AS171" s="44">
        <v>1</v>
      </c>
      <c r="AT171">
        <f>IF(C171="Unión por la Patria (Frente de Todos)",AVERAGE(AK171:AM171)-MIN(AVERAGE(AH171:AJ171),AVERAGE(AN171:AP171),AVERAGE(AQ171:AS171)),IF(C171="Juntos por el Cambio",AVERAGE(AH171:AJ171)-MIN(AVERAGE(AK171:AM171),AVERAGE(AN171:AP171),AVERAGE(AQ171:AS171)),IF(C171="La Libertad Avanza",AVERAGE(AN171:AP171)-MIN(AVERAGE(AQ171:AS171),AVERAGE(AK171:AM171),AVERAGE(AH171:AJ171)),IF(C171="Frente de Izquierda",AVERAGE(AQ171:AS171)-MIN(AVERAGE(AN171:AP171),AVERAGE(AK171:AM171),AVERAGE(AH171:AJ171)),"N/A"))))</f>
        <v>2</v>
      </c>
      <c r="AU171">
        <f>MAX(SUM(AH171:AJ171),SUM(AK171:AM171),SUM(AN171:AP171),SUM(AQ171:AS171))-MIN(SUM(AH171:AJ171),SUM(AK171:AM171),SUM(AN171:AP171),SUM(AQ171:AS171))</f>
        <v>6</v>
      </c>
      <c r="AV171">
        <f>IF(C171="Unión por la Patria (Frente de Todos)",AVERAGE(AK171:AM171)-AVERAGE(AH171:AJ171,AN171:AP171,AQ171:AS171),IF(C171="Juntos por el Cambio",AVERAGE(AH171:AJ171)-AVERAGE(AK171:AS171),IF(C171="La Libertad Avanza",AVERAGE(AN171:AP171)-AVERAGE(AQ171:AS171,AH171:AM171),IF(C171="Frente de Izquierda",AVERAGE(AQ171:AS171)-AVERAGE(AH171:AP171),"N/A"))))</f>
        <v>1</v>
      </c>
      <c r="AW171">
        <f>IF(C171="Unión por la Patria (Frente de Todos)",AK171-MIN(AH171,AN171,AQ171),IF(C171="Juntos por el Cambio",AH171-MIN(AK171,AN171,AQ171),IF(C171="La Libertad Avanza",AN171-MIN(AH171,AK171,AQ171),IF(C171="Frente de Izquierda",AQ171-MIN(AH171,AK171,AN171),"N/A"))))</f>
        <v>1</v>
      </c>
      <c r="AX171">
        <f>MAX(AH171,AK171,AN171,AQ171)-MIN(AH171,AK171,AN171,AQ171)</f>
        <v>2</v>
      </c>
      <c r="AY171">
        <f>IF(C171="Unión por la Patria (Frente de Todos)",AK171-AVERAGE(AQ171,AN171,AH171),IF(C171="Juntos por el Cambio",AH171-AVERAGE(AK171,AN171,AQ171),IF(C171="La Libertad Avanza",AN171-AVERAGE(AQ171,AK171,AH171),IF(C171="Frente de Izquierda",AQ171-AVERAGE(AN171,AK171,AH171),"N/A"))))</f>
        <v>0</v>
      </c>
      <c r="AZ171">
        <f>IF(C171="Unión por la Patria (Frente de Todos)",AL171-MIN(AI171,AO171,AR171),IF(C171="Juntos por el Cambio",AI171-MIN(AL171,AO171,AR171),IF(C171="La Libertad Avanza",AO171-MIN(AI171,AL171,AR171),IF(C171="Frente de Izquierda",AR171-MIN(AI171,AL171,AO171),"N/A"))))</f>
        <v>3</v>
      </c>
      <c r="BA171">
        <f>MAX(AI171,AL171,AO171,AR171)-MIN(AI171,AL171,AO171,AR171)</f>
        <v>3</v>
      </c>
      <c r="BB171">
        <f>IF(C171="Unión por la Patria (Frente de Todos)",AL171-AVERAGE(AI171,AO171,AR171),IF(C171="Juntos por el Cambio",AI171-AVERAGE(AL171,AO171,AR171),IF(C171="La Libertad Avanza",AO171-AVERAGE(AI171,AL171,AR171),IF(C171="Frente de Izquierda",AR171-AVERAGE(AI171,AL171,AO171),"N/A"))))</f>
        <v>2.333333333333333</v>
      </c>
      <c r="BC171">
        <f>IF(C171="Unión por la Patria (Frente de Todos)",AVERAGE(AH171:AJ171,AN171:AS171),IF(C171="Juntos por el Cambio",AVERAGE(AK171:AS171),IF(C171="La Libertad Avanza",AVERAGE(AQ171:AS171,AH171:AM171),IF(C171="Frente de Izquierda",AVERAGE(AH171:AP171),"N/A"))))</f>
        <v>2</v>
      </c>
      <c r="BE171" t="s">
        <v>518</v>
      </c>
      <c r="BF171" t="s">
        <v>518</v>
      </c>
      <c r="BG171" t="s">
        <v>518</v>
      </c>
      <c r="BH171" t="s">
        <v>518</v>
      </c>
      <c r="BI171" t="s">
        <v>518</v>
      </c>
      <c r="BJ171" t="s">
        <v>518</v>
      </c>
      <c r="BK171" t="s">
        <v>518</v>
      </c>
      <c r="BL171" t="s">
        <v>518</v>
      </c>
      <c r="BM171" t="s">
        <v>518</v>
      </c>
      <c r="BN171" t="s">
        <v>518</v>
      </c>
      <c r="BO171" t="s">
        <v>518</v>
      </c>
      <c r="BP171" t="s">
        <v>518</v>
      </c>
      <c r="BQ171" t="s">
        <v>518</v>
      </c>
      <c r="BR171" t="s">
        <v>518</v>
      </c>
      <c r="BS171" t="s">
        <v>518</v>
      </c>
      <c r="BT171" t="s">
        <v>518</v>
      </c>
      <c r="BU171" t="s">
        <v>518</v>
      </c>
      <c r="BV171" t="s">
        <v>518</v>
      </c>
      <c r="BW171" t="s">
        <v>518</v>
      </c>
      <c r="BX171" t="s">
        <v>518</v>
      </c>
      <c r="BY171" t="s">
        <v>518</v>
      </c>
      <c r="BZ171" t="s">
        <v>518</v>
      </c>
      <c r="CA171" t="s">
        <v>518</v>
      </c>
      <c r="CB171" t="s">
        <v>518</v>
      </c>
      <c r="CC171" t="s">
        <v>518</v>
      </c>
      <c r="CD171" t="s">
        <v>518</v>
      </c>
      <c r="CE171" t="s">
        <v>518</v>
      </c>
      <c r="CF171" t="s">
        <v>518</v>
      </c>
      <c r="CG171" t="s">
        <v>518</v>
      </c>
      <c r="CH171" t="s">
        <v>518</v>
      </c>
      <c r="CI171" t="s">
        <v>518</v>
      </c>
      <c r="CJ171" t="s">
        <v>518</v>
      </c>
      <c r="CK171" t="s">
        <v>518</v>
      </c>
      <c r="CL171" t="s">
        <v>518</v>
      </c>
      <c r="CM171" t="s">
        <v>518</v>
      </c>
      <c r="CN171" t="s">
        <v>518</v>
      </c>
      <c r="CO171" t="s">
        <v>518</v>
      </c>
      <c r="CP171" t="s">
        <v>518</v>
      </c>
      <c r="CQ171" t="s">
        <v>518</v>
      </c>
      <c r="CR171" t="s">
        <v>518</v>
      </c>
      <c r="CS171" t="s">
        <v>518</v>
      </c>
      <c r="CT171" t="s">
        <v>518</v>
      </c>
      <c r="CU171" t="s">
        <v>518</v>
      </c>
      <c r="CV171" t="str">
        <f>IF(BE171="Unión por la Patria (Frente de Todos)",AVERAGE(CM171:CO171)-MIN(AVERAGE(CJ171:CL171),AVERAGE(CP171:CR171),AVERAGE(CS171:CU171)),IF(BE171="Juntos por el Cambio",AVERAGE(CJ171:CL171)-MIN(AVERAGE(CM171:CO171),AVERAGE(CP171:CR171),AVERAGE(CS171:CU171)),IF(BE171="La Libertad Avanza",AVERAGE(CP171:CR171)-MIN(AVERAGE(CS171:CU171),AVERAGE(CM171:CO171),AVERAGE(CJ171:CL171)),IF(BE171="Frente de Izquierda",AVERAGE(CS171:CU171)-MIN(AVERAGE(CP171:CR171),AVERAGE(CM171:CO171),AVERAGE(CJ171:CL171)),"N/A"))))</f>
        <v>N/A</v>
      </c>
      <c r="CW171" t="str">
        <f>IF(BF171="Unión por la Patria (Frente de Todos)",AVERAGE(CN171:CP171)-MIN(AVERAGE(CK171:CM171),AVERAGE(CQ171:CS171),AVERAGE(CT171:CV171)),IF(BF171="Juntos por el Cambio",AVERAGE(CK171:CM171)-MIN(AVERAGE(CN171:CP171),AVERAGE(CQ171:CS171),AVERAGE(CT171:CV171)),IF(BF171="La Libertad Avanza",AVERAGE(CQ171:CS171)-MIN(AVERAGE(CT171:CV171),AVERAGE(CN171:CP171),AVERAGE(CK171:CM171)),IF(BF171="Frente de Izquierda",AVERAGE(CT171:CV171)-MIN(AVERAGE(CQ171:CS171),AVERAGE(CN171:CP171),AVERAGE(CK171:CM171)),"N/A"))))</f>
        <v>N/A</v>
      </c>
      <c r="CX171" t="str">
        <f>IF(BG171="Unión por la Patria (Frente de Todos)",AVERAGE(CO171:CQ171)-MIN(AVERAGE(CL171:CN171),AVERAGE(CR171:CT171),AVERAGE(CU171:CW171)),IF(BG171="Juntos por el Cambio",AVERAGE(CL171:CN171)-MIN(AVERAGE(CO171:CQ171),AVERAGE(CR171:CT171),AVERAGE(CU171:CW171)),IF(BG171="La Libertad Avanza",AVERAGE(CR171:CT171)-MIN(AVERAGE(CU171:CW171),AVERAGE(CO171:CQ171),AVERAGE(CL171:CN171)),IF(BG171="Frente de Izquierda",AVERAGE(CU171:CW171)-MIN(AVERAGE(CR171:CT171),AVERAGE(CO171:CQ171),AVERAGE(CL171:CN171)),"N/A"))))</f>
        <v>N/A</v>
      </c>
      <c r="CY171" t="str">
        <f>IF(BH171="Unión por la Patria (Frente de Todos)",AVERAGE(CP171:CR171)-MIN(AVERAGE(CM171:CO171),AVERAGE(CS171:CU171),AVERAGE(CV171:CX171)),IF(BH171="Juntos por el Cambio",AVERAGE(CM171:CO171)-MIN(AVERAGE(CP171:CR171),AVERAGE(CS171:CU171),AVERAGE(CV171:CX171)),IF(BH171="La Libertad Avanza",AVERAGE(CS171:CU171)-MIN(AVERAGE(CV171:CX171),AVERAGE(CP171:CR171),AVERAGE(CM171:CO171)),IF(BH171="Frente de Izquierda",AVERAGE(CV171:CX171)-MIN(AVERAGE(CS171:CU171),AVERAGE(CP171:CR171),AVERAGE(CM171:CO171)),"N/A"))))</f>
        <v>N/A</v>
      </c>
      <c r="CZ171" t="str">
        <f>IF(BI171="Unión por la Patria (Frente de Todos)",AVERAGE(CQ171:CS171)-MIN(AVERAGE(CN171:CP171),AVERAGE(CT171:CV171),AVERAGE(CW171:CY171)),IF(BI171="Juntos por el Cambio",AVERAGE(CN171:CP171)-MIN(AVERAGE(CQ171:CS171),AVERAGE(CT171:CV171),AVERAGE(CW171:CY171)),IF(BI171="La Libertad Avanza",AVERAGE(CT171:CV171)-MIN(AVERAGE(CW171:CY171),AVERAGE(CQ171:CS171),AVERAGE(CN171:CP171)),IF(BI171="Frente de Izquierda",AVERAGE(CW171:CY171)-MIN(AVERAGE(CT171:CV171),AVERAGE(CQ171:CS171),AVERAGE(CN171:CP171)),"N/A"))))</f>
        <v>N/A</v>
      </c>
      <c r="DA171" t="str">
        <f>IF(BJ171="Unión por la Patria (Frente de Todos)",AVERAGE(CR171:CT171)-MIN(AVERAGE(CO171:CQ171),AVERAGE(CU171:CW171),AVERAGE(CX171:CZ171)),IF(BJ171="Juntos por el Cambio",AVERAGE(CO171:CQ171)-MIN(AVERAGE(CR171:CT171),AVERAGE(CU171:CW171),AVERAGE(CX171:CZ171)),IF(BJ171="La Libertad Avanza",AVERAGE(CU171:CW171)-MIN(AVERAGE(CX171:CZ171),AVERAGE(CR171:CT171),AVERAGE(CO171:CQ171)),IF(BJ171="Frente de Izquierda",AVERAGE(CX171:CZ171)-MIN(AVERAGE(CU171:CW171),AVERAGE(CR171:CT171),AVERAGE(CO171:CQ171)),"N/A"))))</f>
        <v>N/A</v>
      </c>
      <c r="DB171" t="str">
        <f>IF(BK171="Unión por la Patria (Frente de Todos)",AVERAGE(CS171:CU171)-MIN(AVERAGE(CP171:CR171),AVERAGE(CV171:CX171),AVERAGE(CY171:DA171)),IF(BK171="Juntos por el Cambio",AVERAGE(CP171:CR171)-MIN(AVERAGE(CS171:CU171),AVERAGE(CV171:CX171),AVERAGE(CY171:DA171)),IF(BK171="La Libertad Avanza",AVERAGE(CV171:CX171)-MIN(AVERAGE(CY171:DA171),AVERAGE(CS171:CU171),AVERAGE(CP171:CR171)),IF(BK171="Frente de Izquierda",AVERAGE(CY171:DA171)-MIN(AVERAGE(CV171:CX171),AVERAGE(CS171:CU171),AVERAGE(CP171:CR171)),"N/A"))))</f>
        <v>N/A</v>
      </c>
      <c r="DC171" t="str">
        <f>IF(BL171="Unión por la Patria (Frente de Todos)",AVERAGE(CT171:CV171)-MIN(AVERAGE(CQ171:CS171),AVERAGE(CW171:CY171),AVERAGE(CZ171:DB171)),IF(BL171="Juntos por el Cambio",AVERAGE(CQ171:CS171)-MIN(AVERAGE(CT171:CV171),AVERAGE(CW171:CY171),AVERAGE(CZ171:DB171)),IF(BL171="La Libertad Avanza",AVERAGE(CW171:CY171)-MIN(AVERAGE(CZ171:DB171),AVERAGE(CT171:CV171),AVERAGE(CQ171:CS171)),IF(BL171="Frente de Izquierda",AVERAGE(CZ171:DB171)-MIN(AVERAGE(CW171:CY171),AVERAGE(CT171:CV171),AVERAGE(CQ171:CS171)),"N/A"))))</f>
        <v>N/A</v>
      </c>
      <c r="DD171" t="str">
        <f>IF(BE171="Unión por la Patria (Frente de Todos)",CN171-AVERAGE(CK171,CQ171,CT171),IF(BE171="Juntos por el Cambio",CK171-AVERAGE(CN171,CQ171,CT171),IF(BE171="La Libertad Avanza",CQ171-AVERAGE(CK171,CN171,CT171),IF(BE171="Frente de Izquierda",CT171-AVERAGE(CK171,CN171,CQ171),"N/A"))))</f>
        <v>N/A</v>
      </c>
      <c r="DE171" t="str">
        <f>IF(BE171="Unión por la Patria (Frente de Todos)",AVERAGE(CJ171:CL171,CP171:CU171),IF(BE171="Juntos por el Cambio",AVERAGE(CM171:CU171),IF(BE171="La Libertad Avanza",AVERAGE(CS171:CU171,CJ171:CO171),IF(BE171="Frente de Izquierda",AVERAGE(CJ171:CR171),"N/A"))))</f>
        <v>N/A</v>
      </c>
      <c r="DF171" t="s">
        <v>518</v>
      </c>
      <c r="DG171" t="s">
        <v>518</v>
      </c>
      <c r="DH171" t="s">
        <v>518</v>
      </c>
      <c r="DI171" t="s">
        <v>518</v>
      </c>
      <c r="DJ171" t="s">
        <v>518</v>
      </c>
      <c r="DK171" t="s">
        <v>518</v>
      </c>
      <c r="DL171" t="s">
        <v>518</v>
      </c>
      <c r="DM171" t="s">
        <v>518</v>
      </c>
      <c r="DN171" t="s">
        <v>518</v>
      </c>
      <c r="DO171" t="s">
        <v>518</v>
      </c>
      <c r="DP171" t="s">
        <v>518</v>
      </c>
      <c r="DQ171" t="s">
        <v>518</v>
      </c>
      <c r="DR171" t="s">
        <v>518</v>
      </c>
      <c r="DS171" t="s">
        <v>518</v>
      </c>
      <c r="DT171" t="s">
        <v>518</v>
      </c>
      <c r="DU171" t="s">
        <v>518</v>
      </c>
      <c r="DV171" t="s">
        <v>518</v>
      </c>
      <c r="DW171" t="s">
        <v>518</v>
      </c>
      <c r="DX171" t="s">
        <v>518</v>
      </c>
      <c r="DY171" t="s">
        <v>518</v>
      </c>
      <c r="DZ171" t="s">
        <v>518</v>
      </c>
    </row>
    <row r="172" spans="1:130" x14ac:dyDescent="0.2">
      <c r="A172" s="44">
        <v>377</v>
      </c>
      <c r="B172" s="44" t="s">
        <v>518</v>
      </c>
      <c r="C172" s="44" t="s">
        <v>49</v>
      </c>
      <c r="D172" s="44">
        <v>5</v>
      </c>
      <c r="E172" s="44">
        <v>6</v>
      </c>
      <c r="F172" s="44">
        <v>5</v>
      </c>
      <c r="G172" s="44">
        <v>5</v>
      </c>
      <c r="H172" s="44">
        <v>5</v>
      </c>
      <c r="I172" s="44">
        <v>7</v>
      </c>
      <c r="J172" s="44">
        <v>5</v>
      </c>
      <c r="K172" s="44">
        <f>AVERAGE(ABS(F172-4),ABS(G172-4),ABS(H172-4),ABS(I172-4),ABS(J172-4))</f>
        <v>1.4</v>
      </c>
      <c r="L172" s="44">
        <v>5</v>
      </c>
      <c r="M172" s="44">
        <v>5</v>
      </c>
      <c r="N172" s="44">
        <v>3</v>
      </c>
      <c r="O172" s="9">
        <f>AVERAGE(L172:N172)</f>
        <v>4.333333333333333</v>
      </c>
      <c r="P172" s="44">
        <v>5</v>
      </c>
      <c r="Q172" s="44">
        <v>5</v>
      </c>
      <c r="R172" s="44">
        <v>5</v>
      </c>
      <c r="S172" s="44">
        <v>7</v>
      </c>
      <c r="T172" s="44">
        <f>-P172+Q172-R172+S172</f>
        <v>2</v>
      </c>
      <c r="U172" s="44"/>
      <c r="V172" s="44"/>
      <c r="W172" s="44"/>
      <c r="X172" s="44"/>
      <c r="Y172" s="44"/>
      <c r="Z172" s="44"/>
      <c r="AA172" s="44">
        <v>2</v>
      </c>
      <c r="AB172" s="44">
        <v>2</v>
      </c>
      <c r="AC172" s="44">
        <v>2</v>
      </c>
      <c r="AD172" s="44"/>
      <c r="AE172" s="44"/>
      <c r="AF172" s="44"/>
      <c r="AG172" s="44">
        <f>AVERAGE(U172:AF172)</f>
        <v>2</v>
      </c>
      <c r="AH172" s="44">
        <v>4</v>
      </c>
      <c r="AI172" s="44">
        <v>4</v>
      </c>
      <c r="AJ172" s="44">
        <v>3</v>
      </c>
      <c r="AK172" s="44">
        <v>3</v>
      </c>
      <c r="AL172" s="44">
        <v>2</v>
      </c>
      <c r="AM172" s="44">
        <v>2</v>
      </c>
      <c r="AN172" s="44">
        <v>3</v>
      </c>
      <c r="AO172" s="44">
        <v>3</v>
      </c>
      <c r="AP172" s="44">
        <v>3</v>
      </c>
      <c r="AQ172" s="44">
        <v>4</v>
      </c>
      <c r="AR172" s="44">
        <v>4</v>
      </c>
      <c r="AS172" s="44">
        <v>3</v>
      </c>
      <c r="AT172">
        <f>IF(C172="Unión por la Patria (Frente de Todos)",AVERAGE(AK172:AM172)-MIN(AVERAGE(AH172:AJ172),AVERAGE(AN172:AP172),AVERAGE(AQ172:AS172)),IF(C172="Juntos por el Cambio",AVERAGE(AH172:AJ172)-MIN(AVERAGE(AK172:AM172),AVERAGE(AN172:AP172),AVERAGE(AQ172:AS172)),IF(C172="La Libertad Avanza",AVERAGE(AN172:AP172)-MIN(AVERAGE(AQ172:AS172),AVERAGE(AK172:AM172),AVERAGE(AH172:AJ172)),IF(C172="Frente de Izquierda",AVERAGE(AQ172:AS172)-MIN(AVERAGE(AN172:AP172),AVERAGE(AK172:AM172),AVERAGE(AH172:AJ172)),"N/A"))))</f>
        <v>0.66666666666666652</v>
      </c>
      <c r="AU172">
        <f>MAX(SUM(AH172:AJ172),SUM(AK172:AM172),SUM(AN172:AP172),SUM(AQ172:AS172))-MIN(SUM(AH172:AJ172),SUM(AK172:AM172),SUM(AN172:AP172),SUM(AQ172:AS172))</f>
        <v>4</v>
      </c>
      <c r="AV172">
        <f>IF(C172="Unión por la Patria (Frente de Todos)",AVERAGE(AK172:AM172)-AVERAGE(AH172:AJ172,AN172:AP172,AQ172:AS172),IF(C172="Juntos por el Cambio",AVERAGE(AH172:AJ172)-AVERAGE(AK172:AS172),IF(C172="La Libertad Avanza",AVERAGE(AN172:AP172)-AVERAGE(AQ172:AS172,AH172:AM172),IF(C172="Frente de Izquierda",AVERAGE(AQ172:AS172)-AVERAGE(AH172:AP172),"N/A"))))</f>
        <v>-0.22222222222222232</v>
      </c>
      <c r="AW172">
        <f>IF(C172="Unión por la Patria (Frente de Todos)",AK172-MIN(AH172,AN172,AQ172),IF(C172="Juntos por el Cambio",AH172-MIN(AK172,AN172,AQ172),IF(C172="La Libertad Avanza",AN172-MIN(AH172,AK172,AQ172),IF(C172="Frente de Izquierda",AQ172-MIN(AH172,AK172,AN172),"N/A"))))</f>
        <v>0</v>
      </c>
      <c r="AX172">
        <f>MAX(AH172,AK172,AN172,AQ172)-MIN(AH172,AK172,AN172,AQ172)</f>
        <v>1</v>
      </c>
      <c r="AY172">
        <f>IF(C172="Unión por la Patria (Frente de Todos)",AK172-AVERAGE(AQ172,AN172,AH172),IF(C172="Juntos por el Cambio",AH172-AVERAGE(AK172,AN172,AQ172),IF(C172="La Libertad Avanza",AN172-AVERAGE(AQ172,AK172,AH172),IF(C172="Frente de Izquierda",AQ172-AVERAGE(AN172,AK172,AH172),"N/A"))))</f>
        <v>-0.66666666666666652</v>
      </c>
      <c r="AZ172">
        <f>IF(C172="Unión por la Patria (Frente de Todos)",AL172-MIN(AI172,AO172,AR172),IF(C172="Juntos por el Cambio",AI172-MIN(AL172,AO172,AR172),IF(C172="La Libertad Avanza",AO172-MIN(AI172,AL172,AR172),IF(C172="Frente de Izquierda",AR172-MIN(AI172,AL172,AO172),"N/A"))))</f>
        <v>1</v>
      </c>
      <c r="BA172">
        <f>MAX(AI172,AL172,AO172,AR172)-MIN(AI172,AL172,AO172,AR172)</f>
        <v>2</v>
      </c>
      <c r="BB172">
        <f>IF(C172="Unión por la Patria (Frente de Todos)",AL172-AVERAGE(AI172,AO172,AR172),IF(C172="Juntos por el Cambio",AI172-AVERAGE(AL172,AO172,AR172),IF(C172="La Libertad Avanza",AO172-AVERAGE(AI172,AL172,AR172),IF(C172="Frente de Izquierda",AR172-AVERAGE(AI172,AL172,AO172),"N/A"))))</f>
        <v>-0.33333333333333348</v>
      </c>
      <c r="BC172">
        <f>IF(C172="Unión por la Patria (Frente de Todos)",AVERAGE(AH172:AJ172,AN172:AS172),IF(C172="Juntos por el Cambio",AVERAGE(AK172:AS172),IF(C172="La Libertad Avanza",AVERAGE(AQ172:AS172,AH172:AM172),IF(C172="Frente de Izquierda",AVERAGE(AH172:AP172),"N/A"))))</f>
        <v>3.2222222222222223</v>
      </c>
      <c r="BE172" t="s">
        <v>518</v>
      </c>
      <c r="BF172" t="s">
        <v>518</v>
      </c>
      <c r="BG172" t="s">
        <v>518</v>
      </c>
      <c r="BH172" t="s">
        <v>518</v>
      </c>
      <c r="BI172" t="s">
        <v>518</v>
      </c>
      <c r="BJ172" t="s">
        <v>518</v>
      </c>
      <c r="BK172" t="s">
        <v>518</v>
      </c>
      <c r="BL172" t="s">
        <v>518</v>
      </c>
      <c r="BM172" t="s">
        <v>518</v>
      </c>
      <c r="BN172" t="s">
        <v>518</v>
      </c>
      <c r="BO172" t="s">
        <v>518</v>
      </c>
      <c r="BP172" t="s">
        <v>518</v>
      </c>
      <c r="BQ172" t="s">
        <v>518</v>
      </c>
      <c r="BR172" t="s">
        <v>518</v>
      </c>
      <c r="BS172" t="s">
        <v>518</v>
      </c>
      <c r="BT172" t="s">
        <v>518</v>
      </c>
      <c r="BU172" t="s">
        <v>518</v>
      </c>
      <c r="BV172" t="s">
        <v>518</v>
      </c>
      <c r="BW172" t="s">
        <v>518</v>
      </c>
      <c r="BX172" t="s">
        <v>518</v>
      </c>
      <c r="BY172" t="s">
        <v>518</v>
      </c>
      <c r="BZ172" t="s">
        <v>518</v>
      </c>
      <c r="CA172" t="s">
        <v>518</v>
      </c>
      <c r="CB172" t="s">
        <v>518</v>
      </c>
      <c r="CC172" t="s">
        <v>518</v>
      </c>
      <c r="CD172" t="s">
        <v>518</v>
      </c>
      <c r="CE172" t="s">
        <v>518</v>
      </c>
      <c r="CF172" t="s">
        <v>518</v>
      </c>
      <c r="CG172" t="s">
        <v>518</v>
      </c>
      <c r="CH172" t="s">
        <v>518</v>
      </c>
      <c r="CI172" t="s">
        <v>518</v>
      </c>
      <c r="CJ172" t="s">
        <v>518</v>
      </c>
      <c r="CK172" t="s">
        <v>518</v>
      </c>
      <c r="CL172" t="s">
        <v>518</v>
      </c>
      <c r="CM172" t="s">
        <v>518</v>
      </c>
      <c r="CN172" t="s">
        <v>518</v>
      </c>
      <c r="CO172" t="s">
        <v>518</v>
      </c>
      <c r="CP172" t="s">
        <v>518</v>
      </c>
      <c r="CQ172" t="s">
        <v>518</v>
      </c>
      <c r="CR172" t="s">
        <v>518</v>
      </c>
      <c r="CS172" t="s">
        <v>518</v>
      </c>
      <c r="CT172" t="s">
        <v>518</v>
      </c>
      <c r="CU172" t="s">
        <v>518</v>
      </c>
      <c r="CV172" t="str">
        <f>IF(BE172="Unión por la Patria (Frente de Todos)",AVERAGE(CM172:CO172)-MIN(AVERAGE(CJ172:CL172),AVERAGE(CP172:CR172),AVERAGE(CS172:CU172)),IF(BE172="Juntos por el Cambio",AVERAGE(CJ172:CL172)-MIN(AVERAGE(CM172:CO172),AVERAGE(CP172:CR172),AVERAGE(CS172:CU172)),IF(BE172="La Libertad Avanza",AVERAGE(CP172:CR172)-MIN(AVERAGE(CS172:CU172),AVERAGE(CM172:CO172),AVERAGE(CJ172:CL172)),IF(BE172="Frente de Izquierda",AVERAGE(CS172:CU172)-MIN(AVERAGE(CP172:CR172),AVERAGE(CM172:CO172),AVERAGE(CJ172:CL172)),"N/A"))))</f>
        <v>N/A</v>
      </c>
      <c r="CW172" t="str">
        <f>IF(BF172="Unión por la Patria (Frente de Todos)",AVERAGE(CN172:CP172)-MIN(AVERAGE(CK172:CM172),AVERAGE(CQ172:CS172),AVERAGE(CT172:CV172)),IF(BF172="Juntos por el Cambio",AVERAGE(CK172:CM172)-MIN(AVERAGE(CN172:CP172),AVERAGE(CQ172:CS172),AVERAGE(CT172:CV172)),IF(BF172="La Libertad Avanza",AVERAGE(CQ172:CS172)-MIN(AVERAGE(CT172:CV172),AVERAGE(CN172:CP172),AVERAGE(CK172:CM172)),IF(BF172="Frente de Izquierda",AVERAGE(CT172:CV172)-MIN(AVERAGE(CQ172:CS172),AVERAGE(CN172:CP172),AVERAGE(CK172:CM172)),"N/A"))))</f>
        <v>N/A</v>
      </c>
      <c r="CX172" t="str">
        <f>IF(BG172="Unión por la Patria (Frente de Todos)",AVERAGE(CO172:CQ172)-MIN(AVERAGE(CL172:CN172),AVERAGE(CR172:CT172),AVERAGE(CU172:CW172)),IF(BG172="Juntos por el Cambio",AVERAGE(CL172:CN172)-MIN(AVERAGE(CO172:CQ172),AVERAGE(CR172:CT172),AVERAGE(CU172:CW172)),IF(BG172="La Libertad Avanza",AVERAGE(CR172:CT172)-MIN(AVERAGE(CU172:CW172),AVERAGE(CO172:CQ172),AVERAGE(CL172:CN172)),IF(BG172="Frente de Izquierda",AVERAGE(CU172:CW172)-MIN(AVERAGE(CR172:CT172),AVERAGE(CO172:CQ172),AVERAGE(CL172:CN172)),"N/A"))))</f>
        <v>N/A</v>
      </c>
      <c r="CY172" t="str">
        <f>IF(BH172="Unión por la Patria (Frente de Todos)",AVERAGE(CP172:CR172)-MIN(AVERAGE(CM172:CO172),AVERAGE(CS172:CU172),AVERAGE(CV172:CX172)),IF(BH172="Juntos por el Cambio",AVERAGE(CM172:CO172)-MIN(AVERAGE(CP172:CR172),AVERAGE(CS172:CU172),AVERAGE(CV172:CX172)),IF(BH172="La Libertad Avanza",AVERAGE(CS172:CU172)-MIN(AVERAGE(CV172:CX172),AVERAGE(CP172:CR172),AVERAGE(CM172:CO172)),IF(BH172="Frente de Izquierda",AVERAGE(CV172:CX172)-MIN(AVERAGE(CS172:CU172),AVERAGE(CP172:CR172),AVERAGE(CM172:CO172)),"N/A"))))</f>
        <v>N/A</v>
      </c>
      <c r="CZ172" t="str">
        <f>IF(BI172="Unión por la Patria (Frente de Todos)",AVERAGE(CQ172:CS172)-MIN(AVERAGE(CN172:CP172),AVERAGE(CT172:CV172),AVERAGE(CW172:CY172)),IF(BI172="Juntos por el Cambio",AVERAGE(CN172:CP172)-MIN(AVERAGE(CQ172:CS172),AVERAGE(CT172:CV172),AVERAGE(CW172:CY172)),IF(BI172="La Libertad Avanza",AVERAGE(CT172:CV172)-MIN(AVERAGE(CW172:CY172),AVERAGE(CQ172:CS172),AVERAGE(CN172:CP172)),IF(BI172="Frente de Izquierda",AVERAGE(CW172:CY172)-MIN(AVERAGE(CT172:CV172),AVERAGE(CQ172:CS172),AVERAGE(CN172:CP172)),"N/A"))))</f>
        <v>N/A</v>
      </c>
      <c r="DA172" t="str">
        <f>IF(BJ172="Unión por la Patria (Frente de Todos)",AVERAGE(CR172:CT172)-MIN(AVERAGE(CO172:CQ172),AVERAGE(CU172:CW172),AVERAGE(CX172:CZ172)),IF(BJ172="Juntos por el Cambio",AVERAGE(CO172:CQ172)-MIN(AVERAGE(CR172:CT172),AVERAGE(CU172:CW172),AVERAGE(CX172:CZ172)),IF(BJ172="La Libertad Avanza",AVERAGE(CU172:CW172)-MIN(AVERAGE(CX172:CZ172),AVERAGE(CR172:CT172),AVERAGE(CO172:CQ172)),IF(BJ172="Frente de Izquierda",AVERAGE(CX172:CZ172)-MIN(AVERAGE(CU172:CW172),AVERAGE(CR172:CT172),AVERAGE(CO172:CQ172)),"N/A"))))</f>
        <v>N/A</v>
      </c>
      <c r="DB172" t="str">
        <f>IF(BK172="Unión por la Patria (Frente de Todos)",AVERAGE(CS172:CU172)-MIN(AVERAGE(CP172:CR172),AVERAGE(CV172:CX172),AVERAGE(CY172:DA172)),IF(BK172="Juntos por el Cambio",AVERAGE(CP172:CR172)-MIN(AVERAGE(CS172:CU172),AVERAGE(CV172:CX172),AVERAGE(CY172:DA172)),IF(BK172="La Libertad Avanza",AVERAGE(CV172:CX172)-MIN(AVERAGE(CY172:DA172),AVERAGE(CS172:CU172),AVERAGE(CP172:CR172)),IF(BK172="Frente de Izquierda",AVERAGE(CY172:DA172)-MIN(AVERAGE(CV172:CX172),AVERAGE(CS172:CU172),AVERAGE(CP172:CR172)),"N/A"))))</f>
        <v>N/A</v>
      </c>
      <c r="DC172" t="str">
        <f>IF(BL172="Unión por la Patria (Frente de Todos)",AVERAGE(CT172:CV172)-MIN(AVERAGE(CQ172:CS172),AVERAGE(CW172:CY172),AVERAGE(CZ172:DB172)),IF(BL172="Juntos por el Cambio",AVERAGE(CQ172:CS172)-MIN(AVERAGE(CT172:CV172),AVERAGE(CW172:CY172),AVERAGE(CZ172:DB172)),IF(BL172="La Libertad Avanza",AVERAGE(CW172:CY172)-MIN(AVERAGE(CZ172:DB172),AVERAGE(CT172:CV172),AVERAGE(CQ172:CS172)),IF(BL172="Frente de Izquierda",AVERAGE(CZ172:DB172)-MIN(AVERAGE(CW172:CY172),AVERAGE(CT172:CV172),AVERAGE(CQ172:CS172)),"N/A"))))</f>
        <v>N/A</v>
      </c>
      <c r="DD172" t="str">
        <f>IF(BE172="Unión por la Patria (Frente de Todos)",CN172-AVERAGE(CK172,CQ172,CT172),IF(BE172="Juntos por el Cambio",CK172-AVERAGE(CN172,CQ172,CT172),IF(BE172="La Libertad Avanza",CQ172-AVERAGE(CK172,CN172,CT172),IF(BE172="Frente de Izquierda",CT172-AVERAGE(CK172,CN172,CQ172),"N/A"))))</f>
        <v>N/A</v>
      </c>
      <c r="DE172" t="str">
        <f>IF(BE172="Unión por la Patria (Frente de Todos)",AVERAGE(CJ172:CL172,CP172:CU172),IF(BE172="Juntos por el Cambio",AVERAGE(CM172:CU172),IF(BE172="La Libertad Avanza",AVERAGE(CS172:CU172,CJ172:CO172),IF(BE172="Frente de Izquierda",AVERAGE(CJ172:CR172),"N/A"))))</f>
        <v>N/A</v>
      </c>
      <c r="DF172" t="s">
        <v>518</v>
      </c>
      <c r="DG172" t="s">
        <v>518</v>
      </c>
      <c r="DH172" t="s">
        <v>518</v>
      </c>
      <c r="DI172" t="s">
        <v>518</v>
      </c>
      <c r="DJ172" t="s">
        <v>518</v>
      </c>
      <c r="DK172" t="s">
        <v>518</v>
      </c>
      <c r="DL172" t="s">
        <v>518</v>
      </c>
      <c r="DM172" t="s">
        <v>518</v>
      </c>
      <c r="DN172" t="s">
        <v>518</v>
      </c>
      <c r="DO172" t="s">
        <v>518</v>
      </c>
      <c r="DP172" t="s">
        <v>518</v>
      </c>
      <c r="DQ172" t="s">
        <v>518</v>
      </c>
      <c r="DR172" t="s">
        <v>518</v>
      </c>
      <c r="DS172" t="s">
        <v>518</v>
      </c>
      <c r="DT172" t="s">
        <v>518</v>
      </c>
      <c r="DU172" t="s">
        <v>518</v>
      </c>
      <c r="DV172" t="s">
        <v>518</v>
      </c>
      <c r="DW172" t="s">
        <v>518</v>
      </c>
      <c r="DX172" t="s">
        <v>518</v>
      </c>
      <c r="DY172" t="s">
        <v>518</v>
      </c>
      <c r="DZ172" t="s">
        <v>518</v>
      </c>
    </row>
    <row r="173" spans="1:130" x14ac:dyDescent="0.2">
      <c r="A173" s="44">
        <v>461</v>
      </c>
      <c r="B173" s="44" t="s">
        <v>518</v>
      </c>
      <c r="C173" s="44" t="s">
        <v>47</v>
      </c>
      <c r="D173" s="44">
        <v>3</v>
      </c>
      <c r="E173" s="44">
        <v>7</v>
      </c>
      <c r="F173" s="44">
        <v>4</v>
      </c>
      <c r="G173" s="44">
        <v>1</v>
      </c>
      <c r="H173" s="44">
        <v>2</v>
      </c>
      <c r="I173" s="44">
        <v>6</v>
      </c>
      <c r="J173" s="44">
        <v>3</v>
      </c>
      <c r="K173" s="44">
        <f>AVERAGE(ABS(F173-4),ABS(G173-4),ABS(H173-4),ABS(I173-4),ABS(J173-4))</f>
        <v>1.6</v>
      </c>
      <c r="L173" s="44">
        <v>5</v>
      </c>
      <c r="M173" s="44">
        <v>4</v>
      </c>
      <c r="N173" s="44">
        <v>7</v>
      </c>
      <c r="O173" s="9">
        <f>AVERAGE(L173:N173)</f>
        <v>5.333333333333333</v>
      </c>
      <c r="P173" s="44">
        <v>5</v>
      </c>
      <c r="Q173" s="44">
        <v>7</v>
      </c>
      <c r="R173" s="44">
        <v>2</v>
      </c>
      <c r="S173" s="44">
        <v>7</v>
      </c>
      <c r="T173" s="44">
        <f>-P173+Q173-R173+S173</f>
        <v>7</v>
      </c>
      <c r="U173" s="44">
        <v>3</v>
      </c>
      <c r="V173" s="44">
        <v>1</v>
      </c>
      <c r="W173" s="44">
        <v>2</v>
      </c>
      <c r="X173" s="44"/>
      <c r="Y173" s="44"/>
      <c r="Z173" s="44"/>
      <c r="AA173" s="44"/>
      <c r="AB173" s="44"/>
      <c r="AC173" s="44"/>
      <c r="AD173" s="44"/>
      <c r="AE173" s="44"/>
      <c r="AF173" s="44"/>
      <c r="AG173" s="44">
        <f>AVERAGE(U173:AF173)</f>
        <v>2</v>
      </c>
      <c r="AH173" s="44">
        <v>3</v>
      </c>
      <c r="AI173" s="44">
        <v>3</v>
      </c>
      <c r="AJ173" s="44">
        <v>3</v>
      </c>
      <c r="AK173" s="44">
        <v>3</v>
      </c>
      <c r="AL173" s="44">
        <v>3</v>
      </c>
      <c r="AM173" s="44">
        <v>3</v>
      </c>
      <c r="AN173" s="44">
        <v>3</v>
      </c>
      <c r="AO173" s="44">
        <v>3</v>
      </c>
      <c r="AP173" s="44">
        <v>3</v>
      </c>
      <c r="AQ173" s="44">
        <v>3</v>
      </c>
      <c r="AR173" s="44">
        <v>3</v>
      </c>
      <c r="AS173" s="44">
        <v>3</v>
      </c>
      <c r="AT173">
        <f>IF(C173="Unión por la Patria (Frente de Todos)",AVERAGE(AK173:AM173)-MIN(AVERAGE(AH173:AJ173),AVERAGE(AN173:AP173),AVERAGE(AQ173:AS173)),IF(C173="Juntos por el Cambio",AVERAGE(AH173:AJ173)-MIN(AVERAGE(AK173:AM173),AVERAGE(AN173:AP173),AVERAGE(AQ173:AS173)),IF(C173="La Libertad Avanza",AVERAGE(AN173:AP173)-MIN(AVERAGE(AQ173:AS173),AVERAGE(AK173:AM173),AVERAGE(AH173:AJ173)),IF(C173="Frente de Izquierda",AVERAGE(AQ173:AS173)-MIN(AVERAGE(AN173:AP173),AVERAGE(AK173:AM173),AVERAGE(AH173:AJ173)),"N/A"))))</f>
        <v>0</v>
      </c>
      <c r="AU173">
        <f>MAX(SUM(AH173:AJ173),SUM(AK173:AM173),SUM(AN173:AP173),SUM(AQ173:AS173))-MIN(SUM(AH173:AJ173),SUM(AK173:AM173),SUM(AN173:AP173),SUM(AQ173:AS173))</f>
        <v>0</v>
      </c>
      <c r="AV173">
        <f>IF(C173="Unión por la Patria (Frente de Todos)",AVERAGE(AK173:AM173)-AVERAGE(AH173:AJ173,AN173:AP173,AQ173:AS173),IF(C173="Juntos por el Cambio",AVERAGE(AH173:AJ173)-AVERAGE(AK173:AS173),IF(C173="La Libertad Avanza",AVERAGE(AN173:AP173)-AVERAGE(AQ173:AS173,AH173:AM173),IF(C173="Frente de Izquierda",AVERAGE(AQ173:AS173)-AVERAGE(AH173:AP173),"N/A"))))</f>
        <v>0</v>
      </c>
      <c r="AW173">
        <f>IF(C173="Unión por la Patria (Frente de Todos)",AK173-MIN(AH173,AN173,AQ173),IF(C173="Juntos por el Cambio",AH173-MIN(AK173,AN173,AQ173),IF(C173="La Libertad Avanza",AN173-MIN(AH173,AK173,AQ173),IF(C173="Frente de Izquierda",AQ173-MIN(AH173,AK173,AN173),"N/A"))))</f>
        <v>0</v>
      </c>
      <c r="AX173">
        <f>MAX(AH173,AK173,AN173,AQ173)-MIN(AH173,AK173,AN173,AQ173)</f>
        <v>0</v>
      </c>
      <c r="AY173">
        <f>IF(C173="Unión por la Patria (Frente de Todos)",AK173-AVERAGE(AQ173,AN173,AH173),IF(C173="Juntos por el Cambio",AH173-AVERAGE(AK173,AN173,AQ173),IF(C173="La Libertad Avanza",AN173-AVERAGE(AQ173,AK173,AH173),IF(C173="Frente de Izquierda",AQ173-AVERAGE(AN173,AK173,AH173),"N/A"))))</f>
        <v>0</v>
      </c>
      <c r="AZ173">
        <f>IF(C173="Unión por la Patria (Frente de Todos)",AL173-MIN(AI173,AO173,AR173),IF(C173="Juntos por el Cambio",AI173-MIN(AL173,AO173,AR173),IF(C173="La Libertad Avanza",AO173-MIN(AI173,AL173,AR173),IF(C173="Frente de Izquierda",AR173-MIN(AI173,AL173,AO173),"N/A"))))</f>
        <v>0</v>
      </c>
      <c r="BA173">
        <f>MAX(AI173,AL173,AO173,AR173)-MIN(AI173,AL173,AO173,AR173)</f>
        <v>0</v>
      </c>
      <c r="BB173">
        <f>IF(C173="Unión por la Patria (Frente de Todos)",AL173-AVERAGE(AI173,AO173,AR173),IF(C173="Juntos por el Cambio",AI173-AVERAGE(AL173,AO173,AR173),IF(C173="La Libertad Avanza",AO173-AVERAGE(AI173,AL173,AR173),IF(C173="Frente de Izquierda",AR173-AVERAGE(AI173,AL173,AO173),"N/A"))))</f>
        <v>0</v>
      </c>
      <c r="BC173">
        <f>IF(C173="Unión por la Patria (Frente de Todos)",AVERAGE(AH173:AJ173,AN173:AS173),IF(C173="Juntos por el Cambio",AVERAGE(AK173:AS173),IF(C173="La Libertad Avanza",AVERAGE(AQ173:AS173,AH173:AM173),IF(C173="Frente de Izquierda",AVERAGE(AH173:AP173),"N/A"))))</f>
        <v>3</v>
      </c>
      <c r="BE173" t="s">
        <v>518</v>
      </c>
      <c r="BF173" t="s">
        <v>518</v>
      </c>
      <c r="BG173" t="s">
        <v>518</v>
      </c>
      <c r="BH173" t="s">
        <v>518</v>
      </c>
      <c r="BI173" t="s">
        <v>518</v>
      </c>
      <c r="BJ173" t="s">
        <v>518</v>
      </c>
      <c r="BK173" t="s">
        <v>518</v>
      </c>
      <c r="BL173" t="s">
        <v>518</v>
      </c>
      <c r="BM173" t="s">
        <v>518</v>
      </c>
      <c r="BN173" t="s">
        <v>518</v>
      </c>
      <c r="BO173" t="s">
        <v>518</v>
      </c>
      <c r="BP173" t="s">
        <v>518</v>
      </c>
      <c r="BQ173" t="s">
        <v>518</v>
      </c>
      <c r="BR173" t="s">
        <v>518</v>
      </c>
      <c r="BS173" t="s">
        <v>518</v>
      </c>
      <c r="BT173" t="s">
        <v>518</v>
      </c>
      <c r="BU173" t="s">
        <v>518</v>
      </c>
      <c r="BV173" t="s">
        <v>518</v>
      </c>
      <c r="BW173" t="s">
        <v>518</v>
      </c>
      <c r="BX173" t="s">
        <v>518</v>
      </c>
      <c r="BY173" t="s">
        <v>518</v>
      </c>
      <c r="BZ173" t="s">
        <v>518</v>
      </c>
      <c r="CA173" t="s">
        <v>518</v>
      </c>
      <c r="CB173" t="s">
        <v>518</v>
      </c>
      <c r="CC173" t="s">
        <v>518</v>
      </c>
      <c r="CD173" t="s">
        <v>518</v>
      </c>
      <c r="CE173" t="s">
        <v>518</v>
      </c>
      <c r="CF173" t="s">
        <v>518</v>
      </c>
      <c r="CG173" t="s">
        <v>518</v>
      </c>
      <c r="CH173" t="s">
        <v>518</v>
      </c>
      <c r="CI173" t="s">
        <v>518</v>
      </c>
      <c r="CJ173" t="s">
        <v>518</v>
      </c>
      <c r="CK173" t="s">
        <v>518</v>
      </c>
      <c r="CL173" t="s">
        <v>518</v>
      </c>
      <c r="CM173" t="s">
        <v>518</v>
      </c>
      <c r="CN173" t="s">
        <v>518</v>
      </c>
      <c r="CO173" t="s">
        <v>518</v>
      </c>
      <c r="CP173" t="s">
        <v>518</v>
      </c>
      <c r="CQ173" t="s">
        <v>518</v>
      </c>
      <c r="CR173" t="s">
        <v>518</v>
      </c>
      <c r="CS173" t="s">
        <v>518</v>
      </c>
      <c r="CT173" t="s">
        <v>518</v>
      </c>
      <c r="CU173" t="s">
        <v>518</v>
      </c>
      <c r="CV173" t="str">
        <f>IF(BE173="Unión por la Patria (Frente de Todos)",AVERAGE(CM173:CO173)-MIN(AVERAGE(CJ173:CL173),AVERAGE(CP173:CR173),AVERAGE(CS173:CU173)),IF(BE173="Juntos por el Cambio",AVERAGE(CJ173:CL173)-MIN(AVERAGE(CM173:CO173),AVERAGE(CP173:CR173),AVERAGE(CS173:CU173)),IF(BE173="La Libertad Avanza",AVERAGE(CP173:CR173)-MIN(AVERAGE(CS173:CU173),AVERAGE(CM173:CO173),AVERAGE(CJ173:CL173)),IF(BE173="Frente de Izquierda",AVERAGE(CS173:CU173)-MIN(AVERAGE(CP173:CR173),AVERAGE(CM173:CO173),AVERAGE(CJ173:CL173)),"N/A"))))</f>
        <v>N/A</v>
      </c>
      <c r="CW173" t="str">
        <f>IF(BF173="Unión por la Patria (Frente de Todos)",AVERAGE(CN173:CP173)-MIN(AVERAGE(CK173:CM173),AVERAGE(CQ173:CS173),AVERAGE(CT173:CV173)),IF(BF173="Juntos por el Cambio",AVERAGE(CK173:CM173)-MIN(AVERAGE(CN173:CP173),AVERAGE(CQ173:CS173),AVERAGE(CT173:CV173)),IF(BF173="La Libertad Avanza",AVERAGE(CQ173:CS173)-MIN(AVERAGE(CT173:CV173),AVERAGE(CN173:CP173),AVERAGE(CK173:CM173)),IF(BF173="Frente de Izquierda",AVERAGE(CT173:CV173)-MIN(AVERAGE(CQ173:CS173),AVERAGE(CN173:CP173),AVERAGE(CK173:CM173)),"N/A"))))</f>
        <v>N/A</v>
      </c>
      <c r="CX173" t="str">
        <f>IF(BG173="Unión por la Patria (Frente de Todos)",AVERAGE(CO173:CQ173)-MIN(AVERAGE(CL173:CN173),AVERAGE(CR173:CT173),AVERAGE(CU173:CW173)),IF(BG173="Juntos por el Cambio",AVERAGE(CL173:CN173)-MIN(AVERAGE(CO173:CQ173),AVERAGE(CR173:CT173),AVERAGE(CU173:CW173)),IF(BG173="La Libertad Avanza",AVERAGE(CR173:CT173)-MIN(AVERAGE(CU173:CW173),AVERAGE(CO173:CQ173),AVERAGE(CL173:CN173)),IF(BG173="Frente de Izquierda",AVERAGE(CU173:CW173)-MIN(AVERAGE(CR173:CT173),AVERAGE(CO173:CQ173),AVERAGE(CL173:CN173)),"N/A"))))</f>
        <v>N/A</v>
      </c>
      <c r="CY173" t="str">
        <f>IF(BH173="Unión por la Patria (Frente de Todos)",AVERAGE(CP173:CR173)-MIN(AVERAGE(CM173:CO173),AVERAGE(CS173:CU173),AVERAGE(CV173:CX173)),IF(BH173="Juntos por el Cambio",AVERAGE(CM173:CO173)-MIN(AVERAGE(CP173:CR173),AVERAGE(CS173:CU173),AVERAGE(CV173:CX173)),IF(BH173="La Libertad Avanza",AVERAGE(CS173:CU173)-MIN(AVERAGE(CV173:CX173),AVERAGE(CP173:CR173),AVERAGE(CM173:CO173)),IF(BH173="Frente de Izquierda",AVERAGE(CV173:CX173)-MIN(AVERAGE(CS173:CU173),AVERAGE(CP173:CR173),AVERAGE(CM173:CO173)),"N/A"))))</f>
        <v>N/A</v>
      </c>
      <c r="CZ173" t="str">
        <f>IF(BI173="Unión por la Patria (Frente de Todos)",AVERAGE(CQ173:CS173)-MIN(AVERAGE(CN173:CP173),AVERAGE(CT173:CV173),AVERAGE(CW173:CY173)),IF(BI173="Juntos por el Cambio",AVERAGE(CN173:CP173)-MIN(AVERAGE(CQ173:CS173),AVERAGE(CT173:CV173),AVERAGE(CW173:CY173)),IF(BI173="La Libertad Avanza",AVERAGE(CT173:CV173)-MIN(AVERAGE(CW173:CY173),AVERAGE(CQ173:CS173),AVERAGE(CN173:CP173)),IF(BI173="Frente de Izquierda",AVERAGE(CW173:CY173)-MIN(AVERAGE(CT173:CV173),AVERAGE(CQ173:CS173),AVERAGE(CN173:CP173)),"N/A"))))</f>
        <v>N/A</v>
      </c>
      <c r="DA173" t="str">
        <f>IF(BJ173="Unión por la Patria (Frente de Todos)",AVERAGE(CR173:CT173)-MIN(AVERAGE(CO173:CQ173),AVERAGE(CU173:CW173),AVERAGE(CX173:CZ173)),IF(BJ173="Juntos por el Cambio",AVERAGE(CO173:CQ173)-MIN(AVERAGE(CR173:CT173),AVERAGE(CU173:CW173),AVERAGE(CX173:CZ173)),IF(BJ173="La Libertad Avanza",AVERAGE(CU173:CW173)-MIN(AVERAGE(CX173:CZ173),AVERAGE(CR173:CT173),AVERAGE(CO173:CQ173)),IF(BJ173="Frente de Izquierda",AVERAGE(CX173:CZ173)-MIN(AVERAGE(CU173:CW173),AVERAGE(CR173:CT173),AVERAGE(CO173:CQ173)),"N/A"))))</f>
        <v>N/A</v>
      </c>
      <c r="DB173" t="str">
        <f>IF(BK173="Unión por la Patria (Frente de Todos)",AVERAGE(CS173:CU173)-MIN(AVERAGE(CP173:CR173),AVERAGE(CV173:CX173),AVERAGE(CY173:DA173)),IF(BK173="Juntos por el Cambio",AVERAGE(CP173:CR173)-MIN(AVERAGE(CS173:CU173),AVERAGE(CV173:CX173),AVERAGE(CY173:DA173)),IF(BK173="La Libertad Avanza",AVERAGE(CV173:CX173)-MIN(AVERAGE(CY173:DA173),AVERAGE(CS173:CU173),AVERAGE(CP173:CR173)),IF(BK173="Frente de Izquierda",AVERAGE(CY173:DA173)-MIN(AVERAGE(CV173:CX173),AVERAGE(CS173:CU173),AVERAGE(CP173:CR173)),"N/A"))))</f>
        <v>N/A</v>
      </c>
      <c r="DC173" t="str">
        <f>IF(BL173="Unión por la Patria (Frente de Todos)",AVERAGE(CT173:CV173)-MIN(AVERAGE(CQ173:CS173),AVERAGE(CW173:CY173),AVERAGE(CZ173:DB173)),IF(BL173="Juntos por el Cambio",AVERAGE(CQ173:CS173)-MIN(AVERAGE(CT173:CV173),AVERAGE(CW173:CY173),AVERAGE(CZ173:DB173)),IF(BL173="La Libertad Avanza",AVERAGE(CW173:CY173)-MIN(AVERAGE(CZ173:DB173),AVERAGE(CT173:CV173),AVERAGE(CQ173:CS173)),IF(BL173="Frente de Izquierda",AVERAGE(CZ173:DB173)-MIN(AVERAGE(CW173:CY173),AVERAGE(CT173:CV173),AVERAGE(CQ173:CS173)),"N/A"))))</f>
        <v>N/A</v>
      </c>
      <c r="DD173" t="str">
        <f>IF(BE173="Unión por la Patria (Frente de Todos)",CN173-AVERAGE(CK173,CQ173,CT173),IF(BE173="Juntos por el Cambio",CK173-AVERAGE(CN173,CQ173,CT173),IF(BE173="La Libertad Avanza",CQ173-AVERAGE(CK173,CN173,CT173),IF(BE173="Frente de Izquierda",CT173-AVERAGE(CK173,CN173,CQ173),"N/A"))))</f>
        <v>N/A</v>
      </c>
      <c r="DE173" t="str">
        <f>IF(BE173="Unión por la Patria (Frente de Todos)",AVERAGE(CJ173:CL173,CP173:CU173),IF(BE173="Juntos por el Cambio",AVERAGE(CM173:CU173),IF(BE173="La Libertad Avanza",AVERAGE(CS173:CU173,CJ173:CO173),IF(BE173="Frente de Izquierda",AVERAGE(CJ173:CR173),"N/A"))))</f>
        <v>N/A</v>
      </c>
      <c r="DF173" t="s">
        <v>518</v>
      </c>
      <c r="DG173" t="s">
        <v>518</v>
      </c>
      <c r="DH173" t="s">
        <v>518</v>
      </c>
      <c r="DI173" t="s">
        <v>518</v>
      </c>
      <c r="DJ173" t="s">
        <v>518</v>
      </c>
      <c r="DK173" t="s">
        <v>518</v>
      </c>
      <c r="DL173" t="s">
        <v>518</v>
      </c>
      <c r="DM173" t="s">
        <v>518</v>
      </c>
      <c r="DN173" t="s">
        <v>518</v>
      </c>
      <c r="DO173" t="s">
        <v>518</v>
      </c>
      <c r="DP173" t="s">
        <v>518</v>
      </c>
      <c r="DQ173" t="s">
        <v>518</v>
      </c>
      <c r="DR173" t="s">
        <v>518</v>
      </c>
      <c r="DS173" t="s">
        <v>518</v>
      </c>
      <c r="DT173" t="s">
        <v>518</v>
      </c>
      <c r="DU173" t="s">
        <v>518</v>
      </c>
      <c r="DV173" t="s">
        <v>518</v>
      </c>
      <c r="DW173" t="s">
        <v>518</v>
      </c>
      <c r="DX173" t="s">
        <v>518</v>
      </c>
      <c r="DY173" t="s">
        <v>518</v>
      </c>
      <c r="DZ173" t="s">
        <v>518</v>
      </c>
    </row>
    <row r="174" spans="1:130" x14ac:dyDescent="0.2">
      <c r="A174" s="44">
        <v>857</v>
      </c>
      <c r="B174" s="44">
        <v>0</v>
      </c>
      <c r="C174" s="44" t="s">
        <v>47</v>
      </c>
      <c r="D174" s="44">
        <v>2</v>
      </c>
      <c r="E174" s="44">
        <v>7</v>
      </c>
      <c r="F174" s="44">
        <v>2</v>
      </c>
      <c r="G174" s="44">
        <v>1</v>
      </c>
      <c r="H174" s="44">
        <v>2</v>
      </c>
      <c r="I174" s="44">
        <v>4</v>
      </c>
      <c r="J174" s="44">
        <v>5</v>
      </c>
      <c r="K174" s="44">
        <f>AVERAGE(ABS(F174-4),ABS(G174-4),ABS(H174-4),ABS(I174-4),ABS(J174-4))</f>
        <v>1.6</v>
      </c>
      <c r="L174" s="44">
        <v>6</v>
      </c>
      <c r="M174" s="44">
        <v>2</v>
      </c>
      <c r="N174" s="44">
        <v>5</v>
      </c>
      <c r="O174" s="9">
        <f>AVERAGE(L174:N174)</f>
        <v>4.333333333333333</v>
      </c>
      <c r="P174" s="44">
        <v>2</v>
      </c>
      <c r="Q174" s="44">
        <v>7</v>
      </c>
      <c r="R174" s="44">
        <v>2</v>
      </c>
      <c r="S174" s="44">
        <v>7</v>
      </c>
      <c r="T174" s="44">
        <f>-P174+Q174-R174+S174</f>
        <v>10</v>
      </c>
      <c r="U174" s="44">
        <v>1</v>
      </c>
      <c r="V174" s="44">
        <v>4</v>
      </c>
      <c r="W174" s="44">
        <v>2</v>
      </c>
      <c r="X174" s="44"/>
      <c r="Y174" s="44"/>
      <c r="Z174" s="44"/>
      <c r="AA174" s="44"/>
      <c r="AB174" s="44"/>
      <c r="AC174" s="44"/>
      <c r="AD174" s="44"/>
      <c r="AE174" s="44"/>
      <c r="AF174" s="44"/>
      <c r="AG174" s="44">
        <f>AVERAGE(U174:AF174)</f>
        <v>2.3333333333333335</v>
      </c>
      <c r="AH174" s="44">
        <v>5</v>
      </c>
      <c r="AI174" s="44">
        <v>6</v>
      </c>
      <c r="AJ174" s="44">
        <v>6</v>
      </c>
      <c r="AK174" s="44">
        <v>4</v>
      </c>
      <c r="AL174" s="44">
        <v>5</v>
      </c>
      <c r="AM174" s="44">
        <v>6</v>
      </c>
      <c r="AN174" s="44">
        <v>2</v>
      </c>
      <c r="AO174" s="44">
        <v>1</v>
      </c>
      <c r="AP174" s="44">
        <v>6</v>
      </c>
      <c r="AQ174" s="44">
        <v>4</v>
      </c>
      <c r="AR174" s="44">
        <v>6</v>
      </c>
      <c r="AS174" s="44">
        <v>6</v>
      </c>
      <c r="AT174">
        <f>IF(C174="Unión por la Patria (Frente de Todos)",AVERAGE(AK174:AM174)-MIN(AVERAGE(AH174:AJ174),AVERAGE(AN174:AP174),AVERAGE(AQ174:AS174)),IF(C174="Juntos por el Cambio",AVERAGE(AH174:AJ174)-MIN(AVERAGE(AK174:AM174),AVERAGE(AN174:AP174),AVERAGE(AQ174:AS174)),IF(C174="La Libertad Avanza",AVERAGE(AN174:AP174)-MIN(AVERAGE(AQ174:AS174),AVERAGE(AK174:AM174),AVERAGE(AH174:AJ174)),IF(C174="Frente de Izquierda",AVERAGE(AQ174:AS174)-MIN(AVERAGE(AN174:AP174),AVERAGE(AK174:AM174),AVERAGE(AH174:AJ174)),"N/A"))))</f>
        <v>2.666666666666667</v>
      </c>
      <c r="AU174">
        <f>MAX(SUM(AH174:AJ174),SUM(AK174:AM174),SUM(AN174:AP174),SUM(AQ174:AS174))-MIN(SUM(AH174:AJ174),SUM(AK174:AM174),SUM(AN174:AP174),SUM(AQ174:AS174))</f>
        <v>8</v>
      </c>
      <c r="AV174">
        <f>IF(C174="Unión por la Patria (Frente de Todos)",AVERAGE(AK174:AM174)-AVERAGE(AH174:AJ174,AN174:AP174,AQ174:AS174),IF(C174="Juntos por el Cambio",AVERAGE(AH174:AJ174)-AVERAGE(AK174:AS174),IF(C174="La Libertad Avanza",AVERAGE(AN174:AP174)-AVERAGE(AQ174:AS174,AH174:AM174),IF(C174="Frente de Izquierda",AVERAGE(AQ174:AS174)-AVERAGE(AH174:AP174),"N/A"))))</f>
        <v>1.2222222222222223</v>
      </c>
      <c r="AW174">
        <f>IF(C174="Unión por la Patria (Frente de Todos)",AK174-MIN(AH174,AN174,AQ174),IF(C174="Juntos por el Cambio",AH174-MIN(AK174,AN174,AQ174),IF(C174="La Libertad Avanza",AN174-MIN(AH174,AK174,AQ174),IF(C174="Frente de Izquierda",AQ174-MIN(AH174,AK174,AN174),"N/A"))))</f>
        <v>3</v>
      </c>
      <c r="AX174">
        <f>MAX(AH174,AK174,AN174,AQ174)-MIN(AH174,AK174,AN174,AQ174)</f>
        <v>3</v>
      </c>
      <c r="AY174">
        <f>IF(C174="Unión por la Patria (Frente de Todos)",AK174-AVERAGE(AQ174,AN174,AH174),IF(C174="Juntos por el Cambio",AH174-AVERAGE(AK174,AN174,AQ174),IF(C174="La Libertad Avanza",AN174-AVERAGE(AQ174,AK174,AH174),IF(C174="Frente de Izquierda",AQ174-AVERAGE(AN174,AK174,AH174),"N/A"))))</f>
        <v>1.6666666666666665</v>
      </c>
      <c r="AZ174">
        <f>IF(C174="Unión por la Patria (Frente de Todos)",AL174-MIN(AI174,AO174,AR174),IF(C174="Juntos por el Cambio",AI174-MIN(AL174,AO174,AR174),IF(C174="La Libertad Avanza",AO174-MIN(AI174,AL174,AR174),IF(C174="Frente de Izquierda",AR174-MIN(AI174,AL174,AO174),"N/A"))))</f>
        <v>5</v>
      </c>
      <c r="BA174">
        <f>MAX(AI174,AL174,AO174,AR174)-MIN(AI174,AL174,AO174,AR174)</f>
        <v>5</v>
      </c>
      <c r="BB174">
        <f>IF(C174="Unión por la Patria (Frente de Todos)",AL174-AVERAGE(AI174,AO174,AR174),IF(C174="Juntos por el Cambio",AI174-AVERAGE(AL174,AO174,AR174),IF(C174="La Libertad Avanza",AO174-AVERAGE(AI174,AL174,AR174),IF(C174="Frente de Izquierda",AR174-AVERAGE(AI174,AL174,AO174),"N/A"))))</f>
        <v>2</v>
      </c>
      <c r="BC174">
        <f>IF(C174="Unión por la Patria (Frente de Todos)",AVERAGE(AH174:AJ174,AN174:AS174),IF(C174="Juntos por el Cambio",AVERAGE(AK174:AS174),IF(C174="La Libertad Avanza",AVERAGE(AQ174:AS174,AH174:AM174),IF(C174="Frente de Izquierda",AVERAGE(AH174:AP174),"N/A"))))</f>
        <v>4.4444444444444446</v>
      </c>
      <c r="BE174" t="s">
        <v>41</v>
      </c>
      <c r="BF174">
        <v>2</v>
      </c>
      <c r="BG174">
        <v>7</v>
      </c>
      <c r="BH174">
        <v>3</v>
      </c>
      <c r="BI174">
        <v>2</v>
      </c>
      <c r="BJ174">
        <v>3</v>
      </c>
      <c r="BK174">
        <v>5</v>
      </c>
      <c r="BL174">
        <v>4</v>
      </c>
      <c r="BM174" s="44">
        <f>AVERAGE(ABS(BH174-4),ABS(BI174-4),ABS(BJ174-4),ABS(BK174-4),ABS(BL174-4))</f>
        <v>1</v>
      </c>
      <c r="BN174">
        <v>5</v>
      </c>
      <c r="BO174">
        <v>4</v>
      </c>
      <c r="BP174">
        <v>5</v>
      </c>
      <c r="BQ174" s="9">
        <f>AVERAGE(BN174:BP174)</f>
        <v>4.666666666666667</v>
      </c>
      <c r="BR174">
        <v>3</v>
      </c>
      <c r="BS174">
        <v>7</v>
      </c>
      <c r="BT174">
        <v>2</v>
      </c>
      <c r="BU174">
        <v>7</v>
      </c>
      <c r="BV174" s="44">
        <f>-BR174+BS174-BT174+BU174</f>
        <v>9</v>
      </c>
      <c r="CI174" t="str">
        <f>IF(AR174="Unión por la Patria (Frente de Todos)",AVERAGE(BZ174:CB174)-MIN(AVERAGE(BW174:BY174),AVERAGE(CC174:CE174),AVERAGE(CF174:CH174)),IF(AR174="Juntos por el Cambio",AVERAGE(BW174:BY174)-MIN(AVERAGE(BZ174:CB174),AVERAGE(CC174:CE174),AVERAGE(CF174:CH174)),IF(AR174="La Libertad Avanza",AVERAGE(CC174:CE174)-MIN(AVERAGE(CF174:CH174),AVERAGE(BZ174:CB174),AVERAGE(BW174:BY174)),IF(AR174="Frente de Izquierda",AVERAGE(CF174:CH174)-MIN(AVERAGE(CC174:CE174),AVERAGE(BZ174:CB174),AVERAGE(BW174:BY174)),"N/A"))))</f>
        <v>N/A</v>
      </c>
      <c r="CJ174">
        <v>4</v>
      </c>
      <c r="CK174">
        <v>6</v>
      </c>
      <c r="CL174">
        <v>6</v>
      </c>
      <c r="CM174">
        <v>4</v>
      </c>
      <c r="CN174">
        <v>4</v>
      </c>
      <c r="CO174">
        <v>6</v>
      </c>
      <c r="CP174">
        <v>1</v>
      </c>
      <c r="CQ174">
        <v>1</v>
      </c>
      <c r="CR174">
        <v>4</v>
      </c>
      <c r="CS174">
        <v>4</v>
      </c>
      <c r="CT174">
        <v>5</v>
      </c>
      <c r="CU174">
        <v>6</v>
      </c>
      <c r="CV174" t="str">
        <f>IF(BE174="Unión por la Patria (Frente de Todos)",AVERAGE(CM174:CO174)-MIN(AVERAGE(CJ174:CL174),AVERAGE(CP174:CR174),AVERAGE(CS174:CU174)),IF(BE174="Juntos por el Cambio",AVERAGE(CJ174:CL174)-MIN(AVERAGE(CM174:CO174),AVERAGE(CP174:CR174),AVERAGE(CS174:CU174)),IF(BE174="La Libertad Avanza",AVERAGE(CP174:CR174)-MIN(AVERAGE(CS174:CU174),AVERAGE(CM174:CO174),AVERAGE(CJ174:CL174)),IF(BE174="Frente de Izquierda",AVERAGE(CS174:CU174)-MIN(AVERAGE(CP174:CR174),AVERAGE(CM174:CO174),AVERAGE(CJ174:CL174)),"N/A"))))</f>
        <v>N/A</v>
      </c>
      <c r="CW174">
        <f>MAX(SUM(CJ174:CL174),SUM(CM174:CO174),SUM(CP174:CR174),SUM(CS174:CU174))-MIN(SUM(CJ174:CL174),SUM(CM174:CO174),SUM(CP174:CR174),SUM(CS174:CU174))</f>
        <v>10</v>
      </c>
      <c r="CX174" t="str">
        <f>IF(BE174="Unión por la Patria (Frente de Todos)",AVERAGE(CM174:CO174)-AVERAGE(CJ174:CL174,CP174:CR174,CS174:CU174),IF(BE174="Juntos por el Cambio",AVERAGE(CJ174:CL174)-AVERAGE(CM174:CU174),IF(BE174="La Libertad Avanza",AVERAGE(CP174:CR174)-AVERAGE(CS174:CU174,CJ174:CO174),IF(BE174="Frente de Izquierda",AVERAGE(CS174:CU174)-AVERAGE(CJ174:CR174),"N/A"))))</f>
        <v>N/A</v>
      </c>
      <c r="CY174" t="str">
        <f>IF(BE174="Unión por la Patria (Frente de Todos)",CM174-MIN(CJ174,CP174,CS174),IF(BE174="Juntos por el Cambio",CJ174-MIN(CM174,CP174,CS174),IF(BE174="La Libertad Avanza",CP174-MIN(CJ174,CM174,CS174),IF(BE174="Frente de Izquierda",CS174-MIN(CJ174,CM174,CP174),"N/A"))))</f>
        <v>N/A</v>
      </c>
      <c r="CZ174">
        <f>MAX(CJ174,CM174,CP174,CS174)-MIN(CJ174,CM174,CP174,CS174)</f>
        <v>3</v>
      </c>
      <c r="DA174" t="str">
        <f>IF(BE174="Unión por la Patria (Frente de Todos)",CM174-AVERAGE(CS174,CP174,CJ174),IF(BE174="Juntos por el Cambio",CJ174-AVERAGE(CM174,CP174,CS174),IF(BE174="La Libertad Avanza",CP174-AVERAGE(CS174,CM174,CJ174),IF(BE174="Frente de Izquierda",CS174-AVERAGE(CP174,CM174,CJ174),"N/A"))))</f>
        <v>N/A</v>
      </c>
      <c r="DB174" t="str">
        <f>IF(BE174="Unión por la Patria (Frente de Todos)",CN174-MIN(CK174,CQ174,CT174),IF(BE174="Juntos por el Cambio",CK174-MIN(CN174,CQ174,CT174),IF(BE174="La Libertad Avanza",CQ174-MIN(CK174,CN174,CT174),IF(BE174="Frente de Izquierda",CT174-MIN(CK174,CN174,CQ174),"N/A"))))</f>
        <v>N/A</v>
      </c>
      <c r="DC174">
        <f>MAX(CK174,CN174,CQ174,CT174)-MIN(CK174,CN174,CQ174,CT174)</f>
        <v>5</v>
      </c>
      <c r="DD174" t="str">
        <f>IF(BE174="Unión por la Patria (Frente de Todos)",CN174-AVERAGE(CK174,CQ174,CT174),IF(BE174="Juntos por el Cambio",CK174-AVERAGE(CN174,CQ174,CT174),IF(BE174="La Libertad Avanza",CQ174-AVERAGE(CK174,CN174,CT174),IF(BE174="Frente de Izquierda",CT174-AVERAGE(CK174,CN174,CQ174),"N/A"))))</f>
        <v>N/A</v>
      </c>
      <c r="DE174" t="str">
        <f>IF(BE174="Unión por la Patria (Frente de Todos)",AVERAGE(CJ174:CL174,CP174:CU174),IF(BE174="Juntos por el Cambio",AVERAGE(CM174:CU174),IF(BE174="La Libertad Avanza",AVERAGE(CS174:CU174,CJ174:CO174),IF(BE174="Frente de Izquierda",AVERAGE(CJ174:CR174),"N/A"))))</f>
        <v>N/A</v>
      </c>
      <c r="DF174">
        <v>7</v>
      </c>
      <c r="DG174" t="s">
        <v>518</v>
      </c>
      <c r="DH174" t="s">
        <v>518</v>
      </c>
      <c r="DI174" t="s">
        <v>518</v>
      </c>
      <c r="DJ174" t="s">
        <v>518</v>
      </c>
      <c r="DK174" t="s">
        <v>518</v>
      </c>
      <c r="DL174" t="s">
        <v>518</v>
      </c>
      <c r="DM174" t="s">
        <v>518</v>
      </c>
      <c r="DN174" t="s">
        <v>518</v>
      </c>
      <c r="DO174" t="s">
        <v>518</v>
      </c>
      <c r="DP174" t="s">
        <v>518</v>
      </c>
      <c r="DQ174" t="s">
        <v>518</v>
      </c>
      <c r="DR174" t="s">
        <v>518</v>
      </c>
      <c r="DS174" t="s">
        <v>518</v>
      </c>
      <c r="DT174" t="s">
        <v>518</v>
      </c>
      <c r="DU174" t="s">
        <v>518</v>
      </c>
      <c r="DV174" t="s">
        <v>518</v>
      </c>
      <c r="DW174" t="s">
        <v>518</v>
      </c>
      <c r="DX174" t="s">
        <v>518</v>
      </c>
      <c r="DY174" t="s">
        <v>518</v>
      </c>
      <c r="DZ174" t="s">
        <v>518</v>
      </c>
    </row>
    <row r="175" spans="1:130" x14ac:dyDescent="0.2">
      <c r="A175" s="44">
        <v>245</v>
      </c>
      <c r="B175" s="44">
        <v>1</v>
      </c>
      <c r="C175" s="44" t="s">
        <v>49</v>
      </c>
      <c r="D175" s="44">
        <v>3</v>
      </c>
      <c r="E175" s="44">
        <v>4</v>
      </c>
      <c r="F175" s="44">
        <v>3</v>
      </c>
      <c r="G175" s="44">
        <v>1</v>
      </c>
      <c r="H175" s="44">
        <v>2</v>
      </c>
      <c r="I175" s="44">
        <v>4</v>
      </c>
      <c r="J175" s="44">
        <v>6</v>
      </c>
      <c r="K175" s="44">
        <f>AVERAGE(ABS(F175-4),ABS(G175-4),ABS(H175-4),ABS(I175-4),ABS(J175-4))</f>
        <v>1.6</v>
      </c>
      <c r="L175" s="44">
        <v>5</v>
      </c>
      <c r="M175" s="44">
        <v>1</v>
      </c>
      <c r="N175" s="44">
        <v>6</v>
      </c>
      <c r="O175" s="9">
        <f>AVERAGE(L175:N175)</f>
        <v>4</v>
      </c>
      <c r="P175" s="44">
        <v>1</v>
      </c>
      <c r="Q175" s="44">
        <v>4</v>
      </c>
      <c r="R175" s="44">
        <v>2</v>
      </c>
      <c r="S175" s="44">
        <v>7</v>
      </c>
      <c r="T175" s="44">
        <f>-P175+Q175-R175+S175</f>
        <v>8</v>
      </c>
      <c r="U175" s="44"/>
      <c r="V175" s="44"/>
      <c r="W175" s="44"/>
      <c r="X175" s="44"/>
      <c r="Y175" s="44"/>
      <c r="Z175" s="44"/>
      <c r="AA175" s="44">
        <v>3</v>
      </c>
      <c r="AB175" s="44">
        <v>2</v>
      </c>
      <c r="AC175" s="44">
        <v>2</v>
      </c>
      <c r="AD175" s="44"/>
      <c r="AE175" s="44"/>
      <c r="AF175" s="44"/>
      <c r="AG175" s="44">
        <f>AVERAGE(U175:AF175)</f>
        <v>2.3333333333333335</v>
      </c>
      <c r="AH175" s="44">
        <v>3</v>
      </c>
      <c r="AI175" s="44">
        <v>3</v>
      </c>
      <c r="AJ175" s="44">
        <v>3</v>
      </c>
      <c r="AK175" s="44">
        <v>3</v>
      </c>
      <c r="AL175" s="44">
        <v>3</v>
      </c>
      <c r="AM175" s="44">
        <v>3</v>
      </c>
      <c r="AN175" s="44">
        <v>3</v>
      </c>
      <c r="AO175" s="44">
        <v>3</v>
      </c>
      <c r="AP175" s="44">
        <v>3</v>
      </c>
      <c r="AQ175" s="44">
        <v>2</v>
      </c>
      <c r="AR175" s="44">
        <v>3</v>
      </c>
      <c r="AS175" s="44">
        <v>3</v>
      </c>
      <c r="AT175">
        <f>IF(C175="Unión por la Patria (Frente de Todos)",AVERAGE(AK175:AM175)-MIN(AVERAGE(AH175:AJ175),AVERAGE(AN175:AP175),AVERAGE(AQ175:AS175)),IF(C175="Juntos por el Cambio",AVERAGE(AH175:AJ175)-MIN(AVERAGE(AK175:AM175),AVERAGE(AN175:AP175),AVERAGE(AQ175:AS175)),IF(C175="La Libertad Avanza",AVERAGE(AN175:AP175)-MIN(AVERAGE(AQ175:AS175),AVERAGE(AK175:AM175),AVERAGE(AH175:AJ175)),IF(C175="Frente de Izquierda",AVERAGE(AQ175:AS175)-MIN(AVERAGE(AN175:AP175),AVERAGE(AK175:AM175),AVERAGE(AH175:AJ175)),"N/A"))))</f>
        <v>0.33333333333333348</v>
      </c>
      <c r="AU175">
        <f>MAX(SUM(AH175:AJ175),SUM(AK175:AM175),SUM(AN175:AP175),SUM(AQ175:AS175))-MIN(SUM(AH175:AJ175),SUM(AK175:AM175),SUM(AN175:AP175),SUM(AQ175:AS175))</f>
        <v>1</v>
      </c>
      <c r="AV175">
        <f>IF(C175="Unión por la Patria (Frente de Todos)",AVERAGE(AK175:AM175)-AVERAGE(AH175:AJ175,AN175:AP175,AQ175:AS175),IF(C175="Juntos por el Cambio",AVERAGE(AH175:AJ175)-AVERAGE(AK175:AS175),IF(C175="La Libertad Avanza",AVERAGE(AN175:AP175)-AVERAGE(AQ175:AS175,AH175:AM175),IF(C175="Frente de Izquierda",AVERAGE(AQ175:AS175)-AVERAGE(AH175:AP175),"N/A"))))</f>
        <v>0.11111111111111116</v>
      </c>
      <c r="AW175">
        <f>IF(C175="Unión por la Patria (Frente de Todos)",AK175-MIN(AH175,AN175,AQ175),IF(C175="Juntos por el Cambio",AH175-MIN(AK175,AN175,AQ175),IF(C175="La Libertad Avanza",AN175-MIN(AH175,AK175,AQ175),IF(C175="Frente de Izquierda",AQ175-MIN(AH175,AK175,AN175),"N/A"))))</f>
        <v>1</v>
      </c>
      <c r="AX175">
        <f>MAX(AH175,AK175,AN175,AQ175)-MIN(AH175,AK175,AN175,AQ175)</f>
        <v>1</v>
      </c>
      <c r="AY175">
        <f>IF(C175="Unión por la Patria (Frente de Todos)",AK175-AVERAGE(AQ175,AN175,AH175),IF(C175="Juntos por el Cambio",AH175-AVERAGE(AK175,AN175,AQ175),IF(C175="La Libertad Avanza",AN175-AVERAGE(AQ175,AK175,AH175),IF(C175="Frente de Izquierda",AQ175-AVERAGE(AN175,AK175,AH175),"N/A"))))</f>
        <v>0.33333333333333348</v>
      </c>
      <c r="AZ175">
        <f>IF(C175="Unión por la Patria (Frente de Todos)",AL175-MIN(AI175,AO175,AR175),IF(C175="Juntos por el Cambio",AI175-MIN(AL175,AO175,AR175),IF(C175="La Libertad Avanza",AO175-MIN(AI175,AL175,AR175),IF(C175="Frente de Izquierda",AR175-MIN(AI175,AL175,AO175),"N/A"))))</f>
        <v>0</v>
      </c>
      <c r="BA175">
        <f>MAX(AI175,AL175,AO175,AR175)-MIN(AI175,AL175,AO175,AR175)</f>
        <v>0</v>
      </c>
      <c r="BB175">
        <f>IF(C175="Unión por la Patria (Frente de Todos)",AL175-AVERAGE(AI175,AO175,AR175),IF(C175="Juntos por el Cambio",AI175-AVERAGE(AL175,AO175,AR175),IF(C175="La Libertad Avanza",AO175-AVERAGE(AI175,AL175,AR175),IF(C175="Frente de Izquierda",AR175-AVERAGE(AI175,AL175,AO175),"N/A"))))</f>
        <v>0</v>
      </c>
      <c r="BC175">
        <f>IF(C175="Unión por la Patria (Frente de Todos)",AVERAGE(AH175:AJ175,AN175:AS175),IF(C175="Juntos por el Cambio",AVERAGE(AK175:AS175),IF(C175="La Libertad Avanza",AVERAGE(AQ175:AS175,AH175:AM175),IF(C175="Frente de Izquierda",AVERAGE(AH175:AP175),"N/A"))))</f>
        <v>2.8888888888888888</v>
      </c>
      <c r="BE175" t="s">
        <v>41</v>
      </c>
      <c r="BF175">
        <v>7</v>
      </c>
      <c r="BG175">
        <v>4</v>
      </c>
      <c r="BH175">
        <v>4</v>
      </c>
      <c r="BI175">
        <v>1</v>
      </c>
      <c r="BJ175">
        <v>1</v>
      </c>
      <c r="BK175">
        <v>1</v>
      </c>
      <c r="BL175">
        <v>7</v>
      </c>
      <c r="BM175" s="44">
        <f>AVERAGE(ABS(BH175-4),ABS(BI175-4),ABS(BJ175-4),ABS(BK175-4),ABS(BL175-4))</f>
        <v>2.4</v>
      </c>
      <c r="BN175">
        <v>7</v>
      </c>
      <c r="BO175">
        <v>4</v>
      </c>
      <c r="BP175">
        <v>7</v>
      </c>
      <c r="BQ175" s="9">
        <f>AVERAGE(BN175:BP175)</f>
        <v>6</v>
      </c>
      <c r="BR175">
        <v>3</v>
      </c>
      <c r="BS175">
        <v>7</v>
      </c>
      <c r="BT175">
        <v>4</v>
      </c>
      <c r="BU175">
        <v>7</v>
      </c>
      <c r="BV175" s="44">
        <f>-BR175+BS175-BT175+BU175</f>
        <v>7</v>
      </c>
      <c r="CI175" t="str">
        <f>IF(AR175="Unión por la Patria (Frente de Todos)",AVERAGE(BZ175:CB175)-MIN(AVERAGE(BW175:BY175),AVERAGE(CC175:CE175),AVERAGE(CF175:CH175)),IF(AR175="Juntos por el Cambio",AVERAGE(BW175:BY175)-MIN(AVERAGE(BZ175:CB175),AVERAGE(CC175:CE175),AVERAGE(CF175:CH175)),IF(AR175="La Libertad Avanza",AVERAGE(CC175:CE175)-MIN(AVERAGE(CF175:CH175),AVERAGE(BZ175:CB175),AVERAGE(BW175:BY175)),IF(AR175="Frente de Izquierda",AVERAGE(CF175:CH175)-MIN(AVERAGE(CC175:CE175),AVERAGE(BZ175:CB175),AVERAGE(BW175:BY175)),"N/A"))))</f>
        <v>N/A</v>
      </c>
      <c r="CJ175">
        <v>6</v>
      </c>
      <c r="CK175">
        <v>1</v>
      </c>
      <c r="CL175">
        <v>6</v>
      </c>
      <c r="CM175">
        <v>4</v>
      </c>
      <c r="CN175">
        <v>4</v>
      </c>
      <c r="CO175">
        <v>4</v>
      </c>
      <c r="CP175">
        <v>4</v>
      </c>
      <c r="CQ175">
        <v>4</v>
      </c>
      <c r="CR175">
        <v>4</v>
      </c>
      <c r="CS175">
        <v>4</v>
      </c>
      <c r="CT175">
        <v>4</v>
      </c>
      <c r="CU175">
        <v>4</v>
      </c>
      <c r="CV175" t="str">
        <f>IF(BE175="Unión por la Patria (Frente de Todos)",AVERAGE(CM175:CO175)-MIN(AVERAGE(CJ175:CL175),AVERAGE(CP175:CR175),AVERAGE(CS175:CU175)),IF(BE175="Juntos por el Cambio",AVERAGE(CJ175:CL175)-MIN(AVERAGE(CM175:CO175),AVERAGE(CP175:CR175),AVERAGE(CS175:CU175)),IF(BE175="La Libertad Avanza",AVERAGE(CP175:CR175)-MIN(AVERAGE(CS175:CU175),AVERAGE(CM175:CO175),AVERAGE(CJ175:CL175)),IF(BE175="Frente de Izquierda",AVERAGE(CS175:CU175)-MIN(AVERAGE(CP175:CR175),AVERAGE(CM175:CO175),AVERAGE(CJ175:CL175)),"N/A"))))</f>
        <v>N/A</v>
      </c>
      <c r="CW175">
        <f>MAX(SUM(CJ175:CL175),SUM(CM175:CO175),SUM(CP175:CR175),SUM(CS175:CU175))-MIN(SUM(CJ175:CL175),SUM(CM175:CO175),SUM(CP175:CR175),SUM(CS175:CU175))</f>
        <v>1</v>
      </c>
      <c r="CX175" t="str">
        <f>IF(BE175="Unión por la Patria (Frente de Todos)",AVERAGE(CM175:CO175)-AVERAGE(CJ175:CL175,CP175:CR175,CS175:CU175),IF(BE175="Juntos por el Cambio",AVERAGE(CJ175:CL175)-AVERAGE(CM175:CU175),IF(BE175="La Libertad Avanza",AVERAGE(CP175:CR175)-AVERAGE(CS175:CU175,CJ175:CO175),IF(BE175="Frente de Izquierda",AVERAGE(CS175:CU175)-AVERAGE(CJ175:CR175),"N/A"))))</f>
        <v>N/A</v>
      </c>
      <c r="CY175" t="str">
        <f>IF(BE175="Unión por la Patria (Frente de Todos)",CM175-MIN(CJ175,CP175,CS175),IF(BE175="Juntos por el Cambio",CJ175-MIN(CM175,CP175,CS175),IF(BE175="La Libertad Avanza",CP175-MIN(CJ175,CM175,CS175),IF(BE175="Frente de Izquierda",CS175-MIN(CJ175,CM175,CP175),"N/A"))))</f>
        <v>N/A</v>
      </c>
      <c r="CZ175">
        <f>MAX(CJ175,CM175,CP175,CS175)-MIN(CJ175,CM175,CP175,CS175)</f>
        <v>2</v>
      </c>
      <c r="DA175" t="str">
        <f>IF(BE175="Unión por la Patria (Frente de Todos)",CM175-AVERAGE(CS175,CP175,CJ175),IF(BE175="Juntos por el Cambio",CJ175-AVERAGE(CM175,CP175,CS175),IF(BE175="La Libertad Avanza",CP175-AVERAGE(CS175,CM175,CJ175),IF(BE175="Frente de Izquierda",CS175-AVERAGE(CP175,CM175,CJ175),"N/A"))))</f>
        <v>N/A</v>
      </c>
      <c r="DB175" t="str">
        <f>IF(BE175="Unión por la Patria (Frente de Todos)",CN175-MIN(CK175,CQ175,CT175),IF(BE175="Juntos por el Cambio",CK175-MIN(CN175,CQ175,CT175),IF(BE175="La Libertad Avanza",CQ175-MIN(CK175,CN175,CT175),IF(BE175="Frente de Izquierda",CT175-MIN(CK175,CN175,CQ175),"N/A"))))</f>
        <v>N/A</v>
      </c>
      <c r="DC175">
        <f>MAX(CK175,CN175,CQ175,CT175)-MIN(CK175,CN175,CQ175,CT175)</f>
        <v>3</v>
      </c>
      <c r="DD175" t="str">
        <f>IF(BE175="Unión por la Patria (Frente de Todos)",CN175-AVERAGE(CK175,CQ175,CT175),IF(BE175="Juntos por el Cambio",CK175-AVERAGE(CN175,CQ175,CT175),IF(BE175="La Libertad Avanza",CQ175-AVERAGE(CK175,CN175,CT175),IF(BE175="Frente de Izquierda",CT175-AVERAGE(CK175,CN175,CQ175),"N/A"))))</f>
        <v>N/A</v>
      </c>
      <c r="DE175" t="str">
        <f>IF(BE175="Unión por la Patria (Frente de Todos)",AVERAGE(CJ175:CL175,CP175:CU175),IF(BE175="Juntos por el Cambio",AVERAGE(CM175:CU175),IF(BE175="La Libertad Avanza",AVERAGE(CS175:CU175,CJ175:CO175),IF(BE175="Frente de Izquierda",AVERAGE(CJ175:CR175),"N/A"))))</f>
        <v>N/A</v>
      </c>
      <c r="DF175">
        <v>6</v>
      </c>
      <c r="DG175">
        <v>3</v>
      </c>
      <c r="DH175">
        <v>1</v>
      </c>
      <c r="DI175">
        <v>1</v>
      </c>
      <c r="DJ175">
        <v>3</v>
      </c>
      <c r="DK175">
        <v>7</v>
      </c>
      <c r="DL175">
        <v>1</v>
      </c>
      <c r="DM175">
        <v>7</v>
      </c>
      <c r="DN175">
        <v>1</v>
      </c>
      <c r="DO175">
        <v>1</v>
      </c>
      <c r="DP175">
        <v>7</v>
      </c>
      <c r="DQ175">
        <v>7</v>
      </c>
      <c r="DR175">
        <v>7</v>
      </c>
      <c r="DS175">
        <v>7</v>
      </c>
      <c r="DT175">
        <v>7</v>
      </c>
      <c r="DU175">
        <v>7</v>
      </c>
      <c r="DV175">
        <v>5</v>
      </c>
      <c r="DW175" t="s">
        <v>618</v>
      </c>
      <c r="DX175" t="s">
        <v>618</v>
      </c>
      <c r="DY175" t="s">
        <v>618</v>
      </c>
      <c r="DZ175" t="s">
        <v>617</v>
      </c>
    </row>
    <row r="176" spans="1:130" x14ac:dyDescent="0.2">
      <c r="A176" s="44">
        <v>597</v>
      </c>
      <c r="B176" s="44">
        <v>1</v>
      </c>
      <c r="C176" s="44" t="s">
        <v>53</v>
      </c>
      <c r="D176" s="44">
        <v>2</v>
      </c>
      <c r="E176" s="44">
        <v>7</v>
      </c>
      <c r="F176" s="44">
        <v>4</v>
      </c>
      <c r="G176" s="44">
        <v>2</v>
      </c>
      <c r="H176" s="44">
        <v>5</v>
      </c>
      <c r="I176" s="44">
        <v>5</v>
      </c>
      <c r="J176" s="44">
        <v>5</v>
      </c>
      <c r="K176" s="44">
        <f>AVERAGE(ABS(F176-4),ABS(G176-4),ABS(H176-4),ABS(I176-4),ABS(J176-4))</f>
        <v>1</v>
      </c>
      <c r="L176" s="44">
        <v>7</v>
      </c>
      <c r="M176" s="44">
        <v>7</v>
      </c>
      <c r="N176" s="44">
        <v>7</v>
      </c>
      <c r="O176" s="9">
        <f>AVERAGE(L176:N176)</f>
        <v>7</v>
      </c>
      <c r="P176" s="44">
        <v>1</v>
      </c>
      <c r="Q176" s="44">
        <v>7</v>
      </c>
      <c r="R176" s="44">
        <v>5</v>
      </c>
      <c r="S176" s="44">
        <v>7</v>
      </c>
      <c r="T176" s="44">
        <f>-P176+Q176-R176+S176</f>
        <v>8</v>
      </c>
      <c r="U176" s="44"/>
      <c r="V176" s="44"/>
      <c r="W176" s="44"/>
      <c r="X176" s="44">
        <v>3</v>
      </c>
      <c r="Y176" s="44">
        <v>1</v>
      </c>
      <c r="Z176" s="44">
        <v>3</v>
      </c>
      <c r="AA176" s="44"/>
      <c r="AB176" s="44"/>
      <c r="AC176" s="44"/>
      <c r="AD176" s="44"/>
      <c r="AE176" s="44"/>
      <c r="AF176" s="44"/>
      <c r="AG176" s="44">
        <f>AVERAGE(U176:AF176)</f>
        <v>2.3333333333333335</v>
      </c>
      <c r="AH176" s="44">
        <v>4</v>
      </c>
      <c r="AI176" s="44">
        <v>5</v>
      </c>
      <c r="AJ176" s="44">
        <v>5</v>
      </c>
      <c r="AK176" s="44">
        <v>4</v>
      </c>
      <c r="AL176" s="44">
        <v>5</v>
      </c>
      <c r="AM176" s="44">
        <v>5</v>
      </c>
      <c r="AN176" s="44">
        <v>3</v>
      </c>
      <c r="AO176" s="44">
        <v>2</v>
      </c>
      <c r="AP176" s="44">
        <v>2</v>
      </c>
      <c r="AQ176" s="44">
        <v>3</v>
      </c>
      <c r="AR176" s="44">
        <v>2</v>
      </c>
      <c r="AS176" s="44">
        <v>2</v>
      </c>
      <c r="AT176">
        <f>IF(C176="Unión por la Patria (Frente de Todos)",AVERAGE(AK176:AM176)-MIN(AVERAGE(AH176:AJ176),AVERAGE(AN176:AP176),AVERAGE(AQ176:AS176)),IF(C176="Juntos por el Cambio",AVERAGE(AH176:AJ176)-MIN(AVERAGE(AK176:AM176),AVERAGE(AN176:AP176),AVERAGE(AQ176:AS176)),IF(C176="La Libertad Avanza",AVERAGE(AN176:AP176)-MIN(AVERAGE(AQ176:AS176),AVERAGE(AK176:AM176),AVERAGE(AH176:AJ176)),IF(C176="Frente de Izquierda",AVERAGE(AQ176:AS176)-MIN(AVERAGE(AN176:AP176),AVERAGE(AK176:AM176),AVERAGE(AH176:AJ176)),"N/A"))))</f>
        <v>2.3333333333333335</v>
      </c>
      <c r="AU176">
        <f>MAX(SUM(AH176:AJ176),SUM(AK176:AM176),SUM(AN176:AP176),SUM(AQ176:AS176))-MIN(SUM(AH176:AJ176),SUM(AK176:AM176),SUM(AN176:AP176),SUM(AQ176:AS176))</f>
        <v>7</v>
      </c>
      <c r="AV176">
        <f>IF(C176="Unión por la Patria (Frente de Todos)",AVERAGE(AK176:AM176)-AVERAGE(AH176:AJ176,AN176:AP176,AQ176:AS176),IF(C176="Juntos por el Cambio",AVERAGE(AH176:AJ176)-AVERAGE(AK176:AS176),IF(C176="La Libertad Avanza",AVERAGE(AN176:AP176)-AVERAGE(AQ176:AS176,AH176:AM176),IF(C176="Frente de Izquierda",AVERAGE(AQ176:AS176)-AVERAGE(AH176:AP176),"N/A"))))</f>
        <v>1.5555555555555558</v>
      </c>
      <c r="AW176">
        <f>IF(C176="Unión por la Patria (Frente de Todos)",AK176-MIN(AH176,AN176,AQ176),IF(C176="Juntos por el Cambio",AH176-MIN(AK176,AN176,AQ176),IF(C176="La Libertad Avanza",AN176-MIN(AH176,AK176,AQ176),IF(C176="Frente de Izquierda",AQ176-MIN(AH176,AK176,AN176),"N/A"))))</f>
        <v>1</v>
      </c>
      <c r="AX176">
        <f>MAX(AH176,AK176,AN176,AQ176)-MIN(AH176,AK176,AN176,AQ176)</f>
        <v>1</v>
      </c>
      <c r="AY176">
        <f>IF(C176="Unión por la Patria (Frente de Todos)",AK176-AVERAGE(AQ176,AN176,AH176),IF(C176="Juntos por el Cambio",AH176-AVERAGE(AK176,AN176,AQ176),IF(C176="La Libertad Avanza",AN176-AVERAGE(AQ176,AK176,AH176),IF(C176="Frente de Izquierda",AQ176-AVERAGE(AN176,AK176,AH176),"N/A"))))</f>
        <v>0.66666666666666652</v>
      </c>
      <c r="AZ176">
        <f>IF(C176="Unión por la Patria (Frente de Todos)",AL176-MIN(AI176,AO176,AR176),IF(C176="Juntos por el Cambio",AI176-MIN(AL176,AO176,AR176),IF(C176="La Libertad Avanza",AO176-MIN(AI176,AL176,AR176),IF(C176="Frente de Izquierda",AR176-MIN(AI176,AL176,AO176),"N/A"))))</f>
        <v>3</v>
      </c>
      <c r="BA176">
        <f>MAX(AI176,AL176,AO176,AR176)-MIN(AI176,AL176,AO176,AR176)</f>
        <v>3</v>
      </c>
      <c r="BB176">
        <f>IF(C176="Unión por la Patria (Frente de Todos)",AL176-AVERAGE(AI176,AO176,AR176),IF(C176="Juntos por el Cambio",AI176-AVERAGE(AL176,AO176,AR176),IF(C176="La Libertad Avanza",AO176-AVERAGE(AI176,AL176,AR176),IF(C176="Frente de Izquierda",AR176-AVERAGE(AI176,AL176,AO176),"N/A"))))</f>
        <v>2</v>
      </c>
      <c r="BC176">
        <f>IF(C176="Unión por la Patria (Frente de Todos)",AVERAGE(AH176:AJ176,AN176:AS176),IF(C176="Juntos por el Cambio",AVERAGE(AK176:AS176),IF(C176="La Libertad Avanza",AVERAGE(AQ176:AS176,AH176:AM176),IF(C176="Frente de Izquierda",AVERAGE(AH176:AP176),"N/A"))))</f>
        <v>3.1111111111111112</v>
      </c>
      <c r="BE176" t="s">
        <v>45</v>
      </c>
      <c r="BF176">
        <v>1</v>
      </c>
      <c r="BG176">
        <v>7</v>
      </c>
      <c r="BH176">
        <v>4</v>
      </c>
      <c r="BI176">
        <v>2</v>
      </c>
      <c r="BJ176">
        <v>3</v>
      </c>
      <c r="BK176">
        <v>3</v>
      </c>
      <c r="BL176">
        <v>5</v>
      </c>
      <c r="BM176" s="44">
        <f>AVERAGE(ABS(BH176-4),ABS(BI176-4),ABS(BJ176-4),ABS(BK176-4),ABS(BL176-4))</f>
        <v>1</v>
      </c>
      <c r="BN176">
        <v>7</v>
      </c>
      <c r="BO176">
        <v>7</v>
      </c>
      <c r="BP176">
        <v>7</v>
      </c>
      <c r="BQ176" s="9">
        <f>AVERAGE(BN176:BP176)</f>
        <v>7</v>
      </c>
      <c r="BR176">
        <v>2</v>
      </c>
      <c r="BS176">
        <v>6</v>
      </c>
      <c r="BT176">
        <v>6</v>
      </c>
      <c r="BU176">
        <v>7</v>
      </c>
      <c r="BV176" s="44">
        <f>-BR176+BS176-BT176+BU176</f>
        <v>5</v>
      </c>
      <c r="BW176">
        <v>0</v>
      </c>
      <c r="BX176">
        <v>0</v>
      </c>
      <c r="BY176">
        <v>0</v>
      </c>
      <c r="BZ176">
        <v>0</v>
      </c>
      <c r="CA176">
        <v>0</v>
      </c>
      <c r="CB176">
        <v>0</v>
      </c>
      <c r="CC176">
        <v>0</v>
      </c>
      <c r="CD176">
        <v>0</v>
      </c>
      <c r="CE176">
        <v>0</v>
      </c>
      <c r="CF176">
        <v>0</v>
      </c>
      <c r="CG176">
        <v>0</v>
      </c>
      <c r="CH176">
        <v>0</v>
      </c>
      <c r="CI176" t="s">
        <v>518</v>
      </c>
      <c r="CJ176">
        <v>5</v>
      </c>
      <c r="CK176">
        <v>5</v>
      </c>
      <c r="CL176">
        <v>5</v>
      </c>
      <c r="CM176">
        <v>5</v>
      </c>
      <c r="CN176">
        <v>5</v>
      </c>
      <c r="CO176">
        <v>5</v>
      </c>
      <c r="CP176">
        <v>2</v>
      </c>
      <c r="CQ176">
        <v>2</v>
      </c>
      <c r="CR176">
        <v>2</v>
      </c>
      <c r="CS176">
        <v>2</v>
      </c>
      <c r="CT176">
        <v>2</v>
      </c>
      <c r="CU176">
        <v>2</v>
      </c>
      <c r="CV176" t="str">
        <f>IF(BE176="Unión por la Patria (Frente de Todos)",AVERAGE(CM176:CO176)-MIN(AVERAGE(CJ176:CL176),AVERAGE(CP176:CR176),AVERAGE(CS176:CU176)),IF(BE176="Juntos por el Cambio",AVERAGE(CJ176:CL176)-MIN(AVERAGE(CM176:CO176),AVERAGE(CP176:CR176),AVERAGE(CS176:CU176)),IF(BE176="La Libertad Avanza",AVERAGE(CP176:CR176)-MIN(AVERAGE(CS176:CU176),AVERAGE(CM176:CO176),AVERAGE(CJ176:CL176)),IF(BE176="Frente de Izquierda",AVERAGE(CS176:CU176)-MIN(AVERAGE(CP176:CR176),AVERAGE(CM176:CO176),AVERAGE(CJ176:CL176)),"N/A"))))</f>
        <v>N/A</v>
      </c>
      <c r="CW176">
        <f>MAX(SUM(CJ176:CL176),SUM(CM176:CO176),SUM(CP176:CR176),SUM(CS176:CU176))-MIN(SUM(CJ176:CL176),SUM(CM176:CO176),SUM(CP176:CR176),SUM(CS176:CU176))</f>
        <v>9</v>
      </c>
      <c r="CX176" t="str">
        <f>IF(BE176="Unión por la Patria (Frente de Todos)",AVERAGE(CM176:CO176)-AVERAGE(CJ176:CL176,CP176:CR176,CS176:CU176),IF(BE176="Juntos por el Cambio",AVERAGE(CJ176:CL176)-AVERAGE(CM176:CU176),IF(BE176="La Libertad Avanza",AVERAGE(CP176:CR176)-AVERAGE(CS176:CU176,CJ176:CO176),IF(BE176="Frente de Izquierda",AVERAGE(CS176:CU176)-AVERAGE(CJ176:CR176),"N/A"))))</f>
        <v>N/A</v>
      </c>
      <c r="CY176" t="str">
        <f>IF(BE176="Unión por la Patria (Frente de Todos)",CM176-MIN(CJ176,CP176,CS176),IF(BE176="Juntos por el Cambio",CJ176-MIN(CM176,CP176,CS176),IF(BE176="La Libertad Avanza",CP176-MIN(CJ176,CM176,CS176),IF(BE176="Frente de Izquierda",CS176-MIN(CJ176,CM176,CP176),"N/A"))))</f>
        <v>N/A</v>
      </c>
      <c r="CZ176">
        <f>MAX(CJ176,CM176,CP176,CS176)-MIN(CJ176,CM176,CP176,CS176)</f>
        <v>3</v>
      </c>
      <c r="DA176" t="str">
        <f>IF(BE176="Unión por la Patria (Frente de Todos)",CM176-AVERAGE(CS176,CP176,CJ176),IF(BE176="Juntos por el Cambio",CJ176-AVERAGE(CM176,CP176,CS176),IF(BE176="La Libertad Avanza",CP176-AVERAGE(CS176,CM176,CJ176),IF(BE176="Frente de Izquierda",CS176-AVERAGE(CP176,CM176,CJ176),"N/A"))))</f>
        <v>N/A</v>
      </c>
      <c r="DB176" t="str">
        <f>IF(BE176="Unión por la Patria (Frente de Todos)",CN176-MIN(CK176,CQ176,CT176),IF(BE176="Juntos por el Cambio",CK176-MIN(CN176,CQ176,CT176),IF(BE176="La Libertad Avanza",CQ176-MIN(CK176,CN176,CT176),IF(BE176="Frente de Izquierda",CT176-MIN(CK176,CN176,CQ176),"N/A"))))</f>
        <v>N/A</v>
      </c>
      <c r="DC176">
        <f>MAX(CK176,CN176,CQ176,CT176)-MIN(CK176,CN176,CQ176,CT176)</f>
        <v>3</v>
      </c>
      <c r="DD176" t="str">
        <f>IF(BE176="Unión por la Patria (Frente de Todos)",CN176-AVERAGE(CK176,CQ176,CT176),IF(BE176="Juntos por el Cambio",CK176-AVERAGE(CN176,CQ176,CT176),IF(BE176="La Libertad Avanza",CQ176-AVERAGE(CK176,CN176,CT176),IF(BE176="Frente de Izquierda",CT176-AVERAGE(CK176,CN176,CQ176),"N/A"))))</f>
        <v>N/A</v>
      </c>
      <c r="DE176" t="str">
        <f>IF(BE176="Unión por la Patria (Frente de Todos)",AVERAGE(CJ176:CL176,CP176:CU176),IF(BE176="Juntos por el Cambio",AVERAGE(CM176:CU176),IF(BE176="La Libertad Avanza",AVERAGE(CS176:CU176,CJ176:CO176),IF(BE176="Frente de Izquierda",AVERAGE(CJ176:CR176),"N/A"))))</f>
        <v>N/A</v>
      </c>
      <c r="DF176">
        <v>7</v>
      </c>
      <c r="DG176">
        <v>0</v>
      </c>
      <c r="DH176">
        <v>2</v>
      </c>
      <c r="DI176">
        <v>1</v>
      </c>
      <c r="DJ176">
        <v>0</v>
      </c>
      <c r="DK176">
        <v>7</v>
      </c>
      <c r="DL176">
        <v>7</v>
      </c>
      <c r="DM176">
        <v>7</v>
      </c>
      <c r="DN176">
        <v>1</v>
      </c>
      <c r="DO176">
        <v>1</v>
      </c>
      <c r="DP176">
        <v>7</v>
      </c>
      <c r="DQ176">
        <v>7</v>
      </c>
      <c r="DR176">
        <v>7</v>
      </c>
      <c r="DS176">
        <v>7</v>
      </c>
      <c r="DT176">
        <v>4</v>
      </c>
      <c r="DU176">
        <v>7</v>
      </c>
      <c r="DV176">
        <v>7</v>
      </c>
      <c r="DW176" t="s">
        <v>617</v>
      </c>
      <c r="DX176" t="s">
        <v>618</v>
      </c>
      <c r="DY176" t="s">
        <v>617</v>
      </c>
      <c r="DZ176" t="s">
        <v>618</v>
      </c>
    </row>
    <row r="177" spans="1:130" x14ac:dyDescent="0.2">
      <c r="A177" s="44">
        <v>141</v>
      </c>
      <c r="B177" s="44" t="s">
        <v>518</v>
      </c>
      <c r="C177" s="44" t="s">
        <v>47</v>
      </c>
      <c r="D177" s="44">
        <v>3</v>
      </c>
      <c r="E177" s="44">
        <v>4</v>
      </c>
      <c r="F177" s="44">
        <v>4</v>
      </c>
      <c r="G177" s="44">
        <v>2</v>
      </c>
      <c r="H177" s="44">
        <v>4</v>
      </c>
      <c r="I177" s="44">
        <v>4</v>
      </c>
      <c r="J177" s="44">
        <v>6</v>
      </c>
      <c r="K177" s="44">
        <f>AVERAGE(ABS(F177-4),ABS(G177-4),ABS(H177-4),ABS(I177-4),ABS(J177-4))</f>
        <v>0.8</v>
      </c>
      <c r="L177" s="44">
        <v>6</v>
      </c>
      <c r="M177" s="44">
        <v>4</v>
      </c>
      <c r="N177" s="44">
        <v>7</v>
      </c>
      <c r="O177" s="9">
        <f>AVERAGE(L177:N177)</f>
        <v>5.666666666666667</v>
      </c>
      <c r="P177" s="44">
        <v>1</v>
      </c>
      <c r="Q177" s="44">
        <v>7</v>
      </c>
      <c r="R177" s="44">
        <v>4</v>
      </c>
      <c r="S177" s="44">
        <v>7</v>
      </c>
      <c r="T177" s="44">
        <f>-P177+Q177-R177+S177</f>
        <v>9</v>
      </c>
      <c r="U177" s="44">
        <v>2</v>
      </c>
      <c r="V177" s="44">
        <v>2</v>
      </c>
      <c r="W177" s="44">
        <v>3</v>
      </c>
      <c r="X177" s="44"/>
      <c r="Y177" s="44"/>
      <c r="Z177" s="44"/>
      <c r="AA177" s="44"/>
      <c r="AB177" s="44"/>
      <c r="AC177" s="44"/>
      <c r="AD177" s="44"/>
      <c r="AE177" s="44"/>
      <c r="AF177" s="44"/>
      <c r="AG177" s="44">
        <f>AVERAGE(U177:AF177)</f>
        <v>2.3333333333333335</v>
      </c>
      <c r="AH177" s="44">
        <v>4</v>
      </c>
      <c r="AI177" s="44">
        <v>4</v>
      </c>
      <c r="AJ177" s="44">
        <v>4</v>
      </c>
      <c r="AK177" s="44">
        <v>1</v>
      </c>
      <c r="AL177" s="44">
        <v>1</v>
      </c>
      <c r="AM177" s="44">
        <v>2</v>
      </c>
      <c r="AN177" s="44">
        <v>2</v>
      </c>
      <c r="AO177" s="44">
        <v>2</v>
      </c>
      <c r="AP177" s="44">
        <v>2</v>
      </c>
      <c r="AQ177" s="44">
        <v>2</v>
      </c>
      <c r="AR177" s="44">
        <v>2</v>
      </c>
      <c r="AS177" s="44">
        <v>2</v>
      </c>
      <c r="AT177">
        <f>IF(C177="Unión por la Patria (Frente de Todos)",AVERAGE(AK177:AM177)-MIN(AVERAGE(AH177:AJ177),AVERAGE(AN177:AP177),AVERAGE(AQ177:AS177)),IF(C177="Juntos por el Cambio",AVERAGE(AH177:AJ177)-MIN(AVERAGE(AK177:AM177),AVERAGE(AN177:AP177),AVERAGE(AQ177:AS177)),IF(C177="La Libertad Avanza",AVERAGE(AN177:AP177)-MIN(AVERAGE(AQ177:AS177),AVERAGE(AK177:AM177),AVERAGE(AH177:AJ177)),IF(C177="Frente de Izquierda",AVERAGE(AQ177:AS177)-MIN(AVERAGE(AN177:AP177),AVERAGE(AK177:AM177),AVERAGE(AH177:AJ177)),"N/A"))))</f>
        <v>2.666666666666667</v>
      </c>
      <c r="AU177">
        <f>MAX(SUM(AH177:AJ177),SUM(AK177:AM177),SUM(AN177:AP177),SUM(AQ177:AS177))-MIN(SUM(AH177:AJ177),SUM(AK177:AM177),SUM(AN177:AP177),SUM(AQ177:AS177))</f>
        <v>8</v>
      </c>
      <c r="AV177">
        <f>IF(C177="Unión por la Patria (Frente de Todos)",AVERAGE(AK177:AM177)-AVERAGE(AH177:AJ177,AN177:AP177,AQ177:AS177),IF(C177="Juntos por el Cambio",AVERAGE(AH177:AJ177)-AVERAGE(AK177:AS177),IF(C177="La Libertad Avanza",AVERAGE(AN177:AP177)-AVERAGE(AQ177:AS177,AH177:AM177),IF(C177="Frente de Izquierda",AVERAGE(AQ177:AS177)-AVERAGE(AH177:AP177),"N/A"))))</f>
        <v>2.2222222222222223</v>
      </c>
      <c r="AW177">
        <f>IF(C177="Unión por la Patria (Frente de Todos)",AK177-MIN(AH177,AN177,AQ177),IF(C177="Juntos por el Cambio",AH177-MIN(AK177,AN177,AQ177),IF(C177="La Libertad Avanza",AN177-MIN(AH177,AK177,AQ177),IF(C177="Frente de Izquierda",AQ177-MIN(AH177,AK177,AN177),"N/A"))))</f>
        <v>3</v>
      </c>
      <c r="AX177">
        <f>MAX(AH177,AK177,AN177,AQ177)-MIN(AH177,AK177,AN177,AQ177)</f>
        <v>3</v>
      </c>
      <c r="AY177">
        <f>IF(C177="Unión por la Patria (Frente de Todos)",AK177-AVERAGE(AQ177,AN177,AH177),IF(C177="Juntos por el Cambio",AH177-AVERAGE(AK177,AN177,AQ177),IF(C177="La Libertad Avanza",AN177-AVERAGE(AQ177,AK177,AH177),IF(C177="Frente de Izquierda",AQ177-AVERAGE(AN177,AK177,AH177),"N/A"))))</f>
        <v>2.333333333333333</v>
      </c>
      <c r="AZ177">
        <f>IF(C177="Unión por la Patria (Frente de Todos)",AL177-MIN(AI177,AO177,AR177),IF(C177="Juntos por el Cambio",AI177-MIN(AL177,AO177,AR177),IF(C177="La Libertad Avanza",AO177-MIN(AI177,AL177,AR177),IF(C177="Frente de Izquierda",AR177-MIN(AI177,AL177,AO177),"N/A"))))</f>
        <v>3</v>
      </c>
      <c r="BA177">
        <f>MAX(AI177,AL177,AO177,AR177)-MIN(AI177,AL177,AO177,AR177)</f>
        <v>3</v>
      </c>
      <c r="BB177">
        <f>IF(C177="Unión por la Patria (Frente de Todos)",AL177-AVERAGE(AI177,AO177,AR177),IF(C177="Juntos por el Cambio",AI177-AVERAGE(AL177,AO177,AR177),IF(C177="La Libertad Avanza",AO177-AVERAGE(AI177,AL177,AR177),IF(C177="Frente de Izquierda",AR177-AVERAGE(AI177,AL177,AO177),"N/A"))))</f>
        <v>2.333333333333333</v>
      </c>
      <c r="BC177">
        <f>IF(C177="Unión por la Patria (Frente de Todos)",AVERAGE(AH177:AJ177,AN177:AS177),IF(C177="Juntos por el Cambio",AVERAGE(AK177:AS177),IF(C177="La Libertad Avanza",AVERAGE(AQ177:AS177,AH177:AM177),IF(C177="Frente de Izquierda",AVERAGE(AH177:AP177),"N/A"))))</f>
        <v>1.7777777777777777</v>
      </c>
      <c r="BE177" t="s">
        <v>518</v>
      </c>
      <c r="BF177" t="s">
        <v>518</v>
      </c>
      <c r="BG177" t="s">
        <v>518</v>
      </c>
      <c r="BH177" t="s">
        <v>518</v>
      </c>
      <c r="BI177" t="s">
        <v>518</v>
      </c>
      <c r="BJ177" t="s">
        <v>518</v>
      </c>
      <c r="BK177" t="s">
        <v>518</v>
      </c>
      <c r="BL177" t="s">
        <v>518</v>
      </c>
      <c r="BM177" t="s">
        <v>518</v>
      </c>
      <c r="BN177" t="s">
        <v>518</v>
      </c>
      <c r="BO177" t="s">
        <v>518</v>
      </c>
      <c r="BP177" t="s">
        <v>518</v>
      </c>
      <c r="BQ177" t="s">
        <v>518</v>
      </c>
      <c r="BR177" t="s">
        <v>518</v>
      </c>
      <c r="BS177" t="s">
        <v>518</v>
      </c>
      <c r="BT177" t="s">
        <v>518</v>
      </c>
      <c r="BU177" t="s">
        <v>518</v>
      </c>
      <c r="BV177" t="s">
        <v>518</v>
      </c>
      <c r="BW177" t="s">
        <v>518</v>
      </c>
      <c r="BX177" t="s">
        <v>518</v>
      </c>
      <c r="BY177" t="s">
        <v>518</v>
      </c>
      <c r="BZ177" t="s">
        <v>518</v>
      </c>
      <c r="CA177" t="s">
        <v>518</v>
      </c>
      <c r="CB177" t="s">
        <v>518</v>
      </c>
      <c r="CC177" t="s">
        <v>518</v>
      </c>
      <c r="CD177" t="s">
        <v>518</v>
      </c>
      <c r="CE177" t="s">
        <v>518</v>
      </c>
      <c r="CF177" t="s">
        <v>518</v>
      </c>
      <c r="CG177" t="s">
        <v>518</v>
      </c>
      <c r="CH177" t="s">
        <v>518</v>
      </c>
      <c r="CI177" t="s">
        <v>518</v>
      </c>
      <c r="CJ177" t="s">
        <v>518</v>
      </c>
      <c r="CK177" t="s">
        <v>518</v>
      </c>
      <c r="CL177" t="s">
        <v>518</v>
      </c>
      <c r="CM177" t="s">
        <v>518</v>
      </c>
      <c r="CN177" t="s">
        <v>518</v>
      </c>
      <c r="CO177" t="s">
        <v>518</v>
      </c>
      <c r="CP177" t="s">
        <v>518</v>
      </c>
      <c r="CQ177" t="s">
        <v>518</v>
      </c>
      <c r="CR177" t="s">
        <v>518</v>
      </c>
      <c r="CS177" t="s">
        <v>518</v>
      </c>
      <c r="CT177" t="s">
        <v>518</v>
      </c>
      <c r="CU177" t="s">
        <v>518</v>
      </c>
      <c r="CV177" t="str">
        <f>IF(BE177="Unión por la Patria (Frente de Todos)",AVERAGE(CM177:CO177)-MIN(AVERAGE(CJ177:CL177),AVERAGE(CP177:CR177),AVERAGE(CS177:CU177)),IF(BE177="Juntos por el Cambio",AVERAGE(CJ177:CL177)-MIN(AVERAGE(CM177:CO177),AVERAGE(CP177:CR177),AVERAGE(CS177:CU177)),IF(BE177="La Libertad Avanza",AVERAGE(CP177:CR177)-MIN(AVERAGE(CS177:CU177),AVERAGE(CM177:CO177),AVERAGE(CJ177:CL177)),IF(BE177="Frente de Izquierda",AVERAGE(CS177:CU177)-MIN(AVERAGE(CP177:CR177),AVERAGE(CM177:CO177),AVERAGE(CJ177:CL177)),"N/A"))))</f>
        <v>N/A</v>
      </c>
      <c r="CW177" t="str">
        <f>IF(BF177="Unión por la Patria (Frente de Todos)",AVERAGE(CN177:CP177)-MIN(AVERAGE(CK177:CM177),AVERAGE(CQ177:CS177),AVERAGE(CT177:CV177)),IF(BF177="Juntos por el Cambio",AVERAGE(CK177:CM177)-MIN(AVERAGE(CN177:CP177),AVERAGE(CQ177:CS177),AVERAGE(CT177:CV177)),IF(BF177="La Libertad Avanza",AVERAGE(CQ177:CS177)-MIN(AVERAGE(CT177:CV177),AVERAGE(CN177:CP177),AVERAGE(CK177:CM177)),IF(BF177="Frente de Izquierda",AVERAGE(CT177:CV177)-MIN(AVERAGE(CQ177:CS177),AVERAGE(CN177:CP177),AVERAGE(CK177:CM177)),"N/A"))))</f>
        <v>N/A</v>
      </c>
      <c r="CX177" t="str">
        <f>IF(BG177="Unión por la Patria (Frente de Todos)",AVERAGE(CO177:CQ177)-MIN(AVERAGE(CL177:CN177),AVERAGE(CR177:CT177),AVERAGE(CU177:CW177)),IF(BG177="Juntos por el Cambio",AVERAGE(CL177:CN177)-MIN(AVERAGE(CO177:CQ177),AVERAGE(CR177:CT177),AVERAGE(CU177:CW177)),IF(BG177="La Libertad Avanza",AVERAGE(CR177:CT177)-MIN(AVERAGE(CU177:CW177),AVERAGE(CO177:CQ177),AVERAGE(CL177:CN177)),IF(BG177="Frente de Izquierda",AVERAGE(CU177:CW177)-MIN(AVERAGE(CR177:CT177),AVERAGE(CO177:CQ177),AVERAGE(CL177:CN177)),"N/A"))))</f>
        <v>N/A</v>
      </c>
      <c r="CY177" t="str">
        <f>IF(BH177="Unión por la Patria (Frente de Todos)",AVERAGE(CP177:CR177)-MIN(AVERAGE(CM177:CO177),AVERAGE(CS177:CU177),AVERAGE(CV177:CX177)),IF(BH177="Juntos por el Cambio",AVERAGE(CM177:CO177)-MIN(AVERAGE(CP177:CR177),AVERAGE(CS177:CU177),AVERAGE(CV177:CX177)),IF(BH177="La Libertad Avanza",AVERAGE(CS177:CU177)-MIN(AVERAGE(CV177:CX177),AVERAGE(CP177:CR177),AVERAGE(CM177:CO177)),IF(BH177="Frente de Izquierda",AVERAGE(CV177:CX177)-MIN(AVERAGE(CS177:CU177),AVERAGE(CP177:CR177),AVERAGE(CM177:CO177)),"N/A"))))</f>
        <v>N/A</v>
      </c>
      <c r="CZ177" t="str">
        <f>IF(BI177="Unión por la Patria (Frente de Todos)",AVERAGE(CQ177:CS177)-MIN(AVERAGE(CN177:CP177),AVERAGE(CT177:CV177),AVERAGE(CW177:CY177)),IF(BI177="Juntos por el Cambio",AVERAGE(CN177:CP177)-MIN(AVERAGE(CQ177:CS177),AVERAGE(CT177:CV177),AVERAGE(CW177:CY177)),IF(BI177="La Libertad Avanza",AVERAGE(CT177:CV177)-MIN(AVERAGE(CW177:CY177),AVERAGE(CQ177:CS177),AVERAGE(CN177:CP177)),IF(BI177="Frente de Izquierda",AVERAGE(CW177:CY177)-MIN(AVERAGE(CT177:CV177),AVERAGE(CQ177:CS177),AVERAGE(CN177:CP177)),"N/A"))))</f>
        <v>N/A</v>
      </c>
      <c r="DA177" t="str">
        <f>IF(BJ177="Unión por la Patria (Frente de Todos)",AVERAGE(CR177:CT177)-MIN(AVERAGE(CO177:CQ177),AVERAGE(CU177:CW177),AVERAGE(CX177:CZ177)),IF(BJ177="Juntos por el Cambio",AVERAGE(CO177:CQ177)-MIN(AVERAGE(CR177:CT177),AVERAGE(CU177:CW177),AVERAGE(CX177:CZ177)),IF(BJ177="La Libertad Avanza",AVERAGE(CU177:CW177)-MIN(AVERAGE(CX177:CZ177),AVERAGE(CR177:CT177),AVERAGE(CO177:CQ177)),IF(BJ177="Frente de Izquierda",AVERAGE(CX177:CZ177)-MIN(AVERAGE(CU177:CW177),AVERAGE(CR177:CT177),AVERAGE(CO177:CQ177)),"N/A"))))</f>
        <v>N/A</v>
      </c>
      <c r="DB177" t="str">
        <f>IF(BK177="Unión por la Patria (Frente de Todos)",AVERAGE(CS177:CU177)-MIN(AVERAGE(CP177:CR177),AVERAGE(CV177:CX177),AVERAGE(CY177:DA177)),IF(BK177="Juntos por el Cambio",AVERAGE(CP177:CR177)-MIN(AVERAGE(CS177:CU177),AVERAGE(CV177:CX177),AVERAGE(CY177:DA177)),IF(BK177="La Libertad Avanza",AVERAGE(CV177:CX177)-MIN(AVERAGE(CY177:DA177),AVERAGE(CS177:CU177),AVERAGE(CP177:CR177)),IF(BK177="Frente de Izquierda",AVERAGE(CY177:DA177)-MIN(AVERAGE(CV177:CX177),AVERAGE(CS177:CU177),AVERAGE(CP177:CR177)),"N/A"))))</f>
        <v>N/A</v>
      </c>
      <c r="DC177" t="str">
        <f>IF(BL177="Unión por la Patria (Frente de Todos)",AVERAGE(CT177:CV177)-MIN(AVERAGE(CQ177:CS177),AVERAGE(CW177:CY177),AVERAGE(CZ177:DB177)),IF(BL177="Juntos por el Cambio",AVERAGE(CQ177:CS177)-MIN(AVERAGE(CT177:CV177),AVERAGE(CW177:CY177),AVERAGE(CZ177:DB177)),IF(BL177="La Libertad Avanza",AVERAGE(CW177:CY177)-MIN(AVERAGE(CZ177:DB177),AVERAGE(CT177:CV177),AVERAGE(CQ177:CS177)),IF(BL177="Frente de Izquierda",AVERAGE(CZ177:DB177)-MIN(AVERAGE(CW177:CY177),AVERAGE(CT177:CV177),AVERAGE(CQ177:CS177)),"N/A"))))</f>
        <v>N/A</v>
      </c>
      <c r="DD177" t="str">
        <f>IF(BE177="Unión por la Patria (Frente de Todos)",CN177-AVERAGE(CK177,CQ177,CT177),IF(BE177="Juntos por el Cambio",CK177-AVERAGE(CN177,CQ177,CT177),IF(BE177="La Libertad Avanza",CQ177-AVERAGE(CK177,CN177,CT177),IF(BE177="Frente de Izquierda",CT177-AVERAGE(CK177,CN177,CQ177),"N/A"))))</f>
        <v>N/A</v>
      </c>
      <c r="DE177" t="str">
        <f>IF(BE177="Unión por la Patria (Frente de Todos)",AVERAGE(CJ177:CL177,CP177:CU177),IF(BE177="Juntos por el Cambio",AVERAGE(CM177:CU177),IF(BE177="La Libertad Avanza",AVERAGE(CS177:CU177,CJ177:CO177),IF(BE177="Frente de Izquierda",AVERAGE(CJ177:CR177),"N/A"))))</f>
        <v>N/A</v>
      </c>
      <c r="DF177" t="s">
        <v>518</v>
      </c>
      <c r="DG177" t="s">
        <v>518</v>
      </c>
      <c r="DH177" t="s">
        <v>518</v>
      </c>
      <c r="DI177" t="s">
        <v>518</v>
      </c>
      <c r="DJ177" t="s">
        <v>518</v>
      </c>
      <c r="DK177" t="s">
        <v>518</v>
      </c>
      <c r="DL177" t="s">
        <v>518</v>
      </c>
      <c r="DM177" t="s">
        <v>518</v>
      </c>
      <c r="DN177" t="s">
        <v>518</v>
      </c>
      <c r="DO177" t="s">
        <v>518</v>
      </c>
      <c r="DP177" t="s">
        <v>518</v>
      </c>
      <c r="DQ177" t="s">
        <v>518</v>
      </c>
      <c r="DR177" t="s">
        <v>518</v>
      </c>
      <c r="DS177" t="s">
        <v>518</v>
      </c>
      <c r="DT177" t="s">
        <v>518</v>
      </c>
      <c r="DU177" t="s">
        <v>518</v>
      </c>
      <c r="DV177" t="s">
        <v>518</v>
      </c>
      <c r="DW177" t="s">
        <v>518</v>
      </c>
      <c r="DX177" t="s">
        <v>518</v>
      </c>
      <c r="DY177" t="s">
        <v>518</v>
      </c>
      <c r="DZ177" t="s">
        <v>518</v>
      </c>
    </row>
    <row r="178" spans="1:130" x14ac:dyDescent="0.2">
      <c r="A178" s="44">
        <v>449</v>
      </c>
      <c r="B178" s="44" t="s">
        <v>518</v>
      </c>
      <c r="C178" s="44" t="s">
        <v>47</v>
      </c>
      <c r="D178" s="44">
        <v>4</v>
      </c>
      <c r="E178" s="44">
        <v>3</v>
      </c>
      <c r="F178" s="44">
        <v>1</v>
      </c>
      <c r="G178" s="44">
        <v>1</v>
      </c>
      <c r="H178" s="44">
        <v>4</v>
      </c>
      <c r="I178" s="44">
        <v>1</v>
      </c>
      <c r="J178" s="44">
        <v>5</v>
      </c>
      <c r="K178" s="44">
        <f>AVERAGE(ABS(F178-4),ABS(G178-4),ABS(H178-4),ABS(I178-4),ABS(J178-4))</f>
        <v>2</v>
      </c>
      <c r="L178" s="44">
        <v>6</v>
      </c>
      <c r="M178" s="44">
        <v>3</v>
      </c>
      <c r="N178" s="44">
        <v>6</v>
      </c>
      <c r="O178" s="9">
        <f>AVERAGE(L178:N178)</f>
        <v>5</v>
      </c>
      <c r="P178" s="44">
        <v>4</v>
      </c>
      <c r="Q178" s="44">
        <v>7</v>
      </c>
      <c r="R178" s="44">
        <v>5</v>
      </c>
      <c r="S178" s="44">
        <v>6</v>
      </c>
      <c r="T178" s="44">
        <f>-P178+Q178-R178+S178</f>
        <v>4</v>
      </c>
      <c r="U178" s="44">
        <v>2</v>
      </c>
      <c r="V178" s="44">
        <v>2</v>
      </c>
      <c r="W178" s="44">
        <v>3</v>
      </c>
      <c r="X178" s="44"/>
      <c r="Y178" s="44"/>
      <c r="Z178" s="44"/>
      <c r="AA178" s="44"/>
      <c r="AB178" s="44"/>
      <c r="AC178" s="44"/>
      <c r="AD178" s="44"/>
      <c r="AE178" s="44"/>
      <c r="AF178" s="44"/>
      <c r="AG178" s="44">
        <f>AVERAGE(U178:AF178)</f>
        <v>2.3333333333333335</v>
      </c>
      <c r="AH178" s="44">
        <v>5</v>
      </c>
      <c r="AI178" s="44">
        <v>6</v>
      </c>
      <c r="AJ178" s="44">
        <v>6</v>
      </c>
      <c r="AK178" s="44">
        <v>1</v>
      </c>
      <c r="AL178" s="44">
        <v>1</v>
      </c>
      <c r="AM178" s="44">
        <v>1</v>
      </c>
      <c r="AN178" s="44">
        <v>2</v>
      </c>
      <c r="AO178" s="44">
        <v>2</v>
      </c>
      <c r="AP178" s="44">
        <v>2</v>
      </c>
      <c r="AQ178" s="44">
        <v>1</v>
      </c>
      <c r="AR178" s="44">
        <v>1</v>
      </c>
      <c r="AS178" s="44">
        <v>1</v>
      </c>
      <c r="AT178">
        <f>IF(C178="Unión por la Patria (Frente de Todos)",AVERAGE(AK178:AM178)-MIN(AVERAGE(AH178:AJ178),AVERAGE(AN178:AP178),AVERAGE(AQ178:AS178)),IF(C178="Juntos por el Cambio",AVERAGE(AH178:AJ178)-MIN(AVERAGE(AK178:AM178),AVERAGE(AN178:AP178),AVERAGE(AQ178:AS178)),IF(C178="La Libertad Avanza",AVERAGE(AN178:AP178)-MIN(AVERAGE(AQ178:AS178),AVERAGE(AK178:AM178),AVERAGE(AH178:AJ178)),IF(C178="Frente de Izquierda",AVERAGE(AQ178:AS178)-MIN(AVERAGE(AN178:AP178),AVERAGE(AK178:AM178),AVERAGE(AH178:AJ178)),"N/A"))))</f>
        <v>4.666666666666667</v>
      </c>
      <c r="AU178">
        <f>MAX(SUM(AH178:AJ178),SUM(AK178:AM178),SUM(AN178:AP178),SUM(AQ178:AS178))-MIN(SUM(AH178:AJ178),SUM(AK178:AM178),SUM(AN178:AP178),SUM(AQ178:AS178))</f>
        <v>14</v>
      </c>
      <c r="AV178">
        <f>IF(C178="Unión por la Patria (Frente de Todos)",AVERAGE(AK178:AM178)-AVERAGE(AH178:AJ178,AN178:AP178,AQ178:AS178),IF(C178="Juntos por el Cambio",AVERAGE(AH178:AJ178)-AVERAGE(AK178:AS178),IF(C178="La Libertad Avanza",AVERAGE(AN178:AP178)-AVERAGE(AQ178:AS178,AH178:AM178),IF(C178="Frente de Izquierda",AVERAGE(AQ178:AS178)-AVERAGE(AH178:AP178),"N/A"))))</f>
        <v>4.3333333333333339</v>
      </c>
      <c r="AW178">
        <f>IF(C178="Unión por la Patria (Frente de Todos)",AK178-MIN(AH178,AN178,AQ178),IF(C178="Juntos por el Cambio",AH178-MIN(AK178,AN178,AQ178),IF(C178="La Libertad Avanza",AN178-MIN(AH178,AK178,AQ178),IF(C178="Frente de Izquierda",AQ178-MIN(AH178,AK178,AN178),"N/A"))))</f>
        <v>4</v>
      </c>
      <c r="AX178">
        <f>MAX(AH178,AK178,AN178,AQ178)-MIN(AH178,AK178,AN178,AQ178)</f>
        <v>4</v>
      </c>
      <c r="AY178">
        <f>IF(C178="Unión por la Patria (Frente de Todos)",AK178-AVERAGE(AQ178,AN178,AH178),IF(C178="Juntos por el Cambio",AH178-AVERAGE(AK178,AN178,AQ178),IF(C178="La Libertad Avanza",AN178-AVERAGE(AQ178,AK178,AH178),IF(C178="Frente de Izquierda",AQ178-AVERAGE(AN178,AK178,AH178),"N/A"))))</f>
        <v>3.666666666666667</v>
      </c>
      <c r="AZ178">
        <f>IF(C178="Unión por la Patria (Frente de Todos)",AL178-MIN(AI178,AO178,AR178),IF(C178="Juntos por el Cambio",AI178-MIN(AL178,AO178,AR178),IF(C178="La Libertad Avanza",AO178-MIN(AI178,AL178,AR178),IF(C178="Frente de Izquierda",AR178-MIN(AI178,AL178,AO178),"N/A"))))</f>
        <v>5</v>
      </c>
      <c r="BA178">
        <f>MAX(AI178,AL178,AO178,AR178)-MIN(AI178,AL178,AO178,AR178)</f>
        <v>5</v>
      </c>
      <c r="BB178">
        <f>IF(C178="Unión por la Patria (Frente de Todos)",AL178-AVERAGE(AI178,AO178,AR178),IF(C178="Juntos por el Cambio",AI178-AVERAGE(AL178,AO178,AR178),IF(C178="La Libertad Avanza",AO178-AVERAGE(AI178,AL178,AR178),IF(C178="Frente de Izquierda",AR178-AVERAGE(AI178,AL178,AO178),"N/A"))))</f>
        <v>4.666666666666667</v>
      </c>
      <c r="BC178">
        <f>IF(C178="Unión por la Patria (Frente de Todos)",AVERAGE(AH178:AJ178,AN178:AS178),IF(C178="Juntos por el Cambio",AVERAGE(AK178:AS178),IF(C178="La Libertad Avanza",AVERAGE(AQ178:AS178,AH178:AM178),IF(C178="Frente de Izquierda",AVERAGE(AH178:AP178),"N/A"))))</f>
        <v>1.3333333333333333</v>
      </c>
      <c r="BE178" t="s">
        <v>518</v>
      </c>
      <c r="BF178" t="s">
        <v>518</v>
      </c>
      <c r="BG178" t="s">
        <v>518</v>
      </c>
      <c r="BH178" t="s">
        <v>518</v>
      </c>
      <c r="BI178" t="s">
        <v>518</v>
      </c>
      <c r="BJ178" t="s">
        <v>518</v>
      </c>
      <c r="BK178" t="s">
        <v>518</v>
      </c>
      <c r="BL178" t="s">
        <v>518</v>
      </c>
      <c r="BM178" t="s">
        <v>518</v>
      </c>
      <c r="BN178" t="s">
        <v>518</v>
      </c>
      <c r="BO178" t="s">
        <v>518</v>
      </c>
      <c r="BP178" t="s">
        <v>518</v>
      </c>
      <c r="BQ178" t="s">
        <v>518</v>
      </c>
      <c r="BR178" t="s">
        <v>518</v>
      </c>
      <c r="BS178" t="s">
        <v>518</v>
      </c>
      <c r="BT178" t="s">
        <v>518</v>
      </c>
      <c r="BU178" t="s">
        <v>518</v>
      </c>
      <c r="BV178" t="s">
        <v>518</v>
      </c>
      <c r="BW178" t="s">
        <v>518</v>
      </c>
      <c r="BX178" t="s">
        <v>518</v>
      </c>
      <c r="BY178" t="s">
        <v>518</v>
      </c>
      <c r="BZ178" t="s">
        <v>518</v>
      </c>
      <c r="CA178" t="s">
        <v>518</v>
      </c>
      <c r="CB178" t="s">
        <v>518</v>
      </c>
      <c r="CC178" t="s">
        <v>518</v>
      </c>
      <c r="CD178" t="s">
        <v>518</v>
      </c>
      <c r="CE178" t="s">
        <v>518</v>
      </c>
      <c r="CF178" t="s">
        <v>518</v>
      </c>
      <c r="CG178" t="s">
        <v>518</v>
      </c>
      <c r="CH178" t="s">
        <v>518</v>
      </c>
      <c r="CI178" t="s">
        <v>518</v>
      </c>
      <c r="CJ178" t="s">
        <v>518</v>
      </c>
      <c r="CK178" t="s">
        <v>518</v>
      </c>
      <c r="CL178" t="s">
        <v>518</v>
      </c>
      <c r="CM178" t="s">
        <v>518</v>
      </c>
      <c r="CN178" t="s">
        <v>518</v>
      </c>
      <c r="CO178" t="s">
        <v>518</v>
      </c>
      <c r="CP178" t="s">
        <v>518</v>
      </c>
      <c r="CQ178" t="s">
        <v>518</v>
      </c>
      <c r="CR178" t="s">
        <v>518</v>
      </c>
      <c r="CS178" t="s">
        <v>518</v>
      </c>
      <c r="CT178" t="s">
        <v>518</v>
      </c>
      <c r="CU178" t="s">
        <v>518</v>
      </c>
      <c r="CV178" t="str">
        <f>IF(BE178="Unión por la Patria (Frente de Todos)",AVERAGE(CM178:CO178)-MIN(AVERAGE(CJ178:CL178),AVERAGE(CP178:CR178),AVERAGE(CS178:CU178)),IF(BE178="Juntos por el Cambio",AVERAGE(CJ178:CL178)-MIN(AVERAGE(CM178:CO178),AVERAGE(CP178:CR178),AVERAGE(CS178:CU178)),IF(BE178="La Libertad Avanza",AVERAGE(CP178:CR178)-MIN(AVERAGE(CS178:CU178),AVERAGE(CM178:CO178),AVERAGE(CJ178:CL178)),IF(BE178="Frente de Izquierda",AVERAGE(CS178:CU178)-MIN(AVERAGE(CP178:CR178),AVERAGE(CM178:CO178),AVERAGE(CJ178:CL178)),"N/A"))))</f>
        <v>N/A</v>
      </c>
      <c r="CW178" t="str">
        <f>IF(BF178="Unión por la Patria (Frente de Todos)",AVERAGE(CN178:CP178)-MIN(AVERAGE(CK178:CM178),AVERAGE(CQ178:CS178),AVERAGE(CT178:CV178)),IF(BF178="Juntos por el Cambio",AVERAGE(CK178:CM178)-MIN(AVERAGE(CN178:CP178),AVERAGE(CQ178:CS178),AVERAGE(CT178:CV178)),IF(BF178="La Libertad Avanza",AVERAGE(CQ178:CS178)-MIN(AVERAGE(CT178:CV178),AVERAGE(CN178:CP178),AVERAGE(CK178:CM178)),IF(BF178="Frente de Izquierda",AVERAGE(CT178:CV178)-MIN(AVERAGE(CQ178:CS178),AVERAGE(CN178:CP178),AVERAGE(CK178:CM178)),"N/A"))))</f>
        <v>N/A</v>
      </c>
      <c r="CX178" t="str">
        <f>IF(BG178="Unión por la Patria (Frente de Todos)",AVERAGE(CO178:CQ178)-MIN(AVERAGE(CL178:CN178),AVERAGE(CR178:CT178),AVERAGE(CU178:CW178)),IF(BG178="Juntos por el Cambio",AVERAGE(CL178:CN178)-MIN(AVERAGE(CO178:CQ178),AVERAGE(CR178:CT178),AVERAGE(CU178:CW178)),IF(BG178="La Libertad Avanza",AVERAGE(CR178:CT178)-MIN(AVERAGE(CU178:CW178),AVERAGE(CO178:CQ178),AVERAGE(CL178:CN178)),IF(BG178="Frente de Izquierda",AVERAGE(CU178:CW178)-MIN(AVERAGE(CR178:CT178),AVERAGE(CO178:CQ178),AVERAGE(CL178:CN178)),"N/A"))))</f>
        <v>N/A</v>
      </c>
      <c r="CY178" t="str">
        <f>IF(BH178="Unión por la Patria (Frente de Todos)",AVERAGE(CP178:CR178)-MIN(AVERAGE(CM178:CO178),AVERAGE(CS178:CU178),AVERAGE(CV178:CX178)),IF(BH178="Juntos por el Cambio",AVERAGE(CM178:CO178)-MIN(AVERAGE(CP178:CR178),AVERAGE(CS178:CU178),AVERAGE(CV178:CX178)),IF(BH178="La Libertad Avanza",AVERAGE(CS178:CU178)-MIN(AVERAGE(CV178:CX178),AVERAGE(CP178:CR178),AVERAGE(CM178:CO178)),IF(BH178="Frente de Izquierda",AVERAGE(CV178:CX178)-MIN(AVERAGE(CS178:CU178),AVERAGE(CP178:CR178),AVERAGE(CM178:CO178)),"N/A"))))</f>
        <v>N/A</v>
      </c>
      <c r="CZ178" t="str">
        <f>IF(BI178="Unión por la Patria (Frente de Todos)",AVERAGE(CQ178:CS178)-MIN(AVERAGE(CN178:CP178),AVERAGE(CT178:CV178),AVERAGE(CW178:CY178)),IF(BI178="Juntos por el Cambio",AVERAGE(CN178:CP178)-MIN(AVERAGE(CQ178:CS178),AVERAGE(CT178:CV178),AVERAGE(CW178:CY178)),IF(BI178="La Libertad Avanza",AVERAGE(CT178:CV178)-MIN(AVERAGE(CW178:CY178),AVERAGE(CQ178:CS178),AVERAGE(CN178:CP178)),IF(BI178="Frente de Izquierda",AVERAGE(CW178:CY178)-MIN(AVERAGE(CT178:CV178),AVERAGE(CQ178:CS178),AVERAGE(CN178:CP178)),"N/A"))))</f>
        <v>N/A</v>
      </c>
      <c r="DA178" t="str">
        <f>IF(BJ178="Unión por la Patria (Frente de Todos)",AVERAGE(CR178:CT178)-MIN(AVERAGE(CO178:CQ178),AVERAGE(CU178:CW178),AVERAGE(CX178:CZ178)),IF(BJ178="Juntos por el Cambio",AVERAGE(CO178:CQ178)-MIN(AVERAGE(CR178:CT178),AVERAGE(CU178:CW178),AVERAGE(CX178:CZ178)),IF(BJ178="La Libertad Avanza",AVERAGE(CU178:CW178)-MIN(AVERAGE(CX178:CZ178),AVERAGE(CR178:CT178),AVERAGE(CO178:CQ178)),IF(BJ178="Frente de Izquierda",AVERAGE(CX178:CZ178)-MIN(AVERAGE(CU178:CW178),AVERAGE(CR178:CT178),AVERAGE(CO178:CQ178)),"N/A"))))</f>
        <v>N/A</v>
      </c>
      <c r="DB178" t="str">
        <f>IF(BK178="Unión por la Patria (Frente de Todos)",AVERAGE(CS178:CU178)-MIN(AVERAGE(CP178:CR178),AVERAGE(CV178:CX178),AVERAGE(CY178:DA178)),IF(BK178="Juntos por el Cambio",AVERAGE(CP178:CR178)-MIN(AVERAGE(CS178:CU178),AVERAGE(CV178:CX178),AVERAGE(CY178:DA178)),IF(BK178="La Libertad Avanza",AVERAGE(CV178:CX178)-MIN(AVERAGE(CY178:DA178),AVERAGE(CS178:CU178),AVERAGE(CP178:CR178)),IF(BK178="Frente de Izquierda",AVERAGE(CY178:DA178)-MIN(AVERAGE(CV178:CX178),AVERAGE(CS178:CU178),AVERAGE(CP178:CR178)),"N/A"))))</f>
        <v>N/A</v>
      </c>
      <c r="DC178" t="str">
        <f>IF(BL178="Unión por la Patria (Frente de Todos)",AVERAGE(CT178:CV178)-MIN(AVERAGE(CQ178:CS178),AVERAGE(CW178:CY178),AVERAGE(CZ178:DB178)),IF(BL178="Juntos por el Cambio",AVERAGE(CQ178:CS178)-MIN(AVERAGE(CT178:CV178),AVERAGE(CW178:CY178),AVERAGE(CZ178:DB178)),IF(BL178="La Libertad Avanza",AVERAGE(CW178:CY178)-MIN(AVERAGE(CZ178:DB178),AVERAGE(CT178:CV178),AVERAGE(CQ178:CS178)),IF(BL178="Frente de Izquierda",AVERAGE(CZ178:DB178)-MIN(AVERAGE(CW178:CY178),AVERAGE(CT178:CV178),AVERAGE(CQ178:CS178)),"N/A"))))</f>
        <v>N/A</v>
      </c>
      <c r="DD178" t="str">
        <f>IF(BE178="Unión por la Patria (Frente de Todos)",CN178-AVERAGE(CK178,CQ178,CT178),IF(BE178="Juntos por el Cambio",CK178-AVERAGE(CN178,CQ178,CT178),IF(BE178="La Libertad Avanza",CQ178-AVERAGE(CK178,CN178,CT178),IF(BE178="Frente de Izquierda",CT178-AVERAGE(CK178,CN178,CQ178),"N/A"))))</f>
        <v>N/A</v>
      </c>
      <c r="DE178" t="str">
        <f>IF(BE178="Unión por la Patria (Frente de Todos)",AVERAGE(CJ178:CL178,CP178:CU178),IF(BE178="Juntos por el Cambio",AVERAGE(CM178:CU178),IF(BE178="La Libertad Avanza",AVERAGE(CS178:CU178,CJ178:CO178),IF(BE178="Frente de Izquierda",AVERAGE(CJ178:CR178),"N/A"))))</f>
        <v>N/A</v>
      </c>
      <c r="DF178" t="s">
        <v>518</v>
      </c>
      <c r="DG178" t="s">
        <v>518</v>
      </c>
      <c r="DH178" t="s">
        <v>518</v>
      </c>
      <c r="DI178" t="s">
        <v>518</v>
      </c>
      <c r="DJ178" t="s">
        <v>518</v>
      </c>
      <c r="DK178" t="s">
        <v>518</v>
      </c>
      <c r="DL178" t="s">
        <v>518</v>
      </c>
      <c r="DM178" t="s">
        <v>518</v>
      </c>
      <c r="DN178" t="s">
        <v>518</v>
      </c>
      <c r="DO178" t="s">
        <v>518</v>
      </c>
      <c r="DP178" t="s">
        <v>518</v>
      </c>
      <c r="DQ178" t="s">
        <v>518</v>
      </c>
      <c r="DR178" t="s">
        <v>518</v>
      </c>
      <c r="DS178" t="s">
        <v>518</v>
      </c>
      <c r="DT178" t="s">
        <v>518</v>
      </c>
      <c r="DU178" t="s">
        <v>518</v>
      </c>
      <c r="DV178" t="s">
        <v>518</v>
      </c>
      <c r="DW178" t="s">
        <v>518</v>
      </c>
      <c r="DX178" t="s">
        <v>518</v>
      </c>
      <c r="DY178" t="s">
        <v>518</v>
      </c>
      <c r="DZ178" t="s">
        <v>518</v>
      </c>
    </row>
    <row r="179" spans="1:130" x14ac:dyDescent="0.2">
      <c r="A179" s="44">
        <v>997</v>
      </c>
      <c r="B179" s="44" t="s">
        <v>518</v>
      </c>
      <c r="C179" s="44" t="s">
        <v>49</v>
      </c>
      <c r="D179" s="44">
        <v>4</v>
      </c>
      <c r="E179" s="44">
        <v>5</v>
      </c>
      <c r="F179" s="44">
        <v>4</v>
      </c>
      <c r="G179" s="44">
        <v>1</v>
      </c>
      <c r="H179" s="44">
        <v>6</v>
      </c>
      <c r="I179" s="44">
        <v>4</v>
      </c>
      <c r="J179" s="44">
        <v>4</v>
      </c>
      <c r="K179" s="44">
        <f>AVERAGE(ABS(F179-4),ABS(G179-4),ABS(H179-4),ABS(I179-4),ABS(J179-4))</f>
        <v>1</v>
      </c>
      <c r="L179" s="44">
        <v>4</v>
      </c>
      <c r="M179" s="44">
        <v>2</v>
      </c>
      <c r="N179" s="44">
        <v>6</v>
      </c>
      <c r="O179" s="9">
        <f>AVERAGE(L179:N179)</f>
        <v>4</v>
      </c>
      <c r="P179" s="44">
        <v>2</v>
      </c>
      <c r="Q179" s="44">
        <v>6</v>
      </c>
      <c r="R179" s="44">
        <v>5</v>
      </c>
      <c r="S179" s="44">
        <v>7</v>
      </c>
      <c r="T179" s="44">
        <f>-P179+Q179-R179+S179</f>
        <v>6</v>
      </c>
      <c r="U179" s="44"/>
      <c r="V179" s="44"/>
      <c r="W179" s="44"/>
      <c r="X179" s="44"/>
      <c r="Y179" s="44"/>
      <c r="Z179" s="44"/>
      <c r="AA179" s="44">
        <v>1</v>
      </c>
      <c r="AB179" s="44">
        <v>3</v>
      </c>
      <c r="AC179" s="44">
        <v>3</v>
      </c>
      <c r="AD179" s="44"/>
      <c r="AE179" s="44"/>
      <c r="AF179" s="44"/>
      <c r="AG179" s="44">
        <f>AVERAGE(U179:AF179)</f>
        <v>2.3333333333333335</v>
      </c>
      <c r="AH179" s="44">
        <v>3</v>
      </c>
      <c r="AI179" s="44">
        <v>3</v>
      </c>
      <c r="AJ179" s="44">
        <v>3</v>
      </c>
      <c r="AK179" s="44">
        <v>2</v>
      </c>
      <c r="AL179" s="44">
        <v>1</v>
      </c>
      <c r="AM179" s="44">
        <v>3</v>
      </c>
      <c r="AN179" s="44">
        <v>3</v>
      </c>
      <c r="AO179" s="44">
        <v>3</v>
      </c>
      <c r="AP179" s="44">
        <v>3</v>
      </c>
      <c r="AQ179" s="44">
        <v>1</v>
      </c>
      <c r="AR179" s="44">
        <v>1</v>
      </c>
      <c r="AS179" s="44">
        <v>3</v>
      </c>
      <c r="AT179">
        <f>IF(C179="Unión por la Patria (Frente de Todos)",AVERAGE(AK179:AM179)-MIN(AVERAGE(AH179:AJ179),AVERAGE(AN179:AP179),AVERAGE(AQ179:AS179)),IF(C179="Juntos por el Cambio",AVERAGE(AH179:AJ179)-MIN(AVERAGE(AK179:AM179),AVERAGE(AN179:AP179),AVERAGE(AQ179:AS179)),IF(C179="La Libertad Avanza",AVERAGE(AN179:AP179)-MIN(AVERAGE(AQ179:AS179),AVERAGE(AK179:AM179),AVERAGE(AH179:AJ179)),IF(C179="Frente de Izquierda",AVERAGE(AQ179:AS179)-MIN(AVERAGE(AN179:AP179),AVERAGE(AK179:AM179),AVERAGE(AH179:AJ179)),"N/A"))))</f>
        <v>1.3333333333333333</v>
      </c>
      <c r="AU179">
        <f>MAX(SUM(AH179:AJ179),SUM(AK179:AM179),SUM(AN179:AP179),SUM(AQ179:AS179))-MIN(SUM(AH179:AJ179),SUM(AK179:AM179),SUM(AN179:AP179),SUM(AQ179:AS179))</f>
        <v>4</v>
      </c>
      <c r="AV179">
        <f>IF(C179="Unión por la Patria (Frente de Todos)",AVERAGE(AK179:AM179)-AVERAGE(AH179:AJ179,AN179:AP179,AQ179:AS179),IF(C179="Juntos por el Cambio",AVERAGE(AH179:AJ179)-AVERAGE(AK179:AS179),IF(C179="La Libertad Avanza",AVERAGE(AN179:AP179)-AVERAGE(AQ179:AS179,AH179:AM179),IF(C179="Frente de Izquierda",AVERAGE(AQ179:AS179)-AVERAGE(AH179:AP179),"N/A"))))</f>
        <v>0.77777777777777768</v>
      </c>
      <c r="AW179">
        <f>IF(C179="Unión por la Patria (Frente de Todos)",AK179-MIN(AH179,AN179,AQ179),IF(C179="Juntos por el Cambio",AH179-MIN(AK179,AN179,AQ179),IF(C179="La Libertad Avanza",AN179-MIN(AH179,AK179,AQ179),IF(C179="Frente de Izquierda",AQ179-MIN(AH179,AK179,AN179),"N/A"))))</f>
        <v>2</v>
      </c>
      <c r="AX179">
        <f>MAX(AH179,AK179,AN179,AQ179)-MIN(AH179,AK179,AN179,AQ179)</f>
        <v>2</v>
      </c>
      <c r="AY179">
        <f>IF(C179="Unión por la Patria (Frente de Todos)",AK179-AVERAGE(AQ179,AN179,AH179),IF(C179="Juntos por el Cambio",AH179-AVERAGE(AK179,AN179,AQ179),IF(C179="La Libertad Avanza",AN179-AVERAGE(AQ179,AK179,AH179),IF(C179="Frente de Izquierda",AQ179-AVERAGE(AN179,AK179,AH179),"N/A"))))</f>
        <v>1</v>
      </c>
      <c r="AZ179">
        <f>IF(C179="Unión por la Patria (Frente de Todos)",AL179-MIN(AI179,AO179,AR179),IF(C179="Juntos por el Cambio",AI179-MIN(AL179,AO179,AR179),IF(C179="La Libertad Avanza",AO179-MIN(AI179,AL179,AR179),IF(C179="Frente de Izquierda",AR179-MIN(AI179,AL179,AO179),"N/A"))))</f>
        <v>2</v>
      </c>
      <c r="BA179">
        <f>MAX(AI179,AL179,AO179,AR179)-MIN(AI179,AL179,AO179,AR179)</f>
        <v>2</v>
      </c>
      <c r="BB179">
        <f>IF(C179="Unión por la Patria (Frente de Todos)",AL179-AVERAGE(AI179,AO179,AR179),IF(C179="Juntos por el Cambio",AI179-AVERAGE(AL179,AO179,AR179),IF(C179="La Libertad Avanza",AO179-AVERAGE(AI179,AL179,AR179),IF(C179="Frente de Izquierda",AR179-AVERAGE(AI179,AL179,AO179),"N/A"))))</f>
        <v>1.3333333333333333</v>
      </c>
      <c r="BC179">
        <f>IF(C179="Unión por la Patria (Frente de Todos)",AVERAGE(AH179:AJ179,AN179:AS179),IF(C179="Juntos por el Cambio",AVERAGE(AK179:AS179),IF(C179="La Libertad Avanza",AVERAGE(AQ179:AS179,AH179:AM179),IF(C179="Frente de Izquierda",AVERAGE(AH179:AP179),"N/A"))))</f>
        <v>2.2222222222222223</v>
      </c>
      <c r="BE179" t="s">
        <v>518</v>
      </c>
      <c r="BF179" t="s">
        <v>518</v>
      </c>
      <c r="BG179" t="s">
        <v>518</v>
      </c>
      <c r="BH179" t="s">
        <v>518</v>
      </c>
      <c r="BI179" t="s">
        <v>518</v>
      </c>
      <c r="BJ179" t="s">
        <v>518</v>
      </c>
      <c r="BK179" t="s">
        <v>518</v>
      </c>
      <c r="BL179" t="s">
        <v>518</v>
      </c>
      <c r="BM179" t="s">
        <v>518</v>
      </c>
      <c r="BN179" t="s">
        <v>518</v>
      </c>
      <c r="BO179" t="s">
        <v>518</v>
      </c>
      <c r="BP179" t="s">
        <v>518</v>
      </c>
      <c r="BQ179" t="s">
        <v>518</v>
      </c>
      <c r="BR179" t="s">
        <v>518</v>
      </c>
      <c r="BS179" t="s">
        <v>518</v>
      </c>
      <c r="BT179" t="s">
        <v>518</v>
      </c>
      <c r="BU179" t="s">
        <v>518</v>
      </c>
      <c r="BV179" t="s">
        <v>518</v>
      </c>
      <c r="BW179" t="s">
        <v>518</v>
      </c>
      <c r="BX179" t="s">
        <v>518</v>
      </c>
      <c r="BY179" t="s">
        <v>518</v>
      </c>
      <c r="BZ179" t="s">
        <v>518</v>
      </c>
      <c r="CA179" t="s">
        <v>518</v>
      </c>
      <c r="CB179" t="s">
        <v>518</v>
      </c>
      <c r="CC179" t="s">
        <v>518</v>
      </c>
      <c r="CD179" t="s">
        <v>518</v>
      </c>
      <c r="CE179" t="s">
        <v>518</v>
      </c>
      <c r="CF179" t="s">
        <v>518</v>
      </c>
      <c r="CG179" t="s">
        <v>518</v>
      </c>
      <c r="CH179" t="s">
        <v>518</v>
      </c>
      <c r="CI179" t="s">
        <v>518</v>
      </c>
      <c r="CJ179" t="s">
        <v>518</v>
      </c>
      <c r="CK179" t="s">
        <v>518</v>
      </c>
      <c r="CL179" t="s">
        <v>518</v>
      </c>
      <c r="CM179" t="s">
        <v>518</v>
      </c>
      <c r="CN179" t="s">
        <v>518</v>
      </c>
      <c r="CO179" t="s">
        <v>518</v>
      </c>
      <c r="CP179" t="s">
        <v>518</v>
      </c>
      <c r="CQ179" t="s">
        <v>518</v>
      </c>
      <c r="CR179" t="s">
        <v>518</v>
      </c>
      <c r="CS179" t="s">
        <v>518</v>
      </c>
      <c r="CT179" t="s">
        <v>518</v>
      </c>
      <c r="CU179" t="s">
        <v>518</v>
      </c>
      <c r="CV179" t="s">
        <v>518</v>
      </c>
      <c r="CW179" t="s">
        <v>518</v>
      </c>
      <c r="CX179" t="s">
        <v>518</v>
      </c>
      <c r="CY179" t="s">
        <v>518</v>
      </c>
      <c r="CZ179" t="s">
        <v>518</v>
      </c>
      <c r="DA179" t="s">
        <v>518</v>
      </c>
      <c r="DB179" t="s">
        <v>518</v>
      </c>
      <c r="DC179" t="s">
        <v>518</v>
      </c>
      <c r="DD179" t="s">
        <v>518</v>
      </c>
      <c r="DE179" t="s">
        <v>518</v>
      </c>
      <c r="DF179" t="s">
        <v>518</v>
      </c>
      <c r="DG179" t="s">
        <v>518</v>
      </c>
      <c r="DH179" t="s">
        <v>518</v>
      </c>
      <c r="DI179" t="s">
        <v>518</v>
      </c>
      <c r="DJ179" t="s">
        <v>518</v>
      </c>
      <c r="DK179" t="s">
        <v>518</v>
      </c>
      <c r="DL179" t="s">
        <v>518</v>
      </c>
      <c r="DM179" t="s">
        <v>518</v>
      </c>
      <c r="DN179" t="s">
        <v>518</v>
      </c>
      <c r="DO179" t="s">
        <v>518</v>
      </c>
      <c r="DP179" t="s">
        <v>518</v>
      </c>
      <c r="DQ179" t="s">
        <v>518</v>
      </c>
      <c r="DR179" t="s">
        <v>518</v>
      </c>
      <c r="DS179" t="s">
        <v>518</v>
      </c>
      <c r="DT179" t="s">
        <v>518</v>
      </c>
      <c r="DU179" t="s">
        <v>518</v>
      </c>
      <c r="DV179" t="s">
        <v>518</v>
      </c>
      <c r="DW179" t="s">
        <v>518</v>
      </c>
      <c r="DX179" t="s">
        <v>518</v>
      </c>
      <c r="DY179" t="s">
        <v>518</v>
      </c>
      <c r="DZ179" t="s">
        <v>518</v>
      </c>
    </row>
    <row r="180" spans="1:130" x14ac:dyDescent="0.2">
      <c r="A180" s="44">
        <v>617</v>
      </c>
      <c r="B180" s="44">
        <v>0</v>
      </c>
      <c r="C180" s="44" t="s">
        <v>47</v>
      </c>
      <c r="D180" s="44">
        <v>2</v>
      </c>
      <c r="E180" s="44">
        <v>3</v>
      </c>
      <c r="F180" s="44">
        <v>3</v>
      </c>
      <c r="G180" s="44">
        <v>2</v>
      </c>
      <c r="H180" s="44">
        <v>4</v>
      </c>
      <c r="I180" s="44">
        <v>4</v>
      </c>
      <c r="J180" s="44">
        <v>5</v>
      </c>
      <c r="K180" s="44">
        <f>AVERAGE(ABS(F180-4),ABS(G180-4),ABS(H180-4),ABS(I180-4),ABS(J180-4))</f>
        <v>0.8</v>
      </c>
      <c r="L180" s="44">
        <v>4</v>
      </c>
      <c r="M180" s="44">
        <v>5</v>
      </c>
      <c r="N180" s="44">
        <v>6</v>
      </c>
      <c r="O180" s="9">
        <f>AVERAGE(L180:N180)</f>
        <v>5</v>
      </c>
      <c r="P180" s="44">
        <v>3</v>
      </c>
      <c r="Q180" s="44">
        <v>5</v>
      </c>
      <c r="R180" s="44">
        <v>3</v>
      </c>
      <c r="S180" s="44">
        <v>6</v>
      </c>
      <c r="T180" s="44">
        <f>-P180+Q180-R180+S180</f>
        <v>5</v>
      </c>
      <c r="U180" s="44">
        <v>4</v>
      </c>
      <c r="V180" s="44">
        <v>1</v>
      </c>
      <c r="W180" s="44">
        <v>3</v>
      </c>
      <c r="X180" s="44"/>
      <c r="Y180" s="44"/>
      <c r="Z180" s="44"/>
      <c r="AA180" s="44"/>
      <c r="AB180" s="44"/>
      <c r="AC180" s="44"/>
      <c r="AD180" s="44"/>
      <c r="AE180" s="44"/>
      <c r="AF180" s="44"/>
      <c r="AG180" s="44">
        <f>AVERAGE(U180:AF180)</f>
        <v>2.6666666666666665</v>
      </c>
      <c r="AH180" s="44">
        <v>4</v>
      </c>
      <c r="AI180" s="44">
        <v>4</v>
      </c>
      <c r="AJ180" s="44">
        <v>4</v>
      </c>
      <c r="AK180" s="44">
        <v>2</v>
      </c>
      <c r="AL180" s="44">
        <v>1</v>
      </c>
      <c r="AM180" s="44">
        <v>3</v>
      </c>
      <c r="AN180" s="44">
        <v>4</v>
      </c>
      <c r="AO180" s="44">
        <v>4</v>
      </c>
      <c r="AP180" s="44">
        <v>4</v>
      </c>
      <c r="AQ180" s="44">
        <v>2</v>
      </c>
      <c r="AR180" s="44">
        <v>1</v>
      </c>
      <c r="AS180" s="44">
        <v>2</v>
      </c>
      <c r="AT180">
        <f>IF(C180="Unión por la Patria (Frente de Todos)",AVERAGE(AK180:AM180)-MIN(AVERAGE(AH180:AJ180),AVERAGE(AN180:AP180),AVERAGE(AQ180:AS180)),IF(C180="Juntos por el Cambio",AVERAGE(AH180:AJ180)-MIN(AVERAGE(AK180:AM180),AVERAGE(AN180:AP180),AVERAGE(AQ180:AS180)),IF(C180="La Libertad Avanza",AVERAGE(AN180:AP180)-MIN(AVERAGE(AQ180:AS180),AVERAGE(AK180:AM180),AVERAGE(AH180:AJ180)),IF(C180="Frente de Izquierda",AVERAGE(AQ180:AS180)-MIN(AVERAGE(AN180:AP180),AVERAGE(AK180:AM180),AVERAGE(AH180:AJ180)),"N/A"))))</f>
        <v>2.333333333333333</v>
      </c>
      <c r="AU180">
        <f>MAX(SUM(AH180:AJ180),SUM(AK180:AM180),SUM(AN180:AP180),SUM(AQ180:AS180))-MIN(SUM(AH180:AJ180),SUM(AK180:AM180),SUM(AN180:AP180),SUM(AQ180:AS180))</f>
        <v>7</v>
      </c>
      <c r="AV180">
        <f>IF(C180="Unión por la Patria (Frente de Todos)",AVERAGE(AK180:AM180)-AVERAGE(AH180:AJ180,AN180:AP180,AQ180:AS180),IF(C180="Juntos por el Cambio",AVERAGE(AH180:AJ180)-AVERAGE(AK180:AS180),IF(C180="La Libertad Avanza",AVERAGE(AN180:AP180)-AVERAGE(AQ180:AS180,AH180:AM180),IF(C180="Frente de Izquierda",AVERAGE(AQ180:AS180)-AVERAGE(AH180:AP180),"N/A"))))</f>
        <v>1.4444444444444446</v>
      </c>
      <c r="AW180">
        <f>IF(C180="Unión por la Patria (Frente de Todos)",AK180-MIN(AH180,AN180,AQ180),IF(C180="Juntos por el Cambio",AH180-MIN(AK180,AN180,AQ180),IF(C180="La Libertad Avanza",AN180-MIN(AH180,AK180,AQ180),IF(C180="Frente de Izquierda",AQ180-MIN(AH180,AK180,AN180),"N/A"))))</f>
        <v>2</v>
      </c>
      <c r="AX180">
        <f>MAX(AH180,AK180,AN180,AQ180)-MIN(AH180,AK180,AN180,AQ180)</f>
        <v>2</v>
      </c>
      <c r="AY180">
        <f>IF(C180="Unión por la Patria (Frente de Todos)",AK180-AVERAGE(AQ180,AN180,AH180),IF(C180="Juntos por el Cambio",AH180-AVERAGE(AK180,AN180,AQ180),IF(C180="La Libertad Avanza",AN180-AVERAGE(AQ180,AK180,AH180),IF(C180="Frente de Izquierda",AQ180-AVERAGE(AN180,AK180,AH180),"N/A"))))</f>
        <v>1.3333333333333335</v>
      </c>
      <c r="AZ180">
        <f>IF(C180="Unión por la Patria (Frente de Todos)",AL180-MIN(AI180,AO180,AR180),IF(C180="Juntos por el Cambio",AI180-MIN(AL180,AO180,AR180),IF(C180="La Libertad Avanza",AO180-MIN(AI180,AL180,AR180),IF(C180="Frente de Izquierda",AR180-MIN(AI180,AL180,AO180),"N/A"))))</f>
        <v>3</v>
      </c>
      <c r="BA180">
        <f>MAX(AI180,AL180,AO180,AR180)-MIN(AI180,AL180,AO180,AR180)</f>
        <v>3</v>
      </c>
      <c r="BB180">
        <f>IF(C180="Unión por la Patria (Frente de Todos)",AL180-AVERAGE(AI180,AO180,AR180),IF(C180="Juntos por el Cambio",AI180-AVERAGE(AL180,AO180,AR180),IF(C180="La Libertad Avanza",AO180-AVERAGE(AI180,AL180,AR180),IF(C180="Frente de Izquierda",AR180-AVERAGE(AI180,AL180,AO180),"N/A"))))</f>
        <v>2</v>
      </c>
      <c r="BC180">
        <f>IF(C180="Unión por la Patria (Frente de Todos)",AVERAGE(AH180:AJ180,AN180:AS180),IF(C180="Juntos por el Cambio",AVERAGE(AK180:AS180),IF(C180="La Libertad Avanza",AVERAGE(AQ180:AS180,AH180:AM180),IF(C180="Frente de Izquierda",AVERAGE(AH180:AP180),"N/A"))))</f>
        <v>2.5555555555555554</v>
      </c>
      <c r="BE180" t="s">
        <v>41</v>
      </c>
      <c r="BF180">
        <v>3</v>
      </c>
      <c r="BG180">
        <v>4</v>
      </c>
      <c r="BH180">
        <v>3</v>
      </c>
      <c r="BI180">
        <v>2</v>
      </c>
      <c r="BJ180">
        <v>4</v>
      </c>
      <c r="BK180">
        <v>4</v>
      </c>
      <c r="BL180">
        <v>6</v>
      </c>
      <c r="BM180" s="44">
        <f>AVERAGE(ABS(BH180-4),ABS(BI180-4),ABS(BJ180-4),ABS(BK180-4),ABS(BL180-4))</f>
        <v>1</v>
      </c>
      <c r="BN180">
        <v>5</v>
      </c>
      <c r="BO180">
        <v>5</v>
      </c>
      <c r="BP180">
        <v>6</v>
      </c>
      <c r="BQ180" s="9">
        <f>AVERAGE(BN180:BP180)</f>
        <v>5.333333333333333</v>
      </c>
      <c r="BR180">
        <v>1</v>
      </c>
      <c r="BS180">
        <v>6</v>
      </c>
      <c r="BT180">
        <v>2</v>
      </c>
      <c r="BU180">
        <v>6</v>
      </c>
      <c r="BV180" s="44">
        <f>-BR180+BS180-BT180+BU180</f>
        <v>9</v>
      </c>
      <c r="CI180" t="str">
        <f>IF(AR180="Unión por la Patria (Frente de Todos)",AVERAGE(BZ180:CB180)-MIN(AVERAGE(BW180:BY180),AVERAGE(CC180:CE180),AVERAGE(CF180:CH180)),IF(AR180="Juntos por el Cambio",AVERAGE(BW180:BY180)-MIN(AVERAGE(BZ180:CB180),AVERAGE(CC180:CE180),AVERAGE(CF180:CH180)),IF(AR180="La Libertad Avanza",AVERAGE(CC180:CE180)-MIN(AVERAGE(CF180:CH180),AVERAGE(BZ180:CB180),AVERAGE(BW180:BY180)),IF(AR180="Frente de Izquierda",AVERAGE(CF180:CH180)-MIN(AVERAGE(CC180:CE180),AVERAGE(BZ180:CB180),AVERAGE(BW180:BY180)),"N/A"))))</f>
        <v>N/A</v>
      </c>
      <c r="CJ180">
        <v>4</v>
      </c>
      <c r="CK180">
        <v>4</v>
      </c>
      <c r="CL180">
        <v>4</v>
      </c>
      <c r="CM180">
        <v>3</v>
      </c>
      <c r="CN180">
        <v>2</v>
      </c>
      <c r="CO180">
        <v>3</v>
      </c>
      <c r="CP180">
        <v>4</v>
      </c>
      <c r="CQ180">
        <v>4</v>
      </c>
      <c r="CR180">
        <v>4</v>
      </c>
      <c r="CS180">
        <v>2</v>
      </c>
      <c r="CT180">
        <v>1</v>
      </c>
      <c r="CU180">
        <v>1</v>
      </c>
      <c r="CV180" t="str">
        <f>IF(BE180="Unión por la Patria (Frente de Todos)",AVERAGE(CM180:CO180)-MIN(AVERAGE(CJ180:CL180),AVERAGE(CP180:CR180),AVERAGE(CS180:CU180)),IF(BE180="Juntos por el Cambio",AVERAGE(CJ180:CL180)-MIN(AVERAGE(CM180:CO180),AVERAGE(CP180:CR180),AVERAGE(CS180:CU180)),IF(BE180="La Libertad Avanza",AVERAGE(CP180:CR180)-MIN(AVERAGE(CS180:CU180),AVERAGE(CM180:CO180),AVERAGE(CJ180:CL180)),IF(BE180="Frente de Izquierda",AVERAGE(CS180:CU180)-MIN(AVERAGE(CP180:CR180),AVERAGE(CM180:CO180),AVERAGE(CJ180:CL180)),"N/A"))))</f>
        <v>N/A</v>
      </c>
      <c r="CW180">
        <f>MAX(SUM(CJ180:CL180),SUM(CM180:CO180),SUM(CP180:CR180),SUM(CS180:CU180))-MIN(SUM(CJ180:CL180),SUM(CM180:CO180),SUM(CP180:CR180),SUM(CS180:CU180))</f>
        <v>8</v>
      </c>
      <c r="CX180" t="str">
        <f>IF(BE180="Unión por la Patria (Frente de Todos)",AVERAGE(CM180:CO180)-AVERAGE(CJ180:CL180,CP180:CR180,CS180:CU180),IF(BE180="Juntos por el Cambio",AVERAGE(CJ180:CL180)-AVERAGE(CM180:CU180),IF(BE180="La Libertad Avanza",AVERAGE(CP180:CR180)-AVERAGE(CS180:CU180,CJ180:CO180),IF(BE180="Frente de Izquierda",AVERAGE(CS180:CU180)-AVERAGE(CJ180:CR180),"N/A"))))</f>
        <v>N/A</v>
      </c>
      <c r="CY180" t="str">
        <f>IF(BE180="Unión por la Patria (Frente de Todos)",CM180-MIN(CJ180,CP180,CS180),IF(BE180="Juntos por el Cambio",CJ180-MIN(CM180,CP180,CS180),IF(BE180="La Libertad Avanza",CP180-MIN(CJ180,CM180,CS180),IF(BE180="Frente de Izquierda",CS180-MIN(CJ180,CM180,CP180),"N/A"))))</f>
        <v>N/A</v>
      </c>
      <c r="CZ180">
        <f>MAX(CJ180,CM180,CP180,CS180)-MIN(CJ180,CM180,CP180,CS180)</f>
        <v>2</v>
      </c>
      <c r="DA180" t="str">
        <f>IF(BE180="Unión por la Patria (Frente de Todos)",CM180-AVERAGE(CS180,CP180,CJ180),IF(BE180="Juntos por el Cambio",CJ180-AVERAGE(CM180,CP180,CS180),IF(BE180="La Libertad Avanza",CP180-AVERAGE(CS180,CM180,CJ180),IF(BE180="Frente de Izquierda",CS180-AVERAGE(CP180,CM180,CJ180),"N/A"))))</f>
        <v>N/A</v>
      </c>
      <c r="DB180" t="str">
        <f>IF(BE180="Unión por la Patria (Frente de Todos)",CN180-MIN(CK180,CQ180,CT180),IF(BE180="Juntos por el Cambio",CK180-MIN(CN180,CQ180,CT180),IF(BE180="La Libertad Avanza",CQ180-MIN(CK180,CN180,CT180),IF(BE180="Frente de Izquierda",CT180-MIN(CK180,CN180,CQ180),"N/A"))))</f>
        <v>N/A</v>
      </c>
      <c r="DC180">
        <f>MAX(CK180,CN180,CQ180,CT180)-MIN(CK180,CN180,CQ180,CT180)</f>
        <v>3</v>
      </c>
      <c r="DD180" t="str">
        <f>IF(BE180="Unión por la Patria (Frente de Todos)",CN180-AVERAGE(CK180,CQ180,CT180),IF(BE180="Juntos por el Cambio",CK180-AVERAGE(CN180,CQ180,CT180),IF(BE180="La Libertad Avanza",CQ180-AVERAGE(CK180,CN180,CT180),IF(BE180="Frente de Izquierda",CT180-AVERAGE(CK180,CN180,CQ180),"N/A"))))</f>
        <v>N/A</v>
      </c>
      <c r="DE180" t="str">
        <f>IF(BE180="Unión por la Patria (Frente de Todos)",AVERAGE(CJ180:CL180,CP180:CU180),IF(BE180="Juntos por el Cambio",AVERAGE(CM180:CU180),IF(BE180="La Libertad Avanza",AVERAGE(CS180:CU180,CJ180:CO180),IF(BE180="Frente de Izquierda",AVERAGE(CJ180:CR180),"N/A"))))</f>
        <v>N/A</v>
      </c>
      <c r="DF180">
        <v>7</v>
      </c>
      <c r="DG180" t="s">
        <v>518</v>
      </c>
      <c r="DH180" t="s">
        <v>518</v>
      </c>
      <c r="DI180" t="s">
        <v>518</v>
      </c>
      <c r="DJ180" t="s">
        <v>518</v>
      </c>
      <c r="DK180" t="s">
        <v>518</v>
      </c>
      <c r="DL180" t="s">
        <v>518</v>
      </c>
      <c r="DM180" t="s">
        <v>518</v>
      </c>
      <c r="DN180" t="s">
        <v>518</v>
      </c>
      <c r="DO180" t="s">
        <v>518</v>
      </c>
      <c r="DP180" t="s">
        <v>518</v>
      </c>
      <c r="DQ180" t="s">
        <v>518</v>
      </c>
      <c r="DR180" t="s">
        <v>518</v>
      </c>
      <c r="DS180" t="s">
        <v>518</v>
      </c>
      <c r="DT180" t="s">
        <v>518</v>
      </c>
      <c r="DU180" t="s">
        <v>518</v>
      </c>
      <c r="DV180" t="s">
        <v>518</v>
      </c>
      <c r="DW180" t="s">
        <v>518</v>
      </c>
      <c r="DX180" t="s">
        <v>518</v>
      </c>
      <c r="DY180" t="s">
        <v>518</v>
      </c>
      <c r="DZ180" t="s">
        <v>518</v>
      </c>
    </row>
    <row r="181" spans="1:130" x14ac:dyDescent="0.2">
      <c r="A181" s="44">
        <v>253</v>
      </c>
      <c r="B181" s="44" t="s">
        <v>518</v>
      </c>
      <c r="C181" s="44" t="s">
        <v>47</v>
      </c>
      <c r="D181" s="44">
        <v>6</v>
      </c>
      <c r="E181" s="44">
        <v>6</v>
      </c>
      <c r="F181" s="44">
        <v>2</v>
      </c>
      <c r="G181" s="44">
        <v>5</v>
      </c>
      <c r="H181" s="44">
        <v>7</v>
      </c>
      <c r="I181" s="44">
        <v>7</v>
      </c>
      <c r="J181" s="44">
        <v>3</v>
      </c>
      <c r="K181" s="44">
        <f>AVERAGE(ABS(F181-4),ABS(G181-4),ABS(H181-4),ABS(I181-4),ABS(J181-4))</f>
        <v>2</v>
      </c>
      <c r="L181" s="44">
        <v>6</v>
      </c>
      <c r="M181" s="44">
        <v>1</v>
      </c>
      <c r="N181" s="44">
        <v>7</v>
      </c>
      <c r="O181" s="9">
        <f>AVERAGE(L181:N181)</f>
        <v>4.666666666666667</v>
      </c>
      <c r="P181" s="44">
        <v>6</v>
      </c>
      <c r="Q181" s="44">
        <v>7</v>
      </c>
      <c r="R181" s="44">
        <v>6</v>
      </c>
      <c r="S181" s="44">
        <v>7</v>
      </c>
      <c r="T181" s="44">
        <f>-P181+Q181-R181+S181</f>
        <v>2</v>
      </c>
      <c r="U181" s="44">
        <v>6</v>
      </c>
      <c r="V181" s="44">
        <v>1</v>
      </c>
      <c r="W181" s="44">
        <v>1</v>
      </c>
      <c r="X181" s="44"/>
      <c r="Y181" s="44"/>
      <c r="Z181" s="44"/>
      <c r="AA181" s="44"/>
      <c r="AB181" s="44"/>
      <c r="AC181" s="44"/>
      <c r="AD181" s="44"/>
      <c r="AE181" s="44"/>
      <c r="AF181" s="44"/>
      <c r="AG181" s="44">
        <f>AVERAGE(U181:AF181)</f>
        <v>2.6666666666666665</v>
      </c>
      <c r="AH181" s="44">
        <v>4</v>
      </c>
      <c r="AI181" s="44">
        <v>6</v>
      </c>
      <c r="AJ181" s="44">
        <v>6</v>
      </c>
      <c r="AK181" s="44">
        <v>6</v>
      </c>
      <c r="AL181" s="44">
        <v>6</v>
      </c>
      <c r="AM181" s="44">
        <v>6</v>
      </c>
      <c r="AN181" s="44">
        <v>6</v>
      </c>
      <c r="AO181" s="44">
        <v>6</v>
      </c>
      <c r="AP181" s="44">
        <v>6</v>
      </c>
      <c r="AQ181" s="44">
        <v>6</v>
      </c>
      <c r="AR181" s="44">
        <v>6</v>
      </c>
      <c r="AS181" s="44">
        <v>6</v>
      </c>
      <c r="AT181">
        <f>IF(C181="Unión por la Patria (Frente de Todos)",AVERAGE(AK181:AM181)-MIN(AVERAGE(AH181:AJ181),AVERAGE(AN181:AP181),AVERAGE(AQ181:AS181)),IF(C181="Juntos por el Cambio",AVERAGE(AH181:AJ181)-MIN(AVERAGE(AK181:AM181),AVERAGE(AN181:AP181),AVERAGE(AQ181:AS181)),IF(C181="La Libertad Avanza",AVERAGE(AN181:AP181)-MIN(AVERAGE(AQ181:AS181),AVERAGE(AK181:AM181),AVERAGE(AH181:AJ181)),IF(C181="Frente de Izquierda",AVERAGE(AQ181:AS181)-MIN(AVERAGE(AN181:AP181),AVERAGE(AK181:AM181),AVERAGE(AH181:AJ181)),"N/A"))))</f>
        <v>-0.66666666666666696</v>
      </c>
      <c r="AU181">
        <f>MAX(SUM(AH181:AJ181),SUM(AK181:AM181),SUM(AN181:AP181),SUM(AQ181:AS181))-MIN(SUM(AH181:AJ181),SUM(AK181:AM181),SUM(AN181:AP181),SUM(AQ181:AS181))</f>
        <v>2</v>
      </c>
      <c r="AV181">
        <f>IF(C181="Unión por la Patria (Frente de Todos)",AVERAGE(AK181:AM181)-AVERAGE(AH181:AJ181,AN181:AP181,AQ181:AS181),IF(C181="Juntos por el Cambio",AVERAGE(AH181:AJ181)-AVERAGE(AK181:AS181),IF(C181="La Libertad Avanza",AVERAGE(AN181:AP181)-AVERAGE(AQ181:AS181,AH181:AM181),IF(C181="Frente de Izquierda",AVERAGE(AQ181:AS181)-AVERAGE(AH181:AP181),"N/A"))))</f>
        <v>-0.66666666666666696</v>
      </c>
      <c r="AW181">
        <f>IF(C181="Unión por la Patria (Frente de Todos)",AK181-MIN(AH181,AN181,AQ181),IF(C181="Juntos por el Cambio",AH181-MIN(AK181,AN181,AQ181),IF(C181="La Libertad Avanza",AN181-MIN(AH181,AK181,AQ181),IF(C181="Frente de Izquierda",AQ181-MIN(AH181,AK181,AN181),"N/A"))))</f>
        <v>-2</v>
      </c>
      <c r="AX181">
        <f>MAX(AH181,AK181,AN181,AQ181)-MIN(AH181,AK181,AN181,AQ181)</f>
        <v>2</v>
      </c>
      <c r="AY181">
        <f>IF(C181="Unión por la Patria (Frente de Todos)",AK181-AVERAGE(AQ181,AN181,AH181),IF(C181="Juntos por el Cambio",AH181-AVERAGE(AK181,AN181,AQ181),IF(C181="La Libertad Avanza",AN181-AVERAGE(AQ181,AK181,AH181),IF(C181="Frente de Izquierda",AQ181-AVERAGE(AN181,AK181,AH181),"N/A"))))</f>
        <v>-2</v>
      </c>
      <c r="AZ181">
        <f>IF(C181="Unión por la Patria (Frente de Todos)",AL181-MIN(AI181,AO181,AR181),IF(C181="Juntos por el Cambio",AI181-MIN(AL181,AO181,AR181),IF(C181="La Libertad Avanza",AO181-MIN(AI181,AL181,AR181),IF(C181="Frente de Izquierda",AR181-MIN(AI181,AL181,AO181),"N/A"))))</f>
        <v>0</v>
      </c>
      <c r="BA181">
        <f>MAX(AI181,AL181,AO181,AR181)-MIN(AI181,AL181,AO181,AR181)</f>
        <v>0</v>
      </c>
      <c r="BB181">
        <f>IF(C181="Unión por la Patria (Frente de Todos)",AL181-AVERAGE(AI181,AO181,AR181),IF(C181="Juntos por el Cambio",AI181-AVERAGE(AL181,AO181,AR181),IF(C181="La Libertad Avanza",AO181-AVERAGE(AI181,AL181,AR181),IF(C181="Frente de Izquierda",AR181-AVERAGE(AI181,AL181,AO181),"N/A"))))</f>
        <v>0</v>
      </c>
      <c r="BC181">
        <f>IF(C181="Unión por la Patria (Frente de Todos)",AVERAGE(AH181:AJ181,AN181:AS181),IF(C181="Juntos por el Cambio",AVERAGE(AK181:AS181),IF(C181="La Libertad Avanza",AVERAGE(AQ181:AS181,AH181:AM181),IF(C181="Frente de Izquierda",AVERAGE(AH181:AP181),"N/A"))))</f>
        <v>6</v>
      </c>
      <c r="BE181" t="s">
        <v>518</v>
      </c>
      <c r="BF181" t="s">
        <v>518</v>
      </c>
      <c r="BG181" t="s">
        <v>518</v>
      </c>
      <c r="BH181" t="s">
        <v>518</v>
      </c>
      <c r="BI181" t="s">
        <v>518</v>
      </c>
      <c r="BJ181" t="s">
        <v>518</v>
      </c>
      <c r="BK181" t="s">
        <v>518</v>
      </c>
      <c r="BL181" t="s">
        <v>518</v>
      </c>
      <c r="BM181" t="s">
        <v>518</v>
      </c>
      <c r="BN181" t="s">
        <v>518</v>
      </c>
      <c r="BO181" t="s">
        <v>518</v>
      </c>
      <c r="BP181" t="s">
        <v>518</v>
      </c>
      <c r="BQ181" t="s">
        <v>518</v>
      </c>
      <c r="BR181" t="s">
        <v>518</v>
      </c>
      <c r="BS181" t="s">
        <v>518</v>
      </c>
      <c r="BT181" t="s">
        <v>518</v>
      </c>
      <c r="BU181" t="s">
        <v>518</v>
      </c>
      <c r="BV181" t="s">
        <v>518</v>
      </c>
      <c r="BW181" t="s">
        <v>518</v>
      </c>
      <c r="BX181" t="s">
        <v>518</v>
      </c>
      <c r="BY181" t="s">
        <v>518</v>
      </c>
      <c r="BZ181" t="s">
        <v>518</v>
      </c>
      <c r="CA181" t="s">
        <v>518</v>
      </c>
      <c r="CB181" t="s">
        <v>518</v>
      </c>
      <c r="CC181" t="s">
        <v>518</v>
      </c>
      <c r="CD181" t="s">
        <v>518</v>
      </c>
      <c r="CE181" t="s">
        <v>518</v>
      </c>
      <c r="CF181" t="s">
        <v>518</v>
      </c>
      <c r="CG181" t="s">
        <v>518</v>
      </c>
      <c r="CH181" t="s">
        <v>518</v>
      </c>
      <c r="CI181" t="s">
        <v>518</v>
      </c>
      <c r="CJ181" t="s">
        <v>518</v>
      </c>
      <c r="CK181" t="s">
        <v>518</v>
      </c>
      <c r="CL181" t="s">
        <v>518</v>
      </c>
      <c r="CM181" t="s">
        <v>518</v>
      </c>
      <c r="CN181" t="s">
        <v>518</v>
      </c>
      <c r="CO181" t="s">
        <v>518</v>
      </c>
      <c r="CP181" t="s">
        <v>518</v>
      </c>
      <c r="CQ181" t="s">
        <v>518</v>
      </c>
      <c r="CR181" t="s">
        <v>518</v>
      </c>
      <c r="CS181" t="s">
        <v>518</v>
      </c>
      <c r="CT181" t="s">
        <v>518</v>
      </c>
      <c r="CU181" t="s">
        <v>518</v>
      </c>
      <c r="CV181" t="str">
        <f>IF(BE181="Unión por la Patria (Frente de Todos)",AVERAGE(CM181:CO181)-MIN(AVERAGE(CJ181:CL181),AVERAGE(CP181:CR181),AVERAGE(CS181:CU181)),IF(BE181="Juntos por el Cambio",AVERAGE(CJ181:CL181)-MIN(AVERAGE(CM181:CO181),AVERAGE(CP181:CR181),AVERAGE(CS181:CU181)),IF(BE181="La Libertad Avanza",AVERAGE(CP181:CR181)-MIN(AVERAGE(CS181:CU181),AVERAGE(CM181:CO181),AVERAGE(CJ181:CL181)),IF(BE181="Frente de Izquierda",AVERAGE(CS181:CU181)-MIN(AVERAGE(CP181:CR181),AVERAGE(CM181:CO181),AVERAGE(CJ181:CL181)),"N/A"))))</f>
        <v>N/A</v>
      </c>
      <c r="CW181" t="str">
        <f>IF(BF181="Unión por la Patria (Frente de Todos)",AVERAGE(CN181:CP181)-MIN(AVERAGE(CK181:CM181),AVERAGE(CQ181:CS181),AVERAGE(CT181:CV181)),IF(BF181="Juntos por el Cambio",AVERAGE(CK181:CM181)-MIN(AVERAGE(CN181:CP181),AVERAGE(CQ181:CS181),AVERAGE(CT181:CV181)),IF(BF181="La Libertad Avanza",AVERAGE(CQ181:CS181)-MIN(AVERAGE(CT181:CV181),AVERAGE(CN181:CP181),AVERAGE(CK181:CM181)),IF(BF181="Frente de Izquierda",AVERAGE(CT181:CV181)-MIN(AVERAGE(CQ181:CS181),AVERAGE(CN181:CP181),AVERAGE(CK181:CM181)),"N/A"))))</f>
        <v>N/A</v>
      </c>
      <c r="CX181" t="str">
        <f>IF(BG181="Unión por la Patria (Frente de Todos)",AVERAGE(CO181:CQ181)-MIN(AVERAGE(CL181:CN181),AVERAGE(CR181:CT181),AVERAGE(CU181:CW181)),IF(BG181="Juntos por el Cambio",AVERAGE(CL181:CN181)-MIN(AVERAGE(CO181:CQ181),AVERAGE(CR181:CT181),AVERAGE(CU181:CW181)),IF(BG181="La Libertad Avanza",AVERAGE(CR181:CT181)-MIN(AVERAGE(CU181:CW181),AVERAGE(CO181:CQ181),AVERAGE(CL181:CN181)),IF(BG181="Frente de Izquierda",AVERAGE(CU181:CW181)-MIN(AVERAGE(CR181:CT181),AVERAGE(CO181:CQ181),AVERAGE(CL181:CN181)),"N/A"))))</f>
        <v>N/A</v>
      </c>
      <c r="CY181" t="str">
        <f>IF(BH181="Unión por la Patria (Frente de Todos)",AVERAGE(CP181:CR181)-MIN(AVERAGE(CM181:CO181),AVERAGE(CS181:CU181),AVERAGE(CV181:CX181)),IF(BH181="Juntos por el Cambio",AVERAGE(CM181:CO181)-MIN(AVERAGE(CP181:CR181),AVERAGE(CS181:CU181),AVERAGE(CV181:CX181)),IF(BH181="La Libertad Avanza",AVERAGE(CS181:CU181)-MIN(AVERAGE(CV181:CX181),AVERAGE(CP181:CR181),AVERAGE(CM181:CO181)),IF(BH181="Frente de Izquierda",AVERAGE(CV181:CX181)-MIN(AVERAGE(CS181:CU181),AVERAGE(CP181:CR181),AVERAGE(CM181:CO181)),"N/A"))))</f>
        <v>N/A</v>
      </c>
      <c r="CZ181" t="str">
        <f>IF(BI181="Unión por la Patria (Frente de Todos)",AVERAGE(CQ181:CS181)-MIN(AVERAGE(CN181:CP181),AVERAGE(CT181:CV181),AVERAGE(CW181:CY181)),IF(BI181="Juntos por el Cambio",AVERAGE(CN181:CP181)-MIN(AVERAGE(CQ181:CS181),AVERAGE(CT181:CV181),AVERAGE(CW181:CY181)),IF(BI181="La Libertad Avanza",AVERAGE(CT181:CV181)-MIN(AVERAGE(CW181:CY181),AVERAGE(CQ181:CS181),AVERAGE(CN181:CP181)),IF(BI181="Frente de Izquierda",AVERAGE(CW181:CY181)-MIN(AVERAGE(CT181:CV181),AVERAGE(CQ181:CS181),AVERAGE(CN181:CP181)),"N/A"))))</f>
        <v>N/A</v>
      </c>
      <c r="DA181" t="str">
        <f>IF(BJ181="Unión por la Patria (Frente de Todos)",AVERAGE(CR181:CT181)-MIN(AVERAGE(CO181:CQ181),AVERAGE(CU181:CW181),AVERAGE(CX181:CZ181)),IF(BJ181="Juntos por el Cambio",AVERAGE(CO181:CQ181)-MIN(AVERAGE(CR181:CT181),AVERAGE(CU181:CW181),AVERAGE(CX181:CZ181)),IF(BJ181="La Libertad Avanza",AVERAGE(CU181:CW181)-MIN(AVERAGE(CX181:CZ181),AVERAGE(CR181:CT181),AVERAGE(CO181:CQ181)),IF(BJ181="Frente de Izquierda",AVERAGE(CX181:CZ181)-MIN(AVERAGE(CU181:CW181),AVERAGE(CR181:CT181),AVERAGE(CO181:CQ181)),"N/A"))))</f>
        <v>N/A</v>
      </c>
      <c r="DB181" t="str">
        <f>IF(BK181="Unión por la Patria (Frente de Todos)",AVERAGE(CS181:CU181)-MIN(AVERAGE(CP181:CR181),AVERAGE(CV181:CX181),AVERAGE(CY181:DA181)),IF(BK181="Juntos por el Cambio",AVERAGE(CP181:CR181)-MIN(AVERAGE(CS181:CU181),AVERAGE(CV181:CX181),AVERAGE(CY181:DA181)),IF(BK181="La Libertad Avanza",AVERAGE(CV181:CX181)-MIN(AVERAGE(CY181:DA181),AVERAGE(CS181:CU181),AVERAGE(CP181:CR181)),IF(BK181="Frente de Izquierda",AVERAGE(CY181:DA181)-MIN(AVERAGE(CV181:CX181),AVERAGE(CS181:CU181),AVERAGE(CP181:CR181)),"N/A"))))</f>
        <v>N/A</v>
      </c>
      <c r="DC181" t="str">
        <f>IF(BL181="Unión por la Patria (Frente de Todos)",AVERAGE(CT181:CV181)-MIN(AVERAGE(CQ181:CS181),AVERAGE(CW181:CY181),AVERAGE(CZ181:DB181)),IF(BL181="Juntos por el Cambio",AVERAGE(CQ181:CS181)-MIN(AVERAGE(CT181:CV181),AVERAGE(CW181:CY181),AVERAGE(CZ181:DB181)),IF(BL181="La Libertad Avanza",AVERAGE(CW181:CY181)-MIN(AVERAGE(CZ181:DB181),AVERAGE(CT181:CV181),AVERAGE(CQ181:CS181)),IF(BL181="Frente de Izquierda",AVERAGE(CZ181:DB181)-MIN(AVERAGE(CW181:CY181),AVERAGE(CT181:CV181),AVERAGE(CQ181:CS181)),"N/A"))))</f>
        <v>N/A</v>
      </c>
      <c r="DD181" t="str">
        <f>IF(BE181="Unión por la Patria (Frente de Todos)",CN181-AVERAGE(CK181,CQ181,CT181),IF(BE181="Juntos por el Cambio",CK181-AVERAGE(CN181,CQ181,CT181),IF(BE181="La Libertad Avanza",CQ181-AVERAGE(CK181,CN181,CT181),IF(BE181="Frente de Izquierda",CT181-AVERAGE(CK181,CN181,CQ181),"N/A"))))</f>
        <v>N/A</v>
      </c>
      <c r="DE181" t="str">
        <f>IF(BE181="Unión por la Patria (Frente de Todos)",AVERAGE(CJ181:CL181,CP181:CU181),IF(BE181="Juntos por el Cambio",AVERAGE(CM181:CU181),IF(BE181="La Libertad Avanza",AVERAGE(CS181:CU181,CJ181:CO181),IF(BE181="Frente de Izquierda",AVERAGE(CJ181:CR181),"N/A"))))</f>
        <v>N/A</v>
      </c>
      <c r="DF181" t="s">
        <v>518</v>
      </c>
      <c r="DG181" t="s">
        <v>518</v>
      </c>
      <c r="DH181" t="s">
        <v>518</v>
      </c>
      <c r="DI181" t="s">
        <v>518</v>
      </c>
      <c r="DJ181" t="s">
        <v>518</v>
      </c>
      <c r="DK181" t="s">
        <v>518</v>
      </c>
      <c r="DL181" t="s">
        <v>518</v>
      </c>
      <c r="DM181" t="s">
        <v>518</v>
      </c>
      <c r="DN181" t="s">
        <v>518</v>
      </c>
      <c r="DO181" t="s">
        <v>518</v>
      </c>
      <c r="DP181" t="s">
        <v>518</v>
      </c>
      <c r="DQ181" t="s">
        <v>518</v>
      </c>
      <c r="DR181" t="s">
        <v>518</v>
      </c>
      <c r="DS181" t="s">
        <v>518</v>
      </c>
      <c r="DT181" t="s">
        <v>518</v>
      </c>
      <c r="DU181" t="s">
        <v>518</v>
      </c>
      <c r="DV181" t="s">
        <v>518</v>
      </c>
      <c r="DW181" t="s">
        <v>518</v>
      </c>
      <c r="DX181" t="s">
        <v>518</v>
      </c>
      <c r="DY181" t="s">
        <v>518</v>
      </c>
      <c r="DZ181" t="s">
        <v>518</v>
      </c>
    </row>
    <row r="182" spans="1:130" x14ac:dyDescent="0.2">
      <c r="A182" s="44">
        <v>1060</v>
      </c>
      <c r="B182" s="44" t="s">
        <v>518</v>
      </c>
      <c r="C182" s="44" t="s">
        <v>47</v>
      </c>
      <c r="D182" s="44">
        <v>4</v>
      </c>
      <c r="E182" s="44">
        <v>7</v>
      </c>
      <c r="F182" s="44">
        <v>3</v>
      </c>
      <c r="G182" s="44">
        <v>1</v>
      </c>
      <c r="H182" s="44">
        <v>7</v>
      </c>
      <c r="I182" s="44">
        <v>7</v>
      </c>
      <c r="J182" s="44">
        <v>7</v>
      </c>
      <c r="K182" s="44">
        <f>AVERAGE(ABS(F182-4),ABS(G182-4),ABS(H182-4),ABS(I182-4),ABS(J182-4))</f>
        <v>2.6</v>
      </c>
      <c r="L182" s="44">
        <v>7</v>
      </c>
      <c r="M182" s="44">
        <v>7</v>
      </c>
      <c r="N182" s="44">
        <v>7</v>
      </c>
      <c r="O182" s="9">
        <f>AVERAGE(L182:N182)</f>
        <v>7</v>
      </c>
      <c r="P182" s="44">
        <v>7</v>
      </c>
      <c r="Q182" s="44">
        <v>7</v>
      </c>
      <c r="R182" s="44">
        <v>7</v>
      </c>
      <c r="S182" s="44">
        <v>7</v>
      </c>
      <c r="T182" s="44">
        <f>-P182+Q182-R182+S182</f>
        <v>0</v>
      </c>
      <c r="U182" s="44">
        <v>6</v>
      </c>
      <c r="V182" s="44">
        <v>1</v>
      </c>
      <c r="W182" s="44">
        <v>1</v>
      </c>
      <c r="X182" s="44"/>
      <c r="Y182" s="44"/>
      <c r="Z182" s="44"/>
      <c r="AA182" s="44"/>
      <c r="AB182" s="44"/>
      <c r="AC182" s="44"/>
      <c r="AD182" s="44"/>
      <c r="AE182" s="44"/>
      <c r="AF182" s="44"/>
      <c r="AG182" s="44">
        <f>AVERAGE(U182:AF182)</f>
        <v>2.6666666666666665</v>
      </c>
      <c r="AH182" s="44">
        <v>4</v>
      </c>
      <c r="AI182" s="44">
        <v>4</v>
      </c>
      <c r="AJ182" s="44">
        <v>6</v>
      </c>
      <c r="AK182" s="44">
        <v>1</v>
      </c>
      <c r="AL182" s="44">
        <v>6</v>
      </c>
      <c r="AM182" s="44">
        <v>1</v>
      </c>
      <c r="AN182" s="44">
        <v>4</v>
      </c>
      <c r="AO182" s="44">
        <v>4</v>
      </c>
      <c r="AP182" s="44">
        <v>4</v>
      </c>
      <c r="AQ182" s="44">
        <v>1</v>
      </c>
      <c r="AR182" s="44">
        <v>1</v>
      </c>
      <c r="AS182" s="44">
        <v>1</v>
      </c>
      <c r="AT182">
        <f>IF(C182="Unión por la Patria (Frente de Todos)",AVERAGE(AK182:AM182)-MIN(AVERAGE(AH182:AJ182),AVERAGE(AN182:AP182),AVERAGE(AQ182:AS182)),IF(C182="Juntos por el Cambio",AVERAGE(AH182:AJ182)-MIN(AVERAGE(AK182:AM182),AVERAGE(AN182:AP182),AVERAGE(AQ182:AS182)),IF(C182="La Libertad Avanza",AVERAGE(AN182:AP182)-MIN(AVERAGE(AQ182:AS182),AVERAGE(AK182:AM182),AVERAGE(AH182:AJ182)),IF(C182="Frente de Izquierda",AVERAGE(AQ182:AS182)-MIN(AVERAGE(AN182:AP182),AVERAGE(AK182:AM182),AVERAGE(AH182:AJ182)),"N/A"))))</f>
        <v>3.666666666666667</v>
      </c>
      <c r="AU182">
        <f>MAX(SUM(AH182:AJ182),SUM(AK182:AM182),SUM(AN182:AP182),SUM(AQ182:AS182))-MIN(SUM(AH182:AJ182),SUM(AK182:AM182),SUM(AN182:AP182),SUM(AQ182:AS182))</f>
        <v>11</v>
      </c>
      <c r="AV182">
        <f>IF(C182="Unión por la Patria (Frente de Todos)",AVERAGE(AK182:AM182)-AVERAGE(AH182:AJ182,AN182:AP182,AQ182:AS182),IF(C182="Juntos por el Cambio",AVERAGE(AH182:AJ182)-AVERAGE(AK182:AS182),IF(C182="La Libertad Avanza",AVERAGE(AN182:AP182)-AVERAGE(AQ182:AS182,AH182:AM182),IF(C182="Frente de Izquierda",AVERAGE(AQ182:AS182)-AVERAGE(AH182:AP182),"N/A"))))</f>
        <v>2.1111111111111116</v>
      </c>
      <c r="AW182">
        <f>IF(C182="Unión por la Patria (Frente de Todos)",AK182-MIN(AH182,AN182,AQ182),IF(C182="Juntos por el Cambio",AH182-MIN(AK182,AN182,AQ182),IF(C182="La Libertad Avanza",AN182-MIN(AH182,AK182,AQ182),IF(C182="Frente de Izquierda",AQ182-MIN(AH182,AK182,AN182),"N/A"))))</f>
        <v>3</v>
      </c>
      <c r="AX182">
        <f>MAX(AH182,AK182,AN182,AQ182)-MIN(AH182,AK182,AN182,AQ182)</f>
        <v>3</v>
      </c>
      <c r="AY182">
        <f>IF(C182="Unión por la Patria (Frente de Todos)",AK182-AVERAGE(AQ182,AN182,AH182),IF(C182="Juntos por el Cambio",AH182-AVERAGE(AK182,AN182,AQ182),IF(C182="La Libertad Avanza",AN182-AVERAGE(AQ182,AK182,AH182),IF(C182="Frente de Izquierda",AQ182-AVERAGE(AN182,AK182,AH182),"N/A"))))</f>
        <v>2</v>
      </c>
      <c r="AZ182">
        <f>IF(C182="Unión por la Patria (Frente de Todos)",AL182-MIN(AI182,AO182,AR182),IF(C182="Juntos por el Cambio",AI182-MIN(AL182,AO182,AR182),IF(C182="La Libertad Avanza",AO182-MIN(AI182,AL182,AR182),IF(C182="Frente de Izquierda",AR182-MIN(AI182,AL182,AO182),"N/A"))))</f>
        <v>3</v>
      </c>
      <c r="BA182">
        <f>MAX(AI182,AL182,AO182,AR182)-MIN(AI182,AL182,AO182,AR182)</f>
        <v>5</v>
      </c>
      <c r="BB182">
        <f>IF(C182="Unión por la Patria (Frente de Todos)",AL182-AVERAGE(AI182,AO182,AR182),IF(C182="Juntos por el Cambio",AI182-AVERAGE(AL182,AO182,AR182),IF(C182="La Libertad Avanza",AO182-AVERAGE(AI182,AL182,AR182),IF(C182="Frente de Izquierda",AR182-AVERAGE(AI182,AL182,AO182),"N/A"))))</f>
        <v>0.33333333333333348</v>
      </c>
      <c r="BC182">
        <f>IF(C182="Unión por la Patria (Frente de Todos)",AVERAGE(AH182:AJ182,AN182:AS182),IF(C182="Juntos por el Cambio",AVERAGE(AK182:AS182),IF(C182="La Libertad Avanza",AVERAGE(AQ182:AS182,AH182:AM182),IF(C182="Frente de Izquierda",AVERAGE(AH182:AP182),"N/A"))))</f>
        <v>2.5555555555555554</v>
      </c>
      <c r="BE182" t="s">
        <v>518</v>
      </c>
      <c r="BF182" t="s">
        <v>518</v>
      </c>
      <c r="BG182" t="s">
        <v>518</v>
      </c>
      <c r="BH182" t="s">
        <v>518</v>
      </c>
      <c r="BI182" t="s">
        <v>518</v>
      </c>
      <c r="BJ182" t="s">
        <v>518</v>
      </c>
      <c r="BK182" t="s">
        <v>518</v>
      </c>
      <c r="BL182" t="s">
        <v>518</v>
      </c>
      <c r="BM182" t="s">
        <v>518</v>
      </c>
      <c r="BN182" t="s">
        <v>518</v>
      </c>
      <c r="BO182" t="s">
        <v>518</v>
      </c>
      <c r="BP182" t="s">
        <v>518</v>
      </c>
      <c r="BQ182" t="s">
        <v>518</v>
      </c>
      <c r="BR182" t="s">
        <v>518</v>
      </c>
      <c r="BS182" t="s">
        <v>518</v>
      </c>
      <c r="BT182" t="s">
        <v>518</v>
      </c>
      <c r="BU182" t="s">
        <v>518</v>
      </c>
      <c r="BV182" t="s">
        <v>518</v>
      </c>
      <c r="BW182" t="s">
        <v>518</v>
      </c>
      <c r="BX182" t="s">
        <v>518</v>
      </c>
      <c r="BY182" t="s">
        <v>518</v>
      </c>
      <c r="BZ182" t="s">
        <v>518</v>
      </c>
      <c r="CA182" t="s">
        <v>518</v>
      </c>
      <c r="CB182" t="s">
        <v>518</v>
      </c>
      <c r="CC182" t="s">
        <v>518</v>
      </c>
      <c r="CD182" t="s">
        <v>518</v>
      </c>
      <c r="CE182" t="s">
        <v>518</v>
      </c>
      <c r="CF182" t="s">
        <v>518</v>
      </c>
      <c r="CG182" t="s">
        <v>518</v>
      </c>
      <c r="CH182" t="s">
        <v>518</v>
      </c>
      <c r="CI182" t="s">
        <v>518</v>
      </c>
      <c r="CJ182" t="s">
        <v>518</v>
      </c>
      <c r="CK182" t="s">
        <v>518</v>
      </c>
      <c r="CL182" t="s">
        <v>518</v>
      </c>
      <c r="CM182" t="s">
        <v>518</v>
      </c>
      <c r="CN182" t="s">
        <v>518</v>
      </c>
      <c r="CO182" t="s">
        <v>518</v>
      </c>
      <c r="CP182" t="s">
        <v>518</v>
      </c>
      <c r="CQ182" t="s">
        <v>518</v>
      </c>
      <c r="CR182" t="s">
        <v>518</v>
      </c>
      <c r="CS182" t="s">
        <v>518</v>
      </c>
      <c r="CT182" t="s">
        <v>518</v>
      </c>
      <c r="CU182" t="s">
        <v>518</v>
      </c>
      <c r="CV182" t="s">
        <v>518</v>
      </c>
      <c r="CW182" t="s">
        <v>518</v>
      </c>
      <c r="CX182" t="s">
        <v>518</v>
      </c>
      <c r="CY182" t="s">
        <v>518</v>
      </c>
      <c r="CZ182" t="s">
        <v>518</v>
      </c>
      <c r="DA182" t="s">
        <v>518</v>
      </c>
      <c r="DB182" t="s">
        <v>518</v>
      </c>
      <c r="DC182" t="s">
        <v>518</v>
      </c>
      <c r="DD182" t="s">
        <v>518</v>
      </c>
      <c r="DE182" t="s">
        <v>518</v>
      </c>
      <c r="DF182" t="s">
        <v>518</v>
      </c>
      <c r="DG182" t="s">
        <v>518</v>
      </c>
      <c r="DH182" t="s">
        <v>518</v>
      </c>
      <c r="DI182" t="s">
        <v>518</v>
      </c>
      <c r="DJ182" t="s">
        <v>518</v>
      </c>
      <c r="DK182" t="s">
        <v>518</v>
      </c>
      <c r="DL182" t="s">
        <v>518</v>
      </c>
      <c r="DM182" t="s">
        <v>518</v>
      </c>
      <c r="DN182" t="s">
        <v>518</v>
      </c>
      <c r="DO182" t="s">
        <v>518</v>
      </c>
      <c r="DP182" t="s">
        <v>518</v>
      </c>
      <c r="DQ182" t="s">
        <v>518</v>
      </c>
      <c r="DR182" t="s">
        <v>518</v>
      </c>
      <c r="DS182" t="s">
        <v>518</v>
      </c>
      <c r="DT182" t="s">
        <v>518</v>
      </c>
      <c r="DU182" t="s">
        <v>518</v>
      </c>
      <c r="DV182" t="s">
        <v>518</v>
      </c>
      <c r="DW182" t="s">
        <v>518</v>
      </c>
      <c r="DX182" t="s">
        <v>518</v>
      </c>
      <c r="DY182" t="s">
        <v>518</v>
      </c>
      <c r="DZ182" t="s">
        <v>518</v>
      </c>
    </row>
    <row r="183" spans="1:130" x14ac:dyDescent="0.2">
      <c r="A183" s="44">
        <v>1188</v>
      </c>
      <c r="B183" s="44" t="s">
        <v>518</v>
      </c>
      <c r="C183" s="44" t="s">
        <v>47</v>
      </c>
      <c r="D183" s="44">
        <v>4</v>
      </c>
      <c r="E183" s="44">
        <v>6</v>
      </c>
      <c r="F183" s="44">
        <v>4</v>
      </c>
      <c r="G183" s="44">
        <v>7</v>
      </c>
      <c r="H183" s="44">
        <v>6</v>
      </c>
      <c r="I183" s="44">
        <v>6</v>
      </c>
      <c r="J183" s="44">
        <v>6</v>
      </c>
      <c r="K183" s="44">
        <f>AVERAGE(ABS(F183-4),ABS(G183-4),ABS(H183-4),ABS(I183-4),ABS(J183-4))</f>
        <v>1.8</v>
      </c>
      <c r="L183" s="44">
        <v>6</v>
      </c>
      <c r="M183" s="44">
        <v>5</v>
      </c>
      <c r="N183" s="44">
        <v>6</v>
      </c>
      <c r="O183" s="9">
        <f>AVERAGE(L183:N183)</f>
        <v>5.666666666666667</v>
      </c>
      <c r="P183" s="44">
        <v>2</v>
      </c>
      <c r="Q183" s="44">
        <v>6</v>
      </c>
      <c r="R183" s="44">
        <v>2</v>
      </c>
      <c r="S183" s="44">
        <v>6</v>
      </c>
      <c r="T183" s="44">
        <f>-P183+Q183-R183+S183</f>
        <v>8</v>
      </c>
      <c r="U183" s="44">
        <v>2</v>
      </c>
      <c r="V183" s="44">
        <v>2</v>
      </c>
      <c r="W183" s="44">
        <v>4</v>
      </c>
      <c r="X183" s="44"/>
      <c r="Y183" s="44"/>
      <c r="Z183" s="44"/>
      <c r="AA183" s="44"/>
      <c r="AB183" s="44"/>
      <c r="AC183" s="44"/>
      <c r="AD183" s="44"/>
      <c r="AE183" s="44"/>
      <c r="AF183" s="44"/>
      <c r="AG183" s="44">
        <f>AVERAGE(U183:AF183)</f>
        <v>2.6666666666666665</v>
      </c>
      <c r="AH183" s="44">
        <v>3</v>
      </c>
      <c r="AI183" s="44">
        <v>3</v>
      </c>
      <c r="AJ183" s="44">
        <v>3</v>
      </c>
      <c r="AK183" s="44">
        <v>3</v>
      </c>
      <c r="AL183" s="44">
        <v>3</v>
      </c>
      <c r="AM183" s="44">
        <v>3</v>
      </c>
      <c r="AN183" s="44">
        <v>2</v>
      </c>
      <c r="AO183" s="44">
        <v>3</v>
      </c>
      <c r="AP183" s="44">
        <v>3</v>
      </c>
      <c r="AQ183" s="44">
        <v>2</v>
      </c>
      <c r="AR183" s="44">
        <v>3</v>
      </c>
      <c r="AS183" s="44">
        <v>3</v>
      </c>
      <c r="AT183">
        <f>IF(C183="Unión por la Patria (Frente de Todos)",AVERAGE(AK183:AM183)-MIN(AVERAGE(AH183:AJ183),AVERAGE(AN183:AP183),AVERAGE(AQ183:AS183)),IF(C183="Juntos por el Cambio",AVERAGE(AH183:AJ183)-MIN(AVERAGE(AK183:AM183),AVERAGE(AN183:AP183),AVERAGE(AQ183:AS183)),IF(C183="La Libertad Avanza",AVERAGE(AN183:AP183)-MIN(AVERAGE(AQ183:AS183),AVERAGE(AK183:AM183),AVERAGE(AH183:AJ183)),IF(C183="Frente de Izquierda",AVERAGE(AQ183:AS183)-MIN(AVERAGE(AN183:AP183),AVERAGE(AK183:AM183),AVERAGE(AH183:AJ183)),"N/A"))))</f>
        <v>0.33333333333333348</v>
      </c>
      <c r="AU183">
        <f>MAX(SUM(AH183:AJ183),SUM(AK183:AM183),SUM(AN183:AP183),SUM(AQ183:AS183))-MIN(SUM(AH183:AJ183),SUM(AK183:AM183),SUM(AN183:AP183),SUM(AQ183:AS183))</f>
        <v>1</v>
      </c>
      <c r="AV183">
        <f>IF(C183="Unión por la Patria (Frente de Todos)",AVERAGE(AK183:AM183)-AVERAGE(AH183:AJ183,AN183:AP183,AQ183:AS183),IF(C183="Juntos por el Cambio",AVERAGE(AH183:AJ183)-AVERAGE(AK183:AS183),IF(C183="La Libertad Avanza",AVERAGE(AN183:AP183)-AVERAGE(AQ183:AS183,AH183:AM183),IF(C183="Frente de Izquierda",AVERAGE(AQ183:AS183)-AVERAGE(AH183:AP183),"N/A"))))</f>
        <v>0.22222222222222232</v>
      </c>
      <c r="AW183">
        <f>IF(C183="Unión por la Patria (Frente de Todos)",AK183-MIN(AH183,AN183,AQ183),IF(C183="Juntos por el Cambio",AH183-MIN(AK183,AN183,AQ183),IF(C183="La Libertad Avanza",AN183-MIN(AH183,AK183,AQ183),IF(C183="Frente de Izquierda",AQ183-MIN(AH183,AK183,AN183),"N/A"))))</f>
        <v>1</v>
      </c>
      <c r="AX183">
        <f>MAX(AH183,AK183,AN183,AQ183)-MIN(AH183,AK183,AN183,AQ183)</f>
        <v>1</v>
      </c>
      <c r="AY183">
        <f>IF(C183="Unión por la Patria (Frente de Todos)",AK183-AVERAGE(AQ183,AN183,AH183),IF(C183="Juntos por el Cambio",AH183-AVERAGE(AK183,AN183,AQ183),IF(C183="La Libertad Avanza",AN183-AVERAGE(AQ183,AK183,AH183),IF(C183="Frente de Izquierda",AQ183-AVERAGE(AN183,AK183,AH183),"N/A"))))</f>
        <v>0.66666666666666652</v>
      </c>
      <c r="AZ183">
        <f>IF(C183="Unión por la Patria (Frente de Todos)",AL183-MIN(AI183,AO183,AR183),IF(C183="Juntos por el Cambio",AI183-MIN(AL183,AO183,AR183),IF(C183="La Libertad Avanza",AO183-MIN(AI183,AL183,AR183),IF(C183="Frente de Izquierda",AR183-MIN(AI183,AL183,AO183),"N/A"))))</f>
        <v>0</v>
      </c>
      <c r="BA183">
        <f>MAX(AI183,AL183,AO183,AR183)-MIN(AI183,AL183,AO183,AR183)</f>
        <v>0</v>
      </c>
      <c r="BB183">
        <f>IF(C183="Unión por la Patria (Frente de Todos)",AL183-AVERAGE(AI183,AO183,AR183),IF(C183="Juntos por el Cambio",AI183-AVERAGE(AL183,AO183,AR183),IF(C183="La Libertad Avanza",AO183-AVERAGE(AI183,AL183,AR183),IF(C183="Frente de Izquierda",AR183-AVERAGE(AI183,AL183,AO183),"N/A"))))</f>
        <v>0</v>
      </c>
      <c r="BC183">
        <f>IF(C183="Unión por la Patria (Frente de Todos)",AVERAGE(AH183:AJ183,AN183:AS183),IF(C183="Juntos por el Cambio",AVERAGE(AK183:AS183),IF(C183="La Libertad Avanza",AVERAGE(AQ183:AS183,AH183:AM183),IF(C183="Frente de Izquierda",AVERAGE(AH183:AP183),"N/A"))))</f>
        <v>2.7777777777777777</v>
      </c>
      <c r="BE183" t="s">
        <v>518</v>
      </c>
      <c r="BF183" t="s">
        <v>518</v>
      </c>
      <c r="BG183" t="s">
        <v>518</v>
      </c>
      <c r="BH183" t="s">
        <v>518</v>
      </c>
      <c r="BI183" t="s">
        <v>518</v>
      </c>
      <c r="BJ183" t="s">
        <v>518</v>
      </c>
      <c r="BK183" t="s">
        <v>518</v>
      </c>
      <c r="BL183" t="s">
        <v>518</v>
      </c>
      <c r="BM183" t="s">
        <v>518</v>
      </c>
      <c r="BN183" t="s">
        <v>518</v>
      </c>
      <c r="BO183" t="s">
        <v>518</v>
      </c>
      <c r="BP183" t="s">
        <v>518</v>
      </c>
      <c r="BQ183" t="s">
        <v>518</v>
      </c>
      <c r="BR183" t="s">
        <v>518</v>
      </c>
      <c r="BS183" t="s">
        <v>518</v>
      </c>
      <c r="BT183" t="s">
        <v>518</v>
      </c>
      <c r="BU183" t="s">
        <v>518</v>
      </c>
      <c r="BV183" t="s">
        <v>518</v>
      </c>
      <c r="BW183" t="s">
        <v>518</v>
      </c>
      <c r="BX183" t="s">
        <v>518</v>
      </c>
      <c r="BY183" t="s">
        <v>518</v>
      </c>
      <c r="BZ183" t="s">
        <v>518</v>
      </c>
      <c r="CA183" t="s">
        <v>518</v>
      </c>
      <c r="CB183" t="s">
        <v>518</v>
      </c>
      <c r="CC183" t="s">
        <v>518</v>
      </c>
      <c r="CD183" t="s">
        <v>518</v>
      </c>
      <c r="CE183" t="s">
        <v>518</v>
      </c>
      <c r="CF183" t="s">
        <v>518</v>
      </c>
      <c r="CG183" t="s">
        <v>518</v>
      </c>
      <c r="CH183" t="s">
        <v>518</v>
      </c>
      <c r="CI183" t="s">
        <v>518</v>
      </c>
      <c r="CJ183" t="s">
        <v>518</v>
      </c>
      <c r="CK183" t="s">
        <v>518</v>
      </c>
      <c r="CL183" t="s">
        <v>518</v>
      </c>
      <c r="CM183" t="s">
        <v>518</v>
      </c>
      <c r="CN183" t="s">
        <v>518</v>
      </c>
      <c r="CO183" t="s">
        <v>518</v>
      </c>
      <c r="CP183" t="s">
        <v>518</v>
      </c>
      <c r="CQ183" t="s">
        <v>518</v>
      </c>
      <c r="CR183" t="s">
        <v>518</v>
      </c>
      <c r="CS183" t="s">
        <v>518</v>
      </c>
      <c r="CT183" t="s">
        <v>518</v>
      </c>
      <c r="CU183" t="s">
        <v>518</v>
      </c>
      <c r="CV183" t="s">
        <v>518</v>
      </c>
      <c r="CW183" t="s">
        <v>518</v>
      </c>
      <c r="CX183" t="s">
        <v>518</v>
      </c>
      <c r="CY183" t="s">
        <v>518</v>
      </c>
      <c r="CZ183" t="s">
        <v>518</v>
      </c>
      <c r="DA183" t="s">
        <v>518</v>
      </c>
      <c r="DB183" t="s">
        <v>518</v>
      </c>
      <c r="DC183" t="s">
        <v>518</v>
      </c>
      <c r="DD183" t="s">
        <v>518</v>
      </c>
      <c r="DE183" t="s">
        <v>518</v>
      </c>
      <c r="DF183" t="s">
        <v>518</v>
      </c>
      <c r="DG183" t="s">
        <v>518</v>
      </c>
      <c r="DH183" t="s">
        <v>518</v>
      </c>
      <c r="DI183" t="s">
        <v>518</v>
      </c>
      <c r="DJ183" t="s">
        <v>518</v>
      </c>
      <c r="DK183" t="s">
        <v>518</v>
      </c>
      <c r="DL183" t="s">
        <v>518</v>
      </c>
      <c r="DM183" t="s">
        <v>518</v>
      </c>
      <c r="DN183" t="s">
        <v>518</v>
      </c>
      <c r="DO183" t="s">
        <v>518</v>
      </c>
      <c r="DP183" t="s">
        <v>518</v>
      </c>
      <c r="DQ183" t="s">
        <v>518</v>
      </c>
      <c r="DR183" t="s">
        <v>518</v>
      </c>
      <c r="DS183" t="s">
        <v>518</v>
      </c>
      <c r="DT183" t="s">
        <v>518</v>
      </c>
      <c r="DU183" t="s">
        <v>518</v>
      </c>
      <c r="DV183" t="s">
        <v>518</v>
      </c>
      <c r="DW183" t="s">
        <v>518</v>
      </c>
      <c r="DX183" t="s">
        <v>518</v>
      </c>
      <c r="DY183" t="s">
        <v>518</v>
      </c>
      <c r="DZ183" t="s">
        <v>518</v>
      </c>
    </row>
    <row r="184" spans="1:130" x14ac:dyDescent="0.2">
      <c r="A184" s="44">
        <v>413</v>
      </c>
      <c r="B184" s="44">
        <v>0</v>
      </c>
      <c r="C184" s="44" t="s">
        <v>47</v>
      </c>
      <c r="D184" s="44">
        <v>3</v>
      </c>
      <c r="E184" s="44">
        <v>4</v>
      </c>
      <c r="F184" s="44">
        <v>3</v>
      </c>
      <c r="G184" s="44">
        <v>2</v>
      </c>
      <c r="H184" s="44">
        <v>2</v>
      </c>
      <c r="I184" s="44">
        <v>5</v>
      </c>
      <c r="J184" s="44">
        <v>5</v>
      </c>
      <c r="K184" s="44">
        <f>AVERAGE(ABS(F184-4),ABS(G184-4),ABS(H184-4),ABS(I184-4),ABS(J184-4))</f>
        <v>1.4</v>
      </c>
      <c r="L184" s="44">
        <v>5</v>
      </c>
      <c r="M184" s="44">
        <v>4</v>
      </c>
      <c r="N184" s="44">
        <v>7</v>
      </c>
      <c r="O184" s="9">
        <f>AVERAGE(L184:N184)</f>
        <v>5.333333333333333</v>
      </c>
      <c r="P184" s="44">
        <v>3</v>
      </c>
      <c r="Q184" s="44">
        <v>7</v>
      </c>
      <c r="R184" s="44">
        <v>2</v>
      </c>
      <c r="S184" s="44">
        <v>7</v>
      </c>
      <c r="T184" s="44">
        <f>-P184+Q184-R184+S184</f>
        <v>9</v>
      </c>
      <c r="U184" s="44">
        <v>5</v>
      </c>
      <c r="V184" s="44">
        <v>1</v>
      </c>
      <c r="W184" s="44">
        <v>3</v>
      </c>
      <c r="X184" s="44"/>
      <c r="Y184" s="44"/>
      <c r="Z184" s="44"/>
      <c r="AA184" s="44"/>
      <c r="AB184" s="44"/>
      <c r="AC184" s="44"/>
      <c r="AD184" s="44"/>
      <c r="AE184" s="44"/>
      <c r="AF184" s="44"/>
      <c r="AG184" s="44">
        <f>AVERAGE(U184:AF184)</f>
        <v>3</v>
      </c>
      <c r="AH184" s="44">
        <v>4</v>
      </c>
      <c r="AI184" s="44">
        <v>4</v>
      </c>
      <c r="AJ184" s="44">
        <v>4</v>
      </c>
      <c r="AK184" s="44">
        <v>4</v>
      </c>
      <c r="AL184" s="44">
        <v>4</v>
      </c>
      <c r="AM184" s="44">
        <v>4</v>
      </c>
      <c r="AN184" s="44">
        <v>3</v>
      </c>
      <c r="AO184" s="44">
        <v>3</v>
      </c>
      <c r="AP184" s="44">
        <v>3</v>
      </c>
      <c r="AQ184" s="44">
        <v>4</v>
      </c>
      <c r="AR184" s="44">
        <v>4</v>
      </c>
      <c r="AS184" s="44">
        <v>4</v>
      </c>
      <c r="AT184">
        <f>IF(C184="Unión por la Patria (Frente de Todos)",AVERAGE(AK184:AM184)-MIN(AVERAGE(AH184:AJ184),AVERAGE(AN184:AP184),AVERAGE(AQ184:AS184)),IF(C184="Juntos por el Cambio",AVERAGE(AH184:AJ184)-MIN(AVERAGE(AK184:AM184),AVERAGE(AN184:AP184),AVERAGE(AQ184:AS184)),IF(C184="La Libertad Avanza",AVERAGE(AN184:AP184)-MIN(AVERAGE(AQ184:AS184),AVERAGE(AK184:AM184),AVERAGE(AH184:AJ184)),IF(C184="Frente de Izquierda",AVERAGE(AQ184:AS184)-MIN(AVERAGE(AN184:AP184),AVERAGE(AK184:AM184),AVERAGE(AH184:AJ184)),"N/A"))))</f>
        <v>1</v>
      </c>
      <c r="AU184">
        <f>MAX(SUM(AH184:AJ184),SUM(AK184:AM184),SUM(AN184:AP184),SUM(AQ184:AS184))-MIN(SUM(AH184:AJ184),SUM(AK184:AM184),SUM(AN184:AP184),SUM(AQ184:AS184))</f>
        <v>3</v>
      </c>
      <c r="AV184">
        <f>IF(C184="Unión por la Patria (Frente de Todos)",AVERAGE(AK184:AM184)-AVERAGE(AH184:AJ184,AN184:AP184,AQ184:AS184),IF(C184="Juntos por el Cambio",AVERAGE(AH184:AJ184)-AVERAGE(AK184:AS184),IF(C184="La Libertad Avanza",AVERAGE(AN184:AP184)-AVERAGE(AQ184:AS184,AH184:AM184),IF(C184="Frente de Izquierda",AVERAGE(AQ184:AS184)-AVERAGE(AH184:AP184),"N/A"))))</f>
        <v>0.33333333333333348</v>
      </c>
      <c r="AW184">
        <f>IF(C184="Unión por la Patria (Frente de Todos)",AK184-MIN(AH184,AN184,AQ184),IF(C184="Juntos por el Cambio",AH184-MIN(AK184,AN184,AQ184),IF(C184="La Libertad Avanza",AN184-MIN(AH184,AK184,AQ184),IF(C184="Frente de Izquierda",AQ184-MIN(AH184,AK184,AN184),"N/A"))))</f>
        <v>1</v>
      </c>
      <c r="AX184">
        <f>MAX(AH184,AK184,AN184,AQ184)-MIN(AH184,AK184,AN184,AQ184)</f>
        <v>1</v>
      </c>
      <c r="AY184">
        <f>IF(C184="Unión por la Patria (Frente de Todos)",AK184-AVERAGE(AQ184,AN184,AH184),IF(C184="Juntos por el Cambio",AH184-AVERAGE(AK184,AN184,AQ184),IF(C184="La Libertad Avanza",AN184-AVERAGE(AQ184,AK184,AH184),IF(C184="Frente de Izquierda",AQ184-AVERAGE(AN184,AK184,AH184),"N/A"))))</f>
        <v>0.33333333333333348</v>
      </c>
      <c r="AZ184">
        <f>IF(C184="Unión por la Patria (Frente de Todos)",AL184-MIN(AI184,AO184,AR184),IF(C184="Juntos por el Cambio",AI184-MIN(AL184,AO184,AR184),IF(C184="La Libertad Avanza",AO184-MIN(AI184,AL184,AR184),IF(C184="Frente de Izquierda",AR184-MIN(AI184,AL184,AO184),"N/A"))))</f>
        <v>1</v>
      </c>
      <c r="BA184">
        <f>MAX(AI184,AL184,AO184,AR184)-MIN(AI184,AL184,AO184,AR184)</f>
        <v>1</v>
      </c>
      <c r="BB184">
        <f>IF(C184="Unión por la Patria (Frente de Todos)",AL184-AVERAGE(AI184,AO184,AR184),IF(C184="Juntos por el Cambio",AI184-AVERAGE(AL184,AO184,AR184),IF(C184="La Libertad Avanza",AO184-AVERAGE(AI184,AL184,AR184),IF(C184="Frente de Izquierda",AR184-AVERAGE(AI184,AL184,AO184),"N/A"))))</f>
        <v>0.33333333333333348</v>
      </c>
      <c r="BC184">
        <f>IF(C184="Unión por la Patria (Frente de Todos)",AVERAGE(AH184:AJ184,AN184:AS184),IF(C184="Juntos por el Cambio",AVERAGE(AK184:AS184),IF(C184="La Libertad Avanza",AVERAGE(AQ184:AS184,AH184:AM184),IF(C184="Frente de Izquierda",AVERAGE(AH184:AP184),"N/A"))))</f>
        <v>3.6666666666666665</v>
      </c>
      <c r="BE184" t="s">
        <v>41</v>
      </c>
      <c r="BF184">
        <v>1</v>
      </c>
      <c r="BG184">
        <v>5</v>
      </c>
      <c r="BH184">
        <v>4</v>
      </c>
      <c r="BI184">
        <v>3</v>
      </c>
      <c r="BJ184">
        <v>2</v>
      </c>
      <c r="BK184">
        <v>5</v>
      </c>
      <c r="BL184">
        <v>4</v>
      </c>
      <c r="BM184" s="44">
        <f>AVERAGE(ABS(BH184-4),ABS(BI184-4),ABS(BJ184-4),ABS(BK184-4),ABS(BL184-4))</f>
        <v>0.8</v>
      </c>
      <c r="BN184">
        <v>6</v>
      </c>
      <c r="BO184">
        <v>5</v>
      </c>
      <c r="BP184">
        <v>6</v>
      </c>
      <c r="BQ184" s="9">
        <f>AVERAGE(BN184:BP184)</f>
        <v>5.666666666666667</v>
      </c>
      <c r="BR184">
        <v>4</v>
      </c>
      <c r="BS184">
        <v>7</v>
      </c>
      <c r="BT184">
        <v>2</v>
      </c>
      <c r="BU184">
        <v>7</v>
      </c>
      <c r="BV184" s="44">
        <f>-BR184+BS184-BT184+BU184</f>
        <v>8</v>
      </c>
      <c r="CI184" t="str">
        <f>IF(AR184="Unión por la Patria (Frente de Todos)",AVERAGE(BZ184:CB184)-MIN(AVERAGE(BW184:BY184),AVERAGE(CC184:CE184),AVERAGE(CF184:CH184)),IF(AR184="Juntos por el Cambio",AVERAGE(BW184:BY184)-MIN(AVERAGE(BZ184:CB184),AVERAGE(CC184:CE184),AVERAGE(CF184:CH184)),IF(AR184="La Libertad Avanza",AVERAGE(CC184:CE184)-MIN(AVERAGE(CF184:CH184),AVERAGE(BZ184:CB184),AVERAGE(BW184:BY184)),IF(AR184="Frente de Izquierda",AVERAGE(CF184:CH184)-MIN(AVERAGE(CC184:CE184),AVERAGE(BZ184:CB184),AVERAGE(BW184:BY184)),"N/A"))))</f>
        <v>N/A</v>
      </c>
      <c r="CJ184">
        <v>4</v>
      </c>
      <c r="CK184">
        <v>6</v>
      </c>
      <c r="CL184">
        <v>6</v>
      </c>
      <c r="CM184">
        <v>4</v>
      </c>
      <c r="CN184">
        <v>6</v>
      </c>
      <c r="CO184">
        <v>6</v>
      </c>
      <c r="CP184">
        <v>3</v>
      </c>
      <c r="CQ184">
        <v>4</v>
      </c>
      <c r="CR184">
        <v>4</v>
      </c>
      <c r="CS184">
        <v>5</v>
      </c>
      <c r="CT184">
        <v>5</v>
      </c>
      <c r="CU184">
        <v>6</v>
      </c>
      <c r="CV184" t="str">
        <f>IF(BE184="Unión por la Patria (Frente de Todos)",AVERAGE(CM184:CO184)-MIN(AVERAGE(CJ184:CL184),AVERAGE(CP184:CR184),AVERAGE(CS184:CU184)),IF(BE184="Juntos por el Cambio",AVERAGE(CJ184:CL184)-MIN(AVERAGE(CM184:CO184),AVERAGE(CP184:CR184),AVERAGE(CS184:CU184)),IF(BE184="La Libertad Avanza",AVERAGE(CP184:CR184)-MIN(AVERAGE(CS184:CU184),AVERAGE(CM184:CO184),AVERAGE(CJ184:CL184)),IF(BE184="Frente de Izquierda",AVERAGE(CS184:CU184)-MIN(AVERAGE(CP184:CR184),AVERAGE(CM184:CO184),AVERAGE(CJ184:CL184)),"N/A"))))</f>
        <v>N/A</v>
      </c>
      <c r="CW184">
        <f>MAX(SUM(CJ184:CL184),SUM(CM184:CO184),SUM(CP184:CR184),SUM(CS184:CU184))-MIN(SUM(CJ184:CL184),SUM(CM184:CO184),SUM(CP184:CR184),SUM(CS184:CU184))</f>
        <v>5</v>
      </c>
      <c r="CX184" t="str">
        <f>IF(BE184="Unión por la Patria (Frente de Todos)",AVERAGE(CM184:CO184)-AVERAGE(CJ184:CL184,CP184:CR184,CS184:CU184),IF(BE184="Juntos por el Cambio",AVERAGE(CJ184:CL184)-AVERAGE(CM184:CU184),IF(BE184="La Libertad Avanza",AVERAGE(CP184:CR184)-AVERAGE(CS184:CU184,CJ184:CO184),IF(BE184="Frente de Izquierda",AVERAGE(CS184:CU184)-AVERAGE(CJ184:CR184),"N/A"))))</f>
        <v>N/A</v>
      </c>
      <c r="CY184" t="str">
        <f>IF(BE184="Unión por la Patria (Frente de Todos)",CM184-MIN(CJ184,CP184,CS184),IF(BE184="Juntos por el Cambio",CJ184-MIN(CM184,CP184,CS184),IF(BE184="La Libertad Avanza",CP184-MIN(CJ184,CM184,CS184),IF(BE184="Frente de Izquierda",CS184-MIN(CJ184,CM184,CP184),"N/A"))))</f>
        <v>N/A</v>
      </c>
      <c r="CZ184">
        <f>MAX(CJ184,CM184,CP184,CS184)-MIN(CJ184,CM184,CP184,CS184)</f>
        <v>2</v>
      </c>
      <c r="DA184" t="str">
        <f>IF(BE184="Unión por la Patria (Frente de Todos)",CM184-AVERAGE(CS184,CP184,CJ184),IF(BE184="Juntos por el Cambio",CJ184-AVERAGE(CM184,CP184,CS184),IF(BE184="La Libertad Avanza",CP184-AVERAGE(CS184,CM184,CJ184),IF(BE184="Frente de Izquierda",CS184-AVERAGE(CP184,CM184,CJ184),"N/A"))))</f>
        <v>N/A</v>
      </c>
      <c r="DB184" t="str">
        <f>IF(BE184="Unión por la Patria (Frente de Todos)",CN184-MIN(CK184,CQ184,CT184),IF(BE184="Juntos por el Cambio",CK184-MIN(CN184,CQ184,CT184),IF(BE184="La Libertad Avanza",CQ184-MIN(CK184,CN184,CT184),IF(BE184="Frente de Izquierda",CT184-MIN(CK184,CN184,CQ184),"N/A"))))</f>
        <v>N/A</v>
      </c>
      <c r="DC184">
        <f>MAX(CK184,CN184,CQ184,CT184)-MIN(CK184,CN184,CQ184,CT184)</f>
        <v>2</v>
      </c>
      <c r="DD184" t="str">
        <f>IF(BE184="Unión por la Patria (Frente de Todos)",CN184-AVERAGE(CK184,CQ184,CT184),IF(BE184="Juntos por el Cambio",CK184-AVERAGE(CN184,CQ184,CT184),IF(BE184="La Libertad Avanza",CQ184-AVERAGE(CK184,CN184,CT184),IF(BE184="Frente de Izquierda",CT184-AVERAGE(CK184,CN184,CQ184),"N/A"))))</f>
        <v>N/A</v>
      </c>
      <c r="DE184" t="str">
        <f>IF(BE184="Unión por la Patria (Frente de Todos)",AVERAGE(CJ184:CL184,CP184:CU184),IF(BE184="Juntos por el Cambio",AVERAGE(CM184:CU184),IF(BE184="La Libertad Avanza",AVERAGE(CS184:CU184,CJ184:CO184),IF(BE184="Frente de Izquierda",AVERAGE(CJ184:CR184),"N/A"))))</f>
        <v>N/A</v>
      </c>
      <c r="DF184">
        <v>6</v>
      </c>
      <c r="DG184" t="s">
        <v>518</v>
      </c>
      <c r="DH184" t="s">
        <v>518</v>
      </c>
      <c r="DI184" t="s">
        <v>518</v>
      </c>
      <c r="DJ184" t="s">
        <v>518</v>
      </c>
      <c r="DK184" t="s">
        <v>518</v>
      </c>
      <c r="DL184" t="s">
        <v>518</v>
      </c>
      <c r="DM184" t="s">
        <v>518</v>
      </c>
      <c r="DN184" t="s">
        <v>518</v>
      </c>
      <c r="DO184" t="s">
        <v>518</v>
      </c>
      <c r="DP184" t="s">
        <v>518</v>
      </c>
      <c r="DQ184" t="s">
        <v>518</v>
      </c>
      <c r="DR184" t="s">
        <v>518</v>
      </c>
      <c r="DS184" t="s">
        <v>518</v>
      </c>
      <c r="DT184" t="s">
        <v>518</v>
      </c>
      <c r="DU184" t="s">
        <v>518</v>
      </c>
      <c r="DV184" t="s">
        <v>518</v>
      </c>
      <c r="DW184" t="s">
        <v>518</v>
      </c>
      <c r="DX184" t="s">
        <v>518</v>
      </c>
      <c r="DY184" t="s">
        <v>518</v>
      </c>
      <c r="DZ184" t="s">
        <v>518</v>
      </c>
    </row>
    <row r="185" spans="1:130" x14ac:dyDescent="0.2">
      <c r="A185" s="44">
        <v>333</v>
      </c>
      <c r="B185" s="44" t="s">
        <v>518</v>
      </c>
      <c r="C185" s="44" t="s">
        <v>47</v>
      </c>
      <c r="D185" s="44">
        <v>3</v>
      </c>
      <c r="E185" s="44">
        <v>6</v>
      </c>
      <c r="F185" s="44">
        <v>4</v>
      </c>
      <c r="G185" s="44">
        <v>1</v>
      </c>
      <c r="H185" s="44">
        <v>6</v>
      </c>
      <c r="I185" s="44">
        <v>1</v>
      </c>
      <c r="J185" s="44">
        <v>4</v>
      </c>
      <c r="K185" s="44">
        <f>AVERAGE(ABS(F185-4),ABS(G185-4),ABS(H185-4),ABS(I185-4),ABS(J185-4))</f>
        <v>1.6</v>
      </c>
      <c r="L185" s="44">
        <v>5</v>
      </c>
      <c r="M185" s="44">
        <v>4</v>
      </c>
      <c r="N185" s="44">
        <v>7</v>
      </c>
      <c r="O185" s="9">
        <f>AVERAGE(L185:N185)</f>
        <v>5.333333333333333</v>
      </c>
      <c r="P185" s="44">
        <v>1</v>
      </c>
      <c r="Q185" s="44">
        <v>1</v>
      </c>
      <c r="R185" s="44">
        <v>2</v>
      </c>
      <c r="S185" s="44">
        <v>7</v>
      </c>
      <c r="T185" s="44">
        <f>-P185+Q185-R185+S185</f>
        <v>5</v>
      </c>
      <c r="U185" s="44">
        <v>5</v>
      </c>
      <c r="V185" s="44">
        <v>1</v>
      </c>
      <c r="W185" s="44">
        <v>3</v>
      </c>
      <c r="X185" s="44"/>
      <c r="Y185" s="44"/>
      <c r="Z185" s="44"/>
      <c r="AA185" s="44"/>
      <c r="AB185" s="44"/>
      <c r="AC185" s="44"/>
      <c r="AD185" s="44"/>
      <c r="AE185" s="44"/>
      <c r="AF185" s="44"/>
      <c r="AG185" s="44">
        <f>AVERAGE(U185:AF185)</f>
        <v>3</v>
      </c>
      <c r="AH185" s="44">
        <v>4</v>
      </c>
      <c r="AI185" s="44">
        <v>4</v>
      </c>
      <c r="AJ185" s="44">
        <v>4</v>
      </c>
      <c r="AK185" s="44">
        <v>4</v>
      </c>
      <c r="AL185" s="44">
        <v>3</v>
      </c>
      <c r="AM185" s="44">
        <v>4</v>
      </c>
      <c r="AN185" s="44">
        <v>2</v>
      </c>
      <c r="AO185" s="44">
        <v>2</v>
      </c>
      <c r="AP185" s="44">
        <v>2</v>
      </c>
      <c r="AQ185" s="44">
        <v>4</v>
      </c>
      <c r="AR185" s="44">
        <v>4</v>
      </c>
      <c r="AS185" s="44">
        <v>4</v>
      </c>
      <c r="AT185">
        <f>IF(C185="Unión por la Patria (Frente de Todos)",AVERAGE(AK185:AM185)-MIN(AVERAGE(AH185:AJ185),AVERAGE(AN185:AP185),AVERAGE(AQ185:AS185)),IF(C185="Juntos por el Cambio",AVERAGE(AH185:AJ185)-MIN(AVERAGE(AK185:AM185),AVERAGE(AN185:AP185),AVERAGE(AQ185:AS185)),IF(C185="La Libertad Avanza",AVERAGE(AN185:AP185)-MIN(AVERAGE(AQ185:AS185),AVERAGE(AK185:AM185),AVERAGE(AH185:AJ185)),IF(C185="Frente de Izquierda",AVERAGE(AQ185:AS185)-MIN(AVERAGE(AN185:AP185),AVERAGE(AK185:AM185),AVERAGE(AH185:AJ185)),"N/A"))))</f>
        <v>2</v>
      </c>
      <c r="AU185">
        <f>MAX(SUM(AH185:AJ185),SUM(AK185:AM185),SUM(AN185:AP185),SUM(AQ185:AS185))-MIN(SUM(AH185:AJ185),SUM(AK185:AM185),SUM(AN185:AP185),SUM(AQ185:AS185))</f>
        <v>6</v>
      </c>
      <c r="AV185">
        <f>IF(C185="Unión por la Patria (Frente de Todos)",AVERAGE(AK185:AM185)-AVERAGE(AH185:AJ185,AN185:AP185,AQ185:AS185),IF(C185="Juntos por el Cambio",AVERAGE(AH185:AJ185)-AVERAGE(AK185:AS185),IF(C185="La Libertad Avanza",AVERAGE(AN185:AP185)-AVERAGE(AQ185:AS185,AH185:AM185),IF(C185="Frente de Izquierda",AVERAGE(AQ185:AS185)-AVERAGE(AH185:AP185),"N/A"))))</f>
        <v>0.77777777777777768</v>
      </c>
      <c r="AW185">
        <f>IF(C185="Unión por la Patria (Frente de Todos)",AK185-MIN(AH185,AN185,AQ185),IF(C185="Juntos por el Cambio",AH185-MIN(AK185,AN185,AQ185),IF(C185="La Libertad Avanza",AN185-MIN(AH185,AK185,AQ185),IF(C185="Frente de Izquierda",AQ185-MIN(AH185,AK185,AN185),"N/A"))))</f>
        <v>2</v>
      </c>
      <c r="AX185">
        <f>MAX(AH185,AK185,AN185,AQ185)-MIN(AH185,AK185,AN185,AQ185)</f>
        <v>2</v>
      </c>
      <c r="AY185">
        <f>IF(C185="Unión por la Patria (Frente de Todos)",AK185-AVERAGE(AQ185,AN185,AH185),IF(C185="Juntos por el Cambio",AH185-AVERAGE(AK185,AN185,AQ185),IF(C185="La Libertad Avanza",AN185-AVERAGE(AQ185,AK185,AH185),IF(C185="Frente de Izquierda",AQ185-AVERAGE(AN185,AK185,AH185),"N/A"))))</f>
        <v>0.66666666666666652</v>
      </c>
      <c r="AZ185">
        <f>IF(C185="Unión por la Patria (Frente de Todos)",AL185-MIN(AI185,AO185,AR185),IF(C185="Juntos por el Cambio",AI185-MIN(AL185,AO185,AR185),IF(C185="La Libertad Avanza",AO185-MIN(AI185,AL185,AR185),IF(C185="Frente de Izquierda",AR185-MIN(AI185,AL185,AO185),"N/A"))))</f>
        <v>2</v>
      </c>
      <c r="BA185">
        <f>MAX(AI185,AL185,AO185,AR185)-MIN(AI185,AL185,AO185,AR185)</f>
        <v>2</v>
      </c>
      <c r="BB185">
        <f>IF(C185="Unión por la Patria (Frente de Todos)",AL185-AVERAGE(AI185,AO185,AR185),IF(C185="Juntos por el Cambio",AI185-AVERAGE(AL185,AO185,AR185),IF(C185="La Libertad Avanza",AO185-AVERAGE(AI185,AL185,AR185),IF(C185="Frente de Izquierda",AR185-AVERAGE(AI185,AL185,AO185),"N/A"))))</f>
        <v>1</v>
      </c>
      <c r="BC185">
        <f>IF(C185="Unión por la Patria (Frente de Todos)",AVERAGE(AH185:AJ185,AN185:AS185),IF(C185="Juntos por el Cambio",AVERAGE(AK185:AS185),IF(C185="La Libertad Avanza",AVERAGE(AQ185:AS185,AH185:AM185),IF(C185="Frente de Izquierda",AVERAGE(AH185:AP185),"N/A"))))</f>
        <v>3.2222222222222223</v>
      </c>
      <c r="BE185" t="s">
        <v>518</v>
      </c>
      <c r="BF185" t="s">
        <v>518</v>
      </c>
      <c r="BG185" t="s">
        <v>518</v>
      </c>
      <c r="BH185" t="s">
        <v>518</v>
      </c>
      <c r="BI185" t="s">
        <v>518</v>
      </c>
      <c r="BJ185" t="s">
        <v>518</v>
      </c>
      <c r="BK185" t="s">
        <v>518</v>
      </c>
      <c r="BL185" t="s">
        <v>518</v>
      </c>
      <c r="BM185" t="s">
        <v>518</v>
      </c>
      <c r="BN185" t="s">
        <v>518</v>
      </c>
      <c r="BO185" t="s">
        <v>518</v>
      </c>
      <c r="BP185" t="s">
        <v>518</v>
      </c>
      <c r="BQ185" t="s">
        <v>518</v>
      </c>
      <c r="BR185" t="s">
        <v>518</v>
      </c>
      <c r="BS185" t="s">
        <v>518</v>
      </c>
      <c r="BT185" t="s">
        <v>518</v>
      </c>
      <c r="BU185" t="s">
        <v>518</v>
      </c>
      <c r="BV185" t="s">
        <v>518</v>
      </c>
      <c r="BW185" t="s">
        <v>518</v>
      </c>
      <c r="BX185" t="s">
        <v>518</v>
      </c>
      <c r="BY185" t="s">
        <v>518</v>
      </c>
      <c r="BZ185" t="s">
        <v>518</v>
      </c>
      <c r="CA185" t="s">
        <v>518</v>
      </c>
      <c r="CB185" t="s">
        <v>518</v>
      </c>
      <c r="CC185" t="s">
        <v>518</v>
      </c>
      <c r="CD185" t="s">
        <v>518</v>
      </c>
      <c r="CE185" t="s">
        <v>518</v>
      </c>
      <c r="CF185" t="s">
        <v>518</v>
      </c>
      <c r="CG185" t="s">
        <v>518</v>
      </c>
      <c r="CH185" t="s">
        <v>518</v>
      </c>
      <c r="CI185" t="s">
        <v>518</v>
      </c>
      <c r="CJ185" t="s">
        <v>518</v>
      </c>
      <c r="CK185" t="s">
        <v>518</v>
      </c>
      <c r="CL185" t="s">
        <v>518</v>
      </c>
      <c r="CM185" t="s">
        <v>518</v>
      </c>
      <c r="CN185" t="s">
        <v>518</v>
      </c>
      <c r="CO185" t="s">
        <v>518</v>
      </c>
      <c r="CP185" t="s">
        <v>518</v>
      </c>
      <c r="CQ185" t="s">
        <v>518</v>
      </c>
      <c r="CR185" t="s">
        <v>518</v>
      </c>
      <c r="CS185" t="s">
        <v>518</v>
      </c>
      <c r="CT185" t="s">
        <v>518</v>
      </c>
      <c r="CU185" t="s">
        <v>518</v>
      </c>
      <c r="CV185" t="str">
        <f>IF(BE185="Unión por la Patria (Frente de Todos)",AVERAGE(CM185:CO185)-MIN(AVERAGE(CJ185:CL185),AVERAGE(CP185:CR185),AVERAGE(CS185:CU185)),IF(BE185="Juntos por el Cambio",AVERAGE(CJ185:CL185)-MIN(AVERAGE(CM185:CO185),AVERAGE(CP185:CR185),AVERAGE(CS185:CU185)),IF(BE185="La Libertad Avanza",AVERAGE(CP185:CR185)-MIN(AVERAGE(CS185:CU185),AVERAGE(CM185:CO185),AVERAGE(CJ185:CL185)),IF(BE185="Frente de Izquierda",AVERAGE(CS185:CU185)-MIN(AVERAGE(CP185:CR185),AVERAGE(CM185:CO185),AVERAGE(CJ185:CL185)),"N/A"))))</f>
        <v>N/A</v>
      </c>
      <c r="CW185" t="str">
        <f>IF(BF185="Unión por la Patria (Frente de Todos)",AVERAGE(CN185:CP185)-MIN(AVERAGE(CK185:CM185),AVERAGE(CQ185:CS185),AVERAGE(CT185:CV185)),IF(BF185="Juntos por el Cambio",AVERAGE(CK185:CM185)-MIN(AVERAGE(CN185:CP185),AVERAGE(CQ185:CS185),AVERAGE(CT185:CV185)),IF(BF185="La Libertad Avanza",AVERAGE(CQ185:CS185)-MIN(AVERAGE(CT185:CV185),AVERAGE(CN185:CP185),AVERAGE(CK185:CM185)),IF(BF185="Frente de Izquierda",AVERAGE(CT185:CV185)-MIN(AVERAGE(CQ185:CS185),AVERAGE(CN185:CP185),AVERAGE(CK185:CM185)),"N/A"))))</f>
        <v>N/A</v>
      </c>
      <c r="CX185" t="str">
        <f>IF(BG185="Unión por la Patria (Frente de Todos)",AVERAGE(CO185:CQ185)-MIN(AVERAGE(CL185:CN185),AVERAGE(CR185:CT185),AVERAGE(CU185:CW185)),IF(BG185="Juntos por el Cambio",AVERAGE(CL185:CN185)-MIN(AVERAGE(CO185:CQ185),AVERAGE(CR185:CT185),AVERAGE(CU185:CW185)),IF(BG185="La Libertad Avanza",AVERAGE(CR185:CT185)-MIN(AVERAGE(CU185:CW185),AVERAGE(CO185:CQ185),AVERAGE(CL185:CN185)),IF(BG185="Frente de Izquierda",AVERAGE(CU185:CW185)-MIN(AVERAGE(CR185:CT185),AVERAGE(CO185:CQ185),AVERAGE(CL185:CN185)),"N/A"))))</f>
        <v>N/A</v>
      </c>
      <c r="CY185" t="str">
        <f>IF(BH185="Unión por la Patria (Frente de Todos)",AVERAGE(CP185:CR185)-MIN(AVERAGE(CM185:CO185),AVERAGE(CS185:CU185),AVERAGE(CV185:CX185)),IF(BH185="Juntos por el Cambio",AVERAGE(CM185:CO185)-MIN(AVERAGE(CP185:CR185),AVERAGE(CS185:CU185),AVERAGE(CV185:CX185)),IF(BH185="La Libertad Avanza",AVERAGE(CS185:CU185)-MIN(AVERAGE(CV185:CX185),AVERAGE(CP185:CR185),AVERAGE(CM185:CO185)),IF(BH185="Frente de Izquierda",AVERAGE(CV185:CX185)-MIN(AVERAGE(CS185:CU185),AVERAGE(CP185:CR185),AVERAGE(CM185:CO185)),"N/A"))))</f>
        <v>N/A</v>
      </c>
      <c r="CZ185" t="str">
        <f>IF(BI185="Unión por la Patria (Frente de Todos)",AVERAGE(CQ185:CS185)-MIN(AVERAGE(CN185:CP185),AVERAGE(CT185:CV185),AVERAGE(CW185:CY185)),IF(BI185="Juntos por el Cambio",AVERAGE(CN185:CP185)-MIN(AVERAGE(CQ185:CS185),AVERAGE(CT185:CV185),AVERAGE(CW185:CY185)),IF(BI185="La Libertad Avanza",AVERAGE(CT185:CV185)-MIN(AVERAGE(CW185:CY185),AVERAGE(CQ185:CS185),AVERAGE(CN185:CP185)),IF(BI185="Frente de Izquierda",AVERAGE(CW185:CY185)-MIN(AVERAGE(CT185:CV185),AVERAGE(CQ185:CS185),AVERAGE(CN185:CP185)),"N/A"))))</f>
        <v>N/A</v>
      </c>
      <c r="DA185" t="str">
        <f>IF(BJ185="Unión por la Patria (Frente de Todos)",AVERAGE(CR185:CT185)-MIN(AVERAGE(CO185:CQ185),AVERAGE(CU185:CW185),AVERAGE(CX185:CZ185)),IF(BJ185="Juntos por el Cambio",AVERAGE(CO185:CQ185)-MIN(AVERAGE(CR185:CT185),AVERAGE(CU185:CW185),AVERAGE(CX185:CZ185)),IF(BJ185="La Libertad Avanza",AVERAGE(CU185:CW185)-MIN(AVERAGE(CX185:CZ185),AVERAGE(CR185:CT185),AVERAGE(CO185:CQ185)),IF(BJ185="Frente de Izquierda",AVERAGE(CX185:CZ185)-MIN(AVERAGE(CU185:CW185),AVERAGE(CR185:CT185),AVERAGE(CO185:CQ185)),"N/A"))))</f>
        <v>N/A</v>
      </c>
      <c r="DB185" t="str">
        <f>IF(BK185="Unión por la Patria (Frente de Todos)",AVERAGE(CS185:CU185)-MIN(AVERAGE(CP185:CR185),AVERAGE(CV185:CX185),AVERAGE(CY185:DA185)),IF(BK185="Juntos por el Cambio",AVERAGE(CP185:CR185)-MIN(AVERAGE(CS185:CU185),AVERAGE(CV185:CX185),AVERAGE(CY185:DA185)),IF(BK185="La Libertad Avanza",AVERAGE(CV185:CX185)-MIN(AVERAGE(CY185:DA185),AVERAGE(CS185:CU185),AVERAGE(CP185:CR185)),IF(BK185="Frente de Izquierda",AVERAGE(CY185:DA185)-MIN(AVERAGE(CV185:CX185),AVERAGE(CS185:CU185),AVERAGE(CP185:CR185)),"N/A"))))</f>
        <v>N/A</v>
      </c>
      <c r="DC185" t="str">
        <f>IF(BL185="Unión por la Patria (Frente de Todos)",AVERAGE(CT185:CV185)-MIN(AVERAGE(CQ185:CS185),AVERAGE(CW185:CY185),AVERAGE(CZ185:DB185)),IF(BL185="Juntos por el Cambio",AVERAGE(CQ185:CS185)-MIN(AVERAGE(CT185:CV185),AVERAGE(CW185:CY185),AVERAGE(CZ185:DB185)),IF(BL185="La Libertad Avanza",AVERAGE(CW185:CY185)-MIN(AVERAGE(CZ185:DB185),AVERAGE(CT185:CV185),AVERAGE(CQ185:CS185)),IF(BL185="Frente de Izquierda",AVERAGE(CZ185:DB185)-MIN(AVERAGE(CW185:CY185),AVERAGE(CT185:CV185),AVERAGE(CQ185:CS185)),"N/A"))))</f>
        <v>N/A</v>
      </c>
      <c r="DD185" t="str">
        <f>IF(BE185="Unión por la Patria (Frente de Todos)",CN185-AVERAGE(CK185,CQ185,CT185),IF(BE185="Juntos por el Cambio",CK185-AVERAGE(CN185,CQ185,CT185),IF(BE185="La Libertad Avanza",CQ185-AVERAGE(CK185,CN185,CT185),IF(BE185="Frente de Izquierda",CT185-AVERAGE(CK185,CN185,CQ185),"N/A"))))</f>
        <v>N/A</v>
      </c>
      <c r="DE185" t="str">
        <f>IF(BE185="Unión por la Patria (Frente de Todos)",AVERAGE(CJ185:CL185,CP185:CU185),IF(BE185="Juntos por el Cambio",AVERAGE(CM185:CU185),IF(BE185="La Libertad Avanza",AVERAGE(CS185:CU185,CJ185:CO185),IF(BE185="Frente de Izquierda",AVERAGE(CJ185:CR185),"N/A"))))</f>
        <v>N/A</v>
      </c>
      <c r="DF185" t="s">
        <v>518</v>
      </c>
      <c r="DG185" t="s">
        <v>518</v>
      </c>
      <c r="DH185" t="s">
        <v>518</v>
      </c>
      <c r="DI185" t="s">
        <v>518</v>
      </c>
      <c r="DJ185" t="s">
        <v>518</v>
      </c>
      <c r="DK185" t="s">
        <v>518</v>
      </c>
      <c r="DL185" t="s">
        <v>518</v>
      </c>
      <c r="DM185" t="s">
        <v>518</v>
      </c>
      <c r="DN185" t="s">
        <v>518</v>
      </c>
      <c r="DO185" t="s">
        <v>518</v>
      </c>
      <c r="DP185" t="s">
        <v>518</v>
      </c>
      <c r="DQ185" t="s">
        <v>518</v>
      </c>
      <c r="DR185" t="s">
        <v>518</v>
      </c>
      <c r="DS185" t="s">
        <v>518</v>
      </c>
      <c r="DT185" t="s">
        <v>518</v>
      </c>
      <c r="DU185" t="s">
        <v>518</v>
      </c>
      <c r="DV185" t="s">
        <v>518</v>
      </c>
      <c r="DW185" t="s">
        <v>518</v>
      </c>
      <c r="DX185" t="s">
        <v>518</v>
      </c>
      <c r="DY185" t="s">
        <v>518</v>
      </c>
      <c r="DZ185" t="s">
        <v>518</v>
      </c>
    </row>
    <row r="186" spans="1:130" x14ac:dyDescent="0.2">
      <c r="A186" s="44">
        <v>361</v>
      </c>
      <c r="B186" s="44" t="s">
        <v>518</v>
      </c>
      <c r="C186" s="44" t="s">
        <v>53</v>
      </c>
      <c r="D186" s="44">
        <v>4</v>
      </c>
      <c r="E186" s="44">
        <v>5</v>
      </c>
      <c r="F186" s="44">
        <v>7</v>
      </c>
      <c r="G186" s="44">
        <v>3</v>
      </c>
      <c r="H186" s="44">
        <v>1</v>
      </c>
      <c r="I186" s="44">
        <v>6</v>
      </c>
      <c r="J186" s="44">
        <v>1</v>
      </c>
      <c r="K186" s="44">
        <f>AVERAGE(ABS(F186-4),ABS(G186-4),ABS(H186-4),ABS(I186-4),ABS(J186-4))</f>
        <v>2.4</v>
      </c>
      <c r="L186" s="44">
        <v>6</v>
      </c>
      <c r="M186" s="44">
        <v>5</v>
      </c>
      <c r="N186" s="44">
        <v>7</v>
      </c>
      <c r="O186" s="9">
        <f>AVERAGE(L186:N186)</f>
        <v>6</v>
      </c>
      <c r="P186" s="44">
        <v>1</v>
      </c>
      <c r="Q186" s="44">
        <v>7</v>
      </c>
      <c r="R186" s="44">
        <v>1</v>
      </c>
      <c r="S186" s="44">
        <v>6</v>
      </c>
      <c r="T186" s="44">
        <f>-P186+Q186-R186+S186</f>
        <v>11</v>
      </c>
      <c r="U186" s="44"/>
      <c r="V186" s="44"/>
      <c r="W186" s="44"/>
      <c r="X186" s="44">
        <v>3</v>
      </c>
      <c r="Y186" s="44">
        <v>3</v>
      </c>
      <c r="Z186" s="44">
        <v>3</v>
      </c>
      <c r="AA186" s="44"/>
      <c r="AB186" s="44"/>
      <c r="AC186" s="44"/>
      <c r="AD186" s="44"/>
      <c r="AE186" s="44"/>
      <c r="AF186" s="44"/>
      <c r="AG186" s="44">
        <f>AVERAGE(U186:AF186)</f>
        <v>3</v>
      </c>
      <c r="AH186" s="44">
        <v>4</v>
      </c>
      <c r="AI186" s="44">
        <v>5</v>
      </c>
      <c r="AJ186" s="44">
        <v>5</v>
      </c>
      <c r="AK186" s="44">
        <v>4</v>
      </c>
      <c r="AL186" s="44">
        <v>5</v>
      </c>
      <c r="AM186" s="44">
        <v>5</v>
      </c>
      <c r="AN186" s="44">
        <v>2</v>
      </c>
      <c r="AO186" s="44">
        <v>2</v>
      </c>
      <c r="AP186" s="44">
        <v>4</v>
      </c>
      <c r="AQ186" s="44">
        <v>3</v>
      </c>
      <c r="AR186" s="44">
        <v>3</v>
      </c>
      <c r="AS186" s="44">
        <v>3</v>
      </c>
      <c r="AT186">
        <f>IF(C186="Unión por la Patria (Frente de Todos)",AVERAGE(AK186:AM186)-MIN(AVERAGE(AH186:AJ186),AVERAGE(AN186:AP186),AVERAGE(AQ186:AS186)),IF(C186="Juntos por el Cambio",AVERAGE(AH186:AJ186)-MIN(AVERAGE(AK186:AM186),AVERAGE(AN186:AP186),AVERAGE(AQ186:AS186)),IF(C186="La Libertad Avanza",AVERAGE(AN186:AP186)-MIN(AVERAGE(AQ186:AS186),AVERAGE(AK186:AM186),AVERAGE(AH186:AJ186)),IF(C186="Frente de Izquierda",AVERAGE(AQ186:AS186)-MIN(AVERAGE(AN186:AP186),AVERAGE(AK186:AM186),AVERAGE(AH186:AJ186)),"N/A"))))</f>
        <v>2.0000000000000004</v>
      </c>
      <c r="AU186">
        <f>MAX(SUM(AH186:AJ186),SUM(AK186:AM186),SUM(AN186:AP186),SUM(AQ186:AS186))-MIN(SUM(AH186:AJ186),SUM(AK186:AM186),SUM(AN186:AP186),SUM(AQ186:AS186))</f>
        <v>6</v>
      </c>
      <c r="AV186">
        <f>IF(C186="Unión por la Patria (Frente de Todos)",AVERAGE(AK186:AM186)-AVERAGE(AH186:AJ186,AN186:AP186,AQ186:AS186),IF(C186="Juntos por el Cambio",AVERAGE(AH186:AJ186)-AVERAGE(AK186:AS186),IF(C186="La Libertad Avanza",AVERAGE(AN186:AP186)-AVERAGE(AQ186:AS186,AH186:AM186),IF(C186="Frente de Izquierda",AVERAGE(AQ186:AS186)-AVERAGE(AH186:AP186),"N/A"))))</f>
        <v>1.2222222222222223</v>
      </c>
      <c r="AW186">
        <f>IF(C186="Unión por la Patria (Frente de Todos)",AK186-MIN(AH186,AN186,AQ186),IF(C186="Juntos por el Cambio",AH186-MIN(AK186,AN186,AQ186),IF(C186="La Libertad Avanza",AN186-MIN(AH186,AK186,AQ186),IF(C186="Frente de Izquierda",AQ186-MIN(AH186,AK186,AN186),"N/A"))))</f>
        <v>2</v>
      </c>
      <c r="AX186">
        <f>MAX(AH186,AK186,AN186,AQ186)-MIN(AH186,AK186,AN186,AQ186)</f>
        <v>2</v>
      </c>
      <c r="AY186">
        <f>IF(C186="Unión por la Patria (Frente de Todos)",AK186-AVERAGE(AQ186,AN186,AH186),IF(C186="Juntos por el Cambio",AH186-AVERAGE(AK186,AN186,AQ186),IF(C186="La Libertad Avanza",AN186-AVERAGE(AQ186,AK186,AH186),IF(C186="Frente de Izquierda",AQ186-AVERAGE(AN186,AK186,AH186),"N/A"))))</f>
        <v>1</v>
      </c>
      <c r="AZ186">
        <f>IF(C186="Unión por la Patria (Frente de Todos)",AL186-MIN(AI186,AO186,AR186),IF(C186="Juntos por el Cambio",AI186-MIN(AL186,AO186,AR186),IF(C186="La Libertad Avanza",AO186-MIN(AI186,AL186,AR186),IF(C186="Frente de Izquierda",AR186-MIN(AI186,AL186,AO186),"N/A"))))</f>
        <v>3</v>
      </c>
      <c r="BA186">
        <f>MAX(AI186,AL186,AO186,AR186)-MIN(AI186,AL186,AO186,AR186)</f>
        <v>3</v>
      </c>
      <c r="BB186">
        <f>IF(C186="Unión por la Patria (Frente de Todos)",AL186-AVERAGE(AI186,AO186,AR186),IF(C186="Juntos por el Cambio",AI186-AVERAGE(AL186,AO186,AR186),IF(C186="La Libertad Avanza",AO186-AVERAGE(AI186,AL186,AR186),IF(C186="Frente de Izquierda",AR186-AVERAGE(AI186,AL186,AO186),"N/A"))))</f>
        <v>1.6666666666666665</v>
      </c>
      <c r="BC186">
        <f>IF(C186="Unión por la Patria (Frente de Todos)",AVERAGE(AH186:AJ186,AN186:AS186),IF(C186="Juntos por el Cambio",AVERAGE(AK186:AS186),IF(C186="La Libertad Avanza",AVERAGE(AQ186:AS186,AH186:AM186),IF(C186="Frente de Izquierda",AVERAGE(AH186:AP186),"N/A"))))</f>
        <v>3.4444444444444446</v>
      </c>
      <c r="BE186" t="s">
        <v>518</v>
      </c>
      <c r="BF186" t="s">
        <v>518</v>
      </c>
      <c r="BG186" t="s">
        <v>518</v>
      </c>
      <c r="BH186" t="s">
        <v>518</v>
      </c>
      <c r="BI186" t="s">
        <v>518</v>
      </c>
      <c r="BJ186" t="s">
        <v>518</v>
      </c>
      <c r="BK186" t="s">
        <v>518</v>
      </c>
      <c r="BL186" t="s">
        <v>518</v>
      </c>
      <c r="BM186" t="s">
        <v>518</v>
      </c>
      <c r="BN186" t="s">
        <v>518</v>
      </c>
      <c r="BO186" t="s">
        <v>518</v>
      </c>
      <c r="BP186" t="s">
        <v>518</v>
      </c>
      <c r="BQ186" t="s">
        <v>518</v>
      </c>
      <c r="BR186" t="s">
        <v>518</v>
      </c>
      <c r="BS186" t="s">
        <v>518</v>
      </c>
      <c r="BT186" t="s">
        <v>518</v>
      </c>
      <c r="BU186" t="s">
        <v>518</v>
      </c>
      <c r="BV186" t="s">
        <v>518</v>
      </c>
      <c r="BW186" t="s">
        <v>518</v>
      </c>
      <c r="BX186" t="s">
        <v>518</v>
      </c>
      <c r="BY186" t="s">
        <v>518</v>
      </c>
      <c r="BZ186" t="s">
        <v>518</v>
      </c>
      <c r="CA186" t="s">
        <v>518</v>
      </c>
      <c r="CB186" t="s">
        <v>518</v>
      </c>
      <c r="CC186" t="s">
        <v>518</v>
      </c>
      <c r="CD186" t="s">
        <v>518</v>
      </c>
      <c r="CE186" t="s">
        <v>518</v>
      </c>
      <c r="CF186" t="s">
        <v>518</v>
      </c>
      <c r="CG186" t="s">
        <v>518</v>
      </c>
      <c r="CH186" t="s">
        <v>518</v>
      </c>
      <c r="CI186" t="s">
        <v>518</v>
      </c>
      <c r="CJ186" t="s">
        <v>518</v>
      </c>
      <c r="CK186" t="s">
        <v>518</v>
      </c>
      <c r="CL186" t="s">
        <v>518</v>
      </c>
      <c r="CM186" t="s">
        <v>518</v>
      </c>
      <c r="CN186" t="s">
        <v>518</v>
      </c>
      <c r="CO186" t="s">
        <v>518</v>
      </c>
      <c r="CP186" t="s">
        <v>518</v>
      </c>
      <c r="CQ186" t="s">
        <v>518</v>
      </c>
      <c r="CR186" t="s">
        <v>518</v>
      </c>
      <c r="CS186" t="s">
        <v>518</v>
      </c>
      <c r="CT186" t="s">
        <v>518</v>
      </c>
      <c r="CU186" t="s">
        <v>518</v>
      </c>
      <c r="CV186" t="str">
        <f>IF(BE186="Unión por la Patria (Frente de Todos)",AVERAGE(CM186:CO186)-MIN(AVERAGE(CJ186:CL186),AVERAGE(CP186:CR186),AVERAGE(CS186:CU186)),IF(BE186="Juntos por el Cambio",AVERAGE(CJ186:CL186)-MIN(AVERAGE(CM186:CO186),AVERAGE(CP186:CR186),AVERAGE(CS186:CU186)),IF(BE186="La Libertad Avanza",AVERAGE(CP186:CR186)-MIN(AVERAGE(CS186:CU186),AVERAGE(CM186:CO186),AVERAGE(CJ186:CL186)),IF(BE186="Frente de Izquierda",AVERAGE(CS186:CU186)-MIN(AVERAGE(CP186:CR186),AVERAGE(CM186:CO186),AVERAGE(CJ186:CL186)),"N/A"))))</f>
        <v>N/A</v>
      </c>
      <c r="CW186" t="str">
        <f>IF(BF186="Unión por la Patria (Frente de Todos)",AVERAGE(CN186:CP186)-MIN(AVERAGE(CK186:CM186),AVERAGE(CQ186:CS186),AVERAGE(CT186:CV186)),IF(BF186="Juntos por el Cambio",AVERAGE(CK186:CM186)-MIN(AVERAGE(CN186:CP186),AVERAGE(CQ186:CS186),AVERAGE(CT186:CV186)),IF(BF186="La Libertad Avanza",AVERAGE(CQ186:CS186)-MIN(AVERAGE(CT186:CV186),AVERAGE(CN186:CP186),AVERAGE(CK186:CM186)),IF(BF186="Frente de Izquierda",AVERAGE(CT186:CV186)-MIN(AVERAGE(CQ186:CS186),AVERAGE(CN186:CP186),AVERAGE(CK186:CM186)),"N/A"))))</f>
        <v>N/A</v>
      </c>
      <c r="CX186" t="str">
        <f>IF(BG186="Unión por la Patria (Frente de Todos)",AVERAGE(CO186:CQ186)-MIN(AVERAGE(CL186:CN186),AVERAGE(CR186:CT186),AVERAGE(CU186:CW186)),IF(BG186="Juntos por el Cambio",AVERAGE(CL186:CN186)-MIN(AVERAGE(CO186:CQ186),AVERAGE(CR186:CT186),AVERAGE(CU186:CW186)),IF(BG186="La Libertad Avanza",AVERAGE(CR186:CT186)-MIN(AVERAGE(CU186:CW186),AVERAGE(CO186:CQ186),AVERAGE(CL186:CN186)),IF(BG186="Frente de Izquierda",AVERAGE(CU186:CW186)-MIN(AVERAGE(CR186:CT186),AVERAGE(CO186:CQ186),AVERAGE(CL186:CN186)),"N/A"))))</f>
        <v>N/A</v>
      </c>
      <c r="CY186" t="str">
        <f>IF(BH186="Unión por la Patria (Frente de Todos)",AVERAGE(CP186:CR186)-MIN(AVERAGE(CM186:CO186),AVERAGE(CS186:CU186),AVERAGE(CV186:CX186)),IF(BH186="Juntos por el Cambio",AVERAGE(CM186:CO186)-MIN(AVERAGE(CP186:CR186),AVERAGE(CS186:CU186),AVERAGE(CV186:CX186)),IF(BH186="La Libertad Avanza",AVERAGE(CS186:CU186)-MIN(AVERAGE(CV186:CX186),AVERAGE(CP186:CR186),AVERAGE(CM186:CO186)),IF(BH186="Frente de Izquierda",AVERAGE(CV186:CX186)-MIN(AVERAGE(CS186:CU186),AVERAGE(CP186:CR186),AVERAGE(CM186:CO186)),"N/A"))))</f>
        <v>N/A</v>
      </c>
      <c r="CZ186" t="str">
        <f>IF(BI186="Unión por la Patria (Frente de Todos)",AVERAGE(CQ186:CS186)-MIN(AVERAGE(CN186:CP186),AVERAGE(CT186:CV186),AVERAGE(CW186:CY186)),IF(BI186="Juntos por el Cambio",AVERAGE(CN186:CP186)-MIN(AVERAGE(CQ186:CS186),AVERAGE(CT186:CV186),AVERAGE(CW186:CY186)),IF(BI186="La Libertad Avanza",AVERAGE(CT186:CV186)-MIN(AVERAGE(CW186:CY186),AVERAGE(CQ186:CS186),AVERAGE(CN186:CP186)),IF(BI186="Frente de Izquierda",AVERAGE(CW186:CY186)-MIN(AVERAGE(CT186:CV186),AVERAGE(CQ186:CS186),AVERAGE(CN186:CP186)),"N/A"))))</f>
        <v>N/A</v>
      </c>
      <c r="DA186" t="str">
        <f>IF(BJ186="Unión por la Patria (Frente de Todos)",AVERAGE(CR186:CT186)-MIN(AVERAGE(CO186:CQ186),AVERAGE(CU186:CW186),AVERAGE(CX186:CZ186)),IF(BJ186="Juntos por el Cambio",AVERAGE(CO186:CQ186)-MIN(AVERAGE(CR186:CT186),AVERAGE(CU186:CW186),AVERAGE(CX186:CZ186)),IF(BJ186="La Libertad Avanza",AVERAGE(CU186:CW186)-MIN(AVERAGE(CX186:CZ186),AVERAGE(CR186:CT186),AVERAGE(CO186:CQ186)),IF(BJ186="Frente de Izquierda",AVERAGE(CX186:CZ186)-MIN(AVERAGE(CU186:CW186),AVERAGE(CR186:CT186),AVERAGE(CO186:CQ186)),"N/A"))))</f>
        <v>N/A</v>
      </c>
      <c r="DB186" t="str">
        <f>IF(BK186="Unión por la Patria (Frente de Todos)",AVERAGE(CS186:CU186)-MIN(AVERAGE(CP186:CR186),AVERAGE(CV186:CX186),AVERAGE(CY186:DA186)),IF(BK186="Juntos por el Cambio",AVERAGE(CP186:CR186)-MIN(AVERAGE(CS186:CU186),AVERAGE(CV186:CX186),AVERAGE(CY186:DA186)),IF(BK186="La Libertad Avanza",AVERAGE(CV186:CX186)-MIN(AVERAGE(CY186:DA186),AVERAGE(CS186:CU186),AVERAGE(CP186:CR186)),IF(BK186="Frente de Izquierda",AVERAGE(CY186:DA186)-MIN(AVERAGE(CV186:CX186),AVERAGE(CS186:CU186),AVERAGE(CP186:CR186)),"N/A"))))</f>
        <v>N/A</v>
      </c>
      <c r="DC186" t="str">
        <f>IF(BL186="Unión por la Patria (Frente de Todos)",AVERAGE(CT186:CV186)-MIN(AVERAGE(CQ186:CS186),AVERAGE(CW186:CY186),AVERAGE(CZ186:DB186)),IF(BL186="Juntos por el Cambio",AVERAGE(CQ186:CS186)-MIN(AVERAGE(CT186:CV186),AVERAGE(CW186:CY186),AVERAGE(CZ186:DB186)),IF(BL186="La Libertad Avanza",AVERAGE(CW186:CY186)-MIN(AVERAGE(CZ186:DB186),AVERAGE(CT186:CV186),AVERAGE(CQ186:CS186)),IF(BL186="Frente de Izquierda",AVERAGE(CZ186:DB186)-MIN(AVERAGE(CW186:CY186),AVERAGE(CT186:CV186),AVERAGE(CQ186:CS186)),"N/A"))))</f>
        <v>N/A</v>
      </c>
      <c r="DD186" t="str">
        <f>IF(BE186="Unión por la Patria (Frente de Todos)",CN186-AVERAGE(CK186,CQ186,CT186),IF(BE186="Juntos por el Cambio",CK186-AVERAGE(CN186,CQ186,CT186),IF(BE186="La Libertad Avanza",CQ186-AVERAGE(CK186,CN186,CT186),IF(BE186="Frente de Izquierda",CT186-AVERAGE(CK186,CN186,CQ186),"N/A"))))</f>
        <v>N/A</v>
      </c>
      <c r="DE186" t="str">
        <f>IF(BE186="Unión por la Patria (Frente de Todos)",AVERAGE(CJ186:CL186,CP186:CU186),IF(BE186="Juntos por el Cambio",AVERAGE(CM186:CU186),IF(BE186="La Libertad Avanza",AVERAGE(CS186:CU186,CJ186:CO186),IF(BE186="Frente de Izquierda",AVERAGE(CJ186:CR186),"N/A"))))</f>
        <v>N/A</v>
      </c>
      <c r="DF186" t="s">
        <v>518</v>
      </c>
      <c r="DG186" t="s">
        <v>518</v>
      </c>
      <c r="DH186" t="s">
        <v>518</v>
      </c>
      <c r="DI186" t="s">
        <v>518</v>
      </c>
      <c r="DJ186" t="s">
        <v>518</v>
      </c>
      <c r="DK186" t="s">
        <v>518</v>
      </c>
      <c r="DL186" t="s">
        <v>518</v>
      </c>
      <c r="DM186" t="s">
        <v>518</v>
      </c>
      <c r="DN186" t="s">
        <v>518</v>
      </c>
      <c r="DO186" t="s">
        <v>518</v>
      </c>
      <c r="DP186" t="s">
        <v>518</v>
      </c>
      <c r="DQ186" t="s">
        <v>518</v>
      </c>
      <c r="DR186" t="s">
        <v>518</v>
      </c>
      <c r="DS186" t="s">
        <v>518</v>
      </c>
      <c r="DT186" t="s">
        <v>518</v>
      </c>
      <c r="DU186" t="s">
        <v>518</v>
      </c>
      <c r="DV186" t="s">
        <v>518</v>
      </c>
      <c r="DW186" t="s">
        <v>518</v>
      </c>
      <c r="DX186" t="s">
        <v>518</v>
      </c>
      <c r="DY186" t="s">
        <v>518</v>
      </c>
      <c r="DZ186" t="s">
        <v>518</v>
      </c>
    </row>
    <row r="187" spans="1:130" x14ac:dyDescent="0.2">
      <c r="A187" s="44">
        <v>1009</v>
      </c>
      <c r="B187" s="44" t="s">
        <v>518</v>
      </c>
      <c r="C187" s="44" t="s">
        <v>47</v>
      </c>
      <c r="D187" s="44">
        <v>3</v>
      </c>
      <c r="E187" s="44">
        <v>6</v>
      </c>
      <c r="F187" s="44">
        <v>3</v>
      </c>
      <c r="G187" s="44">
        <v>2</v>
      </c>
      <c r="H187" s="44">
        <v>5</v>
      </c>
      <c r="I187" s="44">
        <v>7</v>
      </c>
      <c r="J187" s="44">
        <v>3</v>
      </c>
      <c r="K187" s="44">
        <f>AVERAGE(ABS(F187-4),ABS(G187-4),ABS(H187-4),ABS(I187-4),ABS(J187-4))</f>
        <v>1.6</v>
      </c>
      <c r="L187" s="44">
        <v>7</v>
      </c>
      <c r="M187" s="44">
        <v>5</v>
      </c>
      <c r="N187" s="44">
        <v>7</v>
      </c>
      <c r="O187" s="9">
        <f>AVERAGE(L187:N187)</f>
        <v>6.333333333333333</v>
      </c>
      <c r="P187" s="44">
        <v>2</v>
      </c>
      <c r="Q187" s="44">
        <v>7</v>
      </c>
      <c r="R187" s="44">
        <v>2</v>
      </c>
      <c r="S187" s="44">
        <v>7</v>
      </c>
      <c r="T187" s="44">
        <f>-P187+Q187-R187+S187</f>
        <v>10</v>
      </c>
      <c r="U187" s="44">
        <v>5</v>
      </c>
      <c r="V187" s="44">
        <v>2</v>
      </c>
      <c r="W187" s="44">
        <v>2</v>
      </c>
      <c r="X187" s="44"/>
      <c r="Y187" s="44"/>
      <c r="Z187" s="44"/>
      <c r="AA187" s="44"/>
      <c r="AB187" s="44"/>
      <c r="AC187" s="44"/>
      <c r="AD187" s="44"/>
      <c r="AE187" s="44"/>
      <c r="AF187" s="44"/>
      <c r="AG187" s="44">
        <f>AVERAGE(U187:AF187)</f>
        <v>3</v>
      </c>
      <c r="AH187" s="44">
        <v>4</v>
      </c>
      <c r="AI187" s="44">
        <v>4</v>
      </c>
      <c r="AJ187" s="44">
        <v>4</v>
      </c>
      <c r="AK187" s="44">
        <v>4</v>
      </c>
      <c r="AL187" s="44">
        <v>4</v>
      </c>
      <c r="AM187" s="44">
        <v>4</v>
      </c>
      <c r="AN187" s="44">
        <v>2</v>
      </c>
      <c r="AO187" s="44">
        <v>2</v>
      </c>
      <c r="AP187" s="44">
        <v>2</v>
      </c>
      <c r="AQ187" s="44">
        <v>2</v>
      </c>
      <c r="AR187" s="44">
        <v>2</v>
      </c>
      <c r="AS187" s="44">
        <v>2</v>
      </c>
      <c r="AT187">
        <f>IF(C187="Unión por la Patria (Frente de Todos)",AVERAGE(AK187:AM187)-MIN(AVERAGE(AH187:AJ187),AVERAGE(AN187:AP187),AVERAGE(AQ187:AS187)),IF(C187="Juntos por el Cambio",AVERAGE(AH187:AJ187)-MIN(AVERAGE(AK187:AM187),AVERAGE(AN187:AP187),AVERAGE(AQ187:AS187)),IF(C187="La Libertad Avanza",AVERAGE(AN187:AP187)-MIN(AVERAGE(AQ187:AS187),AVERAGE(AK187:AM187),AVERAGE(AH187:AJ187)),IF(C187="Frente de Izquierda",AVERAGE(AQ187:AS187)-MIN(AVERAGE(AN187:AP187),AVERAGE(AK187:AM187),AVERAGE(AH187:AJ187)),"N/A"))))</f>
        <v>2</v>
      </c>
      <c r="AU187">
        <f>MAX(SUM(AH187:AJ187),SUM(AK187:AM187),SUM(AN187:AP187),SUM(AQ187:AS187))-MIN(SUM(AH187:AJ187),SUM(AK187:AM187),SUM(AN187:AP187),SUM(AQ187:AS187))</f>
        <v>6</v>
      </c>
      <c r="AV187">
        <f>IF(C187="Unión por la Patria (Frente de Todos)",AVERAGE(AK187:AM187)-AVERAGE(AH187:AJ187,AN187:AP187,AQ187:AS187),IF(C187="Juntos por el Cambio",AVERAGE(AH187:AJ187)-AVERAGE(AK187:AS187),IF(C187="La Libertad Avanza",AVERAGE(AN187:AP187)-AVERAGE(AQ187:AS187,AH187:AM187),IF(C187="Frente de Izquierda",AVERAGE(AQ187:AS187)-AVERAGE(AH187:AP187),"N/A"))))</f>
        <v>1.3333333333333335</v>
      </c>
      <c r="AW187">
        <f>IF(C187="Unión por la Patria (Frente de Todos)",AK187-MIN(AH187,AN187,AQ187),IF(C187="Juntos por el Cambio",AH187-MIN(AK187,AN187,AQ187),IF(C187="La Libertad Avanza",AN187-MIN(AH187,AK187,AQ187),IF(C187="Frente de Izquierda",AQ187-MIN(AH187,AK187,AN187),"N/A"))))</f>
        <v>2</v>
      </c>
      <c r="AX187">
        <f>MAX(AH187,AK187,AN187,AQ187)-MIN(AH187,AK187,AN187,AQ187)</f>
        <v>2</v>
      </c>
      <c r="AY187">
        <f>IF(C187="Unión por la Patria (Frente de Todos)",AK187-AVERAGE(AQ187,AN187,AH187),IF(C187="Juntos por el Cambio",AH187-AVERAGE(AK187,AN187,AQ187),IF(C187="La Libertad Avanza",AN187-AVERAGE(AQ187,AK187,AH187),IF(C187="Frente de Izquierda",AQ187-AVERAGE(AN187,AK187,AH187),"N/A"))))</f>
        <v>1.3333333333333335</v>
      </c>
      <c r="AZ187">
        <f>IF(C187="Unión por la Patria (Frente de Todos)",AL187-MIN(AI187,AO187,AR187),IF(C187="Juntos por el Cambio",AI187-MIN(AL187,AO187,AR187),IF(C187="La Libertad Avanza",AO187-MIN(AI187,AL187,AR187),IF(C187="Frente de Izquierda",AR187-MIN(AI187,AL187,AO187),"N/A"))))</f>
        <v>2</v>
      </c>
      <c r="BA187">
        <f>MAX(AI187,AL187,AO187,AR187)-MIN(AI187,AL187,AO187,AR187)</f>
        <v>2</v>
      </c>
      <c r="BB187">
        <f>IF(C187="Unión por la Patria (Frente de Todos)",AL187-AVERAGE(AI187,AO187,AR187),IF(C187="Juntos por el Cambio",AI187-AVERAGE(AL187,AO187,AR187),IF(C187="La Libertad Avanza",AO187-AVERAGE(AI187,AL187,AR187),IF(C187="Frente de Izquierda",AR187-AVERAGE(AI187,AL187,AO187),"N/A"))))</f>
        <v>1.3333333333333335</v>
      </c>
      <c r="BC187">
        <f>IF(C187="Unión por la Patria (Frente de Todos)",AVERAGE(AH187:AJ187,AN187:AS187),IF(C187="Juntos por el Cambio",AVERAGE(AK187:AS187),IF(C187="La Libertad Avanza",AVERAGE(AQ187:AS187,AH187:AM187),IF(C187="Frente de Izquierda",AVERAGE(AH187:AP187),"N/A"))))</f>
        <v>2.6666666666666665</v>
      </c>
      <c r="BE187" t="s">
        <v>518</v>
      </c>
      <c r="BF187" t="s">
        <v>518</v>
      </c>
      <c r="BG187" t="s">
        <v>518</v>
      </c>
      <c r="BH187" t="s">
        <v>518</v>
      </c>
      <c r="BI187" t="s">
        <v>518</v>
      </c>
      <c r="BJ187" t="s">
        <v>518</v>
      </c>
      <c r="BK187" t="s">
        <v>518</v>
      </c>
      <c r="BL187" t="s">
        <v>518</v>
      </c>
      <c r="BM187" t="s">
        <v>518</v>
      </c>
      <c r="BN187" t="s">
        <v>518</v>
      </c>
      <c r="BO187" t="s">
        <v>518</v>
      </c>
      <c r="BP187" t="s">
        <v>518</v>
      </c>
      <c r="BQ187" t="s">
        <v>518</v>
      </c>
      <c r="BR187" t="s">
        <v>518</v>
      </c>
      <c r="BS187" t="s">
        <v>518</v>
      </c>
      <c r="BT187" t="s">
        <v>518</v>
      </c>
      <c r="BU187" t="s">
        <v>518</v>
      </c>
      <c r="BV187" t="s">
        <v>518</v>
      </c>
      <c r="BW187" t="s">
        <v>518</v>
      </c>
      <c r="BX187" t="s">
        <v>518</v>
      </c>
      <c r="BY187" t="s">
        <v>518</v>
      </c>
      <c r="BZ187" t="s">
        <v>518</v>
      </c>
      <c r="CA187" t="s">
        <v>518</v>
      </c>
      <c r="CB187" t="s">
        <v>518</v>
      </c>
      <c r="CC187" t="s">
        <v>518</v>
      </c>
      <c r="CD187" t="s">
        <v>518</v>
      </c>
      <c r="CE187" t="s">
        <v>518</v>
      </c>
      <c r="CF187" t="s">
        <v>518</v>
      </c>
      <c r="CG187" t="s">
        <v>518</v>
      </c>
      <c r="CH187" t="s">
        <v>518</v>
      </c>
      <c r="CI187" t="s">
        <v>518</v>
      </c>
      <c r="CJ187" t="s">
        <v>518</v>
      </c>
      <c r="CK187" t="s">
        <v>518</v>
      </c>
      <c r="CL187" t="s">
        <v>518</v>
      </c>
      <c r="CM187" t="s">
        <v>518</v>
      </c>
      <c r="CN187" t="s">
        <v>518</v>
      </c>
      <c r="CO187" t="s">
        <v>518</v>
      </c>
      <c r="CP187" t="s">
        <v>518</v>
      </c>
      <c r="CQ187" t="s">
        <v>518</v>
      </c>
      <c r="CR187" t="s">
        <v>518</v>
      </c>
      <c r="CS187" t="s">
        <v>518</v>
      </c>
      <c r="CT187" t="s">
        <v>518</v>
      </c>
      <c r="CU187" t="s">
        <v>518</v>
      </c>
      <c r="CV187" t="s">
        <v>518</v>
      </c>
      <c r="CW187" t="s">
        <v>518</v>
      </c>
      <c r="CX187" t="s">
        <v>518</v>
      </c>
      <c r="CY187" t="s">
        <v>518</v>
      </c>
      <c r="CZ187" t="s">
        <v>518</v>
      </c>
      <c r="DA187" t="s">
        <v>518</v>
      </c>
      <c r="DB187" t="s">
        <v>518</v>
      </c>
      <c r="DC187" t="s">
        <v>518</v>
      </c>
      <c r="DD187" t="s">
        <v>518</v>
      </c>
      <c r="DE187" t="s">
        <v>518</v>
      </c>
      <c r="DF187" t="s">
        <v>518</v>
      </c>
      <c r="DG187" t="s">
        <v>518</v>
      </c>
      <c r="DH187" t="s">
        <v>518</v>
      </c>
      <c r="DI187" t="s">
        <v>518</v>
      </c>
      <c r="DJ187" t="s">
        <v>518</v>
      </c>
      <c r="DK187" t="s">
        <v>518</v>
      </c>
      <c r="DL187" t="s">
        <v>518</v>
      </c>
      <c r="DM187" t="s">
        <v>518</v>
      </c>
      <c r="DN187" t="s">
        <v>518</v>
      </c>
      <c r="DO187" t="s">
        <v>518</v>
      </c>
      <c r="DP187" t="s">
        <v>518</v>
      </c>
      <c r="DQ187" t="s">
        <v>518</v>
      </c>
      <c r="DR187" t="s">
        <v>518</v>
      </c>
      <c r="DS187" t="s">
        <v>518</v>
      </c>
      <c r="DT187" t="s">
        <v>518</v>
      </c>
      <c r="DU187" t="s">
        <v>518</v>
      </c>
      <c r="DV187" t="s">
        <v>518</v>
      </c>
      <c r="DW187" t="s">
        <v>518</v>
      </c>
      <c r="DX187" t="s">
        <v>518</v>
      </c>
      <c r="DY187" t="s">
        <v>518</v>
      </c>
      <c r="DZ187" t="s">
        <v>518</v>
      </c>
    </row>
    <row r="188" spans="1:130" x14ac:dyDescent="0.2">
      <c r="A188" s="44">
        <v>1063</v>
      </c>
      <c r="B188" s="44" t="s">
        <v>518</v>
      </c>
      <c r="C188" s="44" t="s">
        <v>53</v>
      </c>
      <c r="D188" s="44">
        <v>3</v>
      </c>
      <c r="E188" s="44">
        <v>3</v>
      </c>
      <c r="F188" s="44">
        <v>2</v>
      </c>
      <c r="G188" s="44">
        <v>2</v>
      </c>
      <c r="H188" s="44">
        <v>2</v>
      </c>
      <c r="I188" s="44">
        <v>5</v>
      </c>
      <c r="J188" s="44">
        <v>2</v>
      </c>
      <c r="K188" s="44">
        <f>AVERAGE(ABS(F188-4),ABS(G188-4),ABS(H188-4),ABS(I188-4),ABS(J188-4))</f>
        <v>1.8</v>
      </c>
      <c r="L188" s="44">
        <v>2</v>
      </c>
      <c r="M188" s="44">
        <v>3</v>
      </c>
      <c r="N188" s="44">
        <v>3</v>
      </c>
      <c r="O188" s="9">
        <f>AVERAGE(L188:N188)</f>
        <v>2.6666666666666665</v>
      </c>
      <c r="P188" s="44">
        <v>1</v>
      </c>
      <c r="Q188" s="44">
        <v>7</v>
      </c>
      <c r="R188" s="44">
        <v>2</v>
      </c>
      <c r="S188" s="44">
        <v>7</v>
      </c>
      <c r="T188" s="44">
        <f>-P188+Q188-R188+S188</f>
        <v>11</v>
      </c>
      <c r="U188" s="44"/>
      <c r="V188" s="44"/>
      <c r="W188" s="44"/>
      <c r="X188" s="44">
        <v>6</v>
      </c>
      <c r="Y188" s="44">
        <v>1</v>
      </c>
      <c r="Z188" s="44">
        <v>2</v>
      </c>
      <c r="AA188" s="44"/>
      <c r="AB188" s="44"/>
      <c r="AC188" s="44"/>
      <c r="AD188" s="44"/>
      <c r="AE188" s="44"/>
      <c r="AF188" s="44"/>
      <c r="AG188" s="44">
        <f>AVERAGE(U188:AF188)</f>
        <v>3</v>
      </c>
      <c r="AH188" s="44">
        <v>3</v>
      </c>
      <c r="AI188" s="44">
        <v>2</v>
      </c>
      <c r="AJ188" s="44">
        <v>3</v>
      </c>
      <c r="AK188" s="44">
        <v>3</v>
      </c>
      <c r="AL188" s="44">
        <v>2</v>
      </c>
      <c r="AM188" s="44">
        <v>3</v>
      </c>
      <c r="AN188" s="44">
        <v>2</v>
      </c>
      <c r="AO188" s="44">
        <v>1</v>
      </c>
      <c r="AP188" s="44">
        <v>2</v>
      </c>
      <c r="AQ188" s="44">
        <v>3</v>
      </c>
      <c r="AR188" s="44">
        <v>3</v>
      </c>
      <c r="AS188" s="44">
        <v>3</v>
      </c>
      <c r="AT188">
        <f>IF(C188="Unión por la Patria (Frente de Todos)",AVERAGE(AK188:AM188)-MIN(AVERAGE(AH188:AJ188),AVERAGE(AN188:AP188),AVERAGE(AQ188:AS188)),IF(C188="Juntos por el Cambio",AVERAGE(AH188:AJ188)-MIN(AVERAGE(AK188:AM188),AVERAGE(AN188:AP188),AVERAGE(AQ188:AS188)),IF(C188="La Libertad Avanza",AVERAGE(AN188:AP188)-MIN(AVERAGE(AQ188:AS188),AVERAGE(AK188:AM188),AVERAGE(AH188:AJ188)),IF(C188="Frente de Izquierda",AVERAGE(AQ188:AS188)-MIN(AVERAGE(AN188:AP188),AVERAGE(AK188:AM188),AVERAGE(AH188:AJ188)),"N/A"))))</f>
        <v>0.99999999999999978</v>
      </c>
      <c r="AU188">
        <f>MAX(SUM(AH188:AJ188),SUM(AK188:AM188),SUM(AN188:AP188),SUM(AQ188:AS188))-MIN(SUM(AH188:AJ188),SUM(AK188:AM188),SUM(AN188:AP188),SUM(AQ188:AS188))</f>
        <v>4</v>
      </c>
      <c r="AV188">
        <f>IF(C188="Unión por la Patria (Frente de Todos)",AVERAGE(AK188:AM188)-AVERAGE(AH188:AJ188,AN188:AP188,AQ188:AS188),IF(C188="Juntos por el Cambio",AVERAGE(AH188:AJ188)-AVERAGE(AK188:AS188),IF(C188="La Libertad Avanza",AVERAGE(AN188:AP188)-AVERAGE(AQ188:AS188,AH188:AM188),IF(C188="Frente de Izquierda",AVERAGE(AQ188:AS188)-AVERAGE(AH188:AP188),"N/A"))))</f>
        <v>0.22222222222222188</v>
      </c>
      <c r="AW188">
        <f>IF(C188="Unión por la Patria (Frente de Todos)",AK188-MIN(AH188,AN188,AQ188),IF(C188="Juntos por el Cambio",AH188-MIN(AK188,AN188,AQ188),IF(C188="La Libertad Avanza",AN188-MIN(AH188,AK188,AQ188),IF(C188="Frente de Izquierda",AQ188-MIN(AH188,AK188,AN188),"N/A"))))</f>
        <v>1</v>
      </c>
      <c r="AX188">
        <f>MAX(AH188,AK188,AN188,AQ188)-MIN(AH188,AK188,AN188,AQ188)</f>
        <v>1</v>
      </c>
      <c r="AY188">
        <f>IF(C188="Unión por la Patria (Frente de Todos)",AK188-AVERAGE(AQ188,AN188,AH188),IF(C188="Juntos por el Cambio",AH188-AVERAGE(AK188,AN188,AQ188),IF(C188="La Libertad Avanza",AN188-AVERAGE(AQ188,AK188,AH188),IF(C188="Frente de Izquierda",AQ188-AVERAGE(AN188,AK188,AH188),"N/A"))))</f>
        <v>0.33333333333333348</v>
      </c>
      <c r="AZ188">
        <f>IF(C188="Unión por la Patria (Frente de Todos)",AL188-MIN(AI188,AO188,AR188),IF(C188="Juntos por el Cambio",AI188-MIN(AL188,AO188,AR188),IF(C188="La Libertad Avanza",AO188-MIN(AI188,AL188,AR188),IF(C188="Frente de Izquierda",AR188-MIN(AI188,AL188,AO188),"N/A"))))</f>
        <v>1</v>
      </c>
      <c r="BA188">
        <f>MAX(AI188,AL188,AO188,AR188)-MIN(AI188,AL188,AO188,AR188)</f>
        <v>2</v>
      </c>
      <c r="BB188">
        <f>IF(C188="Unión por la Patria (Frente de Todos)",AL188-AVERAGE(AI188,AO188,AR188),IF(C188="Juntos por el Cambio",AI188-AVERAGE(AL188,AO188,AR188),IF(C188="La Libertad Avanza",AO188-AVERAGE(AI188,AL188,AR188),IF(C188="Frente de Izquierda",AR188-AVERAGE(AI188,AL188,AO188),"N/A"))))</f>
        <v>0</v>
      </c>
      <c r="BC188">
        <f>IF(C188="Unión por la Patria (Frente de Todos)",AVERAGE(AH188:AJ188,AN188:AS188),IF(C188="Juntos por el Cambio",AVERAGE(AK188:AS188),IF(C188="La Libertad Avanza",AVERAGE(AQ188:AS188,AH188:AM188),IF(C188="Frente de Izquierda",AVERAGE(AH188:AP188),"N/A"))))</f>
        <v>2.4444444444444446</v>
      </c>
      <c r="BE188" t="s">
        <v>518</v>
      </c>
      <c r="BF188" t="s">
        <v>518</v>
      </c>
      <c r="BG188" t="s">
        <v>518</v>
      </c>
      <c r="BH188" t="s">
        <v>518</v>
      </c>
      <c r="BI188" t="s">
        <v>518</v>
      </c>
      <c r="BJ188" t="s">
        <v>518</v>
      </c>
      <c r="BK188" t="s">
        <v>518</v>
      </c>
      <c r="BL188" t="s">
        <v>518</v>
      </c>
      <c r="BM188" t="s">
        <v>518</v>
      </c>
      <c r="BN188" t="s">
        <v>518</v>
      </c>
      <c r="BO188" t="s">
        <v>518</v>
      </c>
      <c r="BP188" t="s">
        <v>518</v>
      </c>
      <c r="BQ188" t="s">
        <v>518</v>
      </c>
      <c r="BR188" t="s">
        <v>518</v>
      </c>
      <c r="BS188" t="s">
        <v>518</v>
      </c>
      <c r="BT188" t="s">
        <v>518</v>
      </c>
      <c r="BU188" t="s">
        <v>518</v>
      </c>
      <c r="BV188" t="s">
        <v>518</v>
      </c>
      <c r="BW188" t="s">
        <v>518</v>
      </c>
      <c r="BX188" t="s">
        <v>518</v>
      </c>
      <c r="BY188" t="s">
        <v>518</v>
      </c>
      <c r="BZ188" t="s">
        <v>518</v>
      </c>
      <c r="CA188" t="s">
        <v>518</v>
      </c>
      <c r="CB188" t="s">
        <v>518</v>
      </c>
      <c r="CC188" t="s">
        <v>518</v>
      </c>
      <c r="CD188" t="s">
        <v>518</v>
      </c>
      <c r="CE188" t="s">
        <v>518</v>
      </c>
      <c r="CF188" t="s">
        <v>518</v>
      </c>
      <c r="CG188" t="s">
        <v>518</v>
      </c>
      <c r="CH188" t="s">
        <v>518</v>
      </c>
      <c r="CI188" t="s">
        <v>518</v>
      </c>
      <c r="CJ188" t="s">
        <v>518</v>
      </c>
      <c r="CK188" t="s">
        <v>518</v>
      </c>
      <c r="CL188" t="s">
        <v>518</v>
      </c>
      <c r="CM188" t="s">
        <v>518</v>
      </c>
      <c r="CN188" t="s">
        <v>518</v>
      </c>
      <c r="CO188" t="s">
        <v>518</v>
      </c>
      <c r="CP188" t="s">
        <v>518</v>
      </c>
      <c r="CQ188" t="s">
        <v>518</v>
      </c>
      <c r="CR188" t="s">
        <v>518</v>
      </c>
      <c r="CS188" t="s">
        <v>518</v>
      </c>
      <c r="CT188" t="s">
        <v>518</v>
      </c>
      <c r="CU188" t="s">
        <v>518</v>
      </c>
      <c r="CV188" t="s">
        <v>518</v>
      </c>
      <c r="CW188" t="s">
        <v>518</v>
      </c>
      <c r="CX188" t="s">
        <v>518</v>
      </c>
      <c r="CY188" t="s">
        <v>518</v>
      </c>
      <c r="CZ188" t="s">
        <v>518</v>
      </c>
      <c r="DA188" t="s">
        <v>518</v>
      </c>
      <c r="DB188" t="s">
        <v>518</v>
      </c>
      <c r="DC188" t="s">
        <v>518</v>
      </c>
      <c r="DD188" t="s">
        <v>518</v>
      </c>
      <c r="DE188" t="s">
        <v>518</v>
      </c>
      <c r="DF188" t="s">
        <v>518</v>
      </c>
      <c r="DG188" t="s">
        <v>518</v>
      </c>
      <c r="DH188" t="s">
        <v>518</v>
      </c>
      <c r="DI188" t="s">
        <v>518</v>
      </c>
      <c r="DJ188" t="s">
        <v>518</v>
      </c>
      <c r="DK188" t="s">
        <v>518</v>
      </c>
      <c r="DL188" t="s">
        <v>518</v>
      </c>
      <c r="DM188" t="s">
        <v>518</v>
      </c>
      <c r="DN188" t="s">
        <v>518</v>
      </c>
      <c r="DO188" t="s">
        <v>518</v>
      </c>
      <c r="DP188" t="s">
        <v>518</v>
      </c>
      <c r="DQ188" t="s">
        <v>518</v>
      </c>
      <c r="DR188" t="s">
        <v>518</v>
      </c>
      <c r="DS188" t="s">
        <v>518</v>
      </c>
      <c r="DT188" t="s">
        <v>518</v>
      </c>
      <c r="DU188" t="s">
        <v>518</v>
      </c>
      <c r="DV188" t="s">
        <v>518</v>
      </c>
      <c r="DW188" t="s">
        <v>518</v>
      </c>
      <c r="DX188" t="s">
        <v>518</v>
      </c>
      <c r="DY188" t="s">
        <v>518</v>
      </c>
      <c r="DZ188" t="s">
        <v>518</v>
      </c>
    </row>
    <row r="189" spans="1:130" x14ac:dyDescent="0.2">
      <c r="A189" s="44">
        <v>1508</v>
      </c>
      <c r="B189" s="44" t="s">
        <v>518</v>
      </c>
      <c r="C189" s="44" t="s">
        <v>47</v>
      </c>
      <c r="D189" s="44">
        <v>2</v>
      </c>
      <c r="E189" s="44">
        <v>3</v>
      </c>
      <c r="F189" s="44">
        <v>2</v>
      </c>
      <c r="G189" s="44">
        <v>2</v>
      </c>
      <c r="H189" s="44">
        <v>7</v>
      </c>
      <c r="I189" s="44">
        <v>1</v>
      </c>
      <c r="J189" s="44">
        <v>7</v>
      </c>
      <c r="K189" s="44">
        <f>AVERAGE(ABS(F189-4),ABS(G189-4),ABS(H189-4),ABS(I189-4),ABS(J189-4))</f>
        <v>2.6</v>
      </c>
      <c r="L189" s="44">
        <v>6</v>
      </c>
      <c r="M189" s="44">
        <v>7</v>
      </c>
      <c r="N189" s="44">
        <v>7</v>
      </c>
      <c r="O189" s="9">
        <f>AVERAGE(L189:N189)</f>
        <v>6.666666666666667</v>
      </c>
      <c r="P189" s="44">
        <v>3</v>
      </c>
      <c r="Q189" s="44">
        <v>7</v>
      </c>
      <c r="R189" s="44">
        <v>7</v>
      </c>
      <c r="S189" s="44">
        <v>7</v>
      </c>
      <c r="T189" s="44">
        <f>-P189+Q189-R189+S189</f>
        <v>4</v>
      </c>
      <c r="U189" s="44">
        <v>3</v>
      </c>
      <c r="V189" s="44">
        <v>3</v>
      </c>
      <c r="W189" s="44">
        <v>3</v>
      </c>
      <c r="X189" s="44"/>
      <c r="Y189" s="44"/>
      <c r="Z189" s="44"/>
      <c r="AA189" s="44"/>
      <c r="AB189" s="44"/>
      <c r="AC189" s="44"/>
      <c r="AD189" s="44"/>
      <c r="AE189" s="44"/>
      <c r="AF189" s="44"/>
      <c r="AG189" s="44">
        <f>AVERAGE(U189:AF189)</f>
        <v>3</v>
      </c>
      <c r="AH189" s="44">
        <v>5</v>
      </c>
      <c r="AI189" s="44">
        <v>5</v>
      </c>
      <c r="AJ189" s="44">
        <v>5</v>
      </c>
      <c r="AK189" s="44">
        <v>3</v>
      </c>
      <c r="AL189" s="44">
        <v>2</v>
      </c>
      <c r="AM189" s="44">
        <v>2</v>
      </c>
      <c r="AN189" s="44">
        <v>3</v>
      </c>
      <c r="AO189" s="44">
        <v>3</v>
      </c>
      <c r="AP189" s="44">
        <v>3</v>
      </c>
      <c r="AQ189" s="44">
        <v>2</v>
      </c>
      <c r="AR189" s="44">
        <v>2</v>
      </c>
      <c r="AS189" s="44">
        <v>2</v>
      </c>
      <c r="AT189">
        <f>IF(C189="Unión por la Patria (Frente de Todos)",AVERAGE(AK189:AM189)-MIN(AVERAGE(AH189:AJ189),AVERAGE(AN189:AP189),AVERAGE(AQ189:AS189)),IF(C189="Juntos por el Cambio",AVERAGE(AH189:AJ189)-MIN(AVERAGE(AK189:AM189),AVERAGE(AN189:AP189),AVERAGE(AQ189:AS189)),IF(C189="La Libertad Avanza",AVERAGE(AN189:AP189)-MIN(AVERAGE(AQ189:AS189),AVERAGE(AK189:AM189),AVERAGE(AH189:AJ189)),IF(C189="Frente de Izquierda",AVERAGE(AQ189:AS189)-MIN(AVERAGE(AN189:AP189),AVERAGE(AK189:AM189),AVERAGE(AH189:AJ189)),"N/A"))))</f>
        <v>3</v>
      </c>
      <c r="AU189">
        <f>MAX(SUM(AH189:AJ189),SUM(AK189:AM189),SUM(AN189:AP189),SUM(AQ189:AS189))-MIN(SUM(AH189:AJ189),SUM(AK189:AM189),SUM(AN189:AP189),SUM(AQ189:AS189))</f>
        <v>9</v>
      </c>
      <c r="AV189">
        <f>IF(C189="Unión por la Patria (Frente de Todos)",AVERAGE(AK189:AM189)-AVERAGE(AH189:AJ189,AN189:AP189,AQ189:AS189),IF(C189="Juntos por el Cambio",AVERAGE(AH189:AJ189)-AVERAGE(AK189:AS189),IF(C189="La Libertad Avanza",AVERAGE(AN189:AP189)-AVERAGE(AQ189:AS189,AH189:AM189),IF(C189="Frente de Izquierda",AVERAGE(AQ189:AS189)-AVERAGE(AH189:AP189),"N/A"))))</f>
        <v>2.5555555555555554</v>
      </c>
      <c r="AW189">
        <f>IF(C189="Unión por la Patria (Frente de Todos)",AK189-MIN(AH189,AN189,AQ189),IF(C189="Juntos por el Cambio",AH189-MIN(AK189,AN189,AQ189),IF(C189="La Libertad Avanza",AN189-MIN(AH189,AK189,AQ189),IF(C189="Frente de Izquierda",AQ189-MIN(AH189,AK189,AN189),"N/A"))))</f>
        <v>3</v>
      </c>
      <c r="AX189">
        <f>MAX(AH189,AK189,AN189,AQ189)-MIN(AH189,AK189,AN189,AQ189)</f>
        <v>3</v>
      </c>
      <c r="AY189">
        <f>IF(C189="Unión por la Patria (Frente de Todos)",AK189-AVERAGE(AQ189,AN189,AH189),IF(C189="Juntos por el Cambio",AH189-AVERAGE(AK189,AN189,AQ189),IF(C189="La Libertad Avanza",AN189-AVERAGE(AQ189,AK189,AH189),IF(C189="Frente de Izquierda",AQ189-AVERAGE(AN189,AK189,AH189),"N/A"))))</f>
        <v>2.3333333333333335</v>
      </c>
      <c r="AZ189">
        <f>IF(C189="Unión por la Patria (Frente de Todos)",AL189-MIN(AI189,AO189,AR189),IF(C189="Juntos por el Cambio",AI189-MIN(AL189,AO189,AR189),IF(C189="La Libertad Avanza",AO189-MIN(AI189,AL189,AR189),IF(C189="Frente de Izquierda",AR189-MIN(AI189,AL189,AO189),"N/A"))))</f>
        <v>3</v>
      </c>
      <c r="BA189">
        <f>MAX(AI189,AL189,AO189,AR189)-MIN(AI189,AL189,AO189,AR189)</f>
        <v>3</v>
      </c>
      <c r="BB189">
        <f>IF(C189="Unión por la Patria (Frente de Todos)",AL189-AVERAGE(AI189,AO189,AR189),IF(C189="Juntos por el Cambio",AI189-AVERAGE(AL189,AO189,AR189),IF(C189="La Libertad Avanza",AO189-AVERAGE(AI189,AL189,AR189),IF(C189="Frente de Izquierda",AR189-AVERAGE(AI189,AL189,AO189),"N/A"))))</f>
        <v>2.6666666666666665</v>
      </c>
      <c r="BC189">
        <f>IF(C189="Unión por la Patria (Frente de Todos)",AVERAGE(AH189:AJ189,AN189:AS189),IF(C189="Juntos por el Cambio",AVERAGE(AK189:AS189),IF(C189="La Libertad Avanza",AVERAGE(AQ189:AS189,AH189:AM189),IF(C189="Frente de Izquierda",AVERAGE(AH189:AP189),"N/A"))))</f>
        <v>2.4444444444444446</v>
      </c>
      <c r="BE189" t="s">
        <v>518</v>
      </c>
      <c r="BF189" t="s">
        <v>518</v>
      </c>
      <c r="BG189" t="s">
        <v>518</v>
      </c>
      <c r="BH189" t="s">
        <v>518</v>
      </c>
      <c r="BI189" t="s">
        <v>518</v>
      </c>
      <c r="BJ189" t="s">
        <v>518</v>
      </c>
      <c r="BK189" t="s">
        <v>518</v>
      </c>
      <c r="BL189" t="s">
        <v>518</v>
      </c>
      <c r="BM189" t="s">
        <v>518</v>
      </c>
      <c r="BN189" t="s">
        <v>518</v>
      </c>
      <c r="BO189" t="s">
        <v>518</v>
      </c>
      <c r="BP189" t="s">
        <v>518</v>
      </c>
      <c r="BQ189" t="s">
        <v>518</v>
      </c>
      <c r="BR189" t="s">
        <v>518</v>
      </c>
      <c r="BS189" t="s">
        <v>518</v>
      </c>
      <c r="BT189" t="s">
        <v>518</v>
      </c>
      <c r="BU189" t="s">
        <v>518</v>
      </c>
      <c r="BV189" t="s">
        <v>518</v>
      </c>
      <c r="BW189" t="s">
        <v>518</v>
      </c>
      <c r="BX189" t="s">
        <v>518</v>
      </c>
      <c r="BY189" t="s">
        <v>518</v>
      </c>
      <c r="BZ189" t="s">
        <v>518</v>
      </c>
      <c r="CA189" t="s">
        <v>518</v>
      </c>
      <c r="CB189" t="s">
        <v>518</v>
      </c>
      <c r="CC189" t="s">
        <v>518</v>
      </c>
      <c r="CD189" t="s">
        <v>518</v>
      </c>
      <c r="CE189" t="s">
        <v>518</v>
      </c>
      <c r="CF189" t="s">
        <v>518</v>
      </c>
      <c r="CG189" t="s">
        <v>518</v>
      </c>
      <c r="CH189" t="s">
        <v>518</v>
      </c>
      <c r="CI189" t="s">
        <v>518</v>
      </c>
      <c r="CJ189" t="s">
        <v>518</v>
      </c>
      <c r="CK189" t="s">
        <v>518</v>
      </c>
      <c r="CL189" t="s">
        <v>518</v>
      </c>
      <c r="CM189" t="s">
        <v>518</v>
      </c>
      <c r="CN189" t="s">
        <v>518</v>
      </c>
      <c r="CO189" t="s">
        <v>518</v>
      </c>
      <c r="CP189" t="s">
        <v>518</v>
      </c>
      <c r="CQ189" t="s">
        <v>518</v>
      </c>
      <c r="CR189" t="s">
        <v>518</v>
      </c>
      <c r="CS189" t="s">
        <v>518</v>
      </c>
      <c r="CT189" t="s">
        <v>518</v>
      </c>
      <c r="CU189" t="s">
        <v>518</v>
      </c>
      <c r="CV189" t="s">
        <v>518</v>
      </c>
      <c r="CW189" t="s">
        <v>518</v>
      </c>
      <c r="CX189" t="s">
        <v>518</v>
      </c>
      <c r="CY189" t="s">
        <v>518</v>
      </c>
      <c r="CZ189" t="s">
        <v>518</v>
      </c>
      <c r="DA189" t="s">
        <v>518</v>
      </c>
      <c r="DB189" t="s">
        <v>518</v>
      </c>
      <c r="DC189" t="s">
        <v>518</v>
      </c>
      <c r="DD189" t="s">
        <v>518</v>
      </c>
      <c r="DE189" t="s">
        <v>518</v>
      </c>
      <c r="DF189" t="s">
        <v>518</v>
      </c>
      <c r="DG189" t="s">
        <v>518</v>
      </c>
      <c r="DH189" t="s">
        <v>518</v>
      </c>
      <c r="DI189" t="s">
        <v>518</v>
      </c>
      <c r="DJ189" t="s">
        <v>518</v>
      </c>
      <c r="DK189" t="s">
        <v>518</v>
      </c>
      <c r="DL189" t="s">
        <v>518</v>
      </c>
      <c r="DM189" t="s">
        <v>518</v>
      </c>
      <c r="DN189" t="s">
        <v>518</v>
      </c>
      <c r="DO189" t="s">
        <v>518</v>
      </c>
      <c r="DP189" t="s">
        <v>518</v>
      </c>
      <c r="DQ189" t="s">
        <v>518</v>
      </c>
      <c r="DR189" t="s">
        <v>518</v>
      </c>
      <c r="DS189" t="s">
        <v>518</v>
      </c>
      <c r="DT189" t="s">
        <v>518</v>
      </c>
      <c r="DU189" t="s">
        <v>518</v>
      </c>
      <c r="DV189" t="s">
        <v>518</v>
      </c>
      <c r="DW189" t="s">
        <v>518</v>
      </c>
      <c r="DX189" t="s">
        <v>518</v>
      </c>
      <c r="DY189" t="s">
        <v>518</v>
      </c>
      <c r="DZ189" t="s">
        <v>518</v>
      </c>
    </row>
    <row r="190" spans="1:130" x14ac:dyDescent="0.2">
      <c r="A190" s="44">
        <v>565</v>
      </c>
      <c r="B190" s="44" t="s">
        <v>518</v>
      </c>
      <c r="C190" s="44" t="s">
        <v>47</v>
      </c>
      <c r="D190" s="44">
        <v>7</v>
      </c>
      <c r="E190" s="44">
        <v>5</v>
      </c>
      <c r="F190" s="44">
        <v>5</v>
      </c>
      <c r="G190" s="44">
        <v>3</v>
      </c>
      <c r="H190" s="44">
        <v>3</v>
      </c>
      <c r="I190" s="44">
        <v>5</v>
      </c>
      <c r="J190" s="44">
        <v>6</v>
      </c>
      <c r="K190" s="44">
        <f>AVERAGE(ABS(F190-4),ABS(G190-4),ABS(H190-4),ABS(I190-4),ABS(J190-4))</f>
        <v>1.2</v>
      </c>
      <c r="L190" s="44">
        <v>6</v>
      </c>
      <c r="M190" s="44">
        <v>6</v>
      </c>
      <c r="N190" s="44">
        <v>6</v>
      </c>
      <c r="O190" s="9">
        <f>AVERAGE(L190:N190)</f>
        <v>6</v>
      </c>
      <c r="P190" s="44">
        <v>3</v>
      </c>
      <c r="Q190" s="44">
        <v>6</v>
      </c>
      <c r="R190" s="44">
        <v>6</v>
      </c>
      <c r="S190" s="44">
        <v>6</v>
      </c>
      <c r="T190" s="44">
        <f>-P190+Q190-R190+S190</f>
        <v>3</v>
      </c>
      <c r="U190" s="44">
        <v>3</v>
      </c>
      <c r="V190" s="44">
        <v>3</v>
      </c>
      <c r="W190" s="44">
        <v>4</v>
      </c>
      <c r="X190" s="44"/>
      <c r="Y190" s="44"/>
      <c r="Z190" s="44"/>
      <c r="AA190" s="44"/>
      <c r="AB190" s="44"/>
      <c r="AC190" s="44"/>
      <c r="AD190" s="44"/>
      <c r="AE190" s="44"/>
      <c r="AF190" s="44"/>
      <c r="AG190" s="44">
        <f>AVERAGE(U190:AF190)</f>
        <v>3.3333333333333335</v>
      </c>
      <c r="AH190" s="44">
        <v>5</v>
      </c>
      <c r="AI190" s="44">
        <v>5</v>
      </c>
      <c r="AJ190" s="44">
        <v>5</v>
      </c>
      <c r="AK190" s="44">
        <v>3</v>
      </c>
      <c r="AL190" s="44">
        <v>3</v>
      </c>
      <c r="AM190" s="44">
        <v>3</v>
      </c>
      <c r="AN190" s="44">
        <v>3</v>
      </c>
      <c r="AO190" s="44">
        <v>3</v>
      </c>
      <c r="AP190" s="44">
        <v>3</v>
      </c>
      <c r="AQ190" s="44">
        <v>3</v>
      </c>
      <c r="AR190" s="44">
        <v>3</v>
      </c>
      <c r="AS190" s="44">
        <v>3</v>
      </c>
      <c r="AT190">
        <f>IF(C190="Unión por la Patria (Frente de Todos)",AVERAGE(AK190:AM190)-MIN(AVERAGE(AH190:AJ190),AVERAGE(AN190:AP190),AVERAGE(AQ190:AS190)),IF(C190="Juntos por el Cambio",AVERAGE(AH190:AJ190)-MIN(AVERAGE(AK190:AM190),AVERAGE(AN190:AP190),AVERAGE(AQ190:AS190)),IF(C190="La Libertad Avanza",AVERAGE(AN190:AP190)-MIN(AVERAGE(AQ190:AS190),AVERAGE(AK190:AM190),AVERAGE(AH190:AJ190)),IF(C190="Frente de Izquierda",AVERAGE(AQ190:AS190)-MIN(AVERAGE(AN190:AP190),AVERAGE(AK190:AM190),AVERAGE(AH190:AJ190)),"N/A"))))</f>
        <v>2</v>
      </c>
      <c r="AU190">
        <f>MAX(SUM(AH190:AJ190),SUM(AK190:AM190),SUM(AN190:AP190),SUM(AQ190:AS190))-MIN(SUM(AH190:AJ190),SUM(AK190:AM190),SUM(AN190:AP190),SUM(AQ190:AS190))</f>
        <v>6</v>
      </c>
      <c r="AV190">
        <f>IF(C190="Unión por la Patria (Frente de Todos)",AVERAGE(AK190:AM190)-AVERAGE(AH190:AJ190,AN190:AP190,AQ190:AS190),IF(C190="Juntos por el Cambio",AVERAGE(AH190:AJ190)-AVERAGE(AK190:AS190),IF(C190="La Libertad Avanza",AVERAGE(AN190:AP190)-AVERAGE(AQ190:AS190,AH190:AM190),IF(C190="Frente de Izquierda",AVERAGE(AQ190:AS190)-AVERAGE(AH190:AP190),"N/A"))))</f>
        <v>2</v>
      </c>
      <c r="AW190">
        <f>IF(C190="Unión por la Patria (Frente de Todos)",AK190-MIN(AH190,AN190,AQ190),IF(C190="Juntos por el Cambio",AH190-MIN(AK190,AN190,AQ190),IF(C190="La Libertad Avanza",AN190-MIN(AH190,AK190,AQ190),IF(C190="Frente de Izquierda",AQ190-MIN(AH190,AK190,AN190),"N/A"))))</f>
        <v>2</v>
      </c>
      <c r="AX190">
        <f>MAX(AH190,AK190,AN190,AQ190)-MIN(AH190,AK190,AN190,AQ190)</f>
        <v>2</v>
      </c>
      <c r="AY190">
        <f>IF(C190="Unión por la Patria (Frente de Todos)",AK190-AVERAGE(AQ190,AN190,AH190),IF(C190="Juntos por el Cambio",AH190-AVERAGE(AK190,AN190,AQ190),IF(C190="La Libertad Avanza",AN190-AVERAGE(AQ190,AK190,AH190),IF(C190="Frente de Izquierda",AQ190-AVERAGE(AN190,AK190,AH190),"N/A"))))</f>
        <v>2</v>
      </c>
      <c r="AZ190">
        <f>IF(C190="Unión por la Patria (Frente de Todos)",AL190-MIN(AI190,AO190,AR190),IF(C190="Juntos por el Cambio",AI190-MIN(AL190,AO190,AR190),IF(C190="La Libertad Avanza",AO190-MIN(AI190,AL190,AR190),IF(C190="Frente de Izquierda",AR190-MIN(AI190,AL190,AO190),"N/A"))))</f>
        <v>2</v>
      </c>
      <c r="BA190">
        <f>MAX(AI190,AL190,AO190,AR190)-MIN(AI190,AL190,AO190,AR190)</f>
        <v>2</v>
      </c>
      <c r="BB190">
        <f>IF(C190="Unión por la Patria (Frente de Todos)",AL190-AVERAGE(AI190,AO190,AR190),IF(C190="Juntos por el Cambio",AI190-AVERAGE(AL190,AO190,AR190),IF(C190="La Libertad Avanza",AO190-AVERAGE(AI190,AL190,AR190),IF(C190="Frente de Izquierda",AR190-AVERAGE(AI190,AL190,AO190),"N/A"))))</f>
        <v>2</v>
      </c>
      <c r="BC190">
        <f>IF(C190="Unión por la Patria (Frente de Todos)",AVERAGE(AH190:AJ190,AN190:AS190),IF(C190="Juntos por el Cambio",AVERAGE(AK190:AS190),IF(C190="La Libertad Avanza",AVERAGE(AQ190:AS190,AH190:AM190),IF(C190="Frente de Izquierda",AVERAGE(AH190:AP190),"N/A"))))</f>
        <v>3</v>
      </c>
      <c r="BE190" t="s">
        <v>518</v>
      </c>
      <c r="BF190" t="s">
        <v>518</v>
      </c>
      <c r="BG190" t="s">
        <v>518</v>
      </c>
      <c r="BH190" t="s">
        <v>518</v>
      </c>
      <c r="BI190" t="s">
        <v>518</v>
      </c>
      <c r="BJ190" t="s">
        <v>518</v>
      </c>
      <c r="BK190" t="s">
        <v>518</v>
      </c>
      <c r="BL190" t="s">
        <v>518</v>
      </c>
      <c r="BM190" t="s">
        <v>518</v>
      </c>
      <c r="BN190" t="s">
        <v>518</v>
      </c>
      <c r="BO190" t="s">
        <v>518</v>
      </c>
      <c r="BP190" t="s">
        <v>518</v>
      </c>
      <c r="BQ190" t="s">
        <v>518</v>
      </c>
      <c r="BR190" t="s">
        <v>518</v>
      </c>
      <c r="BS190" t="s">
        <v>518</v>
      </c>
      <c r="BT190" t="s">
        <v>518</v>
      </c>
      <c r="BU190" t="s">
        <v>518</v>
      </c>
      <c r="BV190" t="s">
        <v>518</v>
      </c>
      <c r="BW190" t="s">
        <v>518</v>
      </c>
      <c r="BX190" t="s">
        <v>518</v>
      </c>
      <c r="BY190" t="s">
        <v>518</v>
      </c>
      <c r="BZ190" t="s">
        <v>518</v>
      </c>
      <c r="CA190" t="s">
        <v>518</v>
      </c>
      <c r="CB190" t="s">
        <v>518</v>
      </c>
      <c r="CC190" t="s">
        <v>518</v>
      </c>
      <c r="CD190" t="s">
        <v>518</v>
      </c>
      <c r="CE190" t="s">
        <v>518</v>
      </c>
      <c r="CF190" t="s">
        <v>518</v>
      </c>
      <c r="CG190" t="s">
        <v>518</v>
      </c>
      <c r="CH190" t="s">
        <v>518</v>
      </c>
      <c r="CI190" t="s">
        <v>518</v>
      </c>
      <c r="CJ190" t="s">
        <v>518</v>
      </c>
      <c r="CK190" t="s">
        <v>518</v>
      </c>
      <c r="CL190" t="s">
        <v>518</v>
      </c>
      <c r="CM190" t="s">
        <v>518</v>
      </c>
      <c r="CN190" t="s">
        <v>518</v>
      </c>
      <c r="CO190" t="s">
        <v>518</v>
      </c>
      <c r="CP190" t="s">
        <v>518</v>
      </c>
      <c r="CQ190" t="s">
        <v>518</v>
      </c>
      <c r="CR190" t="s">
        <v>518</v>
      </c>
      <c r="CS190" t="s">
        <v>518</v>
      </c>
      <c r="CT190" t="s">
        <v>518</v>
      </c>
      <c r="CU190" t="s">
        <v>518</v>
      </c>
      <c r="CV190" t="str">
        <f>IF(BE190="Unión por la Patria (Frente de Todos)",AVERAGE(CM190:CO190)-MIN(AVERAGE(CJ190:CL190),AVERAGE(CP190:CR190),AVERAGE(CS190:CU190)),IF(BE190="Juntos por el Cambio",AVERAGE(CJ190:CL190)-MIN(AVERAGE(CM190:CO190),AVERAGE(CP190:CR190),AVERAGE(CS190:CU190)),IF(BE190="La Libertad Avanza",AVERAGE(CP190:CR190)-MIN(AVERAGE(CS190:CU190),AVERAGE(CM190:CO190),AVERAGE(CJ190:CL190)),IF(BE190="Frente de Izquierda",AVERAGE(CS190:CU190)-MIN(AVERAGE(CP190:CR190),AVERAGE(CM190:CO190),AVERAGE(CJ190:CL190)),"N/A"))))</f>
        <v>N/A</v>
      </c>
      <c r="CW190" t="str">
        <f>IF(BF190="Unión por la Patria (Frente de Todos)",AVERAGE(CN190:CP190)-MIN(AVERAGE(CK190:CM190),AVERAGE(CQ190:CS190),AVERAGE(CT190:CV190)),IF(BF190="Juntos por el Cambio",AVERAGE(CK190:CM190)-MIN(AVERAGE(CN190:CP190),AVERAGE(CQ190:CS190),AVERAGE(CT190:CV190)),IF(BF190="La Libertad Avanza",AVERAGE(CQ190:CS190)-MIN(AVERAGE(CT190:CV190),AVERAGE(CN190:CP190),AVERAGE(CK190:CM190)),IF(BF190="Frente de Izquierda",AVERAGE(CT190:CV190)-MIN(AVERAGE(CQ190:CS190),AVERAGE(CN190:CP190),AVERAGE(CK190:CM190)),"N/A"))))</f>
        <v>N/A</v>
      </c>
      <c r="CX190" t="str">
        <f>IF(BG190="Unión por la Patria (Frente de Todos)",AVERAGE(CO190:CQ190)-MIN(AVERAGE(CL190:CN190),AVERAGE(CR190:CT190),AVERAGE(CU190:CW190)),IF(BG190="Juntos por el Cambio",AVERAGE(CL190:CN190)-MIN(AVERAGE(CO190:CQ190),AVERAGE(CR190:CT190),AVERAGE(CU190:CW190)),IF(BG190="La Libertad Avanza",AVERAGE(CR190:CT190)-MIN(AVERAGE(CU190:CW190),AVERAGE(CO190:CQ190),AVERAGE(CL190:CN190)),IF(BG190="Frente de Izquierda",AVERAGE(CU190:CW190)-MIN(AVERAGE(CR190:CT190),AVERAGE(CO190:CQ190),AVERAGE(CL190:CN190)),"N/A"))))</f>
        <v>N/A</v>
      </c>
      <c r="CY190" t="str">
        <f>IF(BH190="Unión por la Patria (Frente de Todos)",AVERAGE(CP190:CR190)-MIN(AVERAGE(CM190:CO190),AVERAGE(CS190:CU190),AVERAGE(CV190:CX190)),IF(BH190="Juntos por el Cambio",AVERAGE(CM190:CO190)-MIN(AVERAGE(CP190:CR190),AVERAGE(CS190:CU190),AVERAGE(CV190:CX190)),IF(BH190="La Libertad Avanza",AVERAGE(CS190:CU190)-MIN(AVERAGE(CV190:CX190),AVERAGE(CP190:CR190),AVERAGE(CM190:CO190)),IF(BH190="Frente de Izquierda",AVERAGE(CV190:CX190)-MIN(AVERAGE(CS190:CU190),AVERAGE(CP190:CR190),AVERAGE(CM190:CO190)),"N/A"))))</f>
        <v>N/A</v>
      </c>
      <c r="CZ190" t="str">
        <f>IF(BI190="Unión por la Patria (Frente de Todos)",AVERAGE(CQ190:CS190)-MIN(AVERAGE(CN190:CP190),AVERAGE(CT190:CV190),AVERAGE(CW190:CY190)),IF(BI190="Juntos por el Cambio",AVERAGE(CN190:CP190)-MIN(AVERAGE(CQ190:CS190),AVERAGE(CT190:CV190),AVERAGE(CW190:CY190)),IF(BI190="La Libertad Avanza",AVERAGE(CT190:CV190)-MIN(AVERAGE(CW190:CY190),AVERAGE(CQ190:CS190),AVERAGE(CN190:CP190)),IF(BI190="Frente de Izquierda",AVERAGE(CW190:CY190)-MIN(AVERAGE(CT190:CV190),AVERAGE(CQ190:CS190),AVERAGE(CN190:CP190)),"N/A"))))</f>
        <v>N/A</v>
      </c>
      <c r="DA190" t="str">
        <f>IF(BJ190="Unión por la Patria (Frente de Todos)",AVERAGE(CR190:CT190)-MIN(AVERAGE(CO190:CQ190),AVERAGE(CU190:CW190),AVERAGE(CX190:CZ190)),IF(BJ190="Juntos por el Cambio",AVERAGE(CO190:CQ190)-MIN(AVERAGE(CR190:CT190),AVERAGE(CU190:CW190),AVERAGE(CX190:CZ190)),IF(BJ190="La Libertad Avanza",AVERAGE(CU190:CW190)-MIN(AVERAGE(CX190:CZ190),AVERAGE(CR190:CT190),AVERAGE(CO190:CQ190)),IF(BJ190="Frente de Izquierda",AVERAGE(CX190:CZ190)-MIN(AVERAGE(CU190:CW190),AVERAGE(CR190:CT190),AVERAGE(CO190:CQ190)),"N/A"))))</f>
        <v>N/A</v>
      </c>
      <c r="DB190" t="str">
        <f>IF(BK190="Unión por la Patria (Frente de Todos)",AVERAGE(CS190:CU190)-MIN(AVERAGE(CP190:CR190),AVERAGE(CV190:CX190),AVERAGE(CY190:DA190)),IF(BK190="Juntos por el Cambio",AVERAGE(CP190:CR190)-MIN(AVERAGE(CS190:CU190),AVERAGE(CV190:CX190),AVERAGE(CY190:DA190)),IF(BK190="La Libertad Avanza",AVERAGE(CV190:CX190)-MIN(AVERAGE(CY190:DA190),AVERAGE(CS190:CU190),AVERAGE(CP190:CR190)),IF(BK190="Frente de Izquierda",AVERAGE(CY190:DA190)-MIN(AVERAGE(CV190:CX190),AVERAGE(CS190:CU190),AVERAGE(CP190:CR190)),"N/A"))))</f>
        <v>N/A</v>
      </c>
      <c r="DC190" t="str">
        <f>IF(BL190="Unión por la Patria (Frente de Todos)",AVERAGE(CT190:CV190)-MIN(AVERAGE(CQ190:CS190),AVERAGE(CW190:CY190),AVERAGE(CZ190:DB190)),IF(BL190="Juntos por el Cambio",AVERAGE(CQ190:CS190)-MIN(AVERAGE(CT190:CV190),AVERAGE(CW190:CY190),AVERAGE(CZ190:DB190)),IF(BL190="La Libertad Avanza",AVERAGE(CW190:CY190)-MIN(AVERAGE(CZ190:DB190),AVERAGE(CT190:CV190),AVERAGE(CQ190:CS190)),IF(BL190="Frente de Izquierda",AVERAGE(CZ190:DB190)-MIN(AVERAGE(CW190:CY190),AVERAGE(CT190:CV190),AVERAGE(CQ190:CS190)),"N/A"))))</f>
        <v>N/A</v>
      </c>
      <c r="DD190" t="str">
        <f>IF(BE190="Unión por la Patria (Frente de Todos)",CN190-AVERAGE(CK190,CQ190,CT190),IF(BE190="Juntos por el Cambio",CK190-AVERAGE(CN190,CQ190,CT190),IF(BE190="La Libertad Avanza",CQ190-AVERAGE(CK190,CN190,CT190),IF(BE190="Frente de Izquierda",CT190-AVERAGE(CK190,CN190,CQ190),"N/A"))))</f>
        <v>N/A</v>
      </c>
      <c r="DE190" t="str">
        <f>IF(BE190="Unión por la Patria (Frente de Todos)",AVERAGE(CJ190:CL190,CP190:CU190),IF(BE190="Juntos por el Cambio",AVERAGE(CM190:CU190),IF(BE190="La Libertad Avanza",AVERAGE(CS190:CU190,CJ190:CO190),IF(BE190="Frente de Izquierda",AVERAGE(CJ190:CR190),"N/A"))))</f>
        <v>N/A</v>
      </c>
      <c r="DF190" t="s">
        <v>518</v>
      </c>
      <c r="DG190" t="s">
        <v>518</v>
      </c>
      <c r="DH190" t="s">
        <v>518</v>
      </c>
      <c r="DI190" t="s">
        <v>518</v>
      </c>
      <c r="DJ190" t="s">
        <v>518</v>
      </c>
      <c r="DK190" t="s">
        <v>518</v>
      </c>
      <c r="DL190" t="s">
        <v>518</v>
      </c>
      <c r="DM190" t="s">
        <v>518</v>
      </c>
      <c r="DN190" t="s">
        <v>518</v>
      </c>
      <c r="DO190" t="s">
        <v>518</v>
      </c>
      <c r="DP190" t="s">
        <v>518</v>
      </c>
      <c r="DQ190" t="s">
        <v>518</v>
      </c>
      <c r="DR190" t="s">
        <v>518</v>
      </c>
      <c r="DS190" t="s">
        <v>518</v>
      </c>
      <c r="DT190" t="s">
        <v>518</v>
      </c>
      <c r="DU190" t="s">
        <v>518</v>
      </c>
      <c r="DV190" t="s">
        <v>518</v>
      </c>
      <c r="DW190" t="s">
        <v>518</v>
      </c>
      <c r="DX190" t="s">
        <v>518</v>
      </c>
      <c r="DY190" t="s">
        <v>518</v>
      </c>
      <c r="DZ190" t="s">
        <v>518</v>
      </c>
    </row>
    <row r="191" spans="1:130" x14ac:dyDescent="0.2">
      <c r="A191" s="44">
        <v>609</v>
      </c>
      <c r="B191" s="44" t="s">
        <v>518</v>
      </c>
      <c r="C191" s="44" t="s">
        <v>53</v>
      </c>
      <c r="D191" s="44">
        <v>4</v>
      </c>
      <c r="E191" s="44">
        <v>4</v>
      </c>
      <c r="F191" s="44">
        <v>4</v>
      </c>
      <c r="G191" s="44">
        <v>4</v>
      </c>
      <c r="H191" s="44">
        <v>4</v>
      </c>
      <c r="I191" s="44">
        <v>6</v>
      </c>
      <c r="J191" s="44">
        <v>3</v>
      </c>
      <c r="K191" s="44">
        <f>AVERAGE(ABS(F191-4),ABS(G191-4),ABS(H191-4),ABS(I191-4),ABS(J191-4))</f>
        <v>0.6</v>
      </c>
      <c r="L191" s="44">
        <v>5</v>
      </c>
      <c r="M191" s="44">
        <v>6</v>
      </c>
      <c r="N191" s="44">
        <v>5</v>
      </c>
      <c r="O191" s="9">
        <f>AVERAGE(L191:N191)</f>
        <v>5.333333333333333</v>
      </c>
      <c r="P191" s="44">
        <v>1</v>
      </c>
      <c r="Q191" s="44">
        <v>4</v>
      </c>
      <c r="R191" s="44">
        <v>4</v>
      </c>
      <c r="S191" s="44">
        <v>6</v>
      </c>
      <c r="T191" s="44">
        <f>-P191+Q191-R191+S191</f>
        <v>5</v>
      </c>
      <c r="U191" s="44"/>
      <c r="V191" s="44"/>
      <c r="W191" s="44"/>
      <c r="X191" s="44">
        <v>6</v>
      </c>
      <c r="Y191" s="44">
        <v>1</v>
      </c>
      <c r="Z191" s="44">
        <v>3</v>
      </c>
      <c r="AA191" s="44"/>
      <c r="AB191" s="44"/>
      <c r="AC191" s="44"/>
      <c r="AD191" s="44"/>
      <c r="AE191" s="44"/>
      <c r="AF191" s="44"/>
      <c r="AG191" s="44">
        <f>AVERAGE(U191:AF191)</f>
        <v>3.3333333333333335</v>
      </c>
      <c r="AH191" s="44">
        <v>3</v>
      </c>
      <c r="AI191" s="44">
        <v>2</v>
      </c>
      <c r="AJ191" s="44">
        <v>2</v>
      </c>
      <c r="AK191" s="44">
        <v>3</v>
      </c>
      <c r="AL191" s="44">
        <v>3</v>
      </c>
      <c r="AM191" s="44">
        <v>3</v>
      </c>
      <c r="AN191" s="44">
        <v>1</v>
      </c>
      <c r="AO191" s="44">
        <v>1</v>
      </c>
      <c r="AP191" s="44">
        <v>1</v>
      </c>
      <c r="AQ191" s="44">
        <v>5</v>
      </c>
      <c r="AR191" s="44">
        <v>5</v>
      </c>
      <c r="AS191" s="44">
        <v>5</v>
      </c>
      <c r="AT191">
        <f>IF(C191="Unión por la Patria (Frente de Todos)",AVERAGE(AK191:AM191)-MIN(AVERAGE(AH191:AJ191),AVERAGE(AN191:AP191),AVERAGE(AQ191:AS191)),IF(C191="Juntos por el Cambio",AVERAGE(AH191:AJ191)-MIN(AVERAGE(AK191:AM191),AVERAGE(AN191:AP191),AVERAGE(AQ191:AS191)),IF(C191="La Libertad Avanza",AVERAGE(AN191:AP191)-MIN(AVERAGE(AQ191:AS191),AVERAGE(AK191:AM191),AVERAGE(AH191:AJ191)),IF(C191="Frente de Izquierda",AVERAGE(AQ191:AS191)-MIN(AVERAGE(AN191:AP191),AVERAGE(AK191:AM191),AVERAGE(AH191:AJ191)),"N/A"))))</f>
        <v>2</v>
      </c>
      <c r="AU191">
        <f>MAX(SUM(AH191:AJ191),SUM(AK191:AM191),SUM(AN191:AP191),SUM(AQ191:AS191))-MIN(SUM(AH191:AJ191),SUM(AK191:AM191),SUM(AN191:AP191),SUM(AQ191:AS191))</f>
        <v>12</v>
      </c>
      <c r="AV191">
        <f>IF(C191="Unión por la Patria (Frente de Todos)",AVERAGE(AK191:AM191)-AVERAGE(AH191:AJ191,AN191:AP191,AQ191:AS191),IF(C191="Juntos por el Cambio",AVERAGE(AH191:AJ191)-AVERAGE(AK191:AS191),IF(C191="La Libertad Avanza",AVERAGE(AN191:AP191)-AVERAGE(AQ191:AS191,AH191:AM191),IF(C191="Frente de Izquierda",AVERAGE(AQ191:AS191)-AVERAGE(AH191:AP191),"N/A"))))</f>
        <v>0.22222222222222232</v>
      </c>
      <c r="AW191">
        <f>IF(C191="Unión por la Patria (Frente de Todos)",AK191-MIN(AH191,AN191,AQ191),IF(C191="Juntos por el Cambio",AH191-MIN(AK191,AN191,AQ191),IF(C191="La Libertad Avanza",AN191-MIN(AH191,AK191,AQ191),IF(C191="Frente de Izquierda",AQ191-MIN(AH191,AK191,AN191),"N/A"))))</f>
        <v>2</v>
      </c>
      <c r="AX191">
        <f>MAX(AH191,AK191,AN191,AQ191)-MIN(AH191,AK191,AN191,AQ191)</f>
        <v>4</v>
      </c>
      <c r="AY191">
        <f>IF(C191="Unión por la Patria (Frente de Todos)",AK191-AVERAGE(AQ191,AN191,AH191),IF(C191="Juntos por el Cambio",AH191-AVERAGE(AK191,AN191,AQ191),IF(C191="La Libertad Avanza",AN191-AVERAGE(AQ191,AK191,AH191),IF(C191="Frente de Izquierda",AQ191-AVERAGE(AN191,AK191,AH191),"N/A"))))</f>
        <v>0</v>
      </c>
      <c r="AZ191">
        <f>IF(C191="Unión por la Patria (Frente de Todos)",AL191-MIN(AI191,AO191,AR191),IF(C191="Juntos por el Cambio",AI191-MIN(AL191,AO191,AR191),IF(C191="La Libertad Avanza",AO191-MIN(AI191,AL191,AR191),IF(C191="Frente de Izquierda",AR191-MIN(AI191,AL191,AO191),"N/A"))))</f>
        <v>2</v>
      </c>
      <c r="BA191">
        <f>MAX(AI191,AL191,AO191,AR191)-MIN(AI191,AL191,AO191,AR191)</f>
        <v>4</v>
      </c>
      <c r="BB191">
        <f>IF(C191="Unión por la Patria (Frente de Todos)",AL191-AVERAGE(AI191,AO191,AR191),IF(C191="Juntos por el Cambio",AI191-AVERAGE(AL191,AO191,AR191),IF(C191="La Libertad Avanza",AO191-AVERAGE(AI191,AL191,AR191),IF(C191="Frente de Izquierda",AR191-AVERAGE(AI191,AL191,AO191),"N/A"))))</f>
        <v>0.33333333333333348</v>
      </c>
      <c r="BC191">
        <f>IF(C191="Unión por la Patria (Frente de Todos)",AVERAGE(AH191:AJ191,AN191:AS191),IF(C191="Juntos por el Cambio",AVERAGE(AK191:AS191),IF(C191="La Libertad Avanza",AVERAGE(AQ191:AS191,AH191:AM191),IF(C191="Frente de Izquierda",AVERAGE(AH191:AP191),"N/A"))))</f>
        <v>2.7777777777777777</v>
      </c>
      <c r="BE191" t="s">
        <v>518</v>
      </c>
      <c r="BF191" t="s">
        <v>518</v>
      </c>
      <c r="BG191" t="s">
        <v>518</v>
      </c>
      <c r="BH191" t="s">
        <v>518</v>
      </c>
      <c r="BI191" t="s">
        <v>518</v>
      </c>
      <c r="BJ191" t="s">
        <v>518</v>
      </c>
      <c r="BK191" t="s">
        <v>518</v>
      </c>
      <c r="BL191" t="s">
        <v>518</v>
      </c>
      <c r="BM191" t="s">
        <v>518</v>
      </c>
      <c r="BN191" t="s">
        <v>518</v>
      </c>
      <c r="BO191" t="s">
        <v>518</v>
      </c>
      <c r="BP191" t="s">
        <v>518</v>
      </c>
      <c r="BQ191" t="s">
        <v>518</v>
      </c>
      <c r="BR191" t="s">
        <v>518</v>
      </c>
      <c r="BS191" t="s">
        <v>518</v>
      </c>
      <c r="BT191" t="s">
        <v>518</v>
      </c>
      <c r="BU191" t="s">
        <v>518</v>
      </c>
      <c r="BV191" t="s">
        <v>518</v>
      </c>
      <c r="BW191" t="s">
        <v>518</v>
      </c>
      <c r="BX191" t="s">
        <v>518</v>
      </c>
      <c r="BY191" t="s">
        <v>518</v>
      </c>
      <c r="BZ191" t="s">
        <v>518</v>
      </c>
      <c r="CA191" t="s">
        <v>518</v>
      </c>
      <c r="CB191" t="s">
        <v>518</v>
      </c>
      <c r="CC191" t="s">
        <v>518</v>
      </c>
      <c r="CD191" t="s">
        <v>518</v>
      </c>
      <c r="CE191" t="s">
        <v>518</v>
      </c>
      <c r="CF191" t="s">
        <v>518</v>
      </c>
      <c r="CG191" t="s">
        <v>518</v>
      </c>
      <c r="CH191" t="s">
        <v>518</v>
      </c>
      <c r="CI191" t="s">
        <v>518</v>
      </c>
      <c r="CJ191" t="s">
        <v>518</v>
      </c>
      <c r="CK191" t="s">
        <v>518</v>
      </c>
      <c r="CL191" t="s">
        <v>518</v>
      </c>
      <c r="CM191" t="s">
        <v>518</v>
      </c>
      <c r="CN191" t="s">
        <v>518</v>
      </c>
      <c r="CO191" t="s">
        <v>518</v>
      </c>
      <c r="CP191" t="s">
        <v>518</v>
      </c>
      <c r="CQ191" t="s">
        <v>518</v>
      </c>
      <c r="CR191" t="s">
        <v>518</v>
      </c>
      <c r="CS191" t="s">
        <v>518</v>
      </c>
      <c r="CT191" t="s">
        <v>518</v>
      </c>
      <c r="CU191" t="s">
        <v>518</v>
      </c>
      <c r="CV191" t="str">
        <f>IF(BE191="Unión por la Patria (Frente de Todos)",AVERAGE(CM191:CO191)-MIN(AVERAGE(CJ191:CL191),AVERAGE(CP191:CR191),AVERAGE(CS191:CU191)),IF(BE191="Juntos por el Cambio",AVERAGE(CJ191:CL191)-MIN(AVERAGE(CM191:CO191),AVERAGE(CP191:CR191),AVERAGE(CS191:CU191)),IF(BE191="La Libertad Avanza",AVERAGE(CP191:CR191)-MIN(AVERAGE(CS191:CU191),AVERAGE(CM191:CO191),AVERAGE(CJ191:CL191)),IF(BE191="Frente de Izquierda",AVERAGE(CS191:CU191)-MIN(AVERAGE(CP191:CR191),AVERAGE(CM191:CO191),AVERAGE(CJ191:CL191)),"N/A"))))</f>
        <v>N/A</v>
      </c>
      <c r="CW191" t="str">
        <f>IF(BF191="Unión por la Patria (Frente de Todos)",AVERAGE(CN191:CP191)-MIN(AVERAGE(CK191:CM191),AVERAGE(CQ191:CS191),AVERAGE(CT191:CV191)),IF(BF191="Juntos por el Cambio",AVERAGE(CK191:CM191)-MIN(AVERAGE(CN191:CP191),AVERAGE(CQ191:CS191),AVERAGE(CT191:CV191)),IF(BF191="La Libertad Avanza",AVERAGE(CQ191:CS191)-MIN(AVERAGE(CT191:CV191),AVERAGE(CN191:CP191),AVERAGE(CK191:CM191)),IF(BF191="Frente de Izquierda",AVERAGE(CT191:CV191)-MIN(AVERAGE(CQ191:CS191),AVERAGE(CN191:CP191),AVERAGE(CK191:CM191)),"N/A"))))</f>
        <v>N/A</v>
      </c>
      <c r="CX191" t="str">
        <f>IF(BG191="Unión por la Patria (Frente de Todos)",AVERAGE(CO191:CQ191)-MIN(AVERAGE(CL191:CN191),AVERAGE(CR191:CT191),AVERAGE(CU191:CW191)),IF(BG191="Juntos por el Cambio",AVERAGE(CL191:CN191)-MIN(AVERAGE(CO191:CQ191),AVERAGE(CR191:CT191),AVERAGE(CU191:CW191)),IF(BG191="La Libertad Avanza",AVERAGE(CR191:CT191)-MIN(AVERAGE(CU191:CW191),AVERAGE(CO191:CQ191),AVERAGE(CL191:CN191)),IF(BG191="Frente de Izquierda",AVERAGE(CU191:CW191)-MIN(AVERAGE(CR191:CT191),AVERAGE(CO191:CQ191),AVERAGE(CL191:CN191)),"N/A"))))</f>
        <v>N/A</v>
      </c>
      <c r="CY191" t="str">
        <f>IF(BH191="Unión por la Patria (Frente de Todos)",AVERAGE(CP191:CR191)-MIN(AVERAGE(CM191:CO191),AVERAGE(CS191:CU191),AVERAGE(CV191:CX191)),IF(BH191="Juntos por el Cambio",AVERAGE(CM191:CO191)-MIN(AVERAGE(CP191:CR191),AVERAGE(CS191:CU191),AVERAGE(CV191:CX191)),IF(BH191="La Libertad Avanza",AVERAGE(CS191:CU191)-MIN(AVERAGE(CV191:CX191),AVERAGE(CP191:CR191),AVERAGE(CM191:CO191)),IF(BH191="Frente de Izquierda",AVERAGE(CV191:CX191)-MIN(AVERAGE(CS191:CU191),AVERAGE(CP191:CR191),AVERAGE(CM191:CO191)),"N/A"))))</f>
        <v>N/A</v>
      </c>
      <c r="CZ191" t="str">
        <f>IF(BI191="Unión por la Patria (Frente de Todos)",AVERAGE(CQ191:CS191)-MIN(AVERAGE(CN191:CP191),AVERAGE(CT191:CV191),AVERAGE(CW191:CY191)),IF(BI191="Juntos por el Cambio",AVERAGE(CN191:CP191)-MIN(AVERAGE(CQ191:CS191),AVERAGE(CT191:CV191),AVERAGE(CW191:CY191)),IF(BI191="La Libertad Avanza",AVERAGE(CT191:CV191)-MIN(AVERAGE(CW191:CY191),AVERAGE(CQ191:CS191),AVERAGE(CN191:CP191)),IF(BI191="Frente de Izquierda",AVERAGE(CW191:CY191)-MIN(AVERAGE(CT191:CV191),AVERAGE(CQ191:CS191),AVERAGE(CN191:CP191)),"N/A"))))</f>
        <v>N/A</v>
      </c>
      <c r="DA191" t="str">
        <f>IF(BJ191="Unión por la Patria (Frente de Todos)",AVERAGE(CR191:CT191)-MIN(AVERAGE(CO191:CQ191),AVERAGE(CU191:CW191),AVERAGE(CX191:CZ191)),IF(BJ191="Juntos por el Cambio",AVERAGE(CO191:CQ191)-MIN(AVERAGE(CR191:CT191),AVERAGE(CU191:CW191),AVERAGE(CX191:CZ191)),IF(BJ191="La Libertad Avanza",AVERAGE(CU191:CW191)-MIN(AVERAGE(CX191:CZ191),AVERAGE(CR191:CT191),AVERAGE(CO191:CQ191)),IF(BJ191="Frente de Izquierda",AVERAGE(CX191:CZ191)-MIN(AVERAGE(CU191:CW191),AVERAGE(CR191:CT191),AVERAGE(CO191:CQ191)),"N/A"))))</f>
        <v>N/A</v>
      </c>
      <c r="DB191" t="str">
        <f>IF(BK191="Unión por la Patria (Frente de Todos)",AVERAGE(CS191:CU191)-MIN(AVERAGE(CP191:CR191),AVERAGE(CV191:CX191),AVERAGE(CY191:DA191)),IF(BK191="Juntos por el Cambio",AVERAGE(CP191:CR191)-MIN(AVERAGE(CS191:CU191),AVERAGE(CV191:CX191),AVERAGE(CY191:DA191)),IF(BK191="La Libertad Avanza",AVERAGE(CV191:CX191)-MIN(AVERAGE(CY191:DA191),AVERAGE(CS191:CU191),AVERAGE(CP191:CR191)),IF(BK191="Frente de Izquierda",AVERAGE(CY191:DA191)-MIN(AVERAGE(CV191:CX191),AVERAGE(CS191:CU191),AVERAGE(CP191:CR191)),"N/A"))))</f>
        <v>N/A</v>
      </c>
      <c r="DC191" t="str">
        <f>IF(BL191="Unión por la Patria (Frente de Todos)",AVERAGE(CT191:CV191)-MIN(AVERAGE(CQ191:CS191),AVERAGE(CW191:CY191),AVERAGE(CZ191:DB191)),IF(BL191="Juntos por el Cambio",AVERAGE(CQ191:CS191)-MIN(AVERAGE(CT191:CV191),AVERAGE(CW191:CY191),AVERAGE(CZ191:DB191)),IF(BL191="La Libertad Avanza",AVERAGE(CW191:CY191)-MIN(AVERAGE(CZ191:DB191),AVERAGE(CT191:CV191),AVERAGE(CQ191:CS191)),IF(BL191="Frente de Izquierda",AVERAGE(CZ191:DB191)-MIN(AVERAGE(CW191:CY191),AVERAGE(CT191:CV191),AVERAGE(CQ191:CS191)),"N/A"))))</f>
        <v>N/A</v>
      </c>
      <c r="DD191" t="str">
        <f>IF(BE191="Unión por la Patria (Frente de Todos)",CN191-AVERAGE(CK191,CQ191,CT191),IF(BE191="Juntos por el Cambio",CK191-AVERAGE(CN191,CQ191,CT191),IF(BE191="La Libertad Avanza",CQ191-AVERAGE(CK191,CN191,CT191),IF(BE191="Frente de Izquierda",CT191-AVERAGE(CK191,CN191,CQ191),"N/A"))))</f>
        <v>N/A</v>
      </c>
      <c r="DE191" t="str">
        <f>IF(BE191="Unión por la Patria (Frente de Todos)",AVERAGE(CJ191:CL191,CP191:CU191),IF(BE191="Juntos por el Cambio",AVERAGE(CM191:CU191),IF(BE191="La Libertad Avanza",AVERAGE(CS191:CU191,CJ191:CO191),IF(BE191="Frente de Izquierda",AVERAGE(CJ191:CR191),"N/A"))))</f>
        <v>N/A</v>
      </c>
      <c r="DF191" t="s">
        <v>518</v>
      </c>
      <c r="DG191" t="s">
        <v>518</v>
      </c>
      <c r="DH191" t="s">
        <v>518</v>
      </c>
      <c r="DI191" t="s">
        <v>518</v>
      </c>
      <c r="DJ191" t="s">
        <v>518</v>
      </c>
      <c r="DK191" t="s">
        <v>518</v>
      </c>
      <c r="DL191" t="s">
        <v>518</v>
      </c>
      <c r="DM191" t="s">
        <v>518</v>
      </c>
      <c r="DN191" t="s">
        <v>518</v>
      </c>
      <c r="DO191" t="s">
        <v>518</v>
      </c>
      <c r="DP191" t="s">
        <v>518</v>
      </c>
      <c r="DQ191" t="s">
        <v>518</v>
      </c>
      <c r="DR191" t="s">
        <v>518</v>
      </c>
      <c r="DS191" t="s">
        <v>518</v>
      </c>
      <c r="DT191" t="s">
        <v>518</v>
      </c>
      <c r="DU191" t="s">
        <v>518</v>
      </c>
      <c r="DV191" t="s">
        <v>518</v>
      </c>
      <c r="DW191" t="s">
        <v>518</v>
      </c>
      <c r="DX191" t="s">
        <v>518</v>
      </c>
      <c r="DY191" t="s">
        <v>518</v>
      </c>
      <c r="DZ191" t="s">
        <v>518</v>
      </c>
    </row>
    <row r="192" spans="1:130" x14ac:dyDescent="0.2">
      <c r="A192" s="44">
        <v>229</v>
      </c>
      <c r="B192" s="44" t="s">
        <v>518</v>
      </c>
      <c r="C192" s="44" t="s">
        <v>47</v>
      </c>
      <c r="D192" s="44">
        <v>3</v>
      </c>
      <c r="E192" s="44">
        <v>3</v>
      </c>
      <c r="F192" s="44">
        <v>2</v>
      </c>
      <c r="G192" s="44">
        <v>1</v>
      </c>
      <c r="H192" s="44">
        <v>6</v>
      </c>
      <c r="I192" s="44">
        <v>3</v>
      </c>
      <c r="J192" s="44">
        <v>6</v>
      </c>
      <c r="K192" s="44">
        <f>AVERAGE(ABS(F192-4),ABS(G192-4),ABS(H192-4),ABS(I192-4),ABS(J192-4))</f>
        <v>2</v>
      </c>
      <c r="L192" s="44">
        <v>5</v>
      </c>
      <c r="M192" s="44">
        <v>1</v>
      </c>
      <c r="N192" s="44">
        <v>6</v>
      </c>
      <c r="O192" s="9">
        <f>AVERAGE(L192:N192)</f>
        <v>4</v>
      </c>
      <c r="P192" s="44">
        <v>4</v>
      </c>
      <c r="Q192" s="44">
        <v>7</v>
      </c>
      <c r="R192" s="44">
        <v>5</v>
      </c>
      <c r="S192" s="44">
        <v>7</v>
      </c>
      <c r="T192" s="44">
        <f>-P192+Q192-R192+S192</f>
        <v>5</v>
      </c>
      <c r="U192" s="44">
        <v>5</v>
      </c>
      <c r="V192" s="44">
        <v>3</v>
      </c>
      <c r="W192" s="44">
        <v>3</v>
      </c>
      <c r="X192" s="44"/>
      <c r="Y192" s="44"/>
      <c r="Z192" s="44"/>
      <c r="AA192" s="44"/>
      <c r="AB192" s="44"/>
      <c r="AC192" s="44"/>
      <c r="AD192" s="44"/>
      <c r="AE192" s="44"/>
      <c r="AF192" s="44"/>
      <c r="AG192" s="44">
        <f>AVERAGE(U192:AF192)</f>
        <v>3.6666666666666665</v>
      </c>
      <c r="AH192" s="44">
        <v>4</v>
      </c>
      <c r="AI192" s="44">
        <v>1</v>
      </c>
      <c r="AJ192" s="44">
        <v>4</v>
      </c>
      <c r="AK192" s="44">
        <v>1</v>
      </c>
      <c r="AL192" s="44">
        <v>1</v>
      </c>
      <c r="AM192" s="44">
        <v>1</v>
      </c>
      <c r="AN192" s="44">
        <v>4</v>
      </c>
      <c r="AO192" s="44">
        <v>1</v>
      </c>
      <c r="AP192" s="44">
        <v>4</v>
      </c>
      <c r="AQ192" s="44">
        <v>1</v>
      </c>
      <c r="AR192" s="44">
        <v>1</v>
      </c>
      <c r="AS192" s="44">
        <v>1</v>
      </c>
      <c r="AT192">
        <f>IF(C192="Unión por la Patria (Frente de Todos)",AVERAGE(AK192:AM192)-MIN(AVERAGE(AH192:AJ192),AVERAGE(AN192:AP192),AVERAGE(AQ192:AS192)),IF(C192="Juntos por el Cambio",AVERAGE(AH192:AJ192)-MIN(AVERAGE(AK192:AM192),AVERAGE(AN192:AP192),AVERAGE(AQ192:AS192)),IF(C192="La Libertad Avanza",AVERAGE(AN192:AP192)-MIN(AVERAGE(AQ192:AS192),AVERAGE(AK192:AM192),AVERAGE(AH192:AJ192)),IF(C192="Frente de Izquierda",AVERAGE(AQ192:AS192)-MIN(AVERAGE(AN192:AP192),AVERAGE(AK192:AM192),AVERAGE(AH192:AJ192)),"N/A"))))</f>
        <v>2</v>
      </c>
      <c r="AU192">
        <f>MAX(SUM(AH192:AJ192),SUM(AK192:AM192),SUM(AN192:AP192),SUM(AQ192:AS192))-MIN(SUM(AH192:AJ192),SUM(AK192:AM192),SUM(AN192:AP192),SUM(AQ192:AS192))</f>
        <v>6</v>
      </c>
      <c r="AV192">
        <f>IF(C192="Unión por la Patria (Frente de Todos)",AVERAGE(AK192:AM192)-AVERAGE(AH192:AJ192,AN192:AP192,AQ192:AS192),IF(C192="Juntos por el Cambio",AVERAGE(AH192:AJ192)-AVERAGE(AK192:AS192),IF(C192="La Libertad Avanza",AVERAGE(AN192:AP192)-AVERAGE(AQ192:AS192,AH192:AM192),IF(C192="Frente de Izquierda",AVERAGE(AQ192:AS192)-AVERAGE(AH192:AP192),"N/A"))))</f>
        <v>1.3333333333333333</v>
      </c>
      <c r="AW192">
        <f>IF(C192="Unión por la Patria (Frente de Todos)",AK192-MIN(AH192,AN192,AQ192),IF(C192="Juntos por el Cambio",AH192-MIN(AK192,AN192,AQ192),IF(C192="La Libertad Avanza",AN192-MIN(AH192,AK192,AQ192),IF(C192="Frente de Izquierda",AQ192-MIN(AH192,AK192,AN192),"N/A"))))</f>
        <v>3</v>
      </c>
      <c r="AX192">
        <f>MAX(AH192,AK192,AN192,AQ192)-MIN(AH192,AK192,AN192,AQ192)</f>
        <v>3</v>
      </c>
      <c r="AY192">
        <f>IF(C192="Unión por la Patria (Frente de Todos)",AK192-AVERAGE(AQ192,AN192,AH192),IF(C192="Juntos por el Cambio",AH192-AVERAGE(AK192,AN192,AQ192),IF(C192="La Libertad Avanza",AN192-AVERAGE(AQ192,AK192,AH192),IF(C192="Frente de Izquierda",AQ192-AVERAGE(AN192,AK192,AH192),"N/A"))))</f>
        <v>2</v>
      </c>
      <c r="AZ192">
        <f>IF(C192="Unión por la Patria (Frente de Todos)",AL192-MIN(AI192,AO192,AR192),IF(C192="Juntos por el Cambio",AI192-MIN(AL192,AO192,AR192),IF(C192="La Libertad Avanza",AO192-MIN(AI192,AL192,AR192),IF(C192="Frente de Izquierda",AR192-MIN(AI192,AL192,AO192),"N/A"))))</f>
        <v>0</v>
      </c>
      <c r="BA192">
        <f>MAX(AI192,AL192,AO192,AR192)-MIN(AI192,AL192,AO192,AR192)</f>
        <v>0</v>
      </c>
      <c r="BB192">
        <f>IF(C192="Unión por la Patria (Frente de Todos)",AL192-AVERAGE(AI192,AO192,AR192),IF(C192="Juntos por el Cambio",AI192-AVERAGE(AL192,AO192,AR192),IF(C192="La Libertad Avanza",AO192-AVERAGE(AI192,AL192,AR192),IF(C192="Frente de Izquierda",AR192-AVERAGE(AI192,AL192,AO192),"N/A"))))</f>
        <v>0</v>
      </c>
      <c r="BC192">
        <f>IF(C192="Unión por la Patria (Frente de Todos)",AVERAGE(AH192:AJ192,AN192:AS192),IF(C192="Juntos por el Cambio",AVERAGE(AK192:AS192),IF(C192="La Libertad Avanza",AVERAGE(AQ192:AS192,AH192:AM192),IF(C192="Frente de Izquierda",AVERAGE(AH192:AP192),"N/A"))))</f>
        <v>1.6666666666666667</v>
      </c>
      <c r="BE192" t="s">
        <v>518</v>
      </c>
      <c r="BF192" t="s">
        <v>518</v>
      </c>
      <c r="BG192" t="s">
        <v>518</v>
      </c>
      <c r="BH192" t="s">
        <v>518</v>
      </c>
      <c r="BI192" t="s">
        <v>518</v>
      </c>
      <c r="BJ192" t="s">
        <v>518</v>
      </c>
      <c r="BK192" t="s">
        <v>518</v>
      </c>
      <c r="BL192" t="s">
        <v>518</v>
      </c>
      <c r="BM192" t="s">
        <v>518</v>
      </c>
      <c r="BN192" t="s">
        <v>518</v>
      </c>
      <c r="BO192" t="s">
        <v>518</v>
      </c>
      <c r="BP192" t="s">
        <v>518</v>
      </c>
      <c r="BQ192" t="s">
        <v>518</v>
      </c>
      <c r="BR192" t="s">
        <v>518</v>
      </c>
      <c r="BS192" t="s">
        <v>518</v>
      </c>
      <c r="BT192" t="s">
        <v>518</v>
      </c>
      <c r="BU192" t="s">
        <v>518</v>
      </c>
      <c r="BV192" t="s">
        <v>518</v>
      </c>
      <c r="BW192" t="s">
        <v>518</v>
      </c>
      <c r="BX192" t="s">
        <v>518</v>
      </c>
      <c r="BY192" t="s">
        <v>518</v>
      </c>
      <c r="BZ192" t="s">
        <v>518</v>
      </c>
      <c r="CA192" t="s">
        <v>518</v>
      </c>
      <c r="CB192" t="s">
        <v>518</v>
      </c>
      <c r="CC192" t="s">
        <v>518</v>
      </c>
      <c r="CD192" t="s">
        <v>518</v>
      </c>
      <c r="CE192" t="s">
        <v>518</v>
      </c>
      <c r="CF192" t="s">
        <v>518</v>
      </c>
      <c r="CG192" t="s">
        <v>518</v>
      </c>
      <c r="CH192" t="s">
        <v>518</v>
      </c>
      <c r="CI192" t="s">
        <v>518</v>
      </c>
      <c r="CJ192" t="s">
        <v>518</v>
      </c>
      <c r="CK192" t="s">
        <v>518</v>
      </c>
      <c r="CL192" t="s">
        <v>518</v>
      </c>
      <c r="CM192" t="s">
        <v>518</v>
      </c>
      <c r="CN192" t="s">
        <v>518</v>
      </c>
      <c r="CO192" t="s">
        <v>518</v>
      </c>
      <c r="CP192" t="s">
        <v>518</v>
      </c>
      <c r="CQ192" t="s">
        <v>518</v>
      </c>
      <c r="CR192" t="s">
        <v>518</v>
      </c>
      <c r="CS192" t="s">
        <v>518</v>
      </c>
      <c r="CT192" t="s">
        <v>518</v>
      </c>
      <c r="CU192" t="s">
        <v>518</v>
      </c>
      <c r="CV192" t="str">
        <f>IF(BE192="Unión por la Patria (Frente de Todos)",AVERAGE(CM192:CO192)-MIN(AVERAGE(CJ192:CL192),AVERAGE(CP192:CR192),AVERAGE(CS192:CU192)),IF(BE192="Juntos por el Cambio",AVERAGE(CJ192:CL192)-MIN(AVERAGE(CM192:CO192),AVERAGE(CP192:CR192),AVERAGE(CS192:CU192)),IF(BE192="La Libertad Avanza",AVERAGE(CP192:CR192)-MIN(AVERAGE(CS192:CU192),AVERAGE(CM192:CO192),AVERAGE(CJ192:CL192)),IF(BE192="Frente de Izquierda",AVERAGE(CS192:CU192)-MIN(AVERAGE(CP192:CR192),AVERAGE(CM192:CO192),AVERAGE(CJ192:CL192)),"N/A"))))</f>
        <v>N/A</v>
      </c>
      <c r="CW192" t="str">
        <f>IF(BF192="Unión por la Patria (Frente de Todos)",AVERAGE(CN192:CP192)-MIN(AVERAGE(CK192:CM192),AVERAGE(CQ192:CS192),AVERAGE(CT192:CV192)),IF(BF192="Juntos por el Cambio",AVERAGE(CK192:CM192)-MIN(AVERAGE(CN192:CP192),AVERAGE(CQ192:CS192),AVERAGE(CT192:CV192)),IF(BF192="La Libertad Avanza",AVERAGE(CQ192:CS192)-MIN(AVERAGE(CT192:CV192),AVERAGE(CN192:CP192),AVERAGE(CK192:CM192)),IF(BF192="Frente de Izquierda",AVERAGE(CT192:CV192)-MIN(AVERAGE(CQ192:CS192),AVERAGE(CN192:CP192),AVERAGE(CK192:CM192)),"N/A"))))</f>
        <v>N/A</v>
      </c>
      <c r="CX192" t="str">
        <f>IF(BG192="Unión por la Patria (Frente de Todos)",AVERAGE(CO192:CQ192)-MIN(AVERAGE(CL192:CN192),AVERAGE(CR192:CT192),AVERAGE(CU192:CW192)),IF(BG192="Juntos por el Cambio",AVERAGE(CL192:CN192)-MIN(AVERAGE(CO192:CQ192),AVERAGE(CR192:CT192),AVERAGE(CU192:CW192)),IF(BG192="La Libertad Avanza",AVERAGE(CR192:CT192)-MIN(AVERAGE(CU192:CW192),AVERAGE(CO192:CQ192),AVERAGE(CL192:CN192)),IF(BG192="Frente de Izquierda",AVERAGE(CU192:CW192)-MIN(AVERAGE(CR192:CT192),AVERAGE(CO192:CQ192),AVERAGE(CL192:CN192)),"N/A"))))</f>
        <v>N/A</v>
      </c>
      <c r="CY192" t="str">
        <f>IF(BH192="Unión por la Patria (Frente de Todos)",AVERAGE(CP192:CR192)-MIN(AVERAGE(CM192:CO192),AVERAGE(CS192:CU192),AVERAGE(CV192:CX192)),IF(BH192="Juntos por el Cambio",AVERAGE(CM192:CO192)-MIN(AVERAGE(CP192:CR192),AVERAGE(CS192:CU192),AVERAGE(CV192:CX192)),IF(BH192="La Libertad Avanza",AVERAGE(CS192:CU192)-MIN(AVERAGE(CV192:CX192),AVERAGE(CP192:CR192),AVERAGE(CM192:CO192)),IF(BH192="Frente de Izquierda",AVERAGE(CV192:CX192)-MIN(AVERAGE(CS192:CU192),AVERAGE(CP192:CR192),AVERAGE(CM192:CO192)),"N/A"))))</f>
        <v>N/A</v>
      </c>
      <c r="CZ192" t="str">
        <f>IF(BI192="Unión por la Patria (Frente de Todos)",AVERAGE(CQ192:CS192)-MIN(AVERAGE(CN192:CP192),AVERAGE(CT192:CV192),AVERAGE(CW192:CY192)),IF(BI192="Juntos por el Cambio",AVERAGE(CN192:CP192)-MIN(AVERAGE(CQ192:CS192),AVERAGE(CT192:CV192),AVERAGE(CW192:CY192)),IF(BI192="La Libertad Avanza",AVERAGE(CT192:CV192)-MIN(AVERAGE(CW192:CY192),AVERAGE(CQ192:CS192),AVERAGE(CN192:CP192)),IF(BI192="Frente de Izquierda",AVERAGE(CW192:CY192)-MIN(AVERAGE(CT192:CV192),AVERAGE(CQ192:CS192),AVERAGE(CN192:CP192)),"N/A"))))</f>
        <v>N/A</v>
      </c>
      <c r="DA192" t="str">
        <f>IF(BJ192="Unión por la Patria (Frente de Todos)",AVERAGE(CR192:CT192)-MIN(AVERAGE(CO192:CQ192),AVERAGE(CU192:CW192),AVERAGE(CX192:CZ192)),IF(BJ192="Juntos por el Cambio",AVERAGE(CO192:CQ192)-MIN(AVERAGE(CR192:CT192),AVERAGE(CU192:CW192),AVERAGE(CX192:CZ192)),IF(BJ192="La Libertad Avanza",AVERAGE(CU192:CW192)-MIN(AVERAGE(CX192:CZ192),AVERAGE(CR192:CT192),AVERAGE(CO192:CQ192)),IF(BJ192="Frente de Izquierda",AVERAGE(CX192:CZ192)-MIN(AVERAGE(CU192:CW192),AVERAGE(CR192:CT192),AVERAGE(CO192:CQ192)),"N/A"))))</f>
        <v>N/A</v>
      </c>
      <c r="DB192" t="str">
        <f>IF(BK192="Unión por la Patria (Frente de Todos)",AVERAGE(CS192:CU192)-MIN(AVERAGE(CP192:CR192),AVERAGE(CV192:CX192),AVERAGE(CY192:DA192)),IF(BK192="Juntos por el Cambio",AVERAGE(CP192:CR192)-MIN(AVERAGE(CS192:CU192),AVERAGE(CV192:CX192),AVERAGE(CY192:DA192)),IF(BK192="La Libertad Avanza",AVERAGE(CV192:CX192)-MIN(AVERAGE(CY192:DA192),AVERAGE(CS192:CU192),AVERAGE(CP192:CR192)),IF(BK192="Frente de Izquierda",AVERAGE(CY192:DA192)-MIN(AVERAGE(CV192:CX192),AVERAGE(CS192:CU192),AVERAGE(CP192:CR192)),"N/A"))))</f>
        <v>N/A</v>
      </c>
      <c r="DC192" t="str">
        <f>IF(BL192="Unión por la Patria (Frente de Todos)",AVERAGE(CT192:CV192)-MIN(AVERAGE(CQ192:CS192),AVERAGE(CW192:CY192),AVERAGE(CZ192:DB192)),IF(BL192="Juntos por el Cambio",AVERAGE(CQ192:CS192)-MIN(AVERAGE(CT192:CV192),AVERAGE(CW192:CY192),AVERAGE(CZ192:DB192)),IF(BL192="La Libertad Avanza",AVERAGE(CW192:CY192)-MIN(AVERAGE(CZ192:DB192),AVERAGE(CT192:CV192),AVERAGE(CQ192:CS192)),IF(BL192="Frente de Izquierda",AVERAGE(CZ192:DB192)-MIN(AVERAGE(CW192:CY192),AVERAGE(CT192:CV192),AVERAGE(CQ192:CS192)),"N/A"))))</f>
        <v>N/A</v>
      </c>
      <c r="DD192" t="str">
        <f>IF(BE192="Unión por la Patria (Frente de Todos)",CN192-AVERAGE(CK192,CQ192,CT192),IF(BE192="Juntos por el Cambio",CK192-AVERAGE(CN192,CQ192,CT192),IF(BE192="La Libertad Avanza",CQ192-AVERAGE(CK192,CN192,CT192),IF(BE192="Frente de Izquierda",CT192-AVERAGE(CK192,CN192,CQ192),"N/A"))))</f>
        <v>N/A</v>
      </c>
      <c r="DE192" t="str">
        <f>IF(BE192="Unión por la Patria (Frente de Todos)",AVERAGE(CJ192:CL192,CP192:CU192),IF(BE192="Juntos por el Cambio",AVERAGE(CM192:CU192),IF(BE192="La Libertad Avanza",AVERAGE(CS192:CU192,CJ192:CO192),IF(BE192="Frente de Izquierda",AVERAGE(CJ192:CR192),"N/A"))))</f>
        <v>N/A</v>
      </c>
      <c r="DF192" t="s">
        <v>518</v>
      </c>
      <c r="DG192" t="s">
        <v>518</v>
      </c>
      <c r="DH192" t="s">
        <v>518</v>
      </c>
      <c r="DI192" t="s">
        <v>518</v>
      </c>
      <c r="DJ192" t="s">
        <v>518</v>
      </c>
      <c r="DK192" t="s">
        <v>518</v>
      </c>
      <c r="DL192" t="s">
        <v>518</v>
      </c>
      <c r="DM192" t="s">
        <v>518</v>
      </c>
      <c r="DN192" t="s">
        <v>518</v>
      </c>
      <c r="DO192" t="s">
        <v>518</v>
      </c>
      <c r="DP192" t="s">
        <v>518</v>
      </c>
      <c r="DQ192" t="s">
        <v>518</v>
      </c>
      <c r="DR192" t="s">
        <v>518</v>
      </c>
      <c r="DS192" t="s">
        <v>518</v>
      </c>
      <c r="DT192" t="s">
        <v>518</v>
      </c>
      <c r="DU192" t="s">
        <v>518</v>
      </c>
      <c r="DV192" t="s">
        <v>518</v>
      </c>
      <c r="DW192" t="s">
        <v>518</v>
      </c>
      <c r="DX192" t="s">
        <v>518</v>
      </c>
      <c r="DY192" t="s">
        <v>518</v>
      </c>
      <c r="DZ192" t="s">
        <v>518</v>
      </c>
    </row>
    <row r="193" spans="1:130" x14ac:dyDescent="0.2">
      <c r="A193" s="44">
        <v>237</v>
      </c>
      <c r="B193" s="44" t="s">
        <v>518</v>
      </c>
      <c r="C193" s="44" t="s">
        <v>47</v>
      </c>
      <c r="D193" s="44">
        <v>2</v>
      </c>
      <c r="E193" s="44">
        <v>5</v>
      </c>
      <c r="F193" s="44">
        <v>3</v>
      </c>
      <c r="G193" s="44">
        <v>2</v>
      </c>
      <c r="H193" s="44">
        <v>5</v>
      </c>
      <c r="I193" s="44">
        <v>3</v>
      </c>
      <c r="J193" s="44">
        <v>4</v>
      </c>
      <c r="K193" s="44">
        <f>AVERAGE(ABS(F193-4),ABS(G193-4),ABS(H193-4),ABS(I193-4),ABS(J193-4))</f>
        <v>1</v>
      </c>
      <c r="L193" s="44">
        <v>6</v>
      </c>
      <c r="M193" s="44">
        <v>5</v>
      </c>
      <c r="N193" s="44">
        <v>7</v>
      </c>
      <c r="O193" s="9">
        <f>AVERAGE(L193:N193)</f>
        <v>6</v>
      </c>
      <c r="P193" s="44">
        <v>3</v>
      </c>
      <c r="Q193" s="44">
        <v>7</v>
      </c>
      <c r="R193" s="44">
        <v>3</v>
      </c>
      <c r="S193" s="44">
        <v>7</v>
      </c>
      <c r="T193" s="44">
        <f>-P193+Q193-R193+S193</f>
        <v>8</v>
      </c>
      <c r="U193" s="44">
        <v>5</v>
      </c>
      <c r="V193" s="44">
        <v>2</v>
      </c>
      <c r="W193" s="44">
        <v>4</v>
      </c>
      <c r="X193" s="44"/>
      <c r="Y193" s="44"/>
      <c r="Z193" s="44"/>
      <c r="AA193" s="44"/>
      <c r="AB193" s="44"/>
      <c r="AC193" s="44"/>
      <c r="AD193" s="44"/>
      <c r="AE193" s="44"/>
      <c r="AF193" s="44"/>
      <c r="AG193" s="44">
        <f>AVERAGE(U193:AF193)</f>
        <v>3.6666666666666665</v>
      </c>
      <c r="AH193" s="44">
        <v>5</v>
      </c>
      <c r="AI193" s="44">
        <v>5</v>
      </c>
      <c r="AJ193" s="44">
        <v>5</v>
      </c>
      <c r="AK193" s="44">
        <v>3</v>
      </c>
      <c r="AL193" s="44">
        <v>3</v>
      </c>
      <c r="AM193" s="44">
        <v>3</v>
      </c>
      <c r="AN193" s="44">
        <v>3</v>
      </c>
      <c r="AO193" s="44">
        <v>3</v>
      </c>
      <c r="AP193" s="44">
        <v>3</v>
      </c>
      <c r="AQ193" s="44">
        <v>4</v>
      </c>
      <c r="AR193" s="44">
        <v>4</v>
      </c>
      <c r="AS193" s="44">
        <v>4</v>
      </c>
      <c r="AT193">
        <f>IF(C193="Unión por la Patria (Frente de Todos)",AVERAGE(AK193:AM193)-MIN(AVERAGE(AH193:AJ193),AVERAGE(AN193:AP193),AVERAGE(AQ193:AS193)),IF(C193="Juntos por el Cambio",AVERAGE(AH193:AJ193)-MIN(AVERAGE(AK193:AM193),AVERAGE(AN193:AP193),AVERAGE(AQ193:AS193)),IF(C193="La Libertad Avanza",AVERAGE(AN193:AP193)-MIN(AVERAGE(AQ193:AS193),AVERAGE(AK193:AM193),AVERAGE(AH193:AJ193)),IF(C193="Frente de Izquierda",AVERAGE(AQ193:AS193)-MIN(AVERAGE(AN193:AP193),AVERAGE(AK193:AM193),AVERAGE(AH193:AJ193)),"N/A"))))</f>
        <v>2</v>
      </c>
      <c r="AU193">
        <f>MAX(SUM(AH193:AJ193),SUM(AK193:AM193),SUM(AN193:AP193),SUM(AQ193:AS193))-MIN(SUM(AH193:AJ193),SUM(AK193:AM193),SUM(AN193:AP193),SUM(AQ193:AS193))</f>
        <v>6</v>
      </c>
      <c r="AV193">
        <f>IF(C193="Unión por la Patria (Frente de Todos)",AVERAGE(AK193:AM193)-AVERAGE(AH193:AJ193,AN193:AP193,AQ193:AS193),IF(C193="Juntos por el Cambio",AVERAGE(AH193:AJ193)-AVERAGE(AK193:AS193),IF(C193="La Libertad Avanza",AVERAGE(AN193:AP193)-AVERAGE(AQ193:AS193,AH193:AM193),IF(C193="Frente de Izquierda",AVERAGE(AQ193:AS193)-AVERAGE(AH193:AP193),"N/A"))))</f>
        <v>1.6666666666666665</v>
      </c>
      <c r="AW193">
        <f>IF(C193="Unión por la Patria (Frente de Todos)",AK193-MIN(AH193,AN193,AQ193),IF(C193="Juntos por el Cambio",AH193-MIN(AK193,AN193,AQ193),IF(C193="La Libertad Avanza",AN193-MIN(AH193,AK193,AQ193),IF(C193="Frente de Izquierda",AQ193-MIN(AH193,AK193,AN193),"N/A"))))</f>
        <v>2</v>
      </c>
      <c r="AX193">
        <f>MAX(AH193,AK193,AN193,AQ193)-MIN(AH193,AK193,AN193,AQ193)</f>
        <v>2</v>
      </c>
      <c r="AY193">
        <f>IF(C193="Unión por la Patria (Frente de Todos)",AK193-AVERAGE(AQ193,AN193,AH193),IF(C193="Juntos por el Cambio",AH193-AVERAGE(AK193,AN193,AQ193),IF(C193="La Libertad Avanza",AN193-AVERAGE(AQ193,AK193,AH193),IF(C193="Frente de Izquierda",AQ193-AVERAGE(AN193,AK193,AH193),"N/A"))))</f>
        <v>1.6666666666666665</v>
      </c>
      <c r="AZ193">
        <f>IF(C193="Unión por la Patria (Frente de Todos)",AL193-MIN(AI193,AO193,AR193),IF(C193="Juntos por el Cambio",AI193-MIN(AL193,AO193,AR193),IF(C193="La Libertad Avanza",AO193-MIN(AI193,AL193,AR193),IF(C193="Frente de Izquierda",AR193-MIN(AI193,AL193,AO193),"N/A"))))</f>
        <v>2</v>
      </c>
      <c r="BA193">
        <f>MAX(AI193,AL193,AO193,AR193)-MIN(AI193,AL193,AO193,AR193)</f>
        <v>2</v>
      </c>
      <c r="BB193">
        <f>IF(C193="Unión por la Patria (Frente de Todos)",AL193-AVERAGE(AI193,AO193,AR193),IF(C193="Juntos por el Cambio",AI193-AVERAGE(AL193,AO193,AR193),IF(C193="La Libertad Avanza",AO193-AVERAGE(AI193,AL193,AR193),IF(C193="Frente de Izquierda",AR193-AVERAGE(AI193,AL193,AO193),"N/A"))))</f>
        <v>1.6666666666666665</v>
      </c>
      <c r="BC193">
        <f>IF(C193="Unión por la Patria (Frente de Todos)",AVERAGE(AH193:AJ193,AN193:AS193),IF(C193="Juntos por el Cambio",AVERAGE(AK193:AS193),IF(C193="La Libertad Avanza",AVERAGE(AQ193:AS193,AH193:AM193),IF(C193="Frente de Izquierda",AVERAGE(AH193:AP193),"N/A"))))</f>
        <v>3.3333333333333335</v>
      </c>
      <c r="BE193" t="s">
        <v>518</v>
      </c>
      <c r="BF193" t="s">
        <v>518</v>
      </c>
      <c r="BG193" t="s">
        <v>518</v>
      </c>
      <c r="BH193" t="s">
        <v>518</v>
      </c>
      <c r="BI193" t="s">
        <v>518</v>
      </c>
      <c r="BJ193" t="s">
        <v>518</v>
      </c>
      <c r="BK193" t="s">
        <v>518</v>
      </c>
      <c r="BL193" t="s">
        <v>518</v>
      </c>
      <c r="BM193" t="s">
        <v>518</v>
      </c>
      <c r="BN193" t="s">
        <v>518</v>
      </c>
      <c r="BO193" t="s">
        <v>518</v>
      </c>
      <c r="BP193" t="s">
        <v>518</v>
      </c>
      <c r="BQ193" t="s">
        <v>518</v>
      </c>
      <c r="BR193" t="s">
        <v>518</v>
      </c>
      <c r="BS193" t="s">
        <v>518</v>
      </c>
      <c r="BT193" t="s">
        <v>518</v>
      </c>
      <c r="BU193" t="s">
        <v>518</v>
      </c>
      <c r="BV193" t="s">
        <v>518</v>
      </c>
      <c r="BW193" t="s">
        <v>518</v>
      </c>
      <c r="BX193" t="s">
        <v>518</v>
      </c>
      <c r="BY193" t="s">
        <v>518</v>
      </c>
      <c r="BZ193" t="s">
        <v>518</v>
      </c>
      <c r="CA193" t="s">
        <v>518</v>
      </c>
      <c r="CB193" t="s">
        <v>518</v>
      </c>
      <c r="CC193" t="s">
        <v>518</v>
      </c>
      <c r="CD193" t="s">
        <v>518</v>
      </c>
      <c r="CE193" t="s">
        <v>518</v>
      </c>
      <c r="CF193" t="s">
        <v>518</v>
      </c>
      <c r="CG193" t="s">
        <v>518</v>
      </c>
      <c r="CH193" t="s">
        <v>518</v>
      </c>
      <c r="CI193" t="s">
        <v>518</v>
      </c>
      <c r="CJ193" t="s">
        <v>518</v>
      </c>
      <c r="CK193" t="s">
        <v>518</v>
      </c>
      <c r="CL193" t="s">
        <v>518</v>
      </c>
      <c r="CM193" t="s">
        <v>518</v>
      </c>
      <c r="CN193" t="s">
        <v>518</v>
      </c>
      <c r="CO193" t="s">
        <v>518</v>
      </c>
      <c r="CP193" t="s">
        <v>518</v>
      </c>
      <c r="CQ193" t="s">
        <v>518</v>
      </c>
      <c r="CR193" t="s">
        <v>518</v>
      </c>
      <c r="CS193" t="s">
        <v>518</v>
      </c>
      <c r="CT193" t="s">
        <v>518</v>
      </c>
      <c r="CU193" t="s">
        <v>518</v>
      </c>
      <c r="CV193" t="str">
        <f>IF(BE193="Unión por la Patria (Frente de Todos)",AVERAGE(CM193:CO193)-MIN(AVERAGE(CJ193:CL193),AVERAGE(CP193:CR193),AVERAGE(CS193:CU193)),IF(BE193="Juntos por el Cambio",AVERAGE(CJ193:CL193)-MIN(AVERAGE(CM193:CO193),AVERAGE(CP193:CR193),AVERAGE(CS193:CU193)),IF(BE193="La Libertad Avanza",AVERAGE(CP193:CR193)-MIN(AVERAGE(CS193:CU193),AVERAGE(CM193:CO193),AVERAGE(CJ193:CL193)),IF(BE193="Frente de Izquierda",AVERAGE(CS193:CU193)-MIN(AVERAGE(CP193:CR193),AVERAGE(CM193:CO193),AVERAGE(CJ193:CL193)),"N/A"))))</f>
        <v>N/A</v>
      </c>
      <c r="CW193" t="str">
        <f>IF(BF193="Unión por la Patria (Frente de Todos)",AVERAGE(CN193:CP193)-MIN(AVERAGE(CK193:CM193),AVERAGE(CQ193:CS193),AVERAGE(CT193:CV193)),IF(BF193="Juntos por el Cambio",AVERAGE(CK193:CM193)-MIN(AVERAGE(CN193:CP193),AVERAGE(CQ193:CS193),AVERAGE(CT193:CV193)),IF(BF193="La Libertad Avanza",AVERAGE(CQ193:CS193)-MIN(AVERAGE(CT193:CV193),AVERAGE(CN193:CP193),AVERAGE(CK193:CM193)),IF(BF193="Frente de Izquierda",AVERAGE(CT193:CV193)-MIN(AVERAGE(CQ193:CS193),AVERAGE(CN193:CP193),AVERAGE(CK193:CM193)),"N/A"))))</f>
        <v>N/A</v>
      </c>
      <c r="CX193" t="str">
        <f>IF(BG193="Unión por la Patria (Frente de Todos)",AVERAGE(CO193:CQ193)-MIN(AVERAGE(CL193:CN193),AVERAGE(CR193:CT193),AVERAGE(CU193:CW193)),IF(BG193="Juntos por el Cambio",AVERAGE(CL193:CN193)-MIN(AVERAGE(CO193:CQ193),AVERAGE(CR193:CT193),AVERAGE(CU193:CW193)),IF(BG193="La Libertad Avanza",AVERAGE(CR193:CT193)-MIN(AVERAGE(CU193:CW193),AVERAGE(CO193:CQ193),AVERAGE(CL193:CN193)),IF(BG193="Frente de Izquierda",AVERAGE(CU193:CW193)-MIN(AVERAGE(CR193:CT193),AVERAGE(CO193:CQ193),AVERAGE(CL193:CN193)),"N/A"))))</f>
        <v>N/A</v>
      </c>
      <c r="CY193" t="str">
        <f>IF(BH193="Unión por la Patria (Frente de Todos)",AVERAGE(CP193:CR193)-MIN(AVERAGE(CM193:CO193),AVERAGE(CS193:CU193),AVERAGE(CV193:CX193)),IF(BH193="Juntos por el Cambio",AVERAGE(CM193:CO193)-MIN(AVERAGE(CP193:CR193),AVERAGE(CS193:CU193),AVERAGE(CV193:CX193)),IF(BH193="La Libertad Avanza",AVERAGE(CS193:CU193)-MIN(AVERAGE(CV193:CX193),AVERAGE(CP193:CR193),AVERAGE(CM193:CO193)),IF(BH193="Frente de Izquierda",AVERAGE(CV193:CX193)-MIN(AVERAGE(CS193:CU193),AVERAGE(CP193:CR193),AVERAGE(CM193:CO193)),"N/A"))))</f>
        <v>N/A</v>
      </c>
      <c r="CZ193" t="str">
        <f>IF(BI193="Unión por la Patria (Frente de Todos)",AVERAGE(CQ193:CS193)-MIN(AVERAGE(CN193:CP193),AVERAGE(CT193:CV193),AVERAGE(CW193:CY193)),IF(BI193="Juntos por el Cambio",AVERAGE(CN193:CP193)-MIN(AVERAGE(CQ193:CS193),AVERAGE(CT193:CV193),AVERAGE(CW193:CY193)),IF(BI193="La Libertad Avanza",AVERAGE(CT193:CV193)-MIN(AVERAGE(CW193:CY193),AVERAGE(CQ193:CS193),AVERAGE(CN193:CP193)),IF(BI193="Frente de Izquierda",AVERAGE(CW193:CY193)-MIN(AVERAGE(CT193:CV193),AVERAGE(CQ193:CS193),AVERAGE(CN193:CP193)),"N/A"))))</f>
        <v>N/A</v>
      </c>
      <c r="DA193" t="str">
        <f>IF(BJ193="Unión por la Patria (Frente de Todos)",AVERAGE(CR193:CT193)-MIN(AVERAGE(CO193:CQ193),AVERAGE(CU193:CW193),AVERAGE(CX193:CZ193)),IF(BJ193="Juntos por el Cambio",AVERAGE(CO193:CQ193)-MIN(AVERAGE(CR193:CT193),AVERAGE(CU193:CW193),AVERAGE(CX193:CZ193)),IF(BJ193="La Libertad Avanza",AVERAGE(CU193:CW193)-MIN(AVERAGE(CX193:CZ193),AVERAGE(CR193:CT193),AVERAGE(CO193:CQ193)),IF(BJ193="Frente de Izquierda",AVERAGE(CX193:CZ193)-MIN(AVERAGE(CU193:CW193),AVERAGE(CR193:CT193),AVERAGE(CO193:CQ193)),"N/A"))))</f>
        <v>N/A</v>
      </c>
      <c r="DB193" t="str">
        <f>IF(BK193="Unión por la Patria (Frente de Todos)",AVERAGE(CS193:CU193)-MIN(AVERAGE(CP193:CR193),AVERAGE(CV193:CX193),AVERAGE(CY193:DA193)),IF(BK193="Juntos por el Cambio",AVERAGE(CP193:CR193)-MIN(AVERAGE(CS193:CU193),AVERAGE(CV193:CX193),AVERAGE(CY193:DA193)),IF(BK193="La Libertad Avanza",AVERAGE(CV193:CX193)-MIN(AVERAGE(CY193:DA193),AVERAGE(CS193:CU193),AVERAGE(CP193:CR193)),IF(BK193="Frente de Izquierda",AVERAGE(CY193:DA193)-MIN(AVERAGE(CV193:CX193),AVERAGE(CS193:CU193),AVERAGE(CP193:CR193)),"N/A"))))</f>
        <v>N/A</v>
      </c>
      <c r="DC193" t="str">
        <f>IF(BL193="Unión por la Patria (Frente de Todos)",AVERAGE(CT193:CV193)-MIN(AVERAGE(CQ193:CS193),AVERAGE(CW193:CY193),AVERAGE(CZ193:DB193)),IF(BL193="Juntos por el Cambio",AVERAGE(CQ193:CS193)-MIN(AVERAGE(CT193:CV193),AVERAGE(CW193:CY193),AVERAGE(CZ193:DB193)),IF(BL193="La Libertad Avanza",AVERAGE(CW193:CY193)-MIN(AVERAGE(CZ193:DB193),AVERAGE(CT193:CV193),AVERAGE(CQ193:CS193)),IF(BL193="Frente de Izquierda",AVERAGE(CZ193:DB193)-MIN(AVERAGE(CW193:CY193),AVERAGE(CT193:CV193),AVERAGE(CQ193:CS193)),"N/A"))))</f>
        <v>N/A</v>
      </c>
      <c r="DD193" t="str">
        <f>IF(BE193="Unión por la Patria (Frente de Todos)",CN193-AVERAGE(CK193,CQ193,CT193),IF(BE193="Juntos por el Cambio",CK193-AVERAGE(CN193,CQ193,CT193),IF(BE193="La Libertad Avanza",CQ193-AVERAGE(CK193,CN193,CT193),IF(BE193="Frente de Izquierda",CT193-AVERAGE(CK193,CN193,CQ193),"N/A"))))</f>
        <v>N/A</v>
      </c>
      <c r="DE193" t="str">
        <f>IF(BE193="Unión por la Patria (Frente de Todos)",AVERAGE(CJ193:CL193,CP193:CU193),IF(BE193="Juntos por el Cambio",AVERAGE(CM193:CU193),IF(BE193="La Libertad Avanza",AVERAGE(CS193:CU193,CJ193:CO193),IF(BE193="Frente de Izquierda",AVERAGE(CJ193:CR193),"N/A"))))</f>
        <v>N/A</v>
      </c>
      <c r="DF193" t="s">
        <v>518</v>
      </c>
      <c r="DG193" t="s">
        <v>518</v>
      </c>
      <c r="DH193" t="s">
        <v>518</v>
      </c>
      <c r="DI193" t="s">
        <v>518</v>
      </c>
      <c r="DJ193" t="s">
        <v>518</v>
      </c>
      <c r="DK193" t="s">
        <v>518</v>
      </c>
      <c r="DL193" t="s">
        <v>518</v>
      </c>
      <c r="DM193" t="s">
        <v>518</v>
      </c>
      <c r="DN193" t="s">
        <v>518</v>
      </c>
      <c r="DO193" t="s">
        <v>518</v>
      </c>
      <c r="DP193" t="s">
        <v>518</v>
      </c>
      <c r="DQ193" t="s">
        <v>518</v>
      </c>
      <c r="DR193" t="s">
        <v>518</v>
      </c>
      <c r="DS193" t="s">
        <v>518</v>
      </c>
      <c r="DT193" t="s">
        <v>518</v>
      </c>
      <c r="DU193" t="s">
        <v>518</v>
      </c>
      <c r="DV193" t="s">
        <v>518</v>
      </c>
      <c r="DW193" t="s">
        <v>518</v>
      </c>
      <c r="DX193" t="s">
        <v>518</v>
      </c>
      <c r="DY193" t="s">
        <v>518</v>
      </c>
      <c r="DZ193" t="s">
        <v>518</v>
      </c>
    </row>
    <row r="194" spans="1:130" x14ac:dyDescent="0.2">
      <c r="A194" s="44">
        <v>289</v>
      </c>
      <c r="B194" s="44" t="s">
        <v>518</v>
      </c>
      <c r="C194" s="44" t="s">
        <v>53</v>
      </c>
      <c r="D194" s="44">
        <v>5</v>
      </c>
      <c r="E194" s="44">
        <v>5</v>
      </c>
      <c r="F194" s="44">
        <v>4</v>
      </c>
      <c r="G194" s="44">
        <v>1</v>
      </c>
      <c r="H194" s="44">
        <v>3</v>
      </c>
      <c r="I194" s="44">
        <v>3</v>
      </c>
      <c r="J194" s="44">
        <v>4</v>
      </c>
      <c r="K194" s="44">
        <f>AVERAGE(ABS(F194-4),ABS(G194-4),ABS(H194-4),ABS(I194-4),ABS(J194-4))</f>
        <v>1</v>
      </c>
      <c r="L194" s="44">
        <v>5</v>
      </c>
      <c r="M194" s="44">
        <v>4</v>
      </c>
      <c r="N194" s="44">
        <v>7</v>
      </c>
      <c r="O194" s="9">
        <f>AVERAGE(L194:N194)</f>
        <v>5.333333333333333</v>
      </c>
      <c r="P194" s="44">
        <v>3</v>
      </c>
      <c r="Q194" s="44">
        <v>7</v>
      </c>
      <c r="R194" s="44">
        <v>3</v>
      </c>
      <c r="S194" s="44">
        <v>5</v>
      </c>
      <c r="T194" s="44">
        <f>-P194+Q194-R194+S194</f>
        <v>6</v>
      </c>
      <c r="U194" s="44"/>
      <c r="V194" s="44"/>
      <c r="W194" s="44"/>
      <c r="X194" s="44">
        <v>3</v>
      </c>
      <c r="Y194" s="44">
        <v>3</v>
      </c>
      <c r="Z194" s="44">
        <v>5</v>
      </c>
      <c r="AA194" s="44"/>
      <c r="AB194" s="44"/>
      <c r="AC194" s="44"/>
      <c r="AD194" s="44"/>
      <c r="AE194" s="44"/>
      <c r="AF194" s="44"/>
      <c r="AG194" s="44">
        <f>AVERAGE(U194:AF194)</f>
        <v>3.6666666666666665</v>
      </c>
      <c r="AH194" s="44">
        <v>4</v>
      </c>
      <c r="AI194" s="44">
        <v>5</v>
      </c>
      <c r="AJ194" s="44">
        <v>4</v>
      </c>
      <c r="AK194" s="44">
        <v>5</v>
      </c>
      <c r="AL194" s="44">
        <v>6</v>
      </c>
      <c r="AM194" s="44">
        <v>6</v>
      </c>
      <c r="AN194" s="44">
        <v>3</v>
      </c>
      <c r="AO194" s="44">
        <v>3</v>
      </c>
      <c r="AP194" s="44">
        <v>2</v>
      </c>
      <c r="AQ194" s="44">
        <v>3</v>
      </c>
      <c r="AR194" s="44">
        <v>4</v>
      </c>
      <c r="AS194" s="44">
        <v>5</v>
      </c>
      <c r="AT194">
        <f>IF(C194="Unión por la Patria (Frente de Todos)",AVERAGE(AK194:AM194)-MIN(AVERAGE(AH194:AJ194),AVERAGE(AN194:AP194),AVERAGE(AQ194:AS194)),IF(C194="Juntos por el Cambio",AVERAGE(AH194:AJ194)-MIN(AVERAGE(AK194:AM194),AVERAGE(AN194:AP194),AVERAGE(AQ194:AS194)),IF(C194="La Libertad Avanza",AVERAGE(AN194:AP194)-MIN(AVERAGE(AQ194:AS194),AVERAGE(AK194:AM194),AVERAGE(AH194:AJ194)),IF(C194="Frente de Izquierda",AVERAGE(AQ194:AS194)-MIN(AVERAGE(AN194:AP194),AVERAGE(AK194:AM194),AVERAGE(AH194:AJ194)),"N/A"))))</f>
        <v>3.0000000000000004</v>
      </c>
      <c r="AU194">
        <f>MAX(SUM(AH194:AJ194),SUM(AK194:AM194),SUM(AN194:AP194),SUM(AQ194:AS194))-MIN(SUM(AH194:AJ194),SUM(AK194:AM194),SUM(AN194:AP194),SUM(AQ194:AS194))</f>
        <v>9</v>
      </c>
      <c r="AV194">
        <f>IF(C194="Unión por la Patria (Frente de Todos)",AVERAGE(AK194:AM194)-AVERAGE(AH194:AJ194,AN194:AP194,AQ194:AS194),IF(C194="Juntos por el Cambio",AVERAGE(AH194:AJ194)-AVERAGE(AK194:AS194),IF(C194="La Libertad Avanza",AVERAGE(AN194:AP194)-AVERAGE(AQ194:AS194,AH194:AM194),IF(C194="Frente de Izquierda",AVERAGE(AQ194:AS194)-AVERAGE(AH194:AP194),"N/A"))))</f>
        <v>2.0000000000000004</v>
      </c>
      <c r="AW194">
        <f>IF(C194="Unión por la Patria (Frente de Todos)",AK194-MIN(AH194,AN194,AQ194),IF(C194="Juntos por el Cambio",AH194-MIN(AK194,AN194,AQ194),IF(C194="La Libertad Avanza",AN194-MIN(AH194,AK194,AQ194),IF(C194="Frente de Izquierda",AQ194-MIN(AH194,AK194,AN194),"N/A"))))</f>
        <v>2</v>
      </c>
      <c r="AX194">
        <f>MAX(AH194,AK194,AN194,AQ194)-MIN(AH194,AK194,AN194,AQ194)</f>
        <v>2</v>
      </c>
      <c r="AY194">
        <f>IF(C194="Unión por la Patria (Frente de Todos)",AK194-AVERAGE(AQ194,AN194,AH194),IF(C194="Juntos por el Cambio",AH194-AVERAGE(AK194,AN194,AQ194),IF(C194="La Libertad Avanza",AN194-AVERAGE(AQ194,AK194,AH194),IF(C194="Frente de Izquierda",AQ194-AVERAGE(AN194,AK194,AH194),"N/A"))))</f>
        <v>1.6666666666666665</v>
      </c>
      <c r="AZ194">
        <f>IF(C194="Unión por la Patria (Frente de Todos)",AL194-MIN(AI194,AO194,AR194),IF(C194="Juntos por el Cambio",AI194-MIN(AL194,AO194,AR194),IF(C194="La Libertad Avanza",AO194-MIN(AI194,AL194,AR194),IF(C194="Frente de Izquierda",AR194-MIN(AI194,AL194,AO194),"N/A"))))</f>
        <v>3</v>
      </c>
      <c r="BA194">
        <f>MAX(AI194,AL194,AO194,AR194)-MIN(AI194,AL194,AO194,AR194)</f>
        <v>3</v>
      </c>
      <c r="BB194">
        <f>IF(C194="Unión por la Patria (Frente de Todos)",AL194-AVERAGE(AI194,AO194,AR194),IF(C194="Juntos por el Cambio",AI194-AVERAGE(AL194,AO194,AR194),IF(C194="La Libertad Avanza",AO194-AVERAGE(AI194,AL194,AR194),IF(C194="Frente de Izquierda",AR194-AVERAGE(AI194,AL194,AO194),"N/A"))))</f>
        <v>2</v>
      </c>
      <c r="BC194">
        <f>IF(C194="Unión por la Patria (Frente de Todos)",AVERAGE(AH194:AJ194,AN194:AS194),IF(C194="Juntos por el Cambio",AVERAGE(AK194:AS194),IF(C194="La Libertad Avanza",AVERAGE(AQ194:AS194,AH194:AM194),IF(C194="Frente de Izquierda",AVERAGE(AH194:AP194),"N/A"))))</f>
        <v>3.6666666666666665</v>
      </c>
      <c r="BE194" t="s">
        <v>518</v>
      </c>
      <c r="BF194" t="s">
        <v>518</v>
      </c>
      <c r="BG194" t="s">
        <v>518</v>
      </c>
      <c r="BH194" t="s">
        <v>518</v>
      </c>
      <c r="BI194" t="s">
        <v>518</v>
      </c>
      <c r="BJ194" t="s">
        <v>518</v>
      </c>
      <c r="BK194" t="s">
        <v>518</v>
      </c>
      <c r="BL194" t="s">
        <v>518</v>
      </c>
      <c r="BM194" t="s">
        <v>518</v>
      </c>
      <c r="BN194" t="s">
        <v>518</v>
      </c>
      <c r="BO194" t="s">
        <v>518</v>
      </c>
      <c r="BP194" t="s">
        <v>518</v>
      </c>
      <c r="BQ194" t="s">
        <v>518</v>
      </c>
      <c r="BR194" t="s">
        <v>518</v>
      </c>
      <c r="BS194" t="s">
        <v>518</v>
      </c>
      <c r="BT194" t="s">
        <v>518</v>
      </c>
      <c r="BU194" t="s">
        <v>518</v>
      </c>
      <c r="BV194" t="s">
        <v>518</v>
      </c>
      <c r="BW194" t="s">
        <v>518</v>
      </c>
      <c r="BX194" t="s">
        <v>518</v>
      </c>
      <c r="BY194" t="s">
        <v>518</v>
      </c>
      <c r="BZ194" t="s">
        <v>518</v>
      </c>
      <c r="CA194" t="s">
        <v>518</v>
      </c>
      <c r="CB194" t="s">
        <v>518</v>
      </c>
      <c r="CC194" t="s">
        <v>518</v>
      </c>
      <c r="CD194" t="s">
        <v>518</v>
      </c>
      <c r="CE194" t="s">
        <v>518</v>
      </c>
      <c r="CF194" t="s">
        <v>518</v>
      </c>
      <c r="CG194" t="s">
        <v>518</v>
      </c>
      <c r="CH194" t="s">
        <v>518</v>
      </c>
      <c r="CI194" t="s">
        <v>518</v>
      </c>
      <c r="CJ194" t="s">
        <v>518</v>
      </c>
      <c r="CK194" t="s">
        <v>518</v>
      </c>
      <c r="CL194" t="s">
        <v>518</v>
      </c>
      <c r="CM194" t="s">
        <v>518</v>
      </c>
      <c r="CN194" t="s">
        <v>518</v>
      </c>
      <c r="CO194" t="s">
        <v>518</v>
      </c>
      <c r="CP194" t="s">
        <v>518</v>
      </c>
      <c r="CQ194" t="s">
        <v>518</v>
      </c>
      <c r="CR194" t="s">
        <v>518</v>
      </c>
      <c r="CS194" t="s">
        <v>518</v>
      </c>
      <c r="CT194" t="s">
        <v>518</v>
      </c>
      <c r="CU194" t="s">
        <v>518</v>
      </c>
      <c r="CV194" t="str">
        <f>IF(BE194="Unión por la Patria (Frente de Todos)",AVERAGE(CM194:CO194)-MIN(AVERAGE(CJ194:CL194),AVERAGE(CP194:CR194),AVERAGE(CS194:CU194)),IF(BE194="Juntos por el Cambio",AVERAGE(CJ194:CL194)-MIN(AVERAGE(CM194:CO194),AVERAGE(CP194:CR194),AVERAGE(CS194:CU194)),IF(BE194="La Libertad Avanza",AVERAGE(CP194:CR194)-MIN(AVERAGE(CS194:CU194),AVERAGE(CM194:CO194),AVERAGE(CJ194:CL194)),IF(BE194="Frente de Izquierda",AVERAGE(CS194:CU194)-MIN(AVERAGE(CP194:CR194),AVERAGE(CM194:CO194),AVERAGE(CJ194:CL194)),"N/A"))))</f>
        <v>N/A</v>
      </c>
      <c r="CW194" t="str">
        <f>IF(BF194="Unión por la Patria (Frente de Todos)",AVERAGE(CN194:CP194)-MIN(AVERAGE(CK194:CM194),AVERAGE(CQ194:CS194),AVERAGE(CT194:CV194)),IF(BF194="Juntos por el Cambio",AVERAGE(CK194:CM194)-MIN(AVERAGE(CN194:CP194),AVERAGE(CQ194:CS194),AVERAGE(CT194:CV194)),IF(BF194="La Libertad Avanza",AVERAGE(CQ194:CS194)-MIN(AVERAGE(CT194:CV194),AVERAGE(CN194:CP194),AVERAGE(CK194:CM194)),IF(BF194="Frente de Izquierda",AVERAGE(CT194:CV194)-MIN(AVERAGE(CQ194:CS194),AVERAGE(CN194:CP194),AVERAGE(CK194:CM194)),"N/A"))))</f>
        <v>N/A</v>
      </c>
      <c r="CX194" t="str">
        <f>IF(BG194="Unión por la Patria (Frente de Todos)",AVERAGE(CO194:CQ194)-MIN(AVERAGE(CL194:CN194),AVERAGE(CR194:CT194),AVERAGE(CU194:CW194)),IF(BG194="Juntos por el Cambio",AVERAGE(CL194:CN194)-MIN(AVERAGE(CO194:CQ194),AVERAGE(CR194:CT194),AVERAGE(CU194:CW194)),IF(BG194="La Libertad Avanza",AVERAGE(CR194:CT194)-MIN(AVERAGE(CU194:CW194),AVERAGE(CO194:CQ194),AVERAGE(CL194:CN194)),IF(BG194="Frente de Izquierda",AVERAGE(CU194:CW194)-MIN(AVERAGE(CR194:CT194),AVERAGE(CO194:CQ194),AVERAGE(CL194:CN194)),"N/A"))))</f>
        <v>N/A</v>
      </c>
      <c r="CY194" t="str">
        <f>IF(BH194="Unión por la Patria (Frente de Todos)",AVERAGE(CP194:CR194)-MIN(AVERAGE(CM194:CO194),AVERAGE(CS194:CU194),AVERAGE(CV194:CX194)),IF(BH194="Juntos por el Cambio",AVERAGE(CM194:CO194)-MIN(AVERAGE(CP194:CR194),AVERAGE(CS194:CU194),AVERAGE(CV194:CX194)),IF(BH194="La Libertad Avanza",AVERAGE(CS194:CU194)-MIN(AVERAGE(CV194:CX194),AVERAGE(CP194:CR194),AVERAGE(CM194:CO194)),IF(BH194="Frente de Izquierda",AVERAGE(CV194:CX194)-MIN(AVERAGE(CS194:CU194),AVERAGE(CP194:CR194),AVERAGE(CM194:CO194)),"N/A"))))</f>
        <v>N/A</v>
      </c>
      <c r="CZ194" t="str">
        <f>IF(BI194="Unión por la Patria (Frente de Todos)",AVERAGE(CQ194:CS194)-MIN(AVERAGE(CN194:CP194),AVERAGE(CT194:CV194),AVERAGE(CW194:CY194)),IF(BI194="Juntos por el Cambio",AVERAGE(CN194:CP194)-MIN(AVERAGE(CQ194:CS194),AVERAGE(CT194:CV194),AVERAGE(CW194:CY194)),IF(BI194="La Libertad Avanza",AVERAGE(CT194:CV194)-MIN(AVERAGE(CW194:CY194),AVERAGE(CQ194:CS194),AVERAGE(CN194:CP194)),IF(BI194="Frente de Izquierda",AVERAGE(CW194:CY194)-MIN(AVERAGE(CT194:CV194),AVERAGE(CQ194:CS194),AVERAGE(CN194:CP194)),"N/A"))))</f>
        <v>N/A</v>
      </c>
      <c r="DA194" t="str">
        <f>IF(BJ194="Unión por la Patria (Frente de Todos)",AVERAGE(CR194:CT194)-MIN(AVERAGE(CO194:CQ194),AVERAGE(CU194:CW194),AVERAGE(CX194:CZ194)),IF(BJ194="Juntos por el Cambio",AVERAGE(CO194:CQ194)-MIN(AVERAGE(CR194:CT194),AVERAGE(CU194:CW194),AVERAGE(CX194:CZ194)),IF(BJ194="La Libertad Avanza",AVERAGE(CU194:CW194)-MIN(AVERAGE(CX194:CZ194),AVERAGE(CR194:CT194),AVERAGE(CO194:CQ194)),IF(BJ194="Frente de Izquierda",AVERAGE(CX194:CZ194)-MIN(AVERAGE(CU194:CW194),AVERAGE(CR194:CT194),AVERAGE(CO194:CQ194)),"N/A"))))</f>
        <v>N/A</v>
      </c>
      <c r="DB194" t="str">
        <f>IF(BK194="Unión por la Patria (Frente de Todos)",AVERAGE(CS194:CU194)-MIN(AVERAGE(CP194:CR194),AVERAGE(CV194:CX194),AVERAGE(CY194:DA194)),IF(BK194="Juntos por el Cambio",AVERAGE(CP194:CR194)-MIN(AVERAGE(CS194:CU194),AVERAGE(CV194:CX194),AVERAGE(CY194:DA194)),IF(BK194="La Libertad Avanza",AVERAGE(CV194:CX194)-MIN(AVERAGE(CY194:DA194),AVERAGE(CS194:CU194),AVERAGE(CP194:CR194)),IF(BK194="Frente de Izquierda",AVERAGE(CY194:DA194)-MIN(AVERAGE(CV194:CX194),AVERAGE(CS194:CU194),AVERAGE(CP194:CR194)),"N/A"))))</f>
        <v>N/A</v>
      </c>
      <c r="DC194" t="str">
        <f>IF(BL194="Unión por la Patria (Frente de Todos)",AVERAGE(CT194:CV194)-MIN(AVERAGE(CQ194:CS194),AVERAGE(CW194:CY194),AVERAGE(CZ194:DB194)),IF(BL194="Juntos por el Cambio",AVERAGE(CQ194:CS194)-MIN(AVERAGE(CT194:CV194),AVERAGE(CW194:CY194),AVERAGE(CZ194:DB194)),IF(BL194="La Libertad Avanza",AVERAGE(CW194:CY194)-MIN(AVERAGE(CZ194:DB194),AVERAGE(CT194:CV194),AVERAGE(CQ194:CS194)),IF(BL194="Frente de Izquierda",AVERAGE(CZ194:DB194)-MIN(AVERAGE(CW194:CY194),AVERAGE(CT194:CV194),AVERAGE(CQ194:CS194)),"N/A"))))</f>
        <v>N/A</v>
      </c>
      <c r="DD194" t="str">
        <f>IF(BE194="Unión por la Patria (Frente de Todos)",CN194-AVERAGE(CK194,CQ194,CT194),IF(BE194="Juntos por el Cambio",CK194-AVERAGE(CN194,CQ194,CT194),IF(BE194="La Libertad Avanza",CQ194-AVERAGE(CK194,CN194,CT194),IF(BE194="Frente de Izquierda",CT194-AVERAGE(CK194,CN194,CQ194),"N/A"))))</f>
        <v>N/A</v>
      </c>
      <c r="DE194" t="str">
        <f>IF(BE194="Unión por la Patria (Frente de Todos)",AVERAGE(CJ194:CL194,CP194:CU194),IF(BE194="Juntos por el Cambio",AVERAGE(CM194:CU194),IF(BE194="La Libertad Avanza",AVERAGE(CS194:CU194,CJ194:CO194),IF(BE194="Frente de Izquierda",AVERAGE(CJ194:CR194),"N/A"))))</f>
        <v>N/A</v>
      </c>
      <c r="DF194" t="s">
        <v>518</v>
      </c>
      <c r="DG194" t="s">
        <v>518</v>
      </c>
      <c r="DH194" t="s">
        <v>518</v>
      </c>
      <c r="DI194" t="s">
        <v>518</v>
      </c>
      <c r="DJ194" t="s">
        <v>518</v>
      </c>
      <c r="DK194" t="s">
        <v>518</v>
      </c>
      <c r="DL194" t="s">
        <v>518</v>
      </c>
      <c r="DM194" t="s">
        <v>518</v>
      </c>
      <c r="DN194" t="s">
        <v>518</v>
      </c>
      <c r="DO194" t="s">
        <v>518</v>
      </c>
      <c r="DP194" t="s">
        <v>518</v>
      </c>
      <c r="DQ194" t="s">
        <v>518</v>
      </c>
      <c r="DR194" t="s">
        <v>518</v>
      </c>
      <c r="DS194" t="s">
        <v>518</v>
      </c>
      <c r="DT194" t="s">
        <v>518</v>
      </c>
      <c r="DU194" t="s">
        <v>518</v>
      </c>
      <c r="DV194" t="s">
        <v>518</v>
      </c>
      <c r="DW194" t="s">
        <v>518</v>
      </c>
      <c r="DX194" t="s">
        <v>518</v>
      </c>
      <c r="DY194" t="s">
        <v>518</v>
      </c>
      <c r="DZ194" t="s">
        <v>518</v>
      </c>
    </row>
    <row r="195" spans="1:130" x14ac:dyDescent="0.2">
      <c r="A195" s="44">
        <v>829</v>
      </c>
      <c r="B195" s="44" t="s">
        <v>518</v>
      </c>
      <c r="C195" s="44" t="s">
        <v>53</v>
      </c>
      <c r="D195" s="44">
        <v>5</v>
      </c>
      <c r="E195" s="44">
        <v>5</v>
      </c>
      <c r="F195" s="44">
        <v>3</v>
      </c>
      <c r="G195" s="44">
        <v>2</v>
      </c>
      <c r="H195" s="44">
        <v>7</v>
      </c>
      <c r="I195" s="44">
        <v>7</v>
      </c>
      <c r="J195" s="44">
        <v>6</v>
      </c>
      <c r="K195" s="44">
        <f>AVERAGE(ABS(F195-4),ABS(G195-4),ABS(H195-4),ABS(I195-4),ABS(J195-4))</f>
        <v>2.2000000000000002</v>
      </c>
      <c r="L195" s="44">
        <v>6</v>
      </c>
      <c r="M195" s="44">
        <v>5</v>
      </c>
      <c r="N195" s="44">
        <v>7</v>
      </c>
      <c r="O195" s="9">
        <f>AVERAGE(L195:N195)</f>
        <v>6</v>
      </c>
      <c r="P195" s="44">
        <v>2</v>
      </c>
      <c r="Q195" s="44">
        <v>6</v>
      </c>
      <c r="R195" s="44">
        <v>3</v>
      </c>
      <c r="S195" s="44">
        <v>7</v>
      </c>
      <c r="T195" s="44">
        <f>-P195+Q195-R195+S195</f>
        <v>8</v>
      </c>
      <c r="U195" s="44"/>
      <c r="V195" s="44"/>
      <c r="W195" s="44"/>
      <c r="X195" s="44">
        <v>5</v>
      </c>
      <c r="Y195" s="44">
        <v>2</v>
      </c>
      <c r="Z195" s="44">
        <v>4</v>
      </c>
      <c r="AA195" s="44"/>
      <c r="AB195" s="44"/>
      <c r="AC195" s="44"/>
      <c r="AD195" s="44"/>
      <c r="AE195" s="44"/>
      <c r="AF195" s="44"/>
      <c r="AG195" s="44">
        <f>AVERAGE(U195:AF195)</f>
        <v>3.6666666666666665</v>
      </c>
      <c r="AH195" s="44">
        <v>4</v>
      </c>
      <c r="AI195" s="44">
        <v>1</v>
      </c>
      <c r="AJ195" s="44">
        <v>5</v>
      </c>
      <c r="AK195" s="44">
        <v>4</v>
      </c>
      <c r="AL195" s="44">
        <v>4</v>
      </c>
      <c r="AM195" s="44">
        <v>4</v>
      </c>
      <c r="AN195" s="44">
        <v>2</v>
      </c>
      <c r="AO195" s="44">
        <v>1</v>
      </c>
      <c r="AP195" s="44">
        <v>2</v>
      </c>
      <c r="AQ195" s="44">
        <v>4</v>
      </c>
      <c r="AR195" s="44">
        <v>4</v>
      </c>
      <c r="AS195" s="44">
        <v>5</v>
      </c>
      <c r="AT195">
        <f>IF(C195="Unión por la Patria (Frente de Todos)",AVERAGE(AK195:AM195)-MIN(AVERAGE(AH195:AJ195),AVERAGE(AN195:AP195),AVERAGE(AQ195:AS195)),IF(C195="Juntos por el Cambio",AVERAGE(AH195:AJ195)-MIN(AVERAGE(AK195:AM195),AVERAGE(AN195:AP195),AVERAGE(AQ195:AS195)),IF(C195="La Libertad Avanza",AVERAGE(AN195:AP195)-MIN(AVERAGE(AQ195:AS195),AVERAGE(AK195:AM195),AVERAGE(AH195:AJ195)),IF(C195="Frente de Izquierda",AVERAGE(AQ195:AS195)-MIN(AVERAGE(AN195:AP195),AVERAGE(AK195:AM195),AVERAGE(AH195:AJ195)),"N/A"))))</f>
        <v>2.333333333333333</v>
      </c>
      <c r="AU195">
        <f>MAX(SUM(AH195:AJ195),SUM(AK195:AM195),SUM(AN195:AP195),SUM(AQ195:AS195))-MIN(SUM(AH195:AJ195),SUM(AK195:AM195),SUM(AN195:AP195),SUM(AQ195:AS195))</f>
        <v>8</v>
      </c>
      <c r="AV195">
        <f>IF(C195="Unión por la Patria (Frente de Todos)",AVERAGE(AK195:AM195)-AVERAGE(AH195:AJ195,AN195:AP195,AQ195:AS195),IF(C195="Juntos por el Cambio",AVERAGE(AH195:AJ195)-AVERAGE(AK195:AS195),IF(C195="La Libertad Avanza",AVERAGE(AN195:AP195)-AVERAGE(AQ195:AS195,AH195:AM195),IF(C195="Frente de Izquierda",AVERAGE(AQ195:AS195)-AVERAGE(AH195:AP195),"N/A"))))</f>
        <v>0.88888888888888884</v>
      </c>
      <c r="AW195">
        <f>IF(C195="Unión por la Patria (Frente de Todos)",AK195-MIN(AH195,AN195,AQ195),IF(C195="Juntos por el Cambio",AH195-MIN(AK195,AN195,AQ195),IF(C195="La Libertad Avanza",AN195-MIN(AH195,AK195,AQ195),IF(C195="Frente de Izquierda",AQ195-MIN(AH195,AK195,AN195),"N/A"))))</f>
        <v>2</v>
      </c>
      <c r="AX195">
        <f>MAX(AH195,AK195,AN195,AQ195)-MIN(AH195,AK195,AN195,AQ195)</f>
        <v>2</v>
      </c>
      <c r="AY195">
        <f>IF(C195="Unión por la Patria (Frente de Todos)",AK195-AVERAGE(AQ195,AN195,AH195),IF(C195="Juntos por el Cambio",AH195-AVERAGE(AK195,AN195,AQ195),IF(C195="La Libertad Avanza",AN195-AVERAGE(AQ195,AK195,AH195),IF(C195="Frente de Izquierda",AQ195-AVERAGE(AN195,AK195,AH195),"N/A"))))</f>
        <v>0.66666666666666652</v>
      </c>
      <c r="AZ195">
        <f>IF(C195="Unión por la Patria (Frente de Todos)",AL195-MIN(AI195,AO195,AR195),IF(C195="Juntos por el Cambio",AI195-MIN(AL195,AO195,AR195),IF(C195="La Libertad Avanza",AO195-MIN(AI195,AL195,AR195),IF(C195="Frente de Izquierda",AR195-MIN(AI195,AL195,AO195),"N/A"))))</f>
        <v>3</v>
      </c>
      <c r="BA195">
        <f>MAX(AI195,AL195,AO195,AR195)-MIN(AI195,AL195,AO195,AR195)</f>
        <v>3</v>
      </c>
      <c r="BB195">
        <f>IF(C195="Unión por la Patria (Frente de Todos)",AL195-AVERAGE(AI195,AO195,AR195),IF(C195="Juntos por el Cambio",AI195-AVERAGE(AL195,AO195,AR195),IF(C195="La Libertad Avanza",AO195-AVERAGE(AI195,AL195,AR195),IF(C195="Frente de Izquierda",AR195-AVERAGE(AI195,AL195,AO195),"N/A"))))</f>
        <v>2</v>
      </c>
      <c r="BC195">
        <f>IF(C195="Unión por la Patria (Frente de Todos)",AVERAGE(AH195:AJ195,AN195:AS195),IF(C195="Juntos por el Cambio",AVERAGE(AK195:AS195),IF(C195="La Libertad Avanza",AVERAGE(AQ195:AS195,AH195:AM195),IF(C195="Frente de Izquierda",AVERAGE(AH195:AP195),"N/A"))))</f>
        <v>3.1111111111111112</v>
      </c>
      <c r="BE195" t="s">
        <v>518</v>
      </c>
      <c r="BF195" t="s">
        <v>518</v>
      </c>
      <c r="BG195" t="s">
        <v>518</v>
      </c>
      <c r="BH195" t="s">
        <v>518</v>
      </c>
      <c r="BI195" t="s">
        <v>518</v>
      </c>
      <c r="BJ195" t="s">
        <v>518</v>
      </c>
      <c r="BK195" t="s">
        <v>518</v>
      </c>
      <c r="BL195" t="s">
        <v>518</v>
      </c>
      <c r="BM195" t="s">
        <v>518</v>
      </c>
      <c r="BN195" t="s">
        <v>518</v>
      </c>
      <c r="BO195" t="s">
        <v>518</v>
      </c>
      <c r="BP195" t="s">
        <v>518</v>
      </c>
      <c r="BQ195" t="s">
        <v>518</v>
      </c>
      <c r="BR195" t="s">
        <v>518</v>
      </c>
      <c r="BS195" t="s">
        <v>518</v>
      </c>
      <c r="BT195" t="s">
        <v>518</v>
      </c>
      <c r="BU195" t="s">
        <v>518</v>
      </c>
      <c r="BV195" t="s">
        <v>518</v>
      </c>
      <c r="BW195" t="s">
        <v>518</v>
      </c>
      <c r="BX195" t="s">
        <v>518</v>
      </c>
      <c r="BY195" t="s">
        <v>518</v>
      </c>
      <c r="BZ195" t="s">
        <v>518</v>
      </c>
      <c r="CA195" t="s">
        <v>518</v>
      </c>
      <c r="CB195" t="s">
        <v>518</v>
      </c>
      <c r="CC195" t="s">
        <v>518</v>
      </c>
      <c r="CD195" t="s">
        <v>518</v>
      </c>
      <c r="CE195" t="s">
        <v>518</v>
      </c>
      <c r="CF195" t="s">
        <v>518</v>
      </c>
      <c r="CG195" t="s">
        <v>518</v>
      </c>
      <c r="CH195" t="s">
        <v>518</v>
      </c>
      <c r="CI195" t="s">
        <v>518</v>
      </c>
      <c r="CJ195" t="s">
        <v>518</v>
      </c>
      <c r="CK195" t="s">
        <v>518</v>
      </c>
      <c r="CL195" t="s">
        <v>518</v>
      </c>
      <c r="CM195" t="s">
        <v>518</v>
      </c>
      <c r="CN195" t="s">
        <v>518</v>
      </c>
      <c r="CO195" t="s">
        <v>518</v>
      </c>
      <c r="CP195" t="s">
        <v>518</v>
      </c>
      <c r="CQ195" t="s">
        <v>518</v>
      </c>
      <c r="CR195" t="s">
        <v>518</v>
      </c>
      <c r="CS195" t="s">
        <v>518</v>
      </c>
      <c r="CT195" t="s">
        <v>518</v>
      </c>
      <c r="CU195" t="s">
        <v>518</v>
      </c>
      <c r="CV195" t="s">
        <v>518</v>
      </c>
      <c r="CW195" t="s">
        <v>518</v>
      </c>
      <c r="CX195" t="s">
        <v>518</v>
      </c>
      <c r="CY195" t="s">
        <v>518</v>
      </c>
      <c r="CZ195" t="s">
        <v>518</v>
      </c>
      <c r="DA195" t="s">
        <v>518</v>
      </c>
      <c r="DB195" t="s">
        <v>518</v>
      </c>
      <c r="DC195" t="s">
        <v>518</v>
      </c>
      <c r="DD195" t="s">
        <v>518</v>
      </c>
      <c r="DE195" t="s">
        <v>518</v>
      </c>
      <c r="DF195" t="s">
        <v>518</v>
      </c>
      <c r="DG195" t="s">
        <v>518</v>
      </c>
      <c r="DH195" t="s">
        <v>518</v>
      </c>
      <c r="DI195" t="s">
        <v>518</v>
      </c>
      <c r="DJ195" t="s">
        <v>518</v>
      </c>
      <c r="DK195" t="s">
        <v>518</v>
      </c>
      <c r="DL195" t="s">
        <v>518</v>
      </c>
      <c r="DM195" t="s">
        <v>518</v>
      </c>
      <c r="DN195" t="s">
        <v>518</v>
      </c>
      <c r="DO195" t="s">
        <v>518</v>
      </c>
      <c r="DP195" t="s">
        <v>518</v>
      </c>
      <c r="DQ195" t="s">
        <v>518</v>
      </c>
      <c r="DR195" t="s">
        <v>518</v>
      </c>
      <c r="DS195" t="s">
        <v>518</v>
      </c>
      <c r="DT195" t="s">
        <v>518</v>
      </c>
      <c r="DU195" t="s">
        <v>518</v>
      </c>
      <c r="DV195" t="s">
        <v>518</v>
      </c>
      <c r="DW195" t="s">
        <v>518</v>
      </c>
      <c r="DX195" t="s">
        <v>518</v>
      </c>
      <c r="DY195" t="s">
        <v>518</v>
      </c>
      <c r="DZ195" t="s">
        <v>518</v>
      </c>
    </row>
    <row r="196" spans="1:130" x14ac:dyDescent="0.2">
      <c r="A196" s="44">
        <v>993</v>
      </c>
      <c r="B196" s="44" t="s">
        <v>518</v>
      </c>
      <c r="C196" s="44" t="s">
        <v>47</v>
      </c>
      <c r="D196" s="44">
        <v>5</v>
      </c>
      <c r="E196" s="44">
        <v>7</v>
      </c>
      <c r="F196" s="44">
        <v>4</v>
      </c>
      <c r="G196" s="44">
        <v>2</v>
      </c>
      <c r="H196" s="44">
        <v>5</v>
      </c>
      <c r="I196" s="44">
        <v>2</v>
      </c>
      <c r="J196" s="44">
        <v>4</v>
      </c>
      <c r="K196" s="44">
        <f>AVERAGE(ABS(F196-4),ABS(G196-4),ABS(H196-4),ABS(I196-4),ABS(J196-4))</f>
        <v>1</v>
      </c>
      <c r="L196" s="44">
        <v>7</v>
      </c>
      <c r="M196" s="44">
        <v>5</v>
      </c>
      <c r="N196" s="44">
        <v>7</v>
      </c>
      <c r="O196" s="9">
        <f>AVERAGE(L196:N196)</f>
        <v>6.333333333333333</v>
      </c>
      <c r="P196" s="44">
        <v>3</v>
      </c>
      <c r="Q196" s="44">
        <v>7</v>
      </c>
      <c r="R196" s="44">
        <v>2</v>
      </c>
      <c r="S196" s="44">
        <v>7</v>
      </c>
      <c r="T196" s="44">
        <f>-P196+Q196-R196+S196</f>
        <v>9</v>
      </c>
      <c r="U196" s="44">
        <v>6</v>
      </c>
      <c r="V196" s="44">
        <v>2</v>
      </c>
      <c r="W196" s="44">
        <v>3</v>
      </c>
      <c r="X196" s="44"/>
      <c r="Y196" s="44"/>
      <c r="Z196" s="44"/>
      <c r="AA196" s="44"/>
      <c r="AB196" s="44"/>
      <c r="AC196" s="44"/>
      <c r="AD196" s="44"/>
      <c r="AE196" s="44"/>
      <c r="AF196" s="44"/>
      <c r="AG196" s="44">
        <f>AVERAGE(U196:AF196)</f>
        <v>3.6666666666666665</v>
      </c>
      <c r="AH196" s="44">
        <v>6</v>
      </c>
      <c r="AI196" s="44">
        <v>6</v>
      </c>
      <c r="AJ196" s="44">
        <v>6</v>
      </c>
      <c r="AK196" s="44">
        <v>2</v>
      </c>
      <c r="AL196" s="44">
        <v>5</v>
      </c>
      <c r="AM196" s="44">
        <v>1</v>
      </c>
      <c r="AN196" s="44">
        <v>1</v>
      </c>
      <c r="AO196" s="44">
        <v>2</v>
      </c>
      <c r="AP196" s="44">
        <v>1</v>
      </c>
      <c r="AQ196" s="44">
        <v>2</v>
      </c>
      <c r="AR196" s="44">
        <v>3</v>
      </c>
      <c r="AS196" s="44">
        <v>3</v>
      </c>
      <c r="AT196">
        <f>IF(C196="Unión por la Patria (Frente de Todos)",AVERAGE(AK196:AM196)-MIN(AVERAGE(AH196:AJ196),AVERAGE(AN196:AP196),AVERAGE(AQ196:AS196)),IF(C196="Juntos por el Cambio",AVERAGE(AH196:AJ196)-MIN(AVERAGE(AK196:AM196),AVERAGE(AN196:AP196),AVERAGE(AQ196:AS196)),IF(C196="La Libertad Avanza",AVERAGE(AN196:AP196)-MIN(AVERAGE(AQ196:AS196),AVERAGE(AK196:AM196),AVERAGE(AH196:AJ196)),IF(C196="Frente de Izquierda",AVERAGE(AQ196:AS196)-MIN(AVERAGE(AN196:AP196),AVERAGE(AK196:AM196),AVERAGE(AH196:AJ196)),"N/A"))))</f>
        <v>4.666666666666667</v>
      </c>
      <c r="AU196">
        <f>MAX(SUM(AH196:AJ196),SUM(AK196:AM196),SUM(AN196:AP196),SUM(AQ196:AS196))-MIN(SUM(AH196:AJ196),SUM(AK196:AM196),SUM(AN196:AP196),SUM(AQ196:AS196))</f>
        <v>14</v>
      </c>
      <c r="AV196">
        <f>IF(C196="Unión por la Patria (Frente de Todos)",AVERAGE(AK196:AM196)-AVERAGE(AH196:AJ196,AN196:AP196,AQ196:AS196),IF(C196="Juntos por el Cambio",AVERAGE(AH196:AJ196)-AVERAGE(AK196:AS196),IF(C196="La Libertad Avanza",AVERAGE(AN196:AP196)-AVERAGE(AQ196:AS196,AH196:AM196),IF(C196="Frente de Izquierda",AVERAGE(AQ196:AS196)-AVERAGE(AH196:AP196),"N/A"))))</f>
        <v>3.7777777777777777</v>
      </c>
      <c r="AW196">
        <f>IF(C196="Unión por la Patria (Frente de Todos)",AK196-MIN(AH196,AN196,AQ196),IF(C196="Juntos por el Cambio",AH196-MIN(AK196,AN196,AQ196),IF(C196="La Libertad Avanza",AN196-MIN(AH196,AK196,AQ196),IF(C196="Frente de Izquierda",AQ196-MIN(AH196,AK196,AN196),"N/A"))))</f>
        <v>5</v>
      </c>
      <c r="AX196">
        <f>MAX(AH196,AK196,AN196,AQ196)-MIN(AH196,AK196,AN196,AQ196)</f>
        <v>5</v>
      </c>
      <c r="AY196">
        <f>IF(C196="Unión por la Patria (Frente de Todos)",AK196-AVERAGE(AQ196,AN196,AH196),IF(C196="Juntos por el Cambio",AH196-AVERAGE(AK196,AN196,AQ196),IF(C196="La Libertad Avanza",AN196-AVERAGE(AQ196,AK196,AH196),IF(C196="Frente de Izquierda",AQ196-AVERAGE(AN196,AK196,AH196),"N/A"))))</f>
        <v>4.333333333333333</v>
      </c>
      <c r="AZ196">
        <f>IF(C196="Unión por la Patria (Frente de Todos)",AL196-MIN(AI196,AO196,AR196),IF(C196="Juntos por el Cambio",AI196-MIN(AL196,AO196,AR196),IF(C196="La Libertad Avanza",AO196-MIN(AI196,AL196,AR196),IF(C196="Frente de Izquierda",AR196-MIN(AI196,AL196,AO196),"N/A"))))</f>
        <v>4</v>
      </c>
      <c r="BA196">
        <f>MAX(AI196,AL196,AO196,AR196)-MIN(AI196,AL196,AO196,AR196)</f>
        <v>4</v>
      </c>
      <c r="BB196">
        <f>IF(C196="Unión por la Patria (Frente de Todos)",AL196-AVERAGE(AI196,AO196,AR196),IF(C196="Juntos por el Cambio",AI196-AVERAGE(AL196,AO196,AR196),IF(C196="La Libertad Avanza",AO196-AVERAGE(AI196,AL196,AR196),IF(C196="Frente de Izquierda",AR196-AVERAGE(AI196,AL196,AO196),"N/A"))))</f>
        <v>2.6666666666666665</v>
      </c>
      <c r="BC196">
        <f>IF(C196="Unión por la Patria (Frente de Todos)",AVERAGE(AH196:AJ196,AN196:AS196),IF(C196="Juntos por el Cambio",AVERAGE(AK196:AS196),IF(C196="La Libertad Avanza",AVERAGE(AQ196:AS196,AH196:AM196),IF(C196="Frente de Izquierda",AVERAGE(AH196:AP196),"N/A"))))</f>
        <v>2.2222222222222223</v>
      </c>
      <c r="BE196" t="s">
        <v>518</v>
      </c>
      <c r="BF196" t="s">
        <v>518</v>
      </c>
      <c r="BG196" t="s">
        <v>518</v>
      </c>
      <c r="BH196" t="s">
        <v>518</v>
      </c>
      <c r="BI196" t="s">
        <v>518</v>
      </c>
      <c r="BJ196" t="s">
        <v>518</v>
      </c>
      <c r="BK196" t="s">
        <v>518</v>
      </c>
      <c r="BL196" t="s">
        <v>518</v>
      </c>
      <c r="BM196" t="s">
        <v>518</v>
      </c>
      <c r="BN196" t="s">
        <v>518</v>
      </c>
      <c r="BO196" t="s">
        <v>518</v>
      </c>
      <c r="BP196" t="s">
        <v>518</v>
      </c>
      <c r="BQ196" t="s">
        <v>518</v>
      </c>
      <c r="BR196" t="s">
        <v>518</v>
      </c>
      <c r="BS196" t="s">
        <v>518</v>
      </c>
      <c r="BT196" t="s">
        <v>518</v>
      </c>
      <c r="BU196" t="s">
        <v>518</v>
      </c>
      <c r="BV196" t="s">
        <v>518</v>
      </c>
      <c r="BW196" t="s">
        <v>518</v>
      </c>
      <c r="BX196" t="s">
        <v>518</v>
      </c>
      <c r="BY196" t="s">
        <v>518</v>
      </c>
      <c r="BZ196" t="s">
        <v>518</v>
      </c>
      <c r="CA196" t="s">
        <v>518</v>
      </c>
      <c r="CB196" t="s">
        <v>518</v>
      </c>
      <c r="CC196" t="s">
        <v>518</v>
      </c>
      <c r="CD196" t="s">
        <v>518</v>
      </c>
      <c r="CE196" t="s">
        <v>518</v>
      </c>
      <c r="CF196" t="s">
        <v>518</v>
      </c>
      <c r="CG196" t="s">
        <v>518</v>
      </c>
      <c r="CH196" t="s">
        <v>518</v>
      </c>
      <c r="CI196" t="s">
        <v>518</v>
      </c>
      <c r="CJ196" t="s">
        <v>518</v>
      </c>
      <c r="CK196" t="s">
        <v>518</v>
      </c>
      <c r="CL196" t="s">
        <v>518</v>
      </c>
      <c r="CM196" t="s">
        <v>518</v>
      </c>
      <c r="CN196" t="s">
        <v>518</v>
      </c>
      <c r="CO196" t="s">
        <v>518</v>
      </c>
      <c r="CP196" t="s">
        <v>518</v>
      </c>
      <c r="CQ196" t="s">
        <v>518</v>
      </c>
      <c r="CR196" t="s">
        <v>518</v>
      </c>
      <c r="CS196" t="s">
        <v>518</v>
      </c>
      <c r="CT196" t="s">
        <v>518</v>
      </c>
      <c r="CU196" t="s">
        <v>518</v>
      </c>
      <c r="CV196" t="s">
        <v>518</v>
      </c>
      <c r="CW196" t="s">
        <v>518</v>
      </c>
      <c r="CX196" t="s">
        <v>518</v>
      </c>
      <c r="CY196" t="s">
        <v>518</v>
      </c>
      <c r="CZ196" t="s">
        <v>518</v>
      </c>
      <c r="DA196" t="s">
        <v>518</v>
      </c>
      <c r="DB196" t="s">
        <v>518</v>
      </c>
      <c r="DC196" t="s">
        <v>518</v>
      </c>
      <c r="DD196" t="s">
        <v>518</v>
      </c>
      <c r="DE196" t="s">
        <v>518</v>
      </c>
      <c r="DF196" t="s">
        <v>518</v>
      </c>
      <c r="DG196" t="s">
        <v>518</v>
      </c>
      <c r="DH196" t="s">
        <v>518</v>
      </c>
      <c r="DI196" t="s">
        <v>518</v>
      </c>
      <c r="DJ196" t="s">
        <v>518</v>
      </c>
      <c r="DK196" t="s">
        <v>518</v>
      </c>
      <c r="DL196" t="s">
        <v>518</v>
      </c>
      <c r="DM196" t="s">
        <v>518</v>
      </c>
      <c r="DN196" t="s">
        <v>518</v>
      </c>
      <c r="DO196" t="s">
        <v>518</v>
      </c>
      <c r="DP196" t="s">
        <v>518</v>
      </c>
      <c r="DQ196" t="s">
        <v>518</v>
      </c>
      <c r="DR196" t="s">
        <v>518</v>
      </c>
      <c r="DS196" t="s">
        <v>518</v>
      </c>
      <c r="DT196" t="s">
        <v>518</v>
      </c>
      <c r="DU196" t="s">
        <v>518</v>
      </c>
      <c r="DV196" t="s">
        <v>518</v>
      </c>
      <c r="DW196" t="s">
        <v>518</v>
      </c>
      <c r="DX196" t="s">
        <v>518</v>
      </c>
      <c r="DY196" t="s">
        <v>518</v>
      </c>
      <c r="DZ196" t="s">
        <v>518</v>
      </c>
    </row>
    <row r="197" spans="1:130" x14ac:dyDescent="0.2">
      <c r="A197" s="44">
        <v>1057</v>
      </c>
      <c r="B197" s="44" t="s">
        <v>518</v>
      </c>
      <c r="C197" s="44" t="s">
        <v>53</v>
      </c>
      <c r="D197" s="44">
        <v>4</v>
      </c>
      <c r="E197" s="44">
        <v>4</v>
      </c>
      <c r="F197" s="44">
        <v>2</v>
      </c>
      <c r="G197" s="44">
        <v>4</v>
      </c>
      <c r="H197" s="44">
        <v>4</v>
      </c>
      <c r="I197" s="44">
        <v>7</v>
      </c>
      <c r="J197" s="44">
        <v>4</v>
      </c>
      <c r="K197" s="44">
        <f>AVERAGE(ABS(F197-4),ABS(G197-4),ABS(H197-4),ABS(I197-4),ABS(J197-4))</f>
        <v>1</v>
      </c>
      <c r="L197" s="44">
        <v>7</v>
      </c>
      <c r="M197" s="44">
        <v>4</v>
      </c>
      <c r="N197" s="44">
        <v>7</v>
      </c>
      <c r="O197" s="9">
        <f>AVERAGE(L197:N197)</f>
        <v>6</v>
      </c>
      <c r="P197" s="44">
        <v>1</v>
      </c>
      <c r="Q197" s="44">
        <v>7</v>
      </c>
      <c r="R197" s="44">
        <v>4</v>
      </c>
      <c r="S197" s="44">
        <v>7</v>
      </c>
      <c r="T197" s="44">
        <f>-P197+Q197-R197+S197</f>
        <v>9</v>
      </c>
      <c r="U197" s="44"/>
      <c r="V197" s="44"/>
      <c r="W197" s="44"/>
      <c r="X197" s="44">
        <v>4</v>
      </c>
      <c r="Y197" s="44">
        <v>3</v>
      </c>
      <c r="Z197" s="44">
        <v>4</v>
      </c>
      <c r="AA197" s="44"/>
      <c r="AB197" s="44"/>
      <c r="AC197" s="44"/>
      <c r="AD197" s="44"/>
      <c r="AE197" s="44"/>
      <c r="AF197" s="44"/>
      <c r="AG197" s="44">
        <f>AVERAGE(U197:AF197)</f>
        <v>3.6666666666666665</v>
      </c>
      <c r="AH197" s="44">
        <v>4</v>
      </c>
      <c r="AI197" s="44">
        <v>3</v>
      </c>
      <c r="AJ197" s="44">
        <v>3</v>
      </c>
      <c r="AK197" s="44">
        <v>4</v>
      </c>
      <c r="AL197" s="44">
        <v>3</v>
      </c>
      <c r="AM197" s="44">
        <v>4</v>
      </c>
      <c r="AN197" s="44">
        <v>1</v>
      </c>
      <c r="AO197" s="44">
        <v>1</v>
      </c>
      <c r="AP197" s="44">
        <v>1</v>
      </c>
      <c r="AQ197" s="44">
        <v>3</v>
      </c>
      <c r="AR197" s="44">
        <v>3</v>
      </c>
      <c r="AS197" s="44">
        <v>3</v>
      </c>
      <c r="AT197">
        <f>IF(C197="Unión por la Patria (Frente de Todos)",AVERAGE(AK197:AM197)-MIN(AVERAGE(AH197:AJ197),AVERAGE(AN197:AP197),AVERAGE(AQ197:AS197)),IF(C197="Juntos por el Cambio",AVERAGE(AH197:AJ197)-MIN(AVERAGE(AK197:AM197),AVERAGE(AN197:AP197),AVERAGE(AQ197:AS197)),IF(C197="La Libertad Avanza",AVERAGE(AN197:AP197)-MIN(AVERAGE(AQ197:AS197),AVERAGE(AK197:AM197),AVERAGE(AH197:AJ197)),IF(C197="Frente de Izquierda",AVERAGE(AQ197:AS197)-MIN(AVERAGE(AN197:AP197),AVERAGE(AK197:AM197),AVERAGE(AH197:AJ197)),"N/A"))))</f>
        <v>2.6666666666666665</v>
      </c>
      <c r="AU197">
        <f>MAX(SUM(AH197:AJ197),SUM(AK197:AM197),SUM(AN197:AP197),SUM(AQ197:AS197))-MIN(SUM(AH197:AJ197),SUM(AK197:AM197),SUM(AN197:AP197),SUM(AQ197:AS197))</f>
        <v>8</v>
      </c>
      <c r="AV197">
        <f>IF(C197="Unión por la Patria (Frente de Todos)",AVERAGE(AK197:AM197)-AVERAGE(AH197:AJ197,AN197:AP197,AQ197:AS197),IF(C197="Juntos por el Cambio",AVERAGE(AH197:AJ197)-AVERAGE(AK197:AS197),IF(C197="La Libertad Avanza",AVERAGE(AN197:AP197)-AVERAGE(AQ197:AS197,AH197:AM197),IF(C197="Frente de Izquierda",AVERAGE(AQ197:AS197)-AVERAGE(AH197:AP197),"N/A"))))</f>
        <v>1.2222222222222219</v>
      </c>
      <c r="AW197">
        <f>IF(C197="Unión por la Patria (Frente de Todos)",AK197-MIN(AH197,AN197,AQ197),IF(C197="Juntos por el Cambio",AH197-MIN(AK197,AN197,AQ197),IF(C197="La Libertad Avanza",AN197-MIN(AH197,AK197,AQ197),IF(C197="Frente de Izquierda",AQ197-MIN(AH197,AK197,AN197),"N/A"))))</f>
        <v>3</v>
      </c>
      <c r="AX197">
        <f>MAX(AH197,AK197,AN197,AQ197)-MIN(AH197,AK197,AN197,AQ197)</f>
        <v>3</v>
      </c>
      <c r="AY197">
        <f>IF(C197="Unión por la Patria (Frente de Todos)",AK197-AVERAGE(AQ197,AN197,AH197),IF(C197="Juntos por el Cambio",AH197-AVERAGE(AK197,AN197,AQ197),IF(C197="La Libertad Avanza",AN197-AVERAGE(AQ197,AK197,AH197),IF(C197="Frente de Izquierda",AQ197-AVERAGE(AN197,AK197,AH197),"N/A"))))</f>
        <v>1.3333333333333335</v>
      </c>
      <c r="AZ197">
        <f>IF(C197="Unión por la Patria (Frente de Todos)",AL197-MIN(AI197,AO197,AR197),IF(C197="Juntos por el Cambio",AI197-MIN(AL197,AO197,AR197),IF(C197="La Libertad Avanza",AO197-MIN(AI197,AL197,AR197),IF(C197="Frente de Izquierda",AR197-MIN(AI197,AL197,AO197),"N/A"))))</f>
        <v>2</v>
      </c>
      <c r="BA197">
        <f>MAX(AI197,AL197,AO197,AR197)-MIN(AI197,AL197,AO197,AR197)</f>
        <v>2</v>
      </c>
      <c r="BB197">
        <f>IF(C197="Unión por la Patria (Frente de Todos)",AL197-AVERAGE(AI197,AO197,AR197),IF(C197="Juntos por el Cambio",AI197-AVERAGE(AL197,AO197,AR197),IF(C197="La Libertad Avanza",AO197-AVERAGE(AI197,AL197,AR197),IF(C197="Frente de Izquierda",AR197-AVERAGE(AI197,AL197,AO197),"N/A"))))</f>
        <v>0.66666666666666652</v>
      </c>
      <c r="BC197">
        <f>IF(C197="Unión por la Patria (Frente de Todos)",AVERAGE(AH197:AJ197,AN197:AS197),IF(C197="Juntos por el Cambio",AVERAGE(AK197:AS197),IF(C197="La Libertad Avanza",AVERAGE(AQ197:AS197,AH197:AM197),IF(C197="Frente de Izquierda",AVERAGE(AH197:AP197),"N/A"))))</f>
        <v>2.4444444444444446</v>
      </c>
      <c r="BE197" t="s">
        <v>518</v>
      </c>
      <c r="BF197" t="s">
        <v>518</v>
      </c>
      <c r="BG197" t="s">
        <v>518</v>
      </c>
      <c r="BH197" t="s">
        <v>518</v>
      </c>
      <c r="BI197" t="s">
        <v>518</v>
      </c>
      <c r="BJ197" t="s">
        <v>518</v>
      </c>
      <c r="BK197" t="s">
        <v>518</v>
      </c>
      <c r="BL197" t="s">
        <v>518</v>
      </c>
      <c r="BM197" t="s">
        <v>518</v>
      </c>
      <c r="BN197" t="s">
        <v>518</v>
      </c>
      <c r="BO197" t="s">
        <v>518</v>
      </c>
      <c r="BP197" t="s">
        <v>518</v>
      </c>
      <c r="BQ197" t="s">
        <v>518</v>
      </c>
      <c r="BR197" t="s">
        <v>518</v>
      </c>
      <c r="BS197" t="s">
        <v>518</v>
      </c>
      <c r="BT197" t="s">
        <v>518</v>
      </c>
      <c r="BU197" t="s">
        <v>518</v>
      </c>
      <c r="BV197" t="s">
        <v>518</v>
      </c>
      <c r="BW197" t="s">
        <v>518</v>
      </c>
      <c r="BX197" t="s">
        <v>518</v>
      </c>
      <c r="BY197" t="s">
        <v>518</v>
      </c>
      <c r="BZ197" t="s">
        <v>518</v>
      </c>
      <c r="CA197" t="s">
        <v>518</v>
      </c>
      <c r="CB197" t="s">
        <v>518</v>
      </c>
      <c r="CC197" t="s">
        <v>518</v>
      </c>
      <c r="CD197" t="s">
        <v>518</v>
      </c>
      <c r="CE197" t="s">
        <v>518</v>
      </c>
      <c r="CF197" t="s">
        <v>518</v>
      </c>
      <c r="CG197" t="s">
        <v>518</v>
      </c>
      <c r="CH197" t="s">
        <v>518</v>
      </c>
      <c r="CI197" t="s">
        <v>518</v>
      </c>
      <c r="CJ197" t="s">
        <v>518</v>
      </c>
      <c r="CK197" t="s">
        <v>518</v>
      </c>
      <c r="CL197" t="s">
        <v>518</v>
      </c>
      <c r="CM197" t="s">
        <v>518</v>
      </c>
      <c r="CN197" t="s">
        <v>518</v>
      </c>
      <c r="CO197" t="s">
        <v>518</v>
      </c>
      <c r="CP197" t="s">
        <v>518</v>
      </c>
      <c r="CQ197" t="s">
        <v>518</v>
      </c>
      <c r="CR197" t="s">
        <v>518</v>
      </c>
      <c r="CS197" t="s">
        <v>518</v>
      </c>
      <c r="CT197" t="s">
        <v>518</v>
      </c>
      <c r="CU197" t="s">
        <v>518</v>
      </c>
      <c r="CV197" t="s">
        <v>518</v>
      </c>
      <c r="CW197" t="s">
        <v>518</v>
      </c>
      <c r="CX197" t="s">
        <v>518</v>
      </c>
      <c r="CY197" t="s">
        <v>518</v>
      </c>
      <c r="CZ197" t="s">
        <v>518</v>
      </c>
      <c r="DA197" t="s">
        <v>518</v>
      </c>
      <c r="DB197" t="s">
        <v>518</v>
      </c>
      <c r="DC197" t="s">
        <v>518</v>
      </c>
      <c r="DD197" t="s">
        <v>518</v>
      </c>
      <c r="DE197" t="s">
        <v>518</v>
      </c>
      <c r="DF197" t="s">
        <v>518</v>
      </c>
      <c r="DG197" t="s">
        <v>518</v>
      </c>
      <c r="DH197" t="s">
        <v>518</v>
      </c>
      <c r="DI197" t="s">
        <v>518</v>
      </c>
      <c r="DJ197" t="s">
        <v>518</v>
      </c>
      <c r="DK197" t="s">
        <v>518</v>
      </c>
      <c r="DL197" t="s">
        <v>518</v>
      </c>
      <c r="DM197" t="s">
        <v>518</v>
      </c>
      <c r="DN197" t="s">
        <v>518</v>
      </c>
      <c r="DO197" t="s">
        <v>518</v>
      </c>
      <c r="DP197" t="s">
        <v>518</v>
      </c>
      <c r="DQ197" t="s">
        <v>518</v>
      </c>
      <c r="DR197" t="s">
        <v>518</v>
      </c>
      <c r="DS197" t="s">
        <v>518</v>
      </c>
      <c r="DT197" t="s">
        <v>518</v>
      </c>
      <c r="DU197" t="s">
        <v>518</v>
      </c>
      <c r="DV197" t="s">
        <v>518</v>
      </c>
      <c r="DW197" t="s">
        <v>518</v>
      </c>
      <c r="DX197" t="s">
        <v>518</v>
      </c>
      <c r="DY197" t="s">
        <v>518</v>
      </c>
      <c r="DZ197" t="s">
        <v>518</v>
      </c>
    </row>
    <row r="198" spans="1:130" x14ac:dyDescent="0.2">
      <c r="A198" s="44">
        <v>1176</v>
      </c>
      <c r="B198" s="44" t="s">
        <v>518</v>
      </c>
      <c r="C198" s="44" t="s">
        <v>47</v>
      </c>
      <c r="D198" s="44">
        <v>7</v>
      </c>
      <c r="E198" s="44">
        <v>7</v>
      </c>
      <c r="F198" s="44">
        <v>4</v>
      </c>
      <c r="G198" s="44">
        <v>1</v>
      </c>
      <c r="H198" s="44">
        <v>7</v>
      </c>
      <c r="I198" s="44">
        <v>4</v>
      </c>
      <c r="J198" s="44">
        <v>7</v>
      </c>
      <c r="K198" s="44">
        <f>AVERAGE(ABS(F198-4),ABS(G198-4),ABS(H198-4),ABS(I198-4),ABS(J198-4))</f>
        <v>1.8</v>
      </c>
      <c r="L198" s="44">
        <v>7</v>
      </c>
      <c r="M198" s="44">
        <v>7</v>
      </c>
      <c r="N198" s="44">
        <v>7</v>
      </c>
      <c r="O198" s="9">
        <f>AVERAGE(L198:N198)</f>
        <v>7</v>
      </c>
      <c r="P198" s="44">
        <v>1</v>
      </c>
      <c r="Q198" s="44">
        <v>5</v>
      </c>
      <c r="R198" s="44">
        <v>2</v>
      </c>
      <c r="S198" s="44">
        <v>7</v>
      </c>
      <c r="T198" s="44">
        <f>-P198+Q198-R198+S198</f>
        <v>9</v>
      </c>
      <c r="U198" s="44">
        <v>4</v>
      </c>
      <c r="V198" s="44">
        <v>3</v>
      </c>
      <c r="W198" s="44">
        <v>4</v>
      </c>
      <c r="X198" s="44"/>
      <c r="Y198" s="44"/>
      <c r="Z198" s="44"/>
      <c r="AA198" s="44"/>
      <c r="AB198" s="44"/>
      <c r="AC198" s="44"/>
      <c r="AD198" s="44"/>
      <c r="AE198" s="44"/>
      <c r="AF198" s="44"/>
      <c r="AG198" s="44">
        <f>AVERAGE(U198:AF198)</f>
        <v>3.6666666666666665</v>
      </c>
      <c r="AH198" s="44">
        <v>4</v>
      </c>
      <c r="AI198" s="44">
        <v>3</v>
      </c>
      <c r="AJ198" s="44">
        <v>3</v>
      </c>
      <c r="AK198" s="44">
        <v>3</v>
      </c>
      <c r="AL198" s="44">
        <v>3</v>
      </c>
      <c r="AM198" s="44">
        <v>3</v>
      </c>
      <c r="AN198" s="44">
        <v>3</v>
      </c>
      <c r="AO198" s="44">
        <v>3</v>
      </c>
      <c r="AP198" s="44">
        <v>3</v>
      </c>
      <c r="AQ198" s="44">
        <v>3</v>
      </c>
      <c r="AR198" s="44">
        <v>3</v>
      </c>
      <c r="AS198" s="44">
        <v>3</v>
      </c>
      <c r="AT198">
        <f>IF(C198="Unión por la Patria (Frente de Todos)",AVERAGE(AK198:AM198)-MIN(AVERAGE(AH198:AJ198),AVERAGE(AN198:AP198),AVERAGE(AQ198:AS198)),IF(C198="Juntos por el Cambio",AVERAGE(AH198:AJ198)-MIN(AVERAGE(AK198:AM198),AVERAGE(AN198:AP198),AVERAGE(AQ198:AS198)),IF(C198="La Libertad Avanza",AVERAGE(AN198:AP198)-MIN(AVERAGE(AQ198:AS198),AVERAGE(AK198:AM198),AVERAGE(AH198:AJ198)),IF(C198="Frente de Izquierda",AVERAGE(AQ198:AS198)-MIN(AVERAGE(AN198:AP198),AVERAGE(AK198:AM198),AVERAGE(AH198:AJ198)),"N/A"))))</f>
        <v>0.33333333333333348</v>
      </c>
      <c r="AU198">
        <f>MAX(SUM(AH198:AJ198),SUM(AK198:AM198),SUM(AN198:AP198),SUM(AQ198:AS198))-MIN(SUM(AH198:AJ198),SUM(AK198:AM198),SUM(AN198:AP198),SUM(AQ198:AS198))</f>
        <v>1</v>
      </c>
      <c r="AV198">
        <f>IF(C198="Unión por la Patria (Frente de Todos)",AVERAGE(AK198:AM198)-AVERAGE(AH198:AJ198,AN198:AP198,AQ198:AS198),IF(C198="Juntos por el Cambio",AVERAGE(AH198:AJ198)-AVERAGE(AK198:AS198),IF(C198="La Libertad Avanza",AVERAGE(AN198:AP198)-AVERAGE(AQ198:AS198,AH198:AM198),IF(C198="Frente de Izquierda",AVERAGE(AQ198:AS198)-AVERAGE(AH198:AP198),"N/A"))))</f>
        <v>0.33333333333333348</v>
      </c>
      <c r="AW198">
        <f>IF(C198="Unión por la Patria (Frente de Todos)",AK198-MIN(AH198,AN198,AQ198),IF(C198="Juntos por el Cambio",AH198-MIN(AK198,AN198,AQ198),IF(C198="La Libertad Avanza",AN198-MIN(AH198,AK198,AQ198),IF(C198="Frente de Izquierda",AQ198-MIN(AH198,AK198,AN198),"N/A"))))</f>
        <v>1</v>
      </c>
      <c r="AX198">
        <f>MAX(AH198,AK198,AN198,AQ198)-MIN(AH198,AK198,AN198,AQ198)</f>
        <v>1</v>
      </c>
      <c r="AY198">
        <f>IF(C198="Unión por la Patria (Frente de Todos)",AK198-AVERAGE(AQ198,AN198,AH198),IF(C198="Juntos por el Cambio",AH198-AVERAGE(AK198,AN198,AQ198),IF(C198="La Libertad Avanza",AN198-AVERAGE(AQ198,AK198,AH198),IF(C198="Frente de Izquierda",AQ198-AVERAGE(AN198,AK198,AH198),"N/A"))))</f>
        <v>1</v>
      </c>
      <c r="AZ198">
        <f>IF(C198="Unión por la Patria (Frente de Todos)",AL198-MIN(AI198,AO198,AR198),IF(C198="Juntos por el Cambio",AI198-MIN(AL198,AO198,AR198),IF(C198="La Libertad Avanza",AO198-MIN(AI198,AL198,AR198),IF(C198="Frente de Izquierda",AR198-MIN(AI198,AL198,AO198),"N/A"))))</f>
        <v>0</v>
      </c>
      <c r="BA198">
        <f>MAX(AI198,AL198,AO198,AR198)-MIN(AI198,AL198,AO198,AR198)</f>
        <v>0</v>
      </c>
      <c r="BB198">
        <f>IF(C198="Unión por la Patria (Frente de Todos)",AL198-AVERAGE(AI198,AO198,AR198),IF(C198="Juntos por el Cambio",AI198-AVERAGE(AL198,AO198,AR198),IF(C198="La Libertad Avanza",AO198-AVERAGE(AI198,AL198,AR198),IF(C198="Frente de Izquierda",AR198-AVERAGE(AI198,AL198,AO198),"N/A"))))</f>
        <v>0</v>
      </c>
      <c r="BC198">
        <f>IF(C198="Unión por la Patria (Frente de Todos)",AVERAGE(AH198:AJ198,AN198:AS198),IF(C198="Juntos por el Cambio",AVERAGE(AK198:AS198),IF(C198="La Libertad Avanza",AVERAGE(AQ198:AS198,AH198:AM198),IF(C198="Frente de Izquierda",AVERAGE(AH198:AP198),"N/A"))))</f>
        <v>3</v>
      </c>
      <c r="BE198" t="s">
        <v>518</v>
      </c>
      <c r="BF198" t="s">
        <v>518</v>
      </c>
      <c r="BG198" t="s">
        <v>518</v>
      </c>
      <c r="BH198" t="s">
        <v>518</v>
      </c>
      <c r="BI198" t="s">
        <v>518</v>
      </c>
      <c r="BJ198" t="s">
        <v>518</v>
      </c>
      <c r="BK198" t="s">
        <v>518</v>
      </c>
      <c r="BL198" t="s">
        <v>518</v>
      </c>
      <c r="BM198" t="s">
        <v>518</v>
      </c>
      <c r="BN198" t="s">
        <v>518</v>
      </c>
      <c r="BO198" t="s">
        <v>518</v>
      </c>
      <c r="BP198" t="s">
        <v>518</v>
      </c>
      <c r="BQ198" t="s">
        <v>518</v>
      </c>
      <c r="BR198" t="s">
        <v>518</v>
      </c>
      <c r="BS198" t="s">
        <v>518</v>
      </c>
      <c r="BT198" t="s">
        <v>518</v>
      </c>
      <c r="BU198" t="s">
        <v>518</v>
      </c>
      <c r="BV198" t="s">
        <v>518</v>
      </c>
      <c r="BW198" t="s">
        <v>518</v>
      </c>
      <c r="BX198" t="s">
        <v>518</v>
      </c>
      <c r="BY198" t="s">
        <v>518</v>
      </c>
      <c r="BZ198" t="s">
        <v>518</v>
      </c>
      <c r="CA198" t="s">
        <v>518</v>
      </c>
      <c r="CB198" t="s">
        <v>518</v>
      </c>
      <c r="CC198" t="s">
        <v>518</v>
      </c>
      <c r="CD198" t="s">
        <v>518</v>
      </c>
      <c r="CE198" t="s">
        <v>518</v>
      </c>
      <c r="CF198" t="s">
        <v>518</v>
      </c>
      <c r="CG198" t="s">
        <v>518</v>
      </c>
      <c r="CH198" t="s">
        <v>518</v>
      </c>
      <c r="CI198" t="s">
        <v>518</v>
      </c>
      <c r="CJ198" t="s">
        <v>518</v>
      </c>
      <c r="CK198" t="s">
        <v>518</v>
      </c>
      <c r="CL198" t="s">
        <v>518</v>
      </c>
      <c r="CM198" t="s">
        <v>518</v>
      </c>
      <c r="CN198" t="s">
        <v>518</v>
      </c>
      <c r="CO198" t="s">
        <v>518</v>
      </c>
      <c r="CP198" t="s">
        <v>518</v>
      </c>
      <c r="CQ198" t="s">
        <v>518</v>
      </c>
      <c r="CR198" t="s">
        <v>518</v>
      </c>
      <c r="CS198" t="s">
        <v>518</v>
      </c>
      <c r="CT198" t="s">
        <v>518</v>
      </c>
      <c r="CU198" t="s">
        <v>518</v>
      </c>
      <c r="CV198" t="s">
        <v>518</v>
      </c>
      <c r="CW198" t="s">
        <v>518</v>
      </c>
      <c r="CX198" t="s">
        <v>518</v>
      </c>
      <c r="CY198" t="s">
        <v>518</v>
      </c>
      <c r="CZ198" t="s">
        <v>518</v>
      </c>
      <c r="DA198" t="s">
        <v>518</v>
      </c>
      <c r="DB198" t="s">
        <v>518</v>
      </c>
      <c r="DC198" t="s">
        <v>518</v>
      </c>
      <c r="DD198" t="s">
        <v>518</v>
      </c>
      <c r="DE198" t="s">
        <v>518</v>
      </c>
      <c r="DF198" t="s">
        <v>518</v>
      </c>
      <c r="DG198" t="s">
        <v>518</v>
      </c>
      <c r="DH198" t="s">
        <v>518</v>
      </c>
      <c r="DI198" t="s">
        <v>518</v>
      </c>
      <c r="DJ198" t="s">
        <v>518</v>
      </c>
      <c r="DK198" t="s">
        <v>518</v>
      </c>
      <c r="DL198" t="s">
        <v>518</v>
      </c>
      <c r="DM198" t="s">
        <v>518</v>
      </c>
      <c r="DN198" t="s">
        <v>518</v>
      </c>
      <c r="DO198" t="s">
        <v>518</v>
      </c>
      <c r="DP198" t="s">
        <v>518</v>
      </c>
      <c r="DQ198" t="s">
        <v>518</v>
      </c>
      <c r="DR198" t="s">
        <v>518</v>
      </c>
      <c r="DS198" t="s">
        <v>518</v>
      </c>
      <c r="DT198" t="s">
        <v>518</v>
      </c>
      <c r="DU198" t="s">
        <v>518</v>
      </c>
      <c r="DV198" t="s">
        <v>518</v>
      </c>
      <c r="DW198" t="s">
        <v>518</v>
      </c>
      <c r="DX198" t="s">
        <v>518</v>
      </c>
      <c r="DY198" t="s">
        <v>518</v>
      </c>
      <c r="DZ198" t="s">
        <v>518</v>
      </c>
    </row>
    <row r="199" spans="1:130" x14ac:dyDescent="0.2">
      <c r="A199" s="44">
        <v>109</v>
      </c>
      <c r="B199" s="44" t="s">
        <v>518</v>
      </c>
      <c r="C199" s="44" t="s">
        <v>53</v>
      </c>
      <c r="D199" s="44">
        <v>7</v>
      </c>
      <c r="E199" s="44">
        <v>7</v>
      </c>
      <c r="F199" s="44">
        <v>6</v>
      </c>
      <c r="G199" s="44">
        <v>4</v>
      </c>
      <c r="H199" s="44">
        <v>3</v>
      </c>
      <c r="I199" s="44">
        <v>7</v>
      </c>
      <c r="J199" s="44">
        <v>1</v>
      </c>
      <c r="K199" s="44">
        <f>AVERAGE(ABS(F199-4),ABS(G199-4),ABS(H199-4),ABS(I199-4),ABS(J199-4))</f>
        <v>1.8</v>
      </c>
      <c r="L199" s="44">
        <v>6</v>
      </c>
      <c r="M199" s="44">
        <v>4</v>
      </c>
      <c r="N199" s="44">
        <v>7</v>
      </c>
      <c r="O199" s="9">
        <f>AVERAGE(L199:N199)</f>
        <v>5.666666666666667</v>
      </c>
      <c r="P199" s="44">
        <v>3</v>
      </c>
      <c r="Q199" s="44">
        <v>7</v>
      </c>
      <c r="R199" s="44">
        <v>1</v>
      </c>
      <c r="S199" s="44">
        <v>4</v>
      </c>
      <c r="T199" s="44">
        <f>-P199+Q199-R199+S199</f>
        <v>7</v>
      </c>
      <c r="U199" s="44"/>
      <c r="V199" s="44"/>
      <c r="W199" s="44"/>
      <c r="X199" s="44">
        <v>5</v>
      </c>
      <c r="Y199" s="44">
        <v>1</v>
      </c>
      <c r="Z199" s="44">
        <v>6</v>
      </c>
      <c r="AA199" s="44"/>
      <c r="AB199" s="44"/>
      <c r="AC199" s="44"/>
      <c r="AD199" s="44"/>
      <c r="AE199" s="44"/>
      <c r="AF199" s="44"/>
      <c r="AG199" s="44">
        <f>AVERAGE(U199:AF199)</f>
        <v>4</v>
      </c>
      <c r="AH199" s="44">
        <v>4</v>
      </c>
      <c r="AI199" s="44">
        <v>4</v>
      </c>
      <c r="AJ199" s="44">
        <v>5</v>
      </c>
      <c r="AK199" s="44">
        <v>5</v>
      </c>
      <c r="AL199" s="44">
        <v>5</v>
      </c>
      <c r="AM199" s="44">
        <v>5</v>
      </c>
      <c r="AN199" s="44">
        <v>5</v>
      </c>
      <c r="AO199" s="44">
        <v>5</v>
      </c>
      <c r="AP199" s="44">
        <v>5</v>
      </c>
      <c r="AQ199" s="44">
        <v>4</v>
      </c>
      <c r="AR199" s="44">
        <v>4</v>
      </c>
      <c r="AS199" s="44">
        <v>5</v>
      </c>
      <c r="AT199">
        <f>IF(C199="Unión por la Patria (Frente de Todos)",AVERAGE(AK199:AM199)-MIN(AVERAGE(AH199:AJ199),AVERAGE(AN199:AP199),AVERAGE(AQ199:AS199)),IF(C199="Juntos por el Cambio",AVERAGE(AH199:AJ199)-MIN(AVERAGE(AK199:AM199),AVERAGE(AN199:AP199),AVERAGE(AQ199:AS199)),IF(C199="La Libertad Avanza",AVERAGE(AN199:AP199)-MIN(AVERAGE(AQ199:AS199),AVERAGE(AK199:AM199),AVERAGE(AH199:AJ199)),IF(C199="Frente de Izquierda",AVERAGE(AQ199:AS199)-MIN(AVERAGE(AN199:AP199),AVERAGE(AK199:AM199),AVERAGE(AH199:AJ199)),"N/A"))))</f>
        <v>0.66666666666666696</v>
      </c>
      <c r="AU199">
        <f>MAX(SUM(AH199:AJ199),SUM(AK199:AM199),SUM(AN199:AP199),SUM(AQ199:AS199))-MIN(SUM(AH199:AJ199),SUM(AK199:AM199),SUM(AN199:AP199),SUM(AQ199:AS199))</f>
        <v>2</v>
      </c>
      <c r="AV199">
        <f>IF(C199="Unión por la Patria (Frente de Todos)",AVERAGE(AK199:AM199)-AVERAGE(AH199:AJ199,AN199:AP199,AQ199:AS199),IF(C199="Juntos por el Cambio",AVERAGE(AH199:AJ199)-AVERAGE(AK199:AS199),IF(C199="La Libertad Avanza",AVERAGE(AN199:AP199)-AVERAGE(AQ199:AS199,AH199:AM199),IF(C199="Frente de Izquierda",AVERAGE(AQ199:AS199)-AVERAGE(AH199:AP199),"N/A"))))</f>
        <v>0.44444444444444464</v>
      </c>
      <c r="AW199">
        <f>IF(C199="Unión por la Patria (Frente de Todos)",AK199-MIN(AH199,AN199,AQ199),IF(C199="Juntos por el Cambio",AH199-MIN(AK199,AN199,AQ199),IF(C199="La Libertad Avanza",AN199-MIN(AH199,AK199,AQ199),IF(C199="Frente de Izquierda",AQ199-MIN(AH199,AK199,AN199),"N/A"))))</f>
        <v>1</v>
      </c>
      <c r="AX199">
        <f>MAX(AH199,AK199,AN199,AQ199)-MIN(AH199,AK199,AN199,AQ199)</f>
        <v>1</v>
      </c>
      <c r="AY199">
        <f>IF(C199="Unión por la Patria (Frente de Todos)",AK199-AVERAGE(AQ199,AN199,AH199),IF(C199="Juntos por el Cambio",AH199-AVERAGE(AK199,AN199,AQ199),IF(C199="La Libertad Avanza",AN199-AVERAGE(AQ199,AK199,AH199),IF(C199="Frente de Izquierda",AQ199-AVERAGE(AN199,AK199,AH199),"N/A"))))</f>
        <v>0.66666666666666696</v>
      </c>
      <c r="AZ199">
        <f>IF(C199="Unión por la Patria (Frente de Todos)",AL199-MIN(AI199,AO199,AR199),IF(C199="Juntos por el Cambio",AI199-MIN(AL199,AO199,AR199),IF(C199="La Libertad Avanza",AO199-MIN(AI199,AL199,AR199),IF(C199="Frente de Izquierda",AR199-MIN(AI199,AL199,AO199),"N/A"))))</f>
        <v>1</v>
      </c>
      <c r="BA199">
        <f>MAX(AI199,AL199,AO199,AR199)-MIN(AI199,AL199,AO199,AR199)</f>
        <v>1</v>
      </c>
      <c r="BB199">
        <f>IF(C199="Unión por la Patria (Frente de Todos)",AL199-AVERAGE(AI199,AO199,AR199),IF(C199="Juntos por el Cambio",AI199-AVERAGE(AL199,AO199,AR199),IF(C199="La Libertad Avanza",AO199-AVERAGE(AI199,AL199,AR199),IF(C199="Frente de Izquierda",AR199-AVERAGE(AI199,AL199,AO199),"N/A"))))</f>
        <v>0.66666666666666696</v>
      </c>
      <c r="BC199">
        <f>IF(C199="Unión por la Patria (Frente de Todos)",AVERAGE(AH199:AJ199,AN199:AS199),IF(C199="Juntos por el Cambio",AVERAGE(AK199:AS199),IF(C199="La Libertad Avanza",AVERAGE(AQ199:AS199,AH199:AM199),IF(C199="Frente de Izquierda",AVERAGE(AH199:AP199),"N/A"))))</f>
        <v>4.5555555555555554</v>
      </c>
      <c r="BE199" t="s">
        <v>518</v>
      </c>
      <c r="BF199" t="s">
        <v>518</v>
      </c>
      <c r="BG199" t="s">
        <v>518</v>
      </c>
      <c r="BH199" t="s">
        <v>518</v>
      </c>
      <c r="BI199" t="s">
        <v>518</v>
      </c>
      <c r="BJ199" t="s">
        <v>518</v>
      </c>
      <c r="BK199" t="s">
        <v>518</v>
      </c>
      <c r="BL199" t="s">
        <v>518</v>
      </c>
      <c r="BM199" t="s">
        <v>518</v>
      </c>
      <c r="BN199" t="s">
        <v>518</v>
      </c>
      <c r="BO199" t="s">
        <v>518</v>
      </c>
      <c r="BP199" t="s">
        <v>518</v>
      </c>
      <c r="BQ199" t="s">
        <v>518</v>
      </c>
      <c r="BR199" t="s">
        <v>518</v>
      </c>
      <c r="BS199" t="s">
        <v>518</v>
      </c>
      <c r="BT199" t="s">
        <v>518</v>
      </c>
      <c r="BU199" t="s">
        <v>518</v>
      </c>
      <c r="BV199" t="s">
        <v>518</v>
      </c>
      <c r="BW199" t="s">
        <v>518</v>
      </c>
      <c r="BX199" t="s">
        <v>518</v>
      </c>
      <c r="BY199" t="s">
        <v>518</v>
      </c>
      <c r="BZ199" t="s">
        <v>518</v>
      </c>
      <c r="CA199" t="s">
        <v>518</v>
      </c>
      <c r="CB199" t="s">
        <v>518</v>
      </c>
      <c r="CC199" t="s">
        <v>518</v>
      </c>
      <c r="CD199" t="s">
        <v>518</v>
      </c>
      <c r="CE199" t="s">
        <v>518</v>
      </c>
      <c r="CF199" t="s">
        <v>518</v>
      </c>
      <c r="CG199" t="s">
        <v>518</v>
      </c>
      <c r="CH199" t="s">
        <v>518</v>
      </c>
      <c r="CI199" t="s">
        <v>518</v>
      </c>
      <c r="CJ199" t="s">
        <v>518</v>
      </c>
      <c r="CK199" t="s">
        <v>518</v>
      </c>
      <c r="CL199" t="s">
        <v>518</v>
      </c>
      <c r="CM199" t="s">
        <v>518</v>
      </c>
      <c r="CN199" t="s">
        <v>518</v>
      </c>
      <c r="CO199" t="s">
        <v>518</v>
      </c>
      <c r="CP199" t="s">
        <v>518</v>
      </c>
      <c r="CQ199" t="s">
        <v>518</v>
      </c>
      <c r="CR199" t="s">
        <v>518</v>
      </c>
      <c r="CS199" t="s">
        <v>518</v>
      </c>
      <c r="CT199" t="s">
        <v>518</v>
      </c>
      <c r="CU199" t="s">
        <v>518</v>
      </c>
      <c r="CV199" t="str">
        <f>IF(BE199="Unión por la Patria (Frente de Todos)",AVERAGE(CM199:CO199)-MIN(AVERAGE(CJ199:CL199),AVERAGE(CP199:CR199),AVERAGE(CS199:CU199)),IF(BE199="Juntos por el Cambio",AVERAGE(CJ199:CL199)-MIN(AVERAGE(CM199:CO199),AVERAGE(CP199:CR199),AVERAGE(CS199:CU199)),IF(BE199="La Libertad Avanza",AVERAGE(CP199:CR199)-MIN(AVERAGE(CS199:CU199),AVERAGE(CM199:CO199),AVERAGE(CJ199:CL199)),IF(BE199="Frente de Izquierda",AVERAGE(CS199:CU199)-MIN(AVERAGE(CP199:CR199),AVERAGE(CM199:CO199),AVERAGE(CJ199:CL199)),"N/A"))))</f>
        <v>N/A</v>
      </c>
      <c r="CW199" t="str">
        <f>IF(BF199="Unión por la Patria (Frente de Todos)",AVERAGE(CN199:CP199)-MIN(AVERAGE(CK199:CM199),AVERAGE(CQ199:CS199),AVERAGE(CT199:CV199)),IF(BF199="Juntos por el Cambio",AVERAGE(CK199:CM199)-MIN(AVERAGE(CN199:CP199),AVERAGE(CQ199:CS199),AVERAGE(CT199:CV199)),IF(BF199="La Libertad Avanza",AVERAGE(CQ199:CS199)-MIN(AVERAGE(CT199:CV199),AVERAGE(CN199:CP199),AVERAGE(CK199:CM199)),IF(BF199="Frente de Izquierda",AVERAGE(CT199:CV199)-MIN(AVERAGE(CQ199:CS199),AVERAGE(CN199:CP199),AVERAGE(CK199:CM199)),"N/A"))))</f>
        <v>N/A</v>
      </c>
      <c r="CX199" t="str">
        <f>IF(BG199="Unión por la Patria (Frente de Todos)",AVERAGE(CO199:CQ199)-MIN(AVERAGE(CL199:CN199),AVERAGE(CR199:CT199),AVERAGE(CU199:CW199)),IF(BG199="Juntos por el Cambio",AVERAGE(CL199:CN199)-MIN(AVERAGE(CO199:CQ199),AVERAGE(CR199:CT199),AVERAGE(CU199:CW199)),IF(BG199="La Libertad Avanza",AVERAGE(CR199:CT199)-MIN(AVERAGE(CU199:CW199),AVERAGE(CO199:CQ199),AVERAGE(CL199:CN199)),IF(BG199="Frente de Izquierda",AVERAGE(CU199:CW199)-MIN(AVERAGE(CR199:CT199),AVERAGE(CO199:CQ199),AVERAGE(CL199:CN199)),"N/A"))))</f>
        <v>N/A</v>
      </c>
      <c r="CY199" t="str">
        <f>IF(BH199="Unión por la Patria (Frente de Todos)",AVERAGE(CP199:CR199)-MIN(AVERAGE(CM199:CO199),AVERAGE(CS199:CU199),AVERAGE(CV199:CX199)),IF(BH199="Juntos por el Cambio",AVERAGE(CM199:CO199)-MIN(AVERAGE(CP199:CR199),AVERAGE(CS199:CU199),AVERAGE(CV199:CX199)),IF(BH199="La Libertad Avanza",AVERAGE(CS199:CU199)-MIN(AVERAGE(CV199:CX199),AVERAGE(CP199:CR199),AVERAGE(CM199:CO199)),IF(BH199="Frente de Izquierda",AVERAGE(CV199:CX199)-MIN(AVERAGE(CS199:CU199),AVERAGE(CP199:CR199),AVERAGE(CM199:CO199)),"N/A"))))</f>
        <v>N/A</v>
      </c>
      <c r="CZ199" t="str">
        <f>IF(BI199="Unión por la Patria (Frente de Todos)",AVERAGE(CQ199:CS199)-MIN(AVERAGE(CN199:CP199),AVERAGE(CT199:CV199),AVERAGE(CW199:CY199)),IF(BI199="Juntos por el Cambio",AVERAGE(CN199:CP199)-MIN(AVERAGE(CQ199:CS199),AVERAGE(CT199:CV199),AVERAGE(CW199:CY199)),IF(BI199="La Libertad Avanza",AVERAGE(CT199:CV199)-MIN(AVERAGE(CW199:CY199),AVERAGE(CQ199:CS199),AVERAGE(CN199:CP199)),IF(BI199="Frente de Izquierda",AVERAGE(CW199:CY199)-MIN(AVERAGE(CT199:CV199),AVERAGE(CQ199:CS199),AVERAGE(CN199:CP199)),"N/A"))))</f>
        <v>N/A</v>
      </c>
      <c r="DA199" t="str">
        <f>IF(BJ199="Unión por la Patria (Frente de Todos)",AVERAGE(CR199:CT199)-MIN(AVERAGE(CO199:CQ199),AVERAGE(CU199:CW199),AVERAGE(CX199:CZ199)),IF(BJ199="Juntos por el Cambio",AVERAGE(CO199:CQ199)-MIN(AVERAGE(CR199:CT199),AVERAGE(CU199:CW199),AVERAGE(CX199:CZ199)),IF(BJ199="La Libertad Avanza",AVERAGE(CU199:CW199)-MIN(AVERAGE(CX199:CZ199),AVERAGE(CR199:CT199),AVERAGE(CO199:CQ199)),IF(BJ199="Frente de Izquierda",AVERAGE(CX199:CZ199)-MIN(AVERAGE(CU199:CW199),AVERAGE(CR199:CT199),AVERAGE(CO199:CQ199)),"N/A"))))</f>
        <v>N/A</v>
      </c>
      <c r="DB199" t="str">
        <f>IF(BK199="Unión por la Patria (Frente de Todos)",AVERAGE(CS199:CU199)-MIN(AVERAGE(CP199:CR199),AVERAGE(CV199:CX199),AVERAGE(CY199:DA199)),IF(BK199="Juntos por el Cambio",AVERAGE(CP199:CR199)-MIN(AVERAGE(CS199:CU199),AVERAGE(CV199:CX199),AVERAGE(CY199:DA199)),IF(BK199="La Libertad Avanza",AVERAGE(CV199:CX199)-MIN(AVERAGE(CY199:DA199),AVERAGE(CS199:CU199),AVERAGE(CP199:CR199)),IF(BK199="Frente de Izquierda",AVERAGE(CY199:DA199)-MIN(AVERAGE(CV199:CX199),AVERAGE(CS199:CU199),AVERAGE(CP199:CR199)),"N/A"))))</f>
        <v>N/A</v>
      </c>
      <c r="DC199" t="str">
        <f>IF(BL199="Unión por la Patria (Frente de Todos)",AVERAGE(CT199:CV199)-MIN(AVERAGE(CQ199:CS199),AVERAGE(CW199:CY199),AVERAGE(CZ199:DB199)),IF(BL199="Juntos por el Cambio",AVERAGE(CQ199:CS199)-MIN(AVERAGE(CT199:CV199),AVERAGE(CW199:CY199),AVERAGE(CZ199:DB199)),IF(BL199="La Libertad Avanza",AVERAGE(CW199:CY199)-MIN(AVERAGE(CZ199:DB199),AVERAGE(CT199:CV199),AVERAGE(CQ199:CS199)),IF(BL199="Frente de Izquierda",AVERAGE(CZ199:DB199)-MIN(AVERAGE(CW199:CY199),AVERAGE(CT199:CV199),AVERAGE(CQ199:CS199)),"N/A"))))</f>
        <v>N/A</v>
      </c>
      <c r="DD199" t="str">
        <f>IF(BE199="Unión por la Patria (Frente de Todos)",CN199-AVERAGE(CK199,CQ199,CT199),IF(BE199="Juntos por el Cambio",CK199-AVERAGE(CN199,CQ199,CT199),IF(BE199="La Libertad Avanza",CQ199-AVERAGE(CK199,CN199,CT199),IF(BE199="Frente de Izquierda",CT199-AVERAGE(CK199,CN199,CQ199),"N/A"))))</f>
        <v>N/A</v>
      </c>
      <c r="DE199" t="str">
        <f>IF(BE199="Unión por la Patria (Frente de Todos)",AVERAGE(CJ199:CL199,CP199:CU199),IF(BE199="Juntos por el Cambio",AVERAGE(CM199:CU199),IF(BE199="La Libertad Avanza",AVERAGE(CS199:CU199,CJ199:CO199),IF(BE199="Frente de Izquierda",AVERAGE(CJ199:CR199),"N/A"))))</f>
        <v>N/A</v>
      </c>
      <c r="DF199" t="s">
        <v>518</v>
      </c>
      <c r="DG199" t="s">
        <v>518</v>
      </c>
      <c r="DH199" t="s">
        <v>518</v>
      </c>
      <c r="DI199" t="s">
        <v>518</v>
      </c>
      <c r="DJ199" t="s">
        <v>518</v>
      </c>
      <c r="DK199" t="s">
        <v>518</v>
      </c>
      <c r="DL199" t="s">
        <v>518</v>
      </c>
      <c r="DM199" t="s">
        <v>518</v>
      </c>
      <c r="DN199" t="s">
        <v>518</v>
      </c>
      <c r="DO199" t="s">
        <v>518</v>
      </c>
      <c r="DP199" t="s">
        <v>518</v>
      </c>
      <c r="DQ199" t="s">
        <v>518</v>
      </c>
      <c r="DR199" t="s">
        <v>518</v>
      </c>
      <c r="DS199" t="s">
        <v>518</v>
      </c>
      <c r="DT199" t="s">
        <v>518</v>
      </c>
      <c r="DU199" t="s">
        <v>518</v>
      </c>
      <c r="DV199" t="s">
        <v>518</v>
      </c>
      <c r="DW199" t="s">
        <v>518</v>
      </c>
      <c r="DX199" t="s">
        <v>518</v>
      </c>
      <c r="DY199" t="s">
        <v>518</v>
      </c>
      <c r="DZ199" t="s">
        <v>518</v>
      </c>
    </row>
    <row r="200" spans="1:130" x14ac:dyDescent="0.2">
      <c r="A200" s="44">
        <v>493</v>
      </c>
      <c r="B200" s="44" t="s">
        <v>518</v>
      </c>
      <c r="C200" s="44" t="s">
        <v>53</v>
      </c>
      <c r="D200" s="44">
        <v>7</v>
      </c>
      <c r="E200" s="44">
        <v>5</v>
      </c>
      <c r="F200" s="44">
        <v>4</v>
      </c>
      <c r="G200" s="44">
        <v>2</v>
      </c>
      <c r="H200" s="44">
        <v>2</v>
      </c>
      <c r="I200" s="44">
        <v>7</v>
      </c>
      <c r="J200" s="44">
        <v>6</v>
      </c>
      <c r="K200" s="44">
        <f>AVERAGE(ABS(F200-4),ABS(G200-4),ABS(H200-4),ABS(I200-4),ABS(J200-4))</f>
        <v>1.8</v>
      </c>
      <c r="L200" s="44">
        <v>6</v>
      </c>
      <c r="M200" s="44">
        <v>2</v>
      </c>
      <c r="N200" s="44">
        <v>7</v>
      </c>
      <c r="O200" s="9">
        <f>AVERAGE(L200:N200)</f>
        <v>5</v>
      </c>
      <c r="P200" s="44">
        <v>6</v>
      </c>
      <c r="Q200" s="44">
        <v>7</v>
      </c>
      <c r="R200" s="44">
        <v>3</v>
      </c>
      <c r="S200" s="44">
        <v>7</v>
      </c>
      <c r="T200" s="44">
        <f>-P200+Q200-R200+S200</f>
        <v>5</v>
      </c>
      <c r="U200" s="44"/>
      <c r="V200" s="44"/>
      <c r="W200" s="44"/>
      <c r="X200" s="44">
        <v>5</v>
      </c>
      <c r="Y200" s="44">
        <v>1</v>
      </c>
      <c r="Z200" s="44">
        <v>6</v>
      </c>
      <c r="AA200" s="44"/>
      <c r="AB200" s="44"/>
      <c r="AC200" s="44"/>
      <c r="AD200" s="44"/>
      <c r="AE200" s="44"/>
      <c r="AF200" s="44"/>
      <c r="AG200" s="44">
        <f>AVERAGE(U200:AF200)</f>
        <v>4</v>
      </c>
      <c r="AH200" s="44">
        <v>3</v>
      </c>
      <c r="AI200" s="44">
        <v>3</v>
      </c>
      <c r="AJ200" s="44">
        <v>3</v>
      </c>
      <c r="AK200" s="44">
        <v>5</v>
      </c>
      <c r="AL200" s="44">
        <v>5</v>
      </c>
      <c r="AM200" s="44">
        <v>5</v>
      </c>
      <c r="AN200" s="44">
        <v>1</v>
      </c>
      <c r="AO200" s="44">
        <v>1</v>
      </c>
      <c r="AP200" s="44">
        <v>1</v>
      </c>
      <c r="AQ200" s="44">
        <v>2</v>
      </c>
      <c r="AR200" s="44">
        <v>2</v>
      </c>
      <c r="AS200" s="44">
        <v>3</v>
      </c>
      <c r="AT200">
        <f>IF(C200="Unión por la Patria (Frente de Todos)",AVERAGE(AK200:AM200)-MIN(AVERAGE(AH200:AJ200),AVERAGE(AN200:AP200),AVERAGE(AQ200:AS200)),IF(C200="Juntos por el Cambio",AVERAGE(AH200:AJ200)-MIN(AVERAGE(AK200:AM200),AVERAGE(AN200:AP200),AVERAGE(AQ200:AS200)),IF(C200="La Libertad Avanza",AVERAGE(AN200:AP200)-MIN(AVERAGE(AQ200:AS200),AVERAGE(AK200:AM200),AVERAGE(AH200:AJ200)),IF(C200="Frente de Izquierda",AVERAGE(AQ200:AS200)-MIN(AVERAGE(AN200:AP200),AVERAGE(AK200:AM200),AVERAGE(AH200:AJ200)),"N/A"))))</f>
        <v>4</v>
      </c>
      <c r="AU200">
        <f>MAX(SUM(AH200:AJ200),SUM(AK200:AM200),SUM(AN200:AP200),SUM(AQ200:AS200))-MIN(SUM(AH200:AJ200),SUM(AK200:AM200),SUM(AN200:AP200),SUM(AQ200:AS200))</f>
        <v>12</v>
      </c>
      <c r="AV200">
        <f>IF(C200="Unión por la Patria (Frente de Todos)",AVERAGE(AK200:AM200)-AVERAGE(AH200:AJ200,AN200:AP200,AQ200:AS200),IF(C200="Juntos por el Cambio",AVERAGE(AH200:AJ200)-AVERAGE(AK200:AS200),IF(C200="La Libertad Avanza",AVERAGE(AN200:AP200)-AVERAGE(AQ200:AS200,AH200:AM200),IF(C200="Frente de Izquierda",AVERAGE(AQ200:AS200)-AVERAGE(AH200:AP200),"N/A"))))</f>
        <v>2.8888888888888888</v>
      </c>
      <c r="AW200">
        <f>IF(C200="Unión por la Patria (Frente de Todos)",AK200-MIN(AH200,AN200,AQ200),IF(C200="Juntos por el Cambio",AH200-MIN(AK200,AN200,AQ200),IF(C200="La Libertad Avanza",AN200-MIN(AH200,AK200,AQ200),IF(C200="Frente de Izquierda",AQ200-MIN(AH200,AK200,AN200),"N/A"))))</f>
        <v>4</v>
      </c>
      <c r="AX200">
        <f>MAX(AH200,AK200,AN200,AQ200)-MIN(AH200,AK200,AN200,AQ200)</f>
        <v>4</v>
      </c>
      <c r="AY200">
        <f>IF(C200="Unión por la Patria (Frente de Todos)",AK200-AVERAGE(AQ200,AN200,AH200),IF(C200="Juntos por el Cambio",AH200-AVERAGE(AK200,AN200,AQ200),IF(C200="La Libertad Avanza",AN200-AVERAGE(AQ200,AK200,AH200),IF(C200="Frente de Izquierda",AQ200-AVERAGE(AN200,AK200,AH200),"N/A"))))</f>
        <v>3</v>
      </c>
      <c r="AZ200">
        <f>IF(C200="Unión por la Patria (Frente de Todos)",AL200-MIN(AI200,AO200,AR200),IF(C200="Juntos por el Cambio",AI200-MIN(AL200,AO200,AR200),IF(C200="La Libertad Avanza",AO200-MIN(AI200,AL200,AR200),IF(C200="Frente de Izquierda",AR200-MIN(AI200,AL200,AO200),"N/A"))))</f>
        <v>4</v>
      </c>
      <c r="BA200">
        <f>MAX(AI200,AL200,AO200,AR200)-MIN(AI200,AL200,AO200,AR200)</f>
        <v>4</v>
      </c>
      <c r="BB200">
        <f>IF(C200="Unión por la Patria (Frente de Todos)",AL200-AVERAGE(AI200,AO200,AR200),IF(C200="Juntos por el Cambio",AI200-AVERAGE(AL200,AO200,AR200),IF(C200="La Libertad Avanza",AO200-AVERAGE(AI200,AL200,AR200),IF(C200="Frente de Izquierda",AR200-AVERAGE(AI200,AL200,AO200),"N/A"))))</f>
        <v>3</v>
      </c>
      <c r="BC200">
        <f>IF(C200="Unión por la Patria (Frente de Todos)",AVERAGE(AH200:AJ200,AN200:AS200),IF(C200="Juntos por el Cambio",AVERAGE(AK200:AS200),IF(C200="La Libertad Avanza",AVERAGE(AQ200:AS200,AH200:AM200),IF(C200="Frente de Izquierda",AVERAGE(AH200:AP200),"N/A"))))</f>
        <v>2.1111111111111112</v>
      </c>
      <c r="BE200" t="s">
        <v>518</v>
      </c>
      <c r="BF200" t="s">
        <v>518</v>
      </c>
      <c r="BG200" t="s">
        <v>518</v>
      </c>
      <c r="BH200" t="s">
        <v>518</v>
      </c>
      <c r="BI200" t="s">
        <v>518</v>
      </c>
      <c r="BJ200" t="s">
        <v>518</v>
      </c>
      <c r="BK200" t="s">
        <v>518</v>
      </c>
      <c r="BL200" t="s">
        <v>518</v>
      </c>
      <c r="BM200" t="s">
        <v>518</v>
      </c>
      <c r="BN200" t="s">
        <v>518</v>
      </c>
      <c r="BO200" t="s">
        <v>518</v>
      </c>
      <c r="BP200" t="s">
        <v>518</v>
      </c>
      <c r="BQ200" t="s">
        <v>518</v>
      </c>
      <c r="BR200" t="s">
        <v>518</v>
      </c>
      <c r="BS200" t="s">
        <v>518</v>
      </c>
      <c r="BT200" t="s">
        <v>518</v>
      </c>
      <c r="BU200" t="s">
        <v>518</v>
      </c>
      <c r="BV200" t="s">
        <v>518</v>
      </c>
      <c r="BW200" t="s">
        <v>518</v>
      </c>
      <c r="BX200" t="s">
        <v>518</v>
      </c>
      <c r="BY200" t="s">
        <v>518</v>
      </c>
      <c r="BZ200" t="s">
        <v>518</v>
      </c>
      <c r="CA200" t="s">
        <v>518</v>
      </c>
      <c r="CB200" t="s">
        <v>518</v>
      </c>
      <c r="CC200" t="s">
        <v>518</v>
      </c>
      <c r="CD200" t="s">
        <v>518</v>
      </c>
      <c r="CE200" t="s">
        <v>518</v>
      </c>
      <c r="CF200" t="s">
        <v>518</v>
      </c>
      <c r="CG200" t="s">
        <v>518</v>
      </c>
      <c r="CH200" t="s">
        <v>518</v>
      </c>
      <c r="CI200" t="s">
        <v>518</v>
      </c>
      <c r="CJ200" t="s">
        <v>518</v>
      </c>
      <c r="CK200" t="s">
        <v>518</v>
      </c>
      <c r="CL200" t="s">
        <v>518</v>
      </c>
      <c r="CM200" t="s">
        <v>518</v>
      </c>
      <c r="CN200" t="s">
        <v>518</v>
      </c>
      <c r="CO200" t="s">
        <v>518</v>
      </c>
      <c r="CP200" t="s">
        <v>518</v>
      </c>
      <c r="CQ200" t="s">
        <v>518</v>
      </c>
      <c r="CR200" t="s">
        <v>518</v>
      </c>
      <c r="CS200" t="s">
        <v>518</v>
      </c>
      <c r="CT200" t="s">
        <v>518</v>
      </c>
      <c r="CU200" t="s">
        <v>518</v>
      </c>
      <c r="CV200" t="str">
        <f>IF(BE200="Unión por la Patria (Frente de Todos)",AVERAGE(CM200:CO200)-MIN(AVERAGE(CJ200:CL200),AVERAGE(CP200:CR200),AVERAGE(CS200:CU200)),IF(BE200="Juntos por el Cambio",AVERAGE(CJ200:CL200)-MIN(AVERAGE(CM200:CO200),AVERAGE(CP200:CR200),AVERAGE(CS200:CU200)),IF(BE200="La Libertad Avanza",AVERAGE(CP200:CR200)-MIN(AVERAGE(CS200:CU200),AVERAGE(CM200:CO200),AVERAGE(CJ200:CL200)),IF(BE200="Frente de Izquierda",AVERAGE(CS200:CU200)-MIN(AVERAGE(CP200:CR200),AVERAGE(CM200:CO200),AVERAGE(CJ200:CL200)),"N/A"))))</f>
        <v>N/A</v>
      </c>
      <c r="CW200" t="str">
        <f>IF(BF200="Unión por la Patria (Frente de Todos)",AVERAGE(CN200:CP200)-MIN(AVERAGE(CK200:CM200),AVERAGE(CQ200:CS200),AVERAGE(CT200:CV200)),IF(BF200="Juntos por el Cambio",AVERAGE(CK200:CM200)-MIN(AVERAGE(CN200:CP200),AVERAGE(CQ200:CS200),AVERAGE(CT200:CV200)),IF(BF200="La Libertad Avanza",AVERAGE(CQ200:CS200)-MIN(AVERAGE(CT200:CV200),AVERAGE(CN200:CP200),AVERAGE(CK200:CM200)),IF(BF200="Frente de Izquierda",AVERAGE(CT200:CV200)-MIN(AVERAGE(CQ200:CS200),AVERAGE(CN200:CP200),AVERAGE(CK200:CM200)),"N/A"))))</f>
        <v>N/A</v>
      </c>
      <c r="CX200" t="str">
        <f>IF(BG200="Unión por la Patria (Frente de Todos)",AVERAGE(CO200:CQ200)-MIN(AVERAGE(CL200:CN200),AVERAGE(CR200:CT200),AVERAGE(CU200:CW200)),IF(BG200="Juntos por el Cambio",AVERAGE(CL200:CN200)-MIN(AVERAGE(CO200:CQ200),AVERAGE(CR200:CT200),AVERAGE(CU200:CW200)),IF(BG200="La Libertad Avanza",AVERAGE(CR200:CT200)-MIN(AVERAGE(CU200:CW200),AVERAGE(CO200:CQ200),AVERAGE(CL200:CN200)),IF(BG200="Frente de Izquierda",AVERAGE(CU200:CW200)-MIN(AVERAGE(CR200:CT200),AVERAGE(CO200:CQ200),AVERAGE(CL200:CN200)),"N/A"))))</f>
        <v>N/A</v>
      </c>
      <c r="CY200" t="str">
        <f>IF(BH200="Unión por la Patria (Frente de Todos)",AVERAGE(CP200:CR200)-MIN(AVERAGE(CM200:CO200),AVERAGE(CS200:CU200),AVERAGE(CV200:CX200)),IF(BH200="Juntos por el Cambio",AVERAGE(CM200:CO200)-MIN(AVERAGE(CP200:CR200),AVERAGE(CS200:CU200),AVERAGE(CV200:CX200)),IF(BH200="La Libertad Avanza",AVERAGE(CS200:CU200)-MIN(AVERAGE(CV200:CX200),AVERAGE(CP200:CR200),AVERAGE(CM200:CO200)),IF(BH200="Frente de Izquierda",AVERAGE(CV200:CX200)-MIN(AVERAGE(CS200:CU200),AVERAGE(CP200:CR200),AVERAGE(CM200:CO200)),"N/A"))))</f>
        <v>N/A</v>
      </c>
      <c r="CZ200" t="str">
        <f>IF(BI200="Unión por la Patria (Frente de Todos)",AVERAGE(CQ200:CS200)-MIN(AVERAGE(CN200:CP200),AVERAGE(CT200:CV200),AVERAGE(CW200:CY200)),IF(BI200="Juntos por el Cambio",AVERAGE(CN200:CP200)-MIN(AVERAGE(CQ200:CS200),AVERAGE(CT200:CV200),AVERAGE(CW200:CY200)),IF(BI200="La Libertad Avanza",AVERAGE(CT200:CV200)-MIN(AVERAGE(CW200:CY200),AVERAGE(CQ200:CS200),AVERAGE(CN200:CP200)),IF(BI200="Frente de Izquierda",AVERAGE(CW200:CY200)-MIN(AVERAGE(CT200:CV200),AVERAGE(CQ200:CS200),AVERAGE(CN200:CP200)),"N/A"))))</f>
        <v>N/A</v>
      </c>
      <c r="DA200" t="str">
        <f>IF(BJ200="Unión por la Patria (Frente de Todos)",AVERAGE(CR200:CT200)-MIN(AVERAGE(CO200:CQ200),AVERAGE(CU200:CW200),AVERAGE(CX200:CZ200)),IF(BJ200="Juntos por el Cambio",AVERAGE(CO200:CQ200)-MIN(AVERAGE(CR200:CT200),AVERAGE(CU200:CW200),AVERAGE(CX200:CZ200)),IF(BJ200="La Libertad Avanza",AVERAGE(CU200:CW200)-MIN(AVERAGE(CX200:CZ200),AVERAGE(CR200:CT200),AVERAGE(CO200:CQ200)),IF(BJ200="Frente de Izquierda",AVERAGE(CX200:CZ200)-MIN(AVERAGE(CU200:CW200),AVERAGE(CR200:CT200),AVERAGE(CO200:CQ200)),"N/A"))))</f>
        <v>N/A</v>
      </c>
      <c r="DB200" t="str">
        <f>IF(BK200="Unión por la Patria (Frente de Todos)",AVERAGE(CS200:CU200)-MIN(AVERAGE(CP200:CR200),AVERAGE(CV200:CX200),AVERAGE(CY200:DA200)),IF(BK200="Juntos por el Cambio",AVERAGE(CP200:CR200)-MIN(AVERAGE(CS200:CU200),AVERAGE(CV200:CX200),AVERAGE(CY200:DA200)),IF(BK200="La Libertad Avanza",AVERAGE(CV200:CX200)-MIN(AVERAGE(CY200:DA200),AVERAGE(CS200:CU200),AVERAGE(CP200:CR200)),IF(BK200="Frente de Izquierda",AVERAGE(CY200:DA200)-MIN(AVERAGE(CV200:CX200),AVERAGE(CS200:CU200),AVERAGE(CP200:CR200)),"N/A"))))</f>
        <v>N/A</v>
      </c>
      <c r="DC200" t="str">
        <f>IF(BL200="Unión por la Patria (Frente de Todos)",AVERAGE(CT200:CV200)-MIN(AVERAGE(CQ200:CS200),AVERAGE(CW200:CY200),AVERAGE(CZ200:DB200)),IF(BL200="Juntos por el Cambio",AVERAGE(CQ200:CS200)-MIN(AVERAGE(CT200:CV200),AVERAGE(CW200:CY200),AVERAGE(CZ200:DB200)),IF(BL200="La Libertad Avanza",AVERAGE(CW200:CY200)-MIN(AVERAGE(CZ200:DB200),AVERAGE(CT200:CV200),AVERAGE(CQ200:CS200)),IF(BL200="Frente de Izquierda",AVERAGE(CZ200:DB200)-MIN(AVERAGE(CW200:CY200),AVERAGE(CT200:CV200),AVERAGE(CQ200:CS200)),"N/A"))))</f>
        <v>N/A</v>
      </c>
      <c r="DD200" t="str">
        <f>IF(BE200="Unión por la Patria (Frente de Todos)",CN200-AVERAGE(CK200,CQ200,CT200),IF(BE200="Juntos por el Cambio",CK200-AVERAGE(CN200,CQ200,CT200),IF(BE200="La Libertad Avanza",CQ200-AVERAGE(CK200,CN200,CT200),IF(BE200="Frente de Izquierda",CT200-AVERAGE(CK200,CN200,CQ200),"N/A"))))</f>
        <v>N/A</v>
      </c>
      <c r="DE200" t="str">
        <f>IF(BE200="Unión por la Patria (Frente de Todos)",AVERAGE(CJ200:CL200,CP200:CU200),IF(BE200="Juntos por el Cambio",AVERAGE(CM200:CU200),IF(BE200="La Libertad Avanza",AVERAGE(CS200:CU200,CJ200:CO200),IF(BE200="Frente de Izquierda",AVERAGE(CJ200:CR200),"N/A"))))</f>
        <v>N/A</v>
      </c>
      <c r="DF200" t="s">
        <v>518</v>
      </c>
      <c r="DG200" t="s">
        <v>518</v>
      </c>
      <c r="DH200" t="s">
        <v>518</v>
      </c>
      <c r="DI200" t="s">
        <v>518</v>
      </c>
      <c r="DJ200" t="s">
        <v>518</v>
      </c>
      <c r="DK200" t="s">
        <v>518</v>
      </c>
      <c r="DL200" t="s">
        <v>518</v>
      </c>
      <c r="DM200" t="s">
        <v>518</v>
      </c>
      <c r="DN200" t="s">
        <v>518</v>
      </c>
      <c r="DO200" t="s">
        <v>518</v>
      </c>
      <c r="DP200" t="s">
        <v>518</v>
      </c>
      <c r="DQ200" t="s">
        <v>518</v>
      </c>
      <c r="DR200" t="s">
        <v>518</v>
      </c>
      <c r="DS200" t="s">
        <v>518</v>
      </c>
      <c r="DT200" t="s">
        <v>518</v>
      </c>
      <c r="DU200" t="s">
        <v>518</v>
      </c>
      <c r="DV200" t="s">
        <v>518</v>
      </c>
      <c r="DW200" t="s">
        <v>518</v>
      </c>
      <c r="DX200" t="s">
        <v>518</v>
      </c>
      <c r="DY200" t="s">
        <v>518</v>
      </c>
      <c r="DZ200" t="s">
        <v>518</v>
      </c>
    </row>
    <row r="201" spans="1:130" x14ac:dyDescent="0.2">
      <c r="A201" s="44">
        <v>573</v>
      </c>
      <c r="B201" s="44" t="s">
        <v>518</v>
      </c>
      <c r="C201" s="44" t="s">
        <v>53</v>
      </c>
      <c r="D201" s="44">
        <v>5</v>
      </c>
      <c r="E201" s="44">
        <v>6</v>
      </c>
      <c r="F201" s="44">
        <v>4</v>
      </c>
      <c r="G201" s="44">
        <v>4</v>
      </c>
      <c r="H201" s="44">
        <v>1</v>
      </c>
      <c r="I201" s="44">
        <v>7</v>
      </c>
      <c r="J201" s="44">
        <v>7</v>
      </c>
      <c r="K201" s="44">
        <f>AVERAGE(ABS(F201-4),ABS(G201-4),ABS(H201-4),ABS(I201-4),ABS(J201-4))</f>
        <v>1.8</v>
      </c>
      <c r="L201" s="44">
        <v>6</v>
      </c>
      <c r="M201" s="44">
        <v>7</v>
      </c>
      <c r="N201" s="44">
        <v>7</v>
      </c>
      <c r="O201" s="9">
        <f>AVERAGE(L201:N201)</f>
        <v>6.666666666666667</v>
      </c>
      <c r="P201" s="44">
        <v>1</v>
      </c>
      <c r="Q201" s="44">
        <v>7</v>
      </c>
      <c r="R201" s="44">
        <v>1</v>
      </c>
      <c r="S201" s="44">
        <v>7</v>
      </c>
      <c r="T201" s="44">
        <f>-P201+Q201-R201+S201</f>
        <v>12</v>
      </c>
      <c r="U201" s="44"/>
      <c r="V201" s="44"/>
      <c r="W201" s="44"/>
      <c r="X201" s="44">
        <v>4</v>
      </c>
      <c r="Y201" s="44">
        <v>3</v>
      </c>
      <c r="Z201" s="44">
        <v>5</v>
      </c>
      <c r="AA201" s="44"/>
      <c r="AB201" s="44"/>
      <c r="AC201" s="44"/>
      <c r="AD201" s="44"/>
      <c r="AE201" s="44"/>
      <c r="AF201" s="44"/>
      <c r="AG201" s="44">
        <f>AVERAGE(U201:AF201)</f>
        <v>4</v>
      </c>
      <c r="AH201" s="44">
        <v>1</v>
      </c>
      <c r="AI201" s="44">
        <v>1</v>
      </c>
      <c r="AJ201" s="44">
        <v>1</v>
      </c>
      <c r="AK201" s="44">
        <v>5</v>
      </c>
      <c r="AL201" s="44">
        <v>5</v>
      </c>
      <c r="AM201" s="44">
        <v>5</v>
      </c>
      <c r="AN201" s="44">
        <v>2</v>
      </c>
      <c r="AO201" s="44">
        <v>2</v>
      </c>
      <c r="AP201" s="44">
        <v>2</v>
      </c>
      <c r="AQ201" s="44">
        <v>5</v>
      </c>
      <c r="AR201" s="44">
        <v>5</v>
      </c>
      <c r="AS201" s="44">
        <v>5</v>
      </c>
      <c r="AT201">
        <f>IF(C201="Unión por la Patria (Frente de Todos)",AVERAGE(AK201:AM201)-MIN(AVERAGE(AH201:AJ201),AVERAGE(AN201:AP201),AVERAGE(AQ201:AS201)),IF(C201="Juntos por el Cambio",AVERAGE(AH201:AJ201)-MIN(AVERAGE(AK201:AM201),AVERAGE(AN201:AP201),AVERAGE(AQ201:AS201)),IF(C201="La Libertad Avanza",AVERAGE(AN201:AP201)-MIN(AVERAGE(AQ201:AS201),AVERAGE(AK201:AM201),AVERAGE(AH201:AJ201)),IF(C201="Frente de Izquierda",AVERAGE(AQ201:AS201)-MIN(AVERAGE(AN201:AP201),AVERAGE(AK201:AM201),AVERAGE(AH201:AJ201)),"N/A"))))</f>
        <v>4</v>
      </c>
      <c r="AU201">
        <f>MAX(SUM(AH201:AJ201),SUM(AK201:AM201),SUM(AN201:AP201),SUM(AQ201:AS201))-MIN(SUM(AH201:AJ201),SUM(AK201:AM201),SUM(AN201:AP201),SUM(AQ201:AS201))</f>
        <v>12</v>
      </c>
      <c r="AV201">
        <f>IF(C201="Unión por la Patria (Frente de Todos)",AVERAGE(AK201:AM201)-AVERAGE(AH201:AJ201,AN201:AP201,AQ201:AS201),IF(C201="Juntos por el Cambio",AVERAGE(AH201:AJ201)-AVERAGE(AK201:AS201),IF(C201="La Libertad Avanza",AVERAGE(AN201:AP201)-AVERAGE(AQ201:AS201,AH201:AM201),IF(C201="Frente de Izquierda",AVERAGE(AQ201:AS201)-AVERAGE(AH201:AP201),"N/A"))))</f>
        <v>2.3333333333333335</v>
      </c>
      <c r="AW201">
        <f>IF(C201="Unión por la Patria (Frente de Todos)",AK201-MIN(AH201,AN201,AQ201),IF(C201="Juntos por el Cambio",AH201-MIN(AK201,AN201,AQ201),IF(C201="La Libertad Avanza",AN201-MIN(AH201,AK201,AQ201),IF(C201="Frente de Izquierda",AQ201-MIN(AH201,AK201,AN201),"N/A"))))</f>
        <v>4</v>
      </c>
      <c r="AX201">
        <f>MAX(AH201,AK201,AN201,AQ201)-MIN(AH201,AK201,AN201,AQ201)</f>
        <v>4</v>
      </c>
      <c r="AY201">
        <f>IF(C201="Unión por la Patria (Frente de Todos)",AK201-AVERAGE(AQ201,AN201,AH201),IF(C201="Juntos por el Cambio",AH201-AVERAGE(AK201,AN201,AQ201),IF(C201="La Libertad Avanza",AN201-AVERAGE(AQ201,AK201,AH201),IF(C201="Frente de Izquierda",AQ201-AVERAGE(AN201,AK201,AH201),"N/A"))))</f>
        <v>2.3333333333333335</v>
      </c>
      <c r="AZ201">
        <f>IF(C201="Unión por la Patria (Frente de Todos)",AL201-MIN(AI201,AO201,AR201),IF(C201="Juntos por el Cambio",AI201-MIN(AL201,AO201,AR201),IF(C201="La Libertad Avanza",AO201-MIN(AI201,AL201,AR201),IF(C201="Frente de Izquierda",AR201-MIN(AI201,AL201,AO201),"N/A"))))</f>
        <v>4</v>
      </c>
      <c r="BA201">
        <f>MAX(AI201,AL201,AO201,AR201)-MIN(AI201,AL201,AO201,AR201)</f>
        <v>4</v>
      </c>
      <c r="BB201">
        <f>IF(C201="Unión por la Patria (Frente de Todos)",AL201-AVERAGE(AI201,AO201,AR201),IF(C201="Juntos por el Cambio",AI201-AVERAGE(AL201,AO201,AR201),IF(C201="La Libertad Avanza",AO201-AVERAGE(AI201,AL201,AR201),IF(C201="Frente de Izquierda",AR201-AVERAGE(AI201,AL201,AO201),"N/A"))))</f>
        <v>2.3333333333333335</v>
      </c>
      <c r="BC201">
        <f>IF(C201="Unión por la Patria (Frente de Todos)",AVERAGE(AH201:AJ201,AN201:AS201),IF(C201="Juntos por el Cambio",AVERAGE(AK201:AS201),IF(C201="La Libertad Avanza",AVERAGE(AQ201:AS201,AH201:AM201),IF(C201="Frente de Izquierda",AVERAGE(AH201:AP201),"N/A"))))</f>
        <v>2.6666666666666665</v>
      </c>
      <c r="BE201" t="s">
        <v>518</v>
      </c>
      <c r="BF201" t="s">
        <v>518</v>
      </c>
      <c r="BG201" t="s">
        <v>518</v>
      </c>
      <c r="BH201" t="s">
        <v>518</v>
      </c>
      <c r="BI201" t="s">
        <v>518</v>
      </c>
      <c r="BJ201" t="s">
        <v>518</v>
      </c>
      <c r="BK201" t="s">
        <v>518</v>
      </c>
      <c r="BL201" t="s">
        <v>518</v>
      </c>
      <c r="BM201" t="s">
        <v>518</v>
      </c>
      <c r="BN201" t="s">
        <v>518</v>
      </c>
      <c r="BO201" t="s">
        <v>518</v>
      </c>
      <c r="BP201" t="s">
        <v>518</v>
      </c>
      <c r="BQ201" t="s">
        <v>518</v>
      </c>
      <c r="BR201" t="s">
        <v>518</v>
      </c>
      <c r="BS201" t="s">
        <v>518</v>
      </c>
      <c r="BT201" t="s">
        <v>518</v>
      </c>
      <c r="BU201" t="s">
        <v>518</v>
      </c>
      <c r="BV201" t="s">
        <v>518</v>
      </c>
      <c r="BW201" t="s">
        <v>518</v>
      </c>
      <c r="BX201" t="s">
        <v>518</v>
      </c>
      <c r="BY201" t="s">
        <v>518</v>
      </c>
      <c r="BZ201" t="s">
        <v>518</v>
      </c>
      <c r="CA201" t="s">
        <v>518</v>
      </c>
      <c r="CB201" t="s">
        <v>518</v>
      </c>
      <c r="CC201" t="s">
        <v>518</v>
      </c>
      <c r="CD201" t="s">
        <v>518</v>
      </c>
      <c r="CE201" t="s">
        <v>518</v>
      </c>
      <c r="CF201" t="s">
        <v>518</v>
      </c>
      <c r="CG201" t="s">
        <v>518</v>
      </c>
      <c r="CH201" t="s">
        <v>518</v>
      </c>
      <c r="CI201" t="s">
        <v>518</v>
      </c>
      <c r="CJ201" t="s">
        <v>518</v>
      </c>
      <c r="CK201" t="s">
        <v>518</v>
      </c>
      <c r="CL201" t="s">
        <v>518</v>
      </c>
      <c r="CM201" t="s">
        <v>518</v>
      </c>
      <c r="CN201" t="s">
        <v>518</v>
      </c>
      <c r="CO201" t="s">
        <v>518</v>
      </c>
      <c r="CP201" t="s">
        <v>518</v>
      </c>
      <c r="CQ201" t="s">
        <v>518</v>
      </c>
      <c r="CR201" t="s">
        <v>518</v>
      </c>
      <c r="CS201" t="s">
        <v>518</v>
      </c>
      <c r="CT201" t="s">
        <v>518</v>
      </c>
      <c r="CU201" t="s">
        <v>518</v>
      </c>
      <c r="CV201" t="str">
        <f>IF(BE201="Unión por la Patria (Frente de Todos)",AVERAGE(CM201:CO201)-MIN(AVERAGE(CJ201:CL201),AVERAGE(CP201:CR201),AVERAGE(CS201:CU201)),IF(BE201="Juntos por el Cambio",AVERAGE(CJ201:CL201)-MIN(AVERAGE(CM201:CO201),AVERAGE(CP201:CR201),AVERAGE(CS201:CU201)),IF(BE201="La Libertad Avanza",AVERAGE(CP201:CR201)-MIN(AVERAGE(CS201:CU201),AVERAGE(CM201:CO201),AVERAGE(CJ201:CL201)),IF(BE201="Frente de Izquierda",AVERAGE(CS201:CU201)-MIN(AVERAGE(CP201:CR201),AVERAGE(CM201:CO201),AVERAGE(CJ201:CL201)),"N/A"))))</f>
        <v>N/A</v>
      </c>
      <c r="CW201" t="str">
        <f>IF(BF201="Unión por la Patria (Frente de Todos)",AVERAGE(CN201:CP201)-MIN(AVERAGE(CK201:CM201),AVERAGE(CQ201:CS201),AVERAGE(CT201:CV201)),IF(BF201="Juntos por el Cambio",AVERAGE(CK201:CM201)-MIN(AVERAGE(CN201:CP201),AVERAGE(CQ201:CS201),AVERAGE(CT201:CV201)),IF(BF201="La Libertad Avanza",AVERAGE(CQ201:CS201)-MIN(AVERAGE(CT201:CV201),AVERAGE(CN201:CP201),AVERAGE(CK201:CM201)),IF(BF201="Frente de Izquierda",AVERAGE(CT201:CV201)-MIN(AVERAGE(CQ201:CS201),AVERAGE(CN201:CP201),AVERAGE(CK201:CM201)),"N/A"))))</f>
        <v>N/A</v>
      </c>
      <c r="CX201" t="str">
        <f>IF(BG201="Unión por la Patria (Frente de Todos)",AVERAGE(CO201:CQ201)-MIN(AVERAGE(CL201:CN201),AVERAGE(CR201:CT201),AVERAGE(CU201:CW201)),IF(BG201="Juntos por el Cambio",AVERAGE(CL201:CN201)-MIN(AVERAGE(CO201:CQ201),AVERAGE(CR201:CT201),AVERAGE(CU201:CW201)),IF(BG201="La Libertad Avanza",AVERAGE(CR201:CT201)-MIN(AVERAGE(CU201:CW201),AVERAGE(CO201:CQ201),AVERAGE(CL201:CN201)),IF(BG201="Frente de Izquierda",AVERAGE(CU201:CW201)-MIN(AVERAGE(CR201:CT201),AVERAGE(CO201:CQ201),AVERAGE(CL201:CN201)),"N/A"))))</f>
        <v>N/A</v>
      </c>
      <c r="CY201" t="str">
        <f>IF(BH201="Unión por la Patria (Frente de Todos)",AVERAGE(CP201:CR201)-MIN(AVERAGE(CM201:CO201),AVERAGE(CS201:CU201),AVERAGE(CV201:CX201)),IF(BH201="Juntos por el Cambio",AVERAGE(CM201:CO201)-MIN(AVERAGE(CP201:CR201),AVERAGE(CS201:CU201),AVERAGE(CV201:CX201)),IF(BH201="La Libertad Avanza",AVERAGE(CS201:CU201)-MIN(AVERAGE(CV201:CX201),AVERAGE(CP201:CR201),AVERAGE(CM201:CO201)),IF(BH201="Frente de Izquierda",AVERAGE(CV201:CX201)-MIN(AVERAGE(CS201:CU201),AVERAGE(CP201:CR201),AVERAGE(CM201:CO201)),"N/A"))))</f>
        <v>N/A</v>
      </c>
      <c r="CZ201" t="str">
        <f>IF(BI201="Unión por la Patria (Frente de Todos)",AVERAGE(CQ201:CS201)-MIN(AVERAGE(CN201:CP201),AVERAGE(CT201:CV201),AVERAGE(CW201:CY201)),IF(BI201="Juntos por el Cambio",AVERAGE(CN201:CP201)-MIN(AVERAGE(CQ201:CS201),AVERAGE(CT201:CV201),AVERAGE(CW201:CY201)),IF(BI201="La Libertad Avanza",AVERAGE(CT201:CV201)-MIN(AVERAGE(CW201:CY201),AVERAGE(CQ201:CS201),AVERAGE(CN201:CP201)),IF(BI201="Frente de Izquierda",AVERAGE(CW201:CY201)-MIN(AVERAGE(CT201:CV201),AVERAGE(CQ201:CS201),AVERAGE(CN201:CP201)),"N/A"))))</f>
        <v>N/A</v>
      </c>
      <c r="DA201" t="str">
        <f>IF(BJ201="Unión por la Patria (Frente de Todos)",AVERAGE(CR201:CT201)-MIN(AVERAGE(CO201:CQ201),AVERAGE(CU201:CW201),AVERAGE(CX201:CZ201)),IF(BJ201="Juntos por el Cambio",AVERAGE(CO201:CQ201)-MIN(AVERAGE(CR201:CT201),AVERAGE(CU201:CW201),AVERAGE(CX201:CZ201)),IF(BJ201="La Libertad Avanza",AVERAGE(CU201:CW201)-MIN(AVERAGE(CX201:CZ201),AVERAGE(CR201:CT201),AVERAGE(CO201:CQ201)),IF(BJ201="Frente de Izquierda",AVERAGE(CX201:CZ201)-MIN(AVERAGE(CU201:CW201),AVERAGE(CR201:CT201),AVERAGE(CO201:CQ201)),"N/A"))))</f>
        <v>N/A</v>
      </c>
      <c r="DB201" t="str">
        <f>IF(BK201="Unión por la Patria (Frente de Todos)",AVERAGE(CS201:CU201)-MIN(AVERAGE(CP201:CR201),AVERAGE(CV201:CX201),AVERAGE(CY201:DA201)),IF(BK201="Juntos por el Cambio",AVERAGE(CP201:CR201)-MIN(AVERAGE(CS201:CU201),AVERAGE(CV201:CX201),AVERAGE(CY201:DA201)),IF(BK201="La Libertad Avanza",AVERAGE(CV201:CX201)-MIN(AVERAGE(CY201:DA201),AVERAGE(CS201:CU201),AVERAGE(CP201:CR201)),IF(BK201="Frente de Izquierda",AVERAGE(CY201:DA201)-MIN(AVERAGE(CV201:CX201),AVERAGE(CS201:CU201),AVERAGE(CP201:CR201)),"N/A"))))</f>
        <v>N/A</v>
      </c>
      <c r="DC201" t="str">
        <f>IF(BL201="Unión por la Patria (Frente de Todos)",AVERAGE(CT201:CV201)-MIN(AVERAGE(CQ201:CS201),AVERAGE(CW201:CY201),AVERAGE(CZ201:DB201)),IF(BL201="Juntos por el Cambio",AVERAGE(CQ201:CS201)-MIN(AVERAGE(CT201:CV201),AVERAGE(CW201:CY201),AVERAGE(CZ201:DB201)),IF(BL201="La Libertad Avanza",AVERAGE(CW201:CY201)-MIN(AVERAGE(CZ201:DB201),AVERAGE(CT201:CV201),AVERAGE(CQ201:CS201)),IF(BL201="Frente de Izquierda",AVERAGE(CZ201:DB201)-MIN(AVERAGE(CW201:CY201),AVERAGE(CT201:CV201),AVERAGE(CQ201:CS201)),"N/A"))))</f>
        <v>N/A</v>
      </c>
      <c r="DD201" t="str">
        <f>IF(BE201="Unión por la Patria (Frente de Todos)",CN201-AVERAGE(CK201,CQ201,CT201),IF(BE201="Juntos por el Cambio",CK201-AVERAGE(CN201,CQ201,CT201),IF(BE201="La Libertad Avanza",CQ201-AVERAGE(CK201,CN201,CT201),IF(BE201="Frente de Izquierda",CT201-AVERAGE(CK201,CN201,CQ201),"N/A"))))</f>
        <v>N/A</v>
      </c>
      <c r="DE201" t="str">
        <f>IF(BE201="Unión por la Patria (Frente de Todos)",AVERAGE(CJ201:CL201,CP201:CU201),IF(BE201="Juntos por el Cambio",AVERAGE(CM201:CU201),IF(BE201="La Libertad Avanza",AVERAGE(CS201:CU201,CJ201:CO201),IF(BE201="Frente de Izquierda",AVERAGE(CJ201:CR201),"N/A"))))</f>
        <v>N/A</v>
      </c>
      <c r="DF201" t="s">
        <v>518</v>
      </c>
      <c r="DG201" t="s">
        <v>518</v>
      </c>
      <c r="DH201" t="s">
        <v>518</v>
      </c>
      <c r="DI201" t="s">
        <v>518</v>
      </c>
      <c r="DJ201" t="s">
        <v>518</v>
      </c>
      <c r="DK201" t="s">
        <v>518</v>
      </c>
      <c r="DL201" t="s">
        <v>518</v>
      </c>
      <c r="DM201" t="s">
        <v>518</v>
      </c>
      <c r="DN201" t="s">
        <v>518</v>
      </c>
      <c r="DO201" t="s">
        <v>518</v>
      </c>
      <c r="DP201" t="s">
        <v>518</v>
      </c>
      <c r="DQ201" t="s">
        <v>518</v>
      </c>
      <c r="DR201" t="s">
        <v>518</v>
      </c>
      <c r="DS201" t="s">
        <v>518</v>
      </c>
      <c r="DT201" t="s">
        <v>518</v>
      </c>
      <c r="DU201" t="s">
        <v>518</v>
      </c>
      <c r="DV201" t="s">
        <v>518</v>
      </c>
      <c r="DW201" t="s">
        <v>518</v>
      </c>
      <c r="DX201" t="s">
        <v>518</v>
      </c>
      <c r="DY201" t="s">
        <v>518</v>
      </c>
      <c r="DZ201" t="s">
        <v>518</v>
      </c>
    </row>
    <row r="202" spans="1:130" x14ac:dyDescent="0.2">
      <c r="A202" s="44">
        <v>909</v>
      </c>
      <c r="B202" s="44" t="s">
        <v>518</v>
      </c>
      <c r="C202" s="44" t="s">
        <v>53</v>
      </c>
      <c r="D202" s="44">
        <v>6</v>
      </c>
      <c r="E202" s="44">
        <v>4</v>
      </c>
      <c r="F202" s="44">
        <v>2</v>
      </c>
      <c r="G202" s="44">
        <v>4</v>
      </c>
      <c r="H202" s="44">
        <v>2</v>
      </c>
      <c r="I202" s="44">
        <v>6</v>
      </c>
      <c r="J202" s="44">
        <v>4</v>
      </c>
      <c r="K202" s="44">
        <f>AVERAGE(ABS(F202-4),ABS(G202-4),ABS(H202-4),ABS(I202-4),ABS(J202-4))</f>
        <v>1.2</v>
      </c>
      <c r="L202" s="44">
        <v>7</v>
      </c>
      <c r="M202" s="44">
        <v>6</v>
      </c>
      <c r="N202" s="44">
        <v>7</v>
      </c>
      <c r="O202" s="9">
        <f>AVERAGE(L202:N202)</f>
        <v>6.666666666666667</v>
      </c>
      <c r="P202" s="44">
        <v>3</v>
      </c>
      <c r="Q202" s="44">
        <v>4</v>
      </c>
      <c r="R202" s="44">
        <v>4</v>
      </c>
      <c r="S202" s="44">
        <v>7</v>
      </c>
      <c r="T202" s="44">
        <f>-P202+Q202-R202+S202</f>
        <v>4</v>
      </c>
      <c r="U202" s="44"/>
      <c r="V202" s="44"/>
      <c r="W202" s="44"/>
      <c r="X202" s="44">
        <v>5</v>
      </c>
      <c r="Y202" s="44">
        <v>4</v>
      </c>
      <c r="Z202" s="44">
        <v>3</v>
      </c>
      <c r="AA202" s="44"/>
      <c r="AB202" s="44"/>
      <c r="AC202" s="44"/>
      <c r="AD202" s="44"/>
      <c r="AE202" s="44"/>
      <c r="AF202" s="44"/>
      <c r="AG202" s="44">
        <f>AVERAGE(U202:AF202)</f>
        <v>4</v>
      </c>
      <c r="AH202" s="44">
        <v>2</v>
      </c>
      <c r="AI202" s="44">
        <v>2</v>
      </c>
      <c r="AJ202" s="44">
        <v>2</v>
      </c>
      <c r="AK202" s="44">
        <v>6</v>
      </c>
      <c r="AL202" s="44">
        <v>6</v>
      </c>
      <c r="AM202" s="44">
        <v>6</v>
      </c>
      <c r="AN202" s="44">
        <v>1</v>
      </c>
      <c r="AO202" s="44">
        <v>1</v>
      </c>
      <c r="AP202" s="44">
        <v>1</v>
      </c>
      <c r="AQ202" s="44">
        <v>6</v>
      </c>
      <c r="AR202" s="44">
        <v>6</v>
      </c>
      <c r="AS202" s="44">
        <v>6</v>
      </c>
      <c r="AT202">
        <f>IF(C202="Unión por la Patria (Frente de Todos)",AVERAGE(AK202:AM202)-MIN(AVERAGE(AH202:AJ202),AVERAGE(AN202:AP202),AVERAGE(AQ202:AS202)),IF(C202="Juntos por el Cambio",AVERAGE(AH202:AJ202)-MIN(AVERAGE(AK202:AM202),AVERAGE(AN202:AP202),AVERAGE(AQ202:AS202)),IF(C202="La Libertad Avanza",AVERAGE(AN202:AP202)-MIN(AVERAGE(AQ202:AS202),AVERAGE(AK202:AM202),AVERAGE(AH202:AJ202)),IF(C202="Frente de Izquierda",AVERAGE(AQ202:AS202)-MIN(AVERAGE(AN202:AP202),AVERAGE(AK202:AM202),AVERAGE(AH202:AJ202)),"N/A"))))</f>
        <v>5</v>
      </c>
      <c r="AU202">
        <f>MAX(SUM(AH202:AJ202),SUM(AK202:AM202),SUM(AN202:AP202),SUM(AQ202:AS202))-MIN(SUM(AH202:AJ202),SUM(AK202:AM202),SUM(AN202:AP202),SUM(AQ202:AS202))</f>
        <v>15</v>
      </c>
      <c r="AV202">
        <f>IF(C202="Unión por la Patria (Frente de Todos)",AVERAGE(AK202:AM202)-AVERAGE(AH202:AJ202,AN202:AP202,AQ202:AS202),IF(C202="Juntos por el Cambio",AVERAGE(AH202:AJ202)-AVERAGE(AK202:AS202),IF(C202="La Libertad Avanza",AVERAGE(AN202:AP202)-AVERAGE(AQ202:AS202,AH202:AM202),IF(C202="Frente de Izquierda",AVERAGE(AQ202:AS202)-AVERAGE(AH202:AP202),"N/A"))))</f>
        <v>3</v>
      </c>
      <c r="AW202">
        <f>IF(C202="Unión por la Patria (Frente de Todos)",AK202-MIN(AH202,AN202,AQ202),IF(C202="Juntos por el Cambio",AH202-MIN(AK202,AN202,AQ202),IF(C202="La Libertad Avanza",AN202-MIN(AH202,AK202,AQ202),IF(C202="Frente de Izquierda",AQ202-MIN(AH202,AK202,AN202),"N/A"))))</f>
        <v>5</v>
      </c>
      <c r="AX202">
        <f>MAX(AH202,AK202,AN202,AQ202)-MIN(AH202,AK202,AN202,AQ202)</f>
        <v>5</v>
      </c>
      <c r="AY202">
        <f>IF(C202="Unión por la Patria (Frente de Todos)",AK202-AVERAGE(AQ202,AN202,AH202),IF(C202="Juntos por el Cambio",AH202-AVERAGE(AK202,AN202,AQ202),IF(C202="La Libertad Avanza",AN202-AVERAGE(AQ202,AK202,AH202),IF(C202="Frente de Izquierda",AQ202-AVERAGE(AN202,AK202,AH202),"N/A"))))</f>
        <v>3</v>
      </c>
      <c r="AZ202">
        <f>IF(C202="Unión por la Patria (Frente de Todos)",AL202-MIN(AI202,AO202,AR202),IF(C202="Juntos por el Cambio",AI202-MIN(AL202,AO202,AR202),IF(C202="La Libertad Avanza",AO202-MIN(AI202,AL202,AR202),IF(C202="Frente de Izquierda",AR202-MIN(AI202,AL202,AO202),"N/A"))))</f>
        <v>5</v>
      </c>
      <c r="BA202">
        <f>MAX(AI202,AL202,AO202,AR202)-MIN(AI202,AL202,AO202,AR202)</f>
        <v>5</v>
      </c>
      <c r="BB202">
        <f>IF(C202="Unión por la Patria (Frente de Todos)",AL202-AVERAGE(AI202,AO202,AR202),IF(C202="Juntos por el Cambio",AI202-AVERAGE(AL202,AO202,AR202),IF(C202="La Libertad Avanza",AO202-AVERAGE(AI202,AL202,AR202),IF(C202="Frente de Izquierda",AR202-AVERAGE(AI202,AL202,AO202),"N/A"))))</f>
        <v>3</v>
      </c>
      <c r="BC202">
        <f>IF(C202="Unión por la Patria (Frente de Todos)",AVERAGE(AH202:AJ202,AN202:AS202),IF(C202="Juntos por el Cambio",AVERAGE(AK202:AS202),IF(C202="La Libertad Avanza",AVERAGE(AQ202:AS202,AH202:AM202),IF(C202="Frente de Izquierda",AVERAGE(AH202:AP202),"N/A"))))</f>
        <v>3</v>
      </c>
      <c r="BE202" t="s">
        <v>518</v>
      </c>
      <c r="BF202" t="s">
        <v>518</v>
      </c>
      <c r="BG202" t="s">
        <v>518</v>
      </c>
      <c r="BH202" t="s">
        <v>518</v>
      </c>
      <c r="BI202" t="s">
        <v>518</v>
      </c>
      <c r="BJ202" t="s">
        <v>518</v>
      </c>
      <c r="BK202" t="s">
        <v>518</v>
      </c>
      <c r="BL202" t="s">
        <v>518</v>
      </c>
      <c r="BM202" t="s">
        <v>518</v>
      </c>
      <c r="BN202" t="s">
        <v>518</v>
      </c>
      <c r="BO202" t="s">
        <v>518</v>
      </c>
      <c r="BP202" t="s">
        <v>518</v>
      </c>
      <c r="BQ202" t="s">
        <v>518</v>
      </c>
      <c r="BR202" t="s">
        <v>518</v>
      </c>
      <c r="BS202" t="s">
        <v>518</v>
      </c>
      <c r="BT202" t="s">
        <v>518</v>
      </c>
      <c r="BU202" t="s">
        <v>518</v>
      </c>
      <c r="BV202" t="s">
        <v>518</v>
      </c>
      <c r="BW202" t="s">
        <v>518</v>
      </c>
      <c r="BX202" t="s">
        <v>518</v>
      </c>
      <c r="BY202" t="s">
        <v>518</v>
      </c>
      <c r="BZ202" t="s">
        <v>518</v>
      </c>
      <c r="CA202" t="s">
        <v>518</v>
      </c>
      <c r="CB202" t="s">
        <v>518</v>
      </c>
      <c r="CC202" t="s">
        <v>518</v>
      </c>
      <c r="CD202" t="s">
        <v>518</v>
      </c>
      <c r="CE202" t="s">
        <v>518</v>
      </c>
      <c r="CF202" t="s">
        <v>518</v>
      </c>
      <c r="CG202" t="s">
        <v>518</v>
      </c>
      <c r="CH202" t="s">
        <v>518</v>
      </c>
      <c r="CI202" t="s">
        <v>518</v>
      </c>
      <c r="CJ202" t="s">
        <v>518</v>
      </c>
      <c r="CK202" t="s">
        <v>518</v>
      </c>
      <c r="CL202" t="s">
        <v>518</v>
      </c>
      <c r="CM202" t="s">
        <v>518</v>
      </c>
      <c r="CN202" t="s">
        <v>518</v>
      </c>
      <c r="CO202" t="s">
        <v>518</v>
      </c>
      <c r="CP202" t="s">
        <v>518</v>
      </c>
      <c r="CQ202" t="s">
        <v>518</v>
      </c>
      <c r="CR202" t="s">
        <v>518</v>
      </c>
      <c r="CS202" t="s">
        <v>518</v>
      </c>
      <c r="CT202" t="s">
        <v>518</v>
      </c>
      <c r="CU202" t="s">
        <v>518</v>
      </c>
      <c r="CV202" t="s">
        <v>518</v>
      </c>
      <c r="CW202" t="s">
        <v>518</v>
      </c>
      <c r="CX202" t="s">
        <v>518</v>
      </c>
      <c r="CY202" t="s">
        <v>518</v>
      </c>
      <c r="CZ202" t="s">
        <v>518</v>
      </c>
      <c r="DA202" t="s">
        <v>518</v>
      </c>
      <c r="DB202" t="s">
        <v>518</v>
      </c>
      <c r="DC202" t="s">
        <v>518</v>
      </c>
      <c r="DD202" t="s">
        <v>518</v>
      </c>
      <c r="DE202" t="s">
        <v>518</v>
      </c>
      <c r="DF202" t="s">
        <v>518</v>
      </c>
      <c r="DG202" t="s">
        <v>518</v>
      </c>
      <c r="DH202" t="s">
        <v>518</v>
      </c>
      <c r="DI202" t="s">
        <v>518</v>
      </c>
      <c r="DJ202" t="s">
        <v>518</v>
      </c>
      <c r="DK202" t="s">
        <v>518</v>
      </c>
      <c r="DL202" t="s">
        <v>518</v>
      </c>
      <c r="DM202" t="s">
        <v>518</v>
      </c>
      <c r="DN202" t="s">
        <v>518</v>
      </c>
      <c r="DO202" t="s">
        <v>518</v>
      </c>
      <c r="DP202" t="s">
        <v>518</v>
      </c>
      <c r="DQ202" t="s">
        <v>518</v>
      </c>
      <c r="DR202" t="s">
        <v>518</v>
      </c>
      <c r="DS202" t="s">
        <v>518</v>
      </c>
      <c r="DT202" t="s">
        <v>518</v>
      </c>
      <c r="DU202" t="s">
        <v>518</v>
      </c>
      <c r="DV202" t="s">
        <v>518</v>
      </c>
      <c r="DW202" t="s">
        <v>518</v>
      </c>
      <c r="DX202" t="s">
        <v>518</v>
      </c>
      <c r="DY202" t="s">
        <v>518</v>
      </c>
      <c r="DZ202" t="s">
        <v>518</v>
      </c>
    </row>
    <row r="203" spans="1:130" x14ac:dyDescent="0.2">
      <c r="A203" s="44">
        <v>965</v>
      </c>
      <c r="B203" s="44" t="s">
        <v>518</v>
      </c>
      <c r="C203" s="44" t="s">
        <v>47</v>
      </c>
      <c r="D203" s="44">
        <v>3</v>
      </c>
      <c r="E203" s="44">
        <v>3</v>
      </c>
      <c r="F203" s="44">
        <v>2</v>
      </c>
      <c r="G203" s="44">
        <v>1</v>
      </c>
      <c r="H203" s="44">
        <v>3</v>
      </c>
      <c r="I203" s="44">
        <v>7</v>
      </c>
      <c r="J203" s="44">
        <v>5</v>
      </c>
      <c r="K203" s="44">
        <f>AVERAGE(ABS(F203-4),ABS(G203-4),ABS(H203-4),ABS(I203-4),ABS(J203-4))</f>
        <v>2</v>
      </c>
      <c r="L203" s="44">
        <v>4</v>
      </c>
      <c r="M203" s="44">
        <v>6</v>
      </c>
      <c r="N203" s="44">
        <v>7</v>
      </c>
      <c r="O203" s="9">
        <f>AVERAGE(L203:N203)</f>
        <v>5.666666666666667</v>
      </c>
      <c r="P203" s="44">
        <v>3</v>
      </c>
      <c r="Q203" s="44">
        <v>6</v>
      </c>
      <c r="R203" s="44">
        <v>1</v>
      </c>
      <c r="S203" s="44">
        <v>5</v>
      </c>
      <c r="T203" s="44">
        <f>-P203+Q203-R203+S203</f>
        <v>7</v>
      </c>
      <c r="U203" s="44">
        <v>4</v>
      </c>
      <c r="V203" s="44">
        <v>4</v>
      </c>
      <c r="W203" s="44">
        <v>4</v>
      </c>
      <c r="X203" s="44"/>
      <c r="Y203" s="44"/>
      <c r="Z203" s="44"/>
      <c r="AA203" s="44"/>
      <c r="AB203" s="44"/>
      <c r="AC203" s="44"/>
      <c r="AD203" s="44"/>
      <c r="AE203" s="44"/>
      <c r="AF203" s="44"/>
      <c r="AG203" s="44">
        <f>AVERAGE(U203:AF203)</f>
        <v>4</v>
      </c>
      <c r="AH203" s="44">
        <v>4</v>
      </c>
      <c r="AI203" s="44">
        <v>6</v>
      </c>
      <c r="AJ203" s="44">
        <v>6</v>
      </c>
      <c r="AK203" s="44">
        <v>4</v>
      </c>
      <c r="AL203" s="44">
        <v>6</v>
      </c>
      <c r="AM203" s="44">
        <v>6</v>
      </c>
      <c r="AN203" s="44">
        <v>2</v>
      </c>
      <c r="AO203" s="44">
        <v>6</v>
      </c>
      <c r="AP203" s="44">
        <v>6</v>
      </c>
      <c r="AQ203" s="44">
        <v>3</v>
      </c>
      <c r="AR203" s="44">
        <v>6</v>
      </c>
      <c r="AS203" s="44">
        <v>6</v>
      </c>
      <c r="AT203">
        <f>IF(C203="Unión por la Patria (Frente de Todos)",AVERAGE(AK203:AM203)-MIN(AVERAGE(AH203:AJ203),AVERAGE(AN203:AP203),AVERAGE(AQ203:AS203)),IF(C203="Juntos por el Cambio",AVERAGE(AH203:AJ203)-MIN(AVERAGE(AK203:AM203),AVERAGE(AN203:AP203),AVERAGE(AQ203:AS203)),IF(C203="La Libertad Avanza",AVERAGE(AN203:AP203)-MIN(AVERAGE(AQ203:AS203),AVERAGE(AK203:AM203),AVERAGE(AH203:AJ203)),IF(C203="Frente de Izquierda",AVERAGE(AQ203:AS203)-MIN(AVERAGE(AN203:AP203),AVERAGE(AK203:AM203),AVERAGE(AH203:AJ203)),"N/A"))))</f>
        <v>0.66666666666666607</v>
      </c>
      <c r="AU203">
        <f>MAX(SUM(AH203:AJ203),SUM(AK203:AM203),SUM(AN203:AP203),SUM(AQ203:AS203))-MIN(SUM(AH203:AJ203),SUM(AK203:AM203),SUM(AN203:AP203),SUM(AQ203:AS203))</f>
        <v>2</v>
      </c>
      <c r="AV203">
        <f>IF(C203="Unión por la Patria (Frente de Todos)",AVERAGE(AK203:AM203)-AVERAGE(AH203:AJ203,AN203:AP203,AQ203:AS203),IF(C203="Juntos por el Cambio",AVERAGE(AH203:AJ203)-AVERAGE(AK203:AS203),IF(C203="La Libertad Avanza",AVERAGE(AN203:AP203)-AVERAGE(AQ203:AS203,AH203:AM203),IF(C203="Frente de Izquierda",AVERAGE(AQ203:AS203)-AVERAGE(AH203:AP203),"N/A"))))</f>
        <v>0.33333333333333304</v>
      </c>
      <c r="AW203">
        <f>IF(C203="Unión por la Patria (Frente de Todos)",AK203-MIN(AH203,AN203,AQ203),IF(C203="Juntos por el Cambio",AH203-MIN(AK203,AN203,AQ203),IF(C203="La Libertad Avanza",AN203-MIN(AH203,AK203,AQ203),IF(C203="Frente de Izquierda",AQ203-MIN(AH203,AK203,AN203),"N/A"))))</f>
        <v>2</v>
      </c>
      <c r="AX203">
        <f>MAX(AH203,AK203,AN203,AQ203)-MIN(AH203,AK203,AN203,AQ203)</f>
        <v>2</v>
      </c>
      <c r="AY203">
        <f>IF(C203="Unión por la Patria (Frente de Todos)",AK203-AVERAGE(AQ203,AN203,AH203),IF(C203="Juntos por el Cambio",AH203-AVERAGE(AK203,AN203,AQ203),IF(C203="La Libertad Avanza",AN203-AVERAGE(AQ203,AK203,AH203),IF(C203="Frente de Izquierda",AQ203-AVERAGE(AN203,AK203,AH203),"N/A"))))</f>
        <v>1</v>
      </c>
      <c r="AZ203">
        <f>IF(C203="Unión por la Patria (Frente de Todos)",AL203-MIN(AI203,AO203,AR203),IF(C203="Juntos por el Cambio",AI203-MIN(AL203,AO203,AR203),IF(C203="La Libertad Avanza",AO203-MIN(AI203,AL203,AR203),IF(C203="Frente de Izquierda",AR203-MIN(AI203,AL203,AO203),"N/A"))))</f>
        <v>0</v>
      </c>
      <c r="BA203">
        <f>MAX(AI203,AL203,AO203,AR203)-MIN(AI203,AL203,AO203,AR203)</f>
        <v>0</v>
      </c>
      <c r="BB203">
        <f>IF(C203="Unión por la Patria (Frente de Todos)",AL203-AVERAGE(AI203,AO203,AR203),IF(C203="Juntos por el Cambio",AI203-AVERAGE(AL203,AO203,AR203),IF(C203="La Libertad Avanza",AO203-AVERAGE(AI203,AL203,AR203),IF(C203="Frente de Izquierda",AR203-AVERAGE(AI203,AL203,AO203),"N/A"))))</f>
        <v>0</v>
      </c>
      <c r="BC203">
        <f>IF(C203="Unión por la Patria (Frente de Todos)",AVERAGE(AH203:AJ203,AN203:AS203),IF(C203="Juntos por el Cambio",AVERAGE(AK203:AS203),IF(C203="La Libertad Avanza",AVERAGE(AQ203:AS203,AH203:AM203),IF(C203="Frente de Izquierda",AVERAGE(AH203:AP203),"N/A"))))</f>
        <v>5</v>
      </c>
      <c r="BE203" t="s">
        <v>518</v>
      </c>
      <c r="BF203" t="s">
        <v>518</v>
      </c>
      <c r="BG203" t="s">
        <v>518</v>
      </c>
      <c r="BH203" t="s">
        <v>518</v>
      </c>
      <c r="BI203" t="s">
        <v>518</v>
      </c>
      <c r="BJ203" t="s">
        <v>518</v>
      </c>
      <c r="BK203" t="s">
        <v>518</v>
      </c>
      <c r="BL203" t="s">
        <v>518</v>
      </c>
      <c r="BM203" t="s">
        <v>518</v>
      </c>
      <c r="BN203" t="s">
        <v>518</v>
      </c>
      <c r="BO203" t="s">
        <v>518</v>
      </c>
      <c r="BP203" t="s">
        <v>518</v>
      </c>
      <c r="BQ203" t="s">
        <v>518</v>
      </c>
      <c r="BR203" t="s">
        <v>518</v>
      </c>
      <c r="BS203" t="s">
        <v>518</v>
      </c>
      <c r="BT203" t="s">
        <v>518</v>
      </c>
      <c r="BU203" t="s">
        <v>518</v>
      </c>
      <c r="BV203" t="s">
        <v>518</v>
      </c>
      <c r="BW203" t="s">
        <v>518</v>
      </c>
      <c r="BX203" t="s">
        <v>518</v>
      </c>
      <c r="BY203" t="s">
        <v>518</v>
      </c>
      <c r="BZ203" t="s">
        <v>518</v>
      </c>
      <c r="CA203" t="s">
        <v>518</v>
      </c>
      <c r="CB203" t="s">
        <v>518</v>
      </c>
      <c r="CC203" t="s">
        <v>518</v>
      </c>
      <c r="CD203" t="s">
        <v>518</v>
      </c>
      <c r="CE203" t="s">
        <v>518</v>
      </c>
      <c r="CF203" t="s">
        <v>518</v>
      </c>
      <c r="CG203" t="s">
        <v>518</v>
      </c>
      <c r="CH203" t="s">
        <v>518</v>
      </c>
      <c r="CI203" t="s">
        <v>518</v>
      </c>
      <c r="CJ203" t="s">
        <v>518</v>
      </c>
      <c r="CK203" t="s">
        <v>518</v>
      </c>
      <c r="CL203" t="s">
        <v>518</v>
      </c>
      <c r="CM203" t="s">
        <v>518</v>
      </c>
      <c r="CN203" t="s">
        <v>518</v>
      </c>
      <c r="CO203" t="s">
        <v>518</v>
      </c>
      <c r="CP203" t="s">
        <v>518</v>
      </c>
      <c r="CQ203" t="s">
        <v>518</v>
      </c>
      <c r="CR203" t="s">
        <v>518</v>
      </c>
      <c r="CS203" t="s">
        <v>518</v>
      </c>
      <c r="CT203" t="s">
        <v>518</v>
      </c>
      <c r="CU203" t="s">
        <v>518</v>
      </c>
      <c r="CV203" t="s">
        <v>518</v>
      </c>
      <c r="CW203" t="s">
        <v>518</v>
      </c>
      <c r="CX203" t="s">
        <v>518</v>
      </c>
      <c r="CY203" t="s">
        <v>518</v>
      </c>
      <c r="CZ203" t="s">
        <v>518</v>
      </c>
      <c r="DA203" t="s">
        <v>518</v>
      </c>
      <c r="DB203" t="s">
        <v>518</v>
      </c>
      <c r="DC203" t="s">
        <v>518</v>
      </c>
      <c r="DD203" t="s">
        <v>518</v>
      </c>
      <c r="DE203" t="s">
        <v>518</v>
      </c>
      <c r="DF203" t="s">
        <v>518</v>
      </c>
      <c r="DG203" t="s">
        <v>518</v>
      </c>
      <c r="DH203" t="s">
        <v>518</v>
      </c>
      <c r="DI203" t="s">
        <v>518</v>
      </c>
      <c r="DJ203" t="s">
        <v>518</v>
      </c>
      <c r="DK203" t="s">
        <v>518</v>
      </c>
      <c r="DL203" t="s">
        <v>518</v>
      </c>
      <c r="DM203" t="s">
        <v>518</v>
      </c>
      <c r="DN203" t="s">
        <v>518</v>
      </c>
      <c r="DO203" t="s">
        <v>518</v>
      </c>
      <c r="DP203" t="s">
        <v>518</v>
      </c>
      <c r="DQ203" t="s">
        <v>518</v>
      </c>
      <c r="DR203" t="s">
        <v>518</v>
      </c>
      <c r="DS203" t="s">
        <v>518</v>
      </c>
      <c r="DT203" t="s">
        <v>518</v>
      </c>
      <c r="DU203" t="s">
        <v>518</v>
      </c>
      <c r="DV203" t="s">
        <v>518</v>
      </c>
      <c r="DW203" t="s">
        <v>518</v>
      </c>
      <c r="DX203" t="s">
        <v>518</v>
      </c>
      <c r="DY203" t="s">
        <v>518</v>
      </c>
      <c r="DZ203" t="s">
        <v>518</v>
      </c>
    </row>
    <row r="204" spans="1:130" x14ac:dyDescent="0.2">
      <c r="A204" s="44">
        <v>973</v>
      </c>
      <c r="B204" s="44" t="s">
        <v>518</v>
      </c>
      <c r="C204" s="44" t="s">
        <v>53</v>
      </c>
      <c r="D204" s="44">
        <v>7</v>
      </c>
      <c r="E204" s="44">
        <v>5</v>
      </c>
      <c r="F204" s="44">
        <v>4</v>
      </c>
      <c r="G204" s="44">
        <v>3</v>
      </c>
      <c r="H204" s="44">
        <v>4</v>
      </c>
      <c r="I204" s="44">
        <v>5</v>
      </c>
      <c r="J204" s="44">
        <v>4</v>
      </c>
      <c r="K204" s="44">
        <f>AVERAGE(ABS(F204-4),ABS(G204-4),ABS(H204-4),ABS(I204-4),ABS(J204-4))</f>
        <v>0.4</v>
      </c>
      <c r="L204" s="44">
        <v>6</v>
      </c>
      <c r="M204" s="44">
        <v>6</v>
      </c>
      <c r="N204" s="44">
        <v>7</v>
      </c>
      <c r="O204" s="9">
        <f>AVERAGE(L204:N204)</f>
        <v>6.333333333333333</v>
      </c>
      <c r="P204" s="44">
        <v>2</v>
      </c>
      <c r="Q204" s="44">
        <v>6</v>
      </c>
      <c r="R204" s="44">
        <v>5</v>
      </c>
      <c r="S204" s="44">
        <v>5</v>
      </c>
      <c r="T204" s="44">
        <f>-P204+Q204-R204+S204</f>
        <v>4</v>
      </c>
      <c r="U204" s="44"/>
      <c r="V204" s="44"/>
      <c r="W204" s="44"/>
      <c r="X204" s="44">
        <v>4</v>
      </c>
      <c r="Y204" s="44">
        <v>4</v>
      </c>
      <c r="Z204" s="44">
        <v>4</v>
      </c>
      <c r="AA204" s="44"/>
      <c r="AB204" s="44"/>
      <c r="AC204" s="44"/>
      <c r="AD204" s="44"/>
      <c r="AE204" s="44"/>
      <c r="AF204" s="44"/>
      <c r="AG204" s="44">
        <f>AVERAGE(U204:AF204)</f>
        <v>4</v>
      </c>
      <c r="AH204" s="44">
        <v>3</v>
      </c>
      <c r="AI204" s="44">
        <v>2</v>
      </c>
      <c r="AJ204" s="44">
        <v>3</v>
      </c>
      <c r="AK204" s="44">
        <v>4</v>
      </c>
      <c r="AL204" s="44">
        <v>4</v>
      </c>
      <c r="AM204" s="44">
        <v>4</v>
      </c>
      <c r="AN204" s="44">
        <v>1</v>
      </c>
      <c r="AO204" s="44">
        <v>1</v>
      </c>
      <c r="AP204" s="44">
        <v>1</v>
      </c>
      <c r="AQ204" s="44">
        <v>4</v>
      </c>
      <c r="AR204" s="44">
        <v>4</v>
      </c>
      <c r="AS204" s="44">
        <v>3</v>
      </c>
      <c r="AT204">
        <f>IF(C204="Unión por la Patria (Frente de Todos)",AVERAGE(AK204:AM204)-MIN(AVERAGE(AH204:AJ204),AVERAGE(AN204:AP204),AVERAGE(AQ204:AS204)),IF(C204="Juntos por el Cambio",AVERAGE(AH204:AJ204)-MIN(AVERAGE(AK204:AM204),AVERAGE(AN204:AP204),AVERAGE(AQ204:AS204)),IF(C204="La Libertad Avanza",AVERAGE(AN204:AP204)-MIN(AVERAGE(AQ204:AS204),AVERAGE(AK204:AM204),AVERAGE(AH204:AJ204)),IF(C204="Frente de Izquierda",AVERAGE(AQ204:AS204)-MIN(AVERAGE(AN204:AP204),AVERAGE(AK204:AM204),AVERAGE(AH204:AJ204)),"N/A"))))</f>
        <v>3</v>
      </c>
      <c r="AU204">
        <f>MAX(SUM(AH204:AJ204),SUM(AK204:AM204),SUM(AN204:AP204),SUM(AQ204:AS204))-MIN(SUM(AH204:AJ204),SUM(AK204:AM204),SUM(AN204:AP204),SUM(AQ204:AS204))</f>
        <v>9</v>
      </c>
      <c r="AV204">
        <f>IF(C204="Unión por la Patria (Frente de Todos)",AVERAGE(AK204:AM204)-AVERAGE(AH204:AJ204,AN204:AP204,AQ204:AS204),IF(C204="Juntos por el Cambio",AVERAGE(AH204:AJ204)-AVERAGE(AK204:AS204),IF(C204="La Libertad Avanza",AVERAGE(AN204:AP204)-AVERAGE(AQ204:AS204,AH204:AM204),IF(C204="Frente de Izquierda",AVERAGE(AQ204:AS204)-AVERAGE(AH204:AP204),"N/A"))))</f>
        <v>1.5555555555555554</v>
      </c>
      <c r="AW204">
        <f>IF(C204="Unión por la Patria (Frente de Todos)",AK204-MIN(AH204,AN204,AQ204),IF(C204="Juntos por el Cambio",AH204-MIN(AK204,AN204,AQ204),IF(C204="La Libertad Avanza",AN204-MIN(AH204,AK204,AQ204),IF(C204="Frente de Izquierda",AQ204-MIN(AH204,AK204,AN204),"N/A"))))</f>
        <v>3</v>
      </c>
      <c r="AX204">
        <f>MAX(AH204,AK204,AN204,AQ204)-MIN(AH204,AK204,AN204,AQ204)</f>
        <v>3</v>
      </c>
      <c r="AY204">
        <f>IF(C204="Unión por la Patria (Frente de Todos)",AK204-AVERAGE(AQ204,AN204,AH204),IF(C204="Juntos por el Cambio",AH204-AVERAGE(AK204,AN204,AQ204),IF(C204="La Libertad Avanza",AN204-AVERAGE(AQ204,AK204,AH204),IF(C204="Frente de Izquierda",AQ204-AVERAGE(AN204,AK204,AH204),"N/A"))))</f>
        <v>1.3333333333333335</v>
      </c>
      <c r="AZ204">
        <f>IF(C204="Unión por la Patria (Frente de Todos)",AL204-MIN(AI204,AO204,AR204),IF(C204="Juntos por el Cambio",AI204-MIN(AL204,AO204,AR204),IF(C204="La Libertad Avanza",AO204-MIN(AI204,AL204,AR204),IF(C204="Frente de Izquierda",AR204-MIN(AI204,AL204,AO204),"N/A"))))</f>
        <v>3</v>
      </c>
      <c r="BA204">
        <f>MAX(AI204,AL204,AO204,AR204)-MIN(AI204,AL204,AO204,AR204)</f>
        <v>3</v>
      </c>
      <c r="BB204">
        <f>IF(C204="Unión por la Patria (Frente de Todos)",AL204-AVERAGE(AI204,AO204,AR204),IF(C204="Juntos por el Cambio",AI204-AVERAGE(AL204,AO204,AR204),IF(C204="La Libertad Avanza",AO204-AVERAGE(AI204,AL204,AR204),IF(C204="Frente de Izquierda",AR204-AVERAGE(AI204,AL204,AO204),"N/A"))))</f>
        <v>1.6666666666666665</v>
      </c>
      <c r="BC204">
        <f>IF(C204="Unión por la Patria (Frente de Todos)",AVERAGE(AH204:AJ204,AN204:AS204),IF(C204="Juntos por el Cambio",AVERAGE(AK204:AS204),IF(C204="La Libertad Avanza",AVERAGE(AQ204:AS204,AH204:AM204),IF(C204="Frente de Izquierda",AVERAGE(AH204:AP204),"N/A"))))</f>
        <v>2.4444444444444446</v>
      </c>
      <c r="BE204" t="s">
        <v>518</v>
      </c>
      <c r="BF204" t="s">
        <v>518</v>
      </c>
      <c r="BG204" t="s">
        <v>518</v>
      </c>
      <c r="BH204" t="s">
        <v>518</v>
      </c>
      <c r="BI204" t="s">
        <v>518</v>
      </c>
      <c r="BJ204" t="s">
        <v>518</v>
      </c>
      <c r="BK204" t="s">
        <v>518</v>
      </c>
      <c r="BL204" t="s">
        <v>518</v>
      </c>
      <c r="BM204" t="s">
        <v>518</v>
      </c>
      <c r="BN204" t="s">
        <v>518</v>
      </c>
      <c r="BO204" t="s">
        <v>518</v>
      </c>
      <c r="BP204" t="s">
        <v>518</v>
      </c>
      <c r="BQ204" t="s">
        <v>518</v>
      </c>
      <c r="BR204" t="s">
        <v>518</v>
      </c>
      <c r="BS204" t="s">
        <v>518</v>
      </c>
      <c r="BT204" t="s">
        <v>518</v>
      </c>
      <c r="BU204" t="s">
        <v>518</v>
      </c>
      <c r="BV204" t="s">
        <v>518</v>
      </c>
      <c r="BW204" t="s">
        <v>518</v>
      </c>
      <c r="BX204" t="s">
        <v>518</v>
      </c>
      <c r="BY204" t="s">
        <v>518</v>
      </c>
      <c r="BZ204" t="s">
        <v>518</v>
      </c>
      <c r="CA204" t="s">
        <v>518</v>
      </c>
      <c r="CB204" t="s">
        <v>518</v>
      </c>
      <c r="CC204" t="s">
        <v>518</v>
      </c>
      <c r="CD204" t="s">
        <v>518</v>
      </c>
      <c r="CE204" t="s">
        <v>518</v>
      </c>
      <c r="CF204" t="s">
        <v>518</v>
      </c>
      <c r="CG204" t="s">
        <v>518</v>
      </c>
      <c r="CH204" t="s">
        <v>518</v>
      </c>
      <c r="CI204" t="s">
        <v>518</v>
      </c>
      <c r="CJ204" t="s">
        <v>518</v>
      </c>
      <c r="CK204" t="s">
        <v>518</v>
      </c>
      <c r="CL204" t="s">
        <v>518</v>
      </c>
      <c r="CM204" t="s">
        <v>518</v>
      </c>
      <c r="CN204" t="s">
        <v>518</v>
      </c>
      <c r="CO204" t="s">
        <v>518</v>
      </c>
      <c r="CP204" t="s">
        <v>518</v>
      </c>
      <c r="CQ204" t="s">
        <v>518</v>
      </c>
      <c r="CR204" t="s">
        <v>518</v>
      </c>
      <c r="CS204" t="s">
        <v>518</v>
      </c>
      <c r="CT204" t="s">
        <v>518</v>
      </c>
      <c r="CU204" t="s">
        <v>518</v>
      </c>
      <c r="CV204" t="s">
        <v>518</v>
      </c>
      <c r="CW204" t="s">
        <v>518</v>
      </c>
      <c r="CX204" t="s">
        <v>518</v>
      </c>
      <c r="CY204" t="s">
        <v>518</v>
      </c>
      <c r="CZ204" t="s">
        <v>518</v>
      </c>
      <c r="DA204" t="s">
        <v>518</v>
      </c>
      <c r="DB204" t="s">
        <v>518</v>
      </c>
      <c r="DC204" t="s">
        <v>518</v>
      </c>
      <c r="DD204" t="s">
        <v>518</v>
      </c>
      <c r="DE204" t="s">
        <v>518</v>
      </c>
      <c r="DF204" t="s">
        <v>518</v>
      </c>
      <c r="DG204" t="s">
        <v>518</v>
      </c>
      <c r="DH204" t="s">
        <v>518</v>
      </c>
      <c r="DI204" t="s">
        <v>518</v>
      </c>
      <c r="DJ204" t="s">
        <v>518</v>
      </c>
      <c r="DK204" t="s">
        <v>518</v>
      </c>
      <c r="DL204" t="s">
        <v>518</v>
      </c>
      <c r="DM204" t="s">
        <v>518</v>
      </c>
      <c r="DN204" t="s">
        <v>518</v>
      </c>
      <c r="DO204" t="s">
        <v>518</v>
      </c>
      <c r="DP204" t="s">
        <v>518</v>
      </c>
      <c r="DQ204" t="s">
        <v>518</v>
      </c>
      <c r="DR204" t="s">
        <v>518</v>
      </c>
      <c r="DS204" t="s">
        <v>518</v>
      </c>
      <c r="DT204" t="s">
        <v>518</v>
      </c>
      <c r="DU204" t="s">
        <v>518</v>
      </c>
      <c r="DV204" t="s">
        <v>518</v>
      </c>
      <c r="DW204" t="s">
        <v>518</v>
      </c>
      <c r="DX204" t="s">
        <v>518</v>
      </c>
      <c r="DY204" t="s">
        <v>518</v>
      </c>
      <c r="DZ204" t="s">
        <v>518</v>
      </c>
    </row>
    <row r="205" spans="1:130" x14ac:dyDescent="0.2">
      <c r="A205" s="44">
        <v>1090</v>
      </c>
      <c r="B205" s="44" t="s">
        <v>518</v>
      </c>
      <c r="C205" s="44" t="s">
        <v>53</v>
      </c>
      <c r="D205" s="44">
        <v>4</v>
      </c>
      <c r="E205" s="44">
        <v>7</v>
      </c>
      <c r="F205" s="44">
        <v>4</v>
      </c>
      <c r="G205" s="44">
        <v>1</v>
      </c>
      <c r="H205" s="44">
        <v>1</v>
      </c>
      <c r="I205" s="44">
        <v>7</v>
      </c>
      <c r="J205" s="44">
        <v>7</v>
      </c>
      <c r="K205" s="44">
        <f>AVERAGE(ABS(F205-4),ABS(G205-4),ABS(H205-4),ABS(I205-4),ABS(J205-4))</f>
        <v>2.4</v>
      </c>
      <c r="L205" s="44">
        <v>4</v>
      </c>
      <c r="M205" s="44">
        <v>4</v>
      </c>
      <c r="N205" s="44">
        <v>4</v>
      </c>
      <c r="O205" s="9">
        <f>AVERAGE(L205:N205)</f>
        <v>4</v>
      </c>
      <c r="P205" s="44">
        <v>4</v>
      </c>
      <c r="Q205" s="44">
        <v>4</v>
      </c>
      <c r="R205" s="44">
        <v>4</v>
      </c>
      <c r="S205" s="44">
        <v>4</v>
      </c>
      <c r="T205" s="44">
        <f>-P205+Q205-R205+S205</f>
        <v>0</v>
      </c>
      <c r="U205" s="44"/>
      <c r="V205" s="44"/>
      <c r="W205" s="44"/>
      <c r="X205" s="44">
        <v>4</v>
      </c>
      <c r="Y205" s="44">
        <v>4</v>
      </c>
      <c r="Z205" s="44">
        <v>4</v>
      </c>
      <c r="AA205" s="44"/>
      <c r="AB205" s="44"/>
      <c r="AC205" s="44"/>
      <c r="AD205" s="44"/>
      <c r="AE205" s="44"/>
      <c r="AF205" s="44"/>
      <c r="AG205" s="44">
        <f>AVERAGE(U205:AF205)</f>
        <v>4</v>
      </c>
      <c r="AH205" s="44">
        <v>4</v>
      </c>
      <c r="AI205" s="44">
        <v>4</v>
      </c>
      <c r="AJ205" s="44">
        <v>4</v>
      </c>
      <c r="AK205" s="44">
        <v>4</v>
      </c>
      <c r="AL205" s="44">
        <v>4</v>
      </c>
      <c r="AM205" s="44">
        <v>4</v>
      </c>
      <c r="AN205" s="44">
        <v>4</v>
      </c>
      <c r="AO205" s="44">
        <v>4</v>
      </c>
      <c r="AP205" s="44">
        <v>4</v>
      </c>
      <c r="AQ205" s="44">
        <v>4</v>
      </c>
      <c r="AR205" s="44">
        <v>4</v>
      </c>
      <c r="AS205" s="44">
        <v>4</v>
      </c>
      <c r="AT205">
        <f>IF(C205="Unión por la Patria (Frente de Todos)",AVERAGE(AK205:AM205)-MIN(AVERAGE(AH205:AJ205),AVERAGE(AN205:AP205),AVERAGE(AQ205:AS205)),IF(C205="Juntos por el Cambio",AVERAGE(AH205:AJ205)-MIN(AVERAGE(AK205:AM205),AVERAGE(AN205:AP205),AVERAGE(AQ205:AS205)),IF(C205="La Libertad Avanza",AVERAGE(AN205:AP205)-MIN(AVERAGE(AQ205:AS205),AVERAGE(AK205:AM205),AVERAGE(AH205:AJ205)),IF(C205="Frente de Izquierda",AVERAGE(AQ205:AS205)-MIN(AVERAGE(AN205:AP205),AVERAGE(AK205:AM205),AVERAGE(AH205:AJ205)),"N/A"))))</f>
        <v>0</v>
      </c>
      <c r="AU205">
        <f>MAX(SUM(AH205:AJ205),SUM(AK205:AM205),SUM(AN205:AP205),SUM(AQ205:AS205))-MIN(SUM(AH205:AJ205),SUM(AK205:AM205),SUM(AN205:AP205),SUM(AQ205:AS205))</f>
        <v>0</v>
      </c>
      <c r="AV205">
        <f>IF(C205="Unión por la Patria (Frente de Todos)",AVERAGE(AK205:AM205)-AVERAGE(AH205:AJ205,AN205:AP205,AQ205:AS205),IF(C205="Juntos por el Cambio",AVERAGE(AH205:AJ205)-AVERAGE(AK205:AS205),IF(C205="La Libertad Avanza",AVERAGE(AN205:AP205)-AVERAGE(AQ205:AS205,AH205:AM205),IF(C205="Frente de Izquierda",AVERAGE(AQ205:AS205)-AVERAGE(AH205:AP205),"N/A"))))</f>
        <v>0</v>
      </c>
      <c r="AW205">
        <f>IF(C205="Unión por la Patria (Frente de Todos)",AK205-MIN(AH205,AN205,AQ205),IF(C205="Juntos por el Cambio",AH205-MIN(AK205,AN205,AQ205),IF(C205="La Libertad Avanza",AN205-MIN(AH205,AK205,AQ205),IF(C205="Frente de Izquierda",AQ205-MIN(AH205,AK205,AN205),"N/A"))))</f>
        <v>0</v>
      </c>
      <c r="AX205">
        <f>MAX(AH205,AK205,AN205,AQ205)-MIN(AH205,AK205,AN205,AQ205)</f>
        <v>0</v>
      </c>
      <c r="AY205">
        <f>IF(C205="Unión por la Patria (Frente de Todos)",AK205-AVERAGE(AQ205,AN205,AH205),IF(C205="Juntos por el Cambio",AH205-AVERAGE(AK205,AN205,AQ205),IF(C205="La Libertad Avanza",AN205-AVERAGE(AQ205,AK205,AH205),IF(C205="Frente de Izquierda",AQ205-AVERAGE(AN205,AK205,AH205),"N/A"))))</f>
        <v>0</v>
      </c>
      <c r="AZ205">
        <f>IF(C205="Unión por la Patria (Frente de Todos)",AL205-MIN(AI205,AO205,AR205),IF(C205="Juntos por el Cambio",AI205-MIN(AL205,AO205,AR205),IF(C205="La Libertad Avanza",AO205-MIN(AI205,AL205,AR205),IF(C205="Frente de Izquierda",AR205-MIN(AI205,AL205,AO205),"N/A"))))</f>
        <v>0</v>
      </c>
      <c r="BA205">
        <f>MAX(AI205,AL205,AO205,AR205)-MIN(AI205,AL205,AO205,AR205)</f>
        <v>0</v>
      </c>
      <c r="BB205">
        <f>IF(C205="Unión por la Patria (Frente de Todos)",AL205-AVERAGE(AI205,AO205,AR205),IF(C205="Juntos por el Cambio",AI205-AVERAGE(AL205,AO205,AR205),IF(C205="La Libertad Avanza",AO205-AVERAGE(AI205,AL205,AR205),IF(C205="Frente de Izquierda",AR205-AVERAGE(AI205,AL205,AO205),"N/A"))))</f>
        <v>0</v>
      </c>
      <c r="BC205">
        <f>IF(C205="Unión por la Patria (Frente de Todos)",AVERAGE(AH205:AJ205,AN205:AS205),IF(C205="Juntos por el Cambio",AVERAGE(AK205:AS205),IF(C205="La Libertad Avanza",AVERAGE(AQ205:AS205,AH205:AM205),IF(C205="Frente de Izquierda",AVERAGE(AH205:AP205),"N/A"))))</f>
        <v>4</v>
      </c>
      <c r="BE205" t="s">
        <v>518</v>
      </c>
      <c r="BF205" t="s">
        <v>518</v>
      </c>
      <c r="BG205" t="s">
        <v>518</v>
      </c>
      <c r="BH205" t="s">
        <v>518</v>
      </c>
      <c r="BI205" t="s">
        <v>518</v>
      </c>
      <c r="BJ205" t="s">
        <v>518</v>
      </c>
      <c r="BK205" t="s">
        <v>518</v>
      </c>
      <c r="BL205" t="s">
        <v>518</v>
      </c>
      <c r="BM205" t="s">
        <v>518</v>
      </c>
      <c r="BN205" t="s">
        <v>518</v>
      </c>
      <c r="BO205" t="s">
        <v>518</v>
      </c>
      <c r="BP205" t="s">
        <v>518</v>
      </c>
      <c r="BQ205" t="s">
        <v>518</v>
      </c>
      <c r="BR205" t="s">
        <v>518</v>
      </c>
      <c r="BS205" t="s">
        <v>518</v>
      </c>
      <c r="BT205" t="s">
        <v>518</v>
      </c>
      <c r="BU205" t="s">
        <v>518</v>
      </c>
      <c r="BV205" t="s">
        <v>518</v>
      </c>
      <c r="BW205" t="s">
        <v>518</v>
      </c>
      <c r="BX205" t="s">
        <v>518</v>
      </c>
      <c r="BY205" t="s">
        <v>518</v>
      </c>
      <c r="BZ205" t="s">
        <v>518</v>
      </c>
      <c r="CA205" t="s">
        <v>518</v>
      </c>
      <c r="CB205" t="s">
        <v>518</v>
      </c>
      <c r="CC205" t="s">
        <v>518</v>
      </c>
      <c r="CD205" t="s">
        <v>518</v>
      </c>
      <c r="CE205" t="s">
        <v>518</v>
      </c>
      <c r="CF205" t="s">
        <v>518</v>
      </c>
      <c r="CG205" t="s">
        <v>518</v>
      </c>
      <c r="CH205" t="s">
        <v>518</v>
      </c>
      <c r="CI205" t="s">
        <v>518</v>
      </c>
      <c r="CJ205" t="s">
        <v>518</v>
      </c>
      <c r="CK205" t="s">
        <v>518</v>
      </c>
      <c r="CL205" t="s">
        <v>518</v>
      </c>
      <c r="CM205" t="s">
        <v>518</v>
      </c>
      <c r="CN205" t="s">
        <v>518</v>
      </c>
      <c r="CO205" t="s">
        <v>518</v>
      </c>
      <c r="CP205" t="s">
        <v>518</v>
      </c>
      <c r="CQ205" t="s">
        <v>518</v>
      </c>
      <c r="CR205" t="s">
        <v>518</v>
      </c>
      <c r="CS205" t="s">
        <v>518</v>
      </c>
      <c r="CT205" t="s">
        <v>518</v>
      </c>
      <c r="CU205" t="s">
        <v>518</v>
      </c>
      <c r="CV205" t="s">
        <v>518</v>
      </c>
      <c r="CW205" t="s">
        <v>518</v>
      </c>
      <c r="CX205" t="s">
        <v>518</v>
      </c>
      <c r="CY205" t="s">
        <v>518</v>
      </c>
      <c r="CZ205" t="s">
        <v>518</v>
      </c>
      <c r="DA205" t="s">
        <v>518</v>
      </c>
      <c r="DB205" t="s">
        <v>518</v>
      </c>
      <c r="DC205" t="s">
        <v>518</v>
      </c>
      <c r="DD205" t="s">
        <v>518</v>
      </c>
      <c r="DE205" t="s">
        <v>518</v>
      </c>
      <c r="DF205" t="s">
        <v>518</v>
      </c>
      <c r="DG205" t="s">
        <v>518</v>
      </c>
      <c r="DH205" t="s">
        <v>518</v>
      </c>
      <c r="DI205" t="s">
        <v>518</v>
      </c>
      <c r="DJ205" t="s">
        <v>518</v>
      </c>
      <c r="DK205" t="s">
        <v>518</v>
      </c>
      <c r="DL205" t="s">
        <v>518</v>
      </c>
      <c r="DM205" t="s">
        <v>518</v>
      </c>
      <c r="DN205" t="s">
        <v>518</v>
      </c>
      <c r="DO205" t="s">
        <v>518</v>
      </c>
      <c r="DP205" t="s">
        <v>518</v>
      </c>
      <c r="DQ205" t="s">
        <v>518</v>
      </c>
      <c r="DR205" t="s">
        <v>518</v>
      </c>
      <c r="DS205" t="s">
        <v>518</v>
      </c>
      <c r="DT205" t="s">
        <v>518</v>
      </c>
      <c r="DU205" t="s">
        <v>518</v>
      </c>
      <c r="DV205" t="s">
        <v>518</v>
      </c>
      <c r="DW205" t="s">
        <v>518</v>
      </c>
      <c r="DX205" t="s">
        <v>518</v>
      </c>
      <c r="DY205" t="s">
        <v>518</v>
      </c>
      <c r="DZ205" t="s">
        <v>518</v>
      </c>
    </row>
    <row r="206" spans="1:130" x14ac:dyDescent="0.2">
      <c r="A206" s="44">
        <v>1120</v>
      </c>
      <c r="B206" s="44" t="s">
        <v>518</v>
      </c>
      <c r="C206" s="44" t="s">
        <v>53</v>
      </c>
      <c r="D206" s="44">
        <v>4</v>
      </c>
      <c r="E206" s="44">
        <v>5</v>
      </c>
      <c r="F206" s="44">
        <v>2</v>
      </c>
      <c r="G206" s="44">
        <v>3</v>
      </c>
      <c r="H206" s="44">
        <v>4</v>
      </c>
      <c r="I206" s="44">
        <v>7</v>
      </c>
      <c r="J206" s="44">
        <v>2</v>
      </c>
      <c r="K206" s="44">
        <f>AVERAGE(ABS(F206-4),ABS(G206-4),ABS(H206-4),ABS(I206-4),ABS(J206-4))</f>
        <v>1.6</v>
      </c>
      <c r="L206" s="44">
        <v>5</v>
      </c>
      <c r="M206" s="44">
        <v>5</v>
      </c>
      <c r="N206" s="44">
        <v>7</v>
      </c>
      <c r="O206" s="9">
        <f>AVERAGE(L206:N206)</f>
        <v>5.666666666666667</v>
      </c>
      <c r="P206" s="44">
        <v>1</v>
      </c>
      <c r="Q206" s="44">
        <v>7</v>
      </c>
      <c r="R206" s="44">
        <v>1</v>
      </c>
      <c r="S206" s="44">
        <v>7</v>
      </c>
      <c r="T206" s="44">
        <f>-P206+Q206-R206+S206</f>
        <v>12</v>
      </c>
      <c r="U206" s="44"/>
      <c r="V206" s="44"/>
      <c r="W206" s="44"/>
      <c r="X206" s="44">
        <v>4</v>
      </c>
      <c r="Y206" s="44">
        <v>4</v>
      </c>
      <c r="Z206" s="44">
        <v>4</v>
      </c>
      <c r="AA206" s="44"/>
      <c r="AB206" s="44"/>
      <c r="AC206" s="44"/>
      <c r="AD206" s="44"/>
      <c r="AE206" s="44"/>
      <c r="AF206" s="44"/>
      <c r="AG206" s="44">
        <f>AVERAGE(U206:AF206)</f>
        <v>4</v>
      </c>
      <c r="AH206" s="44">
        <v>4</v>
      </c>
      <c r="AI206" s="44">
        <v>4</v>
      </c>
      <c r="AJ206" s="44">
        <v>4</v>
      </c>
      <c r="AK206" s="44">
        <v>4</v>
      </c>
      <c r="AL206" s="44">
        <v>4</v>
      </c>
      <c r="AM206" s="44">
        <v>4</v>
      </c>
      <c r="AN206" s="44">
        <v>4</v>
      </c>
      <c r="AO206" s="44">
        <v>4</v>
      </c>
      <c r="AP206" s="44">
        <v>4</v>
      </c>
      <c r="AQ206" s="44">
        <v>4</v>
      </c>
      <c r="AR206" s="44">
        <v>4</v>
      </c>
      <c r="AS206" s="44">
        <v>4</v>
      </c>
      <c r="AT206">
        <f>IF(C206="Unión por la Patria (Frente de Todos)",AVERAGE(AK206:AM206)-MIN(AVERAGE(AH206:AJ206),AVERAGE(AN206:AP206),AVERAGE(AQ206:AS206)),IF(C206="Juntos por el Cambio",AVERAGE(AH206:AJ206)-MIN(AVERAGE(AK206:AM206),AVERAGE(AN206:AP206),AVERAGE(AQ206:AS206)),IF(C206="La Libertad Avanza",AVERAGE(AN206:AP206)-MIN(AVERAGE(AQ206:AS206),AVERAGE(AK206:AM206),AVERAGE(AH206:AJ206)),IF(C206="Frente de Izquierda",AVERAGE(AQ206:AS206)-MIN(AVERAGE(AN206:AP206),AVERAGE(AK206:AM206),AVERAGE(AH206:AJ206)),"N/A"))))</f>
        <v>0</v>
      </c>
      <c r="AU206">
        <f>MAX(SUM(AH206:AJ206),SUM(AK206:AM206),SUM(AN206:AP206),SUM(AQ206:AS206))-MIN(SUM(AH206:AJ206),SUM(AK206:AM206),SUM(AN206:AP206),SUM(AQ206:AS206))</f>
        <v>0</v>
      </c>
      <c r="AV206">
        <f>IF(C206="Unión por la Patria (Frente de Todos)",AVERAGE(AK206:AM206)-AVERAGE(AH206:AJ206,AN206:AP206,AQ206:AS206),IF(C206="Juntos por el Cambio",AVERAGE(AH206:AJ206)-AVERAGE(AK206:AS206),IF(C206="La Libertad Avanza",AVERAGE(AN206:AP206)-AVERAGE(AQ206:AS206,AH206:AM206),IF(C206="Frente de Izquierda",AVERAGE(AQ206:AS206)-AVERAGE(AH206:AP206),"N/A"))))</f>
        <v>0</v>
      </c>
      <c r="AW206">
        <f>IF(C206="Unión por la Patria (Frente de Todos)",AK206-MIN(AH206,AN206,AQ206),IF(C206="Juntos por el Cambio",AH206-MIN(AK206,AN206,AQ206),IF(C206="La Libertad Avanza",AN206-MIN(AH206,AK206,AQ206),IF(C206="Frente de Izquierda",AQ206-MIN(AH206,AK206,AN206),"N/A"))))</f>
        <v>0</v>
      </c>
      <c r="AX206">
        <f>MAX(AH206,AK206,AN206,AQ206)-MIN(AH206,AK206,AN206,AQ206)</f>
        <v>0</v>
      </c>
      <c r="AY206">
        <f>IF(C206="Unión por la Patria (Frente de Todos)",AK206-AVERAGE(AQ206,AN206,AH206),IF(C206="Juntos por el Cambio",AH206-AVERAGE(AK206,AN206,AQ206),IF(C206="La Libertad Avanza",AN206-AVERAGE(AQ206,AK206,AH206),IF(C206="Frente de Izquierda",AQ206-AVERAGE(AN206,AK206,AH206),"N/A"))))</f>
        <v>0</v>
      </c>
      <c r="AZ206">
        <f>IF(C206="Unión por la Patria (Frente de Todos)",AL206-MIN(AI206,AO206,AR206),IF(C206="Juntos por el Cambio",AI206-MIN(AL206,AO206,AR206),IF(C206="La Libertad Avanza",AO206-MIN(AI206,AL206,AR206),IF(C206="Frente de Izquierda",AR206-MIN(AI206,AL206,AO206),"N/A"))))</f>
        <v>0</v>
      </c>
      <c r="BA206">
        <f>MAX(AI206,AL206,AO206,AR206)-MIN(AI206,AL206,AO206,AR206)</f>
        <v>0</v>
      </c>
      <c r="BB206">
        <f>IF(C206="Unión por la Patria (Frente de Todos)",AL206-AVERAGE(AI206,AO206,AR206),IF(C206="Juntos por el Cambio",AI206-AVERAGE(AL206,AO206,AR206),IF(C206="La Libertad Avanza",AO206-AVERAGE(AI206,AL206,AR206),IF(C206="Frente de Izquierda",AR206-AVERAGE(AI206,AL206,AO206),"N/A"))))</f>
        <v>0</v>
      </c>
      <c r="BC206">
        <f>IF(C206="Unión por la Patria (Frente de Todos)",AVERAGE(AH206:AJ206,AN206:AS206),IF(C206="Juntos por el Cambio",AVERAGE(AK206:AS206),IF(C206="La Libertad Avanza",AVERAGE(AQ206:AS206,AH206:AM206),IF(C206="Frente de Izquierda",AVERAGE(AH206:AP206),"N/A"))))</f>
        <v>4</v>
      </c>
      <c r="BE206" t="s">
        <v>518</v>
      </c>
      <c r="BF206" t="s">
        <v>518</v>
      </c>
      <c r="BG206" t="s">
        <v>518</v>
      </c>
      <c r="BH206" t="s">
        <v>518</v>
      </c>
      <c r="BI206" t="s">
        <v>518</v>
      </c>
      <c r="BJ206" t="s">
        <v>518</v>
      </c>
      <c r="BK206" t="s">
        <v>518</v>
      </c>
      <c r="BL206" t="s">
        <v>518</v>
      </c>
      <c r="BM206" t="s">
        <v>518</v>
      </c>
      <c r="BN206" t="s">
        <v>518</v>
      </c>
      <c r="BO206" t="s">
        <v>518</v>
      </c>
      <c r="BP206" t="s">
        <v>518</v>
      </c>
      <c r="BQ206" t="s">
        <v>518</v>
      </c>
      <c r="BR206" t="s">
        <v>518</v>
      </c>
      <c r="BS206" t="s">
        <v>518</v>
      </c>
      <c r="BT206" t="s">
        <v>518</v>
      </c>
      <c r="BU206" t="s">
        <v>518</v>
      </c>
      <c r="BV206" t="s">
        <v>518</v>
      </c>
      <c r="BW206" t="s">
        <v>518</v>
      </c>
      <c r="BX206" t="s">
        <v>518</v>
      </c>
      <c r="BY206" t="s">
        <v>518</v>
      </c>
      <c r="BZ206" t="s">
        <v>518</v>
      </c>
      <c r="CA206" t="s">
        <v>518</v>
      </c>
      <c r="CB206" t="s">
        <v>518</v>
      </c>
      <c r="CC206" t="s">
        <v>518</v>
      </c>
      <c r="CD206" t="s">
        <v>518</v>
      </c>
      <c r="CE206" t="s">
        <v>518</v>
      </c>
      <c r="CF206" t="s">
        <v>518</v>
      </c>
      <c r="CG206" t="s">
        <v>518</v>
      </c>
      <c r="CH206" t="s">
        <v>518</v>
      </c>
      <c r="CI206" t="s">
        <v>518</v>
      </c>
      <c r="CJ206" t="s">
        <v>518</v>
      </c>
      <c r="CK206" t="s">
        <v>518</v>
      </c>
      <c r="CL206" t="s">
        <v>518</v>
      </c>
      <c r="CM206" t="s">
        <v>518</v>
      </c>
      <c r="CN206" t="s">
        <v>518</v>
      </c>
      <c r="CO206" t="s">
        <v>518</v>
      </c>
      <c r="CP206" t="s">
        <v>518</v>
      </c>
      <c r="CQ206" t="s">
        <v>518</v>
      </c>
      <c r="CR206" t="s">
        <v>518</v>
      </c>
      <c r="CS206" t="s">
        <v>518</v>
      </c>
      <c r="CT206" t="s">
        <v>518</v>
      </c>
      <c r="CU206" t="s">
        <v>518</v>
      </c>
      <c r="CV206" t="s">
        <v>518</v>
      </c>
      <c r="CW206" t="s">
        <v>518</v>
      </c>
      <c r="CX206" t="s">
        <v>518</v>
      </c>
      <c r="CY206" t="s">
        <v>518</v>
      </c>
      <c r="CZ206" t="s">
        <v>518</v>
      </c>
      <c r="DA206" t="s">
        <v>518</v>
      </c>
      <c r="DB206" t="s">
        <v>518</v>
      </c>
      <c r="DC206" t="s">
        <v>518</v>
      </c>
      <c r="DD206" t="s">
        <v>518</v>
      </c>
      <c r="DE206" t="s">
        <v>518</v>
      </c>
      <c r="DF206" t="s">
        <v>518</v>
      </c>
      <c r="DG206" t="s">
        <v>518</v>
      </c>
      <c r="DH206" t="s">
        <v>518</v>
      </c>
      <c r="DI206" t="s">
        <v>518</v>
      </c>
      <c r="DJ206" t="s">
        <v>518</v>
      </c>
      <c r="DK206" t="s">
        <v>518</v>
      </c>
      <c r="DL206" t="s">
        <v>518</v>
      </c>
      <c r="DM206" t="s">
        <v>518</v>
      </c>
      <c r="DN206" t="s">
        <v>518</v>
      </c>
      <c r="DO206" t="s">
        <v>518</v>
      </c>
      <c r="DP206" t="s">
        <v>518</v>
      </c>
      <c r="DQ206" t="s">
        <v>518</v>
      </c>
      <c r="DR206" t="s">
        <v>518</v>
      </c>
      <c r="DS206" t="s">
        <v>518</v>
      </c>
      <c r="DT206" t="s">
        <v>518</v>
      </c>
      <c r="DU206" t="s">
        <v>518</v>
      </c>
      <c r="DV206" t="s">
        <v>518</v>
      </c>
      <c r="DW206" t="s">
        <v>518</v>
      </c>
      <c r="DX206" t="s">
        <v>518</v>
      </c>
      <c r="DY206" t="s">
        <v>518</v>
      </c>
      <c r="DZ206" t="s">
        <v>518</v>
      </c>
    </row>
    <row r="207" spans="1:130" x14ac:dyDescent="0.2">
      <c r="A207" s="44">
        <v>1126</v>
      </c>
      <c r="B207" s="44" t="s">
        <v>518</v>
      </c>
      <c r="C207" s="44" t="s">
        <v>47</v>
      </c>
      <c r="D207" s="44">
        <v>5</v>
      </c>
      <c r="E207" s="44">
        <v>7</v>
      </c>
      <c r="F207" s="44">
        <v>4</v>
      </c>
      <c r="G207" s="44">
        <v>1</v>
      </c>
      <c r="H207" s="44">
        <v>5</v>
      </c>
      <c r="I207" s="44">
        <v>1</v>
      </c>
      <c r="J207" s="44">
        <v>7</v>
      </c>
      <c r="K207" s="44">
        <f>AVERAGE(ABS(F207-4),ABS(G207-4),ABS(H207-4),ABS(I207-4),ABS(J207-4))</f>
        <v>2</v>
      </c>
      <c r="L207" s="44">
        <v>7</v>
      </c>
      <c r="M207" s="44">
        <v>7</v>
      </c>
      <c r="N207" s="44">
        <v>6</v>
      </c>
      <c r="O207" s="9">
        <f>AVERAGE(L207:N207)</f>
        <v>6.666666666666667</v>
      </c>
      <c r="P207" s="44">
        <v>4</v>
      </c>
      <c r="Q207" s="44">
        <v>7</v>
      </c>
      <c r="R207" s="44">
        <v>3</v>
      </c>
      <c r="S207" s="44">
        <v>6</v>
      </c>
      <c r="T207" s="44">
        <f>-P207+Q207-R207+S207</f>
        <v>6</v>
      </c>
      <c r="U207" s="44">
        <v>5</v>
      </c>
      <c r="V207" s="44">
        <v>4</v>
      </c>
      <c r="W207" s="44">
        <v>3</v>
      </c>
      <c r="X207" s="44"/>
      <c r="Y207" s="44"/>
      <c r="Z207" s="44"/>
      <c r="AA207" s="44"/>
      <c r="AB207" s="44"/>
      <c r="AC207" s="44"/>
      <c r="AD207" s="44"/>
      <c r="AE207" s="44"/>
      <c r="AF207" s="44"/>
      <c r="AG207" s="44">
        <f>AVERAGE(U207:AF207)</f>
        <v>4</v>
      </c>
      <c r="AH207" s="44">
        <v>4</v>
      </c>
      <c r="AI207" s="44">
        <v>4</v>
      </c>
      <c r="AJ207" s="44">
        <v>4</v>
      </c>
      <c r="AK207" s="44">
        <v>3</v>
      </c>
      <c r="AL207" s="44">
        <v>1</v>
      </c>
      <c r="AM207" s="44">
        <v>3</v>
      </c>
      <c r="AN207" s="44">
        <v>3</v>
      </c>
      <c r="AO207" s="44">
        <v>2</v>
      </c>
      <c r="AP207" s="44">
        <v>3</v>
      </c>
      <c r="AQ207" s="44">
        <v>4</v>
      </c>
      <c r="AR207" s="44">
        <v>3</v>
      </c>
      <c r="AS207" s="44">
        <v>4</v>
      </c>
      <c r="AT207">
        <f>IF(C207="Unión por la Patria (Frente de Todos)",AVERAGE(AK207:AM207)-MIN(AVERAGE(AH207:AJ207),AVERAGE(AN207:AP207),AVERAGE(AQ207:AS207)),IF(C207="Juntos por el Cambio",AVERAGE(AH207:AJ207)-MIN(AVERAGE(AK207:AM207),AVERAGE(AN207:AP207),AVERAGE(AQ207:AS207)),IF(C207="La Libertad Avanza",AVERAGE(AN207:AP207)-MIN(AVERAGE(AQ207:AS207),AVERAGE(AK207:AM207),AVERAGE(AH207:AJ207)),IF(C207="Frente de Izquierda",AVERAGE(AQ207:AS207)-MIN(AVERAGE(AN207:AP207),AVERAGE(AK207:AM207),AVERAGE(AH207:AJ207)),"N/A"))))</f>
        <v>1.6666666666666665</v>
      </c>
      <c r="AU207">
        <f>MAX(SUM(AH207:AJ207),SUM(AK207:AM207),SUM(AN207:AP207),SUM(AQ207:AS207))-MIN(SUM(AH207:AJ207),SUM(AK207:AM207),SUM(AN207:AP207),SUM(AQ207:AS207))</f>
        <v>5</v>
      </c>
      <c r="AV207">
        <f>IF(C207="Unión por la Patria (Frente de Todos)",AVERAGE(AK207:AM207)-AVERAGE(AH207:AJ207,AN207:AP207,AQ207:AS207),IF(C207="Juntos por el Cambio",AVERAGE(AH207:AJ207)-AVERAGE(AK207:AS207),IF(C207="La Libertad Avanza",AVERAGE(AN207:AP207)-AVERAGE(AQ207:AS207,AH207:AM207),IF(C207="Frente de Izquierda",AVERAGE(AQ207:AS207)-AVERAGE(AH207:AP207),"N/A"))))</f>
        <v>1.1111111111111112</v>
      </c>
      <c r="AW207">
        <f>IF(C207="Unión por la Patria (Frente de Todos)",AK207-MIN(AH207,AN207,AQ207),IF(C207="Juntos por el Cambio",AH207-MIN(AK207,AN207,AQ207),IF(C207="La Libertad Avanza",AN207-MIN(AH207,AK207,AQ207),IF(C207="Frente de Izquierda",AQ207-MIN(AH207,AK207,AN207),"N/A"))))</f>
        <v>1</v>
      </c>
      <c r="AX207">
        <f>MAX(AH207,AK207,AN207,AQ207)-MIN(AH207,AK207,AN207,AQ207)</f>
        <v>1</v>
      </c>
      <c r="AY207">
        <f>IF(C207="Unión por la Patria (Frente de Todos)",AK207-AVERAGE(AQ207,AN207,AH207),IF(C207="Juntos por el Cambio",AH207-AVERAGE(AK207,AN207,AQ207),IF(C207="La Libertad Avanza",AN207-AVERAGE(AQ207,AK207,AH207),IF(C207="Frente de Izquierda",AQ207-AVERAGE(AN207,AK207,AH207),"N/A"))))</f>
        <v>0.66666666666666652</v>
      </c>
      <c r="AZ207">
        <f>IF(C207="Unión por la Patria (Frente de Todos)",AL207-MIN(AI207,AO207,AR207),IF(C207="Juntos por el Cambio",AI207-MIN(AL207,AO207,AR207),IF(C207="La Libertad Avanza",AO207-MIN(AI207,AL207,AR207),IF(C207="Frente de Izquierda",AR207-MIN(AI207,AL207,AO207),"N/A"))))</f>
        <v>3</v>
      </c>
      <c r="BA207">
        <f>MAX(AI207,AL207,AO207,AR207)-MIN(AI207,AL207,AO207,AR207)</f>
        <v>3</v>
      </c>
      <c r="BB207">
        <f>IF(C207="Unión por la Patria (Frente de Todos)",AL207-AVERAGE(AI207,AO207,AR207),IF(C207="Juntos por el Cambio",AI207-AVERAGE(AL207,AO207,AR207),IF(C207="La Libertad Avanza",AO207-AVERAGE(AI207,AL207,AR207),IF(C207="Frente de Izquierda",AR207-AVERAGE(AI207,AL207,AO207),"N/A"))))</f>
        <v>2</v>
      </c>
      <c r="BC207">
        <f>IF(C207="Unión por la Patria (Frente de Todos)",AVERAGE(AH207:AJ207,AN207:AS207),IF(C207="Juntos por el Cambio",AVERAGE(AK207:AS207),IF(C207="La Libertad Avanza",AVERAGE(AQ207:AS207,AH207:AM207),IF(C207="Frente de Izquierda",AVERAGE(AH207:AP207),"N/A"))))</f>
        <v>2.8888888888888888</v>
      </c>
      <c r="BE207" t="s">
        <v>518</v>
      </c>
      <c r="BF207" t="s">
        <v>518</v>
      </c>
      <c r="BG207" t="s">
        <v>518</v>
      </c>
      <c r="BH207" t="s">
        <v>518</v>
      </c>
      <c r="BI207" t="s">
        <v>518</v>
      </c>
      <c r="BJ207" t="s">
        <v>518</v>
      </c>
      <c r="BK207" t="s">
        <v>518</v>
      </c>
      <c r="BL207" t="s">
        <v>518</v>
      </c>
      <c r="BM207" t="s">
        <v>518</v>
      </c>
      <c r="BN207" t="s">
        <v>518</v>
      </c>
      <c r="BO207" t="s">
        <v>518</v>
      </c>
      <c r="BP207" t="s">
        <v>518</v>
      </c>
      <c r="BQ207" t="s">
        <v>518</v>
      </c>
      <c r="BR207" t="s">
        <v>518</v>
      </c>
      <c r="BS207" t="s">
        <v>518</v>
      </c>
      <c r="BT207" t="s">
        <v>518</v>
      </c>
      <c r="BU207" t="s">
        <v>518</v>
      </c>
      <c r="BV207" t="s">
        <v>518</v>
      </c>
      <c r="BW207" t="s">
        <v>518</v>
      </c>
      <c r="BX207" t="s">
        <v>518</v>
      </c>
      <c r="BY207" t="s">
        <v>518</v>
      </c>
      <c r="BZ207" t="s">
        <v>518</v>
      </c>
      <c r="CA207" t="s">
        <v>518</v>
      </c>
      <c r="CB207" t="s">
        <v>518</v>
      </c>
      <c r="CC207" t="s">
        <v>518</v>
      </c>
      <c r="CD207" t="s">
        <v>518</v>
      </c>
      <c r="CE207" t="s">
        <v>518</v>
      </c>
      <c r="CF207" t="s">
        <v>518</v>
      </c>
      <c r="CG207" t="s">
        <v>518</v>
      </c>
      <c r="CH207" t="s">
        <v>518</v>
      </c>
      <c r="CI207" t="s">
        <v>518</v>
      </c>
      <c r="CJ207" t="s">
        <v>518</v>
      </c>
      <c r="CK207" t="s">
        <v>518</v>
      </c>
      <c r="CL207" t="s">
        <v>518</v>
      </c>
      <c r="CM207" t="s">
        <v>518</v>
      </c>
      <c r="CN207" t="s">
        <v>518</v>
      </c>
      <c r="CO207" t="s">
        <v>518</v>
      </c>
      <c r="CP207" t="s">
        <v>518</v>
      </c>
      <c r="CQ207" t="s">
        <v>518</v>
      </c>
      <c r="CR207" t="s">
        <v>518</v>
      </c>
      <c r="CS207" t="s">
        <v>518</v>
      </c>
      <c r="CT207" t="s">
        <v>518</v>
      </c>
      <c r="CU207" t="s">
        <v>518</v>
      </c>
      <c r="CV207" t="s">
        <v>518</v>
      </c>
      <c r="CW207" t="s">
        <v>518</v>
      </c>
      <c r="CX207" t="s">
        <v>518</v>
      </c>
      <c r="CY207" t="s">
        <v>518</v>
      </c>
      <c r="CZ207" t="s">
        <v>518</v>
      </c>
      <c r="DA207" t="s">
        <v>518</v>
      </c>
      <c r="DB207" t="s">
        <v>518</v>
      </c>
      <c r="DC207" t="s">
        <v>518</v>
      </c>
      <c r="DD207" t="s">
        <v>518</v>
      </c>
      <c r="DE207" t="s">
        <v>518</v>
      </c>
      <c r="DF207" t="s">
        <v>518</v>
      </c>
      <c r="DG207" t="s">
        <v>518</v>
      </c>
      <c r="DH207" t="s">
        <v>518</v>
      </c>
      <c r="DI207" t="s">
        <v>518</v>
      </c>
      <c r="DJ207" t="s">
        <v>518</v>
      </c>
      <c r="DK207" t="s">
        <v>518</v>
      </c>
      <c r="DL207" t="s">
        <v>518</v>
      </c>
      <c r="DM207" t="s">
        <v>518</v>
      </c>
      <c r="DN207" t="s">
        <v>518</v>
      </c>
      <c r="DO207" t="s">
        <v>518</v>
      </c>
      <c r="DP207" t="s">
        <v>518</v>
      </c>
      <c r="DQ207" t="s">
        <v>518</v>
      </c>
      <c r="DR207" t="s">
        <v>518</v>
      </c>
      <c r="DS207" t="s">
        <v>518</v>
      </c>
      <c r="DT207" t="s">
        <v>518</v>
      </c>
      <c r="DU207" t="s">
        <v>518</v>
      </c>
      <c r="DV207" t="s">
        <v>518</v>
      </c>
      <c r="DW207" t="s">
        <v>518</v>
      </c>
      <c r="DX207" t="s">
        <v>518</v>
      </c>
      <c r="DY207" t="s">
        <v>518</v>
      </c>
      <c r="DZ207" t="s">
        <v>518</v>
      </c>
    </row>
    <row r="208" spans="1:130" x14ac:dyDescent="0.2">
      <c r="A208" s="44">
        <v>1144</v>
      </c>
      <c r="B208" s="44" t="s">
        <v>518</v>
      </c>
      <c r="C208" s="44" t="s">
        <v>47</v>
      </c>
      <c r="D208" s="44">
        <v>3</v>
      </c>
      <c r="E208" s="44">
        <v>4</v>
      </c>
      <c r="F208" s="44">
        <v>3</v>
      </c>
      <c r="G208" s="44">
        <v>1</v>
      </c>
      <c r="H208" s="44">
        <v>3</v>
      </c>
      <c r="I208" s="44">
        <v>2</v>
      </c>
      <c r="J208" s="44">
        <v>7</v>
      </c>
      <c r="K208" s="44">
        <f>AVERAGE(ABS(F208-4),ABS(G208-4),ABS(H208-4),ABS(I208-4),ABS(J208-4))</f>
        <v>2</v>
      </c>
      <c r="L208" s="44">
        <v>4</v>
      </c>
      <c r="M208" s="44">
        <v>2</v>
      </c>
      <c r="N208" s="44">
        <v>7</v>
      </c>
      <c r="O208" s="9">
        <f>AVERAGE(L208:N208)</f>
        <v>4.333333333333333</v>
      </c>
      <c r="P208" s="44">
        <v>3</v>
      </c>
      <c r="Q208" s="44">
        <v>7</v>
      </c>
      <c r="R208" s="44">
        <v>4</v>
      </c>
      <c r="S208" s="44">
        <v>7</v>
      </c>
      <c r="T208" s="44">
        <f>-P208+Q208-R208+S208</f>
        <v>7</v>
      </c>
      <c r="U208" s="44">
        <v>6</v>
      </c>
      <c r="V208" s="44">
        <v>3</v>
      </c>
      <c r="W208" s="44">
        <v>3</v>
      </c>
      <c r="X208" s="44"/>
      <c r="Y208" s="44"/>
      <c r="Z208" s="44"/>
      <c r="AA208" s="44"/>
      <c r="AB208" s="44"/>
      <c r="AC208" s="44"/>
      <c r="AD208" s="44"/>
      <c r="AE208" s="44"/>
      <c r="AF208" s="44"/>
      <c r="AG208" s="44">
        <f>AVERAGE(U208:AF208)</f>
        <v>4</v>
      </c>
      <c r="AH208" s="44">
        <v>3</v>
      </c>
      <c r="AI208" s="44">
        <v>3</v>
      </c>
      <c r="AJ208" s="44">
        <v>3</v>
      </c>
      <c r="AK208" s="44">
        <v>3</v>
      </c>
      <c r="AL208" s="44">
        <v>3</v>
      </c>
      <c r="AM208" s="44">
        <v>3</v>
      </c>
      <c r="AN208" s="44">
        <v>3</v>
      </c>
      <c r="AO208" s="44">
        <v>3</v>
      </c>
      <c r="AP208" s="44">
        <v>3</v>
      </c>
      <c r="AQ208" s="44">
        <v>3</v>
      </c>
      <c r="AR208" s="44">
        <v>3</v>
      </c>
      <c r="AS208" s="44">
        <v>3</v>
      </c>
      <c r="AT208">
        <f>IF(C208="Unión por la Patria (Frente de Todos)",AVERAGE(AK208:AM208)-MIN(AVERAGE(AH208:AJ208),AVERAGE(AN208:AP208),AVERAGE(AQ208:AS208)),IF(C208="Juntos por el Cambio",AVERAGE(AH208:AJ208)-MIN(AVERAGE(AK208:AM208),AVERAGE(AN208:AP208),AVERAGE(AQ208:AS208)),IF(C208="La Libertad Avanza",AVERAGE(AN208:AP208)-MIN(AVERAGE(AQ208:AS208),AVERAGE(AK208:AM208),AVERAGE(AH208:AJ208)),IF(C208="Frente de Izquierda",AVERAGE(AQ208:AS208)-MIN(AVERAGE(AN208:AP208),AVERAGE(AK208:AM208),AVERAGE(AH208:AJ208)),"N/A"))))</f>
        <v>0</v>
      </c>
      <c r="AU208">
        <f>MAX(SUM(AH208:AJ208),SUM(AK208:AM208),SUM(AN208:AP208),SUM(AQ208:AS208))-MIN(SUM(AH208:AJ208),SUM(AK208:AM208),SUM(AN208:AP208),SUM(AQ208:AS208))</f>
        <v>0</v>
      </c>
      <c r="AV208">
        <f>IF(C208="Unión por la Patria (Frente de Todos)",AVERAGE(AK208:AM208)-AVERAGE(AH208:AJ208,AN208:AP208,AQ208:AS208),IF(C208="Juntos por el Cambio",AVERAGE(AH208:AJ208)-AVERAGE(AK208:AS208),IF(C208="La Libertad Avanza",AVERAGE(AN208:AP208)-AVERAGE(AQ208:AS208,AH208:AM208),IF(C208="Frente de Izquierda",AVERAGE(AQ208:AS208)-AVERAGE(AH208:AP208),"N/A"))))</f>
        <v>0</v>
      </c>
      <c r="AW208">
        <f>IF(C208="Unión por la Patria (Frente de Todos)",AK208-MIN(AH208,AN208,AQ208),IF(C208="Juntos por el Cambio",AH208-MIN(AK208,AN208,AQ208),IF(C208="La Libertad Avanza",AN208-MIN(AH208,AK208,AQ208),IF(C208="Frente de Izquierda",AQ208-MIN(AH208,AK208,AN208),"N/A"))))</f>
        <v>0</v>
      </c>
      <c r="AX208">
        <f>MAX(AH208,AK208,AN208,AQ208)-MIN(AH208,AK208,AN208,AQ208)</f>
        <v>0</v>
      </c>
      <c r="AY208">
        <f>IF(C208="Unión por la Patria (Frente de Todos)",AK208-AVERAGE(AQ208,AN208,AH208),IF(C208="Juntos por el Cambio",AH208-AVERAGE(AK208,AN208,AQ208),IF(C208="La Libertad Avanza",AN208-AVERAGE(AQ208,AK208,AH208),IF(C208="Frente de Izquierda",AQ208-AVERAGE(AN208,AK208,AH208),"N/A"))))</f>
        <v>0</v>
      </c>
      <c r="AZ208">
        <f>IF(C208="Unión por la Patria (Frente de Todos)",AL208-MIN(AI208,AO208,AR208),IF(C208="Juntos por el Cambio",AI208-MIN(AL208,AO208,AR208),IF(C208="La Libertad Avanza",AO208-MIN(AI208,AL208,AR208),IF(C208="Frente de Izquierda",AR208-MIN(AI208,AL208,AO208),"N/A"))))</f>
        <v>0</v>
      </c>
      <c r="BA208">
        <f>MAX(AI208,AL208,AO208,AR208)-MIN(AI208,AL208,AO208,AR208)</f>
        <v>0</v>
      </c>
      <c r="BB208">
        <f>IF(C208="Unión por la Patria (Frente de Todos)",AL208-AVERAGE(AI208,AO208,AR208),IF(C208="Juntos por el Cambio",AI208-AVERAGE(AL208,AO208,AR208),IF(C208="La Libertad Avanza",AO208-AVERAGE(AI208,AL208,AR208),IF(C208="Frente de Izquierda",AR208-AVERAGE(AI208,AL208,AO208),"N/A"))))</f>
        <v>0</v>
      </c>
      <c r="BC208">
        <f>IF(C208="Unión por la Patria (Frente de Todos)",AVERAGE(AH208:AJ208,AN208:AS208),IF(C208="Juntos por el Cambio",AVERAGE(AK208:AS208),IF(C208="La Libertad Avanza",AVERAGE(AQ208:AS208,AH208:AM208),IF(C208="Frente de Izquierda",AVERAGE(AH208:AP208),"N/A"))))</f>
        <v>3</v>
      </c>
      <c r="BE208" t="s">
        <v>518</v>
      </c>
      <c r="BF208" t="s">
        <v>518</v>
      </c>
      <c r="BG208" t="s">
        <v>518</v>
      </c>
      <c r="BH208" t="s">
        <v>518</v>
      </c>
      <c r="BI208" t="s">
        <v>518</v>
      </c>
      <c r="BJ208" t="s">
        <v>518</v>
      </c>
      <c r="BK208" t="s">
        <v>518</v>
      </c>
      <c r="BL208" t="s">
        <v>518</v>
      </c>
      <c r="BM208" t="s">
        <v>518</v>
      </c>
      <c r="BN208" t="s">
        <v>518</v>
      </c>
      <c r="BO208" t="s">
        <v>518</v>
      </c>
      <c r="BP208" t="s">
        <v>518</v>
      </c>
      <c r="BQ208" t="s">
        <v>518</v>
      </c>
      <c r="BR208" t="s">
        <v>518</v>
      </c>
      <c r="BS208" t="s">
        <v>518</v>
      </c>
      <c r="BT208" t="s">
        <v>518</v>
      </c>
      <c r="BU208" t="s">
        <v>518</v>
      </c>
      <c r="BV208" t="s">
        <v>518</v>
      </c>
      <c r="BW208" t="s">
        <v>518</v>
      </c>
      <c r="BX208" t="s">
        <v>518</v>
      </c>
      <c r="BY208" t="s">
        <v>518</v>
      </c>
      <c r="BZ208" t="s">
        <v>518</v>
      </c>
      <c r="CA208" t="s">
        <v>518</v>
      </c>
      <c r="CB208" t="s">
        <v>518</v>
      </c>
      <c r="CC208" t="s">
        <v>518</v>
      </c>
      <c r="CD208" t="s">
        <v>518</v>
      </c>
      <c r="CE208" t="s">
        <v>518</v>
      </c>
      <c r="CF208" t="s">
        <v>518</v>
      </c>
      <c r="CG208" t="s">
        <v>518</v>
      </c>
      <c r="CH208" t="s">
        <v>518</v>
      </c>
      <c r="CI208" t="s">
        <v>518</v>
      </c>
      <c r="CJ208" t="s">
        <v>518</v>
      </c>
      <c r="CK208" t="s">
        <v>518</v>
      </c>
      <c r="CL208" t="s">
        <v>518</v>
      </c>
      <c r="CM208" t="s">
        <v>518</v>
      </c>
      <c r="CN208" t="s">
        <v>518</v>
      </c>
      <c r="CO208" t="s">
        <v>518</v>
      </c>
      <c r="CP208" t="s">
        <v>518</v>
      </c>
      <c r="CQ208" t="s">
        <v>518</v>
      </c>
      <c r="CR208" t="s">
        <v>518</v>
      </c>
      <c r="CS208" t="s">
        <v>518</v>
      </c>
      <c r="CT208" t="s">
        <v>518</v>
      </c>
      <c r="CU208" t="s">
        <v>518</v>
      </c>
      <c r="CV208" t="s">
        <v>518</v>
      </c>
      <c r="CW208" t="s">
        <v>518</v>
      </c>
      <c r="CX208" t="s">
        <v>518</v>
      </c>
      <c r="CY208" t="s">
        <v>518</v>
      </c>
      <c r="CZ208" t="s">
        <v>518</v>
      </c>
      <c r="DA208" t="s">
        <v>518</v>
      </c>
      <c r="DB208" t="s">
        <v>518</v>
      </c>
      <c r="DC208" t="s">
        <v>518</v>
      </c>
      <c r="DD208" t="s">
        <v>518</v>
      </c>
      <c r="DE208" t="s">
        <v>518</v>
      </c>
      <c r="DF208" t="s">
        <v>518</v>
      </c>
      <c r="DG208" t="s">
        <v>518</v>
      </c>
      <c r="DH208" t="s">
        <v>518</v>
      </c>
      <c r="DI208" t="s">
        <v>518</v>
      </c>
      <c r="DJ208" t="s">
        <v>518</v>
      </c>
      <c r="DK208" t="s">
        <v>518</v>
      </c>
      <c r="DL208" t="s">
        <v>518</v>
      </c>
      <c r="DM208" t="s">
        <v>518</v>
      </c>
      <c r="DN208" t="s">
        <v>518</v>
      </c>
      <c r="DO208" t="s">
        <v>518</v>
      </c>
      <c r="DP208" t="s">
        <v>518</v>
      </c>
      <c r="DQ208" t="s">
        <v>518</v>
      </c>
      <c r="DR208" t="s">
        <v>518</v>
      </c>
      <c r="DS208" t="s">
        <v>518</v>
      </c>
      <c r="DT208" t="s">
        <v>518</v>
      </c>
      <c r="DU208" t="s">
        <v>518</v>
      </c>
      <c r="DV208" t="s">
        <v>518</v>
      </c>
      <c r="DW208" t="s">
        <v>518</v>
      </c>
      <c r="DX208" t="s">
        <v>518</v>
      </c>
      <c r="DY208" t="s">
        <v>518</v>
      </c>
      <c r="DZ208" t="s">
        <v>518</v>
      </c>
    </row>
    <row r="209" spans="1:130" x14ac:dyDescent="0.2">
      <c r="A209" s="44">
        <v>1208</v>
      </c>
      <c r="B209" s="44" t="s">
        <v>518</v>
      </c>
      <c r="C209" s="44" t="s">
        <v>53</v>
      </c>
      <c r="D209" s="44">
        <v>4</v>
      </c>
      <c r="E209" s="44">
        <v>7</v>
      </c>
      <c r="F209" s="44">
        <v>3</v>
      </c>
      <c r="G209" s="44">
        <v>5</v>
      </c>
      <c r="H209" s="44">
        <v>2</v>
      </c>
      <c r="I209" s="44">
        <v>7</v>
      </c>
      <c r="J209" s="44">
        <v>6</v>
      </c>
      <c r="K209" s="44">
        <f>AVERAGE(ABS(F209-4),ABS(G209-4),ABS(H209-4),ABS(I209-4),ABS(J209-4))</f>
        <v>1.8</v>
      </c>
      <c r="L209" s="44">
        <v>7</v>
      </c>
      <c r="M209" s="44">
        <v>5</v>
      </c>
      <c r="N209" s="44">
        <v>7</v>
      </c>
      <c r="O209" s="9">
        <f>AVERAGE(L209:N209)</f>
        <v>6.333333333333333</v>
      </c>
      <c r="P209" s="44">
        <v>2</v>
      </c>
      <c r="Q209" s="44">
        <v>5</v>
      </c>
      <c r="R209" s="44">
        <v>4</v>
      </c>
      <c r="S209" s="44">
        <v>6</v>
      </c>
      <c r="T209" s="44">
        <f>-P209+Q209-R209+S209</f>
        <v>5</v>
      </c>
      <c r="U209" s="44"/>
      <c r="V209" s="44"/>
      <c r="W209" s="44"/>
      <c r="X209" s="44">
        <v>3</v>
      </c>
      <c r="Y209" s="44">
        <v>4</v>
      </c>
      <c r="Z209" s="44">
        <v>5</v>
      </c>
      <c r="AA209" s="44"/>
      <c r="AB209" s="44"/>
      <c r="AC209" s="44"/>
      <c r="AD209" s="44"/>
      <c r="AE209" s="44"/>
      <c r="AF209" s="44"/>
      <c r="AG209" s="44">
        <f>AVERAGE(U209:AF209)</f>
        <v>4</v>
      </c>
      <c r="AH209" s="44">
        <v>3</v>
      </c>
      <c r="AI209" s="44">
        <v>3</v>
      </c>
      <c r="AJ209" s="44">
        <v>4</v>
      </c>
      <c r="AK209" s="44">
        <v>4</v>
      </c>
      <c r="AL209" s="44">
        <v>6</v>
      </c>
      <c r="AM209" s="44">
        <v>6</v>
      </c>
      <c r="AN209" s="44">
        <v>2</v>
      </c>
      <c r="AO209" s="44">
        <v>2</v>
      </c>
      <c r="AP209" s="44">
        <v>4</v>
      </c>
      <c r="AQ209" s="44">
        <v>4</v>
      </c>
      <c r="AR209" s="44">
        <v>6</v>
      </c>
      <c r="AS209" s="44">
        <v>6</v>
      </c>
      <c r="AT209">
        <f>IF(C209="Unión por la Patria (Frente de Todos)",AVERAGE(AK209:AM209)-MIN(AVERAGE(AH209:AJ209),AVERAGE(AN209:AP209),AVERAGE(AQ209:AS209)),IF(C209="Juntos por el Cambio",AVERAGE(AH209:AJ209)-MIN(AVERAGE(AK209:AM209),AVERAGE(AN209:AP209),AVERAGE(AQ209:AS209)),IF(C209="La Libertad Avanza",AVERAGE(AN209:AP209)-MIN(AVERAGE(AQ209:AS209),AVERAGE(AK209:AM209),AVERAGE(AH209:AJ209)),IF(C209="Frente de Izquierda",AVERAGE(AQ209:AS209)-MIN(AVERAGE(AN209:AP209),AVERAGE(AK209:AM209),AVERAGE(AH209:AJ209)),"N/A"))))</f>
        <v>2.6666666666666665</v>
      </c>
      <c r="AU209">
        <f>MAX(SUM(AH209:AJ209),SUM(AK209:AM209),SUM(AN209:AP209),SUM(AQ209:AS209))-MIN(SUM(AH209:AJ209),SUM(AK209:AM209),SUM(AN209:AP209),SUM(AQ209:AS209))</f>
        <v>8</v>
      </c>
      <c r="AV209">
        <f>IF(C209="Unión por la Patria (Frente de Todos)",AVERAGE(AK209:AM209)-AVERAGE(AH209:AJ209,AN209:AP209,AQ209:AS209),IF(C209="Juntos por el Cambio",AVERAGE(AH209:AJ209)-AVERAGE(AK209:AS209),IF(C209="La Libertad Avanza",AVERAGE(AN209:AP209)-AVERAGE(AQ209:AS209,AH209:AM209),IF(C209="Frente de Izquierda",AVERAGE(AQ209:AS209)-AVERAGE(AH209:AP209),"N/A"))))</f>
        <v>1.5555555555555554</v>
      </c>
      <c r="AW209">
        <f>IF(C209="Unión por la Patria (Frente de Todos)",AK209-MIN(AH209,AN209,AQ209),IF(C209="Juntos por el Cambio",AH209-MIN(AK209,AN209,AQ209),IF(C209="La Libertad Avanza",AN209-MIN(AH209,AK209,AQ209),IF(C209="Frente de Izquierda",AQ209-MIN(AH209,AK209,AN209),"N/A"))))</f>
        <v>2</v>
      </c>
      <c r="AX209">
        <f>MAX(AH209,AK209,AN209,AQ209)-MIN(AH209,AK209,AN209,AQ209)</f>
        <v>2</v>
      </c>
      <c r="AY209">
        <f>IF(C209="Unión por la Patria (Frente de Todos)",AK209-AVERAGE(AQ209,AN209,AH209),IF(C209="Juntos por el Cambio",AH209-AVERAGE(AK209,AN209,AQ209),IF(C209="La Libertad Avanza",AN209-AVERAGE(AQ209,AK209,AH209),IF(C209="Frente de Izquierda",AQ209-AVERAGE(AN209,AK209,AH209),"N/A"))))</f>
        <v>1</v>
      </c>
      <c r="AZ209">
        <f>IF(C209="Unión por la Patria (Frente de Todos)",AL209-MIN(AI209,AO209,AR209),IF(C209="Juntos por el Cambio",AI209-MIN(AL209,AO209,AR209),IF(C209="La Libertad Avanza",AO209-MIN(AI209,AL209,AR209),IF(C209="Frente de Izquierda",AR209-MIN(AI209,AL209,AO209),"N/A"))))</f>
        <v>4</v>
      </c>
      <c r="BA209">
        <f>MAX(AI209,AL209,AO209,AR209)-MIN(AI209,AL209,AO209,AR209)</f>
        <v>4</v>
      </c>
      <c r="BB209">
        <f>IF(C209="Unión por la Patria (Frente de Todos)",AL209-AVERAGE(AI209,AO209,AR209),IF(C209="Juntos por el Cambio",AI209-AVERAGE(AL209,AO209,AR209),IF(C209="La Libertad Avanza",AO209-AVERAGE(AI209,AL209,AR209),IF(C209="Frente de Izquierda",AR209-AVERAGE(AI209,AL209,AO209),"N/A"))))</f>
        <v>2.3333333333333335</v>
      </c>
      <c r="BC209">
        <f>IF(C209="Unión por la Patria (Frente de Todos)",AVERAGE(AH209:AJ209,AN209:AS209),IF(C209="Juntos por el Cambio",AVERAGE(AK209:AS209),IF(C209="La Libertad Avanza",AVERAGE(AQ209:AS209,AH209:AM209),IF(C209="Frente de Izquierda",AVERAGE(AH209:AP209),"N/A"))))</f>
        <v>3.7777777777777777</v>
      </c>
      <c r="BE209" t="s">
        <v>518</v>
      </c>
      <c r="BF209" t="s">
        <v>518</v>
      </c>
      <c r="BG209" t="s">
        <v>518</v>
      </c>
      <c r="BH209" t="s">
        <v>518</v>
      </c>
      <c r="BI209" t="s">
        <v>518</v>
      </c>
      <c r="BJ209" t="s">
        <v>518</v>
      </c>
      <c r="BK209" t="s">
        <v>518</v>
      </c>
      <c r="BL209" t="s">
        <v>518</v>
      </c>
      <c r="BM209" t="s">
        <v>518</v>
      </c>
      <c r="BN209" t="s">
        <v>518</v>
      </c>
      <c r="BO209" t="s">
        <v>518</v>
      </c>
      <c r="BP209" t="s">
        <v>518</v>
      </c>
      <c r="BQ209" t="s">
        <v>518</v>
      </c>
      <c r="BR209" t="s">
        <v>518</v>
      </c>
      <c r="BS209" t="s">
        <v>518</v>
      </c>
      <c r="BT209" t="s">
        <v>518</v>
      </c>
      <c r="BU209" t="s">
        <v>518</v>
      </c>
      <c r="BV209" t="s">
        <v>518</v>
      </c>
      <c r="BW209" t="s">
        <v>518</v>
      </c>
      <c r="BX209" t="s">
        <v>518</v>
      </c>
      <c r="BY209" t="s">
        <v>518</v>
      </c>
      <c r="BZ209" t="s">
        <v>518</v>
      </c>
      <c r="CA209" t="s">
        <v>518</v>
      </c>
      <c r="CB209" t="s">
        <v>518</v>
      </c>
      <c r="CC209" t="s">
        <v>518</v>
      </c>
      <c r="CD209" t="s">
        <v>518</v>
      </c>
      <c r="CE209" t="s">
        <v>518</v>
      </c>
      <c r="CF209" t="s">
        <v>518</v>
      </c>
      <c r="CG209" t="s">
        <v>518</v>
      </c>
      <c r="CH209" t="s">
        <v>518</v>
      </c>
      <c r="CI209" t="s">
        <v>518</v>
      </c>
      <c r="CJ209" t="s">
        <v>518</v>
      </c>
      <c r="CK209" t="s">
        <v>518</v>
      </c>
      <c r="CL209" t="s">
        <v>518</v>
      </c>
      <c r="CM209" t="s">
        <v>518</v>
      </c>
      <c r="CN209" t="s">
        <v>518</v>
      </c>
      <c r="CO209" t="s">
        <v>518</v>
      </c>
      <c r="CP209" t="s">
        <v>518</v>
      </c>
      <c r="CQ209" t="s">
        <v>518</v>
      </c>
      <c r="CR209" t="s">
        <v>518</v>
      </c>
      <c r="CS209" t="s">
        <v>518</v>
      </c>
      <c r="CT209" t="s">
        <v>518</v>
      </c>
      <c r="CU209" t="s">
        <v>518</v>
      </c>
      <c r="CV209" t="s">
        <v>518</v>
      </c>
      <c r="CW209" t="s">
        <v>518</v>
      </c>
      <c r="CX209" t="s">
        <v>518</v>
      </c>
      <c r="CY209" t="s">
        <v>518</v>
      </c>
      <c r="CZ209" t="s">
        <v>518</v>
      </c>
      <c r="DA209" t="s">
        <v>518</v>
      </c>
      <c r="DB209" t="s">
        <v>518</v>
      </c>
      <c r="DC209" t="s">
        <v>518</v>
      </c>
      <c r="DD209" t="s">
        <v>518</v>
      </c>
      <c r="DE209" t="s">
        <v>518</v>
      </c>
      <c r="DF209" t="s">
        <v>518</v>
      </c>
      <c r="DG209" t="s">
        <v>518</v>
      </c>
      <c r="DH209" t="s">
        <v>518</v>
      </c>
      <c r="DI209" t="s">
        <v>518</v>
      </c>
      <c r="DJ209" t="s">
        <v>518</v>
      </c>
      <c r="DK209" t="s">
        <v>518</v>
      </c>
      <c r="DL209" t="s">
        <v>518</v>
      </c>
      <c r="DM209" t="s">
        <v>518</v>
      </c>
      <c r="DN209" t="s">
        <v>518</v>
      </c>
      <c r="DO209" t="s">
        <v>518</v>
      </c>
      <c r="DP209" t="s">
        <v>518</v>
      </c>
      <c r="DQ209" t="s">
        <v>518</v>
      </c>
      <c r="DR209" t="s">
        <v>518</v>
      </c>
      <c r="DS209" t="s">
        <v>518</v>
      </c>
      <c r="DT209" t="s">
        <v>518</v>
      </c>
      <c r="DU209" t="s">
        <v>518</v>
      </c>
      <c r="DV209" t="s">
        <v>518</v>
      </c>
      <c r="DW209" t="s">
        <v>518</v>
      </c>
      <c r="DX209" t="s">
        <v>518</v>
      </c>
      <c r="DY209" t="s">
        <v>518</v>
      </c>
      <c r="DZ209" t="s">
        <v>518</v>
      </c>
    </row>
    <row r="210" spans="1:130" x14ac:dyDescent="0.2">
      <c r="A210" s="44">
        <v>1592</v>
      </c>
      <c r="B210" s="44" t="s">
        <v>518</v>
      </c>
      <c r="C210" s="44" t="s">
        <v>43</v>
      </c>
      <c r="D210" s="44">
        <v>2</v>
      </c>
      <c r="E210" s="44">
        <v>3</v>
      </c>
      <c r="F210" s="44">
        <v>1</v>
      </c>
      <c r="G210" s="44">
        <v>4</v>
      </c>
      <c r="H210" s="44">
        <v>1</v>
      </c>
      <c r="I210" s="44">
        <v>7</v>
      </c>
      <c r="J210" s="44">
        <v>1</v>
      </c>
      <c r="K210" s="44">
        <f>AVERAGE(ABS(F210-4),ABS(G210-4),ABS(H210-4),ABS(I210-4),ABS(J210-4))</f>
        <v>2.4</v>
      </c>
      <c r="L210" s="44">
        <v>4</v>
      </c>
      <c r="M210" s="44">
        <v>7</v>
      </c>
      <c r="N210" s="44">
        <v>7</v>
      </c>
      <c r="O210" s="9">
        <f>AVERAGE(L210:N210)</f>
        <v>6</v>
      </c>
      <c r="P210" s="44">
        <v>1</v>
      </c>
      <c r="Q210" s="44">
        <v>7</v>
      </c>
      <c r="R210" s="44">
        <v>1</v>
      </c>
      <c r="S210" s="44">
        <v>7</v>
      </c>
      <c r="T210" s="44">
        <f>-P210+Q210-R210+S210</f>
        <v>12</v>
      </c>
      <c r="U210" s="44"/>
      <c r="V210" s="44"/>
      <c r="W210" s="44"/>
      <c r="X210" s="44"/>
      <c r="Y210" s="44"/>
      <c r="Z210" s="44"/>
      <c r="AA210" s="44"/>
      <c r="AB210" s="44"/>
      <c r="AC210" s="44"/>
      <c r="AD210" s="44">
        <v>4</v>
      </c>
      <c r="AE210" s="44">
        <v>3</v>
      </c>
      <c r="AF210" s="44">
        <v>5</v>
      </c>
      <c r="AG210" s="44">
        <f>AVERAGE(U210:AF210)</f>
        <v>4</v>
      </c>
      <c r="AH210" s="44">
        <v>1</v>
      </c>
      <c r="AI210" s="44">
        <v>3</v>
      </c>
      <c r="AJ210" s="44">
        <v>3</v>
      </c>
      <c r="AK210" s="44">
        <v>4</v>
      </c>
      <c r="AL210" s="44">
        <v>4</v>
      </c>
      <c r="AM210" s="44">
        <v>4</v>
      </c>
      <c r="AN210" s="44">
        <v>1</v>
      </c>
      <c r="AO210" s="44">
        <v>2</v>
      </c>
      <c r="AP210" s="44">
        <v>2</v>
      </c>
      <c r="AQ210" s="44">
        <v>5</v>
      </c>
      <c r="AR210" s="44">
        <v>5</v>
      </c>
      <c r="AS210" s="44">
        <v>5</v>
      </c>
      <c r="AT210">
        <f>IF(C210="Unión por la Patria (Frente de Todos)",AVERAGE(AK210:AM210)-MIN(AVERAGE(AH210:AJ210),AVERAGE(AN210:AP210),AVERAGE(AQ210:AS210)),IF(C210="Juntos por el Cambio",AVERAGE(AH210:AJ210)-MIN(AVERAGE(AK210:AM210),AVERAGE(AN210:AP210),AVERAGE(AQ210:AS210)),IF(C210="La Libertad Avanza",AVERAGE(AN210:AP210)-MIN(AVERAGE(AQ210:AS210),AVERAGE(AK210:AM210),AVERAGE(AH210:AJ210)),IF(C210="Frente de Izquierda",AVERAGE(AQ210:AS210)-MIN(AVERAGE(AN210:AP210),AVERAGE(AK210:AM210),AVERAGE(AH210:AJ210)),"N/A"))))</f>
        <v>3.333333333333333</v>
      </c>
      <c r="AU210">
        <f>MAX(SUM(AH210:AJ210),SUM(AK210:AM210),SUM(AN210:AP210),SUM(AQ210:AS210))-MIN(SUM(AH210:AJ210),SUM(AK210:AM210),SUM(AN210:AP210),SUM(AQ210:AS210))</f>
        <v>10</v>
      </c>
      <c r="AV210">
        <f>IF(C210="Unión por la Patria (Frente de Todos)",AVERAGE(AK210:AM210)-AVERAGE(AH210:AJ210,AN210:AP210,AQ210:AS210),IF(C210="Juntos por el Cambio",AVERAGE(AH210:AJ210)-AVERAGE(AK210:AS210),IF(C210="La Libertad Avanza",AVERAGE(AN210:AP210)-AVERAGE(AQ210:AS210,AH210:AM210),IF(C210="Frente de Izquierda",AVERAGE(AQ210:AS210)-AVERAGE(AH210:AP210),"N/A"))))</f>
        <v>2.3333333333333335</v>
      </c>
      <c r="AW210">
        <f>IF(C210="Unión por la Patria (Frente de Todos)",AK210-MIN(AH210,AN210,AQ210),IF(C210="Juntos por el Cambio",AH210-MIN(AK210,AN210,AQ210),IF(C210="La Libertad Avanza",AN210-MIN(AH210,AK210,AQ210),IF(C210="Frente de Izquierda",AQ210-MIN(AH210,AK210,AN210),"N/A"))))</f>
        <v>4</v>
      </c>
      <c r="AX210">
        <f>MAX(AH210,AK210,AN210,AQ210)-MIN(AH210,AK210,AN210,AQ210)</f>
        <v>4</v>
      </c>
      <c r="AY210">
        <f>IF(C210="Unión por la Patria (Frente de Todos)",AK210-AVERAGE(AQ210,AN210,AH210),IF(C210="Juntos por el Cambio",AH210-AVERAGE(AK210,AN210,AQ210),IF(C210="La Libertad Avanza",AN210-AVERAGE(AQ210,AK210,AH210),IF(C210="Frente de Izquierda",AQ210-AVERAGE(AN210,AK210,AH210),"N/A"))))</f>
        <v>3</v>
      </c>
      <c r="AZ210">
        <f>IF(C210="Unión por la Patria (Frente de Todos)",AL210-MIN(AI210,AO210,AR210),IF(C210="Juntos por el Cambio",AI210-MIN(AL210,AO210,AR210),IF(C210="La Libertad Avanza",AO210-MIN(AI210,AL210,AR210),IF(C210="Frente de Izquierda",AR210-MIN(AI210,AL210,AO210),"N/A"))))</f>
        <v>3</v>
      </c>
      <c r="BA210">
        <f>MAX(AI210,AL210,AO210,AR210)-MIN(AI210,AL210,AO210,AR210)</f>
        <v>3</v>
      </c>
      <c r="BB210">
        <f>IF(C210="Unión por la Patria (Frente de Todos)",AL210-AVERAGE(AI210,AO210,AR210),IF(C210="Juntos por el Cambio",AI210-AVERAGE(AL210,AO210,AR210),IF(C210="La Libertad Avanza",AO210-AVERAGE(AI210,AL210,AR210),IF(C210="Frente de Izquierda",AR210-AVERAGE(AI210,AL210,AO210),"N/A"))))</f>
        <v>2</v>
      </c>
      <c r="BC210">
        <f>IF(C210="Unión por la Patria (Frente de Todos)",AVERAGE(AH210:AJ210,AN210:AS210),IF(C210="Juntos por el Cambio",AVERAGE(AK210:AS210),IF(C210="La Libertad Avanza",AVERAGE(AQ210:AS210,AH210:AM210),IF(C210="Frente de Izquierda",AVERAGE(AH210:AP210),"N/A"))))</f>
        <v>2.6666666666666665</v>
      </c>
      <c r="BE210" t="s">
        <v>518</v>
      </c>
      <c r="BF210" t="s">
        <v>518</v>
      </c>
      <c r="BG210" t="s">
        <v>518</v>
      </c>
      <c r="BH210" t="s">
        <v>518</v>
      </c>
      <c r="BI210" t="s">
        <v>518</v>
      </c>
      <c r="BJ210" t="s">
        <v>518</v>
      </c>
      <c r="BK210" t="s">
        <v>518</v>
      </c>
      <c r="BL210" t="s">
        <v>518</v>
      </c>
      <c r="BM210" t="s">
        <v>518</v>
      </c>
      <c r="BN210" t="s">
        <v>518</v>
      </c>
      <c r="BO210" t="s">
        <v>518</v>
      </c>
      <c r="BP210" t="s">
        <v>518</v>
      </c>
      <c r="BQ210" t="s">
        <v>518</v>
      </c>
      <c r="BR210" t="s">
        <v>518</v>
      </c>
      <c r="BS210" t="s">
        <v>518</v>
      </c>
      <c r="BT210" t="s">
        <v>518</v>
      </c>
      <c r="BU210" t="s">
        <v>518</v>
      </c>
      <c r="BV210" t="s">
        <v>518</v>
      </c>
      <c r="BW210" t="s">
        <v>518</v>
      </c>
      <c r="BX210" t="s">
        <v>518</v>
      </c>
      <c r="BY210" t="s">
        <v>518</v>
      </c>
      <c r="BZ210" t="s">
        <v>518</v>
      </c>
      <c r="CA210" t="s">
        <v>518</v>
      </c>
      <c r="CB210" t="s">
        <v>518</v>
      </c>
      <c r="CC210" t="s">
        <v>518</v>
      </c>
      <c r="CD210" t="s">
        <v>518</v>
      </c>
      <c r="CE210" t="s">
        <v>518</v>
      </c>
      <c r="CF210" t="s">
        <v>518</v>
      </c>
      <c r="CG210" t="s">
        <v>518</v>
      </c>
      <c r="CH210" t="s">
        <v>518</v>
      </c>
      <c r="CI210" t="s">
        <v>518</v>
      </c>
      <c r="CJ210" t="s">
        <v>518</v>
      </c>
      <c r="CK210" t="s">
        <v>518</v>
      </c>
      <c r="CL210" t="s">
        <v>518</v>
      </c>
      <c r="CM210" t="s">
        <v>518</v>
      </c>
      <c r="CN210" t="s">
        <v>518</v>
      </c>
      <c r="CO210" t="s">
        <v>518</v>
      </c>
      <c r="CP210" t="s">
        <v>518</v>
      </c>
      <c r="CQ210" t="s">
        <v>518</v>
      </c>
      <c r="CR210" t="s">
        <v>518</v>
      </c>
      <c r="CS210" t="s">
        <v>518</v>
      </c>
      <c r="CT210" t="s">
        <v>518</v>
      </c>
      <c r="CU210" t="s">
        <v>518</v>
      </c>
      <c r="CV210" t="s">
        <v>518</v>
      </c>
      <c r="CW210" t="s">
        <v>518</v>
      </c>
      <c r="CX210" t="s">
        <v>518</v>
      </c>
      <c r="CY210" t="s">
        <v>518</v>
      </c>
      <c r="CZ210" t="s">
        <v>518</v>
      </c>
      <c r="DA210" t="s">
        <v>518</v>
      </c>
      <c r="DB210" t="s">
        <v>518</v>
      </c>
      <c r="DC210" t="s">
        <v>518</v>
      </c>
      <c r="DD210" t="s">
        <v>518</v>
      </c>
      <c r="DE210" t="s">
        <v>518</v>
      </c>
      <c r="DF210" t="s">
        <v>518</v>
      </c>
      <c r="DG210" t="s">
        <v>518</v>
      </c>
      <c r="DH210" t="s">
        <v>518</v>
      </c>
      <c r="DI210" t="s">
        <v>518</v>
      </c>
      <c r="DJ210" t="s">
        <v>518</v>
      </c>
      <c r="DK210" t="s">
        <v>518</v>
      </c>
      <c r="DL210" t="s">
        <v>518</v>
      </c>
      <c r="DM210" t="s">
        <v>518</v>
      </c>
      <c r="DN210" t="s">
        <v>518</v>
      </c>
      <c r="DO210" t="s">
        <v>518</v>
      </c>
      <c r="DP210" t="s">
        <v>518</v>
      </c>
      <c r="DQ210" t="s">
        <v>518</v>
      </c>
      <c r="DR210" t="s">
        <v>518</v>
      </c>
      <c r="DS210" t="s">
        <v>518</v>
      </c>
      <c r="DT210" t="s">
        <v>518</v>
      </c>
      <c r="DU210" t="s">
        <v>518</v>
      </c>
      <c r="DV210" t="s">
        <v>518</v>
      </c>
      <c r="DW210" t="s">
        <v>518</v>
      </c>
      <c r="DX210" t="s">
        <v>518</v>
      </c>
      <c r="DY210" t="s">
        <v>518</v>
      </c>
      <c r="DZ210" t="s">
        <v>518</v>
      </c>
    </row>
    <row r="211" spans="1:130" x14ac:dyDescent="0.2">
      <c r="A211" s="44">
        <v>1284</v>
      </c>
      <c r="B211" s="44">
        <v>1</v>
      </c>
      <c r="C211" s="44" t="s">
        <v>53</v>
      </c>
      <c r="D211" s="44">
        <v>4</v>
      </c>
      <c r="E211" s="44">
        <v>1</v>
      </c>
      <c r="F211" s="44">
        <v>1</v>
      </c>
      <c r="G211" s="44">
        <v>7</v>
      </c>
      <c r="H211" s="44">
        <v>7</v>
      </c>
      <c r="I211" s="44">
        <v>3</v>
      </c>
      <c r="J211" s="44">
        <v>7</v>
      </c>
      <c r="K211" s="44">
        <f>AVERAGE(ABS(F211-4),ABS(G211-4),ABS(H211-4),ABS(I211-4),ABS(J211-4))</f>
        <v>2.6</v>
      </c>
      <c r="L211" s="44">
        <v>7</v>
      </c>
      <c r="M211" s="44">
        <v>4</v>
      </c>
      <c r="N211" s="44">
        <v>5</v>
      </c>
      <c r="O211" s="9">
        <f>AVERAGE(L211:N211)</f>
        <v>5.333333333333333</v>
      </c>
      <c r="P211" s="44">
        <v>7</v>
      </c>
      <c r="Q211" s="44">
        <v>7</v>
      </c>
      <c r="R211" s="44">
        <v>1</v>
      </c>
      <c r="S211" s="44">
        <v>4</v>
      </c>
      <c r="T211" s="44">
        <f>-P211+Q211-R211+S211</f>
        <v>3</v>
      </c>
      <c r="U211" s="44"/>
      <c r="V211" s="44"/>
      <c r="W211" s="44"/>
      <c r="X211" s="44">
        <v>6</v>
      </c>
      <c r="Y211" s="44">
        <v>1</v>
      </c>
      <c r="Z211" s="44">
        <v>6</v>
      </c>
      <c r="AA211" s="44"/>
      <c r="AB211" s="44"/>
      <c r="AC211" s="44"/>
      <c r="AD211" s="44"/>
      <c r="AE211" s="44"/>
      <c r="AF211" s="44"/>
      <c r="AG211" s="44">
        <f>AVERAGE(U211:AF211)</f>
        <v>4.333333333333333</v>
      </c>
      <c r="AH211" s="44">
        <v>4</v>
      </c>
      <c r="AI211" s="44">
        <v>4</v>
      </c>
      <c r="AJ211" s="44">
        <v>4</v>
      </c>
      <c r="AK211" s="44">
        <v>4</v>
      </c>
      <c r="AL211" s="44">
        <v>4</v>
      </c>
      <c r="AM211" s="44">
        <v>4</v>
      </c>
      <c r="AN211" s="44">
        <v>4</v>
      </c>
      <c r="AO211" s="44">
        <v>4</v>
      </c>
      <c r="AP211" s="44">
        <v>4</v>
      </c>
      <c r="AQ211" s="44">
        <v>4</v>
      </c>
      <c r="AR211" s="44">
        <v>4</v>
      </c>
      <c r="AS211" s="44">
        <v>4</v>
      </c>
      <c r="AT211">
        <f>IF(C211="Unión por la Patria (Frente de Todos)",AVERAGE(AK211:AM211)-MIN(AVERAGE(AH211:AJ211),AVERAGE(AN211:AP211),AVERAGE(AQ211:AS211)),IF(C211="Juntos por el Cambio",AVERAGE(AH211:AJ211)-MIN(AVERAGE(AK211:AM211),AVERAGE(AN211:AP211),AVERAGE(AQ211:AS211)),IF(C211="La Libertad Avanza",AVERAGE(AN211:AP211)-MIN(AVERAGE(AQ211:AS211),AVERAGE(AK211:AM211),AVERAGE(AH211:AJ211)),IF(C211="Frente de Izquierda",AVERAGE(AQ211:AS211)-MIN(AVERAGE(AN211:AP211),AVERAGE(AK211:AM211),AVERAGE(AH211:AJ211)),"N/A"))))</f>
        <v>0</v>
      </c>
      <c r="AU211">
        <f>MAX(SUM(AH211:AJ211),SUM(AK211:AM211),SUM(AN211:AP211),SUM(AQ211:AS211))-MIN(SUM(AH211:AJ211),SUM(AK211:AM211),SUM(AN211:AP211),SUM(AQ211:AS211))</f>
        <v>0</v>
      </c>
      <c r="AV211">
        <f>IF(C211="Unión por la Patria (Frente de Todos)",AVERAGE(AK211:AM211)-AVERAGE(AH211:AJ211,AN211:AP211,AQ211:AS211),IF(C211="Juntos por el Cambio",AVERAGE(AH211:AJ211)-AVERAGE(AK211:AS211),IF(C211="La Libertad Avanza",AVERAGE(AN211:AP211)-AVERAGE(AQ211:AS211,AH211:AM211),IF(C211="Frente de Izquierda",AVERAGE(AQ211:AS211)-AVERAGE(AH211:AP211),"N/A"))))</f>
        <v>0</v>
      </c>
      <c r="AW211">
        <f>IF(C211="Unión por la Patria (Frente de Todos)",AK211-MIN(AH211,AN211,AQ211),IF(C211="Juntos por el Cambio",AH211-MIN(AK211,AN211,AQ211),IF(C211="La Libertad Avanza",AN211-MIN(AH211,AK211,AQ211),IF(C211="Frente de Izquierda",AQ211-MIN(AH211,AK211,AN211),"N/A"))))</f>
        <v>0</v>
      </c>
      <c r="AX211">
        <f>MAX(AH211,AK211,AN211,AQ211)-MIN(AH211,AK211,AN211,AQ211)</f>
        <v>0</v>
      </c>
      <c r="AY211">
        <f>IF(C211="Unión por la Patria (Frente de Todos)",AK211-AVERAGE(AQ211,AN211,AH211),IF(C211="Juntos por el Cambio",AH211-AVERAGE(AK211,AN211,AQ211),IF(C211="La Libertad Avanza",AN211-AVERAGE(AQ211,AK211,AH211),IF(C211="Frente de Izquierda",AQ211-AVERAGE(AN211,AK211,AH211),"N/A"))))</f>
        <v>0</v>
      </c>
      <c r="AZ211">
        <f>IF(C211="Unión por la Patria (Frente de Todos)",AL211-MIN(AI211,AO211,AR211),IF(C211="Juntos por el Cambio",AI211-MIN(AL211,AO211,AR211),IF(C211="La Libertad Avanza",AO211-MIN(AI211,AL211,AR211),IF(C211="Frente de Izquierda",AR211-MIN(AI211,AL211,AO211),"N/A"))))</f>
        <v>0</v>
      </c>
      <c r="BA211">
        <f>MAX(AI211,AL211,AO211,AR211)-MIN(AI211,AL211,AO211,AR211)</f>
        <v>0</v>
      </c>
      <c r="BB211">
        <f>IF(C211="Unión por la Patria (Frente de Todos)",AL211-AVERAGE(AI211,AO211,AR211),IF(C211="Juntos por el Cambio",AI211-AVERAGE(AL211,AO211,AR211),IF(C211="La Libertad Avanza",AO211-AVERAGE(AI211,AL211,AR211),IF(C211="Frente de Izquierda",AR211-AVERAGE(AI211,AL211,AO211),"N/A"))))</f>
        <v>0</v>
      </c>
      <c r="BC211">
        <f>IF(C211="Unión por la Patria (Frente de Todos)",AVERAGE(AH211:AJ211,AN211:AS211),IF(C211="Juntos por el Cambio",AVERAGE(AK211:AS211),IF(C211="La Libertad Avanza",AVERAGE(AQ211:AS211,AH211:AM211),IF(C211="Frente de Izquierda",AVERAGE(AH211:AP211),"N/A"))))</f>
        <v>4</v>
      </c>
      <c r="BE211" t="s">
        <v>41</v>
      </c>
      <c r="BF211">
        <v>4</v>
      </c>
      <c r="BG211">
        <v>3</v>
      </c>
      <c r="BH211">
        <v>1</v>
      </c>
      <c r="BI211">
        <v>7</v>
      </c>
      <c r="BJ211">
        <v>7</v>
      </c>
      <c r="BK211">
        <v>7</v>
      </c>
      <c r="BL211">
        <v>1</v>
      </c>
      <c r="BM211" s="44">
        <f>AVERAGE(ABS(BH211-4),ABS(BI211-4),ABS(BJ211-4),ABS(BK211-4),ABS(BL211-4))</f>
        <v>3</v>
      </c>
      <c r="BN211">
        <v>4</v>
      </c>
      <c r="BO211">
        <v>3</v>
      </c>
      <c r="BP211">
        <v>4</v>
      </c>
      <c r="BQ211" s="9">
        <f>AVERAGE(BN211:BP211)</f>
        <v>3.6666666666666665</v>
      </c>
      <c r="BR211">
        <v>7</v>
      </c>
      <c r="BS211">
        <v>7</v>
      </c>
      <c r="BT211">
        <v>4</v>
      </c>
      <c r="BU211">
        <v>7</v>
      </c>
      <c r="BV211" s="44">
        <f>-BR211+BS211-BT211+BU211</f>
        <v>3</v>
      </c>
      <c r="CI211" t="str">
        <f>IF(AR211="Unión por la Patria (Frente de Todos)",AVERAGE(BZ211:CB211)-MIN(AVERAGE(BW211:BY211),AVERAGE(CC211:CE211),AVERAGE(CF211:CH211)),IF(AR211="Juntos por el Cambio",AVERAGE(BW211:BY211)-MIN(AVERAGE(BZ211:CB211),AVERAGE(CC211:CE211),AVERAGE(CF211:CH211)),IF(AR211="La Libertad Avanza",AVERAGE(CC211:CE211)-MIN(AVERAGE(CF211:CH211),AVERAGE(BZ211:CB211),AVERAGE(BW211:BY211)),IF(AR211="Frente de Izquierda",AVERAGE(CF211:CH211)-MIN(AVERAGE(CC211:CE211),AVERAGE(BZ211:CB211),AVERAGE(BW211:BY211)),"N/A"))))</f>
        <v>N/A</v>
      </c>
      <c r="CJ211">
        <v>1</v>
      </c>
      <c r="CK211">
        <v>4</v>
      </c>
      <c r="CL211">
        <v>4</v>
      </c>
      <c r="CM211">
        <v>4</v>
      </c>
      <c r="CN211">
        <v>4</v>
      </c>
      <c r="CO211">
        <v>4</v>
      </c>
      <c r="CP211">
        <v>4</v>
      </c>
      <c r="CQ211">
        <v>4</v>
      </c>
      <c r="CR211">
        <v>4</v>
      </c>
      <c r="CS211">
        <v>4</v>
      </c>
      <c r="CT211">
        <v>4</v>
      </c>
      <c r="CU211">
        <v>4</v>
      </c>
      <c r="CV211" t="str">
        <f>IF(BE211="Unión por la Patria (Frente de Todos)",AVERAGE(CM211:CO211)-MIN(AVERAGE(CJ211:CL211),AVERAGE(CP211:CR211),AVERAGE(CS211:CU211)),IF(BE211="Juntos por el Cambio",AVERAGE(CJ211:CL211)-MIN(AVERAGE(CM211:CO211),AVERAGE(CP211:CR211),AVERAGE(CS211:CU211)),IF(BE211="La Libertad Avanza",AVERAGE(CP211:CR211)-MIN(AVERAGE(CS211:CU211),AVERAGE(CM211:CO211),AVERAGE(CJ211:CL211)),IF(BE211="Frente de Izquierda",AVERAGE(CS211:CU211)-MIN(AVERAGE(CP211:CR211),AVERAGE(CM211:CO211),AVERAGE(CJ211:CL211)),"N/A"))))</f>
        <v>N/A</v>
      </c>
      <c r="CW211">
        <f>MAX(SUM(CJ211:CL211),SUM(CM211:CO211),SUM(CP211:CR211),SUM(CS211:CU211))-MIN(SUM(CJ211:CL211),SUM(CM211:CO211),SUM(CP211:CR211),SUM(CS211:CU211))</f>
        <v>3</v>
      </c>
      <c r="CX211" t="str">
        <f>IF(BE211="Unión por la Patria (Frente de Todos)",AVERAGE(CM211:CO211)-AVERAGE(CJ211:CL211,CP211:CR211,CS211:CU211),IF(BE211="Juntos por el Cambio",AVERAGE(CJ211:CL211)-AVERAGE(CM211:CU211),IF(BE211="La Libertad Avanza",AVERAGE(CP211:CR211)-AVERAGE(CS211:CU211,CJ211:CO211),IF(BE211="Frente de Izquierda",AVERAGE(CS211:CU211)-AVERAGE(CJ211:CR211),"N/A"))))</f>
        <v>N/A</v>
      </c>
      <c r="CY211" t="str">
        <f>IF(BE211="Unión por la Patria (Frente de Todos)",CM211-MIN(CJ211,CP211,CS211),IF(BE211="Juntos por el Cambio",CJ211-MIN(CM211,CP211,CS211),IF(BE211="La Libertad Avanza",CP211-MIN(CJ211,CM211,CS211),IF(BE211="Frente de Izquierda",CS211-MIN(CJ211,CM211,CP211),"N/A"))))</f>
        <v>N/A</v>
      </c>
      <c r="CZ211">
        <f>MAX(CJ211,CM211,CP211,CS211)-MIN(CJ211,CM211,CP211,CS211)</f>
        <v>3</v>
      </c>
      <c r="DA211" t="str">
        <f>IF(BE211="Unión por la Patria (Frente de Todos)",CM211-AVERAGE(CS211,CP211,CJ211),IF(BE211="Juntos por el Cambio",CJ211-AVERAGE(CM211,CP211,CS211),IF(BE211="La Libertad Avanza",CP211-AVERAGE(CS211,CM211,CJ211),IF(BE211="Frente de Izquierda",CS211-AVERAGE(CP211,CM211,CJ211),"N/A"))))</f>
        <v>N/A</v>
      </c>
      <c r="DB211" t="str">
        <f>IF(BE211="Unión por la Patria (Frente de Todos)",CN211-MIN(CK211,CQ211,CT211),IF(BE211="Juntos por el Cambio",CK211-MIN(CN211,CQ211,CT211),IF(BE211="La Libertad Avanza",CQ211-MIN(CK211,CN211,CT211),IF(BE211="Frente de Izquierda",CT211-MIN(CK211,CN211,CQ211),"N/A"))))</f>
        <v>N/A</v>
      </c>
      <c r="DC211">
        <f>MAX(CK211,CN211,CQ211,CT211)-MIN(CK211,CN211,CQ211,CT211)</f>
        <v>0</v>
      </c>
      <c r="DD211" t="str">
        <f>IF(BE211="Unión por la Patria (Frente de Todos)",CN211-AVERAGE(CK211,CQ211,CT211),IF(BE211="Juntos por el Cambio",CK211-AVERAGE(CN211,CQ211,CT211),IF(BE211="La Libertad Avanza",CQ211-AVERAGE(CK211,CN211,CT211),IF(BE211="Frente de Izquierda",CT211-AVERAGE(CK211,CN211,CQ211),"N/A"))))</f>
        <v>N/A</v>
      </c>
      <c r="DE211" t="str">
        <f>IF(BE211="Unión por la Patria (Frente de Todos)",AVERAGE(CJ211:CL211,CP211:CU211),IF(BE211="Juntos por el Cambio",AVERAGE(CM211:CU211),IF(BE211="La Libertad Avanza",AVERAGE(CS211:CU211,CJ211:CO211),IF(BE211="Frente de Izquierda",AVERAGE(CJ211:CR211),"N/A"))))</f>
        <v>N/A</v>
      </c>
      <c r="DF211">
        <v>11</v>
      </c>
      <c r="DG211">
        <v>2</v>
      </c>
      <c r="DH211">
        <v>3</v>
      </c>
      <c r="DI211">
        <v>2</v>
      </c>
      <c r="DJ211">
        <v>0</v>
      </c>
      <c r="DK211">
        <v>7</v>
      </c>
      <c r="DL211">
        <v>1</v>
      </c>
      <c r="DM211">
        <v>1</v>
      </c>
      <c r="DN211">
        <v>1</v>
      </c>
      <c r="DO211">
        <v>1</v>
      </c>
      <c r="DP211">
        <v>7</v>
      </c>
      <c r="DQ211">
        <v>7</v>
      </c>
      <c r="DR211">
        <v>7</v>
      </c>
      <c r="DS211">
        <v>7</v>
      </c>
      <c r="DT211">
        <v>7</v>
      </c>
      <c r="DU211">
        <v>7</v>
      </c>
      <c r="DV211">
        <v>5</v>
      </c>
      <c r="DW211" t="s">
        <v>617</v>
      </c>
      <c r="DX211" t="s">
        <v>617</v>
      </c>
      <c r="DY211" t="s">
        <v>617</v>
      </c>
      <c r="DZ211" t="s">
        <v>617</v>
      </c>
    </row>
    <row r="212" spans="1:130" x14ac:dyDescent="0.2">
      <c r="A212" s="44">
        <v>633</v>
      </c>
      <c r="B212" s="44">
        <v>1</v>
      </c>
      <c r="C212" s="44" t="s">
        <v>53</v>
      </c>
      <c r="D212" s="44">
        <v>4</v>
      </c>
      <c r="E212" s="44">
        <v>7</v>
      </c>
      <c r="F212" s="44">
        <v>5</v>
      </c>
      <c r="G212" s="44">
        <v>5</v>
      </c>
      <c r="H212" s="44">
        <v>4</v>
      </c>
      <c r="I212" s="44">
        <v>7</v>
      </c>
      <c r="J212" s="44">
        <v>4</v>
      </c>
      <c r="K212" s="44">
        <f>AVERAGE(ABS(F212-4),ABS(G212-4),ABS(H212-4),ABS(I212-4),ABS(J212-4))</f>
        <v>1</v>
      </c>
      <c r="L212" s="44">
        <v>7</v>
      </c>
      <c r="M212" s="44">
        <v>4</v>
      </c>
      <c r="N212" s="44">
        <v>7</v>
      </c>
      <c r="O212" s="9">
        <f>AVERAGE(L212:N212)</f>
        <v>6</v>
      </c>
      <c r="P212" s="44">
        <v>5</v>
      </c>
      <c r="Q212" s="44">
        <v>6</v>
      </c>
      <c r="R212" s="44">
        <v>5</v>
      </c>
      <c r="S212" s="44">
        <v>5</v>
      </c>
      <c r="T212" s="44">
        <f>-P212+Q212-R212+S212</f>
        <v>1</v>
      </c>
      <c r="U212" s="44"/>
      <c r="V212" s="44"/>
      <c r="W212" s="44"/>
      <c r="X212" s="44">
        <v>6</v>
      </c>
      <c r="Y212" s="44">
        <v>3</v>
      </c>
      <c r="Z212" s="44">
        <v>4</v>
      </c>
      <c r="AA212" s="44"/>
      <c r="AB212" s="44"/>
      <c r="AC212" s="44"/>
      <c r="AD212" s="44"/>
      <c r="AE212" s="44"/>
      <c r="AF212" s="44"/>
      <c r="AG212" s="44">
        <f>AVERAGE(U212:AF212)</f>
        <v>4.333333333333333</v>
      </c>
      <c r="AH212" s="44">
        <v>3</v>
      </c>
      <c r="AI212" s="44">
        <v>2</v>
      </c>
      <c r="AJ212" s="44">
        <v>4</v>
      </c>
      <c r="AK212" s="44">
        <v>5</v>
      </c>
      <c r="AL212" s="44">
        <v>5</v>
      </c>
      <c r="AM212" s="44">
        <v>6</v>
      </c>
      <c r="AN212" s="44">
        <v>4</v>
      </c>
      <c r="AO212" s="44">
        <v>4</v>
      </c>
      <c r="AP212" s="44">
        <v>5</v>
      </c>
      <c r="AQ212" s="44">
        <v>4</v>
      </c>
      <c r="AR212" s="44">
        <v>4</v>
      </c>
      <c r="AS212" s="44">
        <v>5</v>
      </c>
      <c r="AT212">
        <f>IF(C212="Unión por la Patria (Frente de Todos)",AVERAGE(AK212:AM212)-MIN(AVERAGE(AH212:AJ212),AVERAGE(AN212:AP212),AVERAGE(AQ212:AS212)),IF(C212="Juntos por el Cambio",AVERAGE(AH212:AJ212)-MIN(AVERAGE(AK212:AM212),AVERAGE(AN212:AP212),AVERAGE(AQ212:AS212)),IF(C212="La Libertad Avanza",AVERAGE(AN212:AP212)-MIN(AVERAGE(AQ212:AS212),AVERAGE(AK212:AM212),AVERAGE(AH212:AJ212)),IF(C212="Frente de Izquierda",AVERAGE(AQ212:AS212)-MIN(AVERAGE(AN212:AP212),AVERAGE(AK212:AM212),AVERAGE(AH212:AJ212)),"N/A"))))</f>
        <v>2.333333333333333</v>
      </c>
      <c r="AU212">
        <f>MAX(SUM(AH212:AJ212),SUM(AK212:AM212),SUM(AN212:AP212),SUM(AQ212:AS212))-MIN(SUM(AH212:AJ212),SUM(AK212:AM212),SUM(AN212:AP212),SUM(AQ212:AS212))</f>
        <v>7</v>
      </c>
      <c r="AV212">
        <f>IF(C212="Unión por la Patria (Frente de Todos)",AVERAGE(AK212:AM212)-AVERAGE(AH212:AJ212,AN212:AP212,AQ212:AS212),IF(C212="Juntos por el Cambio",AVERAGE(AH212:AJ212)-AVERAGE(AK212:AS212),IF(C212="La Libertad Avanza",AVERAGE(AN212:AP212)-AVERAGE(AQ212:AS212,AH212:AM212),IF(C212="Frente de Izquierda",AVERAGE(AQ212:AS212)-AVERAGE(AH212:AP212),"N/A"))))</f>
        <v>1.4444444444444442</v>
      </c>
      <c r="AW212">
        <f>IF(C212="Unión por la Patria (Frente de Todos)",AK212-MIN(AH212,AN212,AQ212),IF(C212="Juntos por el Cambio",AH212-MIN(AK212,AN212,AQ212),IF(C212="La Libertad Avanza",AN212-MIN(AH212,AK212,AQ212),IF(C212="Frente de Izquierda",AQ212-MIN(AH212,AK212,AN212),"N/A"))))</f>
        <v>2</v>
      </c>
      <c r="AX212">
        <f>MAX(AH212,AK212,AN212,AQ212)-MIN(AH212,AK212,AN212,AQ212)</f>
        <v>2</v>
      </c>
      <c r="AY212">
        <f>IF(C212="Unión por la Patria (Frente de Todos)",AK212-AVERAGE(AQ212,AN212,AH212),IF(C212="Juntos por el Cambio",AH212-AVERAGE(AK212,AN212,AQ212),IF(C212="La Libertad Avanza",AN212-AVERAGE(AQ212,AK212,AH212),IF(C212="Frente de Izquierda",AQ212-AVERAGE(AN212,AK212,AH212),"N/A"))))</f>
        <v>1.3333333333333335</v>
      </c>
      <c r="AZ212">
        <f>IF(C212="Unión por la Patria (Frente de Todos)",AL212-MIN(AI212,AO212,AR212),IF(C212="Juntos por el Cambio",AI212-MIN(AL212,AO212,AR212),IF(C212="La Libertad Avanza",AO212-MIN(AI212,AL212,AR212),IF(C212="Frente de Izquierda",AR212-MIN(AI212,AL212,AO212),"N/A"))))</f>
        <v>3</v>
      </c>
      <c r="BA212">
        <f>MAX(AI212,AL212,AO212,AR212)-MIN(AI212,AL212,AO212,AR212)</f>
        <v>3</v>
      </c>
      <c r="BB212">
        <f>IF(C212="Unión por la Patria (Frente de Todos)",AL212-AVERAGE(AI212,AO212,AR212),IF(C212="Juntos por el Cambio",AI212-AVERAGE(AL212,AO212,AR212),IF(C212="La Libertad Avanza",AO212-AVERAGE(AI212,AL212,AR212),IF(C212="Frente de Izquierda",AR212-AVERAGE(AI212,AL212,AO212),"N/A"))))</f>
        <v>1.6666666666666665</v>
      </c>
      <c r="BC212">
        <f>IF(C212="Unión por la Patria (Frente de Todos)",AVERAGE(AH212:AJ212,AN212:AS212),IF(C212="Juntos por el Cambio",AVERAGE(AK212:AS212),IF(C212="La Libertad Avanza",AVERAGE(AQ212:AS212,AH212:AM212),IF(C212="Frente de Izquierda",AVERAGE(AH212:AP212),"N/A"))))</f>
        <v>3.8888888888888888</v>
      </c>
      <c r="BE212" t="s">
        <v>45</v>
      </c>
      <c r="BF212">
        <v>1</v>
      </c>
      <c r="BG212">
        <v>7</v>
      </c>
      <c r="BH212">
        <v>7</v>
      </c>
      <c r="BI212">
        <v>4</v>
      </c>
      <c r="BJ212">
        <v>1</v>
      </c>
      <c r="BK212">
        <v>7</v>
      </c>
      <c r="BL212">
        <v>4</v>
      </c>
      <c r="BM212" s="44">
        <f>AVERAGE(ABS(BH212-4),ABS(BI212-4),ABS(BJ212-4),ABS(BK212-4),ABS(BL212-4))</f>
        <v>1.8</v>
      </c>
      <c r="BN212">
        <v>7</v>
      </c>
      <c r="BO212">
        <v>4</v>
      </c>
      <c r="BP212">
        <v>7</v>
      </c>
      <c r="BQ212" s="9">
        <f>AVERAGE(BN212:BP212)</f>
        <v>6</v>
      </c>
      <c r="BR212">
        <v>5</v>
      </c>
      <c r="BS212">
        <v>5</v>
      </c>
      <c r="BT212">
        <v>4</v>
      </c>
      <c r="BU212">
        <v>7</v>
      </c>
      <c r="BV212" s="44">
        <f>-BR212+BS212-BT212+BU212</f>
        <v>3</v>
      </c>
      <c r="BW212">
        <v>0</v>
      </c>
      <c r="BX212">
        <v>0</v>
      </c>
      <c r="BY212">
        <v>0</v>
      </c>
      <c r="BZ212">
        <v>0</v>
      </c>
      <c r="CA212">
        <v>0</v>
      </c>
      <c r="CB212">
        <v>0</v>
      </c>
      <c r="CC212">
        <v>0</v>
      </c>
      <c r="CD212">
        <v>0</v>
      </c>
      <c r="CE212">
        <v>0</v>
      </c>
      <c r="CF212">
        <v>0</v>
      </c>
      <c r="CG212">
        <v>0</v>
      </c>
      <c r="CH212">
        <v>0</v>
      </c>
      <c r="CI212" t="s">
        <v>518</v>
      </c>
      <c r="CJ212">
        <v>3</v>
      </c>
      <c r="CK212">
        <v>1</v>
      </c>
      <c r="CL212">
        <v>4</v>
      </c>
      <c r="CM212">
        <v>4</v>
      </c>
      <c r="CN212">
        <v>4</v>
      </c>
      <c r="CO212">
        <v>4</v>
      </c>
      <c r="CP212">
        <v>3</v>
      </c>
      <c r="CQ212">
        <v>1</v>
      </c>
      <c r="CR212">
        <v>5</v>
      </c>
      <c r="CS212">
        <v>3</v>
      </c>
      <c r="CT212">
        <v>4</v>
      </c>
      <c r="CU212">
        <v>5</v>
      </c>
      <c r="CV212" t="str">
        <f>IF(BE212="Unión por la Patria (Frente de Todos)",AVERAGE(CM212:CO212)-MIN(AVERAGE(CJ212:CL212),AVERAGE(CP212:CR212),AVERAGE(CS212:CU212)),IF(BE212="Juntos por el Cambio",AVERAGE(CJ212:CL212)-MIN(AVERAGE(CM212:CO212),AVERAGE(CP212:CR212),AVERAGE(CS212:CU212)),IF(BE212="La Libertad Avanza",AVERAGE(CP212:CR212)-MIN(AVERAGE(CS212:CU212),AVERAGE(CM212:CO212),AVERAGE(CJ212:CL212)),IF(BE212="Frente de Izquierda",AVERAGE(CS212:CU212)-MIN(AVERAGE(CP212:CR212),AVERAGE(CM212:CO212),AVERAGE(CJ212:CL212)),"N/A"))))</f>
        <v>N/A</v>
      </c>
      <c r="CW212">
        <f>MAX(SUM(CJ212:CL212),SUM(CM212:CO212),SUM(CP212:CR212),SUM(CS212:CU212))-MIN(SUM(CJ212:CL212),SUM(CM212:CO212),SUM(CP212:CR212),SUM(CS212:CU212))</f>
        <v>4</v>
      </c>
      <c r="CX212" t="str">
        <f>IF(BE212="Unión por la Patria (Frente de Todos)",AVERAGE(CM212:CO212)-AVERAGE(CJ212:CL212,CP212:CR212,CS212:CU212),IF(BE212="Juntos por el Cambio",AVERAGE(CJ212:CL212)-AVERAGE(CM212:CU212),IF(BE212="La Libertad Avanza",AVERAGE(CP212:CR212)-AVERAGE(CS212:CU212,CJ212:CO212),IF(BE212="Frente de Izquierda",AVERAGE(CS212:CU212)-AVERAGE(CJ212:CR212),"N/A"))))</f>
        <v>N/A</v>
      </c>
      <c r="CY212" t="str">
        <f>IF(BE212="Unión por la Patria (Frente de Todos)",CM212-MIN(CJ212,CP212,CS212),IF(BE212="Juntos por el Cambio",CJ212-MIN(CM212,CP212,CS212),IF(BE212="La Libertad Avanza",CP212-MIN(CJ212,CM212,CS212),IF(BE212="Frente de Izquierda",CS212-MIN(CJ212,CM212,CP212),"N/A"))))</f>
        <v>N/A</v>
      </c>
      <c r="CZ212">
        <f>MAX(CJ212,CM212,CP212,CS212)-MIN(CJ212,CM212,CP212,CS212)</f>
        <v>1</v>
      </c>
      <c r="DA212" t="str">
        <f>IF(BE212="Unión por la Patria (Frente de Todos)",CM212-AVERAGE(CS212,CP212,CJ212),IF(BE212="Juntos por el Cambio",CJ212-AVERAGE(CM212,CP212,CS212),IF(BE212="La Libertad Avanza",CP212-AVERAGE(CS212,CM212,CJ212),IF(BE212="Frente de Izquierda",CS212-AVERAGE(CP212,CM212,CJ212),"N/A"))))</f>
        <v>N/A</v>
      </c>
      <c r="DB212" t="str">
        <f>IF(BE212="Unión por la Patria (Frente de Todos)",CN212-MIN(CK212,CQ212,CT212),IF(BE212="Juntos por el Cambio",CK212-MIN(CN212,CQ212,CT212),IF(BE212="La Libertad Avanza",CQ212-MIN(CK212,CN212,CT212),IF(BE212="Frente de Izquierda",CT212-MIN(CK212,CN212,CQ212),"N/A"))))</f>
        <v>N/A</v>
      </c>
      <c r="DC212">
        <f>MAX(CK212,CN212,CQ212,CT212)-MIN(CK212,CN212,CQ212,CT212)</f>
        <v>3</v>
      </c>
      <c r="DD212" t="str">
        <f>IF(BE212="Unión por la Patria (Frente de Todos)",CN212-AVERAGE(CK212,CQ212,CT212),IF(BE212="Juntos por el Cambio",CK212-AVERAGE(CN212,CQ212,CT212),IF(BE212="La Libertad Avanza",CQ212-AVERAGE(CK212,CN212,CT212),IF(BE212="Frente de Izquierda",CT212-AVERAGE(CK212,CN212,CQ212),"N/A"))))</f>
        <v>N/A</v>
      </c>
      <c r="DE212" t="str">
        <f>IF(BE212="Unión por la Patria (Frente de Todos)",AVERAGE(CJ212:CL212,CP212:CU212),IF(BE212="Juntos por el Cambio",AVERAGE(CM212:CU212),IF(BE212="La Libertad Avanza",AVERAGE(CS212:CU212,CJ212:CO212),IF(BE212="Frente de Izquierda",AVERAGE(CJ212:CR212),"N/A"))))</f>
        <v>N/A</v>
      </c>
      <c r="DF212">
        <v>8</v>
      </c>
      <c r="DG212">
        <v>0</v>
      </c>
      <c r="DH212">
        <v>2</v>
      </c>
      <c r="DI212">
        <v>3</v>
      </c>
      <c r="DJ212">
        <v>1</v>
      </c>
      <c r="DK212">
        <v>7</v>
      </c>
      <c r="DL212">
        <v>1</v>
      </c>
      <c r="DM212">
        <v>7</v>
      </c>
      <c r="DN212">
        <v>1</v>
      </c>
      <c r="DO212">
        <v>1</v>
      </c>
      <c r="DP212">
        <v>7</v>
      </c>
      <c r="DQ212">
        <v>7</v>
      </c>
      <c r="DR212">
        <v>7</v>
      </c>
      <c r="DS212">
        <v>7</v>
      </c>
      <c r="DT212">
        <v>7</v>
      </c>
      <c r="DU212">
        <v>7</v>
      </c>
      <c r="DV212">
        <v>7</v>
      </c>
      <c r="DW212" t="s">
        <v>617</v>
      </c>
      <c r="DX212" t="s">
        <v>617</v>
      </c>
      <c r="DY212" t="s">
        <v>617</v>
      </c>
      <c r="DZ212" t="s">
        <v>618</v>
      </c>
    </row>
    <row r="213" spans="1:130" x14ac:dyDescent="0.2">
      <c r="A213" s="44">
        <v>137</v>
      </c>
      <c r="B213" s="44" t="s">
        <v>518</v>
      </c>
      <c r="C213" s="44" t="s">
        <v>53</v>
      </c>
      <c r="D213" s="44">
        <v>6</v>
      </c>
      <c r="E213" s="44">
        <v>7</v>
      </c>
      <c r="F213" s="44">
        <v>4</v>
      </c>
      <c r="G213" s="44">
        <v>5</v>
      </c>
      <c r="H213" s="44">
        <v>2</v>
      </c>
      <c r="I213" s="44">
        <v>7</v>
      </c>
      <c r="J213" s="44">
        <v>3</v>
      </c>
      <c r="K213" s="44">
        <f>AVERAGE(ABS(F213-4),ABS(G213-4),ABS(H213-4),ABS(I213-4),ABS(J213-4))</f>
        <v>1.4</v>
      </c>
      <c r="L213" s="44">
        <v>5</v>
      </c>
      <c r="M213" s="44">
        <v>6</v>
      </c>
      <c r="N213" s="44">
        <v>6</v>
      </c>
      <c r="O213" s="9">
        <f>AVERAGE(L213:N213)</f>
        <v>5.666666666666667</v>
      </c>
      <c r="P213" s="44">
        <v>3</v>
      </c>
      <c r="Q213" s="44">
        <v>7</v>
      </c>
      <c r="R213" s="44">
        <v>3</v>
      </c>
      <c r="S213" s="44">
        <v>7</v>
      </c>
      <c r="T213" s="44">
        <f>-P213+Q213-R213+S213</f>
        <v>8</v>
      </c>
      <c r="U213" s="44"/>
      <c r="V213" s="44"/>
      <c r="W213" s="44"/>
      <c r="X213" s="44">
        <v>6</v>
      </c>
      <c r="Y213" s="44">
        <v>2</v>
      </c>
      <c r="Z213" s="44">
        <v>5</v>
      </c>
      <c r="AA213" s="44"/>
      <c r="AB213" s="44"/>
      <c r="AC213" s="44"/>
      <c r="AD213" s="44"/>
      <c r="AE213" s="44"/>
      <c r="AF213" s="44"/>
      <c r="AG213" s="44">
        <f>AVERAGE(U213:AF213)</f>
        <v>4.333333333333333</v>
      </c>
      <c r="AH213" s="44">
        <v>3</v>
      </c>
      <c r="AI213" s="44">
        <v>3</v>
      </c>
      <c r="AJ213" s="44">
        <v>4</v>
      </c>
      <c r="AK213" s="44">
        <v>4</v>
      </c>
      <c r="AL213" s="44">
        <v>4</v>
      </c>
      <c r="AM213" s="44">
        <v>6</v>
      </c>
      <c r="AN213" s="44">
        <v>2</v>
      </c>
      <c r="AO213" s="44">
        <v>1</v>
      </c>
      <c r="AP213" s="44">
        <v>1</v>
      </c>
      <c r="AQ213" s="44">
        <v>4</v>
      </c>
      <c r="AR213" s="44">
        <v>4</v>
      </c>
      <c r="AS213" s="44">
        <v>5</v>
      </c>
      <c r="AT213">
        <f>IF(C213="Unión por la Patria (Frente de Todos)",AVERAGE(AK213:AM213)-MIN(AVERAGE(AH213:AJ213),AVERAGE(AN213:AP213),AVERAGE(AQ213:AS213)),IF(C213="Juntos por el Cambio",AVERAGE(AH213:AJ213)-MIN(AVERAGE(AK213:AM213),AVERAGE(AN213:AP213),AVERAGE(AQ213:AS213)),IF(C213="La Libertad Avanza",AVERAGE(AN213:AP213)-MIN(AVERAGE(AQ213:AS213),AVERAGE(AK213:AM213),AVERAGE(AH213:AJ213)),IF(C213="Frente de Izquierda",AVERAGE(AQ213:AS213)-MIN(AVERAGE(AN213:AP213),AVERAGE(AK213:AM213),AVERAGE(AH213:AJ213)),"N/A"))))</f>
        <v>3.3333333333333339</v>
      </c>
      <c r="AU213">
        <f>MAX(SUM(AH213:AJ213),SUM(AK213:AM213),SUM(AN213:AP213),SUM(AQ213:AS213))-MIN(SUM(AH213:AJ213),SUM(AK213:AM213),SUM(AN213:AP213),SUM(AQ213:AS213))</f>
        <v>10</v>
      </c>
      <c r="AV213">
        <f>IF(C213="Unión por la Patria (Frente de Todos)",AVERAGE(AK213:AM213)-AVERAGE(AH213:AJ213,AN213:AP213,AQ213:AS213),IF(C213="Juntos por el Cambio",AVERAGE(AH213:AJ213)-AVERAGE(AK213:AS213),IF(C213="La Libertad Avanza",AVERAGE(AN213:AP213)-AVERAGE(AQ213:AS213,AH213:AM213),IF(C213="Frente de Izquierda",AVERAGE(AQ213:AS213)-AVERAGE(AH213:AP213),"N/A"))))</f>
        <v>1.666666666666667</v>
      </c>
      <c r="AW213">
        <f>IF(C213="Unión por la Patria (Frente de Todos)",AK213-MIN(AH213,AN213,AQ213),IF(C213="Juntos por el Cambio",AH213-MIN(AK213,AN213,AQ213),IF(C213="La Libertad Avanza",AN213-MIN(AH213,AK213,AQ213),IF(C213="Frente de Izquierda",AQ213-MIN(AH213,AK213,AN213),"N/A"))))</f>
        <v>2</v>
      </c>
      <c r="AX213">
        <f>MAX(AH213,AK213,AN213,AQ213)-MIN(AH213,AK213,AN213,AQ213)</f>
        <v>2</v>
      </c>
      <c r="AY213">
        <f>IF(C213="Unión por la Patria (Frente de Todos)",AK213-AVERAGE(AQ213,AN213,AH213),IF(C213="Juntos por el Cambio",AH213-AVERAGE(AK213,AN213,AQ213),IF(C213="La Libertad Avanza",AN213-AVERAGE(AQ213,AK213,AH213),IF(C213="Frente de Izquierda",AQ213-AVERAGE(AN213,AK213,AH213),"N/A"))))</f>
        <v>1</v>
      </c>
      <c r="AZ213">
        <f>IF(C213="Unión por la Patria (Frente de Todos)",AL213-MIN(AI213,AO213,AR213),IF(C213="Juntos por el Cambio",AI213-MIN(AL213,AO213,AR213),IF(C213="La Libertad Avanza",AO213-MIN(AI213,AL213,AR213),IF(C213="Frente de Izquierda",AR213-MIN(AI213,AL213,AO213),"N/A"))))</f>
        <v>3</v>
      </c>
      <c r="BA213">
        <f>MAX(AI213,AL213,AO213,AR213)-MIN(AI213,AL213,AO213,AR213)</f>
        <v>3</v>
      </c>
      <c r="BB213">
        <f>IF(C213="Unión por la Patria (Frente de Todos)",AL213-AVERAGE(AI213,AO213,AR213),IF(C213="Juntos por el Cambio",AI213-AVERAGE(AL213,AO213,AR213),IF(C213="La Libertad Avanza",AO213-AVERAGE(AI213,AL213,AR213),IF(C213="Frente de Izquierda",AR213-AVERAGE(AI213,AL213,AO213),"N/A"))))</f>
        <v>1.3333333333333335</v>
      </c>
      <c r="BC213">
        <f>IF(C213="Unión por la Patria (Frente de Todos)",AVERAGE(AH213:AJ213,AN213:AS213),IF(C213="Juntos por el Cambio",AVERAGE(AK213:AS213),IF(C213="La Libertad Avanza",AVERAGE(AQ213:AS213,AH213:AM213),IF(C213="Frente de Izquierda",AVERAGE(AH213:AP213),"N/A"))))</f>
        <v>3</v>
      </c>
      <c r="BE213" t="s">
        <v>518</v>
      </c>
      <c r="BF213" t="s">
        <v>518</v>
      </c>
      <c r="BG213" t="s">
        <v>518</v>
      </c>
      <c r="BH213" t="s">
        <v>518</v>
      </c>
      <c r="BI213" t="s">
        <v>518</v>
      </c>
      <c r="BJ213" t="s">
        <v>518</v>
      </c>
      <c r="BK213" t="s">
        <v>518</v>
      </c>
      <c r="BL213" t="s">
        <v>518</v>
      </c>
      <c r="BM213" t="s">
        <v>518</v>
      </c>
      <c r="BN213" t="s">
        <v>518</v>
      </c>
      <c r="BO213" t="s">
        <v>518</v>
      </c>
      <c r="BP213" t="s">
        <v>518</v>
      </c>
      <c r="BQ213" t="s">
        <v>518</v>
      </c>
      <c r="BR213" t="s">
        <v>518</v>
      </c>
      <c r="BS213" t="s">
        <v>518</v>
      </c>
      <c r="BT213" t="s">
        <v>518</v>
      </c>
      <c r="BU213" t="s">
        <v>518</v>
      </c>
      <c r="BV213" t="s">
        <v>518</v>
      </c>
      <c r="BW213" t="s">
        <v>518</v>
      </c>
      <c r="BX213" t="s">
        <v>518</v>
      </c>
      <c r="BY213" t="s">
        <v>518</v>
      </c>
      <c r="BZ213" t="s">
        <v>518</v>
      </c>
      <c r="CA213" t="s">
        <v>518</v>
      </c>
      <c r="CB213" t="s">
        <v>518</v>
      </c>
      <c r="CC213" t="s">
        <v>518</v>
      </c>
      <c r="CD213" t="s">
        <v>518</v>
      </c>
      <c r="CE213" t="s">
        <v>518</v>
      </c>
      <c r="CF213" t="s">
        <v>518</v>
      </c>
      <c r="CG213" t="s">
        <v>518</v>
      </c>
      <c r="CH213" t="s">
        <v>518</v>
      </c>
      <c r="CI213" t="s">
        <v>518</v>
      </c>
      <c r="CJ213" t="s">
        <v>518</v>
      </c>
      <c r="CK213" t="s">
        <v>518</v>
      </c>
      <c r="CL213" t="s">
        <v>518</v>
      </c>
      <c r="CM213" t="s">
        <v>518</v>
      </c>
      <c r="CN213" t="s">
        <v>518</v>
      </c>
      <c r="CO213" t="s">
        <v>518</v>
      </c>
      <c r="CP213" t="s">
        <v>518</v>
      </c>
      <c r="CQ213" t="s">
        <v>518</v>
      </c>
      <c r="CR213" t="s">
        <v>518</v>
      </c>
      <c r="CS213" t="s">
        <v>518</v>
      </c>
      <c r="CT213" t="s">
        <v>518</v>
      </c>
      <c r="CU213" t="s">
        <v>518</v>
      </c>
      <c r="CV213" t="str">
        <f>IF(BE213="Unión por la Patria (Frente de Todos)",AVERAGE(CM213:CO213)-MIN(AVERAGE(CJ213:CL213),AVERAGE(CP213:CR213),AVERAGE(CS213:CU213)),IF(BE213="Juntos por el Cambio",AVERAGE(CJ213:CL213)-MIN(AVERAGE(CM213:CO213),AVERAGE(CP213:CR213),AVERAGE(CS213:CU213)),IF(BE213="La Libertad Avanza",AVERAGE(CP213:CR213)-MIN(AVERAGE(CS213:CU213),AVERAGE(CM213:CO213),AVERAGE(CJ213:CL213)),IF(BE213="Frente de Izquierda",AVERAGE(CS213:CU213)-MIN(AVERAGE(CP213:CR213),AVERAGE(CM213:CO213),AVERAGE(CJ213:CL213)),"N/A"))))</f>
        <v>N/A</v>
      </c>
      <c r="CW213" t="str">
        <f>IF(BF213="Unión por la Patria (Frente de Todos)",AVERAGE(CN213:CP213)-MIN(AVERAGE(CK213:CM213),AVERAGE(CQ213:CS213),AVERAGE(CT213:CV213)),IF(BF213="Juntos por el Cambio",AVERAGE(CK213:CM213)-MIN(AVERAGE(CN213:CP213),AVERAGE(CQ213:CS213),AVERAGE(CT213:CV213)),IF(BF213="La Libertad Avanza",AVERAGE(CQ213:CS213)-MIN(AVERAGE(CT213:CV213),AVERAGE(CN213:CP213),AVERAGE(CK213:CM213)),IF(BF213="Frente de Izquierda",AVERAGE(CT213:CV213)-MIN(AVERAGE(CQ213:CS213),AVERAGE(CN213:CP213),AVERAGE(CK213:CM213)),"N/A"))))</f>
        <v>N/A</v>
      </c>
      <c r="CX213" t="str">
        <f>IF(BG213="Unión por la Patria (Frente de Todos)",AVERAGE(CO213:CQ213)-MIN(AVERAGE(CL213:CN213),AVERAGE(CR213:CT213),AVERAGE(CU213:CW213)),IF(BG213="Juntos por el Cambio",AVERAGE(CL213:CN213)-MIN(AVERAGE(CO213:CQ213),AVERAGE(CR213:CT213),AVERAGE(CU213:CW213)),IF(BG213="La Libertad Avanza",AVERAGE(CR213:CT213)-MIN(AVERAGE(CU213:CW213),AVERAGE(CO213:CQ213),AVERAGE(CL213:CN213)),IF(BG213="Frente de Izquierda",AVERAGE(CU213:CW213)-MIN(AVERAGE(CR213:CT213),AVERAGE(CO213:CQ213),AVERAGE(CL213:CN213)),"N/A"))))</f>
        <v>N/A</v>
      </c>
      <c r="CY213" t="str">
        <f>IF(BH213="Unión por la Patria (Frente de Todos)",AVERAGE(CP213:CR213)-MIN(AVERAGE(CM213:CO213),AVERAGE(CS213:CU213),AVERAGE(CV213:CX213)),IF(BH213="Juntos por el Cambio",AVERAGE(CM213:CO213)-MIN(AVERAGE(CP213:CR213),AVERAGE(CS213:CU213),AVERAGE(CV213:CX213)),IF(BH213="La Libertad Avanza",AVERAGE(CS213:CU213)-MIN(AVERAGE(CV213:CX213),AVERAGE(CP213:CR213),AVERAGE(CM213:CO213)),IF(BH213="Frente de Izquierda",AVERAGE(CV213:CX213)-MIN(AVERAGE(CS213:CU213),AVERAGE(CP213:CR213),AVERAGE(CM213:CO213)),"N/A"))))</f>
        <v>N/A</v>
      </c>
      <c r="CZ213" t="str">
        <f>IF(BI213="Unión por la Patria (Frente de Todos)",AVERAGE(CQ213:CS213)-MIN(AVERAGE(CN213:CP213),AVERAGE(CT213:CV213),AVERAGE(CW213:CY213)),IF(BI213="Juntos por el Cambio",AVERAGE(CN213:CP213)-MIN(AVERAGE(CQ213:CS213),AVERAGE(CT213:CV213),AVERAGE(CW213:CY213)),IF(BI213="La Libertad Avanza",AVERAGE(CT213:CV213)-MIN(AVERAGE(CW213:CY213),AVERAGE(CQ213:CS213),AVERAGE(CN213:CP213)),IF(BI213="Frente de Izquierda",AVERAGE(CW213:CY213)-MIN(AVERAGE(CT213:CV213),AVERAGE(CQ213:CS213),AVERAGE(CN213:CP213)),"N/A"))))</f>
        <v>N/A</v>
      </c>
      <c r="DA213" t="str">
        <f>IF(BJ213="Unión por la Patria (Frente de Todos)",AVERAGE(CR213:CT213)-MIN(AVERAGE(CO213:CQ213),AVERAGE(CU213:CW213),AVERAGE(CX213:CZ213)),IF(BJ213="Juntos por el Cambio",AVERAGE(CO213:CQ213)-MIN(AVERAGE(CR213:CT213),AVERAGE(CU213:CW213),AVERAGE(CX213:CZ213)),IF(BJ213="La Libertad Avanza",AVERAGE(CU213:CW213)-MIN(AVERAGE(CX213:CZ213),AVERAGE(CR213:CT213),AVERAGE(CO213:CQ213)),IF(BJ213="Frente de Izquierda",AVERAGE(CX213:CZ213)-MIN(AVERAGE(CU213:CW213),AVERAGE(CR213:CT213),AVERAGE(CO213:CQ213)),"N/A"))))</f>
        <v>N/A</v>
      </c>
      <c r="DB213" t="str">
        <f>IF(BK213="Unión por la Patria (Frente de Todos)",AVERAGE(CS213:CU213)-MIN(AVERAGE(CP213:CR213),AVERAGE(CV213:CX213),AVERAGE(CY213:DA213)),IF(BK213="Juntos por el Cambio",AVERAGE(CP213:CR213)-MIN(AVERAGE(CS213:CU213),AVERAGE(CV213:CX213),AVERAGE(CY213:DA213)),IF(BK213="La Libertad Avanza",AVERAGE(CV213:CX213)-MIN(AVERAGE(CY213:DA213),AVERAGE(CS213:CU213),AVERAGE(CP213:CR213)),IF(BK213="Frente de Izquierda",AVERAGE(CY213:DA213)-MIN(AVERAGE(CV213:CX213),AVERAGE(CS213:CU213),AVERAGE(CP213:CR213)),"N/A"))))</f>
        <v>N/A</v>
      </c>
      <c r="DC213" t="str">
        <f>IF(BL213="Unión por la Patria (Frente de Todos)",AVERAGE(CT213:CV213)-MIN(AVERAGE(CQ213:CS213),AVERAGE(CW213:CY213),AVERAGE(CZ213:DB213)),IF(BL213="Juntos por el Cambio",AVERAGE(CQ213:CS213)-MIN(AVERAGE(CT213:CV213),AVERAGE(CW213:CY213),AVERAGE(CZ213:DB213)),IF(BL213="La Libertad Avanza",AVERAGE(CW213:CY213)-MIN(AVERAGE(CZ213:DB213),AVERAGE(CT213:CV213),AVERAGE(CQ213:CS213)),IF(BL213="Frente de Izquierda",AVERAGE(CZ213:DB213)-MIN(AVERAGE(CW213:CY213),AVERAGE(CT213:CV213),AVERAGE(CQ213:CS213)),"N/A"))))</f>
        <v>N/A</v>
      </c>
      <c r="DD213" t="str">
        <f>IF(BE213="Unión por la Patria (Frente de Todos)",CN213-AVERAGE(CK213,CQ213,CT213),IF(BE213="Juntos por el Cambio",CK213-AVERAGE(CN213,CQ213,CT213),IF(BE213="La Libertad Avanza",CQ213-AVERAGE(CK213,CN213,CT213),IF(BE213="Frente de Izquierda",CT213-AVERAGE(CK213,CN213,CQ213),"N/A"))))</f>
        <v>N/A</v>
      </c>
      <c r="DE213" t="str">
        <f>IF(BE213="Unión por la Patria (Frente de Todos)",AVERAGE(CJ213:CL213,CP213:CU213),IF(BE213="Juntos por el Cambio",AVERAGE(CM213:CU213),IF(BE213="La Libertad Avanza",AVERAGE(CS213:CU213,CJ213:CO213),IF(BE213="Frente de Izquierda",AVERAGE(CJ213:CR213),"N/A"))))</f>
        <v>N/A</v>
      </c>
      <c r="DF213" t="s">
        <v>518</v>
      </c>
      <c r="DG213" t="s">
        <v>518</v>
      </c>
      <c r="DH213" t="s">
        <v>518</v>
      </c>
      <c r="DI213" t="s">
        <v>518</v>
      </c>
      <c r="DJ213" t="s">
        <v>518</v>
      </c>
      <c r="DK213" t="s">
        <v>518</v>
      </c>
      <c r="DL213" t="s">
        <v>518</v>
      </c>
      <c r="DM213" t="s">
        <v>518</v>
      </c>
      <c r="DN213" t="s">
        <v>518</v>
      </c>
      <c r="DO213" t="s">
        <v>518</v>
      </c>
      <c r="DP213" t="s">
        <v>518</v>
      </c>
      <c r="DQ213" t="s">
        <v>518</v>
      </c>
      <c r="DR213" t="s">
        <v>518</v>
      </c>
      <c r="DS213" t="s">
        <v>518</v>
      </c>
      <c r="DT213" t="s">
        <v>518</v>
      </c>
      <c r="DU213" t="s">
        <v>518</v>
      </c>
      <c r="DV213" t="s">
        <v>518</v>
      </c>
      <c r="DW213" t="s">
        <v>518</v>
      </c>
      <c r="DX213" t="s">
        <v>518</v>
      </c>
      <c r="DY213" t="s">
        <v>518</v>
      </c>
      <c r="DZ213" t="s">
        <v>518</v>
      </c>
    </row>
    <row r="214" spans="1:130" x14ac:dyDescent="0.2">
      <c r="A214" s="44">
        <v>325</v>
      </c>
      <c r="B214" s="44" t="s">
        <v>518</v>
      </c>
      <c r="C214" s="44" t="s">
        <v>53</v>
      </c>
      <c r="D214" s="44">
        <v>5</v>
      </c>
      <c r="E214" s="44">
        <v>3</v>
      </c>
      <c r="F214" s="44">
        <v>4</v>
      </c>
      <c r="G214" s="44">
        <v>2</v>
      </c>
      <c r="H214" s="44">
        <v>3</v>
      </c>
      <c r="I214" s="44">
        <v>7</v>
      </c>
      <c r="J214" s="44">
        <v>7</v>
      </c>
      <c r="K214" s="44">
        <f>AVERAGE(ABS(F214-4),ABS(G214-4),ABS(H214-4),ABS(I214-4),ABS(J214-4))</f>
        <v>1.8</v>
      </c>
      <c r="L214" s="44">
        <v>6</v>
      </c>
      <c r="M214" s="44">
        <v>7</v>
      </c>
      <c r="N214" s="44">
        <v>7</v>
      </c>
      <c r="O214" s="9">
        <f>AVERAGE(L214:N214)</f>
        <v>6.666666666666667</v>
      </c>
      <c r="P214" s="44">
        <v>5</v>
      </c>
      <c r="Q214" s="44">
        <v>5</v>
      </c>
      <c r="R214" s="44">
        <v>5</v>
      </c>
      <c r="S214" s="44">
        <v>7</v>
      </c>
      <c r="T214" s="44">
        <f>-P214+Q214-R214+S214</f>
        <v>2</v>
      </c>
      <c r="U214" s="44"/>
      <c r="V214" s="44"/>
      <c r="W214" s="44"/>
      <c r="X214" s="44">
        <v>6</v>
      </c>
      <c r="Y214" s="44">
        <v>1</v>
      </c>
      <c r="Z214" s="44">
        <v>6</v>
      </c>
      <c r="AA214" s="44"/>
      <c r="AB214" s="44"/>
      <c r="AC214" s="44"/>
      <c r="AD214" s="44"/>
      <c r="AE214" s="44"/>
      <c r="AF214" s="44"/>
      <c r="AG214" s="44">
        <f>AVERAGE(U214:AF214)</f>
        <v>4.333333333333333</v>
      </c>
      <c r="AH214" s="44">
        <v>5</v>
      </c>
      <c r="AI214" s="44">
        <v>6</v>
      </c>
      <c r="AJ214" s="44">
        <v>6</v>
      </c>
      <c r="AK214" s="44">
        <v>6</v>
      </c>
      <c r="AL214" s="44">
        <v>6</v>
      </c>
      <c r="AM214" s="44">
        <v>6</v>
      </c>
      <c r="AN214" s="44">
        <v>2</v>
      </c>
      <c r="AO214" s="44">
        <v>2</v>
      </c>
      <c r="AP214" s="44">
        <v>4</v>
      </c>
      <c r="AQ214" s="44">
        <v>6</v>
      </c>
      <c r="AR214" s="44">
        <v>6</v>
      </c>
      <c r="AS214" s="44">
        <v>6</v>
      </c>
      <c r="AT214">
        <f>IF(C214="Unión por la Patria (Frente de Todos)",AVERAGE(AK214:AM214)-MIN(AVERAGE(AH214:AJ214),AVERAGE(AN214:AP214),AVERAGE(AQ214:AS214)),IF(C214="Juntos por el Cambio",AVERAGE(AH214:AJ214)-MIN(AVERAGE(AK214:AM214),AVERAGE(AN214:AP214),AVERAGE(AQ214:AS214)),IF(C214="La Libertad Avanza",AVERAGE(AN214:AP214)-MIN(AVERAGE(AQ214:AS214),AVERAGE(AK214:AM214),AVERAGE(AH214:AJ214)),IF(C214="Frente de Izquierda",AVERAGE(AQ214:AS214)-MIN(AVERAGE(AN214:AP214),AVERAGE(AK214:AM214),AVERAGE(AH214:AJ214)),"N/A"))))</f>
        <v>3.3333333333333335</v>
      </c>
      <c r="AU214">
        <f>MAX(SUM(AH214:AJ214),SUM(AK214:AM214),SUM(AN214:AP214),SUM(AQ214:AS214))-MIN(SUM(AH214:AJ214),SUM(AK214:AM214),SUM(AN214:AP214),SUM(AQ214:AS214))</f>
        <v>10</v>
      </c>
      <c r="AV214">
        <f>IF(C214="Unión por la Patria (Frente de Todos)",AVERAGE(AK214:AM214)-AVERAGE(AH214:AJ214,AN214:AP214,AQ214:AS214),IF(C214="Juntos por el Cambio",AVERAGE(AH214:AJ214)-AVERAGE(AK214:AS214),IF(C214="La Libertad Avanza",AVERAGE(AN214:AP214)-AVERAGE(AQ214:AS214,AH214:AM214),IF(C214="Frente de Izquierda",AVERAGE(AQ214:AS214)-AVERAGE(AH214:AP214),"N/A"))))</f>
        <v>1.2222222222222223</v>
      </c>
      <c r="AW214">
        <f>IF(C214="Unión por la Patria (Frente de Todos)",AK214-MIN(AH214,AN214,AQ214),IF(C214="Juntos por el Cambio",AH214-MIN(AK214,AN214,AQ214),IF(C214="La Libertad Avanza",AN214-MIN(AH214,AK214,AQ214),IF(C214="Frente de Izquierda",AQ214-MIN(AH214,AK214,AN214),"N/A"))))</f>
        <v>4</v>
      </c>
      <c r="AX214">
        <f>MAX(AH214,AK214,AN214,AQ214)-MIN(AH214,AK214,AN214,AQ214)</f>
        <v>4</v>
      </c>
      <c r="AY214">
        <f>IF(C214="Unión por la Patria (Frente de Todos)",AK214-AVERAGE(AQ214,AN214,AH214),IF(C214="Juntos por el Cambio",AH214-AVERAGE(AK214,AN214,AQ214),IF(C214="La Libertad Avanza",AN214-AVERAGE(AQ214,AK214,AH214),IF(C214="Frente de Izquierda",AQ214-AVERAGE(AN214,AK214,AH214),"N/A"))))</f>
        <v>1.666666666666667</v>
      </c>
      <c r="AZ214">
        <f>IF(C214="Unión por la Patria (Frente de Todos)",AL214-MIN(AI214,AO214,AR214),IF(C214="Juntos por el Cambio",AI214-MIN(AL214,AO214,AR214),IF(C214="La Libertad Avanza",AO214-MIN(AI214,AL214,AR214),IF(C214="Frente de Izquierda",AR214-MIN(AI214,AL214,AO214),"N/A"))))</f>
        <v>4</v>
      </c>
      <c r="BA214">
        <f>MAX(AI214,AL214,AO214,AR214)-MIN(AI214,AL214,AO214,AR214)</f>
        <v>4</v>
      </c>
      <c r="BB214">
        <f>IF(C214="Unión por la Patria (Frente de Todos)",AL214-AVERAGE(AI214,AO214,AR214),IF(C214="Juntos por el Cambio",AI214-AVERAGE(AL214,AO214,AR214),IF(C214="La Libertad Avanza",AO214-AVERAGE(AI214,AL214,AR214),IF(C214="Frente de Izquierda",AR214-AVERAGE(AI214,AL214,AO214),"N/A"))))</f>
        <v>1.333333333333333</v>
      </c>
      <c r="BC214">
        <f>IF(C214="Unión por la Patria (Frente de Todos)",AVERAGE(AH214:AJ214,AN214:AS214),IF(C214="Juntos por el Cambio",AVERAGE(AK214:AS214),IF(C214="La Libertad Avanza",AVERAGE(AQ214:AS214,AH214:AM214),IF(C214="Frente de Izquierda",AVERAGE(AH214:AP214),"N/A"))))</f>
        <v>4.7777777777777777</v>
      </c>
      <c r="BE214" t="s">
        <v>518</v>
      </c>
      <c r="BF214" t="s">
        <v>518</v>
      </c>
      <c r="BG214" t="s">
        <v>518</v>
      </c>
      <c r="BH214" t="s">
        <v>518</v>
      </c>
      <c r="BI214" t="s">
        <v>518</v>
      </c>
      <c r="BJ214" t="s">
        <v>518</v>
      </c>
      <c r="BK214" t="s">
        <v>518</v>
      </c>
      <c r="BL214" t="s">
        <v>518</v>
      </c>
      <c r="BM214" t="s">
        <v>518</v>
      </c>
      <c r="BN214" t="s">
        <v>518</v>
      </c>
      <c r="BO214" t="s">
        <v>518</v>
      </c>
      <c r="BP214" t="s">
        <v>518</v>
      </c>
      <c r="BQ214" t="s">
        <v>518</v>
      </c>
      <c r="BR214" t="s">
        <v>518</v>
      </c>
      <c r="BS214" t="s">
        <v>518</v>
      </c>
      <c r="BT214" t="s">
        <v>518</v>
      </c>
      <c r="BU214" t="s">
        <v>518</v>
      </c>
      <c r="BV214" t="s">
        <v>518</v>
      </c>
      <c r="BW214" t="s">
        <v>518</v>
      </c>
      <c r="BX214" t="s">
        <v>518</v>
      </c>
      <c r="BY214" t="s">
        <v>518</v>
      </c>
      <c r="BZ214" t="s">
        <v>518</v>
      </c>
      <c r="CA214" t="s">
        <v>518</v>
      </c>
      <c r="CB214" t="s">
        <v>518</v>
      </c>
      <c r="CC214" t="s">
        <v>518</v>
      </c>
      <c r="CD214" t="s">
        <v>518</v>
      </c>
      <c r="CE214" t="s">
        <v>518</v>
      </c>
      <c r="CF214" t="s">
        <v>518</v>
      </c>
      <c r="CG214" t="s">
        <v>518</v>
      </c>
      <c r="CH214" t="s">
        <v>518</v>
      </c>
      <c r="CI214" t="s">
        <v>518</v>
      </c>
      <c r="CJ214" t="s">
        <v>518</v>
      </c>
      <c r="CK214" t="s">
        <v>518</v>
      </c>
      <c r="CL214" t="s">
        <v>518</v>
      </c>
      <c r="CM214" t="s">
        <v>518</v>
      </c>
      <c r="CN214" t="s">
        <v>518</v>
      </c>
      <c r="CO214" t="s">
        <v>518</v>
      </c>
      <c r="CP214" t="s">
        <v>518</v>
      </c>
      <c r="CQ214" t="s">
        <v>518</v>
      </c>
      <c r="CR214" t="s">
        <v>518</v>
      </c>
      <c r="CS214" t="s">
        <v>518</v>
      </c>
      <c r="CT214" t="s">
        <v>518</v>
      </c>
      <c r="CU214" t="s">
        <v>518</v>
      </c>
      <c r="CV214" t="str">
        <f>IF(BE214="Unión por la Patria (Frente de Todos)",AVERAGE(CM214:CO214)-MIN(AVERAGE(CJ214:CL214),AVERAGE(CP214:CR214),AVERAGE(CS214:CU214)),IF(BE214="Juntos por el Cambio",AVERAGE(CJ214:CL214)-MIN(AVERAGE(CM214:CO214),AVERAGE(CP214:CR214),AVERAGE(CS214:CU214)),IF(BE214="La Libertad Avanza",AVERAGE(CP214:CR214)-MIN(AVERAGE(CS214:CU214),AVERAGE(CM214:CO214),AVERAGE(CJ214:CL214)),IF(BE214="Frente de Izquierda",AVERAGE(CS214:CU214)-MIN(AVERAGE(CP214:CR214),AVERAGE(CM214:CO214),AVERAGE(CJ214:CL214)),"N/A"))))</f>
        <v>N/A</v>
      </c>
      <c r="CW214" t="str">
        <f>IF(BF214="Unión por la Patria (Frente de Todos)",AVERAGE(CN214:CP214)-MIN(AVERAGE(CK214:CM214),AVERAGE(CQ214:CS214),AVERAGE(CT214:CV214)),IF(BF214="Juntos por el Cambio",AVERAGE(CK214:CM214)-MIN(AVERAGE(CN214:CP214),AVERAGE(CQ214:CS214),AVERAGE(CT214:CV214)),IF(BF214="La Libertad Avanza",AVERAGE(CQ214:CS214)-MIN(AVERAGE(CT214:CV214),AVERAGE(CN214:CP214),AVERAGE(CK214:CM214)),IF(BF214="Frente de Izquierda",AVERAGE(CT214:CV214)-MIN(AVERAGE(CQ214:CS214),AVERAGE(CN214:CP214),AVERAGE(CK214:CM214)),"N/A"))))</f>
        <v>N/A</v>
      </c>
      <c r="CX214" t="str">
        <f>IF(BG214="Unión por la Patria (Frente de Todos)",AVERAGE(CO214:CQ214)-MIN(AVERAGE(CL214:CN214),AVERAGE(CR214:CT214),AVERAGE(CU214:CW214)),IF(BG214="Juntos por el Cambio",AVERAGE(CL214:CN214)-MIN(AVERAGE(CO214:CQ214),AVERAGE(CR214:CT214),AVERAGE(CU214:CW214)),IF(BG214="La Libertad Avanza",AVERAGE(CR214:CT214)-MIN(AVERAGE(CU214:CW214),AVERAGE(CO214:CQ214),AVERAGE(CL214:CN214)),IF(BG214="Frente de Izquierda",AVERAGE(CU214:CW214)-MIN(AVERAGE(CR214:CT214),AVERAGE(CO214:CQ214),AVERAGE(CL214:CN214)),"N/A"))))</f>
        <v>N/A</v>
      </c>
      <c r="CY214" t="str">
        <f>IF(BH214="Unión por la Patria (Frente de Todos)",AVERAGE(CP214:CR214)-MIN(AVERAGE(CM214:CO214),AVERAGE(CS214:CU214),AVERAGE(CV214:CX214)),IF(BH214="Juntos por el Cambio",AVERAGE(CM214:CO214)-MIN(AVERAGE(CP214:CR214),AVERAGE(CS214:CU214),AVERAGE(CV214:CX214)),IF(BH214="La Libertad Avanza",AVERAGE(CS214:CU214)-MIN(AVERAGE(CV214:CX214),AVERAGE(CP214:CR214),AVERAGE(CM214:CO214)),IF(BH214="Frente de Izquierda",AVERAGE(CV214:CX214)-MIN(AVERAGE(CS214:CU214),AVERAGE(CP214:CR214),AVERAGE(CM214:CO214)),"N/A"))))</f>
        <v>N/A</v>
      </c>
      <c r="CZ214" t="str">
        <f>IF(BI214="Unión por la Patria (Frente de Todos)",AVERAGE(CQ214:CS214)-MIN(AVERAGE(CN214:CP214),AVERAGE(CT214:CV214),AVERAGE(CW214:CY214)),IF(BI214="Juntos por el Cambio",AVERAGE(CN214:CP214)-MIN(AVERAGE(CQ214:CS214),AVERAGE(CT214:CV214),AVERAGE(CW214:CY214)),IF(BI214="La Libertad Avanza",AVERAGE(CT214:CV214)-MIN(AVERAGE(CW214:CY214),AVERAGE(CQ214:CS214),AVERAGE(CN214:CP214)),IF(BI214="Frente de Izquierda",AVERAGE(CW214:CY214)-MIN(AVERAGE(CT214:CV214),AVERAGE(CQ214:CS214),AVERAGE(CN214:CP214)),"N/A"))))</f>
        <v>N/A</v>
      </c>
      <c r="DA214" t="str">
        <f>IF(BJ214="Unión por la Patria (Frente de Todos)",AVERAGE(CR214:CT214)-MIN(AVERAGE(CO214:CQ214),AVERAGE(CU214:CW214),AVERAGE(CX214:CZ214)),IF(BJ214="Juntos por el Cambio",AVERAGE(CO214:CQ214)-MIN(AVERAGE(CR214:CT214),AVERAGE(CU214:CW214),AVERAGE(CX214:CZ214)),IF(BJ214="La Libertad Avanza",AVERAGE(CU214:CW214)-MIN(AVERAGE(CX214:CZ214),AVERAGE(CR214:CT214),AVERAGE(CO214:CQ214)),IF(BJ214="Frente de Izquierda",AVERAGE(CX214:CZ214)-MIN(AVERAGE(CU214:CW214),AVERAGE(CR214:CT214),AVERAGE(CO214:CQ214)),"N/A"))))</f>
        <v>N/A</v>
      </c>
      <c r="DB214" t="str">
        <f>IF(BK214="Unión por la Patria (Frente de Todos)",AVERAGE(CS214:CU214)-MIN(AVERAGE(CP214:CR214),AVERAGE(CV214:CX214),AVERAGE(CY214:DA214)),IF(BK214="Juntos por el Cambio",AVERAGE(CP214:CR214)-MIN(AVERAGE(CS214:CU214),AVERAGE(CV214:CX214),AVERAGE(CY214:DA214)),IF(BK214="La Libertad Avanza",AVERAGE(CV214:CX214)-MIN(AVERAGE(CY214:DA214),AVERAGE(CS214:CU214),AVERAGE(CP214:CR214)),IF(BK214="Frente de Izquierda",AVERAGE(CY214:DA214)-MIN(AVERAGE(CV214:CX214),AVERAGE(CS214:CU214),AVERAGE(CP214:CR214)),"N/A"))))</f>
        <v>N/A</v>
      </c>
      <c r="DC214" t="str">
        <f>IF(BL214="Unión por la Patria (Frente de Todos)",AVERAGE(CT214:CV214)-MIN(AVERAGE(CQ214:CS214),AVERAGE(CW214:CY214),AVERAGE(CZ214:DB214)),IF(BL214="Juntos por el Cambio",AVERAGE(CQ214:CS214)-MIN(AVERAGE(CT214:CV214),AVERAGE(CW214:CY214),AVERAGE(CZ214:DB214)),IF(BL214="La Libertad Avanza",AVERAGE(CW214:CY214)-MIN(AVERAGE(CZ214:DB214),AVERAGE(CT214:CV214),AVERAGE(CQ214:CS214)),IF(BL214="Frente de Izquierda",AVERAGE(CZ214:DB214)-MIN(AVERAGE(CW214:CY214),AVERAGE(CT214:CV214),AVERAGE(CQ214:CS214)),"N/A"))))</f>
        <v>N/A</v>
      </c>
      <c r="DD214" t="str">
        <f>IF(BE214="Unión por la Patria (Frente de Todos)",CN214-AVERAGE(CK214,CQ214,CT214),IF(BE214="Juntos por el Cambio",CK214-AVERAGE(CN214,CQ214,CT214),IF(BE214="La Libertad Avanza",CQ214-AVERAGE(CK214,CN214,CT214),IF(BE214="Frente de Izquierda",CT214-AVERAGE(CK214,CN214,CQ214),"N/A"))))</f>
        <v>N/A</v>
      </c>
      <c r="DE214" t="str">
        <f>IF(BE214="Unión por la Patria (Frente de Todos)",AVERAGE(CJ214:CL214,CP214:CU214),IF(BE214="Juntos por el Cambio",AVERAGE(CM214:CU214),IF(BE214="La Libertad Avanza",AVERAGE(CS214:CU214,CJ214:CO214),IF(BE214="Frente de Izquierda",AVERAGE(CJ214:CR214),"N/A"))))</f>
        <v>N/A</v>
      </c>
      <c r="DF214" t="s">
        <v>518</v>
      </c>
      <c r="DG214" t="s">
        <v>518</v>
      </c>
      <c r="DH214" t="s">
        <v>518</v>
      </c>
      <c r="DI214" t="s">
        <v>518</v>
      </c>
      <c r="DJ214" t="s">
        <v>518</v>
      </c>
      <c r="DK214" t="s">
        <v>518</v>
      </c>
      <c r="DL214" t="s">
        <v>518</v>
      </c>
      <c r="DM214" t="s">
        <v>518</v>
      </c>
      <c r="DN214" t="s">
        <v>518</v>
      </c>
      <c r="DO214" t="s">
        <v>518</v>
      </c>
      <c r="DP214" t="s">
        <v>518</v>
      </c>
      <c r="DQ214" t="s">
        <v>518</v>
      </c>
      <c r="DR214" t="s">
        <v>518</v>
      </c>
      <c r="DS214" t="s">
        <v>518</v>
      </c>
      <c r="DT214" t="s">
        <v>518</v>
      </c>
      <c r="DU214" t="s">
        <v>518</v>
      </c>
      <c r="DV214" t="s">
        <v>518</v>
      </c>
      <c r="DW214" t="s">
        <v>518</v>
      </c>
      <c r="DX214" t="s">
        <v>518</v>
      </c>
      <c r="DY214" t="s">
        <v>518</v>
      </c>
      <c r="DZ214" t="s">
        <v>518</v>
      </c>
    </row>
    <row r="215" spans="1:130" x14ac:dyDescent="0.2">
      <c r="A215" s="44">
        <v>665</v>
      </c>
      <c r="B215" s="44" t="s">
        <v>518</v>
      </c>
      <c r="C215" s="44" t="s">
        <v>53</v>
      </c>
      <c r="D215" s="44">
        <v>5</v>
      </c>
      <c r="E215" s="44">
        <v>7</v>
      </c>
      <c r="F215" s="44">
        <v>3</v>
      </c>
      <c r="G215" s="44">
        <v>2</v>
      </c>
      <c r="H215" s="44">
        <v>1</v>
      </c>
      <c r="I215" s="44">
        <v>6</v>
      </c>
      <c r="J215" s="44">
        <v>3</v>
      </c>
      <c r="K215" s="44">
        <f>AVERAGE(ABS(F215-4),ABS(G215-4),ABS(H215-4),ABS(I215-4),ABS(J215-4))</f>
        <v>1.8</v>
      </c>
      <c r="L215" s="44">
        <v>6</v>
      </c>
      <c r="M215" s="44">
        <v>5</v>
      </c>
      <c r="N215" s="44">
        <v>7</v>
      </c>
      <c r="O215" s="9">
        <f>AVERAGE(L215:N215)</f>
        <v>6</v>
      </c>
      <c r="P215" s="44">
        <v>5</v>
      </c>
      <c r="Q215" s="44">
        <v>2</v>
      </c>
      <c r="R215" s="44">
        <v>1</v>
      </c>
      <c r="S215" s="44">
        <v>3</v>
      </c>
      <c r="T215" s="44">
        <f>-P215+Q215-R215+S215</f>
        <v>-1</v>
      </c>
      <c r="U215" s="44"/>
      <c r="V215" s="44"/>
      <c r="W215" s="44"/>
      <c r="X215" s="44">
        <v>4</v>
      </c>
      <c r="Y215" s="44">
        <v>4</v>
      </c>
      <c r="Z215" s="44">
        <v>5</v>
      </c>
      <c r="AA215" s="44"/>
      <c r="AB215" s="44"/>
      <c r="AC215" s="44"/>
      <c r="AD215" s="44"/>
      <c r="AE215" s="44"/>
      <c r="AF215" s="44"/>
      <c r="AG215" s="44">
        <f>AVERAGE(U215:AF215)</f>
        <v>4.333333333333333</v>
      </c>
      <c r="AH215" s="44">
        <v>3</v>
      </c>
      <c r="AI215" s="44">
        <v>5</v>
      </c>
      <c r="AJ215" s="44">
        <v>5</v>
      </c>
      <c r="AK215" s="44">
        <v>4</v>
      </c>
      <c r="AL215" s="44">
        <v>6</v>
      </c>
      <c r="AM215" s="44">
        <v>6</v>
      </c>
      <c r="AN215" s="44">
        <v>1</v>
      </c>
      <c r="AO215" s="44">
        <v>1</v>
      </c>
      <c r="AP215" s="44">
        <v>1</v>
      </c>
      <c r="AQ215" s="44">
        <v>3</v>
      </c>
      <c r="AR215" s="44">
        <v>2</v>
      </c>
      <c r="AS215" s="44">
        <v>5</v>
      </c>
      <c r="AT215">
        <f>IF(C215="Unión por la Patria (Frente de Todos)",AVERAGE(AK215:AM215)-MIN(AVERAGE(AH215:AJ215),AVERAGE(AN215:AP215),AVERAGE(AQ215:AS215)),IF(C215="Juntos por el Cambio",AVERAGE(AH215:AJ215)-MIN(AVERAGE(AK215:AM215),AVERAGE(AN215:AP215),AVERAGE(AQ215:AS215)),IF(C215="La Libertad Avanza",AVERAGE(AN215:AP215)-MIN(AVERAGE(AQ215:AS215),AVERAGE(AK215:AM215),AVERAGE(AH215:AJ215)),IF(C215="Frente de Izquierda",AVERAGE(AQ215:AS215)-MIN(AVERAGE(AN215:AP215),AVERAGE(AK215:AM215),AVERAGE(AH215:AJ215)),"N/A"))))</f>
        <v>4.333333333333333</v>
      </c>
      <c r="AU215">
        <f>MAX(SUM(AH215:AJ215),SUM(AK215:AM215),SUM(AN215:AP215),SUM(AQ215:AS215))-MIN(SUM(AH215:AJ215),SUM(AK215:AM215),SUM(AN215:AP215),SUM(AQ215:AS215))</f>
        <v>13</v>
      </c>
      <c r="AV215">
        <f>IF(C215="Unión por la Patria (Frente de Todos)",AVERAGE(AK215:AM215)-AVERAGE(AH215:AJ215,AN215:AP215,AQ215:AS215),IF(C215="Juntos por el Cambio",AVERAGE(AH215:AJ215)-AVERAGE(AK215:AS215),IF(C215="La Libertad Avanza",AVERAGE(AN215:AP215)-AVERAGE(AQ215:AS215,AH215:AM215),IF(C215="Frente de Izquierda",AVERAGE(AQ215:AS215)-AVERAGE(AH215:AP215),"N/A"))))</f>
        <v>2.4444444444444442</v>
      </c>
      <c r="AW215">
        <f>IF(C215="Unión por la Patria (Frente de Todos)",AK215-MIN(AH215,AN215,AQ215),IF(C215="Juntos por el Cambio",AH215-MIN(AK215,AN215,AQ215),IF(C215="La Libertad Avanza",AN215-MIN(AH215,AK215,AQ215),IF(C215="Frente de Izquierda",AQ215-MIN(AH215,AK215,AN215),"N/A"))))</f>
        <v>3</v>
      </c>
      <c r="AX215">
        <f>MAX(AH215,AK215,AN215,AQ215)-MIN(AH215,AK215,AN215,AQ215)</f>
        <v>3</v>
      </c>
      <c r="AY215">
        <f>IF(C215="Unión por la Patria (Frente de Todos)",AK215-AVERAGE(AQ215,AN215,AH215),IF(C215="Juntos por el Cambio",AH215-AVERAGE(AK215,AN215,AQ215),IF(C215="La Libertad Avanza",AN215-AVERAGE(AQ215,AK215,AH215),IF(C215="Frente de Izquierda",AQ215-AVERAGE(AN215,AK215,AH215),"N/A"))))</f>
        <v>1.6666666666666665</v>
      </c>
      <c r="AZ215">
        <f>IF(C215="Unión por la Patria (Frente de Todos)",AL215-MIN(AI215,AO215,AR215),IF(C215="Juntos por el Cambio",AI215-MIN(AL215,AO215,AR215),IF(C215="La Libertad Avanza",AO215-MIN(AI215,AL215,AR215),IF(C215="Frente de Izquierda",AR215-MIN(AI215,AL215,AO215),"N/A"))))</f>
        <v>5</v>
      </c>
      <c r="BA215">
        <f>MAX(AI215,AL215,AO215,AR215)-MIN(AI215,AL215,AO215,AR215)</f>
        <v>5</v>
      </c>
      <c r="BB215">
        <f>IF(C215="Unión por la Patria (Frente de Todos)",AL215-AVERAGE(AI215,AO215,AR215),IF(C215="Juntos por el Cambio",AI215-AVERAGE(AL215,AO215,AR215),IF(C215="La Libertad Avanza",AO215-AVERAGE(AI215,AL215,AR215),IF(C215="Frente de Izquierda",AR215-AVERAGE(AI215,AL215,AO215),"N/A"))))</f>
        <v>3.3333333333333335</v>
      </c>
      <c r="BC215">
        <f>IF(C215="Unión por la Patria (Frente de Todos)",AVERAGE(AH215:AJ215,AN215:AS215),IF(C215="Juntos por el Cambio",AVERAGE(AK215:AS215),IF(C215="La Libertad Avanza",AVERAGE(AQ215:AS215,AH215:AM215),IF(C215="Frente de Izquierda",AVERAGE(AH215:AP215),"N/A"))))</f>
        <v>2.8888888888888888</v>
      </c>
      <c r="BE215" t="s">
        <v>518</v>
      </c>
      <c r="BF215" t="s">
        <v>518</v>
      </c>
      <c r="BG215" t="s">
        <v>518</v>
      </c>
      <c r="BH215" t="s">
        <v>518</v>
      </c>
      <c r="BI215" t="s">
        <v>518</v>
      </c>
      <c r="BJ215" t="s">
        <v>518</v>
      </c>
      <c r="BK215" t="s">
        <v>518</v>
      </c>
      <c r="BL215" t="s">
        <v>518</v>
      </c>
      <c r="BM215" t="s">
        <v>518</v>
      </c>
      <c r="BN215" t="s">
        <v>518</v>
      </c>
      <c r="BO215" t="s">
        <v>518</v>
      </c>
      <c r="BP215" t="s">
        <v>518</v>
      </c>
      <c r="BQ215" t="s">
        <v>518</v>
      </c>
      <c r="BR215" t="s">
        <v>518</v>
      </c>
      <c r="BS215" t="s">
        <v>518</v>
      </c>
      <c r="BT215" t="s">
        <v>518</v>
      </c>
      <c r="BU215" t="s">
        <v>518</v>
      </c>
      <c r="BV215" t="s">
        <v>518</v>
      </c>
      <c r="BW215" t="s">
        <v>518</v>
      </c>
      <c r="BX215" t="s">
        <v>518</v>
      </c>
      <c r="BY215" t="s">
        <v>518</v>
      </c>
      <c r="BZ215" t="s">
        <v>518</v>
      </c>
      <c r="CA215" t="s">
        <v>518</v>
      </c>
      <c r="CB215" t="s">
        <v>518</v>
      </c>
      <c r="CC215" t="s">
        <v>518</v>
      </c>
      <c r="CD215" t="s">
        <v>518</v>
      </c>
      <c r="CE215" t="s">
        <v>518</v>
      </c>
      <c r="CF215" t="s">
        <v>518</v>
      </c>
      <c r="CG215" t="s">
        <v>518</v>
      </c>
      <c r="CH215" t="s">
        <v>518</v>
      </c>
      <c r="CI215" t="s">
        <v>518</v>
      </c>
      <c r="CJ215" t="s">
        <v>518</v>
      </c>
      <c r="CK215" t="s">
        <v>518</v>
      </c>
      <c r="CL215" t="s">
        <v>518</v>
      </c>
      <c r="CM215" t="s">
        <v>518</v>
      </c>
      <c r="CN215" t="s">
        <v>518</v>
      </c>
      <c r="CO215" t="s">
        <v>518</v>
      </c>
      <c r="CP215" t="s">
        <v>518</v>
      </c>
      <c r="CQ215" t="s">
        <v>518</v>
      </c>
      <c r="CR215" t="s">
        <v>518</v>
      </c>
      <c r="CS215" t="s">
        <v>518</v>
      </c>
      <c r="CT215" t="s">
        <v>518</v>
      </c>
      <c r="CU215" t="s">
        <v>518</v>
      </c>
      <c r="CV215" t="str">
        <f>IF(BE215="Unión por la Patria (Frente de Todos)",AVERAGE(CM215:CO215)-MIN(AVERAGE(CJ215:CL215),AVERAGE(CP215:CR215),AVERAGE(CS215:CU215)),IF(BE215="Juntos por el Cambio",AVERAGE(CJ215:CL215)-MIN(AVERAGE(CM215:CO215),AVERAGE(CP215:CR215),AVERAGE(CS215:CU215)),IF(BE215="La Libertad Avanza",AVERAGE(CP215:CR215)-MIN(AVERAGE(CS215:CU215),AVERAGE(CM215:CO215),AVERAGE(CJ215:CL215)),IF(BE215="Frente de Izquierda",AVERAGE(CS215:CU215)-MIN(AVERAGE(CP215:CR215),AVERAGE(CM215:CO215),AVERAGE(CJ215:CL215)),"N/A"))))</f>
        <v>N/A</v>
      </c>
      <c r="CW215" t="str">
        <f>IF(BF215="Unión por la Patria (Frente de Todos)",AVERAGE(CN215:CP215)-MIN(AVERAGE(CK215:CM215),AVERAGE(CQ215:CS215),AVERAGE(CT215:CV215)),IF(BF215="Juntos por el Cambio",AVERAGE(CK215:CM215)-MIN(AVERAGE(CN215:CP215),AVERAGE(CQ215:CS215),AVERAGE(CT215:CV215)),IF(BF215="La Libertad Avanza",AVERAGE(CQ215:CS215)-MIN(AVERAGE(CT215:CV215),AVERAGE(CN215:CP215),AVERAGE(CK215:CM215)),IF(BF215="Frente de Izquierda",AVERAGE(CT215:CV215)-MIN(AVERAGE(CQ215:CS215),AVERAGE(CN215:CP215),AVERAGE(CK215:CM215)),"N/A"))))</f>
        <v>N/A</v>
      </c>
      <c r="CX215" t="str">
        <f>IF(BG215="Unión por la Patria (Frente de Todos)",AVERAGE(CO215:CQ215)-MIN(AVERAGE(CL215:CN215),AVERAGE(CR215:CT215),AVERAGE(CU215:CW215)),IF(BG215="Juntos por el Cambio",AVERAGE(CL215:CN215)-MIN(AVERAGE(CO215:CQ215),AVERAGE(CR215:CT215),AVERAGE(CU215:CW215)),IF(BG215="La Libertad Avanza",AVERAGE(CR215:CT215)-MIN(AVERAGE(CU215:CW215),AVERAGE(CO215:CQ215),AVERAGE(CL215:CN215)),IF(BG215="Frente de Izquierda",AVERAGE(CU215:CW215)-MIN(AVERAGE(CR215:CT215),AVERAGE(CO215:CQ215),AVERAGE(CL215:CN215)),"N/A"))))</f>
        <v>N/A</v>
      </c>
      <c r="CY215" t="str">
        <f>IF(BH215="Unión por la Patria (Frente de Todos)",AVERAGE(CP215:CR215)-MIN(AVERAGE(CM215:CO215),AVERAGE(CS215:CU215),AVERAGE(CV215:CX215)),IF(BH215="Juntos por el Cambio",AVERAGE(CM215:CO215)-MIN(AVERAGE(CP215:CR215),AVERAGE(CS215:CU215),AVERAGE(CV215:CX215)),IF(BH215="La Libertad Avanza",AVERAGE(CS215:CU215)-MIN(AVERAGE(CV215:CX215),AVERAGE(CP215:CR215),AVERAGE(CM215:CO215)),IF(BH215="Frente de Izquierda",AVERAGE(CV215:CX215)-MIN(AVERAGE(CS215:CU215),AVERAGE(CP215:CR215),AVERAGE(CM215:CO215)),"N/A"))))</f>
        <v>N/A</v>
      </c>
      <c r="CZ215" t="str">
        <f>IF(BI215="Unión por la Patria (Frente de Todos)",AVERAGE(CQ215:CS215)-MIN(AVERAGE(CN215:CP215),AVERAGE(CT215:CV215),AVERAGE(CW215:CY215)),IF(BI215="Juntos por el Cambio",AVERAGE(CN215:CP215)-MIN(AVERAGE(CQ215:CS215),AVERAGE(CT215:CV215),AVERAGE(CW215:CY215)),IF(BI215="La Libertad Avanza",AVERAGE(CT215:CV215)-MIN(AVERAGE(CW215:CY215),AVERAGE(CQ215:CS215),AVERAGE(CN215:CP215)),IF(BI215="Frente de Izquierda",AVERAGE(CW215:CY215)-MIN(AVERAGE(CT215:CV215),AVERAGE(CQ215:CS215),AVERAGE(CN215:CP215)),"N/A"))))</f>
        <v>N/A</v>
      </c>
      <c r="DA215" t="str">
        <f>IF(BJ215="Unión por la Patria (Frente de Todos)",AVERAGE(CR215:CT215)-MIN(AVERAGE(CO215:CQ215),AVERAGE(CU215:CW215),AVERAGE(CX215:CZ215)),IF(BJ215="Juntos por el Cambio",AVERAGE(CO215:CQ215)-MIN(AVERAGE(CR215:CT215),AVERAGE(CU215:CW215),AVERAGE(CX215:CZ215)),IF(BJ215="La Libertad Avanza",AVERAGE(CU215:CW215)-MIN(AVERAGE(CX215:CZ215),AVERAGE(CR215:CT215),AVERAGE(CO215:CQ215)),IF(BJ215="Frente de Izquierda",AVERAGE(CX215:CZ215)-MIN(AVERAGE(CU215:CW215),AVERAGE(CR215:CT215),AVERAGE(CO215:CQ215)),"N/A"))))</f>
        <v>N/A</v>
      </c>
      <c r="DB215" t="str">
        <f>IF(BK215="Unión por la Patria (Frente de Todos)",AVERAGE(CS215:CU215)-MIN(AVERAGE(CP215:CR215),AVERAGE(CV215:CX215),AVERAGE(CY215:DA215)),IF(BK215="Juntos por el Cambio",AVERAGE(CP215:CR215)-MIN(AVERAGE(CS215:CU215),AVERAGE(CV215:CX215),AVERAGE(CY215:DA215)),IF(BK215="La Libertad Avanza",AVERAGE(CV215:CX215)-MIN(AVERAGE(CY215:DA215),AVERAGE(CS215:CU215),AVERAGE(CP215:CR215)),IF(BK215="Frente de Izquierda",AVERAGE(CY215:DA215)-MIN(AVERAGE(CV215:CX215),AVERAGE(CS215:CU215),AVERAGE(CP215:CR215)),"N/A"))))</f>
        <v>N/A</v>
      </c>
      <c r="DC215" t="str">
        <f>IF(BL215="Unión por la Patria (Frente de Todos)",AVERAGE(CT215:CV215)-MIN(AVERAGE(CQ215:CS215),AVERAGE(CW215:CY215),AVERAGE(CZ215:DB215)),IF(BL215="Juntos por el Cambio",AVERAGE(CQ215:CS215)-MIN(AVERAGE(CT215:CV215),AVERAGE(CW215:CY215),AVERAGE(CZ215:DB215)),IF(BL215="La Libertad Avanza",AVERAGE(CW215:CY215)-MIN(AVERAGE(CZ215:DB215),AVERAGE(CT215:CV215),AVERAGE(CQ215:CS215)),IF(BL215="Frente de Izquierda",AVERAGE(CZ215:DB215)-MIN(AVERAGE(CW215:CY215),AVERAGE(CT215:CV215),AVERAGE(CQ215:CS215)),"N/A"))))</f>
        <v>N/A</v>
      </c>
      <c r="DD215" t="str">
        <f>IF(BE215="Unión por la Patria (Frente de Todos)",CN215-AVERAGE(CK215,CQ215,CT215),IF(BE215="Juntos por el Cambio",CK215-AVERAGE(CN215,CQ215,CT215),IF(BE215="La Libertad Avanza",CQ215-AVERAGE(CK215,CN215,CT215),IF(BE215="Frente de Izquierda",CT215-AVERAGE(CK215,CN215,CQ215),"N/A"))))</f>
        <v>N/A</v>
      </c>
      <c r="DE215" t="str">
        <f>IF(BE215="Unión por la Patria (Frente de Todos)",AVERAGE(CJ215:CL215,CP215:CU215),IF(BE215="Juntos por el Cambio",AVERAGE(CM215:CU215),IF(BE215="La Libertad Avanza",AVERAGE(CS215:CU215,CJ215:CO215),IF(BE215="Frente de Izquierda",AVERAGE(CJ215:CR215),"N/A"))))</f>
        <v>N/A</v>
      </c>
      <c r="DF215" t="s">
        <v>518</v>
      </c>
      <c r="DG215" t="s">
        <v>518</v>
      </c>
      <c r="DH215" t="s">
        <v>518</v>
      </c>
      <c r="DI215" t="s">
        <v>518</v>
      </c>
      <c r="DJ215" t="s">
        <v>518</v>
      </c>
      <c r="DK215" t="s">
        <v>518</v>
      </c>
      <c r="DL215" t="s">
        <v>518</v>
      </c>
      <c r="DM215" t="s">
        <v>518</v>
      </c>
      <c r="DN215" t="s">
        <v>518</v>
      </c>
      <c r="DO215" t="s">
        <v>518</v>
      </c>
      <c r="DP215" t="s">
        <v>518</v>
      </c>
      <c r="DQ215" t="s">
        <v>518</v>
      </c>
      <c r="DR215" t="s">
        <v>518</v>
      </c>
      <c r="DS215" t="s">
        <v>518</v>
      </c>
      <c r="DT215" t="s">
        <v>518</v>
      </c>
      <c r="DU215" t="s">
        <v>518</v>
      </c>
      <c r="DV215" t="s">
        <v>518</v>
      </c>
      <c r="DW215" t="s">
        <v>518</v>
      </c>
      <c r="DX215" t="s">
        <v>518</v>
      </c>
      <c r="DY215" t="s">
        <v>518</v>
      </c>
      <c r="DZ215" t="s">
        <v>518</v>
      </c>
    </row>
    <row r="216" spans="1:130" x14ac:dyDescent="0.2">
      <c r="A216" s="44">
        <v>689</v>
      </c>
      <c r="B216" s="44" t="s">
        <v>518</v>
      </c>
      <c r="C216" s="44" t="s">
        <v>47</v>
      </c>
      <c r="D216" s="44">
        <v>5</v>
      </c>
      <c r="E216" s="44">
        <v>5</v>
      </c>
      <c r="F216" s="44">
        <v>5</v>
      </c>
      <c r="G216" s="44">
        <v>2</v>
      </c>
      <c r="H216" s="44">
        <v>7</v>
      </c>
      <c r="I216" s="44">
        <v>5</v>
      </c>
      <c r="J216" s="44">
        <v>6</v>
      </c>
      <c r="K216" s="44">
        <f>AVERAGE(ABS(F216-4),ABS(G216-4),ABS(H216-4),ABS(I216-4),ABS(J216-4))</f>
        <v>1.8</v>
      </c>
      <c r="L216" s="44">
        <v>5</v>
      </c>
      <c r="M216" s="44">
        <v>5</v>
      </c>
      <c r="N216" s="44">
        <v>6</v>
      </c>
      <c r="O216" s="9">
        <f>AVERAGE(L216:N216)</f>
        <v>5.333333333333333</v>
      </c>
      <c r="P216" s="44">
        <v>5</v>
      </c>
      <c r="Q216" s="44">
        <v>7</v>
      </c>
      <c r="R216" s="44">
        <v>5</v>
      </c>
      <c r="S216" s="44">
        <v>5</v>
      </c>
      <c r="T216" s="44">
        <f>-P216+Q216-R216+S216</f>
        <v>2</v>
      </c>
      <c r="U216" s="44">
        <v>4</v>
      </c>
      <c r="V216" s="44">
        <v>4</v>
      </c>
      <c r="W216" s="44">
        <v>5</v>
      </c>
      <c r="X216" s="44"/>
      <c r="Y216" s="44"/>
      <c r="Z216" s="44"/>
      <c r="AA216" s="44"/>
      <c r="AB216" s="44"/>
      <c r="AC216" s="44"/>
      <c r="AD216" s="44"/>
      <c r="AE216" s="44"/>
      <c r="AF216" s="44"/>
      <c r="AG216" s="44">
        <f>AVERAGE(U216:AF216)</f>
        <v>4.333333333333333</v>
      </c>
      <c r="AH216" s="44">
        <v>5</v>
      </c>
      <c r="AI216" s="44">
        <v>4</v>
      </c>
      <c r="AJ216" s="44">
        <v>4</v>
      </c>
      <c r="AK216" s="44">
        <v>3</v>
      </c>
      <c r="AL216" s="44">
        <v>4</v>
      </c>
      <c r="AM216" s="44">
        <v>4</v>
      </c>
      <c r="AN216" s="44">
        <v>4</v>
      </c>
      <c r="AO216" s="44">
        <v>4</v>
      </c>
      <c r="AP216" s="44">
        <v>4</v>
      </c>
      <c r="AQ216" s="44">
        <v>2</v>
      </c>
      <c r="AR216" s="44">
        <v>3</v>
      </c>
      <c r="AS216" s="44">
        <v>4</v>
      </c>
      <c r="AT216">
        <f>IF(C216="Unión por la Patria (Frente de Todos)",AVERAGE(AK216:AM216)-MIN(AVERAGE(AH216:AJ216),AVERAGE(AN216:AP216),AVERAGE(AQ216:AS216)),IF(C216="Juntos por el Cambio",AVERAGE(AH216:AJ216)-MIN(AVERAGE(AK216:AM216),AVERAGE(AN216:AP216),AVERAGE(AQ216:AS216)),IF(C216="La Libertad Avanza",AVERAGE(AN216:AP216)-MIN(AVERAGE(AQ216:AS216),AVERAGE(AK216:AM216),AVERAGE(AH216:AJ216)),IF(C216="Frente de Izquierda",AVERAGE(AQ216:AS216)-MIN(AVERAGE(AN216:AP216),AVERAGE(AK216:AM216),AVERAGE(AH216:AJ216)),"N/A"))))</f>
        <v>1.333333333333333</v>
      </c>
      <c r="AU216">
        <f>MAX(SUM(AH216:AJ216),SUM(AK216:AM216),SUM(AN216:AP216),SUM(AQ216:AS216))-MIN(SUM(AH216:AJ216),SUM(AK216:AM216),SUM(AN216:AP216),SUM(AQ216:AS216))</f>
        <v>4</v>
      </c>
      <c r="AV216">
        <f>IF(C216="Unión por la Patria (Frente de Todos)",AVERAGE(AK216:AM216)-AVERAGE(AH216:AJ216,AN216:AP216,AQ216:AS216),IF(C216="Juntos por el Cambio",AVERAGE(AH216:AJ216)-AVERAGE(AK216:AS216),IF(C216="La Libertad Avanza",AVERAGE(AN216:AP216)-AVERAGE(AQ216:AS216,AH216:AM216),IF(C216="Frente de Izquierda",AVERAGE(AQ216:AS216)-AVERAGE(AH216:AP216),"N/A"))))</f>
        <v>0.77777777777777768</v>
      </c>
      <c r="AW216">
        <f>IF(C216="Unión por la Patria (Frente de Todos)",AK216-MIN(AH216,AN216,AQ216),IF(C216="Juntos por el Cambio",AH216-MIN(AK216,AN216,AQ216),IF(C216="La Libertad Avanza",AN216-MIN(AH216,AK216,AQ216),IF(C216="Frente de Izquierda",AQ216-MIN(AH216,AK216,AN216),"N/A"))))</f>
        <v>3</v>
      </c>
      <c r="AX216">
        <f>MAX(AH216,AK216,AN216,AQ216)-MIN(AH216,AK216,AN216,AQ216)</f>
        <v>3</v>
      </c>
      <c r="AY216">
        <f>IF(C216="Unión por la Patria (Frente de Todos)",AK216-AVERAGE(AQ216,AN216,AH216),IF(C216="Juntos por el Cambio",AH216-AVERAGE(AK216,AN216,AQ216),IF(C216="La Libertad Avanza",AN216-AVERAGE(AQ216,AK216,AH216),IF(C216="Frente de Izquierda",AQ216-AVERAGE(AN216,AK216,AH216),"N/A"))))</f>
        <v>2</v>
      </c>
      <c r="AZ216">
        <f>IF(C216="Unión por la Patria (Frente de Todos)",AL216-MIN(AI216,AO216,AR216),IF(C216="Juntos por el Cambio",AI216-MIN(AL216,AO216,AR216),IF(C216="La Libertad Avanza",AO216-MIN(AI216,AL216,AR216),IF(C216="Frente de Izquierda",AR216-MIN(AI216,AL216,AO216),"N/A"))))</f>
        <v>1</v>
      </c>
      <c r="BA216">
        <f>MAX(AI216,AL216,AO216,AR216)-MIN(AI216,AL216,AO216,AR216)</f>
        <v>1</v>
      </c>
      <c r="BB216">
        <f>IF(C216="Unión por la Patria (Frente de Todos)",AL216-AVERAGE(AI216,AO216,AR216),IF(C216="Juntos por el Cambio",AI216-AVERAGE(AL216,AO216,AR216),IF(C216="La Libertad Avanza",AO216-AVERAGE(AI216,AL216,AR216),IF(C216="Frente de Izquierda",AR216-AVERAGE(AI216,AL216,AO216),"N/A"))))</f>
        <v>0.33333333333333348</v>
      </c>
      <c r="BC216">
        <f>IF(C216="Unión por la Patria (Frente de Todos)",AVERAGE(AH216:AJ216,AN216:AS216),IF(C216="Juntos por el Cambio",AVERAGE(AK216:AS216),IF(C216="La Libertad Avanza",AVERAGE(AQ216:AS216,AH216:AM216),IF(C216="Frente de Izquierda",AVERAGE(AH216:AP216),"N/A"))))</f>
        <v>3.5555555555555554</v>
      </c>
      <c r="BE216" t="s">
        <v>518</v>
      </c>
      <c r="BF216" t="s">
        <v>518</v>
      </c>
      <c r="BG216" t="s">
        <v>518</v>
      </c>
      <c r="BH216" t="s">
        <v>518</v>
      </c>
      <c r="BI216" t="s">
        <v>518</v>
      </c>
      <c r="BJ216" t="s">
        <v>518</v>
      </c>
      <c r="BK216" t="s">
        <v>518</v>
      </c>
      <c r="BL216" t="s">
        <v>518</v>
      </c>
      <c r="BM216" t="s">
        <v>518</v>
      </c>
      <c r="BN216" t="s">
        <v>518</v>
      </c>
      <c r="BO216" t="s">
        <v>518</v>
      </c>
      <c r="BP216" t="s">
        <v>518</v>
      </c>
      <c r="BQ216" t="s">
        <v>518</v>
      </c>
      <c r="BR216" t="s">
        <v>518</v>
      </c>
      <c r="BS216" t="s">
        <v>518</v>
      </c>
      <c r="BT216" t="s">
        <v>518</v>
      </c>
      <c r="BU216" t="s">
        <v>518</v>
      </c>
      <c r="BV216" t="s">
        <v>518</v>
      </c>
      <c r="BW216" t="s">
        <v>518</v>
      </c>
      <c r="BX216" t="s">
        <v>518</v>
      </c>
      <c r="BY216" t="s">
        <v>518</v>
      </c>
      <c r="BZ216" t="s">
        <v>518</v>
      </c>
      <c r="CA216" t="s">
        <v>518</v>
      </c>
      <c r="CB216" t="s">
        <v>518</v>
      </c>
      <c r="CC216" t="s">
        <v>518</v>
      </c>
      <c r="CD216" t="s">
        <v>518</v>
      </c>
      <c r="CE216" t="s">
        <v>518</v>
      </c>
      <c r="CF216" t="s">
        <v>518</v>
      </c>
      <c r="CG216" t="s">
        <v>518</v>
      </c>
      <c r="CH216" t="s">
        <v>518</v>
      </c>
      <c r="CI216" t="s">
        <v>518</v>
      </c>
      <c r="CJ216" t="s">
        <v>518</v>
      </c>
      <c r="CK216" t="s">
        <v>518</v>
      </c>
      <c r="CL216" t="s">
        <v>518</v>
      </c>
      <c r="CM216" t="s">
        <v>518</v>
      </c>
      <c r="CN216" t="s">
        <v>518</v>
      </c>
      <c r="CO216" t="s">
        <v>518</v>
      </c>
      <c r="CP216" t="s">
        <v>518</v>
      </c>
      <c r="CQ216" t="s">
        <v>518</v>
      </c>
      <c r="CR216" t="s">
        <v>518</v>
      </c>
      <c r="CS216" t="s">
        <v>518</v>
      </c>
      <c r="CT216" t="s">
        <v>518</v>
      </c>
      <c r="CU216" t="s">
        <v>518</v>
      </c>
      <c r="CV216" t="str">
        <f>IF(BE216="Unión por la Patria (Frente de Todos)",AVERAGE(CM216:CO216)-MIN(AVERAGE(CJ216:CL216),AVERAGE(CP216:CR216),AVERAGE(CS216:CU216)),IF(BE216="Juntos por el Cambio",AVERAGE(CJ216:CL216)-MIN(AVERAGE(CM216:CO216),AVERAGE(CP216:CR216),AVERAGE(CS216:CU216)),IF(BE216="La Libertad Avanza",AVERAGE(CP216:CR216)-MIN(AVERAGE(CS216:CU216),AVERAGE(CM216:CO216),AVERAGE(CJ216:CL216)),IF(BE216="Frente de Izquierda",AVERAGE(CS216:CU216)-MIN(AVERAGE(CP216:CR216),AVERAGE(CM216:CO216),AVERAGE(CJ216:CL216)),"N/A"))))</f>
        <v>N/A</v>
      </c>
      <c r="CW216" t="str">
        <f>IF(BF216="Unión por la Patria (Frente de Todos)",AVERAGE(CN216:CP216)-MIN(AVERAGE(CK216:CM216),AVERAGE(CQ216:CS216),AVERAGE(CT216:CV216)),IF(BF216="Juntos por el Cambio",AVERAGE(CK216:CM216)-MIN(AVERAGE(CN216:CP216),AVERAGE(CQ216:CS216),AVERAGE(CT216:CV216)),IF(BF216="La Libertad Avanza",AVERAGE(CQ216:CS216)-MIN(AVERAGE(CT216:CV216),AVERAGE(CN216:CP216),AVERAGE(CK216:CM216)),IF(BF216="Frente de Izquierda",AVERAGE(CT216:CV216)-MIN(AVERAGE(CQ216:CS216),AVERAGE(CN216:CP216),AVERAGE(CK216:CM216)),"N/A"))))</f>
        <v>N/A</v>
      </c>
      <c r="CX216" t="str">
        <f>IF(BG216="Unión por la Patria (Frente de Todos)",AVERAGE(CO216:CQ216)-MIN(AVERAGE(CL216:CN216),AVERAGE(CR216:CT216),AVERAGE(CU216:CW216)),IF(BG216="Juntos por el Cambio",AVERAGE(CL216:CN216)-MIN(AVERAGE(CO216:CQ216),AVERAGE(CR216:CT216),AVERAGE(CU216:CW216)),IF(BG216="La Libertad Avanza",AVERAGE(CR216:CT216)-MIN(AVERAGE(CU216:CW216),AVERAGE(CO216:CQ216),AVERAGE(CL216:CN216)),IF(BG216="Frente de Izquierda",AVERAGE(CU216:CW216)-MIN(AVERAGE(CR216:CT216),AVERAGE(CO216:CQ216),AVERAGE(CL216:CN216)),"N/A"))))</f>
        <v>N/A</v>
      </c>
      <c r="CY216" t="str">
        <f>IF(BH216="Unión por la Patria (Frente de Todos)",AVERAGE(CP216:CR216)-MIN(AVERAGE(CM216:CO216),AVERAGE(CS216:CU216),AVERAGE(CV216:CX216)),IF(BH216="Juntos por el Cambio",AVERAGE(CM216:CO216)-MIN(AVERAGE(CP216:CR216),AVERAGE(CS216:CU216),AVERAGE(CV216:CX216)),IF(BH216="La Libertad Avanza",AVERAGE(CS216:CU216)-MIN(AVERAGE(CV216:CX216),AVERAGE(CP216:CR216),AVERAGE(CM216:CO216)),IF(BH216="Frente de Izquierda",AVERAGE(CV216:CX216)-MIN(AVERAGE(CS216:CU216),AVERAGE(CP216:CR216),AVERAGE(CM216:CO216)),"N/A"))))</f>
        <v>N/A</v>
      </c>
      <c r="CZ216" t="str">
        <f>IF(BI216="Unión por la Patria (Frente de Todos)",AVERAGE(CQ216:CS216)-MIN(AVERAGE(CN216:CP216),AVERAGE(CT216:CV216),AVERAGE(CW216:CY216)),IF(BI216="Juntos por el Cambio",AVERAGE(CN216:CP216)-MIN(AVERAGE(CQ216:CS216),AVERAGE(CT216:CV216),AVERAGE(CW216:CY216)),IF(BI216="La Libertad Avanza",AVERAGE(CT216:CV216)-MIN(AVERAGE(CW216:CY216),AVERAGE(CQ216:CS216),AVERAGE(CN216:CP216)),IF(BI216="Frente de Izquierda",AVERAGE(CW216:CY216)-MIN(AVERAGE(CT216:CV216),AVERAGE(CQ216:CS216),AVERAGE(CN216:CP216)),"N/A"))))</f>
        <v>N/A</v>
      </c>
      <c r="DA216" t="str">
        <f>IF(BJ216="Unión por la Patria (Frente de Todos)",AVERAGE(CR216:CT216)-MIN(AVERAGE(CO216:CQ216),AVERAGE(CU216:CW216),AVERAGE(CX216:CZ216)),IF(BJ216="Juntos por el Cambio",AVERAGE(CO216:CQ216)-MIN(AVERAGE(CR216:CT216),AVERAGE(CU216:CW216),AVERAGE(CX216:CZ216)),IF(BJ216="La Libertad Avanza",AVERAGE(CU216:CW216)-MIN(AVERAGE(CX216:CZ216),AVERAGE(CR216:CT216),AVERAGE(CO216:CQ216)),IF(BJ216="Frente de Izquierda",AVERAGE(CX216:CZ216)-MIN(AVERAGE(CU216:CW216),AVERAGE(CR216:CT216),AVERAGE(CO216:CQ216)),"N/A"))))</f>
        <v>N/A</v>
      </c>
      <c r="DB216" t="str">
        <f>IF(BK216="Unión por la Patria (Frente de Todos)",AVERAGE(CS216:CU216)-MIN(AVERAGE(CP216:CR216),AVERAGE(CV216:CX216),AVERAGE(CY216:DA216)),IF(BK216="Juntos por el Cambio",AVERAGE(CP216:CR216)-MIN(AVERAGE(CS216:CU216),AVERAGE(CV216:CX216),AVERAGE(CY216:DA216)),IF(BK216="La Libertad Avanza",AVERAGE(CV216:CX216)-MIN(AVERAGE(CY216:DA216),AVERAGE(CS216:CU216),AVERAGE(CP216:CR216)),IF(BK216="Frente de Izquierda",AVERAGE(CY216:DA216)-MIN(AVERAGE(CV216:CX216),AVERAGE(CS216:CU216),AVERAGE(CP216:CR216)),"N/A"))))</f>
        <v>N/A</v>
      </c>
      <c r="DC216" t="str">
        <f>IF(BL216="Unión por la Patria (Frente de Todos)",AVERAGE(CT216:CV216)-MIN(AVERAGE(CQ216:CS216),AVERAGE(CW216:CY216),AVERAGE(CZ216:DB216)),IF(BL216="Juntos por el Cambio",AVERAGE(CQ216:CS216)-MIN(AVERAGE(CT216:CV216),AVERAGE(CW216:CY216),AVERAGE(CZ216:DB216)),IF(BL216="La Libertad Avanza",AVERAGE(CW216:CY216)-MIN(AVERAGE(CZ216:DB216),AVERAGE(CT216:CV216),AVERAGE(CQ216:CS216)),IF(BL216="Frente de Izquierda",AVERAGE(CZ216:DB216)-MIN(AVERAGE(CW216:CY216),AVERAGE(CT216:CV216),AVERAGE(CQ216:CS216)),"N/A"))))</f>
        <v>N/A</v>
      </c>
      <c r="DD216" t="str">
        <f>IF(BE216="Unión por la Patria (Frente de Todos)",CN216-AVERAGE(CK216,CQ216,CT216),IF(BE216="Juntos por el Cambio",CK216-AVERAGE(CN216,CQ216,CT216),IF(BE216="La Libertad Avanza",CQ216-AVERAGE(CK216,CN216,CT216),IF(BE216="Frente de Izquierda",CT216-AVERAGE(CK216,CN216,CQ216),"N/A"))))</f>
        <v>N/A</v>
      </c>
      <c r="DE216" t="str">
        <f>IF(BE216="Unión por la Patria (Frente de Todos)",AVERAGE(CJ216:CL216,CP216:CU216),IF(BE216="Juntos por el Cambio",AVERAGE(CM216:CU216),IF(BE216="La Libertad Avanza",AVERAGE(CS216:CU216,CJ216:CO216),IF(BE216="Frente de Izquierda",AVERAGE(CJ216:CR216),"N/A"))))</f>
        <v>N/A</v>
      </c>
      <c r="DF216" t="s">
        <v>518</v>
      </c>
      <c r="DG216" t="s">
        <v>518</v>
      </c>
      <c r="DH216" t="s">
        <v>518</v>
      </c>
      <c r="DI216" t="s">
        <v>518</v>
      </c>
      <c r="DJ216" t="s">
        <v>518</v>
      </c>
      <c r="DK216" t="s">
        <v>518</v>
      </c>
      <c r="DL216" t="s">
        <v>518</v>
      </c>
      <c r="DM216" t="s">
        <v>518</v>
      </c>
      <c r="DN216" t="s">
        <v>518</v>
      </c>
      <c r="DO216" t="s">
        <v>518</v>
      </c>
      <c r="DP216" t="s">
        <v>518</v>
      </c>
      <c r="DQ216" t="s">
        <v>518</v>
      </c>
      <c r="DR216" t="s">
        <v>518</v>
      </c>
      <c r="DS216" t="s">
        <v>518</v>
      </c>
      <c r="DT216" t="s">
        <v>518</v>
      </c>
      <c r="DU216" t="s">
        <v>518</v>
      </c>
      <c r="DV216" t="s">
        <v>518</v>
      </c>
      <c r="DW216" t="s">
        <v>518</v>
      </c>
      <c r="DX216" t="s">
        <v>518</v>
      </c>
      <c r="DY216" t="s">
        <v>518</v>
      </c>
      <c r="DZ216" t="s">
        <v>518</v>
      </c>
    </row>
    <row r="217" spans="1:130" x14ac:dyDescent="0.2">
      <c r="A217" s="44">
        <v>761</v>
      </c>
      <c r="B217" s="44" t="s">
        <v>518</v>
      </c>
      <c r="C217" s="44" t="s">
        <v>49</v>
      </c>
      <c r="D217" s="44">
        <v>3</v>
      </c>
      <c r="E217" s="44">
        <v>4</v>
      </c>
      <c r="F217" s="44">
        <v>1</v>
      </c>
      <c r="G217" s="44">
        <v>2</v>
      </c>
      <c r="H217" s="44">
        <v>5</v>
      </c>
      <c r="I217" s="44">
        <v>7</v>
      </c>
      <c r="J217" s="44">
        <v>7</v>
      </c>
      <c r="K217" s="44">
        <f>AVERAGE(ABS(F217-4),ABS(G217-4),ABS(H217-4),ABS(I217-4),ABS(J217-4))</f>
        <v>2.4</v>
      </c>
      <c r="L217" s="44">
        <v>6</v>
      </c>
      <c r="M217" s="44">
        <v>7</v>
      </c>
      <c r="N217" s="44">
        <v>3</v>
      </c>
      <c r="O217" s="9">
        <f>AVERAGE(L217:N217)</f>
        <v>5.333333333333333</v>
      </c>
      <c r="P217" s="44">
        <v>1</v>
      </c>
      <c r="Q217" s="44">
        <v>7</v>
      </c>
      <c r="R217" s="44">
        <v>3</v>
      </c>
      <c r="S217" s="44">
        <v>7</v>
      </c>
      <c r="T217" s="44">
        <f>-P217+Q217-R217+S217</f>
        <v>10</v>
      </c>
      <c r="U217" s="44"/>
      <c r="V217" s="44"/>
      <c r="W217" s="44"/>
      <c r="X217" s="44"/>
      <c r="Y217" s="44"/>
      <c r="Z217" s="44"/>
      <c r="AA217" s="44">
        <v>5</v>
      </c>
      <c r="AB217" s="44">
        <v>4</v>
      </c>
      <c r="AC217" s="44">
        <v>4</v>
      </c>
      <c r="AD217" s="44"/>
      <c r="AE217" s="44"/>
      <c r="AF217" s="44"/>
      <c r="AG217" s="44">
        <f>AVERAGE(U217:AF217)</f>
        <v>4.333333333333333</v>
      </c>
      <c r="AH217" s="44">
        <v>4</v>
      </c>
      <c r="AI217" s="44">
        <v>6</v>
      </c>
      <c r="AJ217" s="44">
        <v>6</v>
      </c>
      <c r="AK217" s="44">
        <v>3</v>
      </c>
      <c r="AL217" s="44">
        <v>6</v>
      </c>
      <c r="AM217" s="44">
        <v>5</v>
      </c>
      <c r="AN217" s="44">
        <v>4</v>
      </c>
      <c r="AO217" s="44">
        <v>6</v>
      </c>
      <c r="AP217" s="44">
        <v>6</v>
      </c>
      <c r="AQ217" s="44">
        <v>2</v>
      </c>
      <c r="AR217" s="44">
        <v>5</v>
      </c>
      <c r="AS217" s="44">
        <v>4</v>
      </c>
      <c r="AT217">
        <f>IF(C217="Unión por la Patria (Frente de Todos)",AVERAGE(AK217:AM217)-MIN(AVERAGE(AH217:AJ217),AVERAGE(AN217:AP217),AVERAGE(AQ217:AS217)),IF(C217="Juntos por el Cambio",AVERAGE(AH217:AJ217)-MIN(AVERAGE(AK217:AM217),AVERAGE(AN217:AP217),AVERAGE(AQ217:AS217)),IF(C217="La Libertad Avanza",AVERAGE(AN217:AP217)-MIN(AVERAGE(AQ217:AS217),AVERAGE(AK217:AM217),AVERAGE(AH217:AJ217)),IF(C217="Frente de Izquierda",AVERAGE(AQ217:AS217)-MIN(AVERAGE(AN217:AP217),AVERAGE(AK217:AM217),AVERAGE(AH217:AJ217)),"N/A"))))</f>
        <v>1.6666666666666665</v>
      </c>
      <c r="AU217">
        <f>MAX(SUM(AH217:AJ217),SUM(AK217:AM217),SUM(AN217:AP217),SUM(AQ217:AS217))-MIN(SUM(AH217:AJ217),SUM(AK217:AM217),SUM(AN217:AP217),SUM(AQ217:AS217))</f>
        <v>5</v>
      </c>
      <c r="AV217">
        <f>IF(C217="Unión por la Patria (Frente de Todos)",AVERAGE(AK217:AM217)-AVERAGE(AH217:AJ217,AN217:AP217,AQ217:AS217),IF(C217="Juntos por el Cambio",AVERAGE(AH217:AJ217)-AVERAGE(AK217:AS217),IF(C217="La Libertad Avanza",AVERAGE(AN217:AP217)-AVERAGE(AQ217:AS217,AH217:AM217),IF(C217="Frente de Izquierda",AVERAGE(AQ217:AS217)-AVERAGE(AH217:AP217),"N/A"))))</f>
        <v>0.77777777777777768</v>
      </c>
      <c r="AW217">
        <f>IF(C217="Unión por la Patria (Frente de Todos)",AK217-MIN(AH217,AN217,AQ217),IF(C217="Juntos por el Cambio",AH217-MIN(AK217,AN217,AQ217),IF(C217="La Libertad Avanza",AN217-MIN(AH217,AK217,AQ217),IF(C217="Frente de Izquierda",AQ217-MIN(AH217,AK217,AN217),"N/A"))))</f>
        <v>2</v>
      </c>
      <c r="AX217">
        <f>MAX(AH217,AK217,AN217,AQ217)-MIN(AH217,AK217,AN217,AQ217)</f>
        <v>2</v>
      </c>
      <c r="AY217">
        <f>IF(C217="Unión por la Patria (Frente de Todos)",AK217-AVERAGE(AQ217,AN217,AH217),IF(C217="Juntos por el Cambio",AH217-AVERAGE(AK217,AN217,AQ217),IF(C217="La Libertad Avanza",AN217-AVERAGE(AQ217,AK217,AH217),IF(C217="Frente de Izquierda",AQ217-AVERAGE(AN217,AK217,AH217),"N/A"))))</f>
        <v>1</v>
      </c>
      <c r="AZ217">
        <f>IF(C217="Unión por la Patria (Frente de Todos)",AL217-MIN(AI217,AO217,AR217),IF(C217="Juntos por el Cambio",AI217-MIN(AL217,AO217,AR217),IF(C217="La Libertad Avanza",AO217-MIN(AI217,AL217,AR217),IF(C217="Frente de Izquierda",AR217-MIN(AI217,AL217,AO217),"N/A"))))</f>
        <v>1</v>
      </c>
      <c r="BA217">
        <f>MAX(AI217,AL217,AO217,AR217)-MIN(AI217,AL217,AO217,AR217)</f>
        <v>1</v>
      </c>
      <c r="BB217">
        <f>IF(C217="Unión por la Patria (Frente de Todos)",AL217-AVERAGE(AI217,AO217,AR217),IF(C217="Juntos por el Cambio",AI217-AVERAGE(AL217,AO217,AR217),IF(C217="La Libertad Avanza",AO217-AVERAGE(AI217,AL217,AR217),IF(C217="Frente de Izquierda",AR217-AVERAGE(AI217,AL217,AO217),"N/A"))))</f>
        <v>0.33333333333333304</v>
      </c>
      <c r="BC217">
        <f>IF(C217="Unión por la Patria (Frente de Todos)",AVERAGE(AH217:AJ217,AN217:AS217),IF(C217="Juntos por el Cambio",AVERAGE(AK217:AS217),IF(C217="La Libertad Avanza",AVERAGE(AQ217:AS217,AH217:AM217),IF(C217="Frente de Izquierda",AVERAGE(AH217:AP217),"N/A"))))</f>
        <v>4.5555555555555554</v>
      </c>
      <c r="BE217" t="s">
        <v>518</v>
      </c>
      <c r="BF217" t="s">
        <v>518</v>
      </c>
      <c r="BG217" t="s">
        <v>518</v>
      </c>
      <c r="BH217" t="s">
        <v>518</v>
      </c>
      <c r="BI217" t="s">
        <v>518</v>
      </c>
      <c r="BJ217" t="s">
        <v>518</v>
      </c>
      <c r="BK217" t="s">
        <v>518</v>
      </c>
      <c r="BL217" t="s">
        <v>518</v>
      </c>
      <c r="BM217" t="s">
        <v>518</v>
      </c>
      <c r="BN217" t="s">
        <v>518</v>
      </c>
      <c r="BO217" t="s">
        <v>518</v>
      </c>
      <c r="BP217" t="s">
        <v>518</v>
      </c>
      <c r="BQ217" t="s">
        <v>518</v>
      </c>
      <c r="BR217" t="s">
        <v>518</v>
      </c>
      <c r="BS217" t="s">
        <v>518</v>
      </c>
      <c r="BT217" t="s">
        <v>518</v>
      </c>
      <c r="BU217" t="s">
        <v>518</v>
      </c>
      <c r="BV217" t="s">
        <v>518</v>
      </c>
      <c r="BW217" t="s">
        <v>518</v>
      </c>
      <c r="BX217" t="s">
        <v>518</v>
      </c>
      <c r="BY217" t="s">
        <v>518</v>
      </c>
      <c r="BZ217" t="s">
        <v>518</v>
      </c>
      <c r="CA217" t="s">
        <v>518</v>
      </c>
      <c r="CB217" t="s">
        <v>518</v>
      </c>
      <c r="CC217" t="s">
        <v>518</v>
      </c>
      <c r="CD217" t="s">
        <v>518</v>
      </c>
      <c r="CE217" t="s">
        <v>518</v>
      </c>
      <c r="CF217" t="s">
        <v>518</v>
      </c>
      <c r="CG217" t="s">
        <v>518</v>
      </c>
      <c r="CH217" t="s">
        <v>518</v>
      </c>
      <c r="CI217" t="s">
        <v>518</v>
      </c>
      <c r="CJ217" t="s">
        <v>518</v>
      </c>
      <c r="CK217" t="s">
        <v>518</v>
      </c>
      <c r="CL217" t="s">
        <v>518</v>
      </c>
      <c r="CM217" t="s">
        <v>518</v>
      </c>
      <c r="CN217" t="s">
        <v>518</v>
      </c>
      <c r="CO217" t="s">
        <v>518</v>
      </c>
      <c r="CP217" t="s">
        <v>518</v>
      </c>
      <c r="CQ217" t="s">
        <v>518</v>
      </c>
      <c r="CR217" t="s">
        <v>518</v>
      </c>
      <c r="CS217" t="s">
        <v>518</v>
      </c>
      <c r="CT217" t="s">
        <v>518</v>
      </c>
      <c r="CU217" t="s">
        <v>518</v>
      </c>
      <c r="CV217" t="str">
        <f>IF(BE217="Unión por la Patria (Frente de Todos)",AVERAGE(CM217:CO217)-MIN(AVERAGE(CJ217:CL217),AVERAGE(CP217:CR217),AVERAGE(CS217:CU217)),IF(BE217="Juntos por el Cambio",AVERAGE(CJ217:CL217)-MIN(AVERAGE(CM217:CO217),AVERAGE(CP217:CR217),AVERAGE(CS217:CU217)),IF(BE217="La Libertad Avanza",AVERAGE(CP217:CR217)-MIN(AVERAGE(CS217:CU217),AVERAGE(CM217:CO217),AVERAGE(CJ217:CL217)),IF(BE217="Frente de Izquierda",AVERAGE(CS217:CU217)-MIN(AVERAGE(CP217:CR217),AVERAGE(CM217:CO217),AVERAGE(CJ217:CL217)),"N/A"))))</f>
        <v>N/A</v>
      </c>
      <c r="CW217" t="str">
        <f>IF(BF217="Unión por la Patria (Frente de Todos)",AVERAGE(CN217:CP217)-MIN(AVERAGE(CK217:CM217),AVERAGE(CQ217:CS217),AVERAGE(CT217:CV217)),IF(BF217="Juntos por el Cambio",AVERAGE(CK217:CM217)-MIN(AVERAGE(CN217:CP217),AVERAGE(CQ217:CS217),AVERAGE(CT217:CV217)),IF(BF217="La Libertad Avanza",AVERAGE(CQ217:CS217)-MIN(AVERAGE(CT217:CV217),AVERAGE(CN217:CP217),AVERAGE(CK217:CM217)),IF(BF217="Frente de Izquierda",AVERAGE(CT217:CV217)-MIN(AVERAGE(CQ217:CS217),AVERAGE(CN217:CP217),AVERAGE(CK217:CM217)),"N/A"))))</f>
        <v>N/A</v>
      </c>
      <c r="CX217" t="str">
        <f>IF(BG217="Unión por la Patria (Frente de Todos)",AVERAGE(CO217:CQ217)-MIN(AVERAGE(CL217:CN217),AVERAGE(CR217:CT217),AVERAGE(CU217:CW217)),IF(BG217="Juntos por el Cambio",AVERAGE(CL217:CN217)-MIN(AVERAGE(CO217:CQ217),AVERAGE(CR217:CT217),AVERAGE(CU217:CW217)),IF(BG217="La Libertad Avanza",AVERAGE(CR217:CT217)-MIN(AVERAGE(CU217:CW217),AVERAGE(CO217:CQ217),AVERAGE(CL217:CN217)),IF(BG217="Frente de Izquierda",AVERAGE(CU217:CW217)-MIN(AVERAGE(CR217:CT217),AVERAGE(CO217:CQ217),AVERAGE(CL217:CN217)),"N/A"))))</f>
        <v>N/A</v>
      </c>
      <c r="CY217" t="str">
        <f>IF(BH217="Unión por la Patria (Frente de Todos)",AVERAGE(CP217:CR217)-MIN(AVERAGE(CM217:CO217),AVERAGE(CS217:CU217),AVERAGE(CV217:CX217)),IF(BH217="Juntos por el Cambio",AVERAGE(CM217:CO217)-MIN(AVERAGE(CP217:CR217),AVERAGE(CS217:CU217),AVERAGE(CV217:CX217)),IF(BH217="La Libertad Avanza",AVERAGE(CS217:CU217)-MIN(AVERAGE(CV217:CX217),AVERAGE(CP217:CR217),AVERAGE(CM217:CO217)),IF(BH217="Frente de Izquierda",AVERAGE(CV217:CX217)-MIN(AVERAGE(CS217:CU217),AVERAGE(CP217:CR217),AVERAGE(CM217:CO217)),"N/A"))))</f>
        <v>N/A</v>
      </c>
      <c r="CZ217" t="str">
        <f>IF(BI217="Unión por la Patria (Frente de Todos)",AVERAGE(CQ217:CS217)-MIN(AVERAGE(CN217:CP217),AVERAGE(CT217:CV217),AVERAGE(CW217:CY217)),IF(BI217="Juntos por el Cambio",AVERAGE(CN217:CP217)-MIN(AVERAGE(CQ217:CS217),AVERAGE(CT217:CV217),AVERAGE(CW217:CY217)),IF(BI217="La Libertad Avanza",AVERAGE(CT217:CV217)-MIN(AVERAGE(CW217:CY217),AVERAGE(CQ217:CS217),AVERAGE(CN217:CP217)),IF(BI217="Frente de Izquierda",AVERAGE(CW217:CY217)-MIN(AVERAGE(CT217:CV217),AVERAGE(CQ217:CS217),AVERAGE(CN217:CP217)),"N/A"))))</f>
        <v>N/A</v>
      </c>
      <c r="DA217" t="str">
        <f>IF(BJ217="Unión por la Patria (Frente de Todos)",AVERAGE(CR217:CT217)-MIN(AVERAGE(CO217:CQ217),AVERAGE(CU217:CW217),AVERAGE(CX217:CZ217)),IF(BJ217="Juntos por el Cambio",AVERAGE(CO217:CQ217)-MIN(AVERAGE(CR217:CT217),AVERAGE(CU217:CW217),AVERAGE(CX217:CZ217)),IF(BJ217="La Libertad Avanza",AVERAGE(CU217:CW217)-MIN(AVERAGE(CX217:CZ217),AVERAGE(CR217:CT217),AVERAGE(CO217:CQ217)),IF(BJ217="Frente de Izquierda",AVERAGE(CX217:CZ217)-MIN(AVERAGE(CU217:CW217),AVERAGE(CR217:CT217),AVERAGE(CO217:CQ217)),"N/A"))))</f>
        <v>N/A</v>
      </c>
      <c r="DB217" t="str">
        <f>IF(BK217="Unión por la Patria (Frente de Todos)",AVERAGE(CS217:CU217)-MIN(AVERAGE(CP217:CR217),AVERAGE(CV217:CX217),AVERAGE(CY217:DA217)),IF(BK217="Juntos por el Cambio",AVERAGE(CP217:CR217)-MIN(AVERAGE(CS217:CU217),AVERAGE(CV217:CX217),AVERAGE(CY217:DA217)),IF(BK217="La Libertad Avanza",AVERAGE(CV217:CX217)-MIN(AVERAGE(CY217:DA217),AVERAGE(CS217:CU217),AVERAGE(CP217:CR217)),IF(BK217="Frente de Izquierda",AVERAGE(CY217:DA217)-MIN(AVERAGE(CV217:CX217),AVERAGE(CS217:CU217),AVERAGE(CP217:CR217)),"N/A"))))</f>
        <v>N/A</v>
      </c>
      <c r="DC217" t="str">
        <f>IF(BL217="Unión por la Patria (Frente de Todos)",AVERAGE(CT217:CV217)-MIN(AVERAGE(CQ217:CS217),AVERAGE(CW217:CY217),AVERAGE(CZ217:DB217)),IF(BL217="Juntos por el Cambio",AVERAGE(CQ217:CS217)-MIN(AVERAGE(CT217:CV217),AVERAGE(CW217:CY217),AVERAGE(CZ217:DB217)),IF(BL217="La Libertad Avanza",AVERAGE(CW217:CY217)-MIN(AVERAGE(CZ217:DB217),AVERAGE(CT217:CV217),AVERAGE(CQ217:CS217)),IF(BL217="Frente de Izquierda",AVERAGE(CZ217:DB217)-MIN(AVERAGE(CW217:CY217),AVERAGE(CT217:CV217),AVERAGE(CQ217:CS217)),"N/A"))))</f>
        <v>N/A</v>
      </c>
      <c r="DD217" t="str">
        <f>IF(BE217="Unión por la Patria (Frente de Todos)",CN217-AVERAGE(CK217,CQ217,CT217),IF(BE217="Juntos por el Cambio",CK217-AVERAGE(CN217,CQ217,CT217),IF(BE217="La Libertad Avanza",CQ217-AVERAGE(CK217,CN217,CT217),IF(BE217="Frente de Izquierda",CT217-AVERAGE(CK217,CN217,CQ217),"N/A"))))</f>
        <v>N/A</v>
      </c>
      <c r="DE217" t="str">
        <f>IF(BE217="Unión por la Patria (Frente de Todos)",AVERAGE(CJ217:CL217,CP217:CU217),IF(BE217="Juntos por el Cambio",AVERAGE(CM217:CU217),IF(BE217="La Libertad Avanza",AVERAGE(CS217:CU217,CJ217:CO217),IF(BE217="Frente de Izquierda",AVERAGE(CJ217:CR217),"N/A"))))</f>
        <v>N/A</v>
      </c>
      <c r="DF217" t="s">
        <v>518</v>
      </c>
      <c r="DG217" t="s">
        <v>518</v>
      </c>
      <c r="DH217" t="s">
        <v>518</v>
      </c>
      <c r="DI217" t="s">
        <v>518</v>
      </c>
      <c r="DJ217" t="s">
        <v>518</v>
      </c>
      <c r="DK217" t="s">
        <v>518</v>
      </c>
      <c r="DL217" t="s">
        <v>518</v>
      </c>
      <c r="DM217" t="s">
        <v>518</v>
      </c>
      <c r="DN217" t="s">
        <v>518</v>
      </c>
      <c r="DO217" t="s">
        <v>518</v>
      </c>
      <c r="DP217" t="s">
        <v>518</v>
      </c>
      <c r="DQ217" t="s">
        <v>518</v>
      </c>
      <c r="DR217" t="s">
        <v>518</v>
      </c>
      <c r="DS217" t="s">
        <v>518</v>
      </c>
      <c r="DT217" t="s">
        <v>518</v>
      </c>
      <c r="DU217" t="s">
        <v>518</v>
      </c>
      <c r="DV217" t="s">
        <v>518</v>
      </c>
      <c r="DW217" t="s">
        <v>518</v>
      </c>
      <c r="DX217" t="s">
        <v>518</v>
      </c>
      <c r="DY217" t="s">
        <v>518</v>
      </c>
      <c r="DZ217" t="s">
        <v>518</v>
      </c>
    </row>
    <row r="218" spans="1:130" x14ac:dyDescent="0.2">
      <c r="A218" s="44">
        <v>1504</v>
      </c>
      <c r="B218" s="44" t="s">
        <v>518</v>
      </c>
      <c r="C218" s="44" t="s">
        <v>43</v>
      </c>
      <c r="D218" s="44">
        <v>5</v>
      </c>
      <c r="E218" s="44">
        <v>3</v>
      </c>
      <c r="F218" s="44">
        <v>2</v>
      </c>
      <c r="G218" s="44">
        <v>4</v>
      </c>
      <c r="H218" s="44">
        <v>1</v>
      </c>
      <c r="I218" s="44">
        <v>7</v>
      </c>
      <c r="J218" s="44">
        <v>4</v>
      </c>
      <c r="K218" s="44">
        <f>AVERAGE(ABS(F218-4),ABS(G218-4),ABS(H218-4),ABS(I218-4),ABS(J218-4))</f>
        <v>1.6</v>
      </c>
      <c r="L218" s="44">
        <v>6</v>
      </c>
      <c r="M218" s="44">
        <v>4</v>
      </c>
      <c r="N218" s="44">
        <v>7</v>
      </c>
      <c r="O218" s="9">
        <f>AVERAGE(L218:N218)</f>
        <v>5.666666666666667</v>
      </c>
      <c r="P218" s="44">
        <v>3</v>
      </c>
      <c r="Q218" s="44">
        <v>7</v>
      </c>
      <c r="R218" s="44">
        <v>1</v>
      </c>
      <c r="S218" s="44">
        <v>7</v>
      </c>
      <c r="T218" s="44">
        <f>-P218+Q218-R218+S218</f>
        <v>10</v>
      </c>
      <c r="U218" s="44"/>
      <c r="V218" s="44"/>
      <c r="W218" s="44"/>
      <c r="X218" s="44"/>
      <c r="Y218" s="44"/>
      <c r="Z218" s="44"/>
      <c r="AA218" s="44"/>
      <c r="AB218" s="44"/>
      <c r="AC218" s="44"/>
      <c r="AD218" s="44">
        <v>5</v>
      </c>
      <c r="AE218" s="44">
        <v>4</v>
      </c>
      <c r="AF218" s="44">
        <v>4</v>
      </c>
      <c r="AG218" s="44">
        <f>AVERAGE(U218:AF218)</f>
        <v>4.333333333333333</v>
      </c>
      <c r="AH218" s="44">
        <v>3</v>
      </c>
      <c r="AI218" s="44">
        <v>3</v>
      </c>
      <c r="AJ218" s="44">
        <v>3</v>
      </c>
      <c r="AK218" s="44">
        <v>3</v>
      </c>
      <c r="AL218" s="44">
        <v>3</v>
      </c>
      <c r="AM218" s="44">
        <v>3</v>
      </c>
      <c r="AN218" s="44">
        <v>1</v>
      </c>
      <c r="AO218" s="44">
        <v>1</v>
      </c>
      <c r="AP218" s="44">
        <v>1</v>
      </c>
      <c r="AQ218" s="44">
        <v>3</v>
      </c>
      <c r="AR218" s="44">
        <v>5</v>
      </c>
      <c r="AS218" s="44">
        <v>5</v>
      </c>
      <c r="AT218">
        <f>IF(C218="Unión por la Patria (Frente de Todos)",AVERAGE(AK218:AM218)-MIN(AVERAGE(AH218:AJ218),AVERAGE(AN218:AP218),AVERAGE(AQ218:AS218)),IF(C218="Juntos por el Cambio",AVERAGE(AH218:AJ218)-MIN(AVERAGE(AK218:AM218),AVERAGE(AN218:AP218),AVERAGE(AQ218:AS218)),IF(C218="La Libertad Avanza",AVERAGE(AN218:AP218)-MIN(AVERAGE(AQ218:AS218),AVERAGE(AK218:AM218),AVERAGE(AH218:AJ218)),IF(C218="Frente de Izquierda",AVERAGE(AQ218:AS218)-MIN(AVERAGE(AN218:AP218),AVERAGE(AK218:AM218),AVERAGE(AH218:AJ218)),"N/A"))))</f>
        <v>3.333333333333333</v>
      </c>
      <c r="AU218">
        <f>MAX(SUM(AH218:AJ218),SUM(AK218:AM218),SUM(AN218:AP218),SUM(AQ218:AS218))-MIN(SUM(AH218:AJ218),SUM(AK218:AM218),SUM(AN218:AP218),SUM(AQ218:AS218))</f>
        <v>10</v>
      </c>
      <c r="AV218">
        <f>IF(C218="Unión por la Patria (Frente de Todos)",AVERAGE(AK218:AM218)-AVERAGE(AH218:AJ218,AN218:AP218,AQ218:AS218),IF(C218="Juntos por el Cambio",AVERAGE(AH218:AJ218)-AVERAGE(AK218:AS218),IF(C218="La Libertad Avanza",AVERAGE(AN218:AP218)-AVERAGE(AQ218:AS218,AH218:AM218),IF(C218="Frente de Izquierda",AVERAGE(AQ218:AS218)-AVERAGE(AH218:AP218),"N/A"))))</f>
        <v>1.9999999999999996</v>
      </c>
      <c r="AW218">
        <f>IF(C218="Unión por la Patria (Frente de Todos)",AK218-MIN(AH218,AN218,AQ218),IF(C218="Juntos por el Cambio",AH218-MIN(AK218,AN218,AQ218),IF(C218="La Libertad Avanza",AN218-MIN(AH218,AK218,AQ218),IF(C218="Frente de Izquierda",AQ218-MIN(AH218,AK218,AN218),"N/A"))))</f>
        <v>2</v>
      </c>
      <c r="AX218">
        <f>MAX(AH218,AK218,AN218,AQ218)-MIN(AH218,AK218,AN218,AQ218)</f>
        <v>2</v>
      </c>
      <c r="AY218">
        <f>IF(C218="Unión por la Patria (Frente de Todos)",AK218-AVERAGE(AQ218,AN218,AH218),IF(C218="Juntos por el Cambio",AH218-AVERAGE(AK218,AN218,AQ218),IF(C218="La Libertad Avanza",AN218-AVERAGE(AQ218,AK218,AH218),IF(C218="Frente de Izquierda",AQ218-AVERAGE(AN218,AK218,AH218),"N/A"))))</f>
        <v>0.66666666666666652</v>
      </c>
      <c r="AZ218">
        <f>IF(C218="Unión por la Patria (Frente de Todos)",AL218-MIN(AI218,AO218,AR218),IF(C218="Juntos por el Cambio",AI218-MIN(AL218,AO218,AR218),IF(C218="La Libertad Avanza",AO218-MIN(AI218,AL218,AR218),IF(C218="Frente de Izquierda",AR218-MIN(AI218,AL218,AO218),"N/A"))))</f>
        <v>4</v>
      </c>
      <c r="BA218">
        <f>MAX(AI218,AL218,AO218,AR218)-MIN(AI218,AL218,AO218,AR218)</f>
        <v>4</v>
      </c>
      <c r="BB218">
        <f>IF(C218="Unión por la Patria (Frente de Todos)",AL218-AVERAGE(AI218,AO218,AR218),IF(C218="Juntos por el Cambio",AI218-AVERAGE(AL218,AO218,AR218),IF(C218="La Libertad Avanza",AO218-AVERAGE(AI218,AL218,AR218),IF(C218="Frente de Izquierda",AR218-AVERAGE(AI218,AL218,AO218),"N/A"))))</f>
        <v>2.6666666666666665</v>
      </c>
      <c r="BC218">
        <f>IF(C218="Unión por la Patria (Frente de Todos)",AVERAGE(AH218:AJ218,AN218:AS218),IF(C218="Juntos por el Cambio",AVERAGE(AK218:AS218),IF(C218="La Libertad Avanza",AVERAGE(AQ218:AS218,AH218:AM218),IF(C218="Frente de Izquierda",AVERAGE(AH218:AP218),"N/A"))))</f>
        <v>2.3333333333333335</v>
      </c>
      <c r="BE218" t="s">
        <v>518</v>
      </c>
      <c r="BF218" t="s">
        <v>518</v>
      </c>
      <c r="BG218" t="s">
        <v>518</v>
      </c>
      <c r="BH218" t="s">
        <v>518</v>
      </c>
      <c r="BI218" t="s">
        <v>518</v>
      </c>
      <c r="BJ218" t="s">
        <v>518</v>
      </c>
      <c r="BK218" t="s">
        <v>518</v>
      </c>
      <c r="BL218" t="s">
        <v>518</v>
      </c>
      <c r="BM218" t="s">
        <v>518</v>
      </c>
      <c r="BN218" t="s">
        <v>518</v>
      </c>
      <c r="BO218" t="s">
        <v>518</v>
      </c>
      <c r="BP218" t="s">
        <v>518</v>
      </c>
      <c r="BQ218" t="s">
        <v>518</v>
      </c>
      <c r="BR218" t="s">
        <v>518</v>
      </c>
      <c r="BS218" t="s">
        <v>518</v>
      </c>
      <c r="BT218" t="s">
        <v>518</v>
      </c>
      <c r="BU218" t="s">
        <v>518</v>
      </c>
      <c r="BV218" t="s">
        <v>518</v>
      </c>
      <c r="BW218" t="s">
        <v>518</v>
      </c>
      <c r="BX218" t="s">
        <v>518</v>
      </c>
      <c r="BY218" t="s">
        <v>518</v>
      </c>
      <c r="BZ218" t="s">
        <v>518</v>
      </c>
      <c r="CA218" t="s">
        <v>518</v>
      </c>
      <c r="CB218" t="s">
        <v>518</v>
      </c>
      <c r="CC218" t="s">
        <v>518</v>
      </c>
      <c r="CD218" t="s">
        <v>518</v>
      </c>
      <c r="CE218" t="s">
        <v>518</v>
      </c>
      <c r="CF218" t="s">
        <v>518</v>
      </c>
      <c r="CG218" t="s">
        <v>518</v>
      </c>
      <c r="CH218" t="s">
        <v>518</v>
      </c>
      <c r="CI218" t="s">
        <v>518</v>
      </c>
      <c r="CJ218" t="s">
        <v>518</v>
      </c>
      <c r="CK218" t="s">
        <v>518</v>
      </c>
      <c r="CL218" t="s">
        <v>518</v>
      </c>
      <c r="CM218" t="s">
        <v>518</v>
      </c>
      <c r="CN218" t="s">
        <v>518</v>
      </c>
      <c r="CO218" t="s">
        <v>518</v>
      </c>
      <c r="CP218" t="s">
        <v>518</v>
      </c>
      <c r="CQ218" t="s">
        <v>518</v>
      </c>
      <c r="CR218" t="s">
        <v>518</v>
      </c>
      <c r="CS218" t="s">
        <v>518</v>
      </c>
      <c r="CT218" t="s">
        <v>518</v>
      </c>
      <c r="CU218" t="s">
        <v>518</v>
      </c>
      <c r="CV218" t="s">
        <v>518</v>
      </c>
      <c r="CW218" t="s">
        <v>518</v>
      </c>
      <c r="CX218" t="s">
        <v>518</v>
      </c>
      <c r="CY218" t="s">
        <v>518</v>
      </c>
      <c r="CZ218" t="s">
        <v>518</v>
      </c>
      <c r="DA218" t="s">
        <v>518</v>
      </c>
      <c r="DB218" t="s">
        <v>518</v>
      </c>
      <c r="DC218" t="s">
        <v>518</v>
      </c>
      <c r="DD218" t="s">
        <v>518</v>
      </c>
      <c r="DE218" t="s">
        <v>518</v>
      </c>
      <c r="DF218" t="s">
        <v>518</v>
      </c>
      <c r="DG218" t="s">
        <v>518</v>
      </c>
      <c r="DH218" t="s">
        <v>518</v>
      </c>
      <c r="DI218" t="s">
        <v>518</v>
      </c>
      <c r="DJ218" t="s">
        <v>518</v>
      </c>
      <c r="DK218" t="s">
        <v>518</v>
      </c>
      <c r="DL218" t="s">
        <v>518</v>
      </c>
      <c r="DM218" t="s">
        <v>518</v>
      </c>
      <c r="DN218" t="s">
        <v>518</v>
      </c>
      <c r="DO218" t="s">
        <v>518</v>
      </c>
      <c r="DP218" t="s">
        <v>518</v>
      </c>
      <c r="DQ218" t="s">
        <v>518</v>
      </c>
      <c r="DR218" t="s">
        <v>518</v>
      </c>
      <c r="DS218" t="s">
        <v>518</v>
      </c>
      <c r="DT218" t="s">
        <v>518</v>
      </c>
      <c r="DU218" t="s">
        <v>518</v>
      </c>
      <c r="DV218" t="s">
        <v>518</v>
      </c>
      <c r="DW218" t="s">
        <v>518</v>
      </c>
      <c r="DX218" t="s">
        <v>518</v>
      </c>
      <c r="DY218" t="s">
        <v>518</v>
      </c>
      <c r="DZ218" t="s">
        <v>518</v>
      </c>
    </row>
    <row r="219" spans="1:130" x14ac:dyDescent="0.2">
      <c r="A219" s="44">
        <v>1512</v>
      </c>
      <c r="B219" s="44" t="s">
        <v>518</v>
      </c>
      <c r="C219" s="44" t="s">
        <v>49</v>
      </c>
      <c r="D219" s="44">
        <v>7</v>
      </c>
      <c r="E219" s="44">
        <v>5</v>
      </c>
      <c r="F219" s="44">
        <v>4</v>
      </c>
      <c r="G219" s="44">
        <v>4</v>
      </c>
      <c r="H219" s="44">
        <v>5</v>
      </c>
      <c r="I219" s="44">
        <v>7</v>
      </c>
      <c r="J219" s="44">
        <v>5</v>
      </c>
      <c r="K219" s="44">
        <f>AVERAGE(ABS(F219-4),ABS(G219-4),ABS(H219-4),ABS(I219-4),ABS(J219-4))</f>
        <v>1</v>
      </c>
      <c r="L219" s="44">
        <v>5</v>
      </c>
      <c r="M219" s="44">
        <v>4</v>
      </c>
      <c r="N219" s="44">
        <v>7</v>
      </c>
      <c r="O219" s="9">
        <f>AVERAGE(L219:N219)</f>
        <v>5.333333333333333</v>
      </c>
      <c r="P219" s="44">
        <v>5</v>
      </c>
      <c r="Q219" s="44">
        <v>6</v>
      </c>
      <c r="R219" s="44">
        <v>6</v>
      </c>
      <c r="S219" s="44">
        <v>5</v>
      </c>
      <c r="T219" s="44">
        <f>-P219+Q219-R219+S219</f>
        <v>0</v>
      </c>
      <c r="U219" s="44"/>
      <c r="V219" s="44"/>
      <c r="W219" s="44"/>
      <c r="X219" s="44"/>
      <c r="Y219" s="44"/>
      <c r="Z219" s="44"/>
      <c r="AA219" s="44">
        <v>4</v>
      </c>
      <c r="AB219" s="44">
        <v>5</v>
      </c>
      <c r="AC219" s="44">
        <v>4</v>
      </c>
      <c r="AD219" s="44"/>
      <c r="AE219" s="44"/>
      <c r="AF219" s="44"/>
      <c r="AG219" s="44">
        <f>AVERAGE(U219:AF219)</f>
        <v>4.333333333333333</v>
      </c>
      <c r="AH219" s="44">
        <v>4</v>
      </c>
      <c r="AI219" s="44">
        <v>5</v>
      </c>
      <c r="AJ219" s="44">
        <v>5</v>
      </c>
      <c r="AK219" s="44">
        <v>4</v>
      </c>
      <c r="AL219" s="44">
        <v>5</v>
      </c>
      <c r="AM219" s="44">
        <v>5</v>
      </c>
      <c r="AN219" s="44">
        <v>5</v>
      </c>
      <c r="AO219" s="44">
        <v>5</v>
      </c>
      <c r="AP219" s="44">
        <v>5</v>
      </c>
      <c r="AQ219" s="44">
        <v>5</v>
      </c>
      <c r="AR219" s="44">
        <v>5</v>
      </c>
      <c r="AS219" s="44">
        <v>5</v>
      </c>
      <c r="AT219">
        <f>IF(C219="Unión por la Patria (Frente de Todos)",AVERAGE(AK219:AM219)-MIN(AVERAGE(AH219:AJ219),AVERAGE(AN219:AP219),AVERAGE(AQ219:AS219)),IF(C219="Juntos por el Cambio",AVERAGE(AH219:AJ219)-MIN(AVERAGE(AK219:AM219),AVERAGE(AN219:AP219),AVERAGE(AQ219:AS219)),IF(C219="La Libertad Avanza",AVERAGE(AN219:AP219)-MIN(AVERAGE(AQ219:AS219),AVERAGE(AK219:AM219),AVERAGE(AH219:AJ219)),IF(C219="Frente de Izquierda",AVERAGE(AQ219:AS219)-MIN(AVERAGE(AN219:AP219),AVERAGE(AK219:AM219),AVERAGE(AH219:AJ219)),"N/A"))))</f>
        <v>0.33333333333333304</v>
      </c>
      <c r="AU219">
        <f>MAX(SUM(AH219:AJ219),SUM(AK219:AM219),SUM(AN219:AP219),SUM(AQ219:AS219))-MIN(SUM(AH219:AJ219),SUM(AK219:AM219),SUM(AN219:AP219),SUM(AQ219:AS219))</f>
        <v>1</v>
      </c>
      <c r="AV219">
        <f>IF(C219="Unión por la Patria (Frente de Todos)",AVERAGE(AK219:AM219)-AVERAGE(AH219:AJ219,AN219:AP219,AQ219:AS219),IF(C219="Juntos por el Cambio",AVERAGE(AH219:AJ219)-AVERAGE(AK219:AS219),IF(C219="La Libertad Avanza",AVERAGE(AN219:AP219)-AVERAGE(AQ219:AS219,AH219:AM219),IF(C219="Frente de Izquierda",AVERAGE(AQ219:AS219)-AVERAGE(AH219:AP219),"N/A"))))</f>
        <v>0.22222222222222232</v>
      </c>
      <c r="AW219">
        <f>IF(C219="Unión por la Patria (Frente de Todos)",AK219-MIN(AH219,AN219,AQ219),IF(C219="Juntos por el Cambio",AH219-MIN(AK219,AN219,AQ219),IF(C219="La Libertad Avanza",AN219-MIN(AH219,AK219,AQ219),IF(C219="Frente de Izquierda",AQ219-MIN(AH219,AK219,AN219),"N/A"))))</f>
        <v>1</v>
      </c>
      <c r="AX219">
        <f>MAX(AH219,AK219,AN219,AQ219)-MIN(AH219,AK219,AN219,AQ219)</f>
        <v>1</v>
      </c>
      <c r="AY219">
        <f>IF(C219="Unión por la Patria (Frente de Todos)",AK219-AVERAGE(AQ219,AN219,AH219),IF(C219="Juntos por el Cambio",AH219-AVERAGE(AK219,AN219,AQ219),IF(C219="La Libertad Avanza",AN219-AVERAGE(AQ219,AK219,AH219),IF(C219="Frente de Izquierda",AQ219-AVERAGE(AN219,AK219,AH219),"N/A"))))</f>
        <v>0.66666666666666696</v>
      </c>
      <c r="AZ219">
        <f>IF(C219="Unión por la Patria (Frente de Todos)",AL219-MIN(AI219,AO219,AR219),IF(C219="Juntos por el Cambio",AI219-MIN(AL219,AO219,AR219),IF(C219="La Libertad Avanza",AO219-MIN(AI219,AL219,AR219),IF(C219="Frente de Izquierda",AR219-MIN(AI219,AL219,AO219),"N/A"))))</f>
        <v>0</v>
      </c>
      <c r="BA219">
        <f>MAX(AI219,AL219,AO219,AR219)-MIN(AI219,AL219,AO219,AR219)</f>
        <v>0</v>
      </c>
      <c r="BB219">
        <f>IF(C219="Unión por la Patria (Frente de Todos)",AL219-AVERAGE(AI219,AO219,AR219),IF(C219="Juntos por el Cambio",AI219-AVERAGE(AL219,AO219,AR219),IF(C219="La Libertad Avanza",AO219-AVERAGE(AI219,AL219,AR219),IF(C219="Frente de Izquierda",AR219-AVERAGE(AI219,AL219,AO219),"N/A"))))</f>
        <v>0</v>
      </c>
      <c r="BC219">
        <f>IF(C219="Unión por la Patria (Frente de Todos)",AVERAGE(AH219:AJ219,AN219:AS219),IF(C219="Juntos por el Cambio",AVERAGE(AK219:AS219),IF(C219="La Libertad Avanza",AVERAGE(AQ219:AS219,AH219:AM219),IF(C219="Frente de Izquierda",AVERAGE(AH219:AP219),"N/A"))))</f>
        <v>4.7777777777777777</v>
      </c>
      <c r="BE219" t="s">
        <v>518</v>
      </c>
      <c r="BF219" t="s">
        <v>518</v>
      </c>
      <c r="BG219" t="s">
        <v>518</v>
      </c>
      <c r="BH219" t="s">
        <v>518</v>
      </c>
      <c r="BI219" t="s">
        <v>518</v>
      </c>
      <c r="BJ219" t="s">
        <v>518</v>
      </c>
      <c r="BK219" t="s">
        <v>518</v>
      </c>
      <c r="BL219" t="s">
        <v>518</v>
      </c>
      <c r="BM219" t="s">
        <v>518</v>
      </c>
      <c r="BN219" t="s">
        <v>518</v>
      </c>
      <c r="BO219" t="s">
        <v>518</v>
      </c>
      <c r="BP219" t="s">
        <v>518</v>
      </c>
      <c r="BQ219" t="s">
        <v>518</v>
      </c>
      <c r="BR219" t="s">
        <v>518</v>
      </c>
      <c r="BS219" t="s">
        <v>518</v>
      </c>
      <c r="BT219" t="s">
        <v>518</v>
      </c>
      <c r="BU219" t="s">
        <v>518</v>
      </c>
      <c r="BV219" t="s">
        <v>518</v>
      </c>
      <c r="BW219" t="s">
        <v>518</v>
      </c>
      <c r="BX219" t="s">
        <v>518</v>
      </c>
      <c r="BY219" t="s">
        <v>518</v>
      </c>
      <c r="BZ219" t="s">
        <v>518</v>
      </c>
      <c r="CA219" t="s">
        <v>518</v>
      </c>
      <c r="CB219" t="s">
        <v>518</v>
      </c>
      <c r="CC219" t="s">
        <v>518</v>
      </c>
      <c r="CD219" t="s">
        <v>518</v>
      </c>
      <c r="CE219" t="s">
        <v>518</v>
      </c>
      <c r="CF219" t="s">
        <v>518</v>
      </c>
      <c r="CG219" t="s">
        <v>518</v>
      </c>
      <c r="CH219" t="s">
        <v>518</v>
      </c>
      <c r="CI219" t="s">
        <v>518</v>
      </c>
      <c r="CJ219" t="s">
        <v>518</v>
      </c>
      <c r="CK219" t="s">
        <v>518</v>
      </c>
      <c r="CL219" t="s">
        <v>518</v>
      </c>
      <c r="CM219" t="s">
        <v>518</v>
      </c>
      <c r="CN219" t="s">
        <v>518</v>
      </c>
      <c r="CO219" t="s">
        <v>518</v>
      </c>
      <c r="CP219" t="s">
        <v>518</v>
      </c>
      <c r="CQ219" t="s">
        <v>518</v>
      </c>
      <c r="CR219" t="s">
        <v>518</v>
      </c>
      <c r="CS219" t="s">
        <v>518</v>
      </c>
      <c r="CT219" t="s">
        <v>518</v>
      </c>
      <c r="CU219" t="s">
        <v>518</v>
      </c>
      <c r="CV219" t="s">
        <v>518</v>
      </c>
      <c r="CW219" t="s">
        <v>518</v>
      </c>
      <c r="CX219" t="s">
        <v>518</v>
      </c>
      <c r="CY219" t="s">
        <v>518</v>
      </c>
      <c r="CZ219" t="s">
        <v>518</v>
      </c>
      <c r="DA219" t="s">
        <v>518</v>
      </c>
      <c r="DB219" t="s">
        <v>518</v>
      </c>
      <c r="DC219" t="s">
        <v>518</v>
      </c>
      <c r="DD219" t="s">
        <v>518</v>
      </c>
      <c r="DE219" t="s">
        <v>518</v>
      </c>
      <c r="DF219" t="s">
        <v>518</v>
      </c>
      <c r="DG219" t="s">
        <v>518</v>
      </c>
      <c r="DH219" t="s">
        <v>518</v>
      </c>
      <c r="DI219" t="s">
        <v>518</v>
      </c>
      <c r="DJ219" t="s">
        <v>518</v>
      </c>
      <c r="DK219" t="s">
        <v>518</v>
      </c>
      <c r="DL219" t="s">
        <v>518</v>
      </c>
      <c r="DM219" t="s">
        <v>518</v>
      </c>
      <c r="DN219" t="s">
        <v>518</v>
      </c>
      <c r="DO219" t="s">
        <v>518</v>
      </c>
      <c r="DP219" t="s">
        <v>518</v>
      </c>
      <c r="DQ219" t="s">
        <v>518</v>
      </c>
      <c r="DR219" t="s">
        <v>518</v>
      </c>
      <c r="DS219" t="s">
        <v>518</v>
      </c>
      <c r="DT219" t="s">
        <v>518</v>
      </c>
      <c r="DU219" t="s">
        <v>518</v>
      </c>
      <c r="DV219" t="s">
        <v>518</v>
      </c>
      <c r="DW219" t="s">
        <v>518</v>
      </c>
      <c r="DX219" t="s">
        <v>518</v>
      </c>
      <c r="DY219" t="s">
        <v>518</v>
      </c>
      <c r="DZ219" t="s">
        <v>518</v>
      </c>
    </row>
    <row r="220" spans="1:130" x14ac:dyDescent="0.2">
      <c r="A220" s="44">
        <v>1580</v>
      </c>
      <c r="B220" s="44" t="s">
        <v>518</v>
      </c>
      <c r="C220" s="44" t="s">
        <v>53</v>
      </c>
      <c r="D220" s="44">
        <v>5</v>
      </c>
      <c r="E220" s="44">
        <v>7</v>
      </c>
      <c r="F220" s="44">
        <v>4</v>
      </c>
      <c r="G220" s="44">
        <v>4</v>
      </c>
      <c r="H220" s="44">
        <v>7</v>
      </c>
      <c r="I220" s="44">
        <v>7</v>
      </c>
      <c r="J220" s="44">
        <v>5</v>
      </c>
      <c r="K220" s="44">
        <f>AVERAGE(ABS(F220-4),ABS(G220-4),ABS(H220-4),ABS(I220-4),ABS(J220-4))</f>
        <v>1.4</v>
      </c>
      <c r="L220" s="44">
        <v>6</v>
      </c>
      <c r="M220" s="44">
        <v>7</v>
      </c>
      <c r="N220" s="44">
        <v>7</v>
      </c>
      <c r="O220" s="9">
        <f>AVERAGE(L220:N220)</f>
        <v>6.666666666666667</v>
      </c>
      <c r="P220" s="44">
        <v>6</v>
      </c>
      <c r="Q220" s="44">
        <v>6</v>
      </c>
      <c r="R220" s="44">
        <v>7</v>
      </c>
      <c r="S220" s="44">
        <v>7</v>
      </c>
      <c r="T220" s="44">
        <f>-P220+Q220-R220+S220</f>
        <v>0</v>
      </c>
      <c r="U220" s="44"/>
      <c r="V220" s="44"/>
      <c r="W220" s="44"/>
      <c r="X220" s="44">
        <v>5</v>
      </c>
      <c r="Y220" s="44">
        <v>4</v>
      </c>
      <c r="Z220" s="44">
        <v>4</v>
      </c>
      <c r="AA220" s="44"/>
      <c r="AB220" s="44"/>
      <c r="AC220" s="44"/>
      <c r="AD220" s="44"/>
      <c r="AE220" s="44"/>
      <c r="AF220" s="44"/>
      <c r="AG220" s="44">
        <f>AVERAGE(U220:AF220)</f>
        <v>4.333333333333333</v>
      </c>
      <c r="AH220" s="44">
        <v>4</v>
      </c>
      <c r="AI220" s="44">
        <v>4</v>
      </c>
      <c r="AJ220" s="44">
        <v>4</v>
      </c>
      <c r="AK220" s="44">
        <v>4</v>
      </c>
      <c r="AL220" s="44">
        <v>4</v>
      </c>
      <c r="AM220" s="44">
        <v>4</v>
      </c>
      <c r="AN220" s="44">
        <v>1</v>
      </c>
      <c r="AO220" s="44">
        <v>1</v>
      </c>
      <c r="AP220" s="44">
        <v>1</v>
      </c>
      <c r="AQ220" s="44">
        <v>3</v>
      </c>
      <c r="AR220" s="44">
        <v>3</v>
      </c>
      <c r="AS220" s="44">
        <v>3</v>
      </c>
      <c r="AT220">
        <f>IF(C220="Unión por la Patria (Frente de Todos)",AVERAGE(AK220:AM220)-MIN(AVERAGE(AH220:AJ220),AVERAGE(AN220:AP220),AVERAGE(AQ220:AS220)),IF(C220="Juntos por el Cambio",AVERAGE(AH220:AJ220)-MIN(AVERAGE(AK220:AM220),AVERAGE(AN220:AP220),AVERAGE(AQ220:AS220)),IF(C220="La Libertad Avanza",AVERAGE(AN220:AP220)-MIN(AVERAGE(AQ220:AS220),AVERAGE(AK220:AM220),AVERAGE(AH220:AJ220)),IF(C220="Frente de Izquierda",AVERAGE(AQ220:AS220)-MIN(AVERAGE(AN220:AP220),AVERAGE(AK220:AM220),AVERAGE(AH220:AJ220)),"N/A"))))</f>
        <v>3</v>
      </c>
      <c r="AU220">
        <f>MAX(SUM(AH220:AJ220),SUM(AK220:AM220),SUM(AN220:AP220),SUM(AQ220:AS220))-MIN(SUM(AH220:AJ220),SUM(AK220:AM220),SUM(AN220:AP220),SUM(AQ220:AS220))</f>
        <v>9</v>
      </c>
      <c r="AV220">
        <f>IF(C220="Unión por la Patria (Frente de Todos)",AVERAGE(AK220:AM220)-AVERAGE(AH220:AJ220,AN220:AP220,AQ220:AS220),IF(C220="Juntos por el Cambio",AVERAGE(AH220:AJ220)-AVERAGE(AK220:AS220),IF(C220="La Libertad Avanza",AVERAGE(AN220:AP220)-AVERAGE(AQ220:AS220,AH220:AM220),IF(C220="Frente de Izquierda",AVERAGE(AQ220:AS220)-AVERAGE(AH220:AP220),"N/A"))))</f>
        <v>1.3333333333333335</v>
      </c>
      <c r="AW220">
        <f>IF(C220="Unión por la Patria (Frente de Todos)",AK220-MIN(AH220,AN220,AQ220),IF(C220="Juntos por el Cambio",AH220-MIN(AK220,AN220,AQ220),IF(C220="La Libertad Avanza",AN220-MIN(AH220,AK220,AQ220),IF(C220="Frente de Izquierda",AQ220-MIN(AH220,AK220,AN220),"N/A"))))</f>
        <v>3</v>
      </c>
      <c r="AX220">
        <f>MAX(AH220,AK220,AN220,AQ220)-MIN(AH220,AK220,AN220,AQ220)</f>
        <v>3</v>
      </c>
      <c r="AY220">
        <f>IF(C220="Unión por la Patria (Frente de Todos)",AK220-AVERAGE(AQ220,AN220,AH220),IF(C220="Juntos por el Cambio",AH220-AVERAGE(AK220,AN220,AQ220),IF(C220="La Libertad Avanza",AN220-AVERAGE(AQ220,AK220,AH220),IF(C220="Frente de Izquierda",AQ220-AVERAGE(AN220,AK220,AH220),"N/A"))))</f>
        <v>1.3333333333333335</v>
      </c>
      <c r="AZ220">
        <f>IF(C220="Unión por la Patria (Frente de Todos)",AL220-MIN(AI220,AO220,AR220),IF(C220="Juntos por el Cambio",AI220-MIN(AL220,AO220,AR220),IF(C220="La Libertad Avanza",AO220-MIN(AI220,AL220,AR220),IF(C220="Frente de Izquierda",AR220-MIN(AI220,AL220,AO220),"N/A"))))</f>
        <v>3</v>
      </c>
      <c r="BA220">
        <f>MAX(AI220,AL220,AO220,AR220)-MIN(AI220,AL220,AO220,AR220)</f>
        <v>3</v>
      </c>
      <c r="BB220">
        <f>IF(C220="Unión por la Patria (Frente de Todos)",AL220-AVERAGE(AI220,AO220,AR220),IF(C220="Juntos por el Cambio",AI220-AVERAGE(AL220,AO220,AR220),IF(C220="La Libertad Avanza",AO220-AVERAGE(AI220,AL220,AR220),IF(C220="Frente de Izquierda",AR220-AVERAGE(AI220,AL220,AO220),"N/A"))))</f>
        <v>1.3333333333333335</v>
      </c>
      <c r="BC220">
        <f>IF(C220="Unión por la Patria (Frente de Todos)",AVERAGE(AH220:AJ220,AN220:AS220),IF(C220="Juntos por el Cambio",AVERAGE(AK220:AS220),IF(C220="La Libertad Avanza",AVERAGE(AQ220:AS220,AH220:AM220),IF(C220="Frente de Izquierda",AVERAGE(AH220:AP220),"N/A"))))</f>
        <v>2.6666666666666665</v>
      </c>
      <c r="BE220" t="s">
        <v>518</v>
      </c>
      <c r="BF220" t="s">
        <v>518</v>
      </c>
      <c r="BG220" t="s">
        <v>518</v>
      </c>
      <c r="BH220" t="s">
        <v>518</v>
      </c>
      <c r="BI220" t="s">
        <v>518</v>
      </c>
      <c r="BJ220" t="s">
        <v>518</v>
      </c>
      <c r="BK220" t="s">
        <v>518</v>
      </c>
      <c r="BL220" t="s">
        <v>518</v>
      </c>
      <c r="BM220" t="s">
        <v>518</v>
      </c>
      <c r="BN220" t="s">
        <v>518</v>
      </c>
      <c r="BO220" t="s">
        <v>518</v>
      </c>
      <c r="BP220" t="s">
        <v>518</v>
      </c>
      <c r="BQ220" t="s">
        <v>518</v>
      </c>
      <c r="BR220" t="s">
        <v>518</v>
      </c>
      <c r="BS220" t="s">
        <v>518</v>
      </c>
      <c r="BT220" t="s">
        <v>518</v>
      </c>
      <c r="BU220" t="s">
        <v>518</v>
      </c>
      <c r="BV220" t="s">
        <v>518</v>
      </c>
      <c r="BW220" t="s">
        <v>518</v>
      </c>
      <c r="BX220" t="s">
        <v>518</v>
      </c>
      <c r="BY220" t="s">
        <v>518</v>
      </c>
      <c r="BZ220" t="s">
        <v>518</v>
      </c>
      <c r="CA220" t="s">
        <v>518</v>
      </c>
      <c r="CB220" t="s">
        <v>518</v>
      </c>
      <c r="CC220" t="s">
        <v>518</v>
      </c>
      <c r="CD220" t="s">
        <v>518</v>
      </c>
      <c r="CE220" t="s">
        <v>518</v>
      </c>
      <c r="CF220" t="s">
        <v>518</v>
      </c>
      <c r="CG220" t="s">
        <v>518</v>
      </c>
      <c r="CH220" t="s">
        <v>518</v>
      </c>
      <c r="CI220" t="s">
        <v>518</v>
      </c>
      <c r="CJ220" t="s">
        <v>518</v>
      </c>
      <c r="CK220" t="s">
        <v>518</v>
      </c>
      <c r="CL220" t="s">
        <v>518</v>
      </c>
      <c r="CM220" t="s">
        <v>518</v>
      </c>
      <c r="CN220" t="s">
        <v>518</v>
      </c>
      <c r="CO220" t="s">
        <v>518</v>
      </c>
      <c r="CP220" t="s">
        <v>518</v>
      </c>
      <c r="CQ220" t="s">
        <v>518</v>
      </c>
      <c r="CR220" t="s">
        <v>518</v>
      </c>
      <c r="CS220" t="s">
        <v>518</v>
      </c>
      <c r="CT220" t="s">
        <v>518</v>
      </c>
      <c r="CU220" t="s">
        <v>518</v>
      </c>
      <c r="CV220" t="s">
        <v>518</v>
      </c>
      <c r="CW220" t="s">
        <v>518</v>
      </c>
      <c r="CX220" t="s">
        <v>518</v>
      </c>
      <c r="CY220" t="s">
        <v>518</v>
      </c>
      <c r="CZ220" t="s">
        <v>518</v>
      </c>
      <c r="DA220" t="s">
        <v>518</v>
      </c>
      <c r="DB220" t="s">
        <v>518</v>
      </c>
      <c r="DC220" t="s">
        <v>518</v>
      </c>
      <c r="DD220" t="s">
        <v>518</v>
      </c>
      <c r="DE220" t="s">
        <v>518</v>
      </c>
      <c r="DF220" t="s">
        <v>518</v>
      </c>
      <c r="DG220" t="s">
        <v>518</v>
      </c>
      <c r="DH220" t="s">
        <v>518</v>
      </c>
      <c r="DI220" t="s">
        <v>518</v>
      </c>
      <c r="DJ220" t="s">
        <v>518</v>
      </c>
      <c r="DK220" t="s">
        <v>518</v>
      </c>
      <c r="DL220" t="s">
        <v>518</v>
      </c>
      <c r="DM220" t="s">
        <v>518</v>
      </c>
      <c r="DN220" t="s">
        <v>518</v>
      </c>
      <c r="DO220" t="s">
        <v>518</v>
      </c>
      <c r="DP220" t="s">
        <v>518</v>
      </c>
      <c r="DQ220" t="s">
        <v>518</v>
      </c>
      <c r="DR220" t="s">
        <v>518</v>
      </c>
      <c r="DS220" t="s">
        <v>518</v>
      </c>
      <c r="DT220" t="s">
        <v>518</v>
      </c>
      <c r="DU220" t="s">
        <v>518</v>
      </c>
      <c r="DV220" t="s">
        <v>518</v>
      </c>
      <c r="DW220" t="s">
        <v>518</v>
      </c>
      <c r="DX220" t="s">
        <v>518</v>
      </c>
      <c r="DY220" t="s">
        <v>518</v>
      </c>
      <c r="DZ220" t="s">
        <v>518</v>
      </c>
    </row>
    <row r="221" spans="1:130" x14ac:dyDescent="0.2">
      <c r="A221" s="44">
        <v>621</v>
      </c>
      <c r="B221" s="44" t="s">
        <v>518</v>
      </c>
      <c r="C221" s="44" t="s">
        <v>47</v>
      </c>
      <c r="D221" s="44">
        <v>5</v>
      </c>
      <c r="E221" s="44">
        <v>5</v>
      </c>
      <c r="F221" s="44">
        <v>4</v>
      </c>
      <c r="G221" s="44">
        <v>5</v>
      </c>
      <c r="H221" s="44">
        <v>4</v>
      </c>
      <c r="I221" s="44">
        <v>4</v>
      </c>
      <c r="J221" s="44">
        <v>5</v>
      </c>
      <c r="K221" s="44">
        <f>AVERAGE(ABS(F221-4),ABS(G221-4),ABS(H221-4),ABS(I221-4),ABS(J221-4))</f>
        <v>0.4</v>
      </c>
      <c r="L221" s="44">
        <v>5</v>
      </c>
      <c r="M221" s="44">
        <v>5</v>
      </c>
      <c r="N221" s="44">
        <v>6</v>
      </c>
      <c r="O221" s="9">
        <f>AVERAGE(L221:N221)</f>
        <v>5.333333333333333</v>
      </c>
      <c r="P221" s="44">
        <v>7</v>
      </c>
      <c r="Q221" s="44">
        <v>6</v>
      </c>
      <c r="R221" s="44">
        <v>5</v>
      </c>
      <c r="S221" s="44">
        <v>4</v>
      </c>
      <c r="T221" s="44">
        <f>-P221+Q221-R221+S221</f>
        <v>-2</v>
      </c>
      <c r="U221" s="44">
        <v>4</v>
      </c>
      <c r="V221" s="44">
        <v>5</v>
      </c>
      <c r="W221" s="44">
        <v>5</v>
      </c>
      <c r="X221" s="44"/>
      <c r="Y221" s="44"/>
      <c r="Z221" s="44"/>
      <c r="AA221" s="44"/>
      <c r="AB221" s="44"/>
      <c r="AC221" s="44"/>
      <c r="AD221" s="44"/>
      <c r="AE221" s="44"/>
      <c r="AF221" s="44"/>
      <c r="AG221" s="44">
        <f>AVERAGE(U221:AF221)</f>
        <v>4.666666666666667</v>
      </c>
      <c r="AH221" s="44">
        <v>4</v>
      </c>
      <c r="AI221" s="44">
        <v>5</v>
      </c>
      <c r="AJ221" s="44">
        <v>4</v>
      </c>
      <c r="AK221" s="44">
        <v>2</v>
      </c>
      <c r="AL221" s="44">
        <v>3</v>
      </c>
      <c r="AM221" s="44">
        <v>4</v>
      </c>
      <c r="AN221" s="44">
        <v>3</v>
      </c>
      <c r="AO221" s="44">
        <v>4</v>
      </c>
      <c r="AP221" s="44">
        <v>4</v>
      </c>
      <c r="AQ221" s="44">
        <v>3</v>
      </c>
      <c r="AR221" s="44">
        <v>4</v>
      </c>
      <c r="AS221" s="44">
        <v>3</v>
      </c>
      <c r="AT221">
        <f>IF(C221="Unión por la Patria (Frente de Todos)",AVERAGE(AK221:AM221)-MIN(AVERAGE(AH221:AJ221),AVERAGE(AN221:AP221),AVERAGE(AQ221:AS221)),IF(C221="Juntos por el Cambio",AVERAGE(AH221:AJ221)-MIN(AVERAGE(AK221:AM221),AVERAGE(AN221:AP221),AVERAGE(AQ221:AS221)),IF(C221="La Libertad Avanza",AVERAGE(AN221:AP221)-MIN(AVERAGE(AQ221:AS221),AVERAGE(AK221:AM221),AVERAGE(AH221:AJ221)),IF(C221="Frente de Izquierda",AVERAGE(AQ221:AS221)-MIN(AVERAGE(AN221:AP221),AVERAGE(AK221:AM221),AVERAGE(AH221:AJ221)),"N/A"))))</f>
        <v>1.333333333333333</v>
      </c>
      <c r="AU221">
        <f>MAX(SUM(AH221:AJ221),SUM(AK221:AM221),SUM(AN221:AP221),SUM(AQ221:AS221))-MIN(SUM(AH221:AJ221),SUM(AK221:AM221),SUM(AN221:AP221),SUM(AQ221:AS221))</f>
        <v>4</v>
      </c>
      <c r="AV221">
        <f>IF(C221="Unión por la Patria (Frente de Todos)",AVERAGE(AK221:AM221)-AVERAGE(AH221:AJ221,AN221:AP221,AQ221:AS221),IF(C221="Juntos por el Cambio",AVERAGE(AH221:AJ221)-AVERAGE(AK221:AS221),IF(C221="La Libertad Avanza",AVERAGE(AN221:AP221)-AVERAGE(AQ221:AS221,AH221:AM221),IF(C221="Frente de Izquierda",AVERAGE(AQ221:AS221)-AVERAGE(AH221:AP221),"N/A"))))</f>
        <v>0.99999999999999956</v>
      </c>
      <c r="AW221">
        <f>IF(C221="Unión por la Patria (Frente de Todos)",AK221-MIN(AH221,AN221,AQ221),IF(C221="Juntos por el Cambio",AH221-MIN(AK221,AN221,AQ221),IF(C221="La Libertad Avanza",AN221-MIN(AH221,AK221,AQ221),IF(C221="Frente de Izquierda",AQ221-MIN(AH221,AK221,AN221),"N/A"))))</f>
        <v>2</v>
      </c>
      <c r="AX221">
        <f>MAX(AH221,AK221,AN221,AQ221)-MIN(AH221,AK221,AN221,AQ221)</f>
        <v>2</v>
      </c>
      <c r="AY221">
        <f>IF(C221="Unión por la Patria (Frente de Todos)",AK221-AVERAGE(AQ221,AN221,AH221),IF(C221="Juntos por el Cambio",AH221-AVERAGE(AK221,AN221,AQ221),IF(C221="La Libertad Avanza",AN221-AVERAGE(AQ221,AK221,AH221),IF(C221="Frente de Izquierda",AQ221-AVERAGE(AN221,AK221,AH221),"N/A"))))</f>
        <v>1.3333333333333335</v>
      </c>
      <c r="AZ221">
        <f>IF(C221="Unión por la Patria (Frente de Todos)",AL221-MIN(AI221,AO221,AR221),IF(C221="Juntos por el Cambio",AI221-MIN(AL221,AO221,AR221),IF(C221="La Libertad Avanza",AO221-MIN(AI221,AL221,AR221),IF(C221="Frente de Izquierda",AR221-MIN(AI221,AL221,AO221),"N/A"))))</f>
        <v>2</v>
      </c>
      <c r="BA221">
        <f>MAX(AI221,AL221,AO221,AR221)-MIN(AI221,AL221,AO221,AR221)</f>
        <v>2</v>
      </c>
      <c r="BB221">
        <f>IF(C221="Unión por la Patria (Frente de Todos)",AL221-AVERAGE(AI221,AO221,AR221),IF(C221="Juntos por el Cambio",AI221-AVERAGE(AL221,AO221,AR221),IF(C221="La Libertad Avanza",AO221-AVERAGE(AI221,AL221,AR221),IF(C221="Frente de Izquierda",AR221-AVERAGE(AI221,AL221,AO221),"N/A"))))</f>
        <v>1.3333333333333335</v>
      </c>
      <c r="BC221">
        <f>IF(C221="Unión por la Patria (Frente de Todos)",AVERAGE(AH221:AJ221,AN221:AS221),IF(C221="Juntos por el Cambio",AVERAGE(AK221:AS221),IF(C221="La Libertad Avanza",AVERAGE(AQ221:AS221,AH221:AM221),IF(C221="Frente de Izquierda",AVERAGE(AH221:AP221),"N/A"))))</f>
        <v>3.3333333333333335</v>
      </c>
      <c r="BE221" t="s">
        <v>518</v>
      </c>
      <c r="BF221" t="s">
        <v>518</v>
      </c>
      <c r="BG221" t="s">
        <v>518</v>
      </c>
      <c r="BH221" t="s">
        <v>518</v>
      </c>
      <c r="BI221" t="s">
        <v>518</v>
      </c>
      <c r="BJ221" t="s">
        <v>518</v>
      </c>
      <c r="BK221" t="s">
        <v>518</v>
      </c>
      <c r="BL221" t="s">
        <v>518</v>
      </c>
      <c r="BM221" t="s">
        <v>518</v>
      </c>
      <c r="BN221" t="s">
        <v>518</v>
      </c>
      <c r="BO221" t="s">
        <v>518</v>
      </c>
      <c r="BP221" t="s">
        <v>518</v>
      </c>
      <c r="BQ221" t="s">
        <v>518</v>
      </c>
      <c r="BR221" t="s">
        <v>518</v>
      </c>
      <c r="BS221" t="s">
        <v>518</v>
      </c>
      <c r="BT221" t="s">
        <v>518</v>
      </c>
      <c r="BU221" t="s">
        <v>518</v>
      </c>
      <c r="BV221" t="s">
        <v>518</v>
      </c>
      <c r="BW221" t="s">
        <v>518</v>
      </c>
      <c r="BX221" t="s">
        <v>518</v>
      </c>
      <c r="BY221" t="s">
        <v>518</v>
      </c>
      <c r="BZ221" t="s">
        <v>518</v>
      </c>
      <c r="CA221" t="s">
        <v>518</v>
      </c>
      <c r="CB221" t="s">
        <v>518</v>
      </c>
      <c r="CC221" t="s">
        <v>518</v>
      </c>
      <c r="CD221" t="s">
        <v>518</v>
      </c>
      <c r="CE221" t="s">
        <v>518</v>
      </c>
      <c r="CF221" t="s">
        <v>518</v>
      </c>
      <c r="CG221" t="s">
        <v>518</v>
      </c>
      <c r="CH221" t="s">
        <v>518</v>
      </c>
      <c r="CI221" t="s">
        <v>518</v>
      </c>
      <c r="CJ221" t="s">
        <v>518</v>
      </c>
      <c r="CK221" t="s">
        <v>518</v>
      </c>
      <c r="CL221" t="s">
        <v>518</v>
      </c>
      <c r="CM221" t="s">
        <v>518</v>
      </c>
      <c r="CN221" t="s">
        <v>518</v>
      </c>
      <c r="CO221" t="s">
        <v>518</v>
      </c>
      <c r="CP221" t="s">
        <v>518</v>
      </c>
      <c r="CQ221" t="s">
        <v>518</v>
      </c>
      <c r="CR221" t="s">
        <v>518</v>
      </c>
      <c r="CS221" t="s">
        <v>518</v>
      </c>
      <c r="CT221" t="s">
        <v>518</v>
      </c>
      <c r="CU221" t="s">
        <v>518</v>
      </c>
      <c r="CV221" t="str">
        <f>IF(BE221="Unión por la Patria (Frente de Todos)",AVERAGE(CM221:CO221)-MIN(AVERAGE(CJ221:CL221),AVERAGE(CP221:CR221),AVERAGE(CS221:CU221)),IF(BE221="Juntos por el Cambio",AVERAGE(CJ221:CL221)-MIN(AVERAGE(CM221:CO221),AVERAGE(CP221:CR221),AVERAGE(CS221:CU221)),IF(BE221="La Libertad Avanza",AVERAGE(CP221:CR221)-MIN(AVERAGE(CS221:CU221),AVERAGE(CM221:CO221),AVERAGE(CJ221:CL221)),IF(BE221="Frente de Izquierda",AVERAGE(CS221:CU221)-MIN(AVERAGE(CP221:CR221),AVERAGE(CM221:CO221),AVERAGE(CJ221:CL221)),"N/A"))))</f>
        <v>N/A</v>
      </c>
      <c r="CW221" t="str">
        <f>IF(BF221="Unión por la Patria (Frente de Todos)",AVERAGE(CN221:CP221)-MIN(AVERAGE(CK221:CM221),AVERAGE(CQ221:CS221),AVERAGE(CT221:CV221)),IF(BF221="Juntos por el Cambio",AVERAGE(CK221:CM221)-MIN(AVERAGE(CN221:CP221),AVERAGE(CQ221:CS221),AVERAGE(CT221:CV221)),IF(BF221="La Libertad Avanza",AVERAGE(CQ221:CS221)-MIN(AVERAGE(CT221:CV221),AVERAGE(CN221:CP221),AVERAGE(CK221:CM221)),IF(BF221="Frente de Izquierda",AVERAGE(CT221:CV221)-MIN(AVERAGE(CQ221:CS221),AVERAGE(CN221:CP221),AVERAGE(CK221:CM221)),"N/A"))))</f>
        <v>N/A</v>
      </c>
      <c r="CX221" t="str">
        <f>IF(BG221="Unión por la Patria (Frente de Todos)",AVERAGE(CO221:CQ221)-MIN(AVERAGE(CL221:CN221),AVERAGE(CR221:CT221),AVERAGE(CU221:CW221)),IF(BG221="Juntos por el Cambio",AVERAGE(CL221:CN221)-MIN(AVERAGE(CO221:CQ221),AVERAGE(CR221:CT221),AVERAGE(CU221:CW221)),IF(BG221="La Libertad Avanza",AVERAGE(CR221:CT221)-MIN(AVERAGE(CU221:CW221),AVERAGE(CO221:CQ221),AVERAGE(CL221:CN221)),IF(BG221="Frente de Izquierda",AVERAGE(CU221:CW221)-MIN(AVERAGE(CR221:CT221),AVERAGE(CO221:CQ221),AVERAGE(CL221:CN221)),"N/A"))))</f>
        <v>N/A</v>
      </c>
      <c r="CY221" t="str">
        <f>IF(BH221="Unión por la Patria (Frente de Todos)",AVERAGE(CP221:CR221)-MIN(AVERAGE(CM221:CO221),AVERAGE(CS221:CU221),AVERAGE(CV221:CX221)),IF(BH221="Juntos por el Cambio",AVERAGE(CM221:CO221)-MIN(AVERAGE(CP221:CR221),AVERAGE(CS221:CU221),AVERAGE(CV221:CX221)),IF(BH221="La Libertad Avanza",AVERAGE(CS221:CU221)-MIN(AVERAGE(CV221:CX221),AVERAGE(CP221:CR221),AVERAGE(CM221:CO221)),IF(BH221="Frente de Izquierda",AVERAGE(CV221:CX221)-MIN(AVERAGE(CS221:CU221),AVERAGE(CP221:CR221),AVERAGE(CM221:CO221)),"N/A"))))</f>
        <v>N/A</v>
      </c>
      <c r="CZ221" t="str">
        <f>IF(BI221="Unión por la Patria (Frente de Todos)",AVERAGE(CQ221:CS221)-MIN(AVERAGE(CN221:CP221),AVERAGE(CT221:CV221),AVERAGE(CW221:CY221)),IF(BI221="Juntos por el Cambio",AVERAGE(CN221:CP221)-MIN(AVERAGE(CQ221:CS221),AVERAGE(CT221:CV221),AVERAGE(CW221:CY221)),IF(BI221="La Libertad Avanza",AVERAGE(CT221:CV221)-MIN(AVERAGE(CW221:CY221),AVERAGE(CQ221:CS221),AVERAGE(CN221:CP221)),IF(BI221="Frente de Izquierda",AVERAGE(CW221:CY221)-MIN(AVERAGE(CT221:CV221),AVERAGE(CQ221:CS221),AVERAGE(CN221:CP221)),"N/A"))))</f>
        <v>N/A</v>
      </c>
      <c r="DA221" t="str">
        <f>IF(BJ221="Unión por la Patria (Frente de Todos)",AVERAGE(CR221:CT221)-MIN(AVERAGE(CO221:CQ221),AVERAGE(CU221:CW221),AVERAGE(CX221:CZ221)),IF(BJ221="Juntos por el Cambio",AVERAGE(CO221:CQ221)-MIN(AVERAGE(CR221:CT221),AVERAGE(CU221:CW221),AVERAGE(CX221:CZ221)),IF(BJ221="La Libertad Avanza",AVERAGE(CU221:CW221)-MIN(AVERAGE(CX221:CZ221),AVERAGE(CR221:CT221),AVERAGE(CO221:CQ221)),IF(BJ221="Frente de Izquierda",AVERAGE(CX221:CZ221)-MIN(AVERAGE(CU221:CW221),AVERAGE(CR221:CT221),AVERAGE(CO221:CQ221)),"N/A"))))</f>
        <v>N/A</v>
      </c>
      <c r="DB221" t="str">
        <f>IF(BK221="Unión por la Patria (Frente de Todos)",AVERAGE(CS221:CU221)-MIN(AVERAGE(CP221:CR221),AVERAGE(CV221:CX221),AVERAGE(CY221:DA221)),IF(BK221="Juntos por el Cambio",AVERAGE(CP221:CR221)-MIN(AVERAGE(CS221:CU221),AVERAGE(CV221:CX221),AVERAGE(CY221:DA221)),IF(BK221="La Libertad Avanza",AVERAGE(CV221:CX221)-MIN(AVERAGE(CY221:DA221),AVERAGE(CS221:CU221),AVERAGE(CP221:CR221)),IF(BK221="Frente de Izquierda",AVERAGE(CY221:DA221)-MIN(AVERAGE(CV221:CX221),AVERAGE(CS221:CU221),AVERAGE(CP221:CR221)),"N/A"))))</f>
        <v>N/A</v>
      </c>
      <c r="DC221" t="str">
        <f>IF(BL221="Unión por la Patria (Frente de Todos)",AVERAGE(CT221:CV221)-MIN(AVERAGE(CQ221:CS221),AVERAGE(CW221:CY221),AVERAGE(CZ221:DB221)),IF(BL221="Juntos por el Cambio",AVERAGE(CQ221:CS221)-MIN(AVERAGE(CT221:CV221),AVERAGE(CW221:CY221),AVERAGE(CZ221:DB221)),IF(BL221="La Libertad Avanza",AVERAGE(CW221:CY221)-MIN(AVERAGE(CZ221:DB221),AVERAGE(CT221:CV221),AVERAGE(CQ221:CS221)),IF(BL221="Frente de Izquierda",AVERAGE(CZ221:DB221)-MIN(AVERAGE(CW221:CY221),AVERAGE(CT221:CV221),AVERAGE(CQ221:CS221)),"N/A"))))</f>
        <v>N/A</v>
      </c>
      <c r="DD221" t="str">
        <f>IF(BE221="Unión por la Patria (Frente de Todos)",CN221-AVERAGE(CK221,CQ221,CT221),IF(BE221="Juntos por el Cambio",CK221-AVERAGE(CN221,CQ221,CT221),IF(BE221="La Libertad Avanza",CQ221-AVERAGE(CK221,CN221,CT221),IF(BE221="Frente de Izquierda",CT221-AVERAGE(CK221,CN221,CQ221),"N/A"))))</f>
        <v>N/A</v>
      </c>
      <c r="DE221" t="str">
        <f>IF(BE221="Unión por la Patria (Frente de Todos)",AVERAGE(CJ221:CL221,CP221:CU221),IF(BE221="Juntos por el Cambio",AVERAGE(CM221:CU221),IF(BE221="La Libertad Avanza",AVERAGE(CS221:CU221,CJ221:CO221),IF(BE221="Frente de Izquierda",AVERAGE(CJ221:CR221),"N/A"))))</f>
        <v>N/A</v>
      </c>
      <c r="DF221" t="s">
        <v>518</v>
      </c>
      <c r="DG221" t="s">
        <v>518</v>
      </c>
      <c r="DH221" t="s">
        <v>518</v>
      </c>
      <c r="DI221" t="s">
        <v>518</v>
      </c>
      <c r="DJ221" t="s">
        <v>518</v>
      </c>
      <c r="DK221" t="s">
        <v>518</v>
      </c>
      <c r="DL221" t="s">
        <v>518</v>
      </c>
      <c r="DM221" t="s">
        <v>518</v>
      </c>
      <c r="DN221" t="s">
        <v>518</v>
      </c>
      <c r="DO221" t="s">
        <v>518</v>
      </c>
      <c r="DP221" t="s">
        <v>518</v>
      </c>
      <c r="DQ221" t="s">
        <v>518</v>
      </c>
      <c r="DR221" t="s">
        <v>518</v>
      </c>
      <c r="DS221" t="s">
        <v>518</v>
      </c>
      <c r="DT221" t="s">
        <v>518</v>
      </c>
      <c r="DU221" t="s">
        <v>518</v>
      </c>
      <c r="DV221" t="s">
        <v>518</v>
      </c>
      <c r="DW221" t="s">
        <v>518</v>
      </c>
      <c r="DX221" t="s">
        <v>518</v>
      </c>
      <c r="DY221" t="s">
        <v>518</v>
      </c>
      <c r="DZ221" t="s">
        <v>518</v>
      </c>
    </row>
    <row r="222" spans="1:130" x14ac:dyDescent="0.2">
      <c r="A222" s="44">
        <v>785</v>
      </c>
      <c r="B222" s="44" t="s">
        <v>518</v>
      </c>
      <c r="C222" s="44" t="s">
        <v>47</v>
      </c>
      <c r="D222" s="44">
        <v>4</v>
      </c>
      <c r="E222" s="44">
        <v>6</v>
      </c>
      <c r="F222" s="44">
        <v>3</v>
      </c>
      <c r="G222" s="44">
        <v>3</v>
      </c>
      <c r="H222" s="44">
        <v>4</v>
      </c>
      <c r="I222" s="44">
        <v>6</v>
      </c>
      <c r="J222" s="44">
        <v>4</v>
      </c>
      <c r="K222" s="44">
        <f>AVERAGE(ABS(F222-4),ABS(G222-4),ABS(H222-4),ABS(I222-4),ABS(J222-4))</f>
        <v>0.8</v>
      </c>
      <c r="L222" s="44">
        <v>7</v>
      </c>
      <c r="M222" s="44">
        <v>6</v>
      </c>
      <c r="N222" s="44">
        <v>7</v>
      </c>
      <c r="O222" s="9">
        <f>AVERAGE(L222:N222)</f>
        <v>6.666666666666667</v>
      </c>
      <c r="P222" s="44">
        <v>4</v>
      </c>
      <c r="Q222" s="44">
        <v>6</v>
      </c>
      <c r="R222" s="44">
        <v>2</v>
      </c>
      <c r="S222" s="44">
        <v>7</v>
      </c>
      <c r="T222" s="44">
        <f>-P222+Q222-R222+S222</f>
        <v>7</v>
      </c>
      <c r="U222" s="44">
        <v>4</v>
      </c>
      <c r="V222" s="44">
        <v>5</v>
      </c>
      <c r="W222" s="44">
        <v>5</v>
      </c>
      <c r="X222" s="44"/>
      <c r="Y222" s="44"/>
      <c r="Z222" s="44"/>
      <c r="AA222" s="44"/>
      <c r="AB222" s="44"/>
      <c r="AC222" s="44"/>
      <c r="AD222" s="44"/>
      <c r="AE222" s="44"/>
      <c r="AF222" s="44"/>
      <c r="AG222" s="44">
        <f>AVERAGE(U222:AF222)</f>
        <v>4.666666666666667</v>
      </c>
      <c r="AH222" s="44">
        <v>5</v>
      </c>
      <c r="AI222" s="44">
        <v>5</v>
      </c>
      <c r="AJ222" s="44">
        <v>5</v>
      </c>
      <c r="AK222" s="44">
        <v>3</v>
      </c>
      <c r="AL222" s="44">
        <v>3</v>
      </c>
      <c r="AM222" s="44">
        <v>5</v>
      </c>
      <c r="AN222" s="44">
        <v>3</v>
      </c>
      <c r="AO222" s="44">
        <v>3</v>
      </c>
      <c r="AP222" s="44">
        <v>5</v>
      </c>
      <c r="AQ222" s="44">
        <v>3</v>
      </c>
      <c r="AR222" s="44">
        <v>3</v>
      </c>
      <c r="AS222" s="44">
        <v>5</v>
      </c>
      <c r="AT222">
        <f>IF(C222="Unión por la Patria (Frente de Todos)",AVERAGE(AK222:AM222)-MIN(AVERAGE(AH222:AJ222),AVERAGE(AN222:AP222),AVERAGE(AQ222:AS222)),IF(C222="Juntos por el Cambio",AVERAGE(AH222:AJ222)-MIN(AVERAGE(AK222:AM222),AVERAGE(AN222:AP222),AVERAGE(AQ222:AS222)),IF(C222="La Libertad Avanza",AVERAGE(AN222:AP222)-MIN(AVERAGE(AQ222:AS222),AVERAGE(AK222:AM222),AVERAGE(AH222:AJ222)),IF(C222="Frente de Izquierda",AVERAGE(AQ222:AS222)-MIN(AVERAGE(AN222:AP222),AVERAGE(AK222:AM222),AVERAGE(AH222:AJ222)),"N/A"))))</f>
        <v>1.3333333333333335</v>
      </c>
      <c r="AU222">
        <f>MAX(SUM(AH222:AJ222),SUM(AK222:AM222),SUM(AN222:AP222),SUM(AQ222:AS222))-MIN(SUM(AH222:AJ222),SUM(AK222:AM222),SUM(AN222:AP222),SUM(AQ222:AS222))</f>
        <v>4</v>
      </c>
      <c r="AV222">
        <f>IF(C222="Unión por la Patria (Frente de Todos)",AVERAGE(AK222:AM222)-AVERAGE(AH222:AJ222,AN222:AP222,AQ222:AS222),IF(C222="Juntos por el Cambio",AVERAGE(AH222:AJ222)-AVERAGE(AK222:AS222),IF(C222="La Libertad Avanza",AVERAGE(AN222:AP222)-AVERAGE(AQ222:AS222,AH222:AM222),IF(C222="Frente de Izquierda",AVERAGE(AQ222:AS222)-AVERAGE(AH222:AP222),"N/A"))))</f>
        <v>1.3333333333333335</v>
      </c>
      <c r="AW222">
        <f>IF(C222="Unión por la Patria (Frente de Todos)",AK222-MIN(AH222,AN222,AQ222),IF(C222="Juntos por el Cambio",AH222-MIN(AK222,AN222,AQ222),IF(C222="La Libertad Avanza",AN222-MIN(AH222,AK222,AQ222),IF(C222="Frente de Izquierda",AQ222-MIN(AH222,AK222,AN222),"N/A"))))</f>
        <v>2</v>
      </c>
      <c r="AX222">
        <f>MAX(AH222,AK222,AN222,AQ222)-MIN(AH222,AK222,AN222,AQ222)</f>
        <v>2</v>
      </c>
      <c r="AY222">
        <f>IF(C222="Unión por la Patria (Frente de Todos)",AK222-AVERAGE(AQ222,AN222,AH222),IF(C222="Juntos por el Cambio",AH222-AVERAGE(AK222,AN222,AQ222),IF(C222="La Libertad Avanza",AN222-AVERAGE(AQ222,AK222,AH222),IF(C222="Frente de Izquierda",AQ222-AVERAGE(AN222,AK222,AH222),"N/A"))))</f>
        <v>2</v>
      </c>
      <c r="AZ222">
        <f>IF(C222="Unión por la Patria (Frente de Todos)",AL222-MIN(AI222,AO222,AR222),IF(C222="Juntos por el Cambio",AI222-MIN(AL222,AO222,AR222),IF(C222="La Libertad Avanza",AO222-MIN(AI222,AL222,AR222),IF(C222="Frente de Izquierda",AR222-MIN(AI222,AL222,AO222),"N/A"))))</f>
        <v>2</v>
      </c>
      <c r="BA222">
        <f>MAX(AI222,AL222,AO222,AR222)-MIN(AI222,AL222,AO222,AR222)</f>
        <v>2</v>
      </c>
      <c r="BB222">
        <f>IF(C222="Unión por la Patria (Frente de Todos)",AL222-AVERAGE(AI222,AO222,AR222),IF(C222="Juntos por el Cambio",AI222-AVERAGE(AL222,AO222,AR222),IF(C222="La Libertad Avanza",AO222-AVERAGE(AI222,AL222,AR222),IF(C222="Frente de Izquierda",AR222-AVERAGE(AI222,AL222,AO222),"N/A"))))</f>
        <v>2</v>
      </c>
      <c r="BC222">
        <f>IF(C222="Unión por la Patria (Frente de Todos)",AVERAGE(AH222:AJ222,AN222:AS222),IF(C222="Juntos por el Cambio",AVERAGE(AK222:AS222),IF(C222="La Libertad Avanza",AVERAGE(AQ222:AS222,AH222:AM222),IF(C222="Frente de Izquierda",AVERAGE(AH222:AP222),"N/A"))))</f>
        <v>3.6666666666666665</v>
      </c>
      <c r="BE222" t="s">
        <v>518</v>
      </c>
      <c r="BF222" t="s">
        <v>518</v>
      </c>
      <c r="BG222" t="s">
        <v>518</v>
      </c>
      <c r="BH222" t="s">
        <v>518</v>
      </c>
      <c r="BI222" t="s">
        <v>518</v>
      </c>
      <c r="BJ222" t="s">
        <v>518</v>
      </c>
      <c r="BK222" t="s">
        <v>518</v>
      </c>
      <c r="BL222" t="s">
        <v>518</v>
      </c>
      <c r="BM222" t="s">
        <v>518</v>
      </c>
      <c r="BN222" t="s">
        <v>518</v>
      </c>
      <c r="BO222" t="s">
        <v>518</v>
      </c>
      <c r="BP222" t="s">
        <v>518</v>
      </c>
      <c r="BQ222" t="s">
        <v>518</v>
      </c>
      <c r="BR222" t="s">
        <v>518</v>
      </c>
      <c r="BS222" t="s">
        <v>518</v>
      </c>
      <c r="BT222" t="s">
        <v>518</v>
      </c>
      <c r="BU222" t="s">
        <v>518</v>
      </c>
      <c r="BV222" t="s">
        <v>518</v>
      </c>
      <c r="BW222" t="s">
        <v>518</v>
      </c>
      <c r="BX222" t="s">
        <v>518</v>
      </c>
      <c r="BY222" t="s">
        <v>518</v>
      </c>
      <c r="BZ222" t="s">
        <v>518</v>
      </c>
      <c r="CA222" t="s">
        <v>518</v>
      </c>
      <c r="CB222" t="s">
        <v>518</v>
      </c>
      <c r="CC222" t="s">
        <v>518</v>
      </c>
      <c r="CD222" t="s">
        <v>518</v>
      </c>
      <c r="CE222" t="s">
        <v>518</v>
      </c>
      <c r="CF222" t="s">
        <v>518</v>
      </c>
      <c r="CG222" t="s">
        <v>518</v>
      </c>
      <c r="CH222" t="s">
        <v>518</v>
      </c>
      <c r="CI222" t="s">
        <v>518</v>
      </c>
      <c r="CJ222" t="s">
        <v>518</v>
      </c>
      <c r="CK222" t="s">
        <v>518</v>
      </c>
      <c r="CL222" t="s">
        <v>518</v>
      </c>
      <c r="CM222" t="s">
        <v>518</v>
      </c>
      <c r="CN222" t="s">
        <v>518</v>
      </c>
      <c r="CO222" t="s">
        <v>518</v>
      </c>
      <c r="CP222" t="s">
        <v>518</v>
      </c>
      <c r="CQ222" t="s">
        <v>518</v>
      </c>
      <c r="CR222" t="s">
        <v>518</v>
      </c>
      <c r="CS222" t="s">
        <v>518</v>
      </c>
      <c r="CT222" t="s">
        <v>518</v>
      </c>
      <c r="CU222" t="s">
        <v>518</v>
      </c>
      <c r="CV222" t="s">
        <v>518</v>
      </c>
      <c r="CW222" t="s">
        <v>518</v>
      </c>
      <c r="CX222" t="s">
        <v>518</v>
      </c>
      <c r="CY222" t="s">
        <v>518</v>
      </c>
      <c r="CZ222" t="s">
        <v>518</v>
      </c>
      <c r="DA222" t="s">
        <v>518</v>
      </c>
      <c r="DB222" t="s">
        <v>518</v>
      </c>
      <c r="DC222" t="s">
        <v>518</v>
      </c>
      <c r="DD222" t="s">
        <v>518</v>
      </c>
      <c r="DE222" t="s">
        <v>518</v>
      </c>
      <c r="DF222" t="s">
        <v>518</v>
      </c>
      <c r="DG222" t="s">
        <v>518</v>
      </c>
      <c r="DH222" t="s">
        <v>518</v>
      </c>
      <c r="DI222" t="s">
        <v>518</v>
      </c>
      <c r="DJ222" t="s">
        <v>518</v>
      </c>
      <c r="DK222" t="s">
        <v>518</v>
      </c>
      <c r="DL222" t="s">
        <v>518</v>
      </c>
      <c r="DM222" t="s">
        <v>518</v>
      </c>
      <c r="DN222" t="s">
        <v>518</v>
      </c>
      <c r="DO222" t="s">
        <v>518</v>
      </c>
      <c r="DP222" t="s">
        <v>518</v>
      </c>
      <c r="DQ222" t="s">
        <v>518</v>
      </c>
      <c r="DR222" t="s">
        <v>518</v>
      </c>
      <c r="DS222" t="s">
        <v>518</v>
      </c>
      <c r="DT222" t="s">
        <v>518</v>
      </c>
      <c r="DU222" t="s">
        <v>518</v>
      </c>
      <c r="DV222" t="s">
        <v>518</v>
      </c>
      <c r="DW222" t="s">
        <v>518</v>
      </c>
      <c r="DX222" t="s">
        <v>518</v>
      </c>
      <c r="DY222" t="s">
        <v>518</v>
      </c>
      <c r="DZ222" t="s">
        <v>518</v>
      </c>
    </row>
    <row r="223" spans="1:130" x14ac:dyDescent="0.2">
      <c r="A223" s="44">
        <v>853</v>
      </c>
      <c r="B223" s="44" t="s">
        <v>518</v>
      </c>
      <c r="C223" s="44" t="s">
        <v>43</v>
      </c>
      <c r="D223" s="44">
        <v>5</v>
      </c>
      <c r="E223" s="44">
        <v>6</v>
      </c>
      <c r="F223" s="44">
        <v>4</v>
      </c>
      <c r="G223" s="44">
        <v>5</v>
      </c>
      <c r="H223" s="44">
        <v>1</v>
      </c>
      <c r="I223" s="44">
        <v>7</v>
      </c>
      <c r="J223" s="44">
        <v>1</v>
      </c>
      <c r="K223" s="44">
        <f>AVERAGE(ABS(F223-4),ABS(G223-4),ABS(H223-4),ABS(I223-4),ABS(J223-4))</f>
        <v>2</v>
      </c>
      <c r="L223" s="44">
        <v>7</v>
      </c>
      <c r="M223" s="44">
        <v>6</v>
      </c>
      <c r="N223" s="44">
        <v>4</v>
      </c>
      <c r="O223" s="9">
        <f>AVERAGE(L223:N223)</f>
        <v>5.666666666666667</v>
      </c>
      <c r="P223" s="44">
        <v>3</v>
      </c>
      <c r="Q223" s="44">
        <v>5</v>
      </c>
      <c r="R223" s="44">
        <v>2</v>
      </c>
      <c r="S223" s="44">
        <v>6</v>
      </c>
      <c r="T223" s="44">
        <f>-P223+Q223-R223+S223</f>
        <v>6</v>
      </c>
      <c r="U223" s="44"/>
      <c r="V223" s="44"/>
      <c r="W223" s="44"/>
      <c r="X223" s="44"/>
      <c r="Y223" s="44"/>
      <c r="Z223" s="44"/>
      <c r="AA223" s="44"/>
      <c r="AB223" s="44"/>
      <c r="AC223" s="44"/>
      <c r="AD223" s="44">
        <v>3</v>
      </c>
      <c r="AE223" s="44">
        <v>5</v>
      </c>
      <c r="AF223" s="44">
        <v>6</v>
      </c>
      <c r="AG223" s="44">
        <f>AVERAGE(U223:AF223)</f>
        <v>4.666666666666667</v>
      </c>
      <c r="AH223" s="44">
        <v>2</v>
      </c>
      <c r="AI223" s="44">
        <v>1</v>
      </c>
      <c r="AJ223" s="44">
        <v>2</v>
      </c>
      <c r="AK223" s="44">
        <v>3</v>
      </c>
      <c r="AL223" s="44">
        <v>2</v>
      </c>
      <c r="AM223" s="44">
        <v>4</v>
      </c>
      <c r="AN223" s="44">
        <v>1</v>
      </c>
      <c r="AO223" s="44">
        <v>1</v>
      </c>
      <c r="AP223" s="44">
        <v>1</v>
      </c>
      <c r="AQ223" s="44">
        <v>5</v>
      </c>
      <c r="AR223" s="44">
        <v>6</v>
      </c>
      <c r="AS223" s="44">
        <v>6</v>
      </c>
      <c r="AT223">
        <f>IF(C223="Unión por la Patria (Frente de Todos)",AVERAGE(AK223:AM223)-MIN(AVERAGE(AH223:AJ223),AVERAGE(AN223:AP223),AVERAGE(AQ223:AS223)),IF(C223="Juntos por el Cambio",AVERAGE(AH223:AJ223)-MIN(AVERAGE(AK223:AM223),AVERAGE(AN223:AP223),AVERAGE(AQ223:AS223)),IF(C223="La Libertad Avanza",AVERAGE(AN223:AP223)-MIN(AVERAGE(AQ223:AS223),AVERAGE(AK223:AM223),AVERAGE(AH223:AJ223)),IF(C223="Frente de Izquierda",AVERAGE(AQ223:AS223)-MIN(AVERAGE(AN223:AP223),AVERAGE(AK223:AM223),AVERAGE(AH223:AJ223)),"N/A"))))</f>
        <v>4.666666666666667</v>
      </c>
      <c r="AU223">
        <f>MAX(SUM(AH223:AJ223),SUM(AK223:AM223),SUM(AN223:AP223),SUM(AQ223:AS223))-MIN(SUM(AH223:AJ223),SUM(AK223:AM223),SUM(AN223:AP223),SUM(AQ223:AS223))</f>
        <v>14</v>
      </c>
      <c r="AV223">
        <f>IF(C223="Unión por la Patria (Frente de Todos)",AVERAGE(AK223:AM223)-AVERAGE(AH223:AJ223,AN223:AP223,AQ223:AS223),IF(C223="Juntos por el Cambio",AVERAGE(AH223:AJ223)-AVERAGE(AK223:AS223),IF(C223="La Libertad Avanza",AVERAGE(AN223:AP223)-AVERAGE(AQ223:AS223,AH223:AM223),IF(C223="Frente de Izquierda",AVERAGE(AQ223:AS223)-AVERAGE(AH223:AP223),"N/A"))))</f>
        <v>3.7777777777777781</v>
      </c>
      <c r="AW223">
        <f>IF(C223="Unión por la Patria (Frente de Todos)",AK223-MIN(AH223,AN223,AQ223),IF(C223="Juntos por el Cambio",AH223-MIN(AK223,AN223,AQ223),IF(C223="La Libertad Avanza",AN223-MIN(AH223,AK223,AQ223),IF(C223="Frente de Izquierda",AQ223-MIN(AH223,AK223,AN223),"N/A"))))</f>
        <v>4</v>
      </c>
      <c r="AX223">
        <f>MAX(AH223,AK223,AN223,AQ223)-MIN(AH223,AK223,AN223,AQ223)</f>
        <v>4</v>
      </c>
      <c r="AY223">
        <f>IF(C223="Unión por la Patria (Frente de Todos)",AK223-AVERAGE(AQ223,AN223,AH223),IF(C223="Juntos por el Cambio",AH223-AVERAGE(AK223,AN223,AQ223),IF(C223="La Libertad Avanza",AN223-AVERAGE(AQ223,AK223,AH223),IF(C223="Frente de Izquierda",AQ223-AVERAGE(AN223,AK223,AH223),"N/A"))))</f>
        <v>3</v>
      </c>
      <c r="AZ223">
        <f>IF(C223="Unión por la Patria (Frente de Todos)",AL223-MIN(AI223,AO223,AR223),IF(C223="Juntos por el Cambio",AI223-MIN(AL223,AO223,AR223),IF(C223="La Libertad Avanza",AO223-MIN(AI223,AL223,AR223),IF(C223="Frente de Izquierda",AR223-MIN(AI223,AL223,AO223),"N/A"))))</f>
        <v>5</v>
      </c>
      <c r="BA223">
        <f>MAX(AI223,AL223,AO223,AR223)-MIN(AI223,AL223,AO223,AR223)</f>
        <v>5</v>
      </c>
      <c r="BB223">
        <f>IF(C223="Unión por la Patria (Frente de Todos)",AL223-AVERAGE(AI223,AO223,AR223),IF(C223="Juntos por el Cambio",AI223-AVERAGE(AL223,AO223,AR223),IF(C223="La Libertad Avanza",AO223-AVERAGE(AI223,AL223,AR223),IF(C223="Frente de Izquierda",AR223-AVERAGE(AI223,AL223,AO223),"N/A"))))</f>
        <v>4.666666666666667</v>
      </c>
      <c r="BC223">
        <f>IF(C223="Unión por la Patria (Frente de Todos)",AVERAGE(AH223:AJ223,AN223:AS223),IF(C223="Juntos por el Cambio",AVERAGE(AK223:AS223),IF(C223="La Libertad Avanza",AVERAGE(AQ223:AS223,AH223:AM223),IF(C223="Frente de Izquierda",AVERAGE(AH223:AP223),"N/A"))))</f>
        <v>1.8888888888888888</v>
      </c>
      <c r="BE223" t="s">
        <v>518</v>
      </c>
      <c r="BF223" t="s">
        <v>518</v>
      </c>
      <c r="BG223" t="s">
        <v>518</v>
      </c>
      <c r="BH223" t="s">
        <v>518</v>
      </c>
      <c r="BI223" t="s">
        <v>518</v>
      </c>
      <c r="BJ223" t="s">
        <v>518</v>
      </c>
      <c r="BK223" t="s">
        <v>518</v>
      </c>
      <c r="BL223" t="s">
        <v>518</v>
      </c>
      <c r="BM223" t="s">
        <v>518</v>
      </c>
      <c r="BN223" t="s">
        <v>518</v>
      </c>
      <c r="BO223" t="s">
        <v>518</v>
      </c>
      <c r="BP223" t="s">
        <v>518</v>
      </c>
      <c r="BQ223" t="s">
        <v>518</v>
      </c>
      <c r="BR223" t="s">
        <v>518</v>
      </c>
      <c r="BS223" t="s">
        <v>518</v>
      </c>
      <c r="BT223" t="s">
        <v>518</v>
      </c>
      <c r="BU223" t="s">
        <v>518</v>
      </c>
      <c r="BV223" t="s">
        <v>518</v>
      </c>
      <c r="BW223" t="s">
        <v>518</v>
      </c>
      <c r="BX223" t="s">
        <v>518</v>
      </c>
      <c r="BY223" t="s">
        <v>518</v>
      </c>
      <c r="BZ223" t="s">
        <v>518</v>
      </c>
      <c r="CA223" t="s">
        <v>518</v>
      </c>
      <c r="CB223" t="s">
        <v>518</v>
      </c>
      <c r="CC223" t="s">
        <v>518</v>
      </c>
      <c r="CD223" t="s">
        <v>518</v>
      </c>
      <c r="CE223" t="s">
        <v>518</v>
      </c>
      <c r="CF223" t="s">
        <v>518</v>
      </c>
      <c r="CG223" t="s">
        <v>518</v>
      </c>
      <c r="CH223" t="s">
        <v>518</v>
      </c>
      <c r="CI223" t="s">
        <v>518</v>
      </c>
      <c r="CJ223" t="s">
        <v>518</v>
      </c>
      <c r="CK223" t="s">
        <v>518</v>
      </c>
      <c r="CL223" t="s">
        <v>518</v>
      </c>
      <c r="CM223" t="s">
        <v>518</v>
      </c>
      <c r="CN223" t="s">
        <v>518</v>
      </c>
      <c r="CO223" t="s">
        <v>518</v>
      </c>
      <c r="CP223" t="s">
        <v>518</v>
      </c>
      <c r="CQ223" t="s">
        <v>518</v>
      </c>
      <c r="CR223" t="s">
        <v>518</v>
      </c>
      <c r="CS223" t="s">
        <v>518</v>
      </c>
      <c r="CT223" t="s">
        <v>518</v>
      </c>
      <c r="CU223" t="s">
        <v>518</v>
      </c>
      <c r="CV223" t="s">
        <v>518</v>
      </c>
      <c r="CW223" t="s">
        <v>518</v>
      </c>
      <c r="CX223" t="s">
        <v>518</v>
      </c>
      <c r="CY223" t="s">
        <v>518</v>
      </c>
      <c r="CZ223" t="s">
        <v>518</v>
      </c>
      <c r="DA223" t="s">
        <v>518</v>
      </c>
      <c r="DB223" t="s">
        <v>518</v>
      </c>
      <c r="DC223" t="s">
        <v>518</v>
      </c>
      <c r="DD223" t="s">
        <v>518</v>
      </c>
      <c r="DE223" t="s">
        <v>518</v>
      </c>
      <c r="DF223" t="s">
        <v>518</v>
      </c>
      <c r="DG223" t="s">
        <v>518</v>
      </c>
      <c r="DH223" t="s">
        <v>518</v>
      </c>
      <c r="DI223" t="s">
        <v>518</v>
      </c>
      <c r="DJ223" t="s">
        <v>518</v>
      </c>
      <c r="DK223" t="s">
        <v>518</v>
      </c>
      <c r="DL223" t="s">
        <v>518</v>
      </c>
      <c r="DM223" t="s">
        <v>518</v>
      </c>
      <c r="DN223" t="s">
        <v>518</v>
      </c>
      <c r="DO223" t="s">
        <v>518</v>
      </c>
      <c r="DP223" t="s">
        <v>518</v>
      </c>
      <c r="DQ223" t="s">
        <v>518</v>
      </c>
      <c r="DR223" t="s">
        <v>518</v>
      </c>
      <c r="DS223" t="s">
        <v>518</v>
      </c>
      <c r="DT223" t="s">
        <v>518</v>
      </c>
      <c r="DU223" t="s">
        <v>518</v>
      </c>
      <c r="DV223" t="s">
        <v>518</v>
      </c>
      <c r="DW223" t="s">
        <v>518</v>
      </c>
      <c r="DX223" t="s">
        <v>518</v>
      </c>
      <c r="DY223" t="s">
        <v>518</v>
      </c>
      <c r="DZ223" t="s">
        <v>518</v>
      </c>
    </row>
    <row r="224" spans="1:130" x14ac:dyDescent="0.2">
      <c r="A224" s="44">
        <v>977</v>
      </c>
      <c r="B224" s="44" t="s">
        <v>518</v>
      </c>
      <c r="C224" s="44" t="s">
        <v>49</v>
      </c>
      <c r="D224" s="44">
        <v>7</v>
      </c>
      <c r="E224" s="44">
        <v>6</v>
      </c>
      <c r="F224" s="44">
        <v>4</v>
      </c>
      <c r="G224" s="44">
        <v>1</v>
      </c>
      <c r="H224" s="44">
        <v>4</v>
      </c>
      <c r="I224" s="44">
        <v>1</v>
      </c>
      <c r="J224" s="44">
        <v>7</v>
      </c>
      <c r="K224" s="44">
        <f>AVERAGE(ABS(F224-4),ABS(G224-4),ABS(H224-4),ABS(I224-4),ABS(J224-4))</f>
        <v>1.8</v>
      </c>
      <c r="L224" s="44">
        <v>5</v>
      </c>
      <c r="M224" s="44">
        <v>3</v>
      </c>
      <c r="N224" s="44">
        <v>5</v>
      </c>
      <c r="O224" s="9">
        <f>AVERAGE(L224:N224)</f>
        <v>4.333333333333333</v>
      </c>
      <c r="P224" s="44">
        <v>4</v>
      </c>
      <c r="Q224" s="44">
        <v>5</v>
      </c>
      <c r="R224" s="44">
        <v>1</v>
      </c>
      <c r="S224" s="44">
        <v>6</v>
      </c>
      <c r="T224" s="44">
        <f>-P224+Q224-R224+S224</f>
        <v>6</v>
      </c>
      <c r="U224" s="44"/>
      <c r="V224" s="44"/>
      <c r="W224" s="44"/>
      <c r="X224" s="44"/>
      <c r="Y224" s="44"/>
      <c r="Z224" s="44"/>
      <c r="AA224" s="44">
        <v>6</v>
      </c>
      <c r="AB224" s="44">
        <v>4</v>
      </c>
      <c r="AC224" s="44">
        <v>4</v>
      </c>
      <c r="AD224" s="44"/>
      <c r="AE224" s="44"/>
      <c r="AF224" s="44"/>
      <c r="AG224" s="44">
        <f>AVERAGE(U224:AF224)</f>
        <v>4.666666666666667</v>
      </c>
      <c r="AH224" s="44">
        <v>4</v>
      </c>
      <c r="AI224" s="44">
        <v>5</v>
      </c>
      <c r="AJ224" s="44">
        <v>5</v>
      </c>
      <c r="AK224" s="44">
        <v>1</v>
      </c>
      <c r="AL224" s="44">
        <v>2</v>
      </c>
      <c r="AM224" s="44">
        <v>2</v>
      </c>
      <c r="AN224" s="44">
        <v>5</v>
      </c>
      <c r="AO224" s="44">
        <v>5</v>
      </c>
      <c r="AP224" s="44">
        <v>5</v>
      </c>
      <c r="AQ224" s="44">
        <v>1</v>
      </c>
      <c r="AR224" s="44">
        <v>1</v>
      </c>
      <c r="AS224" s="44">
        <v>2</v>
      </c>
      <c r="AT224">
        <f>IF(C224="Unión por la Patria (Frente de Todos)",AVERAGE(AK224:AM224)-MIN(AVERAGE(AH224:AJ224),AVERAGE(AN224:AP224),AVERAGE(AQ224:AS224)),IF(C224="Juntos por el Cambio",AVERAGE(AH224:AJ224)-MIN(AVERAGE(AK224:AM224),AVERAGE(AN224:AP224),AVERAGE(AQ224:AS224)),IF(C224="La Libertad Avanza",AVERAGE(AN224:AP224)-MIN(AVERAGE(AQ224:AS224),AVERAGE(AK224:AM224),AVERAGE(AH224:AJ224)),IF(C224="Frente de Izquierda",AVERAGE(AQ224:AS224)-MIN(AVERAGE(AN224:AP224),AVERAGE(AK224:AM224),AVERAGE(AH224:AJ224)),"N/A"))))</f>
        <v>3.666666666666667</v>
      </c>
      <c r="AU224">
        <f>MAX(SUM(AH224:AJ224),SUM(AK224:AM224),SUM(AN224:AP224),SUM(AQ224:AS224))-MIN(SUM(AH224:AJ224),SUM(AK224:AM224),SUM(AN224:AP224),SUM(AQ224:AS224))</f>
        <v>11</v>
      </c>
      <c r="AV224">
        <f>IF(C224="Unión por la Patria (Frente de Todos)",AVERAGE(AK224:AM224)-AVERAGE(AH224:AJ224,AN224:AP224,AQ224:AS224),IF(C224="Juntos por el Cambio",AVERAGE(AH224:AJ224)-AVERAGE(AK224:AS224),IF(C224="La Libertad Avanza",AVERAGE(AN224:AP224)-AVERAGE(AQ224:AS224,AH224:AM224),IF(C224="Frente de Izquierda",AVERAGE(AQ224:AS224)-AVERAGE(AH224:AP224),"N/A"))))</f>
        <v>2.4444444444444446</v>
      </c>
      <c r="AW224">
        <f>IF(C224="Unión por la Patria (Frente de Todos)",AK224-MIN(AH224,AN224,AQ224),IF(C224="Juntos por el Cambio",AH224-MIN(AK224,AN224,AQ224),IF(C224="La Libertad Avanza",AN224-MIN(AH224,AK224,AQ224),IF(C224="Frente de Izquierda",AQ224-MIN(AH224,AK224,AN224),"N/A"))))</f>
        <v>4</v>
      </c>
      <c r="AX224">
        <f>MAX(AH224,AK224,AN224,AQ224)-MIN(AH224,AK224,AN224,AQ224)</f>
        <v>4</v>
      </c>
      <c r="AY224">
        <f>IF(C224="Unión por la Patria (Frente de Todos)",AK224-AVERAGE(AQ224,AN224,AH224),IF(C224="Juntos por el Cambio",AH224-AVERAGE(AK224,AN224,AQ224),IF(C224="La Libertad Avanza",AN224-AVERAGE(AQ224,AK224,AH224),IF(C224="Frente de Izquierda",AQ224-AVERAGE(AN224,AK224,AH224),"N/A"))))</f>
        <v>3</v>
      </c>
      <c r="AZ224">
        <f>IF(C224="Unión por la Patria (Frente de Todos)",AL224-MIN(AI224,AO224,AR224),IF(C224="Juntos por el Cambio",AI224-MIN(AL224,AO224,AR224),IF(C224="La Libertad Avanza",AO224-MIN(AI224,AL224,AR224),IF(C224="Frente de Izquierda",AR224-MIN(AI224,AL224,AO224),"N/A"))))</f>
        <v>4</v>
      </c>
      <c r="BA224">
        <f>MAX(AI224,AL224,AO224,AR224)-MIN(AI224,AL224,AO224,AR224)</f>
        <v>4</v>
      </c>
      <c r="BB224">
        <f>IF(C224="Unión por la Patria (Frente de Todos)",AL224-AVERAGE(AI224,AO224,AR224),IF(C224="Juntos por el Cambio",AI224-AVERAGE(AL224,AO224,AR224),IF(C224="La Libertad Avanza",AO224-AVERAGE(AI224,AL224,AR224),IF(C224="Frente de Izquierda",AR224-AVERAGE(AI224,AL224,AO224),"N/A"))))</f>
        <v>2.3333333333333335</v>
      </c>
      <c r="BC224">
        <f>IF(C224="Unión por la Patria (Frente de Todos)",AVERAGE(AH224:AJ224,AN224:AS224),IF(C224="Juntos por el Cambio",AVERAGE(AK224:AS224),IF(C224="La Libertad Avanza",AVERAGE(AQ224:AS224,AH224:AM224),IF(C224="Frente de Izquierda",AVERAGE(AH224:AP224),"N/A"))))</f>
        <v>2.5555555555555554</v>
      </c>
      <c r="BE224" t="s">
        <v>518</v>
      </c>
      <c r="BF224" t="s">
        <v>518</v>
      </c>
      <c r="BG224" t="s">
        <v>518</v>
      </c>
      <c r="BH224" t="s">
        <v>518</v>
      </c>
      <c r="BI224" t="s">
        <v>518</v>
      </c>
      <c r="BJ224" t="s">
        <v>518</v>
      </c>
      <c r="BK224" t="s">
        <v>518</v>
      </c>
      <c r="BL224" t="s">
        <v>518</v>
      </c>
      <c r="BM224" t="s">
        <v>518</v>
      </c>
      <c r="BN224" t="s">
        <v>518</v>
      </c>
      <c r="BO224" t="s">
        <v>518</v>
      </c>
      <c r="BP224" t="s">
        <v>518</v>
      </c>
      <c r="BQ224" t="s">
        <v>518</v>
      </c>
      <c r="BR224" t="s">
        <v>518</v>
      </c>
      <c r="BS224" t="s">
        <v>518</v>
      </c>
      <c r="BT224" t="s">
        <v>518</v>
      </c>
      <c r="BU224" t="s">
        <v>518</v>
      </c>
      <c r="BV224" t="s">
        <v>518</v>
      </c>
      <c r="BW224" t="s">
        <v>518</v>
      </c>
      <c r="BX224" t="s">
        <v>518</v>
      </c>
      <c r="BY224" t="s">
        <v>518</v>
      </c>
      <c r="BZ224" t="s">
        <v>518</v>
      </c>
      <c r="CA224" t="s">
        <v>518</v>
      </c>
      <c r="CB224" t="s">
        <v>518</v>
      </c>
      <c r="CC224" t="s">
        <v>518</v>
      </c>
      <c r="CD224" t="s">
        <v>518</v>
      </c>
      <c r="CE224" t="s">
        <v>518</v>
      </c>
      <c r="CF224" t="s">
        <v>518</v>
      </c>
      <c r="CG224" t="s">
        <v>518</v>
      </c>
      <c r="CH224" t="s">
        <v>518</v>
      </c>
      <c r="CI224" t="s">
        <v>518</v>
      </c>
      <c r="CJ224" t="s">
        <v>518</v>
      </c>
      <c r="CK224" t="s">
        <v>518</v>
      </c>
      <c r="CL224" t="s">
        <v>518</v>
      </c>
      <c r="CM224" t="s">
        <v>518</v>
      </c>
      <c r="CN224" t="s">
        <v>518</v>
      </c>
      <c r="CO224" t="s">
        <v>518</v>
      </c>
      <c r="CP224" t="s">
        <v>518</v>
      </c>
      <c r="CQ224" t="s">
        <v>518</v>
      </c>
      <c r="CR224" t="s">
        <v>518</v>
      </c>
      <c r="CS224" t="s">
        <v>518</v>
      </c>
      <c r="CT224" t="s">
        <v>518</v>
      </c>
      <c r="CU224" t="s">
        <v>518</v>
      </c>
      <c r="CV224" t="s">
        <v>518</v>
      </c>
      <c r="CW224" t="s">
        <v>518</v>
      </c>
      <c r="CX224" t="s">
        <v>518</v>
      </c>
      <c r="CY224" t="s">
        <v>518</v>
      </c>
      <c r="CZ224" t="s">
        <v>518</v>
      </c>
      <c r="DA224" t="s">
        <v>518</v>
      </c>
      <c r="DB224" t="s">
        <v>518</v>
      </c>
      <c r="DC224" t="s">
        <v>518</v>
      </c>
      <c r="DD224" t="s">
        <v>518</v>
      </c>
      <c r="DE224" t="s">
        <v>518</v>
      </c>
      <c r="DF224" t="s">
        <v>518</v>
      </c>
      <c r="DG224" t="s">
        <v>518</v>
      </c>
      <c r="DH224" t="s">
        <v>518</v>
      </c>
      <c r="DI224" t="s">
        <v>518</v>
      </c>
      <c r="DJ224" t="s">
        <v>518</v>
      </c>
      <c r="DK224" t="s">
        <v>518</v>
      </c>
      <c r="DL224" t="s">
        <v>518</v>
      </c>
      <c r="DM224" t="s">
        <v>518</v>
      </c>
      <c r="DN224" t="s">
        <v>518</v>
      </c>
      <c r="DO224" t="s">
        <v>518</v>
      </c>
      <c r="DP224" t="s">
        <v>518</v>
      </c>
      <c r="DQ224" t="s">
        <v>518</v>
      </c>
      <c r="DR224" t="s">
        <v>518</v>
      </c>
      <c r="DS224" t="s">
        <v>518</v>
      </c>
      <c r="DT224" t="s">
        <v>518</v>
      </c>
      <c r="DU224" t="s">
        <v>518</v>
      </c>
      <c r="DV224" t="s">
        <v>518</v>
      </c>
      <c r="DW224" t="s">
        <v>518</v>
      </c>
      <c r="DX224" t="s">
        <v>518</v>
      </c>
      <c r="DY224" t="s">
        <v>518</v>
      </c>
      <c r="DZ224" t="s">
        <v>518</v>
      </c>
    </row>
    <row r="225" spans="1:130" x14ac:dyDescent="0.2">
      <c r="A225" s="44">
        <v>1168</v>
      </c>
      <c r="B225" s="44" t="s">
        <v>518</v>
      </c>
      <c r="C225" s="44" t="s">
        <v>53</v>
      </c>
      <c r="D225" s="44">
        <v>4</v>
      </c>
      <c r="E225" s="44">
        <v>5</v>
      </c>
      <c r="F225" s="44">
        <v>4</v>
      </c>
      <c r="G225" s="44">
        <v>4</v>
      </c>
      <c r="H225" s="44">
        <v>3</v>
      </c>
      <c r="I225" s="44">
        <v>5</v>
      </c>
      <c r="J225" s="44">
        <v>4</v>
      </c>
      <c r="K225" s="44">
        <f>AVERAGE(ABS(F225-4),ABS(G225-4),ABS(H225-4),ABS(I225-4),ABS(J225-4))</f>
        <v>0.4</v>
      </c>
      <c r="L225" s="44">
        <v>5</v>
      </c>
      <c r="M225" s="44">
        <v>5</v>
      </c>
      <c r="N225" s="44">
        <v>7</v>
      </c>
      <c r="O225" s="9">
        <f>AVERAGE(L225:N225)</f>
        <v>5.666666666666667</v>
      </c>
      <c r="P225" s="44">
        <v>2</v>
      </c>
      <c r="Q225" s="44">
        <v>6</v>
      </c>
      <c r="R225" s="44">
        <v>6</v>
      </c>
      <c r="S225" s="44">
        <v>6</v>
      </c>
      <c r="T225" s="44">
        <f>-P225+Q225-R225+S225</f>
        <v>4</v>
      </c>
      <c r="U225" s="44"/>
      <c r="V225" s="44"/>
      <c r="W225" s="44"/>
      <c r="X225" s="44">
        <v>5</v>
      </c>
      <c r="Y225" s="44">
        <v>4</v>
      </c>
      <c r="Z225" s="44">
        <v>5</v>
      </c>
      <c r="AA225" s="44"/>
      <c r="AB225" s="44"/>
      <c r="AC225" s="44"/>
      <c r="AD225" s="44"/>
      <c r="AE225" s="44"/>
      <c r="AF225" s="44"/>
      <c r="AG225" s="44">
        <f>AVERAGE(U225:AF225)</f>
        <v>4.666666666666667</v>
      </c>
      <c r="AH225" s="44">
        <v>3</v>
      </c>
      <c r="AI225" s="44">
        <v>3</v>
      </c>
      <c r="AJ225" s="44">
        <v>3</v>
      </c>
      <c r="AK225" s="44">
        <v>4</v>
      </c>
      <c r="AL225" s="44">
        <v>4</v>
      </c>
      <c r="AM225" s="44">
        <v>4</v>
      </c>
      <c r="AN225" s="44">
        <v>2</v>
      </c>
      <c r="AO225" s="44">
        <v>2</v>
      </c>
      <c r="AP225" s="44">
        <v>2</v>
      </c>
      <c r="AQ225" s="44">
        <v>4</v>
      </c>
      <c r="AR225" s="44">
        <v>4</v>
      </c>
      <c r="AS225" s="44">
        <v>4</v>
      </c>
      <c r="AT225">
        <f>IF(C225="Unión por la Patria (Frente de Todos)",AVERAGE(AK225:AM225)-MIN(AVERAGE(AH225:AJ225),AVERAGE(AN225:AP225),AVERAGE(AQ225:AS225)),IF(C225="Juntos por el Cambio",AVERAGE(AH225:AJ225)-MIN(AVERAGE(AK225:AM225),AVERAGE(AN225:AP225),AVERAGE(AQ225:AS225)),IF(C225="La Libertad Avanza",AVERAGE(AN225:AP225)-MIN(AVERAGE(AQ225:AS225),AVERAGE(AK225:AM225),AVERAGE(AH225:AJ225)),IF(C225="Frente de Izquierda",AVERAGE(AQ225:AS225)-MIN(AVERAGE(AN225:AP225),AVERAGE(AK225:AM225),AVERAGE(AH225:AJ225)),"N/A"))))</f>
        <v>2</v>
      </c>
      <c r="AU225">
        <f>MAX(SUM(AH225:AJ225),SUM(AK225:AM225),SUM(AN225:AP225),SUM(AQ225:AS225))-MIN(SUM(AH225:AJ225),SUM(AK225:AM225),SUM(AN225:AP225),SUM(AQ225:AS225))</f>
        <v>6</v>
      </c>
      <c r="AV225">
        <f>IF(C225="Unión por la Patria (Frente de Todos)",AVERAGE(AK225:AM225)-AVERAGE(AH225:AJ225,AN225:AP225,AQ225:AS225),IF(C225="Juntos por el Cambio",AVERAGE(AH225:AJ225)-AVERAGE(AK225:AS225),IF(C225="La Libertad Avanza",AVERAGE(AN225:AP225)-AVERAGE(AQ225:AS225,AH225:AM225),IF(C225="Frente de Izquierda",AVERAGE(AQ225:AS225)-AVERAGE(AH225:AP225),"N/A"))))</f>
        <v>1</v>
      </c>
      <c r="AW225">
        <f>IF(C225="Unión por la Patria (Frente de Todos)",AK225-MIN(AH225,AN225,AQ225),IF(C225="Juntos por el Cambio",AH225-MIN(AK225,AN225,AQ225),IF(C225="La Libertad Avanza",AN225-MIN(AH225,AK225,AQ225),IF(C225="Frente de Izquierda",AQ225-MIN(AH225,AK225,AN225),"N/A"))))</f>
        <v>2</v>
      </c>
      <c r="AX225">
        <f>MAX(AH225,AK225,AN225,AQ225)-MIN(AH225,AK225,AN225,AQ225)</f>
        <v>2</v>
      </c>
      <c r="AY225">
        <f>IF(C225="Unión por la Patria (Frente de Todos)",AK225-AVERAGE(AQ225,AN225,AH225),IF(C225="Juntos por el Cambio",AH225-AVERAGE(AK225,AN225,AQ225),IF(C225="La Libertad Avanza",AN225-AVERAGE(AQ225,AK225,AH225),IF(C225="Frente de Izquierda",AQ225-AVERAGE(AN225,AK225,AH225),"N/A"))))</f>
        <v>1</v>
      </c>
      <c r="AZ225">
        <f>IF(C225="Unión por la Patria (Frente de Todos)",AL225-MIN(AI225,AO225,AR225),IF(C225="Juntos por el Cambio",AI225-MIN(AL225,AO225,AR225),IF(C225="La Libertad Avanza",AO225-MIN(AI225,AL225,AR225),IF(C225="Frente de Izquierda",AR225-MIN(AI225,AL225,AO225),"N/A"))))</f>
        <v>2</v>
      </c>
      <c r="BA225">
        <f>MAX(AI225,AL225,AO225,AR225)-MIN(AI225,AL225,AO225,AR225)</f>
        <v>2</v>
      </c>
      <c r="BB225">
        <f>IF(C225="Unión por la Patria (Frente de Todos)",AL225-AVERAGE(AI225,AO225,AR225),IF(C225="Juntos por el Cambio",AI225-AVERAGE(AL225,AO225,AR225),IF(C225="La Libertad Avanza",AO225-AVERAGE(AI225,AL225,AR225),IF(C225="Frente de Izquierda",AR225-AVERAGE(AI225,AL225,AO225),"N/A"))))</f>
        <v>1</v>
      </c>
      <c r="BC225">
        <f>IF(C225="Unión por la Patria (Frente de Todos)",AVERAGE(AH225:AJ225,AN225:AS225),IF(C225="Juntos por el Cambio",AVERAGE(AK225:AS225),IF(C225="La Libertad Avanza",AVERAGE(AQ225:AS225,AH225:AM225),IF(C225="Frente de Izquierda",AVERAGE(AH225:AP225),"N/A"))))</f>
        <v>3</v>
      </c>
      <c r="BE225" t="s">
        <v>518</v>
      </c>
      <c r="BF225" t="s">
        <v>518</v>
      </c>
      <c r="BG225" t="s">
        <v>518</v>
      </c>
      <c r="BH225" t="s">
        <v>518</v>
      </c>
      <c r="BI225" t="s">
        <v>518</v>
      </c>
      <c r="BJ225" t="s">
        <v>518</v>
      </c>
      <c r="BK225" t="s">
        <v>518</v>
      </c>
      <c r="BL225" t="s">
        <v>518</v>
      </c>
      <c r="BM225" t="s">
        <v>518</v>
      </c>
      <c r="BN225" t="s">
        <v>518</v>
      </c>
      <c r="BO225" t="s">
        <v>518</v>
      </c>
      <c r="BP225" t="s">
        <v>518</v>
      </c>
      <c r="BQ225" t="s">
        <v>518</v>
      </c>
      <c r="BR225" t="s">
        <v>518</v>
      </c>
      <c r="BS225" t="s">
        <v>518</v>
      </c>
      <c r="BT225" t="s">
        <v>518</v>
      </c>
      <c r="BU225" t="s">
        <v>518</v>
      </c>
      <c r="BV225" t="s">
        <v>518</v>
      </c>
      <c r="BW225" t="s">
        <v>518</v>
      </c>
      <c r="BX225" t="s">
        <v>518</v>
      </c>
      <c r="BY225" t="s">
        <v>518</v>
      </c>
      <c r="BZ225" t="s">
        <v>518</v>
      </c>
      <c r="CA225" t="s">
        <v>518</v>
      </c>
      <c r="CB225" t="s">
        <v>518</v>
      </c>
      <c r="CC225" t="s">
        <v>518</v>
      </c>
      <c r="CD225" t="s">
        <v>518</v>
      </c>
      <c r="CE225" t="s">
        <v>518</v>
      </c>
      <c r="CF225" t="s">
        <v>518</v>
      </c>
      <c r="CG225" t="s">
        <v>518</v>
      </c>
      <c r="CH225" t="s">
        <v>518</v>
      </c>
      <c r="CI225" t="s">
        <v>518</v>
      </c>
      <c r="CJ225" t="s">
        <v>518</v>
      </c>
      <c r="CK225" t="s">
        <v>518</v>
      </c>
      <c r="CL225" t="s">
        <v>518</v>
      </c>
      <c r="CM225" t="s">
        <v>518</v>
      </c>
      <c r="CN225" t="s">
        <v>518</v>
      </c>
      <c r="CO225" t="s">
        <v>518</v>
      </c>
      <c r="CP225" t="s">
        <v>518</v>
      </c>
      <c r="CQ225" t="s">
        <v>518</v>
      </c>
      <c r="CR225" t="s">
        <v>518</v>
      </c>
      <c r="CS225" t="s">
        <v>518</v>
      </c>
      <c r="CT225" t="s">
        <v>518</v>
      </c>
      <c r="CU225" t="s">
        <v>518</v>
      </c>
      <c r="CV225" t="s">
        <v>518</v>
      </c>
      <c r="CW225" t="s">
        <v>518</v>
      </c>
      <c r="CX225" t="s">
        <v>518</v>
      </c>
      <c r="CY225" t="s">
        <v>518</v>
      </c>
      <c r="CZ225" t="s">
        <v>518</v>
      </c>
      <c r="DA225" t="s">
        <v>518</v>
      </c>
      <c r="DB225" t="s">
        <v>518</v>
      </c>
      <c r="DC225" t="s">
        <v>518</v>
      </c>
      <c r="DD225" t="s">
        <v>518</v>
      </c>
      <c r="DE225" t="s">
        <v>518</v>
      </c>
      <c r="DF225" t="s">
        <v>518</v>
      </c>
      <c r="DG225" t="s">
        <v>518</v>
      </c>
      <c r="DH225" t="s">
        <v>518</v>
      </c>
      <c r="DI225" t="s">
        <v>518</v>
      </c>
      <c r="DJ225" t="s">
        <v>518</v>
      </c>
      <c r="DK225" t="s">
        <v>518</v>
      </c>
      <c r="DL225" t="s">
        <v>518</v>
      </c>
      <c r="DM225" t="s">
        <v>518</v>
      </c>
      <c r="DN225" t="s">
        <v>518</v>
      </c>
      <c r="DO225" t="s">
        <v>518</v>
      </c>
      <c r="DP225" t="s">
        <v>518</v>
      </c>
      <c r="DQ225" t="s">
        <v>518</v>
      </c>
      <c r="DR225" t="s">
        <v>518</v>
      </c>
      <c r="DS225" t="s">
        <v>518</v>
      </c>
      <c r="DT225" t="s">
        <v>518</v>
      </c>
      <c r="DU225" t="s">
        <v>518</v>
      </c>
      <c r="DV225" t="s">
        <v>518</v>
      </c>
      <c r="DW225" t="s">
        <v>518</v>
      </c>
      <c r="DX225" t="s">
        <v>518</v>
      </c>
      <c r="DY225" t="s">
        <v>518</v>
      </c>
      <c r="DZ225" t="s">
        <v>518</v>
      </c>
    </row>
    <row r="226" spans="1:130" x14ac:dyDescent="0.2">
      <c r="A226" s="44">
        <v>1496</v>
      </c>
      <c r="B226" s="44" t="s">
        <v>518</v>
      </c>
      <c r="C226" s="44" t="s">
        <v>43</v>
      </c>
      <c r="D226" s="44">
        <v>2</v>
      </c>
      <c r="E226" s="44">
        <v>7</v>
      </c>
      <c r="F226" s="44">
        <v>5</v>
      </c>
      <c r="G226" s="44">
        <v>2</v>
      </c>
      <c r="H226" s="44">
        <v>2</v>
      </c>
      <c r="I226" s="44">
        <v>6</v>
      </c>
      <c r="J226" s="44">
        <v>3</v>
      </c>
      <c r="K226" s="44">
        <f>AVERAGE(ABS(F226-4),ABS(G226-4),ABS(H226-4),ABS(I226-4),ABS(J226-4))</f>
        <v>1.6</v>
      </c>
      <c r="L226" s="44">
        <v>7</v>
      </c>
      <c r="M226" s="44">
        <v>5</v>
      </c>
      <c r="N226" s="44">
        <v>5</v>
      </c>
      <c r="O226" s="9">
        <f>AVERAGE(L226:N226)</f>
        <v>5.666666666666667</v>
      </c>
      <c r="P226" s="44">
        <v>1</v>
      </c>
      <c r="Q226" s="44">
        <v>7</v>
      </c>
      <c r="R226" s="44">
        <v>1</v>
      </c>
      <c r="S226" s="44">
        <v>6</v>
      </c>
      <c r="T226" s="44">
        <f>-P226+Q226-R226+S226</f>
        <v>11</v>
      </c>
      <c r="U226" s="44"/>
      <c r="V226" s="44"/>
      <c r="W226" s="44"/>
      <c r="X226" s="44"/>
      <c r="Y226" s="44"/>
      <c r="Z226" s="44"/>
      <c r="AA226" s="44"/>
      <c r="AB226" s="44"/>
      <c r="AC226" s="44"/>
      <c r="AD226" s="44">
        <v>5</v>
      </c>
      <c r="AE226" s="44">
        <v>4</v>
      </c>
      <c r="AF226" s="44">
        <v>5</v>
      </c>
      <c r="AG226" s="44">
        <f>AVERAGE(U226:AF226)</f>
        <v>4.666666666666667</v>
      </c>
      <c r="AH226" s="44">
        <v>4</v>
      </c>
      <c r="AI226" s="44">
        <v>5</v>
      </c>
      <c r="AJ226" s="44">
        <v>5</v>
      </c>
      <c r="AK226" s="44">
        <v>3</v>
      </c>
      <c r="AL226" s="44">
        <v>4</v>
      </c>
      <c r="AM226" s="44">
        <v>4</v>
      </c>
      <c r="AN226" s="44">
        <v>2</v>
      </c>
      <c r="AO226" s="44">
        <v>2</v>
      </c>
      <c r="AP226" s="44">
        <v>3</v>
      </c>
      <c r="AQ226" s="44">
        <v>5</v>
      </c>
      <c r="AR226" s="44">
        <v>5</v>
      </c>
      <c r="AS226" s="44">
        <v>5</v>
      </c>
      <c r="AT226">
        <f>IF(C226="Unión por la Patria (Frente de Todos)",AVERAGE(AK226:AM226)-MIN(AVERAGE(AH226:AJ226),AVERAGE(AN226:AP226),AVERAGE(AQ226:AS226)),IF(C226="Juntos por el Cambio",AVERAGE(AH226:AJ226)-MIN(AVERAGE(AK226:AM226),AVERAGE(AN226:AP226),AVERAGE(AQ226:AS226)),IF(C226="La Libertad Avanza",AVERAGE(AN226:AP226)-MIN(AVERAGE(AQ226:AS226),AVERAGE(AK226:AM226),AVERAGE(AH226:AJ226)),IF(C226="Frente de Izquierda",AVERAGE(AQ226:AS226)-MIN(AVERAGE(AN226:AP226),AVERAGE(AK226:AM226),AVERAGE(AH226:AJ226)),"N/A"))))</f>
        <v>2.6666666666666665</v>
      </c>
      <c r="AU226">
        <f>MAX(SUM(AH226:AJ226),SUM(AK226:AM226),SUM(AN226:AP226),SUM(AQ226:AS226))-MIN(SUM(AH226:AJ226),SUM(AK226:AM226),SUM(AN226:AP226),SUM(AQ226:AS226))</f>
        <v>8</v>
      </c>
      <c r="AV226">
        <f>IF(C226="Unión por la Patria (Frente de Todos)",AVERAGE(AK226:AM226)-AVERAGE(AH226:AJ226,AN226:AP226,AQ226:AS226),IF(C226="Juntos por el Cambio",AVERAGE(AH226:AJ226)-AVERAGE(AK226:AS226),IF(C226="La Libertad Avanza",AVERAGE(AN226:AP226)-AVERAGE(AQ226:AS226,AH226:AM226),IF(C226="Frente de Izquierda",AVERAGE(AQ226:AS226)-AVERAGE(AH226:AP226),"N/A"))))</f>
        <v>1.4444444444444446</v>
      </c>
      <c r="AW226">
        <f>IF(C226="Unión por la Patria (Frente de Todos)",AK226-MIN(AH226,AN226,AQ226),IF(C226="Juntos por el Cambio",AH226-MIN(AK226,AN226,AQ226),IF(C226="La Libertad Avanza",AN226-MIN(AH226,AK226,AQ226),IF(C226="Frente de Izquierda",AQ226-MIN(AH226,AK226,AN226),"N/A"))))</f>
        <v>3</v>
      </c>
      <c r="AX226">
        <f>MAX(AH226,AK226,AN226,AQ226)-MIN(AH226,AK226,AN226,AQ226)</f>
        <v>3</v>
      </c>
      <c r="AY226">
        <f>IF(C226="Unión por la Patria (Frente de Todos)",AK226-AVERAGE(AQ226,AN226,AH226),IF(C226="Juntos por el Cambio",AH226-AVERAGE(AK226,AN226,AQ226),IF(C226="La Libertad Avanza",AN226-AVERAGE(AQ226,AK226,AH226),IF(C226="Frente de Izquierda",AQ226-AVERAGE(AN226,AK226,AH226),"N/A"))))</f>
        <v>2</v>
      </c>
      <c r="AZ226">
        <f>IF(C226="Unión por la Patria (Frente de Todos)",AL226-MIN(AI226,AO226,AR226),IF(C226="Juntos por el Cambio",AI226-MIN(AL226,AO226,AR226),IF(C226="La Libertad Avanza",AO226-MIN(AI226,AL226,AR226),IF(C226="Frente de Izquierda",AR226-MIN(AI226,AL226,AO226),"N/A"))))</f>
        <v>3</v>
      </c>
      <c r="BA226">
        <f>MAX(AI226,AL226,AO226,AR226)-MIN(AI226,AL226,AO226,AR226)</f>
        <v>3</v>
      </c>
      <c r="BB226">
        <f>IF(C226="Unión por la Patria (Frente de Todos)",AL226-AVERAGE(AI226,AO226,AR226),IF(C226="Juntos por el Cambio",AI226-AVERAGE(AL226,AO226,AR226),IF(C226="La Libertad Avanza",AO226-AVERAGE(AI226,AL226,AR226),IF(C226="Frente de Izquierda",AR226-AVERAGE(AI226,AL226,AO226),"N/A"))))</f>
        <v>1.3333333333333335</v>
      </c>
      <c r="BC226">
        <f>IF(C226="Unión por la Patria (Frente de Todos)",AVERAGE(AH226:AJ226,AN226:AS226),IF(C226="Juntos por el Cambio",AVERAGE(AK226:AS226),IF(C226="La Libertad Avanza",AVERAGE(AQ226:AS226,AH226:AM226),IF(C226="Frente de Izquierda",AVERAGE(AH226:AP226),"N/A"))))</f>
        <v>3.5555555555555554</v>
      </c>
      <c r="BE226" t="s">
        <v>518</v>
      </c>
      <c r="BF226" t="s">
        <v>518</v>
      </c>
      <c r="BG226" t="s">
        <v>518</v>
      </c>
      <c r="BH226" t="s">
        <v>518</v>
      </c>
      <c r="BI226" t="s">
        <v>518</v>
      </c>
      <c r="BJ226" t="s">
        <v>518</v>
      </c>
      <c r="BK226" t="s">
        <v>518</v>
      </c>
      <c r="BL226" t="s">
        <v>518</v>
      </c>
      <c r="BM226" t="s">
        <v>518</v>
      </c>
      <c r="BN226" t="s">
        <v>518</v>
      </c>
      <c r="BO226" t="s">
        <v>518</v>
      </c>
      <c r="BP226" t="s">
        <v>518</v>
      </c>
      <c r="BQ226" t="s">
        <v>518</v>
      </c>
      <c r="BR226" t="s">
        <v>518</v>
      </c>
      <c r="BS226" t="s">
        <v>518</v>
      </c>
      <c r="BT226" t="s">
        <v>518</v>
      </c>
      <c r="BU226" t="s">
        <v>518</v>
      </c>
      <c r="BV226" t="s">
        <v>518</v>
      </c>
      <c r="BW226" t="s">
        <v>518</v>
      </c>
      <c r="BX226" t="s">
        <v>518</v>
      </c>
      <c r="BY226" t="s">
        <v>518</v>
      </c>
      <c r="BZ226" t="s">
        <v>518</v>
      </c>
      <c r="CA226" t="s">
        <v>518</v>
      </c>
      <c r="CB226" t="s">
        <v>518</v>
      </c>
      <c r="CC226" t="s">
        <v>518</v>
      </c>
      <c r="CD226" t="s">
        <v>518</v>
      </c>
      <c r="CE226" t="s">
        <v>518</v>
      </c>
      <c r="CF226" t="s">
        <v>518</v>
      </c>
      <c r="CG226" t="s">
        <v>518</v>
      </c>
      <c r="CH226" t="s">
        <v>518</v>
      </c>
      <c r="CI226" t="s">
        <v>518</v>
      </c>
      <c r="CJ226" t="s">
        <v>518</v>
      </c>
      <c r="CK226" t="s">
        <v>518</v>
      </c>
      <c r="CL226" t="s">
        <v>518</v>
      </c>
      <c r="CM226" t="s">
        <v>518</v>
      </c>
      <c r="CN226" t="s">
        <v>518</v>
      </c>
      <c r="CO226" t="s">
        <v>518</v>
      </c>
      <c r="CP226" t="s">
        <v>518</v>
      </c>
      <c r="CQ226" t="s">
        <v>518</v>
      </c>
      <c r="CR226" t="s">
        <v>518</v>
      </c>
      <c r="CS226" t="s">
        <v>518</v>
      </c>
      <c r="CT226" t="s">
        <v>518</v>
      </c>
      <c r="CU226" t="s">
        <v>518</v>
      </c>
      <c r="CV226" t="s">
        <v>518</v>
      </c>
      <c r="CW226" t="s">
        <v>518</v>
      </c>
      <c r="CX226" t="s">
        <v>518</v>
      </c>
      <c r="CY226" t="s">
        <v>518</v>
      </c>
      <c r="CZ226" t="s">
        <v>518</v>
      </c>
      <c r="DA226" t="s">
        <v>518</v>
      </c>
      <c r="DB226" t="s">
        <v>518</v>
      </c>
      <c r="DC226" t="s">
        <v>518</v>
      </c>
      <c r="DD226" t="s">
        <v>518</v>
      </c>
      <c r="DE226" t="s">
        <v>518</v>
      </c>
      <c r="DF226" t="s">
        <v>518</v>
      </c>
      <c r="DG226" t="s">
        <v>518</v>
      </c>
      <c r="DH226" t="s">
        <v>518</v>
      </c>
      <c r="DI226" t="s">
        <v>518</v>
      </c>
      <c r="DJ226" t="s">
        <v>518</v>
      </c>
      <c r="DK226" t="s">
        <v>518</v>
      </c>
      <c r="DL226" t="s">
        <v>518</v>
      </c>
      <c r="DM226" t="s">
        <v>518</v>
      </c>
      <c r="DN226" t="s">
        <v>518</v>
      </c>
      <c r="DO226" t="s">
        <v>518</v>
      </c>
      <c r="DP226" t="s">
        <v>518</v>
      </c>
      <c r="DQ226" t="s">
        <v>518</v>
      </c>
      <c r="DR226" t="s">
        <v>518</v>
      </c>
      <c r="DS226" t="s">
        <v>518</v>
      </c>
      <c r="DT226" t="s">
        <v>518</v>
      </c>
      <c r="DU226" t="s">
        <v>518</v>
      </c>
      <c r="DV226" t="s">
        <v>518</v>
      </c>
      <c r="DW226" t="s">
        <v>518</v>
      </c>
      <c r="DX226" t="s">
        <v>518</v>
      </c>
      <c r="DY226" t="s">
        <v>518</v>
      </c>
      <c r="DZ226" t="s">
        <v>518</v>
      </c>
    </row>
    <row r="227" spans="1:130" x14ac:dyDescent="0.2">
      <c r="A227" s="44">
        <v>1556</v>
      </c>
      <c r="B227" s="44" t="s">
        <v>518</v>
      </c>
      <c r="C227" s="44" t="s">
        <v>47</v>
      </c>
      <c r="D227" s="44">
        <v>4</v>
      </c>
      <c r="E227" s="44">
        <v>3</v>
      </c>
      <c r="F227" s="44">
        <v>1</v>
      </c>
      <c r="G227" s="44">
        <v>4</v>
      </c>
      <c r="H227" s="44">
        <v>5</v>
      </c>
      <c r="I227" s="44">
        <v>5</v>
      </c>
      <c r="J227" s="44">
        <v>5</v>
      </c>
      <c r="K227" s="44">
        <f>AVERAGE(ABS(F227-4),ABS(G227-4),ABS(H227-4),ABS(I227-4),ABS(J227-4))</f>
        <v>1.2</v>
      </c>
      <c r="L227" s="44">
        <v>5</v>
      </c>
      <c r="M227" s="44">
        <v>6</v>
      </c>
      <c r="N227" s="44">
        <v>6</v>
      </c>
      <c r="O227" s="9">
        <f>AVERAGE(L227:N227)</f>
        <v>5.666666666666667</v>
      </c>
      <c r="P227" s="44">
        <v>4</v>
      </c>
      <c r="Q227" s="44">
        <v>6</v>
      </c>
      <c r="R227" s="44">
        <v>4</v>
      </c>
      <c r="S227" s="44">
        <v>6</v>
      </c>
      <c r="T227" s="44">
        <f>-P227+Q227-R227+S227</f>
        <v>4</v>
      </c>
      <c r="U227" s="44">
        <v>6</v>
      </c>
      <c r="V227" s="44">
        <v>3</v>
      </c>
      <c r="W227" s="44">
        <v>5</v>
      </c>
      <c r="X227" s="44"/>
      <c r="Y227" s="44"/>
      <c r="Z227" s="44"/>
      <c r="AA227" s="44"/>
      <c r="AB227" s="44"/>
      <c r="AC227" s="44"/>
      <c r="AD227" s="44"/>
      <c r="AE227" s="44"/>
      <c r="AF227" s="44"/>
      <c r="AG227" s="44">
        <f>AVERAGE(U227:AF227)</f>
        <v>4.666666666666667</v>
      </c>
      <c r="AH227" s="44">
        <v>6</v>
      </c>
      <c r="AI227" s="44">
        <v>5</v>
      </c>
      <c r="AJ227" s="44">
        <v>5</v>
      </c>
      <c r="AK227" s="44">
        <v>3</v>
      </c>
      <c r="AL227" s="44">
        <v>3</v>
      </c>
      <c r="AM227" s="44">
        <v>3</v>
      </c>
      <c r="AN227" s="44">
        <v>3</v>
      </c>
      <c r="AO227" s="44">
        <v>3</v>
      </c>
      <c r="AP227" s="44">
        <v>3</v>
      </c>
      <c r="AQ227" s="44">
        <v>3</v>
      </c>
      <c r="AR227" s="44">
        <v>3</v>
      </c>
      <c r="AS227" s="44">
        <v>3</v>
      </c>
      <c r="AT227">
        <f>IF(C227="Unión por la Patria (Frente de Todos)",AVERAGE(AK227:AM227)-MIN(AVERAGE(AH227:AJ227),AVERAGE(AN227:AP227),AVERAGE(AQ227:AS227)),IF(C227="Juntos por el Cambio",AVERAGE(AH227:AJ227)-MIN(AVERAGE(AK227:AM227),AVERAGE(AN227:AP227),AVERAGE(AQ227:AS227)),IF(C227="La Libertad Avanza",AVERAGE(AN227:AP227)-MIN(AVERAGE(AQ227:AS227),AVERAGE(AK227:AM227),AVERAGE(AH227:AJ227)),IF(C227="Frente de Izquierda",AVERAGE(AQ227:AS227)-MIN(AVERAGE(AN227:AP227),AVERAGE(AK227:AM227),AVERAGE(AH227:AJ227)),"N/A"))))</f>
        <v>2.333333333333333</v>
      </c>
      <c r="AU227">
        <f>MAX(SUM(AH227:AJ227),SUM(AK227:AM227),SUM(AN227:AP227),SUM(AQ227:AS227))-MIN(SUM(AH227:AJ227),SUM(AK227:AM227),SUM(AN227:AP227),SUM(AQ227:AS227))</f>
        <v>7</v>
      </c>
      <c r="AV227">
        <f>IF(C227="Unión por la Patria (Frente de Todos)",AVERAGE(AK227:AM227)-AVERAGE(AH227:AJ227,AN227:AP227,AQ227:AS227),IF(C227="Juntos por el Cambio",AVERAGE(AH227:AJ227)-AVERAGE(AK227:AS227),IF(C227="La Libertad Avanza",AVERAGE(AN227:AP227)-AVERAGE(AQ227:AS227,AH227:AM227),IF(C227="Frente de Izquierda",AVERAGE(AQ227:AS227)-AVERAGE(AH227:AP227),"N/A"))))</f>
        <v>2.333333333333333</v>
      </c>
      <c r="AW227">
        <f>IF(C227="Unión por la Patria (Frente de Todos)",AK227-MIN(AH227,AN227,AQ227),IF(C227="Juntos por el Cambio",AH227-MIN(AK227,AN227,AQ227),IF(C227="La Libertad Avanza",AN227-MIN(AH227,AK227,AQ227),IF(C227="Frente de Izquierda",AQ227-MIN(AH227,AK227,AN227),"N/A"))))</f>
        <v>3</v>
      </c>
      <c r="AX227">
        <f>MAX(AH227,AK227,AN227,AQ227)-MIN(AH227,AK227,AN227,AQ227)</f>
        <v>3</v>
      </c>
      <c r="AY227">
        <f>IF(C227="Unión por la Patria (Frente de Todos)",AK227-AVERAGE(AQ227,AN227,AH227),IF(C227="Juntos por el Cambio",AH227-AVERAGE(AK227,AN227,AQ227),IF(C227="La Libertad Avanza",AN227-AVERAGE(AQ227,AK227,AH227),IF(C227="Frente de Izquierda",AQ227-AVERAGE(AN227,AK227,AH227),"N/A"))))</f>
        <v>3</v>
      </c>
      <c r="AZ227">
        <f>IF(C227="Unión por la Patria (Frente de Todos)",AL227-MIN(AI227,AO227,AR227),IF(C227="Juntos por el Cambio",AI227-MIN(AL227,AO227,AR227),IF(C227="La Libertad Avanza",AO227-MIN(AI227,AL227,AR227),IF(C227="Frente de Izquierda",AR227-MIN(AI227,AL227,AO227),"N/A"))))</f>
        <v>2</v>
      </c>
      <c r="BA227">
        <f>MAX(AI227,AL227,AO227,AR227)-MIN(AI227,AL227,AO227,AR227)</f>
        <v>2</v>
      </c>
      <c r="BB227">
        <f>IF(C227="Unión por la Patria (Frente de Todos)",AL227-AVERAGE(AI227,AO227,AR227),IF(C227="Juntos por el Cambio",AI227-AVERAGE(AL227,AO227,AR227),IF(C227="La Libertad Avanza",AO227-AVERAGE(AI227,AL227,AR227),IF(C227="Frente de Izquierda",AR227-AVERAGE(AI227,AL227,AO227),"N/A"))))</f>
        <v>2</v>
      </c>
      <c r="BC227">
        <f>IF(C227="Unión por la Patria (Frente de Todos)",AVERAGE(AH227:AJ227,AN227:AS227),IF(C227="Juntos por el Cambio",AVERAGE(AK227:AS227),IF(C227="La Libertad Avanza",AVERAGE(AQ227:AS227,AH227:AM227),IF(C227="Frente de Izquierda",AVERAGE(AH227:AP227),"N/A"))))</f>
        <v>3</v>
      </c>
      <c r="BE227" t="s">
        <v>518</v>
      </c>
      <c r="BF227" t="s">
        <v>518</v>
      </c>
      <c r="BG227" t="s">
        <v>518</v>
      </c>
      <c r="BH227" t="s">
        <v>518</v>
      </c>
      <c r="BI227" t="s">
        <v>518</v>
      </c>
      <c r="BJ227" t="s">
        <v>518</v>
      </c>
      <c r="BK227" t="s">
        <v>518</v>
      </c>
      <c r="BL227" t="s">
        <v>518</v>
      </c>
      <c r="BM227" t="s">
        <v>518</v>
      </c>
      <c r="BN227" t="s">
        <v>518</v>
      </c>
      <c r="BO227" t="s">
        <v>518</v>
      </c>
      <c r="BP227" t="s">
        <v>518</v>
      </c>
      <c r="BQ227" t="s">
        <v>518</v>
      </c>
      <c r="BR227" t="s">
        <v>518</v>
      </c>
      <c r="BS227" t="s">
        <v>518</v>
      </c>
      <c r="BT227" t="s">
        <v>518</v>
      </c>
      <c r="BU227" t="s">
        <v>518</v>
      </c>
      <c r="BV227" t="s">
        <v>518</v>
      </c>
      <c r="BW227" t="s">
        <v>518</v>
      </c>
      <c r="BX227" t="s">
        <v>518</v>
      </c>
      <c r="BY227" t="s">
        <v>518</v>
      </c>
      <c r="BZ227" t="s">
        <v>518</v>
      </c>
      <c r="CA227" t="s">
        <v>518</v>
      </c>
      <c r="CB227" t="s">
        <v>518</v>
      </c>
      <c r="CC227" t="s">
        <v>518</v>
      </c>
      <c r="CD227" t="s">
        <v>518</v>
      </c>
      <c r="CE227" t="s">
        <v>518</v>
      </c>
      <c r="CF227" t="s">
        <v>518</v>
      </c>
      <c r="CG227" t="s">
        <v>518</v>
      </c>
      <c r="CH227" t="s">
        <v>518</v>
      </c>
      <c r="CI227" t="s">
        <v>518</v>
      </c>
      <c r="CJ227" t="s">
        <v>518</v>
      </c>
      <c r="CK227" t="s">
        <v>518</v>
      </c>
      <c r="CL227" t="s">
        <v>518</v>
      </c>
      <c r="CM227" t="s">
        <v>518</v>
      </c>
      <c r="CN227" t="s">
        <v>518</v>
      </c>
      <c r="CO227" t="s">
        <v>518</v>
      </c>
      <c r="CP227" t="s">
        <v>518</v>
      </c>
      <c r="CQ227" t="s">
        <v>518</v>
      </c>
      <c r="CR227" t="s">
        <v>518</v>
      </c>
      <c r="CS227" t="s">
        <v>518</v>
      </c>
      <c r="CT227" t="s">
        <v>518</v>
      </c>
      <c r="CU227" t="s">
        <v>518</v>
      </c>
      <c r="CV227" t="s">
        <v>518</v>
      </c>
      <c r="CW227" t="s">
        <v>518</v>
      </c>
      <c r="CX227" t="s">
        <v>518</v>
      </c>
      <c r="CY227" t="s">
        <v>518</v>
      </c>
      <c r="CZ227" t="s">
        <v>518</v>
      </c>
      <c r="DA227" t="s">
        <v>518</v>
      </c>
      <c r="DB227" t="s">
        <v>518</v>
      </c>
      <c r="DC227" t="s">
        <v>518</v>
      </c>
      <c r="DD227" t="s">
        <v>518</v>
      </c>
      <c r="DE227" t="s">
        <v>518</v>
      </c>
      <c r="DF227" t="s">
        <v>518</v>
      </c>
      <c r="DG227" t="s">
        <v>518</v>
      </c>
      <c r="DH227" t="s">
        <v>518</v>
      </c>
      <c r="DI227" t="s">
        <v>518</v>
      </c>
      <c r="DJ227" t="s">
        <v>518</v>
      </c>
      <c r="DK227" t="s">
        <v>518</v>
      </c>
      <c r="DL227" t="s">
        <v>518</v>
      </c>
      <c r="DM227" t="s">
        <v>518</v>
      </c>
      <c r="DN227" t="s">
        <v>518</v>
      </c>
      <c r="DO227" t="s">
        <v>518</v>
      </c>
      <c r="DP227" t="s">
        <v>518</v>
      </c>
      <c r="DQ227" t="s">
        <v>518</v>
      </c>
      <c r="DR227" t="s">
        <v>518</v>
      </c>
      <c r="DS227" t="s">
        <v>518</v>
      </c>
      <c r="DT227" t="s">
        <v>518</v>
      </c>
      <c r="DU227" t="s">
        <v>518</v>
      </c>
      <c r="DV227" t="s">
        <v>518</v>
      </c>
      <c r="DW227" t="s">
        <v>518</v>
      </c>
      <c r="DX227" t="s">
        <v>518</v>
      </c>
      <c r="DY227" t="s">
        <v>518</v>
      </c>
      <c r="DZ227" t="s">
        <v>518</v>
      </c>
    </row>
    <row r="228" spans="1:130" x14ac:dyDescent="0.2">
      <c r="A228" s="44">
        <v>1560</v>
      </c>
      <c r="B228" s="44" t="s">
        <v>518</v>
      </c>
      <c r="C228" s="44" t="s">
        <v>49</v>
      </c>
      <c r="D228" s="44">
        <v>6</v>
      </c>
      <c r="E228" s="44">
        <v>5</v>
      </c>
      <c r="F228" s="44">
        <v>4</v>
      </c>
      <c r="G228" s="44">
        <v>2</v>
      </c>
      <c r="H228" s="44">
        <v>7</v>
      </c>
      <c r="I228" s="44">
        <v>2</v>
      </c>
      <c r="J228" s="44">
        <v>4</v>
      </c>
      <c r="K228" s="44">
        <f>AVERAGE(ABS(F228-4),ABS(G228-4),ABS(H228-4),ABS(I228-4),ABS(J228-4))</f>
        <v>1.4</v>
      </c>
      <c r="L228" s="44">
        <v>7</v>
      </c>
      <c r="M228" s="44">
        <v>6</v>
      </c>
      <c r="N228" s="44">
        <v>7</v>
      </c>
      <c r="O228" s="9">
        <f>AVERAGE(L228:N228)</f>
        <v>6.666666666666667</v>
      </c>
      <c r="P228" s="44">
        <v>5</v>
      </c>
      <c r="Q228" s="44">
        <v>6</v>
      </c>
      <c r="R228" s="44">
        <v>5</v>
      </c>
      <c r="S228" s="44">
        <v>7</v>
      </c>
      <c r="T228" s="44">
        <f>-P228+Q228-R228+S228</f>
        <v>3</v>
      </c>
      <c r="U228" s="44"/>
      <c r="V228" s="44"/>
      <c r="W228" s="44"/>
      <c r="X228" s="44"/>
      <c r="Y228" s="44"/>
      <c r="Z228" s="44"/>
      <c r="AA228" s="44">
        <v>5</v>
      </c>
      <c r="AB228" s="44">
        <v>5</v>
      </c>
      <c r="AC228" s="44">
        <v>4</v>
      </c>
      <c r="AD228" s="44"/>
      <c r="AE228" s="44"/>
      <c r="AF228" s="44"/>
      <c r="AG228" s="44">
        <f>AVERAGE(U228:AF228)</f>
        <v>4.666666666666667</v>
      </c>
      <c r="AH228" s="44">
        <v>5</v>
      </c>
      <c r="AI228" s="44">
        <v>5</v>
      </c>
      <c r="AJ228" s="44">
        <v>5</v>
      </c>
      <c r="AK228" s="44">
        <v>5</v>
      </c>
      <c r="AL228" s="44">
        <v>5</v>
      </c>
      <c r="AM228" s="44">
        <v>5</v>
      </c>
      <c r="AN228" s="44">
        <v>5</v>
      </c>
      <c r="AO228" s="44">
        <v>5</v>
      </c>
      <c r="AP228" s="44">
        <v>5</v>
      </c>
      <c r="AQ228" s="44">
        <v>5</v>
      </c>
      <c r="AR228" s="44">
        <v>5</v>
      </c>
      <c r="AS228" s="44">
        <v>5</v>
      </c>
      <c r="AT228">
        <f>IF(C228="Unión por la Patria (Frente de Todos)",AVERAGE(AK228:AM228)-MIN(AVERAGE(AH228:AJ228),AVERAGE(AN228:AP228),AVERAGE(AQ228:AS228)),IF(C228="Juntos por el Cambio",AVERAGE(AH228:AJ228)-MIN(AVERAGE(AK228:AM228),AVERAGE(AN228:AP228),AVERAGE(AQ228:AS228)),IF(C228="La Libertad Avanza",AVERAGE(AN228:AP228)-MIN(AVERAGE(AQ228:AS228),AVERAGE(AK228:AM228),AVERAGE(AH228:AJ228)),IF(C228="Frente de Izquierda",AVERAGE(AQ228:AS228)-MIN(AVERAGE(AN228:AP228),AVERAGE(AK228:AM228),AVERAGE(AH228:AJ228)),"N/A"))))</f>
        <v>0</v>
      </c>
      <c r="AU228">
        <f>MAX(SUM(AH228:AJ228),SUM(AK228:AM228),SUM(AN228:AP228),SUM(AQ228:AS228))-MIN(SUM(AH228:AJ228),SUM(AK228:AM228),SUM(AN228:AP228),SUM(AQ228:AS228))</f>
        <v>0</v>
      </c>
      <c r="AV228">
        <f>IF(C228="Unión por la Patria (Frente de Todos)",AVERAGE(AK228:AM228)-AVERAGE(AH228:AJ228,AN228:AP228,AQ228:AS228),IF(C228="Juntos por el Cambio",AVERAGE(AH228:AJ228)-AVERAGE(AK228:AS228),IF(C228="La Libertad Avanza",AVERAGE(AN228:AP228)-AVERAGE(AQ228:AS228,AH228:AM228),IF(C228="Frente de Izquierda",AVERAGE(AQ228:AS228)-AVERAGE(AH228:AP228),"N/A"))))</f>
        <v>0</v>
      </c>
      <c r="AW228">
        <f>IF(C228="Unión por la Patria (Frente de Todos)",AK228-MIN(AH228,AN228,AQ228),IF(C228="Juntos por el Cambio",AH228-MIN(AK228,AN228,AQ228),IF(C228="La Libertad Avanza",AN228-MIN(AH228,AK228,AQ228),IF(C228="Frente de Izquierda",AQ228-MIN(AH228,AK228,AN228),"N/A"))))</f>
        <v>0</v>
      </c>
      <c r="AX228">
        <f>MAX(AH228,AK228,AN228,AQ228)-MIN(AH228,AK228,AN228,AQ228)</f>
        <v>0</v>
      </c>
      <c r="AY228">
        <f>IF(C228="Unión por la Patria (Frente de Todos)",AK228-AVERAGE(AQ228,AN228,AH228),IF(C228="Juntos por el Cambio",AH228-AVERAGE(AK228,AN228,AQ228),IF(C228="La Libertad Avanza",AN228-AVERAGE(AQ228,AK228,AH228),IF(C228="Frente de Izquierda",AQ228-AVERAGE(AN228,AK228,AH228),"N/A"))))</f>
        <v>0</v>
      </c>
      <c r="AZ228">
        <f>IF(C228="Unión por la Patria (Frente de Todos)",AL228-MIN(AI228,AO228,AR228),IF(C228="Juntos por el Cambio",AI228-MIN(AL228,AO228,AR228),IF(C228="La Libertad Avanza",AO228-MIN(AI228,AL228,AR228),IF(C228="Frente de Izquierda",AR228-MIN(AI228,AL228,AO228),"N/A"))))</f>
        <v>0</v>
      </c>
      <c r="BA228">
        <f>MAX(AI228,AL228,AO228,AR228)-MIN(AI228,AL228,AO228,AR228)</f>
        <v>0</v>
      </c>
      <c r="BB228">
        <f>IF(C228="Unión por la Patria (Frente de Todos)",AL228-AVERAGE(AI228,AO228,AR228),IF(C228="Juntos por el Cambio",AI228-AVERAGE(AL228,AO228,AR228),IF(C228="La Libertad Avanza",AO228-AVERAGE(AI228,AL228,AR228),IF(C228="Frente de Izquierda",AR228-AVERAGE(AI228,AL228,AO228),"N/A"))))</f>
        <v>0</v>
      </c>
      <c r="BC228">
        <f>IF(C228="Unión por la Patria (Frente de Todos)",AVERAGE(AH228:AJ228,AN228:AS228),IF(C228="Juntos por el Cambio",AVERAGE(AK228:AS228),IF(C228="La Libertad Avanza",AVERAGE(AQ228:AS228,AH228:AM228),IF(C228="Frente de Izquierda",AVERAGE(AH228:AP228),"N/A"))))</f>
        <v>5</v>
      </c>
      <c r="BE228" t="s">
        <v>518</v>
      </c>
      <c r="BF228" t="s">
        <v>518</v>
      </c>
      <c r="BG228" t="s">
        <v>518</v>
      </c>
      <c r="BH228" t="s">
        <v>518</v>
      </c>
      <c r="BI228" t="s">
        <v>518</v>
      </c>
      <c r="BJ228" t="s">
        <v>518</v>
      </c>
      <c r="BK228" t="s">
        <v>518</v>
      </c>
      <c r="BL228" t="s">
        <v>518</v>
      </c>
      <c r="BM228" t="s">
        <v>518</v>
      </c>
      <c r="BN228" t="s">
        <v>518</v>
      </c>
      <c r="BO228" t="s">
        <v>518</v>
      </c>
      <c r="BP228" t="s">
        <v>518</v>
      </c>
      <c r="BQ228" t="s">
        <v>518</v>
      </c>
      <c r="BR228" t="s">
        <v>518</v>
      </c>
      <c r="BS228" t="s">
        <v>518</v>
      </c>
      <c r="BT228" t="s">
        <v>518</v>
      </c>
      <c r="BU228" t="s">
        <v>518</v>
      </c>
      <c r="BV228" t="s">
        <v>518</v>
      </c>
      <c r="BW228" t="s">
        <v>518</v>
      </c>
      <c r="BX228" t="s">
        <v>518</v>
      </c>
      <c r="BY228" t="s">
        <v>518</v>
      </c>
      <c r="BZ228" t="s">
        <v>518</v>
      </c>
      <c r="CA228" t="s">
        <v>518</v>
      </c>
      <c r="CB228" t="s">
        <v>518</v>
      </c>
      <c r="CC228" t="s">
        <v>518</v>
      </c>
      <c r="CD228" t="s">
        <v>518</v>
      </c>
      <c r="CE228" t="s">
        <v>518</v>
      </c>
      <c r="CF228" t="s">
        <v>518</v>
      </c>
      <c r="CG228" t="s">
        <v>518</v>
      </c>
      <c r="CH228" t="s">
        <v>518</v>
      </c>
      <c r="CI228" t="s">
        <v>518</v>
      </c>
      <c r="CJ228" t="s">
        <v>518</v>
      </c>
      <c r="CK228" t="s">
        <v>518</v>
      </c>
      <c r="CL228" t="s">
        <v>518</v>
      </c>
      <c r="CM228" t="s">
        <v>518</v>
      </c>
      <c r="CN228" t="s">
        <v>518</v>
      </c>
      <c r="CO228" t="s">
        <v>518</v>
      </c>
      <c r="CP228" t="s">
        <v>518</v>
      </c>
      <c r="CQ228" t="s">
        <v>518</v>
      </c>
      <c r="CR228" t="s">
        <v>518</v>
      </c>
      <c r="CS228" t="s">
        <v>518</v>
      </c>
      <c r="CT228" t="s">
        <v>518</v>
      </c>
      <c r="CU228" t="s">
        <v>518</v>
      </c>
      <c r="CV228" t="s">
        <v>518</v>
      </c>
      <c r="CW228" t="s">
        <v>518</v>
      </c>
      <c r="CX228" t="s">
        <v>518</v>
      </c>
      <c r="CY228" t="s">
        <v>518</v>
      </c>
      <c r="CZ228" t="s">
        <v>518</v>
      </c>
      <c r="DA228" t="s">
        <v>518</v>
      </c>
      <c r="DB228" t="s">
        <v>518</v>
      </c>
      <c r="DC228" t="s">
        <v>518</v>
      </c>
      <c r="DD228" t="s">
        <v>518</v>
      </c>
      <c r="DE228" t="s">
        <v>518</v>
      </c>
      <c r="DF228" t="s">
        <v>518</v>
      </c>
      <c r="DG228" t="s">
        <v>518</v>
      </c>
      <c r="DH228" t="s">
        <v>518</v>
      </c>
      <c r="DI228" t="s">
        <v>518</v>
      </c>
      <c r="DJ228" t="s">
        <v>518</v>
      </c>
      <c r="DK228" t="s">
        <v>518</v>
      </c>
      <c r="DL228" t="s">
        <v>518</v>
      </c>
      <c r="DM228" t="s">
        <v>518</v>
      </c>
      <c r="DN228" t="s">
        <v>518</v>
      </c>
      <c r="DO228" t="s">
        <v>518</v>
      </c>
      <c r="DP228" t="s">
        <v>518</v>
      </c>
      <c r="DQ228" t="s">
        <v>518</v>
      </c>
      <c r="DR228" t="s">
        <v>518</v>
      </c>
      <c r="DS228" t="s">
        <v>518</v>
      </c>
      <c r="DT228" t="s">
        <v>518</v>
      </c>
      <c r="DU228" t="s">
        <v>518</v>
      </c>
      <c r="DV228" t="s">
        <v>518</v>
      </c>
      <c r="DW228" t="s">
        <v>518</v>
      </c>
      <c r="DX228" t="s">
        <v>518</v>
      </c>
      <c r="DY228" t="s">
        <v>518</v>
      </c>
      <c r="DZ228" t="s">
        <v>518</v>
      </c>
    </row>
    <row r="229" spans="1:130" x14ac:dyDescent="0.2">
      <c r="A229" s="44">
        <v>545</v>
      </c>
      <c r="B229" s="44" t="s">
        <v>518</v>
      </c>
      <c r="C229" s="44" t="s">
        <v>43</v>
      </c>
      <c r="D229" s="44">
        <v>7</v>
      </c>
      <c r="E229" s="44">
        <v>5</v>
      </c>
      <c r="F229" s="44">
        <v>3</v>
      </c>
      <c r="G229" s="44">
        <v>2</v>
      </c>
      <c r="H229" s="44">
        <v>1</v>
      </c>
      <c r="I229" s="44">
        <v>7</v>
      </c>
      <c r="J229" s="44">
        <v>1</v>
      </c>
      <c r="K229" s="44">
        <f>AVERAGE(ABS(F229-4),ABS(G229-4),ABS(H229-4),ABS(I229-4),ABS(J229-4))</f>
        <v>2.4</v>
      </c>
      <c r="L229" s="44">
        <v>6</v>
      </c>
      <c r="M229" s="44">
        <v>6</v>
      </c>
      <c r="N229" s="44">
        <v>5</v>
      </c>
      <c r="O229" s="9">
        <f>AVERAGE(L229:N229)</f>
        <v>5.666666666666667</v>
      </c>
      <c r="P229" s="44">
        <v>3</v>
      </c>
      <c r="Q229" s="44">
        <v>7</v>
      </c>
      <c r="R229" s="44">
        <v>2</v>
      </c>
      <c r="S229" s="44">
        <v>6</v>
      </c>
      <c r="T229" s="44">
        <f>-P229+Q229-R229+S229</f>
        <v>8</v>
      </c>
      <c r="U229" s="44"/>
      <c r="V229" s="44"/>
      <c r="W229" s="44"/>
      <c r="X229" s="44"/>
      <c r="Y229" s="44"/>
      <c r="Z229" s="44"/>
      <c r="AA229" s="44"/>
      <c r="AB229" s="44"/>
      <c r="AC229" s="44"/>
      <c r="AD229" s="44">
        <v>5</v>
      </c>
      <c r="AE229" s="44">
        <v>6</v>
      </c>
      <c r="AF229" s="44">
        <v>4</v>
      </c>
      <c r="AG229" s="44">
        <f>AVERAGE(U229:AF229)</f>
        <v>5</v>
      </c>
      <c r="AH229" s="44">
        <v>3</v>
      </c>
      <c r="AI229" s="44">
        <v>2</v>
      </c>
      <c r="AJ229" s="44">
        <v>2</v>
      </c>
      <c r="AK229" s="44">
        <v>3</v>
      </c>
      <c r="AL229" s="44">
        <v>2</v>
      </c>
      <c r="AM229" s="44">
        <v>2</v>
      </c>
      <c r="AN229" s="44">
        <v>3</v>
      </c>
      <c r="AO229" s="44">
        <v>2</v>
      </c>
      <c r="AP229" s="44">
        <v>2</v>
      </c>
      <c r="AQ229" s="44">
        <v>4</v>
      </c>
      <c r="AR229" s="44">
        <v>5</v>
      </c>
      <c r="AS229" s="44">
        <v>6</v>
      </c>
      <c r="AT229">
        <f>IF(C229="Unión por la Patria (Frente de Todos)",AVERAGE(AK229:AM229)-MIN(AVERAGE(AH229:AJ229),AVERAGE(AN229:AP229),AVERAGE(AQ229:AS229)),IF(C229="Juntos por el Cambio",AVERAGE(AH229:AJ229)-MIN(AVERAGE(AK229:AM229),AVERAGE(AN229:AP229),AVERAGE(AQ229:AS229)),IF(C229="La Libertad Avanza",AVERAGE(AN229:AP229)-MIN(AVERAGE(AQ229:AS229),AVERAGE(AK229:AM229),AVERAGE(AH229:AJ229)),IF(C229="Frente de Izquierda",AVERAGE(AQ229:AS229)-MIN(AVERAGE(AN229:AP229),AVERAGE(AK229:AM229),AVERAGE(AH229:AJ229)),"N/A"))))</f>
        <v>2.6666666666666665</v>
      </c>
      <c r="AU229">
        <f>MAX(SUM(AH229:AJ229),SUM(AK229:AM229),SUM(AN229:AP229),SUM(AQ229:AS229))-MIN(SUM(AH229:AJ229),SUM(AK229:AM229),SUM(AN229:AP229),SUM(AQ229:AS229))</f>
        <v>8</v>
      </c>
      <c r="AV229">
        <f>IF(C229="Unión por la Patria (Frente de Todos)",AVERAGE(AK229:AM229)-AVERAGE(AH229:AJ229,AN229:AP229,AQ229:AS229),IF(C229="Juntos por el Cambio",AVERAGE(AH229:AJ229)-AVERAGE(AK229:AS229),IF(C229="La Libertad Avanza",AVERAGE(AN229:AP229)-AVERAGE(AQ229:AS229,AH229:AM229),IF(C229="Frente de Izquierda",AVERAGE(AQ229:AS229)-AVERAGE(AH229:AP229),"N/A"))))</f>
        <v>2.6666666666666665</v>
      </c>
      <c r="AW229">
        <f>IF(C229="Unión por la Patria (Frente de Todos)",AK229-MIN(AH229,AN229,AQ229),IF(C229="Juntos por el Cambio",AH229-MIN(AK229,AN229,AQ229),IF(C229="La Libertad Avanza",AN229-MIN(AH229,AK229,AQ229),IF(C229="Frente de Izquierda",AQ229-MIN(AH229,AK229,AN229),"N/A"))))</f>
        <v>1</v>
      </c>
      <c r="AX229">
        <f>MAX(AH229,AK229,AN229,AQ229)-MIN(AH229,AK229,AN229,AQ229)</f>
        <v>1</v>
      </c>
      <c r="AY229">
        <f>IF(C229="Unión por la Patria (Frente de Todos)",AK229-AVERAGE(AQ229,AN229,AH229),IF(C229="Juntos por el Cambio",AH229-AVERAGE(AK229,AN229,AQ229),IF(C229="La Libertad Avanza",AN229-AVERAGE(AQ229,AK229,AH229),IF(C229="Frente de Izquierda",AQ229-AVERAGE(AN229,AK229,AH229),"N/A"))))</f>
        <v>1</v>
      </c>
      <c r="AZ229">
        <f>IF(C229="Unión por la Patria (Frente de Todos)",AL229-MIN(AI229,AO229,AR229),IF(C229="Juntos por el Cambio",AI229-MIN(AL229,AO229,AR229),IF(C229="La Libertad Avanza",AO229-MIN(AI229,AL229,AR229),IF(C229="Frente de Izquierda",AR229-MIN(AI229,AL229,AO229),"N/A"))))</f>
        <v>3</v>
      </c>
      <c r="BA229">
        <f>MAX(AI229,AL229,AO229,AR229)-MIN(AI229,AL229,AO229,AR229)</f>
        <v>3</v>
      </c>
      <c r="BB229">
        <f>IF(C229="Unión por la Patria (Frente de Todos)",AL229-AVERAGE(AI229,AO229,AR229),IF(C229="Juntos por el Cambio",AI229-AVERAGE(AL229,AO229,AR229),IF(C229="La Libertad Avanza",AO229-AVERAGE(AI229,AL229,AR229),IF(C229="Frente de Izquierda",AR229-AVERAGE(AI229,AL229,AO229),"N/A"))))</f>
        <v>3</v>
      </c>
      <c r="BC229">
        <f>IF(C229="Unión por la Patria (Frente de Todos)",AVERAGE(AH229:AJ229,AN229:AS229),IF(C229="Juntos por el Cambio",AVERAGE(AK229:AS229),IF(C229="La Libertad Avanza",AVERAGE(AQ229:AS229,AH229:AM229),IF(C229="Frente de Izquierda",AVERAGE(AH229:AP229),"N/A"))))</f>
        <v>2.3333333333333335</v>
      </c>
      <c r="BE229" t="s">
        <v>518</v>
      </c>
      <c r="BF229" t="s">
        <v>518</v>
      </c>
      <c r="BG229" t="s">
        <v>518</v>
      </c>
      <c r="BH229" t="s">
        <v>518</v>
      </c>
      <c r="BI229" t="s">
        <v>518</v>
      </c>
      <c r="BJ229" t="s">
        <v>518</v>
      </c>
      <c r="BK229" t="s">
        <v>518</v>
      </c>
      <c r="BL229" t="s">
        <v>518</v>
      </c>
      <c r="BM229" t="s">
        <v>518</v>
      </c>
      <c r="BN229" t="s">
        <v>518</v>
      </c>
      <c r="BO229" t="s">
        <v>518</v>
      </c>
      <c r="BP229" t="s">
        <v>518</v>
      </c>
      <c r="BQ229" t="s">
        <v>518</v>
      </c>
      <c r="BR229" t="s">
        <v>518</v>
      </c>
      <c r="BS229" t="s">
        <v>518</v>
      </c>
      <c r="BT229" t="s">
        <v>518</v>
      </c>
      <c r="BU229" t="s">
        <v>518</v>
      </c>
      <c r="BV229" t="s">
        <v>518</v>
      </c>
      <c r="BW229" t="s">
        <v>518</v>
      </c>
      <c r="BX229" t="s">
        <v>518</v>
      </c>
      <c r="BY229" t="s">
        <v>518</v>
      </c>
      <c r="BZ229" t="s">
        <v>518</v>
      </c>
      <c r="CA229" t="s">
        <v>518</v>
      </c>
      <c r="CB229" t="s">
        <v>518</v>
      </c>
      <c r="CC229" t="s">
        <v>518</v>
      </c>
      <c r="CD229" t="s">
        <v>518</v>
      </c>
      <c r="CE229" t="s">
        <v>518</v>
      </c>
      <c r="CF229" t="s">
        <v>518</v>
      </c>
      <c r="CG229" t="s">
        <v>518</v>
      </c>
      <c r="CH229" t="s">
        <v>518</v>
      </c>
      <c r="CI229" t="s">
        <v>518</v>
      </c>
      <c r="CJ229" t="s">
        <v>518</v>
      </c>
      <c r="CK229" t="s">
        <v>518</v>
      </c>
      <c r="CL229" t="s">
        <v>518</v>
      </c>
      <c r="CM229" t="s">
        <v>518</v>
      </c>
      <c r="CN229" t="s">
        <v>518</v>
      </c>
      <c r="CO229" t="s">
        <v>518</v>
      </c>
      <c r="CP229" t="s">
        <v>518</v>
      </c>
      <c r="CQ229" t="s">
        <v>518</v>
      </c>
      <c r="CR229" t="s">
        <v>518</v>
      </c>
      <c r="CS229" t="s">
        <v>518</v>
      </c>
      <c r="CT229" t="s">
        <v>518</v>
      </c>
      <c r="CU229" t="s">
        <v>518</v>
      </c>
      <c r="CV229" t="str">
        <f>IF(BE229="Unión por la Patria (Frente de Todos)",AVERAGE(CM229:CO229)-MIN(AVERAGE(CJ229:CL229),AVERAGE(CP229:CR229),AVERAGE(CS229:CU229)),IF(BE229="Juntos por el Cambio",AVERAGE(CJ229:CL229)-MIN(AVERAGE(CM229:CO229),AVERAGE(CP229:CR229),AVERAGE(CS229:CU229)),IF(BE229="La Libertad Avanza",AVERAGE(CP229:CR229)-MIN(AVERAGE(CS229:CU229),AVERAGE(CM229:CO229),AVERAGE(CJ229:CL229)),IF(BE229="Frente de Izquierda",AVERAGE(CS229:CU229)-MIN(AVERAGE(CP229:CR229),AVERAGE(CM229:CO229),AVERAGE(CJ229:CL229)),"N/A"))))</f>
        <v>N/A</v>
      </c>
      <c r="CW229" t="str">
        <f>IF(BF229="Unión por la Patria (Frente de Todos)",AVERAGE(CN229:CP229)-MIN(AVERAGE(CK229:CM229),AVERAGE(CQ229:CS229),AVERAGE(CT229:CV229)),IF(BF229="Juntos por el Cambio",AVERAGE(CK229:CM229)-MIN(AVERAGE(CN229:CP229),AVERAGE(CQ229:CS229),AVERAGE(CT229:CV229)),IF(BF229="La Libertad Avanza",AVERAGE(CQ229:CS229)-MIN(AVERAGE(CT229:CV229),AVERAGE(CN229:CP229),AVERAGE(CK229:CM229)),IF(BF229="Frente de Izquierda",AVERAGE(CT229:CV229)-MIN(AVERAGE(CQ229:CS229),AVERAGE(CN229:CP229),AVERAGE(CK229:CM229)),"N/A"))))</f>
        <v>N/A</v>
      </c>
      <c r="CX229" t="str">
        <f>IF(BG229="Unión por la Patria (Frente de Todos)",AVERAGE(CO229:CQ229)-MIN(AVERAGE(CL229:CN229),AVERAGE(CR229:CT229),AVERAGE(CU229:CW229)),IF(BG229="Juntos por el Cambio",AVERAGE(CL229:CN229)-MIN(AVERAGE(CO229:CQ229),AVERAGE(CR229:CT229),AVERAGE(CU229:CW229)),IF(BG229="La Libertad Avanza",AVERAGE(CR229:CT229)-MIN(AVERAGE(CU229:CW229),AVERAGE(CO229:CQ229),AVERAGE(CL229:CN229)),IF(BG229="Frente de Izquierda",AVERAGE(CU229:CW229)-MIN(AVERAGE(CR229:CT229),AVERAGE(CO229:CQ229),AVERAGE(CL229:CN229)),"N/A"))))</f>
        <v>N/A</v>
      </c>
      <c r="CY229" t="str">
        <f>IF(BH229="Unión por la Patria (Frente de Todos)",AVERAGE(CP229:CR229)-MIN(AVERAGE(CM229:CO229),AVERAGE(CS229:CU229),AVERAGE(CV229:CX229)),IF(BH229="Juntos por el Cambio",AVERAGE(CM229:CO229)-MIN(AVERAGE(CP229:CR229),AVERAGE(CS229:CU229),AVERAGE(CV229:CX229)),IF(BH229="La Libertad Avanza",AVERAGE(CS229:CU229)-MIN(AVERAGE(CV229:CX229),AVERAGE(CP229:CR229),AVERAGE(CM229:CO229)),IF(BH229="Frente de Izquierda",AVERAGE(CV229:CX229)-MIN(AVERAGE(CS229:CU229),AVERAGE(CP229:CR229),AVERAGE(CM229:CO229)),"N/A"))))</f>
        <v>N/A</v>
      </c>
      <c r="CZ229" t="str">
        <f>IF(BI229="Unión por la Patria (Frente de Todos)",AVERAGE(CQ229:CS229)-MIN(AVERAGE(CN229:CP229),AVERAGE(CT229:CV229),AVERAGE(CW229:CY229)),IF(BI229="Juntos por el Cambio",AVERAGE(CN229:CP229)-MIN(AVERAGE(CQ229:CS229),AVERAGE(CT229:CV229),AVERAGE(CW229:CY229)),IF(BI229="La Libertad Avanza",AVERAGE(CT229:CV229)-MIN(AVERAGE(CW229:CY229),AVERAGE(CQ229:CS229),AVERAGE(CN229:CP229)),IF(BI229="Frente de Izquierda",AVERAGE(CW229:CY229)-MIN(AVERAGE(CT229:CV229),AVERAGE(CQ229:CS229),AVERAGE(CN229:CP229)),"N/A"))))</f>
        <v>N/A</v>
      </c>
      <c r="DA229" t="str">
        <f>IF(BJ229="Unión por la Patria (Frente de Todos)",AVERAGE(CR229:CT229)-MIN(AVERAGE(CO229:CQ229),AVERAGE(CU229:CW229),AVERAGE(CX229:CZ229)),IF(BJ229="Juntos por el Cambio",AVERAGE(CO229:CQ229)-MIN(AVERAGE(CR229:CT229),AVERAGE(CU229:CW229),AVERAGE(CX229:CZ229)),IF(BJ229="La Libertad Avanza",AVERAGE(CU229:CW229)-MIN(AVERAGE(CX229:CZ229),AVERAGE(CR229:CT229),AVERAGE(CO229:CQ229)),IF(BJ229="Frente de Izquierda",AVERAGE(CX229:CZ229)-MIN(AVERAGE(CU229:CW229),AVERAGE(CR229:CT229),AVERAGE(CO229:CQ229)),"N/A"))))</f>
        <v>N/A</v>
      </c>
      <c r="DB229" t="str">
        <f>IF(BK229="Unión por la Patria (Frente de Todos)",AVERAGE(CS229:CU229)-MIN(AVERAGE(CP229:CR229),AVERAGE(CV229:CX229),AVERAGE(CY229:DA229)),IF(BK229="Juntos por el Cambio",AVERAGE(CP229:CR229)-MIN(AVERAGE(CS229:CU229),AVERAGE(CV229:CX229),AVERAGE(CY229:DA229)),IF(BK229="La Libertad Avanza",AVERAGE(CV229:CX229)-MIN(AVERAGE(CY229:DA229),AVERAGE(CS229:CU229),AVERAGE(CP229:CR229)),IF(BK229="Frente de Izquierda",AVERAGE(CY229:DA229)-MIN(AVERAGE(CV229:CX229),AVERAGE(CS229:CU229),AVERAGE(CP229:CR229)),"N/A"))))</f>
        <v>N/A</v>
      </c>
      <c r="DC229" t="str">
        <f>IF(BL229="Unión por la Patria (Frente de Todos)",AVERAGE(CT229:CV229)-MIN(AVERAGE(CQ229:CS229),AVERAGE(CW229:CY229),AVERAGE(CZ229:DB229)),IF(BL229="Juntos por el Cambio",AVERAGE(CQ229:CS229)-MIN(AVERAGE(CT229:CV229),AVERAGE(CW229:CY229),AVERAGE(CZ229:DB229)),IF(BL229="La Libertad Avanza",AVERAGE(CW229:CY229)-MIN(AVERAGE(CZ229:DB229),AVERAGE(CT229:CV229),AVERAGE(CQ229:CS229)),IF(BL229="Frente de Izquierda",AVERAGE(CZ229:DB229)-MIN(AVERAGE(CW229:CY229),AVERAGE(CT229:CV229),AVERAGE(CQ229:CS229)),"N/A"))))</f>
        <v>N/A</v>
      </c>
      <c r="DD229" t="str">
        <f>IF(BE229="Unión por la Patria (Frente de Todos)",CN229-AVERAGE(CK229,CQ229,CT229),IF(BE229="Juntos por el Cambio",CK229-AVERAGE(CN229,CQ229,CT229),IF(BE229="La Libertad Avanza",CQ229-AVERAGE(CK229,CN229,CT229),IF(BE229="Frente de Izquierda",CT229-AVERAGE(CK229,CN229,CQ229),"N/A"))))</f>
        <v>N/A</v>
      </c>
      <c r="DE229" t="str">
        <f>IF(BE229="Unión por la Patria (Frente de Todos)",AVERAGE(CJ229:CL229,CP229:CU229),IF(BE229="Juntos por el Cambio",AVERAGE(CM229:CU229),IF(BE229="La Libertad Avanza",AVERAGE(CS229:CU229,CJ229:CO229),IF(BE229="Frente de Izquierda",AVERAGE(CJ229:CR229),"N/A"))))</f>
        <v>N/A</v>
      </c>
      <c r="DF229" t="s">
        <v>518</v>
      </c>
      <c r="DG229" t="s">
        <v>518</v>
      </c>
      <c r="DH229" t="s">
        <v>518</v>
      </c>
      <c r="DI229" t="s">
        <v>518</v>
      </c>
      <c r="DJ229" t="s">
        <v>518</v>
      </c>
      <c r="DK229" t="s">
        <v>518</v>
      </c>
      <c r="DL229" t="s">
        <v>518</v>
      </c>
      <c r="DM229" t="s">
        <v>518</v>
      </c>
      <c r="DN229" t="s">
        <v>518</v>
      </c>
      <c r="DO229" t="s">
        <v>518</v>
      </c>
      <c r="DP229" t="s">
        <v>518</v>
      </c>
      <c r="DQ229" t="s">
        <v>518</v>
      </c>
      <c r="DR229" t="s">
        <v>518</v>
      </c>
      <c r="DS229" t="s">
        <v>518</v>
      </c>
      <c r="DT229" t="s">
        <v>518</v>
      </c>
      <c r="DU229" t="s">
        <v>518</v>
      </c>
      <c r="DV229" t="s">
        <v>518</v>
      </c>
      <c r="DW229" t="s">
        <v>518</v>
      </c>
      <c r="DX229" t="s">
        <v>518</v>
      </c>
      <c r="DY229" t="s">
        <v>518</v>
      </c>
      <c r="DZ229" t="s">
        <v>518</v>
      </c>
    </row>
    <row r="230" spans="1:130" x14ac:dyDescent="0.2">
      <c r="A230" s="44">
        <v>548</v>
      </c>
      <c r="B230" s="44" t="s">
        <v>518</v>
      </c>
      <c r="C230" s="44" t="s">
        <v>53</v>
      </c>
      <c r="D230" s="44">
        <v>7</v>
      </c>
      <c r="E230" s="44">
        <v>5</v>
      </c>
      <c r="F230" s="44">
        <v>5</v>
      </c>
      <c r="G230" s="44">
        <v>5</v>
      </c>
      <c r="H230" s="44">
        <v>5</v>
      </c>
      <c r="I230" s="44">
        <v>7</v>
      </c>
      <c r="J230" s="44">
        <v>3</v>
      </c>
      <c r="K230" s="44">
        <f>AVERAGE(ABS(F230-4),ABS(G230-4),ABS(H230-4),ABS(I230-4),ABS(J230-4))</f>
        <v>1.4</v>
      </c>
      <c r="L230" s="44">
        <v>5</v>
      </c>
      <c r="M230" s="44">
        <v>5</v>
      </c>
      <c r="N230" s="44">
        <v>7</v>
      </c>
      <c r="O230" s="9">
        <f>AVERAGE(L230:N230)</f>
        <v>5.666666666666667</v>
      </c>
      <c r="P230" s="44">
        <v>5</v>
      </c>
      <c r="Q230" s="44">
        <v>7</v>
      </c>
      <c r="R230" s="44">
        <v>3</v>
      </c>
      <c r="S230" s="44">
        <v>7</v>
      </c>
      <c r="T230" s="44">
        <f>-P230+Q230-R230+S230</f>
        <v>6</v>
      </c>
      <c r="U230" s="44"/>
      <c r="V230" s="44"/>
      <c r="W230" s="44"/>
      <c r="X230" s="44">
        <v>6</v>
      </c>
      <c r="Y230" s="44">
        <v>4</v>
      </c>
      <c r="Z230" s="44">
        <v>5</v>
      </c>
      <c r="AA230" s="44"/>
      <c r="AB230" s="44"/>
      <c r="AC230" s="44"/>
      <c r="AD230" s="44"/>
      <c r="AE230" s="44"/>
      <c r="AF230" s="44"/>
      <c r="AG230" s="44">
        <f>AVERAGE(U230:AF230)</f>
        <v>5</v>
      </c>
      <c r="AH230" s="44">
        <v>4</v>
      </c>
      <c r="AI230" s="44">
        <v>4</v>
      </c>
      <c r="AJ230" s="44">
        <v>4</v>
      </c>
      <c r="AK230" s="44">
        <v>6</v>
      </c>
      <c r="AL230" s="44">
        <v>6</v>
      </c>
      <c r="AM230" s="44">
        <v>6</v>
      </c>
      <c r="AN230" s="44">
        <v>4</v>
      </c>
      <c r="AO230" s="44">
        <v>3</v>
      </c>
      <c r="AP230" s="44">
        <v>4</v>
      </c>
      <c r="AQ230" s="44">
        <v>6</v>
      </c>
      <c r="AR230" s="44">
        <v>6</v>
      </c>
      <c r="AS230" s="44">
        <v>6</v>
      </c>
      <c r="AT230">
        <f>IF(C230="Unión por la Patria (Frente de Todos)",AVERAGE(AK230:AM230)-MIN(AVERAGE(AH230:AJ230),AVERAGE(AN230:AP230),AVERAGE(AQ230:AS230)),IF(C230="Juntos por el Cambio",AVERAGE(AH230:AJ230)-MIN(AVERAGE(AK230:AM230),AVERAGE(AN230:AP230),AVERAGE(AQ230:AS230)),IF(C230="La Libertad Avanza",AVERAGE(AN230:AP230)-MIN(AVERAGE(AQ230:AS230),AVERAGE(AK230:AM230),AVERAGE(AH230:AJ230)),IF(C230="Frente de Izquierda",AVERAGE(AQ230:AS230)-MIN(AVERAGE(AN230:AP230),AVERAGE(AK230:AM230),AVERAGE(AH230:AJ230)),"N/A"))))</f>
        <v>2.3333333333333335</v>
      </c>
      <c r="AU230">
        <f>MAX(SUM(AH230:AJ230),SUM(AK230:AM230),SUM(AN230:AP230),SUM(AQ230:AS230))-MIN(SUM(AH230:AJ230),SUM(AK230:AM230),SUM(AN230:AP230),SUM(AQ230:AS230))</f>
        <v>7</v>
      </c>
      <c r="AV230">
        <f>IF(C230="Unión por la Patria (Frente de Todos)",AVERAGE(AK230:AM230)-AVERAGE(AH230:AJ230,AN230:AP230,AQ230:AS230),IF(C230="Juntos por el Cambio",AVERAGE(AH230:AJ230)-AVERAGE(AK230:AS230),IF(C230="La Libertad Avanza",AVERAGE(AN230:AP230)-AVERAGE(AQ230:AS230,AH230:AM230),IF(C230="Frente de Izquierda",AVERAGE(AQ230:AS230)-AVERAGE(AH230:AP230),"N/A"))))</f>
        <v>1.4444444444444446</v>
      </c>
      <c r="AW230">
        <f>IF(C230="Unión por la Patria (Frente de Todos)",AK230-MIN(AH230,AN230,AQ230),IF(C230="Juntos por el Cambio",AH230-MIN(AK230,AN230,AQ230),IF(C230="La Libertad Avanza",AN230-MIN(AH230,AK230,AQ230),IF(C230="Frente de Izquierda",AQ230-MIN(AH230,AK230,AN230),"N/A"))))</f>
        <v>2</v>
      </c>
      <c r="AX230">
        <f>MAX(AH230,AK230,AN230,AQ230)-MIN(AH230,AK230,AN230,AQ230)</f>
        <v>2</v>
      </c>
      <c r="AY230">
        <f>IF(C230="Unión por la Patria (Frente de Todos)",AK230-AVERAGE(AQ230,AN230,AH230),IF(C230="Juntos por el Cambio",AH230-AVERAGE(AK230,AN230,AQ230),IF(C230="La Libertad Avanza",AN230-AVERAGE(AQ230,AK230,AH230),IF(C230="Frente de Izquierda",AQ230-AVERAGE(AN230,AK230,AH230),"N/A"))))</f>
        <v>1.333333333333333</v>
      </c>
      <c r="AZ230">
        <f>IF(C230="Unión por la Patria (Frente de Todos)",AL230-MIN(AI230,AO230,AR230),IF(C230="Juntos por el Cambio",AI230-MIN(AL230,AO230,AR230),IF(C230="La Libertad Avanza",AO230-MIN(AI230,AL230,AR230),IF(C230="Frente de Izquierda",AR230-MIN(AI230,AL230,AO230),"N/A"))))</f>
        <v>3</v>
      </c>
      <c r="BA230">
        <f>MAX(AI230,AL230,AO230,AR230)-MIN(AI230,AL230,AO230,AR230)</f>
        <v>3</v>
      </c>
      <c r="BB230">
        <f>IF(C230="Unión por la Patria (Frente de Todos)",AL230-AVERAGE(AI230,AO230,AR230),IF(C230="Juntos por el Cambio",AI230-AVERAGE(AL230,AO230,AR230),IF(C230="La Libertad Avanza",AO230-AVERAGE(AI230,AL230,AR230),IF(C230="Frente de Izquierda",AR230-AVERAGE(AI230,AL230,AO230),"N/A"))))</f>
        <v>1.666666666666667</v>
      </c>
      <c r="BC230">
        <f>IF(C230="Unión por la Patria (Frente de Todos)",AVERAGE(AH230:AJ230,AN230:AS230),IF(C230="Juntos por el Cambio",AVERAGE(AK230:AS230),IF(C230="La Libertad Avanza",AVERAGE(AQ230:AS230,AH230:AM230),IF(C230="Frente de Izquierda",AVERAGE(AH230:AP230),"N/A"))))</f>
        <v>4.5555555555555554</v>
      </c>
      <c r="BE230" t="s">
        <v>518</v>
      </c>
      <c r="BF230" t="s">
        <v>518</v>
      </c>
      <c r="BG230" t="s">
        <v>518</v>
      </c>
      <c r="BH230" t="s">
        <v>518</v>
      </c>
      <c r="BI230" t="s">
        <v>518</v>
      </c>
      <c r="BJ230" t="s">
        <v>518</v>
      </c>
      <c r="BK230" t="s">
        <v>518</v>
      </c>
      <c r="BL230" t="s">
        <v>518</v>
      </c>
      <c r="BM230" t="s">
        <v>518</v>
      </c>
      <c r="BN230" t="s">
        <v>518</v>
      </c>
      <c r="BO230" t="s">
        <v>518</v>
      </c>
      <c r="BP230" t="s">
        <v>518</v>
      </c>
      <c r="BQ230" t="s">
        <v>518</v>
      </c>
      <c r="BR230" t="s">
        <v>518</v>
      </c>
      <c r="BS230" t="s">
        <v>518</v>
      </c>
      <c r="BT230" t="s">
        <v>518</v>
      </c>
      <c r="BU230" t="s">
        <v>518</v>
      </c>
      <c r="BV230" t="s">
        <v>518</v>
      </c>
      <c r="BW230" t="s">
        <v>518</v>
      </c>
      <c r="BX230" t="s">
        <v>518</v>
      </c>
      <c r="BY230" t="s">
        <v>518</v>
      </c>
      <c r="BZ230" t="s">
        <v>518</v>
      </c>
      <c r="CA230" t="s">
        <v>518</v>
      </c>
      <c r="CB230" t="s">
        <v>518</v>
      </c>
      <c r="CC230" t="s">
        <v>518</v>
      </c>
      <c r="CD230" t="s">
        <v>518</v>
      </c>
      <c r="CE230" t="s">
        <v>518</v>
      </c>
      <c r="CF230" t="s">
        <v>518</v>
      </c>
      <c r="CG230" t="s">
        <v>518</v>
      </c>
      <c r="CH230" t="s">
        <v>518</v>
      </c>
      <c r="CI230" t="s">
        <v>518</v>
      </c>
      <c r="CJ230" t="s">
        <v>518</v>
      </c>
      <c r="CK230" t="s">
        <v>518</v>
      </c>
      <c r="CL230" t="s">
        <v>518</v>
      </c>
      <c r="CM230" t="s">
        <v>518</v>
      </c>
      <c r="CN230" t="s">
        <v>518</v>
      </c>
      <c r="CO230" t="s">
        <v>518</v>
      </c>
      <c r="CP230" t="s">
        <v>518</v>
      </c>
      <c r="CQ230" t="s">
        <v>518</v>
      </c>
      <c r="CR230" t="s">
        <v>518</v>
      </c>
      <c r="CS230" t="s">
        <v>518</v>
      </c>
      <c r="CT230" t="s">
        <v>518</v>
      </c>
      <c r="CU230" t="s">
        <v>518</v>
      </c>
      <c r="CV230" t="str">
        <f>IF(BE230="Unión por la Patria (Frente de Todos)",AVERAGE(CM230:CO230)-MIN(AVERAGE(CJ230:CL230),AVERAGE(CP230:CR230),AVERAGE(CS230:CU230)),IF(BE230="Juntos por el Cambio",AVERAGE(CJ230:CL230)-MIN(AVERAGE(CM230:CO230),AVERAGE(CP230:CR230),AVERAGE(CS230:CU230)),IF(BE230="La Libertad Avanza",AVERAGE(CP230:CR230)-MIN(AVERAGE(CS230:CU230),AVERAGE(CM230:CO230),AVERAGE(CJ230:CL230)),IF(BE230="Frente de Izquierda",AVERAGE(CS230:CU230)-MIN(AVERAGE(CP230:CR230),AVERAGE(CM230:CO230),AVERAGE(CJ230:CL230)),"N/A"))))</f>
        <v>N/A</v>
      </c>
      <c r="CW230" t="str">
        <f>IF(BF230="Unión por la Patria (Frente de Todos)",AVERAGE(CN230:CP230)-MIN(AVERAGE(CK230:CM230),AVERAGE(CQ230:CS230),AVERAGE(CT230:CV230)),IF(BF230="Juntos por el Cambio",AVERAGE(CK230:CM230)-MIN(AVERAGE(CN230:CP230),AVERAGE(CQ230:CS230),AVERAGE(CT230:CV230)),IF(BF230="La Libertad Avanza",AVERAGE(CQ230:CS230)-MIN(AVERAGE(CT230:CV230),AVERAGE(CN230:CP230),AVERAGE(CK230:CM230)),IF(BF230="Frente de Izquierda",AVERAGE(CT230:CV230)-MIN(AVERAGE(CQ230:CS230),AVERAGE(CN230:CP230),AVERAGE(CK230:CM230)),"N/A"))))</f>
        <v>N/A</v>
      </c>
      <c r="CX230" t="str">
        <f>IF(BG230="Unión por la Patria (Frente de Todos)",AVERAGE(CO230:CQ230)-MIN(AVERAGE(CL230:CN230),AVERAGE(CR230:CT230),AVERAGE(CU230:CW230)),IF(BG230="Juntos por el Cambio",AVERAGE(CL230:CN230)-MIN(AVERAGE(CO230:CQ230),AVERAGE(CR230:CT230),AVERAGE(CU230:CW230)),IF(BG230="La Libertad Avanza",AVERAGE(CR230:CT230)-MIN(AVERAGE(CU230:CW230),AVERAGE(CO230:CQ230),AVERAGE(CL230:CN230)),IF(BG230="Frente de Izquierda",AVERAGE(CU230:CW230)-MIN(AVERAGE(CR230:CT230),AVERAGE(CO230:CQ230),AVERAGE(CL230:CN230)),"N/A"))))</f>
        <v>N/A</v>
      </c>
      <c r="CY230" t="str">
        <f>IF(BH230="Unión por la Patria (Frente de Todos)",AVERAGE(CP230:CR230)-MIN(AVERAGE(CM230:CO230),AVERAGE(CS230:CU230),AVERAGE(CV230:CX230)),IF(BH230="Juntos por el Cambio",AVERAGE(CM230:CO230)-MIN(AVERAGE(CP230:CR230),AVERAGE(CS230:CU230),AVERAGE(CV230:CX230)),IF(BH230="La Libertad Avanza",AVERAGE(CS230:CU230)-MIN(AVERAGE(CV230:CX230),AVERAGE(CP230:CR230),AVERAGE(CM230:CO230)),IF(BH230="Frente de Izquierda",AVERAGE(CV230:CX230)-MIN(AVERAGE(CS230:CU230),AVERAGE(CP230:CR230),AVERAGE(CM230:CO230)),"N/A"))))</f>
        <v>N/A</v>
      </c>
      <c r="CZ230" t="str">
        <f>IF(BI230="Unión por la Patria (Frente de Todos)",AVERAGE(CQ230:CS230)-MIN(AVERAGE(CN230:CP230),AVERAGE(CT230:CV230),AVERAGE(CW230:CY230)),IF(BI230="Juntos por el Cambio",AVERAGE(CN230:CP230)-MIN(AVERAGE(CQ230:CS230),AVERAGE(CT230:CV230),AVERAGE(CW230:CY230)),IF(BI230="La Libertad Avanza",AVERAGE(CT230:CV230)-MIN(AVERAGE(CW230:CY230),AVERAGE(CQ230:CS230),AVERAGE(CN230:CP230)),IF(BI230="Frente de Izquierda",AVERAGE(CW230:CY230)-MIN(AVERAGE(CT230:CV230),AVERAGE(CQ230:CS230),AVERAGE(CN230:CP230)),"N/A"))))</f>
        <v>N/A</v>
      </c>
      <c r="DA230" t="str">
        <f>IF(BJ230="Unión por la Patria (Frente de Todos)",AVERAGE(CR230:CT230)-MIN(AVERAGE(CO230:CQ230),AVERAGE(CU230:CW230),AVERAGE(CX230:CZ230)),IF(BJ230="Juntos por el Cambio",AVERAGE(CO230:CQ230)-MIN(AVERAGE(CR230:CT230),AVERAGE(CU230:CW230),AVERAGE(CX230:CZ230)),IF(BJ230="La Libertad Avanza",AVERAGE(CU230:CW230)-MIN(AVERAGE(CX230:CZ230),AVERAGE(CR230:CT230),AVERAGE(CO230:CQ230)),IF(BJ230="Frente de Izquierda",AVERAGE(CX230:CZ230)-MIN(AVERAGE(CU230:CW230),AVERAGE(CR230:CT230),AVERAGE(CO230:CQ230)),"N/A"))))</f>
        <v>N/A</v>
      </c>
      <c r="DB230" t="str">
        <f>IF(BK230="Unión por la Patria (Frente de Todos)",AVERAGE(CS230:CU230)-MIN(AVERAGE(CP230:CR230),AVERAGE(CV230:CX230),AVERAGE(CY230:DA230)),IF(BK230="Juntos por el Cambio",AVERAGE(CP230:CR230)-MIN(AVERAGE(CS230:CU230),AVERAGE(CV230:CX230),AVERAGE(CY230:DA230)),IF(BK230="La Libertad Avanza",AVERAGE(CV230:CX230)-MIN(AVERAGE(CY230:DA230),AVERAGE(CS230:CU230),AVERAGE(CP230:CR230)),IF(BK230="Frente de Izquierda",AVERAGE(CY230:DA230)-MIN(AVERAGE(CV230:CX230),AVERAGE(CS230:CU230),AVERAGE(CP230:CR230)),"N/A"))))</f>
        <v>N/A</v>
      </c>
      <c r="DC230" t="str">
        <f>IF(BL230="Unión por la Patria (Frente de Todos)",AVERAGE(CT230:CV230)-MIN(AVERAGE(CQ230:CS230),AVERAGE(CW230:CY230),AVERAGE(CZ230:DB230)),IF(BL230="Juntos por el Cambio",AVERAGE(CQ230:CS230)-MIN(AVERAGE(CT230:CV230),AVERAGE(CW230:CY230),AVERAGE(CZ230:DB230)),IF(BL230="La Libertad Avanza",AVERAGE(CW230:CY230)-MIN(AVERAGE(CZ230:DB230),AVERAGE(CT230:CV230),AVERAGE(CQ230:CS230)),IF(BL230="Frente de Izquierda",AVERAGE(CZ230:DB230)-MIN(AVERAGE(CW230:CY230),AVERAGE(CT230:CV230),AVERAGE(CQ230:CS230)),"N/A"))))</f>
        <v>N/A</v>
      </c>
      <c r="DD230" t="str">
        <f>IF(BE230="Unión por la Patria (Frente de Todos)",CN230-AVERAGE(CK230,CQ230,CT230),IF(BE230="Juntos por el Cambio",CK230-AVERAGE(CN230,CQ230,CT230),IF(BE230="La Libertad Avanza",CQ230-AVERAGE(CK230,CN230,CT230),IF(BE230="Frente de Izquierda",CT230-AVERAGE(CK230,CN230,CQ230),"N/A"))))</f>
        <v>N/A</v>
      </c>
      <c r="DE230" t="str">
        <f>IF(BE230="Unión por la Patria (Frente de Todos)",AVERAGE(CJ230:CL230,CP230:CU230),IF(BE230="Juntos por el Cambio",AVERAGE(CM230:CU230),IF(BE230="La Libertad Avanza",AVERAGE(CS230:CU230,CJ230:CO230),IF(BE230="Frente de Izquierda",AVERAGE(CJ230:CR230),"N/A"))))</f>
        <v>N/A</v>
      </c>
      <c r="DF230" t="s">
        <v>518</v>
      </c>
      <c r="DG230" t="s">
        <v>518</v>
      </c>
      <c r="DH230" t="s">
        <v>518</v>
      </c>
      <c r="DI230" t="s">
        <v>518</v>
      </c>
      <c r="DJ230" t="s">
        <v>518</v>
      </c>
      <c r="DK230" t="s">
        <v>518</v>
      </c>
      <c r="DL230" t="s">
        <v>518</v>
      </c>
      <c r="DM230" t="s">
        <v>518</v>
      </c>
      <c r="DN230" t="s">
        <v>518</v>
      </c>
      <c r="DO230" t="s">
        <v>518</v>
      </c>
      <c r="DP230" t="s">
        <v>518</v>
      </c>
      <c r="DQ230" t="s">
        <v>518</v>
      </c>
      <c r="DR230" t="s">
        <v>518</v>
      </c>
      <c r="DS230" t="s">
        <v>518</v>
      </c>
      <c r="DT230" t="s">
        <v>518</v>
      </c>
      <c r="DU230" t="s">
        <v>518</v>
      </c>
      <c r="DV230" t="s">
        <v>518</v>
      </c>
      <c r="DW230" t="s">
        <v>518</v>
      </c>
      <c r="DX230" t="s">
        <v>518</v>
      </c>
      <c r="DY230" t="s">
        <v>518</v>
      </c>
      <c r="DZ230" t="s">
        <v>518</v>
      </c>
    </row>
    <row r="231" spans="1:130" x14ac:dyDescent="0.2">
      <c r="A231" s="44">
        <v>1033</v>
      </c>
      <c r="B231" s="44" t="s">
        <v>518</v>
      </c>
      <c r="C231" s="44" t="s">
        <v>49</v>
      </c>
      <c r="D231" s="44">
        <v>7</v>
      </c>
      <c r="E231" s="44">
        <v>1</v>
      </c>
      <c r="F231" s="44">
        <v>1</v>
      </c>
      <c r="G231" s="44">
        <v>1</v>
      </c>
      <c r="H231" s="44">
        <v>7</v>
      </c>
      <c r="I231" s="44">
        <v>4</v>
      </c>
      <c r="J231" s="44">
        <v>4</v>
      </c>
      <c r="K231" s="44">
        <f>AVERAGE(ABS(F231-4),ABS(G231-4),ABS(H231-4),ABS(I231-4),ABS(J231-4))</f>
        <v>1.8</v>
      </c>
      <c r="L231" s="44">
        <v>5</v>
      </c>
      <c r="M231" s="44">
        <v>5</v>
      </c>
      <c r="N231" s="44">
        <v>5</v>
      </c>
      <c r="O231" s="9">
        <f>AVERAGE(L231:N231)</f>
        <v>5</v>
      </c>
      <c r="P231" s="44">
        <v>1</v>
      </c>
      <c r="Q231" s="44">
        <v>7</v>
      </c>
      <c r="R231" s="44">
        <v>1</v>
      </c>
      <c r="S231" s="44">
        <v>7</v>
      </c>
      <c r="T231" s="44">
        <f>-P231+Q231-R231+S231</f>
        <v>12</v>
      </c>
      <c r="U231" s="44"/>
      <c r="V231" s="44"/>
      <c r="W231" s="44"/>
      <c r="X231" s="44"/>
      <c r="Y231" s="44"/>
      <c r="Z231" s="44"/>
      <c r="AA231" s="44">
        <v>6</v>
      </c>
      <c r="AB231" s="44">
        <v>4</v>
      </c>
      <c r="AC231" s="44">
        <v>6</v>
      </c>
      <c r="AD231" s="44"/>
      <c r="AE231" s="44"/>
      <c r="AF231" s="44"/>
      <c r="AG231" s="44">
        <f>AVERAGE(U231:AF231)</f>
        <v>5.333333333333333</v>
      </c>
      <c r="AH231" s="44">
        <v>3</v>
      </c>
      <c r="AI231" s="44">
        <v>4</v>
      </c>
      <c r="AJ231" s="44">
        <v>4</v>
      </c>
      <c r="AK231" s="44">
        <v>3</v>
      </c>
      <c r="AL231" s="44">
        <v>1</v>
      </c>
      <c r="AM231" s="44">
        <v>3</v>
      </c>
      <c r="AN231" s="44">
        <v>4</v>
      </c>
      <c r="AO231" s="44">
        <v>4</v>
      </c>
      <c r="AP231" s="44">
        <v>4</v>
      </c>
      <c r="AQ231" s="44">
        <v>3</v>
      </c>
      <c r="AR231" s="44">
        <v>1</v>
      </c>
      <c r="AS231" s="44">
        <v>1</v>
      </c>
      <c r="AT231">
        <f>IF(C231="Unión por la Patria (Frente de Todos)",AVERAGE(AK231:AM231)-MIN(AVERAGE(AH231:AJ231),AVERAGE(AN231:AP231),AVERAGE(AQ231:AS231)),IF(C231="Juntos por el Cambio",AVERAGE(AH231:AJ231)-MIN(AVERAGE(AK231:AM231),AVERAGE(AN231:AP231),AVERAGE(AQ231:AS231)),IF(C231="La Libertad Avanza",AVERAGE(AN231:AP231)-MIN(AVERAGE(AQ231:AS231),AVERAGE(AK231:AM231),AVERAGE(AH231:AJ231)),IF(C231="Frente de Izquierda",AVERAGE(AQ231:AS231)-MIN(AVERAGE(AN231:AP231),AVERAGE(AK231:AM231),AVERAGE(AH231:AJ231)),"N/A"))))</f>
        <v>2.333333333333333</v>
      </c>
      <c r="AU231">
        <f>MAX(SUM(AH231:AJ231),SUM(AK231:AM231),SUM(AN231:AP231),SUM(AQ231:AS231))-MIN(SUM(AH231:AJ231),SUM(AK231:AM231),SUM(AN231:AP231),SUM(AQ231:AS231))</f>
        <v>7</v>
      </c>
      <c r="AV231">
        <f>IF(C231="Unión por la Patria (Frente de Todos)",AVERAGE(AK231:AM231)-AVERAGE(AH231:AJ231,AN231:AP231,AQ231:AS231),IF(C231="Juntos por el Cambio",AVERAGE(AH231:AJ231)-AVERAGE(AK231:AS231),IF(C231="La Libertad Avanza",AVERAGE(AN231:AP231)-AVERAGE(AQ231:AS231,AH231:AM231),IF(C231="Frente de Izquierda",AVERAGE(AQ231:AS231)-AVERAGE(AH231:AP231),"N/A"))))</f>
        <v>1.4444444444444446</v>
      </c>
      <c r="AW231">
        <f>IF(C231="Unión por la Patria (Frente de Todos)",AK231-MIN(AH231,AN231,AQ231),IF(C231="Juntos por el Cambio",AH231-MIN(AK231,AN231,AQ231),IF(C231="La Libertad Avanza",AN231-MIN(AH231,AK231,AQ231),IF(C231="Frente de Izquierda",AQ231-MIN(AH231,AK231,AN231),"N/A"))))</f>
        <v>1</v>
      </c>
      <c r="AX231">
        <f>MAX(AH231,AK231,AN231,AQ231)-MIN(AH231,AK231,AN231,AQ231)</f>
        <v>1</v>
      </c>
      <c r="AY231">
        <f>IF(C231="Unión por la Patria (Frente de Todos)",AK231-AVERAGE(AQ231,AN231,AH231),IF(C231="Juntos por el Cambio",AH231-AVERAGE(AK231,AN231,AQ231),IF(C231="La Libertad Avanza",AN231-AVERAGE(AQ231,AK231,AH231),IF(C231="Frente de Izquierda",AQ231-AVERAGE(AN231,AK231,AH231),"N/A"))))</f>
        <v>1</v>
      </c>
      <c r="AZ231">
        <f>IF(C231="Unión por la Patria (Frente de Todos)",AL231-MIN(AI231,AO231,AR231),IF(C231="Juntos por el Cambio",AI231-MIN(AL231,AO231,AR231),IF(C231="La Libertad Avanza",AO231-MIN(AI231,AL231,AR231),IF(C231="Frente de Izquierda",AR231-MIN(AI231,AL231,AO231),"N/A"))))</f>
        <v>3</v>
      </c>
      <c r="BA231">
        <f>MAX(AI231,AL231,AO231,AR231)-MIN(AI231,AL231,AO231,AR231)</f>
        <v>3</v>
      </c>
      <c r="BB231">
        <f>IF(C231="Unión por la Patria (Frente de Todos)",AL231-AVERAGE(AI231,AO231,AR231),IF(C231="Juntos por el Cambio",AI231-AVERAGE(AL231,AO231,AR231),IF(C231="La Libertad Avanza",AO231-AVERAGE(AI231,AL231,AR231),IF(C231="Frente de Izquierda",AR231-AVERAGE(AI231,AL231,AO231),"N/A"))))</f>
        <v>2</v>
      </c>
      <c r="BC231">
        <f>IF(C231="Unión por la Patria (Frente de Todos)",AVERAGE(AH231:AJ231,AN231:AS231),IF(C231="Juntos por el Cambio",AVERAGE(AK231:AS231),IF(C231="La Libertad Avanza",AVERAGE(AQ231:AS231,AH231:AM231),IF(C231="Frente de Izquierda",AVERAGE(AH231:AP231),"N/A"))))</f>
        <v>2.5555555555555554</v>
      </c>
      <c r="BE231" t="s">
        <v>518</v>
      </c>
      <c r="BF231" t="s">
        <v>518</v>
      </c>
      <c r="BG231" t="s">
        <v>518</v>
      </c>
      <c r="BH231" t="s">
        <v>518</v>
      </c>
      <c r="BI231" t="s">
        <v>518</v>
      </c>
      <c r="BJ231" t="s">
        <v>518</v>
      </c>
      <c r="BK231" t="s">
        <v>518</v>
      </c>
      <c r="BL231" t="s">
        <v>518</v>
      </c>
      <c r="BM231" t="s">
        <v>518</v>
      </c>
      <c r="BN231" t="s">
        <v>518</v>
      </c>
      <c r="BO231" t="s">
        <v>518</v>
      </c>
      <c r="BP231" t="s">
        <v>518</v>
      </c>
      <c r="BQ231" t="s">
        <v>518</v>
      </c>
      <c r="BR231" t="s">
        <v>518</v>
      </c>
      <c r="BS231" t="s">
        <v>518</v>
      </c>
      <c r="BT231" t="s">
        <v>518</v>
      </c>
      <c r="BU231" t="s">
        <v>518</v>
      </c>
      <c r="BV231" t="s">
        <v>518</v>
      </c>
      <c r="BW231" t="s">
        <v>518</v>
      </c>
      <c r="BX231" t="s">
        <v>518</v>
      </c>
      <c r="BY231" t="s">
        <v>518</v>
      </c>
      <c r="BZ231" t="s">
        <v>518</v>
      </c>
      <c r="CA231" t="s">
        <v>518</v>
      </c>
      <c r="CB231" t="s">
        <v>518</v>
      </c>
      <c r="CC231" t="s">
        <v>518</v>
      </c>
      <c r="CD231" t="s">
        <v>518</v>
      </c>
      <c r="CE231" t="s">
        <v>518</v>
      </c>
      <c r="CF231" t="s">
        <v>518</v>
      </c>
      <c r="CG231" t="s">
        <v>518</v>
      </c>
      <c r="CH231" t="s">
        <v>518</v>
      </c>
      <c r="CI231" t="s">
        <v>518</v>
      </c>
      <c r="CJ231" t="s">
        <v>518</v>
      </c>
      <c r="CK231" t="s">
        <v>518</v>
      </c>
      <c r="CL231" t="s">
        <v>518</v>
      </c>
      <c r="CM231" t="s">
        <v>518</v>
      </c>
      <c r="CN231" t="s">
        <v>518</v>
      </c>
      <c r="CO231" t="s">
        <v>518</v>
      </c>
      <c r="CP231" t="s">
        <v>518</v>
      </c>
      <c r="CQ231" t="s">
        <v>518</v>
      </c>
      <c r="CR231" t="s">
        <v>518</v>
      </c>
      <c r="CS231" t="s">
        <v>518</v>
      </c>
      <c r="CT231" t="s">
        <v>518</v>
      </c>
      <c r="CU231" t="s">
        <v>518</v>
      </c>
      <c r="CV231" t="s">
        <v>518</v>
      </c>
      <c r="CW231" t="s">
        <v>518</v>
      </c>
      <c r="CX231" t="s">
        <v>518</v>
      </c>
      <c r="CY231" t="s">
        <v>518</v>
      </c>
      <c r="CZ231" t="s">
        <v>518</v>
      </c>
      <c r="DA231" t="s">
        <v>518</v>
      </c>
      <c r="DB231" t="s">
        <v>518</v>
      </c>
      <c r="DC231" t="s">
        <v>518</v>
      </c>
      <c r="DD231" t="s">
        <v>518</v>
      </c>
      <c r="DE231" t="s">
        <v>518</v>
      </c>
      <c r="DF231" t="s">
        <v>518</v>
      </c>
      <c r="DG231" t="s">
        <v>518</v>
      </c>
      <c r="DH231" t="s">
        <v>518</v>
      </c>
      <c r="DI231" t="s">
        <v>518</v>
      </c>
      <c r="DJ231" t="s">
        <v>518</v>
      </c>
      <c r="DK231" t="s">
        <v>518</v>
      </c>
      <c r="DL231" t="s">
        <v>518</v>
      </c>
      <c r="DM231" t="s">
        <v>518</v>
      </c>
      <c r="DN231" t="s">
        <v>518</v>
      </c>
      <c r="DO231" t="s">
        <v>518</v>
      </c>
      <c r="DP231" t="s">
        <v>518</v>
      </c>
      <c r="DQ231" t="s">
        <v>518</v>
      </c>
      <c r="DR231" t="s">
        <v>518</v>
      </c>
      <c r="DS231" t="s">
        <v>518</v>
      </c>
      <c r="DT231" t="s">
        <v>518</v>
      </c>
      <c r="DU231" t="s">
        <v>518</v>
      </c>
      <c r="DV231" t="s">
        <v>518</v>
      </c>
      <c r="DW231" t="s">
        <v>518</v>
      </c>
      <c r="DX231" t="s">
        <v>518</v>
      </c>
      <c r="DY231" t="s">
        <v>518</v>
      </c>
      <c r="DZ231" t="s">
        <v>518</v>
      </c>
    </row>
    <row r="232" spans="1:130" x14ac:dyDescent="0.2">
      <c r="A232" s="44">
        <v>1108</v>
      </c>
      <c r="B232" s="44" t="s">
        <v>518</v>
      </c>
      <c r="C232" s="44" t="s">
        <v>53</v>
      </c>
      <c r="D232" s="44">
        <v>7</v>
      </c>
      <c r="E232" s="44">
        <v>4</v>
      </c>
      <c r="F232" s="44">
        <v>4</v>
      </c>
      <c r="G232" s="44">
        <v>4</v>
      </c>
      <c r="H232" s="44">
        <v>5</v>
      </c>
      <c r="I232" s="44">
        <v>7</v>
      </c>
      <c r="J232" s="44">
        <v>6</v>
      </c>
      <c r="K232" s="44">
        <f>AVERAGE(ABS(F232-4),ABS(G232-4),ABS(H232-4),ABS(I232-4),ABS(J232-4))</f>
        <v>1.2</v>
      </c>
      <c r="L232" s="44">
        <v>6</v>
      </c>
      <c r="M232" s="44">
        <v>4</v>
      </c>
      <c r="N232" s="44">
        <v>7</v>
      </c>
      <c r="O232" s="9">
        <f>AVERAGE(L232:N232)</f>
        <v>5.666666666666667</v>
      </c>
      <c r="P232" s="44">
        <v>6</v>
      </c>
      <c r="Q232" s="44">
        <v>6</v>
      </c>
      <c r="R232" s="44">
        <v>4</v>
      </c>
      <c r="S232" s="44">
        <v>5</v>
      </c>
      <c r="T232" s="44">
        <f>-P232+Q232-R232+S232</f>
        <v>1</v>
      </c>
      <c r="U232" s="44"/>
      <c r="V232" s="44"/>
      <c r="W232" s="44"/>
      <c r="X232" s="44">
        <v>6</v>
      </c>
      <c r="Y232" s="44">
        <v>4</v>
      </c>
      <c r="Z232" s="44">
        <v>6</v>
      </c>
      <c r="AA232" s="44"/>
      <c r="AB232" s="44"/>
      <c r="AC232" s="44"/>
      <c r="AD232" s="44"/>
      <c r="AE232" s="44"/>
      <c r="AF232" s="44"/>
      <c r="AG232" s="44">
        <f>AVERAGE(U232:AF232)</f>
        <v>5.333333333333333</v>
      </c>
      <c r="AH232" s="44">
        <v>4</v>
      </c>
      <c r="AI232" s="44">
        <v>4</v>
      </c>
      <c r="AJ232" s="44">
        <v>4</v>
      </c>
      <c r="AK232" s="44">
        <v>5</v>
      </c>
      <c r="AL232" s="44">
        <v>5</v>
      </c>
      <c r="AM232" s="44">
        <v>5</v>
      </c>
      <c r="AN232" s="44">
        <v>2</v>
      </c>
      <c r="AO232" s="44">
        <v>1</v>
      </c>
      <c r="AP232" s="44">
        <v>1</v>
      </c>
      <c r="AQ232" s="44">
        <v>1</v>
      </c>
      <c r="AR232" s="44">
        <v>1</v>
      </c>
      <c r="AS232" s="44">
        <v>1</v>
      </c>
      <c r="AT232">
        <f>IF(C232="Unión por la Patria (Frente de Todos)",AVERAGE(AK232:AM232)-MIN(AVERAGE(AH232:AJ232),AVERAGE(AN232:AP232),AVERAGE(AQ232:AS232)),IF(C232="Juntos por el Cambio",AVERAGE(AH232:AJ232)-MIN(AVERAGE(AK232:AM232),AVERAGE(AN232:AP232),AVERAGE(AQ232:AS232)),IF(C232="La Libertad Avanza",AVERAGE(AN232:AP232)-MIN(AVERAGE(AQ232:AS232),AVERAGE(AK232:AM232),AVERAGE(AH232:AJ232)),IF(C232="Frente de Izquierda",AVERAGE(AQ232:AS232)-MIN(AVERAGE(AN232:AP232),AVERAGE(AK232:AM232),AVERAGE(AH232:AJ232)),"N/A"))))</f>
        <v>4</v>
      </c>
      <c r="AU232">
        <f>MAX(SUM(AH232:AJ232),SUM(AK232:AM232),SUM(AN232:AP232),SUM(AQ232:AS232))-MIN(SUM(AH232:AJ232),SUM(AK232:AM232),SUM(AN232:AP232),SUM(AQ232:AS232))</f>
        <v>12</v>
      </c>
      <c r="AV232">
        <f>IF(C232="Unión por la Patria (Frente de Todos)",AVERAGE(AK232:AM232)-AVERAGE(AH232:AJ232,AN232:AP232,AQ232:AS232),IF(C232="Juntos por el Cambio",AVERAGE(AH232:AJ232)-AVERAGE(AK232:AS232),IF(C232="La Libertad Avanza",AVERAGE(AN232:AP232)-AVERAGE(AQ232:AS232,AH232:AM232),IF(C232="Frente de Izquierda",AVERAGE(AQ232:AS232)-AVERAGE(AH232:AP232),"N/A"))))</f>
        <v>2.8888888888888888</v>
      </c>
      <c r="AW232">
        <f>IF(C232="Unión por la Patria (Frente de Todos)",AK232-MIN(AH232,AN232,AQ232),IF(C232="Juntos por el Cambio",AH232-MIN(AK232,AN232,AQ232),IF(C232="La Libertad Avanza",AN232-MIN(AH232,AK232,AQ232),IF(C232="Frente de Izquierda",AQ232-MIN(AH232,AK232,AN232),"N/A"))))</f>
        <v>4</v>
      </c>
      <c r="AX232">
        <f>MAX(AH232,AK232,AN232,AQ232)-MIN(AH232,AK232,AN232,AQ232)</f>
        <v>4</v>
      </c>
      <c r="AY232">
        <f>IF(C232="Unión por la Patria (Frente de Todos)",AK232-AVERAGE(AQ232,AN232,AH232),IF(C232="Juntos por el Cambio",AH232-AVERAGE(AK232,AN232,AQ232),IF(C232="La Libertad Avanza",AN232-AVERAGE(AQ232,AK232,AH232),IF(C232="Frente de Izquierda",AQ232-AVERAGE(AN232,AK232,AH232),"N/A"))))</f>
        <v>2.6666666666666665</v>
      </c>
      <c r="AZ232">
        <f>IF(C232="Unión por la Patria (Frente de Todos)",AL232-MIN(AI232,AO232,AR232),IF(C232="Juntos por el Cambio",AI232-MIN(AL232,AO232,AR232),IF(C232="La Libertad Avanza",AO232-MIN(AI232,AL232,AR232),IF(C232="Frente de Izquierda",AR232-MIN(AI232,AL232,AO232),"N/A"))))</f>
        <v>4</v>
      </c>
      <c r="BA232">
        <f>MAX(AI232,AL232,AO232,AR232)-MIN(AI232,AL232,AO232,AR232)</f>
        <v>4</v>
      </c>
      <c r="BB232">
        <f>IF(C232="Unión por la Patria (Frente de Todos)",AL232-AVERAGE(AI232,AO232,AR232),IF(C232="Juntos por el Cambio",AI232-AVERAGE(AL232,AO232,AR232),IF(C232="La Libertad Avanza",AO232-AVERAGE(AI232,AL232,AR232),IF(C232="Frente de Izquierda",AR232-AVERAGE(AI232,AL232,AO232),"N/A"))))</f>
        <v>3</v>
      </c>
      <c r="BC232">
        <f>IF(C232="Unión por la Patria (Frente de Todos)",AVERAGE(AH232:AJ232,AN232:AS232),IF(C232="Juntos por el Cambio",AVERAGE(AK232:AS232),IF(C232="La Libertad Avanza",AVERAGE(AQ232:AS232,AH232:AM232),IF(C232="Frente de Izquierda",AVERAGE(AH232:AP232),"N/A"))))</f>
        <v>2.1111111111111112</v>
      </c>
      <c r="BE232" t="s">
        <v>518</v>
      </c>
      <c r="BF232" t="s">
        <v>518</v>
      </c>
      <c r="BG232" t="s">
        <v>518</v>
      </c>
      <c r="BH232" t="s">
        <v>518</v>
      </c>
      <c r="BI232" t="s">
        <v>518</v>
      </c>
      <c r="BJ232" t="s">
        <v>518</v>
      </c>
      <c r="BK232" t="s">
        <v>518</v>
      </c>
      <c r="BL232" t="s">
        <v>518</v>
      </c>
      <c r="BM232" t="s">
        <v>518</v>
      </c>
      <c r="BN232" t="s">
        <v>518</v>
      </c>
      <c r="BO232" t="s">
        <v>518</v>
      </c>
      <c r="BP232" t="s">
        <v>518</v>
      </c>
      <c r="BQ232" t="s">
        <v>518</v>
      </c>
      <c r="BR232" t="s">
        <v>518</v>
      </c>
      <c r="BS232" t="s">
        <v>518</v>
      </c>
      <c r="BT232" t="s">
        <v>518</v>
      </c>
      <c r="BU232" t="s">
        <v>518</v>
      </c>
      <c r="BV232" t="s">
        <v>518</v>
      </c>
      <c r="BW232" t="s">
        <v>518</v>
      </c>
      <c r="BX232" t="s">
        <v>518</v>
      </c>
      <c r="BY232" t="s">
        <v>518</v>
      </c>
      <c r="BZ232" t="s">
        <v>518</v>
      </c>
      <c r="CA232" t="s">
        <v>518</v>
      </c>
      <c r="CB232" t="s">
        <v>518</v>
      </c>
      <c r="CC232" t="s">
        <v>518</v>
      </c>
      <c r="CD232" t="s">
        <v>518</v>
      </c>
      <c r="CE232" t="s">
        <v>518</v>
      </c>
      <c r="CF232" t="s">
        <v>518</v>
      </c>
      <c r="CG232" t="s">
        <v>518</v>
      </c>
      <c r="CH232" t="s">
        <v>518</v>
      </c>
      <c r="CI232" t="s">
        <v>518</v>
      </c>
      <c r="CJ232" t="s">
        <v>518</v>
      </c>
      <c r="CK232" t="s">
        <v>518</v>
      </c>
      <c r="CL232" t="s">
        <v>518</v>
      </c>
      <c r="CM232" t="s">
        <v>518</v>
      </c>
      <c r="CN232" t="s">
        <v>518</v>
      </c>
      <c r="CO232" t="s">
        <v>518</v>
      </c>
      <c r="CP232" t="s">
        <v>518</v>
      </c>
      <c r="CQ232" t="s">
        <v>518</v>
      </c>
      <c r="CR232" t="s">
        <v>518</v>
      </c>
      <c r="CS232" t="s">
        <v>518</v>
      </c>
      <c r="CT232" t="s">
        <v>518</v>
      </c>
      <c r="CU232" t="s">
        <v>518</v>
      </c>
      <c r="CV232" t="s">
        <v>518</v>
      </c>
      <c r="CW232" t="s">
        <v>518</v>
      </c>
      <c r="CX232" t="s">
        <v>518</v>
      </c>
      <c r="CY232" t="s">
        <v>518</v>
      </c>
      <c r="CZ232" t="s">
        <v>518</v>
      </c>
      <c r="DA232" t="s">
        <v>518</v>
      </c>
      <c r="DB232" t="s">
        <v>518</v>
      </c>
      <c r="DC232" t="s">
        <v>518</v>
      </c>
      <c r="DD232" t="s">
        <v>518</v>
      </c>
      <c r="DE232" t="s">
        <v>518</v>
      </c>
      <c r="DF232" t="s">
        <v>518</v>
      </c>
      <c r="DG232" t="s">
        <v>518</v>
      </c>
      <c r="DH232" t="s">
        <v>518</v>
      </c>
      <c r="DI232" t="s">
        <v>518</v>
      </c>
      <c r="DJ232" t="s">
        <v>518</v>
      </c>
      <c r="DK232" t="s">
        <v>518</v>
      </c>
      <c r="DL232" t="s">
        <v>518</v>
      </c>
      <c r="DM232" t="s">
        <v>518</v>
      </c>
      <c r="DN232" t="s">
        <v>518</v>
      </c>
      <c r="DO232" t="s">
        <v>518</v>
      </c>
      <c r="DP232" t="s">
        <v>518</v>
      </c>
      <c r="DQ232" t="s">
        <v>518</v>
      </c>
      <c r="DR232" t="s">
        <v>518</v>
      </c>
      <c r="DS232" t="s">
        <v>518</v>
      </c>
      <c r="DT232" t="s">
        <v>518</v>
      </c>
      <c r="DU232" t="s">
        <v>518</v>
      </c>
      <c r="DV232" t="s">
        <v>518</v>
      </c>
      <c r="DW232" t="s">
        <v>518</v>
      </c>
      <c r="DX232" t="s">
        <v>518</v>
      </c>
      <c r="DY232" t="s">
        <v>518</v>
      </c>
      <c r="DZ232" t="s">
        <v>518</v>
      </c>
    </row>
    <row r="233" spans="1:130" x14ac:dyDescent="0.2">
      <c r="A233" s="44">
        <v>429</v>
      </c>
      <c r="B233" s="44" t="s">
        <v>518</v>
      </c>
      <c r="C233" s="44" t="s">
        <v>47</v>
      </c>
      <c r="D233" s="44">
        <v>7</v>
      </c>
      <c r="E233" s="44">
        <v>5</v>
      </c>
      <c r="F233" s="44">
        <v>3</v>
      </c>
      <c r="G233" s="44">
        <v>1</v>
      </c>
      <c r="H233" s="44">
        <v>7</v>
      </c>
      <c r="I233" s="44">
        <v>5</v>
      </c>
      <c r="J233" s="44">
        <v>6</v>
      </c>
      <c r="K233" s="44">
        <f>AVERAGE(ABS(F233-4),ABS(G233-4),ABS(H233-4),ABS(I233-4),ABS(J233-4))</f>
        <v>2</v>
      </c>
      <c r="L233" s="44">
        <v>6</v>
      </c>
      <c r="M233" s="44">
        <v>3</v>
      </c>
      <c r="N233" s="44">
        <v>7</v>
      </c>
      <c r="O233" s="9">
        <f>AVERAGE(L233:N233)</f>
        <v>5.333333333333333</v>
      </c>
      <c r="P233" s="44">
        <v>2</v>
      </c>
      <c r="Q233" s="44">
        <v>7</v>
      </c>
      <c r="R233" s="44">
        <v>3</v>
      </c>
      <c r="S233" s="44">
        <v>6</v>
      </c>
      <c r="T233" s="44">
        <f>-P233+Q233-R233+S233</f>
        <v>8</v>
      </c>
      <c r="U233" s="44">
        <v>6</v>
      </c>
      <c r="V233" s="44">
        <v>5</v>
      </c>
      <c r="W233" s="44">
        <v>6</v>
      </c>
      <c r="X233" s="44"/>
      <c r="Y233" s="44"/>
      <c r="Z233" s="44"/>
      <c r="AA233" s="44"/>
      <c r="AB233" s="44"/>
      <c r="AC233" s="44"/>
      <c r="AD233" s="44"/>
      <c r="AE233" s="44"/>
      <c r="AF233" s="44"/>
      <c r="AG233" s="44">
        <f>AVERAGE(U233:AF233)</f>
        <v>5.666666666666667</v>
      </c>
      <c r="AH233" s="44">
        <v>5</v>
      </c>
      <c r="AI233" s="44">
        <v>4</v>
      </c>
      <c r="AJ233" s="44">
        <v>4</v>
      </c>
      <c r="AK233" s="44">
        <v>1</v>
      </c>
      <c r="AL233" s="44">
        <v>1</v>
      </c>
      <c r="AM233" s="44">
        <v>1</v>
      </c>
      <c r="AN233" s="44">
        <v>1</v>
      </c>
      <c r="AO233" s="44">
        <v>1</v>
      </c>
      <c r="AP233" s="44">
        <v>1</v>
      </c>
      <c r="AQ233" s="44">
        <v>1</v>
      </c>
      <c r="AR233" s="44">
        <v>1</v>
      </c>
      <c r="AS233" s="44">
        <v>1</v>
      </c>
      <c r="AT233">
        <f>IF(C233="Unión por la Patria (Frente de Todos)",AVERAGE(AK233:AM233)-MIN(AVERAGE(AH233:AJ233),AVERAGE(AN233:AP233),AVERAGE(AQ233:AS233)),IF(C233="Juntos por el Cambio",AVERAGE(AH233:AJ233)-MIN(AVERAGE(AK233:AM233),AVERAGE(AN233:AP233),AVERAGE(AQ233:AS233)),IF(C233="La Libertad Avanza",AVERAGE(AN233:AP233)-MIN(AVERAGE(AQ233:AS233),AVERAGE(AK233:AM233),AVERAGE(AH233:AJ233)),IF(C233="Frente de Izquierda",AVERAGE(AQ233:AS233)-MIN(AVERAGE(AN233:AP233),AVERAGE(AK233:AM233),AVERAGE(AH233:AJ233)),"N/A"))))</f>
        <v>3.333333333333333</v>
      </c>
      <c r="AU233">
        <f>MAX(SUM(AH233:AJ233),SUM(AK233:AM233),SUM(AN233:AP233),SUM(AQ233:AS233))-MIN(SUM(AH233:AJ233),SUM(AK233:AM233),SUM(AN233:AP233),SUM(AQ233:AS233))</f>
        <v>10</v>
      </c>
      <c r="AV233">
        <f>IF(C233="Unión por la Patria (Frente de Todos)",AVERAGE(AK233:AM233)-AVERAGE(AH233:AJ233,AN233:AP233,AQ233:AS233),IF(C233="Juntos por el Cambio",AVERAGE(AH233:AJ233)-AVERAGE(AK233:AS233),IF(C233="La Libertad Avanza",AVERAGE(AN233:AP233)-AVERAGE(AQ233:AS233,AH233:AM233),IF(C233="Frente de Izquierda",AVERAGE(AQ233:AS233)-AVERAGE(AH233:AP233),"N/A"))))</f>
        <v>3.333333333333333</v>
      </c>
      <c r="AW233">
        <f>IF(C233="Unión por la Patria (Frente de Todos)",AK233-MIN(AH233,AN233,AQ233),IF(C233="Juntos por el Cambio",AH233-MIN(AK233,AN233,AQ233),IF(C233="La Libertad Avanza",AN233-MIN(AH233,AK233,AQ233),IF(C233="Frente de Izquierda",AQ233-MIN(AH233,AK233,AN233),"N/A"))))</f>
        <v>4</v>
      </c>
      <c r="AX233">
        <f>MAX(AH233,AK233,AN233,AQ233)-MIN(AH233,AK233,AN233,AQ233)</f>
        <v>4</v>
      </c>
      <c r="AY233">
        <f>IF(C233="Unión por la Patria (Frente de Todos)",AK233-AVERAGE(AQ233,AN233,AH233),IF(C233="Juntos por el Cambio",AH233-AVERAGE(AK233,AN233,AQ233),IF(C233="La Libertad Avanza",AN233-AVERAGE(AQ233,AK233,AH233),IF(C233="Frente de Izquierda",AQ233-AVERAGE(AN233,AK233,AH233),"N/A"))))</f>
        <v>4</v>
      </c>
      <c r="AZ233">
        <f>IF(C233="Unión por la Patria (Frente de Todos)",AL233-MIN(AI233,AO233,AR233),IF(C233="Juntos por el Cambio",AI233-MIN(AL233,AO233,AR233),IF(C233="La Libertad Avanza",AO233-MIN(AI233,AL233,AR233),IF(C233="Frente de Izquierda",AR233-MIN(AI233,AL233,AO233),"N/A"))))</f>
        <v>3</v>
      </c>
      <c r="BA233">
        <f>MAX(AI233,AL233,AO233,AR233)-MIN(AI233,AL233,AO233,AR233)</f>
        <v>3</v>
      </c>
      <c r="BB233">
        <f>IF(C233="Unión por la Patria (Frente de Todos)",AL233-AVERAGE(AI233,AO233,AR233),IF(C233="Juntos por el Cambio",AI233-AVERAGE(AL233,AO233,AR233),IF(C233="La Libertad Avanza",AO233-AVERAGE(AI233,AL233,AR233),IF(C233="Frente de Izquierda",AR233-AVERAGE(AI233,AL233,AO233),"N/A"))))</f>
        <v>3</v>
      </c>
      <c r="BC233">
        <f>IF(C233="Unión por la Patria (Frente de Todos)",AVERAGE(AH233:AJ233,AN233:AS233),IF(C233="Juntos por el Cambio",AVERAGE(AK233:AS233),IF(C233="La Libertad Avanza",AVERAGE(AQ233:AS233,AH233:AM233),IF(C233="Frente de Izquierda",AVERAGE(AH233:AP233),"N/A"))))</f>
        <v>1</v>
      </c>
      <c r="BE233" t="s">
        <v>518</v>
      </c>
      <c r="BF233" t="s">
        <v>518</v>
      </c>
      <c r="BG233" t="s">
        <v>518</v>
      </c>
      <c r="BH233" t="s">
        <v>518</v>
      </c>
      <c r="BI233" t="s">
        <v>518</v>
      </c>
      <c r="BJ233" t="s">
        <v>518</v>
      </c>
      <c r="BK233" t="s">
        <v>518</v>
      </c>
      <c r="BL233" t="s">
        <v>518</v>
      </c>
      <c r="BM233" t="s">
        <v>518</v>
      </c>
      <c r="BN233" t="s">
        <v>518</v>
      </c>
      <c r="BO233" t="s">
        <v>518</v>
      </c>
      <c r="BP233" t="s">
        <v>518</v>
      </c>
      <c r="BQ233" t="s">
        <v>518</v>
      </c>
      <c r="BR233" t="s">
        <v>518</v>
      </c>
      <c r="BS233" t="s">
        <v>518</v>
      </c>
      <c r="BT233" t="s">
        <v>518</v>
      </c>
      <c r="BU233" t="s">
        <v>518</v>
      </c>
      <c r="BV233" t="s">
        <v>518</v>
      </c>
      <c r="BW233" t="s">
        <v>518</v>
      </c>
      <c r="BX233" t="s">
        <v>518</v>
      </c>
      <c r="BY233" t="s">
        <v>518</v>
      </c>
      <c r="BZ233" t="s">
        <v>518</v>
      </c>
      <c r="CA233" t="s">
        <v>518</v>
      </c>
      <c r="CB233" t="s">
        <v>518</v>
      </c>
      <c r="CC233" t="s">
        <v>518</v>
      </c>
      <c r="CD233" t="s">
        <v>518</v>
      </c>
      <c r="CE233" t="s">
        <v>518</v>
      </c>
      <c r="CF233" t="s">
        <v>518</v>
      </c>
      <c r="CG233" t="s">
        <v>518</v>
      </c>
      <c r="CH233" t="s">
        <v>518</v>
      </c>
      <c r="CI233" t="s">
        <v>518</v>
      </c>
      <c r="CJ233" t="s">
        <v>518</v>
      </c>
      <c r="CK233" t="s">
        <v>518</v>
      </c>
      <c r="CL233" t="s">
        <v>518</v>
      </c>
      <c r="CM233" t="s">
        <v>518</v>
      </c>
      <c r="CN233" t="s">
        <v>518</v>
      </c>
      <c r="CO233" t="s">
        <v>518</v>
      </c>
      <c r="CP233" t="s">
        <v>518</v>
      </c>
      <c r="CQ233" t="s">
        <v>518</v>
      </c>
      <c r="CR233" t="s">
        <v>518</v>
      </c>
      <c r="CS233" t="s">
        <v>518</v>
      </c>
      <c r="CT233" t="s">
        <v>518</v>
      </c>
      <c r="CU233" t="s">
        <v>518</v>
      </c>
      <c r="CV233" t="str">
        <f>IF(BE233="Unión por la Patria (Frente de Todos)",AVERAGE(CM233:CO233)-MIN(AVERAGE(CJ233:CL233),AVERAGE(CP233:CR233),AVERAGE(CS233:CU233)),IF(BE233="Juntos por el Cambio",AVERAGE(CJ233:CL233)-MIN(AVERAGE(CM233:CO233),AVERAGE(CP233:CR233),AVERAGE(CS233:CU233)),IF(BE233="La Libertad Avanza",AVERAGE(CP233:CR233)-MIN(AVERAGE(CS233:CU233),AVERAGE(CM233:CO233),AVERAGE(CJ233:CL233)),IF(BE233="Frente de Izquierda",AVERAGE(CS233:CU233)-MIN(AVERAGE(CP233:CR233),AVERAGE(CM233:CO233),AVERAGE(CJ233:CL233)),"N/A"))))</f>
        <v>N/A</v>
      </c>
      <c r="CW233" t="str">
        <f>IF(BF233="Unión por la Patria (Frente de Todos)",AVERAGE(CN233:CP233)-MIN(AVERAGE(CK233:CM233),AVERAGE(CQ233:CS233),AVERAGE(CT233:CV233)),IF(BF233="Juntos por el Cambio",AVERAGE(CK233:CM233)-MIN(AVERAGE(CN233:CP233),AVERAGE(CQ233:CS233),AVERAGE(CT233:CV233)),IF(BF233="La Libertad Avanza",AVERAGE(CQ233:CS233)-MIN(AVERAGE(CT233:CV233),AVERAGE(CN233:CP233),AVERAGE(CK233:CM233)),IF(BF233="Frente de Izquierda",AVERAGE(CT233:CV233)-MIN(AVERAGE(CQ233:CS233),AVERAGE(CN233:CP233),AVERAGE(CK233:CM233)),"N/A"))))</f>
        <v>N/A</v>
      </c>
      <c r="CX233" t="str">
        <f>IF(BG233="Unión por la Patria (Frente de Todos)",AVERAGE(CO233:CQ233)-MIN(AVERAGE(CL233:CN233),AVERAGE(CR233:CT233),AVERAGE(CU233:CW233)),IF(BG233="Juntos por el Cambio",AVERAGE(CL233:CN233)-MIN(AVERAGE(CO233:CQ233),AVERAGE(CR233:CT233),AVERAGE(CU233:CW233)),IF(BG233="La Libertad Avanza",AVERAGE(CR233:CT233)-MIN(AVERAGE(CU233:CW233),AVERAGE(CO233:CQ233),AVERAGE(CL233:CN233)),IF(BG233="Frente de Izquierda",AVERAGE(CU233:CW233)-MIN(AVERAGE(CR233:CT233),AVERAGE(CO233:CQ233),AVERAGE(CL233:CN233)),"N/A"))))</f>
        <v>N/A</v>
      </c>
      <c r="CY233" t="str">
        <f>IF(BH233="Unión por la Patria (Frente de Todos)",AVERAGE(CP233:CR233)-MIN(AVERAGE(CM233:CO233),AVERAGE(CS233:CU233),AVERAGE(CV233:CX233)),IF(BH233="Juntos por el Cambio",AVERAGE(CM233:CO233)-MIN(AVERAGE(CP233:CR233),AVERAGE(CS233:CU233),AVERAGE(CV233:CX233)),IF(BH233="La Libertad Avanza",AVERAGE(CS233:CU233)-MIN(AVERAGE(CV233:CX233),AVERAGE(CP233:CR233),AVERAGE(CM233:CO233)),IF(BH233="Frente de Izquierda",AVERAGE(CV233:CX233)-MIN(AVERAGE(CS233:CU233),AVERAGE(CP233:CR233),AVERAGE(CM233:CO233)),"N/A"))))</f>
        <v>N/A</v>
      </c>
      <c r="CZ233" t="str">
        <f>IF(BI233="Unión por la Patria (Frente de Todos)",AVERAGE(CQ233:CS233)-MIN(AVERAGE(CN233:CP233),AVERAGE(CT233:CV233),AVERAGE(CW233:CY233)),IF(BI233="Juntos por el Cambio",AVERAGE(CN233:CP233)-MIN(AVERAGE(CQ233:CS233),AVERAGE(CT233:CV233),AVERAGE(CW233:CY233)),IF(BI233="La Libertad Avanza",AVERAGE(CT233:CV233)-MIN(AVERAGE(CW233:CY233),AVERAGE(CQ233:CS233),AVERAGE(CN233:CP233)),IF(BI233="Frente de Izquierda",AVERAGE(CW233:CY233)-MIN(AVERAGE(CT233:CV233),AVERAGE(CQ233:CS233),AVERAGE(CN233:CP233)),"N/A"))))</f>
        <v>N/A</v>
      </c>
      <c r="DA233" t="str">
        <f>IF(BJ233="Unión por la Patria (Frente de Todos)",AVERAGE(CR233:CT233)-MIN(AVERAGE(CO233:CQ233),AVERAGE(CU233:CW233),AVERAGE(CX233:CZ233)),IF(BJ233="Juntos por el Cambio",AVERAGE(CO233:CQ233)-MIN(AVERAGE(CR233:CT233),AVERAGE(CU233:CW233),AVERAGE(CX233:CZ233)),IF(BJ233="La Libertad Avanza",AVERAGE(CU233:CW233)-MIN(AVERAGE(CX233:CZ233),AVERAGE(CR233:CT233),AVERAGE(CO233:CQ233)),IF(BJ233="Frente de Izquierda",AVERAGE(CX233:CZ233)-MIN(AVERAGE(CU233:CW233),AVERAGE(CR233:CT233),AVERAGE(CO233:CQ233)),"N/A"))))</f>
        <v>N/A</v>
      </c>
      <c r="DB233" t="str">
        <f>IF(BK233="Unión por la Patria (Frente de Todos)",AVERAGE(CS233:CU233)-MIN(AVERAGE(CP233:CR233),AVERAGE(CV233:CX233),AVERAGE(CY233:DA233)),IF(BK233="Juntos por el Cambio",AVERAGE(CP233:CR233)-MIN(AVERAGE(CS233:CU233),AVERAGE(CV233:CX233),AVERAGE(CY233:DA233)),IF(BK233="La Libertad Avanza",AVERAGE(CV233:CX233)-MIN(AVERAGE(CY233:DA233),AVERAGE(CS233:CU233),AVERAGE(CP233:CR233)),IF(BK233="Frente de Izquierda",AVERAGE(CY233:DA233)-MIN(AVERAGE(CV233:CX233),AVERAGE(CS233:CU233),AVERAGE(CP233:CR233)),"N/A"))))</f>
        <v>N/A</v>
      </c>
      <c r="DC233" t="str">
        <f>IF(BL233="Unión por la Patria (Frente de Todos)",AVERAGE(CT233:CV233)-MIN(AVERAGE(CQ233:CS233),AVERAGE(CW233:CY233),AVERAGE(CZ233:DB233)),IF(BL233="Juntos por el Cambio",AVERAGE(CQ233:CS233)-MIN(AVERAGE(CT233:CV233),AVERAGE(CW233:CY233),AVERAGE(CZ233:DB233)),IF(BL233="La Libertad Avanza",AVERAGE(CW233:CY233)-MIN(AVERAGE(CZ233:DB233),AVERAGE(CT233:CV233),AVERAGE(CQ233:CS233)),IF(BL233="Frente de Izquierda",AVERAGE(CZ233:DB233)-MIN(AVERAGE(CW233:CY233),AVERAGE(CT233:CV233),AVERAGE(CQ233:CS233)),"N/A"))))</f>
        <v>N/A</v>
      </c>
      <c r="DD233" t="str">
        <f>IF(BE233="Unión por la Patria (Frente de Todos)",CN233-AVERAGE(CK233,CQ233,CT233),IF(BE233="Juntos por el Cambio",CK233-AVERAGE(CN233,CQ233,CT233),IF(BE233="La Libertad Avanza",CQ233-AVERAGE(CK233,CN233,CT233),IF(BE233="Frente de Izquierda",CT233-AVERAGE(CK233,CN233,CQ233),"N/A"))))</f>
        <v>N/A</v>
      </c>
      <c r="DE233" t="str">
        <f>IF(BE233="Unión por la Patria (Frente de Todos)",AVERAGE(CJ233:CL233,CP233:CU233),IF(BE233="Juntos por el Cambio",AVERAGE(CM233:CU233),IF(BE233="La Libertad Avanza",AVERAGE(CS233:CU233,CJ233:CO233),IF(BE233="Frente de Izquierda",AVERAGE(CJ233:CR233),"N/A"))))</f>
        <v>N/A</v>
      </c>
      <c r="DF233" t="s">
        <v>518</v>
      </c>
      <c r="DG233" t="s">
        <v>518</v>
      </c>
      <c r="DH233" t="s">
        <v>518</v>
      </c>
      <c r="DI233" t="s">
        <v>518</v>
      </c>
      <c r="DJ233" t="s">
        <v>518</v>
      </c>
      <c r="DK233" t="s">
        <v>518</v>
      </c>
      <c r="DL233" t="s">
        <v>518</v>
      </c>
      <c r="DM233" t="s">
        <v>518</v>
      </c>
      <c r="DN233" t="s">
        <v>518</v>
      </c>
      <c r="DO233" t="s">
        <v>518</v>
      </c>
      <c r="DP233" t="s">
        <v>518</v>
      </c>
      <c r="DQ233" t="s">
        <v>518</v>
      </c>
      <c r="DR233" t="s">
        <v>518</v>
      </c>
      <c r="DS233" t="s">
        <v>518</v>
      </c>
      <c r="DT233" t="s">
        <v>518</v>
      </c>
      <c r="DU233" t="s">
        <v>518</v>
      </c>
      <c r="DV233" t="s">
        <v>518</v>
      </c>
      <c r="DW233" t="s">
        <v>518</v>
      </c>
      <c r="DX233" t="s">
        <v>518</v>
      </c>
      <c r="DY233" t="s">
        <v>518</v>
      </c>
      <c r="DZ233" t="s">
        <v>518</v>
      </c>
    </row>
    <row r="234" spans="1:130" x14ac:dyDescent="0.2">
      <c r="A234" s="44">
        <v>1452</v>
      </c>
      <c r="B234" s="44" t="s">
        <v>518</v>
      </c>
      <c r="C234" s="44" t="s">
        <v>47</v>
      </c>
      <c r="D234" s="44">
        <v>7</v>
      </c>
      <c r="E234" s="44">
        <v>7</v>
      </c>
      <c r="F234" s="44">
        <v>4</v>
      </c>
      <c r="G234" s="44">
        <v>3</v>
      </c>
      <c r="H234" s="44">
        <v>6</v>
      </c>
      <c r="I234" s="44">
        <v>5</v>
      </c>
      <c r="J234" s="44">
        <v>4</v>
      </c>
      <c r="K234" s="44">
        <f>AVERAGE(ABS(F234-4),ABS(G234-4),ABS(H234-4),ABS(I234-4),ABS(J234-4))</f>
        <v>0.8</v>
      </c>
      <c r="L234" s="44">
        <v>6</v>
      </c>
      <c r="M234" s="44">
        <v>6</v>
      </c>
      <c r="N234" s="44">
        <v>7</v>
      </c>
      <c r="O234" s="9">
        <f>AVERAGE(L234:N234)</f>
        <v>6.333333333333333</v>
      </c>
      <c r="P234" s="44">
        <v>4</v>
      </c>
      <c r="Q234" s="44">
        <v>7</v>
      </c>
      <c r="R234" s="44">
        <v>6</v>
      </c>
      <c r="S234" s="44">
        <v>7</v>
      </c>
      <c r="T234" s="44">
        <f>-P234+Q234-R234+S234</f>
        <v>4</v>
      </c>
      <c r="U234" s="44">
        <v>5</v>
      </c>
      <c r="V234" s="44">
        <v>6</v>
      </c>
      <c r="W234" s="44">
        <v>6</v>
      </c>
      <c r="X234" s="44"/>
      <c r="Y234" s="44"/>
      <c r="Z234" s="44"/>
      <c r="AA234" s="44"/>
      <c r="AB234" s="44"/>
      <c r="AC234" s="44"/>
      <c r="AD234" s="44"/>
      <c r="AE234" s="44"/>
      <c r="AF234" s="44"/>
      <c r="AG234" s="44">
        <f>AVERAGE(U234:AF234)</f>
        <v>5.666666666666667</v>
      </c>
      <c r="AH234" s="44">
        <v>5</v>
      </c>
      <c r="AI234" s="44">
        <v>4</v>
      </c>
      <c r="AJ234" s="44">
        <v>4</v>
      </c>
      <c r="AK234" s="44">
        <v>1</v>
      </c>
      <c r="AL234" s="44">
        <v>1</v>
      </c>
      <c r="AM234" s="44">
        <v>4</v>
      </c>
      <c r="AN234" s="44">
        <v>2</v>
      </c>
      <c r="AO234" s="44">
        <v>1</v>
      </c>
      <c r="AP234" s="44">
        <v>4</v>
      </c>
      <c r="AQ234" s="44">
        <v>2</v>
      </c>
      <c r="AR234" s="44">
        <v>1</v>
      </c>
      <c r="AS234" s="44">
        <v>4</v>
      </c>
      <c r="AT234">
        <f>IF(C234="Unión por la Patria (Frente de Todos)",AVERAGE(AK234:AM234)-MIN(AVERAGE(AH234:AJ234),AVERAGE(AN234:AP234),AVERAGE(AQ234:AS234)),IF(C234="Juntos por el Cambio",AVERAGE(AH234:AJ234)-MIN(AVERAGE(AK234:AM234),AVERAGE(AN234:AP234),AVERAGE(AQ234:AS234)),IF(C234="La Libertad Avanza",AVERAGE(AN234:AP234)-MIN(AVERAGE(AQ234:AS234),AVERAGE(AK234:AM234),AVERAGE(AH234:AJ234)),IF(C234="Frente de Izquierda",AVERAGE(AQ234:AS234)-MIN(AVERAGE(AN234:AP234),AVERAGE(AK234:AM234),AVERAGE(AH234:AJ234)),"N/A"))))</f>
        <v>2.333333333333333</v>
      </c>
      <c r="AU234">
        <f>MAX(SUM(AH234:AJ234),SUM(AK234:AM234),SUM(AN234:AP234),SUM(AQ234:AS234))-MIN(SUM(AH234:AJ234),SUM(AK234:AM234),SUM(AN234:AP234),SUM(AQ234:AS234))</f>
        <v>7</v>
      </c>
      <c r="AV234">
        <f>IF(C234="Unión por la Patria (Frente de Todos)",AVERAGE(AK234:AM234)-AVERAGE(AH234:AJ234,AN234:AP234,AQ234:AS234),IF(C234="Juntos por el Cambio",AVERAGE(AH234:AJ234)-AVERAGE(AK234:AS234),IF(C234="La Libertad Avanza",AVERAGE(AN234:AP234)-AVERAGE(AQ234:AS234,AH234:AM234),IF(C234="Frente de Izquierda",AVERAGE(AQ234:AS234)-AVERAGE(AH234:AP234),"N/A"))))</f>
        <v>2.1111111111111107</v>
      </c>
      <c r="AW234">
        <f>IF(C234="Unión por la Patria (Frente de Todos)",AK234-MIN(AH234,AN234,AQ234),IF(C234="Juntos por el Cambio",AH234-MIN(AK234,AN234,AQ234),IF(C234="La Libertad Avanza",AN234-MIN(AH234,AK234,AQ234),IF(C234="Frente de Izquierda",AQ234-MIN(AH234,AK234,AN234),"N/A"))))</f>
        <v>4</v>
      </c>
      <c r="AX234">
        <f>MAX(AH234,AK234,AN234,AQ234)-MIN(AH234,AK234,AN234,AQ234)</f>
        <v>4</v>
      </c>
      <c r="AY234">
        <f>IF(C234="Unión por la Patria (Frente de Todos)",AK234-AVERAGE(AQ234,AN234,AH234),IF(C234="Juntos por el Cambio",AH234-AVERAGE(AK234,AN234,AQ234),IF(C234="La Libertad Avanza",AN234-AVERAGE(AQ234,AK234,AH234),IF(C234="Frente de Izquierda",AQ234-AVERAGE(AN234,AK234,AH234),"N/A"))))</f>
        <v>3.333333333333333</v>
      </c>
      <c r="AZ234">
        <f>IF(C234="Unión por la Patria (Frente de Todos)",AL234-MIN(AI234,AO234,AR234),IF(C234="Juntos por el Cambio",AI234-MIN(AL234,AO234,AR234),IF(C234="La Libertad Avanza",AO234-MIN(AI234,AL234,AR234),IF(C234="Frente de Izquierda",AR234-MIN(AI234,AL234,AO234),"N/A"))))</f>
        <v>3</v>
      </c>
      <c r="BA234">
        <f>MAX(AI234,AL234,AO234,AR234)-MIN(AI234,AL234,AO234,AR234)</f>
        <v>3</v>
      </c>
      <c r="BB234">
        <f>IF(C234="Unión por la Patria (Frente de Todos)",AL234-AVERAGE(AI234,AO234,AR234),IF(C234="Juntos por el Cambio",AI234-AVERAGE(AL234,AO234,AR234),IF(C234="La Libertad Avanza",AO234-AVERAGE(AI234,AL234,AR234),IF(C234="Frente de Izquierda",AR234-AVERAGE(AI234,AL234,AO234),"N/A"))))</f>
        <v>3</v>
      </c>
      <c r="BC234">
        <f>IF(C234="Unión por la Patria (Frente de Todos)",AVERAGE(AH234:AJ234,AN234:AS234),IF(C234="Juntos por el Cambio",AVERAGE(AK234:AS234),IF(C234="La Libertad Avanza",AVERAGE(AQ234:AS234,AH234:AM234),IF(C234="Frente de Izquierda",AVERAGE(AH234:AP234),"N/A"))))</f>
        <v>2.2222222222222223</v>
      </c>
      <c r="BE234" t="s">
        <v>518</v>
      </c>
      <c r="BF234" t="s">
        <v>518</v>
      </c>
      <c r="BG234" t="s">
        <v>518</v>
      </c>
      <c r="BH234" t="s">
        <v>518</v>
      </c>
      <c r="BI234" t="s">
        <v>518</v>
      </c>
      <c r="BJ234" t="s">
        <v>518</v>
      </c>
      <c r="BK234" t="s">
        <v>518</v>
      </c>
      <c r="BL234" t="s">
        <v>518</v>
      </c>
      <c r="BM234" t="s">
        <v>518</v>
      </c>
      <c r="BN234" t="s">
        <v>518</v>
      </c>
      <c r="BO234" t="s">
        <v>518</v>
      </c>
      <c r="BP234" t="s">
        <v>518</v>
      </c>
      <c r="BQ234" t="s">
        <v>518</v>
      </c>
      <c r="BR234" t="s">
        <v>518</v>
      </c>
      <c r="BS234" t="s">
        <v>518</v>
      </c>
      <c r="BT234" t="s">
        <v>518</v>
      </c>
      <c r="BU234" t="s">
        <v>518</v>
      </c>
      <c r="BV234" t="s">
        <v>518</v>
      </c>
      <c r="BW234" t="s">
        <v>518</v>
      </c>
      <c r="BX234" t="s">
        <v>518</v>
      </c>
      <c r="BY234" t="s">
        <v>518</v>
      </c>
      <c r="BZ234" t="s">
        <v>518</v>
      </c>
      <c r="CA234" t="s">
        <v>518</v>
      </c>
      <c r="CB234" t="s">
        <v>518</v>
      </c>
      <c r="CC234" t="s">
        <v>518</v>
      </c>
      <c r="CD234" t="s">
        <v>518</v>
      </c>
      <c r="CE234" t="s">
        <v>518</v>
      </c>
      <c r="CF234" t="s">
        <v>518</v>
      </c>
      <c r="CG234" t="s">
        <v>518</v>
      </c>
      <c r="CH234" t="s">
        <v>518</v>
      </c>
      <c r="CI234" t="s">
        <v>518</v>
      </c>
      <c r="CJ234" t="s">
        <v>518</v>
      </c>
      <c r="CK234" t="s">
        <v>518</v>
      </c>
      <c r="CL234" t="s">
        <v>518</v>
      </c>
      <c r="CM234" t="s">
        <v>518</v>
      </c>
      <c r="CN234" t="s">
        <v>518</v>
      </c>
      <c r="CO234" t="s">
        <v>518</v>
      </c>
      <c r="CP234" t="s">
        <v>518</v>
      </c>
      <c r="CQ234" t="s">
        <v>518</v>
      </c>
      <c r="CR234" t="s">
        <v>518</v>
      </c>
      <c r="CS234" t="s">
        <v>518</v>
      </c>
      <c r="CT234" t="s">
        <v>518</v>
      </c>
      <c r="CU234" t="s">
        <v>518</v>
      </c>
      <c r="CV234" t="s">
        <v>518</v>
      </c>
      <c r="CW234" t="s">
        <v>518</v>
      </c>
      <c r="CX234" t="s">
        <v>518</v>
      </c>
      <c r="CY234" t="s">
        <v>518</v>
      </c>
      <c r="CZ234" t="s">
        <v>518</v>
      </c>
      <c r="DA234" t="s">
        <v>518</v>
      </c>
      <c r="DB234" t="s">
        <v>518</v>
      </c>
      <c r="DC234" t="s">
        <v>518</v>
      </c>
      <c r="DD234" t="s">
        <v>518</v>
      </c>
      <c r="DE234" t="s">
        <v>518</v>
      </c>
      <c r="DF234" t="s">
        <v>518</v>
      </c>
      <c r="DG234" t="s">
        <v>518</v>
      </c>
      <c r="DH234" t="s">
        <v>518</v>
      </c>
      <c r="DI234" t="s">
        <v>518</v>
      </c>
      <c r="DJ234" t="s">
        <v>518</v>
      </c>
      <c r="DK234" t="s">
        <v>518</v>
      </c>
      <c r="DL234" t="s">
        <v>518</v>
      </c>
      <c r="DM234" t="s">
        <v>518</v>
      </c>
      <c r="DN234" t="s">
        <v>518</v>
      </c>
      <c r="DO234" t="s">
        <v>518</v>
      </c>
      <c r="DP234" t="s">
        <v>518</v>
      </c>
      <c r="DQ234" t="s">
        <v>518</v>
      </c>
      <c r="DR234" t="s">
        <v>518</v>
      </c>
      <c r="DS234" t="s">
        <v>518</v>
      </c>
      <c r="DT234" t="s">
        <v>518</v>
      </c>
      <c r="DU234" t="s">
        <v>518</v>
      </c>
      <c r="DV234" t="s">
        <v>518</v>
      </c>
      <c r="DW234" t="s">
        <v>518</v>
      </c>
      <c r="DX234" t="s">
        <v>518</v>
      </c>
      <c r="DY234" t="s">
        <v>518</v>
      </c>
      <c r="DZ234" t="s">
        <v>518</v>
      </c>
    </row>
    <row r="235" spans="1:130" x14ac:dyDescent="0.2">
      <c r="A235" s="44">
        <v>1608</v>
      </c>
      <c r="B235" s="44" t="s">
        <v>518</v>
      </c>
      <c r="C235" s="44" t="s">
        <v>53</v>
      </c>
      <c r="D235" s="44">
        <v>7</v>
      </c>
      <c r="E235" s="44">
        <v>7</v>
      </c>
      <c r="F235" s="44">
        <v>5</v>
      </c>
      <c r="G235" s="44">
        <v>6</v>
      </c>
      <c r="H235" s="44">
        <v>1</v>
      </c>
      <c r="I235" s="44">
        <v>7</v>
      </c>
      <c r="J235" s="44">
        <v>1</v>
      </c>
      <c r="K235" s="44">
        <f>AVERAGE(ABS(F235-4),ABS(G235-4),ABS(H235-4),ABS(I235-4),ABS(J235-4))</f>
        <v>2.4</v>
      </c>
      <c r="L235" s="44">
        <v>7</v>
      </c>
      <c r="M235" s="44">
        <v>7</v>
      </c>
      <c r="N235" s="44">
        <v>7</v>
      </c>
      <c r="O235" s="9">
        <f>AVERAGE(L235:N235)</f>
        <v>7</v>
      </c>
      <c r="P235" s="44">
        <v>5</v>
      </c>
      <c r="Q235" s="44">
        <v>6</v>
      </c>
      <c r="R235" s="44">
        <v>4</v>
      </c>
      <c r="S235" s="44">
        <v>4</v>
      </c>
      <c r="T235" s="44">
        <f>-P235+Q235-R235+S235</f>
        <v>1</v>
      </c>
      <c r="U235" s="44"/>
      <c r="V235" s="44"/>
      <c r="W235" s="44"/>
      <c r="X235" s="44">
        <v>6</v>
      </c>
      <c r="Y235" s="44">
        <v>5</v>
      </c>
      <c r="Z235" s="44">
        <v>6</v>
      </c>
      <c r="AA235" s="44"/>
      <c r="AB235" s="44"/>
      <c r="AC235" s="44"/>
      <c r="AD235" s="44"/>
      <c r="AE235" s="44"/>
      <c r="AF235" s="44"/>
      <c r="AG235" s="44">
        <f>AVERAGE(U235:AF235)</f>
        <v>5.666666666666667</v>
      </c>
      <c r="AH235" s="44">
        <v>3</v>
      </c>
      <c r="AI235" s="44">
        <v>1</v>
      </c>
      <c r="AJ235" s="44">
        <v>2</v>
      </c>
      <c r="AK235" s="44">
        <v>6</v>
      </c>
      <c r="AL235" s="44">
        <v>6</v>
      </c>
      <c r="AM235" s="44">
        <v>6</v>
      </c>
      <c r="AN235" s="44">
        <v>1</v>
      </c>
      <c r="AO235" s="44">
        <v>1</v>
      </c>
      <c r="AP235" s="44">
        <v>1</v>
      </c>
      <c r="AQ235" s="44">
        <v>4</v>
      </c>
      <c r="AR235" s="44">
        <v>4</v>
      </c>
      <c r="AS235" s="44">
        <v>4</v>
      </c>
      <c r="AT235">
        <f>IF(C235="Unión por la Patria (Frente de Todos)",AVERAGE(AK235:AM235)-MIN(AVERAGE(AH235:AJ235),AVERAGE(AN235:AP235),AVERAGE(AQ235:AS235)),IF(C235="Juntos por el Cambio",AVERAGE(AH235:AJ235)-MIN(AVERAGE(AK235:AM235),AVERAGE(AN235:AP235),AVERAGE(AQ235:AS235)),IF(C235="La Libertad Avanza",AVERAGE(AN235:AP235)-MIN(AVERAGE(AQ235:AS235),AVERAGE(AK235:AM235),AVERAGE(AH235:AJ235)),IF(C235="Frente de Izquierda",AVERAGE(AQ235:AS235)-MIN(AVERAGE(AN235:AP235),AVERAGE(AK235:AM235),AVERAGE(AH235:AJ235)),"N/A"))))</f>
        <v>5</v>
      </c>
      <c r="AU235">
        <f>MAX(SUM(AH235:AJ235),SUM(AK235:AM235),SUM(AN235:AP235),SUM(AQ235:AS235))-MIN(SUM(AH235:AJ235),SUM(AK235:AM235),SUM(AN235:AP235),SUM(AQ235:AS235))</f>
        <v>15</v>
      </c>
      <c r="AV235">
        <f>IF(C235="Unión por la Patria (Frente de Todos)",AVERAGE(AK235:AM235)-AVERAGE(AH235:AJ235,AN235:AP235,AQ235:AS235),IF(C235="Juntos por el Cambio",AVERAGE(AH235:AJ235)-AVERAGE(AK235:AS235),IF(C235="La Libertad Avanza",AVERAGE(AN235:AP235)-AVERAGE(AQ235:AS235,AH235:AM235),IF(C235="Frente de Izquierda",AVERAGE(AQ235:AS235)-AVERAGE(AH235:AP235),"N/A"))))</f>
        <v>3.6666666666666665</v>
      </c>
      <c r="AW235">
        <f>IF(C235="Unión por la Patria (Frente de Todos)",AK235-MIN(AH235,AN235,AQ235),IF(C235="Juntos por el Cambio",AH235-MIN(AK235,AN235,AQ235),IF(C235="La Libertad Avanza",AN235-MIN(AH235,AK235,AQ235),IF(C235="Frente de Izquierda",AQ235-MIN(AH235,AK235,AN235),"N/A"))))</f>
        <v>5</v>
      </c>
      <c r="AX235">
        <f>MAX(AH235,AK235,AN235,AQ235)-MIN(AH235,AK235,AN235,AQ235)</f>
        <v>5</v>
      </c>
      <c r="AY235">
        <f>IF(C235="Unión por la Patria (Frente de Todos)",AK235-AVERAGE(AQ235,AN235,AH235),IF(C235="Juntos por el Cambio",AH235-AVERAGE(AK235,AN235,AQ235),IF(C235="La Libertad Avanza",AN235-AVERAGE(AQ235,AK235,AH235),IF(C235="Frente de Izquierda",AQ235-AVERAGE(AN235,AK235,AH235),"N/A"))))</f>
        <v>3.3333333333333335</v>
      </c>
      <c r="AZ235">
        <f>IF(C235="Unión por la Patria (Frente de Todos)",AL235-MIN(AI235,AO235,AR235),IF(C235="Juntos por el Cambio",AI235-MIN(AL235,AO235,AR235),IF(C235="La Libertad Avanza",AO235-MIN(AI235,AL235,AR235),IF(C235="Frente de Izquierda",AR235-MIN(AI235,AL235,AO235),"N/A"))))</f>
        <v>5</v>
      </c>
      <c r="BA235">
        <f>MAX(AI235,AL235,AO235,AR235)-MIN(AI235,AL235,AO235,AR235)</f>
        <v>5</v>
      </c>
      <c r="BB235">
        <f>IF(C235="Unión por la Patria (Frente de Todos)",AL235-AVERAGE(AI235,AO235,AR235),IF(C235="Juntos por el Cambio",AI235-AVERAGE(AL235,AO235,AR235),IF(C235="La Libertad Avanza",AO235-AVERAGE(AI235,AL235,AR235),IF(C235="Frente de Izquierda",AR235-AVERAGE(AI235,AL235,AO235),"N/A"))))</f>
        <v>4</v>
      </c>
      <c r="BC235">
        <f>IF(C235="Unión por la Patria (Frente de Todos)",AVERAGE(AH235:AJ235,AN235:AS235),IF(C235="Juntos por el Cambio",AVERAGE(AK235:AS235),IF(C235="La Libertad Avanza",AVERAGE(AQ235:AS235,AH235:AM235),IF(C235="Frente de Izquierda",AVERAGE(AH235:AP235),"N/A"))))</f>
        <v>2.3333333333333335</v>
      </c>
      <c r="BE235" t="s">
        <v>518</v>
      </c>
      <c r="BF235" t="s">
        <v>518</v>
      </c>
      <c r="BG235" t="s">
        <v>518</v>
      </c>
      <c r="BH235" t="s">
        <v>518</v>
      </c>
      <c r="BI235" t="s">
        <v>518</v>
      </c>
      <c r="BJ235" t="s">
        <v>518</v>
      </c>
      <c r="BK235" t="s">
        <v>518</v>
      </c>
      <c r="BL235" t="s">
        <v>518</v>
      </c>
      <c r="BM235" t="s">
        <v>518</v>
      </c>
      <c r="BN235" t="s">
        <v>518</v>
      </c>
      <c r="BO235" t="s">
        <v>518</v>
      </c>
      <c r="BP235" t="s">
        <v>518</v>
      </c>
      <c r="BQ235" t="s">
        <v>518</v>
      </c>
      <c r="BR235" t="s">
        <v>518</v>
      </c>
      <c r="BS235" t="s">
        <v>518</v>
      </c>
      <c r="BT235" t="s">
        <v>518</v>
      </c>
      <c r="BU235" t="s">
        <v>518</v>
      </c>
      <c r="BV235" t="s">
        <v>518</v>
      </c>
      <c r="BW235" t="s">
        <v>518</v>
      </c>
      <c r="BX235" t="s">
        <v>518</v>
      </c>
      <c r="BY235" t="s">
        <v>518</v>
      </c>
      <c r="BZ235" t="s">
        <v>518</v>
      </c>
      <c r="CA235" t="s">
        <v>518</v>
      </c>
      <c r="CB235" t="s">
        <v>518</v>
      </c>
      <c r="CC235" t="s">
        <v>518</v>
      </c>
      <c r="CD235" t="s">
        <v>518</v>
      </c>
      <c r="CE235" t="s">
        <v>518</v>
      </c>
      <c r="CF235" t="s">
        <v>518</v>
      </c>
      <c r="CG235" t="s">
        <v>518</v>
      </c>
      <c r="CH235" t="s">
        <v>518</v>
      </c>
      <c r="CI235" t="s">
        <v>518</v>
      </c>
      <c r="CJ235" t="s">
        <v>518</v>
      </c>
      <c r="CK235" t="s">
        <v>518</v>
      </c>
      <c r="CL235" t="s">
        <v>518</v>
      </c>
      <c r="CM235" t="s">
        <v>518</v>
      </c>
      <c r="CN235" t="s">
        <v>518</v>
      </c>
      <c r="CO235" t="s">
        <v>518</v>
      </c>
      <c r="CP235" t="s">
        <v>518</v>
      </c>
      <c r="CQ235" t="s">
        <v>518</v>
      </c>
      <c r="CR235" t="s">
        <v>518</v>
      </c>
      <c r="CS235" t="s">
        <v>518</v>
      </c>
      <c r="CT235" t="s">
        <v>518</v>
      </c>
      <c r="CU235" t="s">
        <v>518</v>
      </c>
      <c r="CV235" t="s">
        <v>518</v>
      </c>
      <c r="CW235" t="s">
        <v>518</v>
      </c>
      <c r="CX235" t="s">
        <v>518</v>
      </c>
      <c r="CY235" t="s">
        <v>518</v>
      </c>
      <c r="CZ235" t="s">
        <v>518</v>
      </c>
      <c r="DA235" t="s">
        <v>518</v>
      </c>
      <c r="DB235" t="s">
        <v>518</v>
      </c>
      <c r="DC235" t="s">
        <v>518</v>
      </c>
      <c r="DD235" t="s">
        <v>518</v>
      </c>
      <c r="DE235" t="s">
        <v>518</v>
      </c>
      <c r="DF235" t="s">
        <v>518</v>
      </c>
      <c r="DG235" t="s">
        <v>518</v>
      </c>
      <c r="DH235" t="s">
        <v>518</v>
      </c>
      <c r="DI235" t="s">
        <v>518</v>
      </c>
      <c r="DJ235" t="s">
        <v>518</v>
      </c>
      <c r="DK235" t="s">
        <v>518</v>
      </c>
      <c r="DL235" t="s">
        <v>518</v>
      </c>
      <c r="DM235" t="s">
        <v>518</v>
      </c>
      <c r="DN235" t="s">
        <v>518</v>
      </c>
      <c r="DO235" t="s">
        <v>518</v>
      </c>
      <c r="DP235" t="s">
        <v>518</v>
      </c>
      <c r="DQ235" t="s">
        <v>518</v>
      </c>
      <c r="DR235" t="s">
        <v>518</v>
      </c>
      <c r="DS235" t="s">
        <v>518</v>
      </c>
      <c r="DT235" t="s">
        <v>518</v>
      </c>
      <c r="DU235" t="s">
        <v>518</v>
      </c>
      <c r="DV235" t="s">
        <v>518</v>
      </c>
      <c r="DW235" t="s">
        <v>518</v>
      </c>
      <c r="DX235" t="s">
        <v>518</v>
      </c>
      <c r="DY235" t="s">
        <v>518</v>
      </c>
      <c r="DZ235" t="s">
        <v>518</v>
      </c>
    </row>
    <row r="236" spans="1:130" x14ac:dyDescent="0.2">
      <c r="A236" s="44">
        <v>645</v>
      </c>
      <c r="B236" s="44">
        <v>1</v>
      </c>
      <c r="C236" s="44" t="s">
        <v>43</v>
      </c>
      <c r="D236" s="44">
        <v>5</v>
      </c>
      <c r="E236" s="44">
        <v>2</v>
      </c>
      <c r="F236" s="44">
        <v>4</v>
      </c>
      <c r="G236" s="44">
        <v>1</v>
      </c>
      <c r="H236" s="44">
        <v>7</v>
      </c>
      <c r="I236" s="44">
        <v>7</v>
      </c>
      <c r="J236" s="44">
        <v>4</v>
      </c>
      <c r="K236" s="44">
        <f>AVERAGE(ABS(F236-4),ABS(G236-4),ABS(H236-4),ABS(I236-4),ABS(J236-4))</f>
        <v>1.8</v>
      </c>
      <c r="L236" s="44">
        <v>7</v>
      </c>
      <c r="M236" s="44">
        <v>7</v>
      </c>
      <c r="N236" s="44">
        <v>7</v>
      </c>
      <c r="O236" s="9">
        <f>AVERAGE(L236:N236)</f>
        <v>7</v>
      </c>
      <c r="P236" s="44">
        <v>4</v>
      </c>
      <c r="Q236" s="44">
        <v>7</v>
      </c>
      <c r="R236" s="44">
        <v>4</v>
      </c>
      <c r="S236" s="44">
        <v>7</v>
      </c>
      <c r="T236" s="44">
        <f>-P236+Q236-R236+S236</f>
        <v>6</v>
      </c>
      <c r="U236" s="44"/>
      <c r="V236" s="44"/>
      <c r="W236" s="44"/>
      <c r="X236" s="44"/>
      <c r="Y236" s="44"/>
      <c r="Z236" s="44"/>
      <c r="AA236" s="44"/>
      <c r="AB236" s="44"/>
      <c r="AC236" s="44"/>
      <c r="AD236" s="44">
        <v>6</v>
      </c>
      <c r="AE236" s="44">
        <v>6</v>
      </c>
      <c r="AF236" s="44">
        <v>6</v>
      </c>
      <c r="AG236" s="44">
        <f>AVERAGE(U236:AF236)</f>
        <v>6</v>
      </c>
      <c r="AH236" s="44">
        <v>4</v>
      </c>
      <c r="AI236" s="44">
        <v>4</v>
      </c>
      <c r="AJ236" s="44">
        <v>4</v>
      </c>
      <c r="AK236" s="44">
        <v>4</v>
      </c>
      <c r="AL236" s="44">
        <v>4</v>
      </c>
      <c r="AM236" s="44">
        <v>4</v>
      </c>
      <c r="AN236" s="44">
        <v>4</v>
      </c>
      <c r="AO236" s="44">
        <v>4</v>
      </c>
      <c r="AP236" s="44">
        <v>4</v>
      </c>
      <c r="AQ236" s="44">
        <v>4</v>
      </c>
      <c r="AR236" s="44">
        <v>4</v>
      </c>
      <c r="AS236" s="44">
        <v>4</v>
      </c>
      <c r="AT236">
        <f>IF(C236="Unión por la Patria (Frente de Todos)",AVERAGE(AK236:AM236)-MIN(AVERAGE(AH236:AJ236),AVERAGE(AN236:AP236),AVERAGE(AQ236:AS236)),IF(C236="Juntos por el Cambio",AVERAGE(AH236:AJ236)-MIN(AVERAGE(AK236:AM236),AVERAGE(AN236:AP236),AVERAGE(AQ236:AS236)),IF(C236="La Libertad Avanza",AVERAGE(AN236:AP236)-MIN(AVERAGE(AQ236:AS236),AVERAGE(AK236:AM236),AVERAGE(AH236:AJ236)),IF(C236="Frente de Izquierda",AVERAGE(AQ236:AS236)-MIN(AVERAGE(AN236:AP236),AVERAGE(AK236:AM236),AVERAGE(AH236:AJ236)),"N/A"))))</f>
        <v>0</v>
      </c>
      <c r="AU236">
        <f>MAX(SUM(AH236:AJ236),SUM(AK236:AM236),SUM(AN236:AP236),SUM(AQ236:AS236))-MIN(SUM(AH236:AJ236),SUM(AK236:AM236),SUM(AN236:AP236),SUM(AQ236:AS236))</f>
        <v>0</v>
      </c>
      <c r="AV236">
        <f>IF(C236="Unión por la Patria (Frente de Todos)",AVERAGE(AK236:AM236)-AVERAGE(AH236:AJ236,AN236:AP236,AQ236:AS236),IF(C236="Juntos por el Cambio",AVERAGE(AH236:AJ236)-AVERAGE(AK236:AS236),IF(C236="La Libertad Avanza",AVERAGE(AN236:AP236)-AVERAGE(AQ236:AS236,AH236:AM236),IF(C236="Frente de Izquierda",AVERAGE(AQ236:AS236)-AVERAGE(AH236:AP236),"N/A"))))</f>
        <v>0</v>
      </c>
      <c r="AW236">
        <f>IF(C236="Unión por la Patria (Frente de Todos)",AK236-MIN(AH236,AN236,AQ236),IF(C236="Juntos por el Cambio",AH236-MIN(AK236,AN236,AQ236),IF(C236="La Libertad Avanza",AN236-MIN(AH236,AK236,AQ236),IF(C236="Frente de Izquierda",AQ236-MIN(AH236,AK236,AN236),"N/A"))))</f>
        <v>0</v>
      </c>
      <c r="AX236">
        <f>MAX(AH236,AK236,AN236,AQ236)-MIN(AH236,AK236,AN236,AQ236)</f>
        <v>0</v>
      </c>
      <c r="AY236">
        <f>IF(C236="Unión por la Patria (Frente de Todos)",AK236-AVERAGE(AQ236,AN236,AH236),IF(C236="Juntos por el Cambio",AH236-AVERAGE(AK236,AN236,AQ236),IF(C236="La Libertad Avanza",AN236-AVERAGE(AQ236,AK236,AH236),IF(C236="Frente de Izquierda",AQ236-AVERAGE(AN236,AK236,AH236),"N/A"))))</f>
        <v>0</v>
      </c>
      <c r="AZ236">
        <f>IF(C236="Unión por la Patria (Frente de Todos)",AL236-MIN(AI236,AO236,AR236),IF(C236="Juntos por el Cambio",AI236-MIN(AL236,AO236,AR236),IF(C236="La Libertad Avanza",AO236-MIN(AI236,AL236,AR236),IF(C236="Frente de Izquierda",AR236-MIN(AI236,AL236,AO236),"N/A"))))</f>
        <v>0</v>
      </c>
      <c r="BA236">
        <f>MAX(AI236,AL236,AO236,AR236)-MIN(AI236,AL236,AO236,AR236)</f>
        <v>0</v>
      </c>
      <c r="BB236">
        <f>IF(C236="Unión por la Patria (Frente de Todos)",AL236-AVERAGE(AI236,AO236,AR236),IF(C236="Juntos por el Cambio",AI236-AVERAGE(AL236,AO236,AR236),IF(C236="La Libertad Avanza",AO236-AVERAGE(AI236,AL236,AR236),IF(C236="Frente de Izquierda",AR236-AVERAGE(AI236,AL236,AO236),"N/A"))))</f>
        <v>0</v>
      </c>
      <c r="BC236">
        <f>IF(C236="Unión por la Patria (Frente de Todos)",AVERAGE(AH236:AJ236,AN236:AS236),IF(C236="Juntos por el Cambio",AVERAGE(AK236:AS236),IF(C236="La Libertad Avanza",AVERAGE(AQ236:AS236,AH236:AM236),IF(C236="Frente de Izquierda",AVERAGE(AH236:AP236),"N/A"))))</f>
        <v>4</v>
      </c>
      <c r="BE236" t="s">
        <v>45</v>
      </c>
      <c r="BF236">
        <v>4</v>
      </c>
      <c r="BG236">
        <v>5</v>
      </c>
      <c r="BH236">
        <v>4</v>
      </c>
      <c r="BI236">
        <v>1</v>
      </c>
      <c r="BJ236">
        <v>7</v>
      </c>
      <c r="BK236">
        <v>7</v>
      </c>
      <c r="BL236">
        <v>4</v>
      </c>
      <c r="BM236" s="44">
        <f>AVERAGE(ABS(BH236-4),ABS(BI236-4),ABS(BJ236-4),ABS(BK236-4),ABS(BL236-4))</f>
        <v>1.8</v>
      </c>
      <c r="BN236">
        <v>7</v>
      </c>
      <c r="BO236">
        <v>5</v>
      </c>
      <c r="BP236">
        <v>7</v>
      </c>
      <c r="BQ236" s="9">
        <f>AVERAGE(BN236:BP236)</f>
        <v>6.333333333333333</v>
      </c>
      <c r="BR236">
        <v>1</v>
      </c>
      <c r="BS236">
        <v>7</v>
      </c>
      <c r="BT236">
        <v>4</v>
      </c>
      <c r="BU236">
        <v>7</v>
      </c>
      <c r="BV236" s="44">
        <f>-BR236+BS236-BT236+BU236</f>
        <v>9</v>
      </c>
      <c r="BW236">
        <v>0</v>
      </c>
      <c r="BX236">
        <v>0</v>
      </c>
      <c r="BY236">
        <v>0</v>
      </c>
      <c r="BZ236">
        <v>0</v>
      </c>
      <c r="CA236">
        <v>0</v>
      </c>
      <c r="CB236">
        <v>0</v>
      </c>
      <c r="CC236">
        <v>0</v>
      </c>
      <c r="CD236">
        <v>0</v>
      </c>
      <c r="CE236">
        <v>0</v>
      </c>
      <c r="CF236">
        <v>0</v>
      </c>
      <c r="CG236">
        <v>0</v>
      </c>
      <c r="CH236">
        <v>0</v>
      </c>
      <c r="CI236" t="s">
        <v>518</v>
      </c>
      <c r="CJ236">
        <v>4</v>
      </c>
      <c r="CK236">
        <v>4</v>
      </c>
      <c r="CL236">
        <v>4</v>
      </c>
      <c r="CM236">
        <v>4</v>
      </c>
      <c r="CN236">
        <v>4</v>
      </c>
      <c r="CO236">
        <v>4</v>
      </c>
      <c r="CP236">
        <v>4</v>
      </c>
      <c r="CQ236">
        <v>4</v>
      </c>
      <c r="CR236">
        <v>4</v>
      </c>
      <c r="CS236">
        <v>4</v>
      </c>
      <c r="CT236">
        <v>4</v>
      </c>
      <c r="CU236">
        <v>4</v>
      </c>
      <c r="CV236" t="str">
        <f>IF(BE236="Unión por la Patria (Frente de Todos)",AVERAGE(CM236:CO236)-MIN(AVERAGE(CJ236:CL236),AVERAGE(CP236:CR236),AVERAGE(CS236:CU236)),IF(BE236="Juntos por el Cambio",AVERAGE(CJ236:CL236)-MIN(AVERAGE(CM236:CO236),AVERAGE(CP236:CR236),AVERAGE(CS236:CU236)),IF(BE236="La Libertad Avanza",AVERAGE(CP236:CR236)-MIN(AVERAGE(CS236:CU236),AVERAGE(CM236:CO236),AVERAGE(CJ236:CL236)),IF(BE236="Frente de Izquierda",AVERAGE(CS236:CU236)-MIN(AVERAGE(CP236:CR236),AVERAGE(CM236:CO236),AVERAGE(CJ236:CL236)),"N/A"))))</f>
        <v>N/A</v>
      </c>
      <c r="CW236">
        <f>MAX(SUM(CJ236:CL236),SUM(CM236:CO236),SUM(CP236:CR236),SUM(CS236:CU236))-MIN(SUM(CJ236:CL236),SUM(CM236:CO236),SUM(CP236:CR236),SUM(CS236:CU236))</f>
        <v>0</v>
      </c>
      <c r="CX236" t="str">
        <f>IF(BE236="Unión por la Patria (Frente de Todos)",AVERAGE(CM236:CO236)-AVERAGE(CJ236:CL236,CP236:CR236,CS236:CU236),IF(BE236="Juntos por el Cambio",AVERAGE(CJ236:CL236)-AVERAGE(CM236:CU236),IF(BE236="La Libertad Avanza",AVERAGE(CP236:CR236)-AVERAGE(CS236:CU236,CJ236:CO236),IF(BE236="Frente de Izquierda",AVERAGE(CS236:CU236)-AVERAGE(CJ236:CR236),"N/A"))))</f>
        <v>N/A</v>
      </c>
      <c r="CY236" t="str">
        <f>IF(BE236="Unión por la Patria (Frente de Todos)",CM236-MIN(CJ236,CP236,CS236),IF(BE236="Juntos por el Cambio",CJ236-MIN(CM236,CP236,CS236),IF(BE236="La Libertad Avanza",CP236-MIN(CJ236,CM236,CS236),IF(BE236="Frente de Izquierda",CS236-MIN(CJ236,CM236,CP236),"N/A"))))</f>
        <v>N/A</v>
      </c>
      <c r="CZ236">
        <f>MAX(CJ236,CM236,CP236,CS236)-MIN(CJ236,CM236,CP236,CS236)</f>
        <v>0</v>
      </c>
      <c r="DA236" t="str">
        <f>IF(BE236="Unión por la Patria (Frente de Todos)",CM236-AVERAGE(CS236,CP236,CJ236),IF(BE236="Juntos por el Cambio",CJ236-AVERAGE(CM236,CP236,CS236),IF(BE236="La Libertad Avanza",CP236-AVERAGE(CS236,CM236,CJ236),IF(BE236="Frente de Izquierda",CS236-AVERAGE(CP236,CM236,CJ236),"N/A"))))</f>
        <v>N/A</v>
      </c>
      <c r="DB236" t="str">
        <f>IF(BE236="Unión por la Patria (Frente de Todos)",CN236-MIN(CK236,CQ236,CT236),IF(BE236="Juntos por el Cambio",CK236-MIN(CN236,CQ236,CT236),IF(BE236="La Libertad Avanza",CQ236-MIN(CK236,CN236,CT236),IF(BE236="Frente de Izquierda",CT236-MIN(CK236,CN236,CQ236),"N/A"))))</f>
        <v>N/A</v>
      </c>
      <c r="DC236">
        <f>MAX(CK236,CN236,CQ236,CT236)-MIN(CK236,CN236,CQ236,CT236)</f>
        <v>0</v>
      </c>
      <c r="DD236" t="str">
        <f>IF(BE236="Unión por la Patria (Frente de Todos)",CN236-AVERAGE(CK236,CQ236,CT236),IF(BE236="Juntos por el Cambio",CK236-AVERAGE(CN236,CQ236,CT236),IF(BE236="La Libertad Avanza",CQ236-AVERAGE(CK236,CN236,CT236),IF(BE236="Frente de Izquierda",CT236-AVERAGE(CK236,CN236,CQ236),"N/A"))))</f>
        <v>N/A</v>
      </c>
      <c r="DE236" t="str">
        <f>IF(BE236="Unión por la Patria (Frente de Todos)",AVERAGE(CJ236:CL236,CP236:CU236),IF(BE236="Juntos por el Cambio",AVERAGE(CM236:CU236),IF(BE236="La Libertad Avanza",AVERAGE(CS236:CU236,CJ236:CO236),IF(BE236="Frente de Izquierda",AVERAGE(CJ236:CR236),"N/A"))))</f>
        <v>N/A</v>
      </c>
      <c r="DF236">
        <v>8</v>
      </c>
      <c r="DG236">
        <v>1</v>
      </c>
      <c r="DH236">
        <v>3</v>
      </c>
      <c r="DI236">
        <v>1</v>
      </c>
      <c r="DJ236">
        <v>0</v>
      </c>
      <c r="DK236">
        <v>7</v>
      </c>
      <c r="DL236">
        <v>1</v>
      </c>
      <c r="DM236">
        <v>7</v>
      </c>
      <c r="DN236">
        <v>1</v>
      </c>
      <c r="DO236">
        <v>1</v>
      </c>
      <c r="DP236">
        <v>7</v>
      </c>
      <c r="DQ236">
        <v>7</v>
      </c>
      <c r="DR236">
        <v>7</v>
      </c>
      <c r="DS236">
        <v>7</v>
      </c>
      <c r="DT236">
        <v>7</v>
      </c>
      <c r="DU236">
        <v>7</v>
      </c>
      <c r="DV236">
        <v>4</v>
      </c>
      <c r="DW236" t="s">
        <v>617</v>
      </c>
      <c r="DX236" t="s">
        <v>618</v>
      </c>
      <c r="DY236" t="s">
        <v>617</v>
      </c>
      <c r="DZ236" t="s">
        <v>618</v>
      </c>
    </row>
    <row r="237" spans="1:130" x14ac:dyDescent="0.2">
      <c r="A237" s="44">
        <v>181</v>
      </c>
      <c r="B237" s="44" t="s">
        <v>518</v>
      </c>
      <c r="C237" s="44" t="s">
        <v>43</v>
      </c>
      <c r="D237" s="44">
        <v>7</v>
      </c>
      <c r="E237" s="44">
        <v>7</v>
      </c>
      <c r="F237" s="44">
        <v>5</v>
      </c>
      <c r="G237" s="44">
        <v>3</v>
      </c>
      <c r="H237" s="44">
        <v>1</v>
      </c>
      <c r="I237" s="44">
        <v>6</v>
      </c>
      <c r="J237" s="44">
        <v>2</v>
      </c>
      <c r="K237" s="44">
        <f>AVERAGE(ABS(F237-4),ABS(G237-4),ABS(H237-4),ABS(I237-4),ABS(J237-4))</f>
        <v>1.8</v>
      </c>
      <c r="L237" s="44">
        <v>7</v>
      </c>
      <c r="M237" s="44">
        <v>6</v>
      </c>
      <c r="N237" s="44">
        <v>7</v>
      </c>
      <c r="O237" s="9">
        <f>AVERAGE(L237:N237)</f>
        <v>6.666666666666667</v>
      </c>
      <c r="P237" s="44">
        <v>2</v>
      </c>
      <c r="Q237" s="44">
        <v>6</v>
      </c>
      <c r="R237" s="44">
        <v>3</v>
      </c>
      <c r="S237" s="44">
        <v>5</v>
      </c>
      <c r="T237" s="44">
        <f>-P237+Q237-R237+S237</f>
        <v>6</v>
      </c>
      <c r="U237" s="44"/>
      <c r="V237" s="44"/>
      <c r="W237" s="44"/>
      <c r="X237" s="44"/>
      <c r="Y237" s="44"/>
      <c r="Z237" s="44"/>
      <c r="AA237" s="44"/>
      <c r="AB237" s="44"/>
      <c r="AC237" s="44"/>
      <c r="AD237" s="44">
        <v>6</v>
      </c>
      <c r="AE237" s="44">
        <v>6</v>
      </c>
      <c r="AF237" s="44">
        <v>6</v>
      </c>
      <c r="AG237" s="44">
        <f>AVERAGE(U237:AF237)</f>
        <v>6</v>
      </c>
      <c r="AH237" s="44">
        <v>3</v>
      </c>
      <c r="AI237" s="44">
        <v>2</v>
      </c>
      <c r="AJ237" s="44">
        <v>2</v>
      </c>
      <c r="AK237" s="44">
        <v>5</v>
      </c>
      <c r="AL237" s="44">
        <v>5</v>
      </c>
      <c r="AM237" s="44">
        <v>5</v>
      </c>
      <c r="AN237" s="44">
        <v>1</v>
      </c>
      <c r="AO237" s="44">
        <v>1</v>
      </c>
      <c r="AP237" s="44">
        <v>1</v>
      </c>
      <c r="AQ237" s="44">
        <v>6</v>
      </c>
      <c r="AR237" s="44">
        <v>6</v>
      </c>
      <c r="AS237" s="44">
        <v>6</v>
      </c>
      <c r="AT237">
        <f>IF(C237="Unión por la Patria (Frente de Todos)",AVERAGE(AK237:AM237)-MIN(AVERAGE(AH237:AJ237),AVERAGE(AN237:AP237),AVERAGE(AQ237:AS237)),IF(C237="Juntos por el Cambio",AVERAGE(AH237:AJ237)-MIN(AVERAGE(AK237:AM237),AVERAGE(AN237:AP237),AVERAGE(AQ237:AS237)),IF(C237="La Libertad Avanza",AVERAGE(AN237:AP237)-MIN(AVERAGE(AQ237:AS237),AVERAGE(AK237:AM237),AVERAGE(AH237:AJ237)),IF(C237="Frente de Izquierda",AVERAGE(AQ237:AS237)-MIN(AVERAGE(AN237:AP237),AVERAGE(AK237:AM237),AVERAGE(AH237:AJ237)),"N/A"))))</f>
        <v>5</v>
      </c>
      <c r="AU237">
        <f>MAX(SUM(AH237:AJ237),SUM(AK237:AM237),SUM(AN237:AP237),SUM(AQ237:AS237))-MIN(SUM(AH237:AJ237),SUM(AK237:AM237),SUM(AN237:AP237),SUM(AQ237:AS237))</f>
        <v>15</v>
      </c>
      <c r="AV237">
        <f>IF(C237="Unión por la Patria (Frente de Todos)",AVERAGE(AK237:AM237)-AVERAGE(AH237:AJ237,AN237:AP237,AQ237:AS237),IF(C237="Juntos por el Cambio",AVERAGE(AH237:AJ237)-AVERAGE(AK237:AS237),IF(C237="La Libertad Avanza",AVERAGE(AN237:AP237)-AVERAGE(AQ237:AS237,AH237:AM237),IF(C237="Frente de Izquierda",AVERAGE(AQ237:AS237)-AVERAGE(AH237:AP237),"N/A"))))</f>
        <v>3.2222222222222223</v>
      </c>
      <c r="AW237">
        <f>IF(C237="Unión por la Patria (Frente de Todos)",AK237-MIN(AH237,AN237,AQ237),IF(C237="Juntos por el Cambio",AH237-MIN(AK237,AN237,AQ237),IF(C237="La Libertad Avanza",AN237-MIN(AH237,AK237,AQ237),IF(C237="Frente de Izquierda",AQ237-MIN(AH237,AK237,AN237),"N/A"))))</f>
        <v>5</v>
      </c>
      <c r="AX237">
        <f>MAX(AH237,AK237,AN237,AQ237)-MIN(AH237,AK237,AN237,AQ237)</f>
        <v>5</v>
      </c>
      <c r="AY237">
        <f>IF(C237="Unión por la Patria (Frente de Todos)",AK237-AVERAGE(AQ237,AN237,AH237),IF(C237="Juntos por el Cambio",AH237-AVERAGE(AK237,AN237,AQ237),IF(C237="La Libertad Avanza",AN237-AVERAGE(AQ237,AK237,AH237),IF(C237="Frente de Izquierda",AQ237-AVERAGE(AN237,AK237,AH237),"N/A"))))</f>
        <v>3</v>
      </c>
      <c r="AZ237">
        <f>IF(C237="Unión por la Patria (Frente de Todos)",AL237-MIN(AI237,AO237,AR237),IF(C237="Juntos por el Cambio",AI237-MIN(AL237,AO237,AR237),IF(C237="La Libertad Avanza",AO237-MIN(AI237,AL237,AR237),IF(C237="Frente de Izquierda",AR237-MIN(AI237,AL237,AO237),"N/A"))))</f>
        <v>5</v>
      </c>
      <c r="BA237">
        <f>MAX(AI237,AL237,AO237,AR237)-MIN(AI237,AL237,AO237,AR237)</f>
        <v>5</v>
      </c>
      <c r="BB237">
        <f>IF(C237="Unión por la Patria (Frente de Todos)",AL237-AVERAGE(AI237,AO237,AR237),IF(C237="Juntos por el Cambio",AI237-AVERAGE(AL237,AO237,AR237),IF(C237="La Libertad Avanza",AO237-AVERAGE(AI237,AL237,AR237),IF(C237="Frente de Izquierda",AR237-AVERAGE(AI237,AL237,AO237),"N/A"))))</f>
        <v>3.3333333333333335</v>
      </c>
      <c r="BC237">
        <f>IF(C237="Unión por la Patria (Frente de Todos)",AVERAGE(AH237:AJ237,AN237:AS237),IF(C237="Juntos por el Cambio",AVERAGE(AK237:AS237),IF(C237="La Libertad Avanza",AVERAGE(AQ237:AS237,AH237:AM237),IF(C237="Frente de Izquierda",AVERAGE(AH237:AP237),"N/A"))))</f>
        <v>2.7777777777777777</v>
      </c>
      <c r="BE237" t="s">
        <v>518</v>
      </c>
      <c r="BF237" t="s">
        <v>518</v>
      </c>
      <c r="BG237" t="s">
        <v>518</v>
      </c>
      <c r="BH237" t="s">
        <v>518</v>
      </c>
      <c r="BI237" t="s">
        <v>518</v>
      </c>
      <c r="BJ237" t="s">
        <v>518</v>
      </c>
      <c r="BK237" t="s">
        <v>518</v>
      </c>
      <c r="BL237" t="s">
        <v>518</v>
      </c>
      <c r="BM237" t="s">
        <v>518</v>
      </c>
      <c r="BN237" t="s">
        <v>518</v>
      </c>
      <c r="BO237" t="s">
        <v>518</v>
      </c>
      <c r="BP237" t="s">
        <v>518</v>
      </c>
      <c r="BQ237" t="s">
        <v>518</v>
      </c>
      <c r="BR237" t="s">
        <v>518</v>
      </c>
      <c r="BS237" t="s">
        <v>518</v>
      </c>
      <c r="BT237" t="s">
        <v>518</v>
      </c>
      <c r="BU237" t="s">
        <v>518</v>
      </c>
      <c r="BV237" t="s">
        <v>518</v>
      </c>
      <c r="BW237" t="s">
        <v>518</v>
      </c>
      <c r="BX237" t="s">
        <v>518</v>
      </c>
      <c r="BY237" t="s">
        <v>518</v>
      </c>
      <c r="BZ237" t="s">
        <v>518</v>
      </c>
      <c r="CA237" t="s">
        <v>518</v>
      </c>
      <c r="CB237" t="s">
        <v>518</v>
      </c>
      <c r="CC237" t="s">
        <v>518</v>
      </c>
      <c r="CD237" t="s">
        <v>518</v>
      </c>
      <c r="CE237" t="s">
        <v>518</v>
      </c>
      <c r="CF237" t="s">
        <v>518</v>
      </c>
      <c r="CG237" t="s">
        <v>518</v>
      </c>
      <c r="CH237" t="s">
        <v>518</v>
      </c>
      <c r="CI237" t="s">
        <v>518</v>
      </c>
      <c r="CJ237" t="s">
        <v>518</v>
      </c>
      <c r="CK237" t="s">
        <v>518</v>
      </c>
      <c r="CL237" t="s">
        <v>518</v>
      </c>
      <c r="CM237" t="s">
        <v>518</v>
      </c>
      <c r="CN237" t="s">
        <v>518</v>
      </c>
      <c r="CO237" t="s">
        <v>518</v>
      </c>
      <c r="CP237" t="s">
        <v>518</v>
      </c>
      <c r="CQ237" t="s">
        <v>518</v>
      </c>
      <c r="CR237" t="s">
        <v>518</v>
      </c>
      <c r="CS237" t="s">
        <v>518</v>
      </c>
      <c r="CT237" t="s">
        <v>518</v>
      </c>
      <c r="CU237" t="s">
        <v>518</v>
      </c>
      <c r="CV237" t="str">
        <f>IF(BE237="Unión por la Patria (Frente de Todos)",AVERAGE(CM237:CO237)-MIN(AVERAGE(CJ237:CL237),AVERAGE(CP237:CR237),AVERAGE(CS237:CU237)),IF(BE237="Juntos por el Cambio",AVERAGE(CJ237:CL237)-MIN(AVERAGE(CM237:CO237),AVERAGE(CP237:CR237),AVERAGE(CS237:CU237)),IF(BE237="La Libertad Avanza",AVERAGE(CP237:CR237)-MIN(AVERAGE(CS237:CU237),AVERAGE(CM237:CO237),AVERAGE(CJ237:CL237)),IF(BE237="Frente de Izquierda",AVERAGE(CS237:CU237)-MIN(AVERAGE(CP237:CR237),AVERAGE(CM237:CO237),AVERAGE(CJ237:CL237)),"N/A"))))</f>
        <v>N/A</v>
      </c>
      <c r="CW237" t="str">
        <f>IF(BF237="Unión por la Patria (Frente de Todos)",AVERAGE(CN237:CP237)-MIN(AVERAGE(CK237:CM237),AVERAGE(CQ237:CS237),AVERAGE(CT237:CV237)),IF(BF237="Juntos por el Cambio",AVERAGE(CK237:CM237)-MIN(AVERAGE(CN237:CP237),AVERAGE(CQ237:CS237),AVERAGE(CT237:CV237)),IF(BF237="La Libertad Avanza",AVERAGE(CQ237:CS237)-MIN(AVERAGE(CT237:CV237),AVERAGE(CN237:CP237),AVERAGE(CK237:CM237)),IF(BF237="Frente de Izquierda",AVERAGE(CT237:CV237)-MIN(AVERAGE(CQ237:CS237),AVERAGE(CN237:CP237),AVERAGE(CK237:CM237)),"N/A"))))</f>
        <v>N/A</v>
      </c>
      <c r="CX237" t="str">
        <f>IF(BG237="Unión por la Patria (Frente de Todos)",AVERAGE(CO237:CQ237)-MIN(AVERAGE(CL237:CN237),AVERAGE(CR237:CT237),AVERAGE(CU237:CW237)),IF(BG237="Juntos por el Cambio",AVERAGE(CL237:CN237)-MIN(AVERAGE(CO237:CQ237),AVERAGE(CR237:CT237),AVERAGE(CU237:CW237)),IF(BG237="La Libertad Avanza",AVERAGE(CR237:CT237)-MIN(AVERAGE(CU237:CW237),AVERAGE(CO237:CQ237),AVERAGE(CL237:CN237)),IF(BG237="Frente de Izquierda",AVERAGE(CU237:CW237)-MIN(AVERAGE(CR237:CT237),AVERAGE(CO237:CQ237),AVERAGE(CL237:CN237)),"N/A"))))</f>
        <v>N/A</v>
      </c>
      <c r="CY237" t="str">
        <f>IF(BH237="Unión por la Patria (Frente de Todos)",AVERAGE(CP237:CR237)-MIN(AVERAGE(CM237:CO237),AVERAGE(CS237:CU237),AVERAGE(CV237:CX237)),IF(BH237="Juntos por el Cambio",AVERAGE(CM237:CO237)-MIN(AVERAGE(CP237:CR237),AVERAGE(CS237:CU237),AVERAGE(CV237:CX237)),IF(BH237="La Libertad Avanza",AVERAGE(CS237:CU237)-MIN(AVERAGE(CV237:CX237),AVERAGE(CP237:CR237),AVERAGE(CM237:CO237)),IF(BH237="Frente de Izquierda",AVERAGE(CV237:CX237)-MIN(AVERAGE(CS237:CU237),AVERAGE(CP237:CR237),AVERAGE(CM237:CO237)),"N/A"))))</f>
        <v>N/A</v>
      </c>
      <c r="CZ237" t="str">
        <f>IF(BI237="Unión por la Patria (Frente de Todos)",AVERAGE(CQ237:CS237)-MIN(AVERAGE(CN237:CP237),AVERAGE(CT237:CV237),AVERAGE(CW237:CY237)),IF(BI237="Juntos por el Cambio",AVERAGE(CN237:CP237)-MIN(AVERAGE(CQ237:CS237),AVERAGE(CT237:CV237),AVERAGE(CW237:CY237)),IF(BI237="La Libertad Avanza",AVERAGE(CT237:CV237)-MIN(AVERAGE(CW237:CY237),AVERAGE(CQ237:CS237),AVERAGE(CN237:CP237)),IF(BI237="Frente de Izquierda",AVERAGE(CW237:CY237)-MIN(AVERAGE(CT237:CV237),AVERAGE(CQ237:CS237),AVERAGE(CN237:CP237)),"N/A"))))</f>
        <v>N/A</v>
      </c>
      <c r="DA237" t="str">
        <f>IF(BJ237="Unión por la Patria (Frente de Todos)",AVERAGE(CR237:CT237)-MIN(AVERAGE(CO237:CQ237),AVERAGE(CU237:CW237),AVERAGE(CX237:CZ237)),IF(BJ237="Juntos por el Cambio",AVERAGE(CO237:CQ237)-MIN(AVERAGE(CR237:CT237),AVERAGE(CU237:CW237),AVERAGE(CX237:CZ237)),IF(BJ237="La Libertad Avanza",AVERAGE(CU237:CW237)-MIN(AVERAGE(CX237:CZ237),AVERAGE(CR237:CT237),AVERAGE(CO237:CQ237)),IF(BJ237="Frente de Izquierda",AVERAGE(CX237:CZ237)-MIN(AVERAGE(CU237:CW237),AVERAGE(CR237:CT237),AVERAGE(CO237:CQ237)),"N/A"))))</f>
        <v>N/A</v>
      </c>
      <c r="DB237" t="str">
        <f>IF(BK237="Unión por la Patria (Frente de Todos)",AVERAGE(CS237:CU237)-MIN(AVERAGE(CP237:CR237),AVERAGE(CV237:CX237),AVERAGE(CY237:DA237)),IF(BK237="Juntos por el Cambio",AVERAGE(CP237:CR237)-MIN(AVERAGE(CS237:CU237),AVERAGE(CV237:CX237),AVERAGE(CY237:DA237)),IF(BK237="La Libertad Avanza",AVERAGE(CV237:CX237)-MIN(AVERAGE(CY237:DA237),AVERAGE(CS237:CU237),AVERAGE(CP237:CR237)),IF(BK237="Frente de Izquierda",AVERAGE(CY237:DA237)-MIN(AVERAGE(CV237:CX237),AVERAGE(CS237:CU237),AVERAGE(CP237:CR237)),"N/A"))))</f>
        <v>N/A</v>
      </c>
      <c r="DC237" t="str">
        <f>IF(BL237="Unión por la Patria (Frente de Todos)",AVERAGE(CT237:CV237)-MIN(AVERAGE(CQ237:CS237),AVERAGE(CW237:CY237),AVERAGE(CZ237:DB237)),IF(BL237="Juntos por el Cambio",AVERAGE(CQ237:CS237)-MIN(AVERAGE(CT237:CV237),AVERAGE(CW237:CY237),AVERAGE(CZ237:DB237)),IF(BL237="La Libertad Avanza",AVERAGE(CW237:CY237)-MIN(AVERAGE(CZ237:DB237),AVERAGE(CT237:CV237),AVERAGE(CQ237:CS237)),IF(BL237="Frente de Izquierda",AVERAGE(CZ237:DB237)-MIN(AVERAGE(CW237:CY237),AVERAGE(CT237:CV237),AVERAGE(CQ237:CS237)),"N/A"))))</f>
        <v>N/A</v>
      </c>
      <c r="DD237" t="str">
        <f>IF(BE237="Unión por la Patria (Frente de Todos)",CN237-AVERAGE(CK237,CQ237,CT237),IF(BE237="Juntos por el Cambio",CK237-AVERAGE(CN237,CQ237,CT237),IF(BE237="La Libertad Avanza",CQ237-AVERAGE(CK237,CN237,CT237),IF(BE237="Frente de Izquierda",CT237-AVERAGE(CK237,CN237,CQ237),"N/A"))))</f>
        <v>N/A</v>
      </c>
      <c r="DE237" t="str">
        <f>IF(BE237="Unión por la Patria (Frente de Todos)",AVERAGE(CJ237:CL237,CP237:CU237),IF(BE237="Juntos por el Cambio",AVERAGE(CM237:CU237),IF(BE237="La Libertad Avanza",AVERAGE(CS237:CU237,CJ237:CO237),IF(BE237="Frente de Izquierda",AVERAGE(CJ237:CR237),"N/A"))))</f>
        <v>N/A</v>
      </c>
      <c r="DF237" t="s">
        <v>518</v>
      </c>
      <c r="DG237" t="s">
        <v>518</v>
      </c>
      <c r="DH237" t="s">
        <v>518</v>
      </c>
      <c r="DI237" t="s">
        <v>518</v>
      </c>
      <c r="DJ237" t="s">
        <v>518</v>
      </c>
      <c r="DK237" t="s">
        <v>518</v>
      </c>
      <c r="DL237" t="s">
        <v>518</v>
      </c>
      <c r="DM237" t="s">
        <v>518</v>
      </c>
      <c r="DN237" t="s">
        <v>518</v>
      </c>
      <c r="DO237" t="s">
        <v>518</v>
      </c>
      <c r="DP237" t="s">
        <v>518</v>
      </c>
      <c r="DQ237" t="s">
        <v>518</v>
      </c>
      <c r="DR237" t="s">
        <v>518</v>
      </c>
      <c r="DS237" t="s">
        <v>518</v>
      </c>
      <c r="DT237" t="s">
        <v>518</v>
      </c>
      <c r="DU237" t="s">
        <v>518</v>
      </c>
      <c r="DV237" t="s">
        <v>518</v>
      </c>
      <c r="DW237" t="s">
        <v>518</v>
      </c>
      <c r="DX237" t="s">
        <v>518</v>
      </c>
      <c r="DY237" t="s">
        <v>518</v>
      </c>
      <c r="DZ237" t="s">
        <v>518</v>
      </c>
    </row>
    <row r="238" spans="1:130" x14ac:dyDescent="0.2">
      <c r="A238" s="44">
        <v>1013</v>
      </c>
      <c r="B238" s="44" t="s">
        <v>518</v>
      </c>
      <c r="C238" s="44" t="s">
        <v>49</v>
      </c>
      <c r="D238" s="44">
        <v>4</v>
      </c>
      <c r="E238" s="44">
        <v>7</v>
      </c>
      <c r="F238" s="44">
        <v>4</v>
      </c>
      <c r="G238" s="44">
        <v>1</v>
      </c>
      <c r="H238" s="44">
        <v>7</v>
      </c>
      <c r="I238" s="44">
        <v>1</v>
      </c>
      <c r="J238" s="44">
        <v>7</v>
      </c>
      <c r="K238" s="44">
        <f>AVERAGE(ABS(F238-4),ABS(G238-4),ABS(H238-4),ABS(I238-4),ABS(J238-4))</f>
        <v>2.4</v>
      </c>
      <c r="L238" s="44">
        <v>7</v>
      </c>
      <c r="M238" s="44">
        <v>4</v>
      </c>
      <c r="N238" s="44">
        <v>7</v>
      </c>
      <c r="O238" s="9">
        <f>AVERAGE(L238:N238)</f>
        <v>6</v>
      </c>
      <c r="P238" s="44">
        <v>4</v>
      </c>
      <c r="Q238" s="44">
        <v>7</v>
      </c>
      <c r="R238" s="44">
        <v>6</v>
      </c>
      <c r="S238" s="44">
        <v>6</v>
      </c>
      <c r="T238" s="44">
        <f>-P238+Q238-R238+S238</f>
        <v>3</v>
      </c>
      <c r="U238" s="44"/>
      <c r="V238" s="44"/>
      <c r="W238" s="44"/>
      <c r="X238" s="44"/>
      <c r="Y238" s="44"/>
      <c r="Z238" s="44"/>
      <c r="AA238" s="44">
        <v>6</v>
      </c>
      <c r="AB238" s="44">
        <v>6</v>
      </c>
      <c r="AC238" s="44">
        <v>6</v>
      </c>
      <c r="AD238" s="44"/>
      <c r="AE238" s="44"/>
      <c r="AF238" s="44"/>
      <c r="AG238" s="44">
        <f>AVERAGE(U238:AF238)</f>
        <v>6</v>
      </c>
      <c r="AH238" s="44">
        <v>4</v>
      </c>
      <c r="AI238" s="44">
        <v>5</v>
      </c>
      <c r="AJ238" s="44">
        <v>5</v>
      </c>
      <c r="AK238" s="44">
        <v>1</v>
      </c>
      <c r="AL238" s="44">
        <v>1</v>
      </c>
      <c r="AM238" s="44">
        <v>1</v>
      </c>
      <c r="AN238" s="44">
        <v>5</v>
      </c>
      <c r="AO238" s="44">
        <v>5</v>
      </c>
      <c r="AP238" s="44">
        <v>5</v>
      </c>
      <c r="AQ238" s="44">
        <v>1</v>
      </c>
      <c r="AR238" s="44">
        <v>1</v>
      </c>
      <c r="AS238" s="44">
        <v>1</v>
      </c>
      <c r="AT238">
        <f>IF(C238="Unión por la Patria (Frente de Todos)",AVERAGE(AK238:AM238)-MIN(AVERAGE(AH238:AJ238),AVERAGE(AN238:AP238),AVERAGE(AQ238:AS238)),IF(C238="Juntos por el Cambio",AVERAGE(AH238:AJ238)-MIN(AVERAGE(AK238:AM238),AVERAGE(AN238:AP238),AVERAGE(AQ238:AS238)),IF(C238="La Libertad Avanza",AVERAGE(AN238:AP238)-MIN(AVERAGE(AQ238:AS238),AVERAGE(AK238:AM238),AVERAGE(AH238:AJ238)),IF(C238="Frente de Izquierda",AVERAGE(AQ238:AS238)-MIN(AVERAGE(AN238:AP238),AVERAGE(AK238:AM238),AVERAGE(AH238:AJ238)),"N/A"))))</f>
        <v>4</v>
      </c>
      <c r="AU238">
        <f>MAX(SUM(AH238:AJ238),SUM(AK238:AM238),SUM(AN238:AP238),SUM(AQ238:AS238))-MIN(SUM(AH238:AJ238),SUM(AK238:AM238),SUM(AN238:AP238),SUM(AQ238:AS238))</f>
        <v>12</v>
      </c>
      <c r="AV238">
        <f>IF(C238="Unión por la Patria (Frente de Todos)",AVERAGE(AK238:AM238)-AVERAGE(AH238:AJ238,AN238:AP238,AQ238:AS238),IF(C238="Juntos por el Cambio",AVERAGE(AH238:AJ238)-AVERAGE(AK238:AS238),IF(C238="La Libertad Avanza",AVERAGE(AN238:AP238)-AVERAGE(AQ238:AS238,AH238:AM238),IF(C238="Frente de Izquierda",AVERAGE(AQ238:AS238)-AVERAGE(AH238:AP238),"N/A"))))</f>
        <v>2.7777777777777777</v>
      </c>
      <c r="AW238">
        <f>IF(C238="Unión por la Patria (Frente de Todos)",AK238-MIN(AH238,AN238,AQ238),IF(C238="Juntos por el Cambio",AH238-MIN(AK238,AN238,AQ238),IF(C238="La Libertad Avanza",AN238-MIN(AH238,AK238,AQ238),IF(C238="Frente de Izquierda",AQ238-MIN(AH238,AK238,AN238),"N/A"))))</f>
        <v>4</v>
      </c>
      <c r="AX238">
        <f>MAX(AH238,AK238,AN238,AQ238)-MIN(AH238,AK238,AN238,AQ238)</f>
        <v>4</v>
      </c>
      <c r="AY238">
        <f>IF(C238="Unión por la Patria (Frente de Todos)",AK238-AVERAGE(AQ238,AN238,AH238),IF(C238="Juntos por el Cambio",AH238-AVERAGE(AK238,AN238,AQ238),IF(C238="La Libertad Avanza",AN238-AVERAGE(AQ238,AK238,AH238),IF(C238="Frente de Izquierda",AQ238-AVERAGE(AN238,AK238,AH238),"N/A"))))</f>
        <v>3</v>
      </c>
      <c r="AZ238">
        <f>IF(C238="Unión por la Patria (Frente de Todos)",AL238-MIN(AI238,AO238,AR238),IF(C238="Juntos por el Cambio",AI238-MIN(AL238,AO238,AR238),IF(C238="La Libertad Avanza",AO238-MIN(AI238,AL238,AR238),IF(C238="Frente de Izquierda",AR238-MIN(AI238,AL238,AO238),"N/A"))))</f>
        <v>4</v>
      </c>
      <c r="BA238">
        <f>MAX(AI238,AL238,AO238,AR238)-MIN(AI238,AL238,AO238,AR238)</f>
        <v>4</v>
      </c>
      <c r="BB238">
        <f>IF(C238="Unión por la Patria (Frente de Todos)",AL238-AVERAGE(AI238,AO238,AR238),IF(C238="Juntos por el Cambio",AI238-AVERAGE(AL238,AO238,AR238),IF(C238="La Libertad Avanza",AO238-AVERAGE(AI238,AL238,AR238),IF(C238="Frente de Izquierda",AR238-AVERAGE(AI238,AL238,AO238),"N/A"))))</f>
        <v>2.6666666666666665</v>
      </c>
      <c r="BC238">
        <f>IF(C238="Unión por la Patria (Frente de Todos)",AVERAGE(AH238:AJ238,AN238:AS238),IF(C238="Juntos por el Cambio",AVERAGE(AK238:AS238),IF(C238="La Libertad Avanza",AVERAGE(AQ238:AS238,AH238:AM238),IF(C238="Frente de Izquierda",AVERAGE(AH238:AP238),"N/A"))))</f>
        <v>2.2222222222222223</v>
      </c>
      <c r="BE238" t="s">
        <v>518</v>
      </c>
      <c r="BF238" t="s">
        <v>518</v>
      </c>
      <c r="BG238" t="s">
        <v>518</v>
      </c>
      <c r="BH238" t="s">
        <v>518</v>
      </c>
      <c r="BI238" t="s">
        <v>518</v>
      </c>
      <c r="BJ238" t="s">
        <v>518</v>
      </c>
      <c r="BK238" t="s">
        <v>518</v>
      </c>
      <c r="BL238" t="s">
        <v>518</v>
      </c>
      <c r="BM238" t="s">
        <v>518</v>
      </c>
      <c r="BN238" t="s">
        <v>518</v>
      </c>
      <c r="BO238" t="s">
        <v>518</v>
      </c>
      <c r="BP238" t="s">
        <v>518</v>
      </c>
      <c r="BQ238" t="s">
        <v>518</v>
      </c>
      <c r="BR238" t="s">
        <v>518</v>
      </c>
      <c r="BS238" t="s">
        <v>518</v>
      </c>
      <c r="BT238" t="s">
        <v>518</v>
      </c>
      <c r="BU238" t="s">
        <v>518</v>
      </c>
      <c r="BV238" t="s">
        <v>518</v>
      </c>
      <c r="BW238" t="s">
        <v>518</v>
      </c>
      <c r="BX238" t="s">
        <v>518</v>
      </c>
      <c r="BY238" t="s">
        <v>518</v>
      </c>
      <c r="BZ238" t="s">
        <v>518</v>
      </c>
      <c r="CA238" t="s">
        <v>518</v>
      </c>
      <c r="CB238" t="s">
        <v>518</v>
      </c>
      <c r="CC238" t="s">
        <v>518</v>
      </c>
      <c r="CD238" t="s">
        <v>518</v>
      </c>
      <c r="CE238" t="s">
        <v>518</v>
      </c>
      <c r="CF238" t="s">
        <v>518</v>
      </c>
      <c r="CG238" t="s">
        <v>518</v>
      </c>
      <c r="CH238" t="s">
        <v>518</v>
      </c>
      <c r="CI238" t="s">
        <v>518</v>
      </c>
      <c r="CJ238" t="s">
        <v>518</v>
      </c>
      <c r="CK238" t="s">
        <v>518</v>
      </c>
      <c r="CL238" t="s">
        <v>518</v>
      </c>
      <c r="CM238" t="s">
        <v>518</v>
      </c>
      <c r="CN238" t="s">
        <v>518</v>
      </c>
      <c r="CO238" t="s">
        <v>518</v>
      </c>
      <c r="CP238" t="s">
        <v>518</v>
      </c>
      <c r="CQ238" t="s">
        <v>518</v>
      </c>
      <c r="CR238" t="s">
        <v>518</v>
      </c>
      <c r="CS238" t="s">
        <v>518</v>
      </c>
      <c r="CT238" t="s">
        <v>518</v>
      </c>
      <c r="CU238" t="s">
        <v>518</v>
      </c>
      <c r="CV238" t="s">
        <v>518</v>
      </c>
      <c r="CW238" t="s">
        <v>518</v>
      </c>
      <c r="CX238" t="s">
        <v>518</v>
      </c>
      <c r="CY238" t="s">
        <v>518</v>
      </c>
      <c r="CZ238" t="s">
        <v>518</v>
      </c>
      <c r="DA238" t="s">
        <v>518</v>
      </c>
      <c r="DB238" t="s">
        <v>518</v>
      </c>
      <c r="DC238" t="s">
        <v>518</v>
      </c>
      <c r="DD238" t="s">
        <v>518</v>
      </c>
      <c r="DE238" t="s">
        <v>518</v>
      </c>
      <c r="DF238" t="s">
        <v>518</v>
      </c>
      <c r="DG238" t="s">
        <v>518</v>
      </c>
      <c r="DH238" t="s">
        <v>518</v>
      </c>
      <c r="DI238" t="s">
        <v>518</v>
      </c>
      <c r="DJ238" t="s">
        <v>518</v>
      </c>
      <c r="DK238" t="s">
        <v>518</v>
      </c>
      <c r="DL238" t="s">
        <v>518</v>
      </c>
      <c r="DM238" t="s">
        <v>518</v>
      </c>
      <c r="DN238" t="s">
        <v>518</v>
      </c>
      <c r="DO238" t="s">
        <v>518</v>
      </c>
      <c r="DP238" t="s">
        <v>518</v>
      </c>
      <c r="DQ238" t="s">
        <v>518</v>
      </c>
      <c r="DR238" t="s">
        <v>518</v>
      </c>
      <c r="DS238" t="s">
        <v>518</v>
      </c>
      <c r="DT238" t="s">
        <v>518</v>
      </c>
      <c r="DU238" t="s">
        <v>518</v>
      </c>
      <c r="DV238" t="s">
        <v>518</v>
      </c>
      <c r="DW238" t="s">
        <v>518</v>
      </c>
      <c r="DX238" t="s">
        <v>518</v>
      </c>
      <c r="DY238" t="s">
        <v>518</v>
      </c>
      <c r="DZ238" t="s">
        <v>518</v>
      </c>
    </row>
    <row r="239" spans="1:130" x14ac:dyDescent="0.2">
      <c r="A239" s="44">
        <v>1219</v>
      </c>
      <c r="B239" s="44" t="s">
        <v>518</v>
      </c>
      <c r="C239" s="44" t="s">
        <v>49</v>
      </c>
      <c r="D239" s="44">
        <v>7</v>
      </c>
      <c r="E239" s="44">
        <v>7</v>
      </c>
      <c r="F239" s="44">
        <v>5</v>
      </c>
      <c r="G239" s="44">
        <v>3</v>
      </c>
      <c r="H239" s="44">
        <v>7</v>
      </c>
      <c r="I239" s="44">
        <v>2</v>
      </c>
      <c r="J239" s="44">
        <v>7</v>
      </c>
      <c r="K239" s="44">
        <f>AVERAGE(ABS(F239-4),ABS(G239-4),ABS(H239-4),ABS(I239-4),ABS(J239-4))</f>
        <v>2</v>
      </c>
      <c r="L239" s="44">
        <v>7</v>
      </c>
      <c r="M239" s="44">
        <v>2</v>
      </c>
      <c r="N239" s="44">
        <v>5</v>
      </c>
      <c r="O239" s="9">
        <f>AVERAGE(L239:N239)</f>
        <v>4.666666666666667</v>
      </c>
      <c r="P239" s="44">
        <v>1</v>
      </c>
      <c r="Q239" s="44">
        <v>7</v>
      </c>
      <c r="R239" s="44">
        <v>4</v>
      </c>
      <c r="S239" s="44">
        <v>7</v>
      </c>
      <c r="T239" s="44">
        <f>-P239+Q239-R239+S239</f>
        <v>9</v>
      </c>
      <c r="U239" s="44"/>
      <c r="V239" s="44"/>
      <c r="W239" s="44"/>
      <c r="X239" s="44"/>
      <c r="Y239" s="44"/>
      <c r="Z239" s="44"/>
      <c r="AA239" s="44">
        <v>6</v>
      </c>
      <c r="AB239" s="44">
        <v>6</v>
      </c>
      <c r="AC239" s="44">
        <v>6</v>
      </c>
      <c r="AD239" s="44"/>
      <c r="AE239" s="44"/>
      <c r="AF239" s="44"/>
      <c r="AG239" s="44">
        <f>AVERAGE(U239:AF239)</f>
        <v>6</v>
      </c>
      <c r="AH239" s="44">
        <v>4</v>
      </c>
      <c r="AI239" s="44">
        <v>1</v>
      </c>
      <c r="AJ239" s="44">
        <v>3</v>
      </c>
      <c r="AK239" s="44">
        <v>1</v>
      </c>
      <c r="AL239" s="44">
        <v>1</v>
      </c>
      <c r="AM239" s="44">
        <v>1</v>
      </c>
      <c r="AN239" s="44">
        <v>6</v>
      </c>
      <c r="AO239" s="44">
        <v>5</v>
      </c>
      <c r="AP239" s="44">
        <v>5</v>
      </c>
      <c r="AQ239" s="44">
        <v>1</v>
      </c>
      <c r="AR239" s="44">
        <v>1</v>
      </c>
      <c r="AS239" s="44">
        <v>1</v>
      </c>
      <c r="AT239">
        <f>IF(C239="Unión por la Patria (Frente de Todos)",AVERAGE(AK239:AM239)-MIN(AVERAGE(AH239:AJ239),AVERAGE(AN239:AP239),AVERAGE(AQ239:AS239)),IF(C239="Juntos por el Cambio",AVERAGE(AH239:AJ239)-MIN(AVERAGE(AK239:AM239),AVERAGE(AN239:AP239),AVERAGE(AQ239:AS239)),IF(C239="La Libertad Avanza",AVERAGE(AN239:AP239)-MIN(AVERAGE(AQ239:AS239),AVERAGE(AK239:AM239),AVERAGE(AH239:AJ239)),IF(C239="Frente de Izquierda",AVERAGE(AQ239:AS239)-MIN(AVERAGE(AN239:AP239),AVERAGE(AK239:AM239),AVERAGE(AH239:AJ239)),"N/A"))))</f>
        <v>4.333333333333333</v>
      </c>
      <c r="AU239">
        <f>MAX(SUM(AH239:AJ239),SUM(AK239:AM239),SUM(AN239:AP239),SUM(AQ239:AS239))-MIN(SUM(AH239:AJ239),SUM(AK239:AM239),SUM(AN239:AP239),SUM(AQ239:AS239))</f>
        <v>13</v>
      </c>
      <c r="AV239">
        <f>IF(C239="Unión por la Patria (Frente de Todos)",AVERAGE(AK239:AM239)-AVERAGE(AH239:AJ239,AN239:AP239,AQ239:AS239),IF(C239="Juntos por el Cambio",AVERAGE(AH239:AJ239)-AVERAGE(AK239:AS239),IF(C239="La Libertad Avanza",AVERAGE(AN239:AP239)-AVERAGE(AQ239:AS239,AH239:AM239),IF(C239="Frente de Izquierda",AVERAGE(AQ239:AS239)-AVERAGE(AH239:AP239),"N/A"))))</f>
        <v>3.7777777777777777</v>
      </c>
      <c r="AW239">
        <f>IF(C239="Unión por la Patria (Frente de Todos)",AK239-MIN(AH239,AN239,AQ239),IF(C239="Juntos por el Cambio",AH239-MIN(AK239,AN239,AQ239),IF(C239="La Libertad Avanza",AN239-MIN(AH239,AK239,AQ239),IF(C239="Frente de Izquierda",AQ239-MIN(AH239,AK239,AN239),"N/A"))))</f>
        <v>5</v>
      </c>
      <c r="AX239">
        <f>MAX(AH239,AK239,AN239,AQ239)-MIN(AH239,AK239,AN239,AQ239)</f>
        <v>5</v>
      </c>
      <c r="AY239">
        <f>IF(C239="Unión por la Patria (Frente de Todos)",AK239-AVERAGE(AQ239,AN239,AH239),IF(C239="Juntos por el Cambio",AH239-AVERAGE(AK239,AN239,AQ239),IF(C239="La Libertad Avanza",AN239-AVERAGE(AQ239,AK239,AH239),IF(C239="Frente de Izquierda",AQ239-AVERAGE(AN239,AK239,AH239),"N/A"))))</f>
        <v>4</v>
      </c>
      <c r="AZ239">
        <f>IF(C239="Unión por la Patria (Frente de Todos)",AL239-MIN(AI239,AO239,AR239),IF(C239="Juntos por el Cambio",AI239-MIN(AL239,AO239,AR239),IF(C239="La Libertad Avanza",AO239-MIN(AI239,AL239,AR239),IF(C239="Frente de Izquierda",AR239-MIN(AI239,AL239,AO239),"N/A"))))</f>
        <v>4</v>
      </c>
      <c r="BA239">
        <f>MAX(AI239,AL239,AO239,AR239)-MIN(AI239,AL239,AO239,AR239)</f>
        <v>4</v>
      </c>
      <c r="BB239">
        <f>IF(C239="Unión por la Patria (Frente de Todos)",AL239-AVERAGE(AI239,AO239,AR239),IF(C239="Juntos por el Cambio",AI239-AVERAGE(AL239,AO239,AR239),IF(C239="La Libertad Avanza",AO239-AVERAGE(AI239,AL239,AR239),IF(C239="Frente de Izquierda",AR239-AVERAGE(AI239,AL239,AO239),"N/A"))))</f>
        <v>4</v>
      </c>
      <c r="BC239">
        <f>IF(C239="Unión por la Patria (Frente de Todos)",AVERAGE(AH239:AJ239,AN239:AS239),IF(C239="Juntos por el Cambio",AVERAGE(AK239:AS239),IF(C239="La Libertad Avanza",AVERAGE(AQ239:AS239,AH239:AM239),IF(C239="Frente de Izquierda",AVERAGE(AH239:AP239),"N/A"))))</f>
        <v>1.5555555555555556</v>
      </c>
      <c r="BE239" t="s">
        <v>518</v>
      </c>
      <c r="BF239" t="s">
        <v>518</v>
      </c>
      <c r="BG239" t="s">
        <v>518</v>
      </c>
      <c r="BH239" t="s">
        <v>518</v>
      </c>
      <c r="BI239" t="s">
        <v>518</v>
      </c>
      <c r="BJ239" t="s">
        <v>518</v>
      </c>
      <c r="BK239" t="s">
        <v>518</v>
      </c>
      <c r="BL239" t="s">
        <v>518</v>
      </c>
      <c r="BM239" t="s">
        <v>518</v>
      </c>
      <c r="BN239" t="s">
        <v>518</v>
      </c>
      <c r="BO239" t="s">
        <v>518</v>
      </c>
      <c r="BP239" t="s">
        <v>518</v>
      </c>
      <c r="BQ239" t="s">
        <v>518</v>
      </c>
      <c r="BR239" t="s">
        <v>518</v>
      </c>
      <c r="BS239" t="s">
        <v>518</v>
      </c>
      <c r="BT239" t="s">
        <v>518</v>
      </c>
      <c r="BU239" t="s">
        <v>518</v>
      </c>
      <c r="BV239" t="s">
        <v>518</v>
      </c>
      <c r="BW239" t="s">
        <v>518</v>
      </c>
      <c r="BX239" t="s">
        <v>518</v>
      </c>
      <c r="BY239" t="s">
        <v>518</v>
      </c>
      <c r="BZ239" t="s">
        <v>518</v>
      </c>
      <c r="CA239" t="s">
        <v>518</v>
      </c>
      <c r="CB239" t="s">
        <v>518</v>
      </c>
      <c r="CC239" t="s">
        <v>518</v>
      </c>
      <c r="CD239" t="s">
        <v>518</v>
      </c>
      <c r="CE239" t="s">
        <v>518</v>
      </c>
      <c r="CF239" t="s">
        <v>518</v>
      </c>
      <c r="CG239" t="s">
        <v>518</v>
      </c>
      <c r="CH239" t="s">
        <v>518</v>
      </c>
      <c r="CI239" t="s">
        <v>518</v>
      </c>
      <c r="CJ239" t="s">
        <v>518</v>
      </c>
      <c r="CK239" t="s">
        <v>518</v>
      </c>
      <c r="CL239" t="s">
        <v>518</v>
      </c>
      <c r="CM239" t="s">
        <v>518</v>
      </c>
      <c r="CN239" t="s">
        <v>518</v>
      </c>
      <c r="CO239" t="s">
        <v>518</v>
      </c>
      <c r="CP239" t="s">
        <v>518</v>
      </c>
      <c r="CQ239" t="s">
        <v>518</v>
      </c>
      <c r="CR239" t="s">
        <v>518</v>
      </c>
      <c r="CS239" t="s">
        <v>518</v>
      </c>
      <c r="CT239" t="s">
        <v>518</v>
      </c>
      <c r="CU239" t="s">
        <v>518</v>
      </c>
      <c r="CV239" t="s">
        <v>518</v>
      </c>
      <c r="CW239" t="s">
        <v>518</v>
      </c>
      <c r="CX239" t="s">
        <v>518</v>
      </c>
      <c r="CY239" t="s">
        <v>518</v>
      </c>
      <c r="CZ239" t="s">
        <v>518</v>
      </c>
      <c r="DA239" t="s">
        <v>518</v>
      </c>
      <c r="DB239" t="s">
        <v>518</v>
      </c>
      <c r="DC239" t="s">
        <v>518</v>
      </c>
      <c r="DD239" t="s">
        <v>518</v>
      </c>
      <c r="DE239" t="s">
        <v>518</v>
      </c>
      <c r="DF239" t="s">
        <v>518</v>
      </c>
      <c r="DG239" t="s">
        <v>518</v>
      </c>
      <c r="DH239" t="s">
        <v>518</v>
      </c>
      <c r="DI239" t="s">
        <v>518</v>
      </c>
      <c r="DJ239" t="s">
        <v>518</v>
      </c>
      <c r="DK239" t="s">
        <v>518</v>
      </c>
      <c r="DL239" t="s">
        <v>518</v>
      </c>
      <c r="DM239" t="s">
        <v>518</v>
      </c>
      <c r="DN239" t="s">
        <v>518</v>
      </c>
      <c r="DO239" t="s">
        <v>518</v>
      </c>
      <c r="DP239" t="s">
        <v>518</v>
      </c>
      <c r="DQ239" t="s">
        <v>518</v>
      </c>
      <c r="DR239" t="s">
        <v>518</v>
      </c>
      <c r="DS239" t="s">
        <v>518</v>
      </c>
      <c r="DT239" t="s">
        <v>518</v>
      </c>
      <c r="DU239" t="s">
        <v>518</v>
      </c>
      <c r="DV239" t="s">
        <v>518</v>
      </c>
      <c r="DW239" t="s">
        <v>518</v>
      </c>
      <c r="DX239" t="s">
        <v>518</v>
      </c>
      <c r="DY239" t="s">
        <v>518</v>
      </c>
      <c r="DZ239" t="s">
        <v>518</v>
      </c>
    </row>
    <row r="240" spans="1:130" x14ac:dyDescent="0.2">
      <c r="A240" s="44">
        <v>169</v>
      </c>
      <c r="B240" s="44">
        <v>0</v>
      </c>
      <c r="C240" s="44" t="s">
        <v>41</v>
      </c>
      <c r="D240" s="44">
        <v>1</v>
      </c>
      <c r="E240" s="44">
        <v>7</v>
      </c>
      <c r="F240" s="44">
        <v>4</v>
      </c>
      <c r="G240" s="44">
        <v>1</v>
      </c>
      <c r="H240" s="44">
        <v>2</v>
      </c>
      <c r="I240" s="44">
        <v>1</v>
      </c>
      <c r="J240" s="44">
        <v>4</v>
      </c>
      <c r="K240" s="44">
        <f>AVERAGE(ABS(F240-4),ABS(G240-4),ABS(H240-4),ABS(I240-4),ABS(J240-4))</f>
        <v>1.6</v>
      </c>
      <c r="L240" s="44">
        <v>7</v>
      </c>
      <c r="M240" s="44">
        <v>5</v>
      </c>
      <c r="N240" s="44">
        <v>7</v>
      </c>
      <c r="O240" s="9">
        <f>AVERAGE(L240:N240)</f>
        <v>6.333333333333333</v>
      </c>
      <c r="P240" s="44">
        <v>1</v>
      </c>
      <c r="Q240" s="44">
        <v>7</v>
      </c>
      <c r="R240" s="44">
        <v>1</v>
      </c>
      <c r="S240" s="44">
        <v>7</v>
      </c>
      <c r="T240" s="44">
        <f>-P240+Q240-R240+S240</f>
        <v>12</v>
      </c>
      <c r="U240" s="44"/>
      <c r="V240" s="44"/>
      <c r="W240" s="44"/>
      <c r="X240" s="44"/>
      <c r="Y240" s="44"/>
      <c r="Z240" s="44"/>
      <c r="AA240" s="44"/>
      <c r="AB240" s="44"/>
      <c r="AC240" s="44"/>
      <c r="AD240" s="44"/>
      <c r="AE240" s="44"/>
      <c r="AF240" s="44"/>
      <c r="AG240" s="44" t="e">
        <f>AVERAGE(U240:AF240)</f>
        <v>#DIV/0!</v>
      </c>
      <c r="AH240" s="44">
        <v>5</v>
      </c>
      <c r="AI240" s="44">
        <v>5</v>
      </c>
      <c r="AJ240" s="44">
        <v>5</v>
      </c>
      <c r="AK240" s="44">
        <v>5</v>
      </c>
      <c r="AL240" s="44">
        <v>5</v>
      </c>
      <c r="AM240" s="44">
        <v>5</v>
      </c>
      <c r="AN240" s="44">
        <v>5</v>
      </c>
      <c r="AO240" s="44">
        <v>5</v>
      </c>
      <c r="AP240" s="44">
        <v>5</v>
      </c>
      <c r="AQ240" s="44">
        <v>5</v>
      </c>
      <c r="AR240" s="44">
        <v>1</v>
      </c>
      <c r="AS240" s="44">
        <v>3</v>
      </c>
      <c r="AT240" t="str">
        <f>IF(C240="Unión por la Patria (Frente de Todos)",AVERAGE(AK240:AM240)-MIN(AVERAGE(AH240:AJ240),AVERAGE(AN240:AP240),AVERAGE(AQ240:AS240)),IF(C240="Juntos por el Cambio",AVERAGE(AH240:AJ240)-MIN(AVERAGE(AK240:AM240),AVERAGE(AN240:AP240),AVERAGE(AQ240:AS240)),IF(C240="La Libertad Avanza",AVERAGE(AN240:AP240)-MIN(AVERAGE(AQ240:AS240),AVERAGE(AK240:AM240),AVERAGE(AH240:AJ240)),IF(C240="Frente de Izquierda",AVERAGE(AQ240:AS240)-MIN(AVERAGE(AN240:AP240),AVERAGE(AK240:AM240),AVERAGE(AH240:AJ240)),"N/A"))))</f>
        <v>N/A</v>
      </c>
      <c r="AU240">
        <f>MAX(SUM(AH240:AJ240),SUM(AK240:AM240),SUM(AN240:AP240),SUM(AQ240:AS240))-MIN(SUM(AH240:AJ240),SUM(AK240:AM240),SUM(AN240:AP240),SUM(AQ240:AS240))</f>
        <v>6</v>
      </c>
      <c r="AV240" t="str">
        <f>IF(C240="Unión por la Patria (Frente de Todos)",AVERAGE(AK240:AM240)-AVERAGE(AH240:AJ240,AN240:AP240,AQ240:AS240),IF(C240="Juntos por el Cambio",AVERAGE(AH240:AJ240)-AVERAGE(AK240:AS240),IF(C240="La Libertad Avanza",AVERAGE(AN240:AP240)-AVERAGE(AQ240:AS240,AH240:AM240),IF(C240="Frente de Izquierda",AVERAGE(AQ240:AS240)-AVERAGE(AH240:AP240),"N/A"))))</f>
        <v>N/A</v>
      </c>
      <c r="AW240" t="str">
        <f>IF(C240="Unión por la Patria (Frente de Todos)",AK240-MIN(AH240,AN240,AQ240),IF(C240="Juntos por el Cambio",AH240-MIN(AK240,AN240,AQ240),IF(C240="La Libertad Avanza",AN240-MIN(AH240,AK240,AQ240),IF(C240="Frente de Izquierda",AQ240-MIN(AH240,AK240,AN240),"N/A"))))</f>
        <v>N/A</v>
      </c>
      <c r="AX240">
        <f>MAX(AH240,AK240,AN240,AQ240)-MIN(AH240,AK240,AN240,AQ240)</f>
        <v>0</v>
      </c>
      <c r="AY240" t="str">
        <f>IF(C240="Unión por la Patria (Frente de Todos)",AK240-AVERAGE(AQ240,AN240,AH240),IF(C240="Juntos por el Cambio",AH240-AVERAGE(AK240,AN240,AQ240),IF(C240="La Libertad Avanza",AN240-AVERAGE(AQ240,AK240,AH240),IF(C240="Frente de Izquierda",AQ240-AVERAGE(AN240,AK240,AH240),"N/A"))))</f>
        <v>N/A</v>
      </c>
      <c r="AZ240" t="str">
        <f>IF(C240="Unión por la Patria (Frente de Todos)",AL240-MIN(AI240,AO240,AR240),IF(C240="Juntos por el Cambio",AI240-MIN(AL240,AO240,AR240),IF(C240="La Libertad Avanza",AO240-MIN(AI240,AL240,AR240),IF(C240="Frente de Izquierda",AR240-MIN(AI240,AL240,AO240),"N/A"))))</f>
        <v>N/A</v>
      </c>
      <c r="BA240">
        <f>MAX(AI240,AL240,AO240,AR240)-MIN(AI240,AL240,AO240,AR240)</f>
        <v>4</v>
      </c>
      <c r="BB240" t="str">
        <f>IF(C240="Unión por la Patria (Frente de Todos)",AL240-AVERAGE(AI240,AO240,AR240),IF(C240="Juntos por el Cambio",AI240-AVERAGE(AL240,AO240,AR240),IF(C240="La Libertad Avanza",AO240-AVERAGE(AI240,AL240,AR240),IF(C240="Frente de Izquierda",AR240-AVERAGE(AI240,AL240,AO240),"N/A"))))</f>
        <v>N/A</v>
      </c>
      <c r="BC240" t="str">
        <f>IF(C240="Unión por la Patria (Frente de Todos)",AVERAGE(AH240:AJ240,AN240:AS240),IF(C240="Juntos por el Cambio",AVERAGE(AK240:AS240),IF(C240="La Libertad Avanza",AVERAGE(AQ240:AS240,AH240:AM240),IF(C240="Frente de Izquierda",AVERAGE(AH240:AP240),"N/A"))))</f>
        <v>N/A</v>
      </c>
      <c r="BE240" t="s">
        <v>41</v>
      </c>
      <c r="BF240">
        <v>1</v>
      </c>
      <c r="BG240">
        <v>7</v>
      </c>
      <c r="BH240">
        <v>4</v>
      </c>
      <c r="BI240">
        <v>3</v>
      </c>
      <c r="BJ240">
        <v>4</v>
      </c>
      <c r="BK240">
        <v>1</v>
      </c>
      <c r="BL240">
        <v>3</v>
      </c>
      <c r="BM240" s="44">
        <f>AVERAGE(ABS(BH240-4),ABS(BI240-4),ABS(BJ240-4),ABS(BK240-4),ABS(BL240-4))</f>
        <v>1</v>
      </c>
      <c r="BN240">
        <v>7</v>
      </c>
      <c r="BO240">
        <v>7</v>
      </c>
      <c r="BP240">
        <v>7</v>
      </c>
      <c r="BQ240" s="9">
        <f>AVERAGE(BN240:BP240)</f>
        <v>7</v>
      </c>
      <c r="BR240">
        <v>1</v>
      </c>
      <c r="BS240">
        <v>7</v>
      </c>
      <c r="BT240">
        <v>1</v>
      </c>
      <c r="BU240">
        <v>7</v>
      </c>
      <c r="BV240" s="44">
        <f>-BR240+BS240-BT240+BU240</f>
        <v>12</v>
      </c>
      <c r="CI240" t="str">
        <f>IF(AR240="Unión por la Patria (Frente de Todos)",AVERAGE(BZ240:CB240)-MIN(AVERAGE(BW240:BY240),AVERAGE(CC240:CE240),AVERAGE(CF240:CH240)),IF(AR240="Juntos por el Cambio",AVERAGE(BW240:BY240)-MIN(AVERAGE(BZ240:CB240),AVERAGE(CC240:CE240),AVERAGE(CF240:CH240)),IF(AR240="La Libertad Avanza",AVERAGE(CC240:CE240)-MIN(AVERAGE(CF240:CH240),AVERAGE(BZ240:CB240),AVERAGE(BW240:BY240)),IF(AR240="Frente de Izquierda",AVERAGE(CF240:CH240)-MIN(AVERAGE(CC240:CE240),AVERAGE(BZ240:CB240),AVERAGE(BW240:BY240)),"N/A"))))</f>
        <v>N/A</v>
      </c>
      <c r="CJ240">
        <v>4</v>
      </c>
      <c r="CK240">
        <v>5</v>
      </c>
      <c r="CL240">
        <v>4</v>
      </c>
      <c r="CM240">
        <v>4</v>
      </c>
      <c r="CN240">
        <v>4</v>
      </c>
      <c r="CO240">
        <v>4</v>
      </c>
      <c r="CP240">
        <v>5</v>
      </c>
      <c r="CQ240">
        <v>5</v>
      </c>
      <c r="CR240">
        <v>5</v>
      </c>
      <c r="CS240">
        <v>3</v>
      </c>
      <c r="CT240">
        <v>3</v>
      </c>
      <c r="CU240">
        <v>3</v>
      </c>
      <c r="CV240" t="str">
        <f>IF(BE240="Unión por la Patria (Frente de Todos)",AVERAGE(CM240:CO240)-MIN(AVERAGE(CJ240:CL240),AVERAGE(CP240:CR240),AVERAGE(CS240:CU240)),IF(BE240="Juntos por el Cambio",AVERAGE(CJ240:CL240)-MIN(AVERAGE(CM240:CO240),AVERAGE(CP240:CR240),AVERAGE(CS240:CU240)),IF(BE240="La Libertad Avanza",AVERAGE(CP240:CR240)-MIN(AVERAGE(CS240:CU240),AVERAGE(CM240:CO240),AVERAGE(CJ240:CL240)),IF(BE240="Frente de Izquierda",AVERAGE(CS240:CU240)-MIN(AVERAGE(CP240:CR240),AVERAGE(CM240:CO240),AVERAGE(CJ240:CL240)),"N/A"))))</f>
        <v>N/A</v>
      </c>
      <c r="CW240">
        <f>MAX(SUM(CJ240:CL240),SUM(CM240:CO240),SUM(CP240:CR240),SUM(CS240:CU240))-MIN(SUM(CJ240:CL240),SUM(CM240:CO240),SUM(CP240:CR240),SUM(CS240:CU240))</f>
        <v>6</v>
      </c>
      <c r="CX240" t="str">
        <f>IF(BE240="Unión por la Patria (Frente de Todos)",AVERAGE(CM240:CO240)-AVERAGE(CJ240:CL240,CP240:CR240,CS240:CU240),IF(BE240="Juntos por el Cambio",AVERAGE(CJ240:CL240)-AVERAGE(CM240:CU240),IF(BE240="La Libertad Avanza",AVERAGE(CP240:CR240)-AVERAGE(CS240:CU240,CJ240:CO240),IF(BE240="Frente de Izquierda",AVERAGE(CS240:CU240)-AVERAGE(CJ240:CR240),"N/A"))))</f>
        <v>N/A</v>
      </c>
      <c r="CY240" t="str">
        <f>IF(BE240="Unión por la Patria (Frente de Todos)",CM240-MIN(CJ240,CP240,CS240),IF(BE240="Juntos por el Cambio",CJ240-MIN(CM240,CP240,CS240),IF(BE240="La Libertad Avanza",CP240-MIN(CJ240,CM240,CS240),IF(BE240="Frente de Izquierda",CS240-MIN(CJ240,CM240,CP240),"N/A"))))</f>
        <v>N/A</v>
      </c>
      <c r="CZ240">
        <f>MAX(CJ240,CM240,CP240,CS240)-MIN(CJ240,CM240,CP240,CS240)</f>
        <v>2</v>
      </c>
      <c r="DA240" t="str">
        <f>IF(BE240="Unión por la Patria (Frente de Todos)",CM240-AVERAGE(CS240,CP240,CJ240),IF(BE240="Juntos por el Cambio",CJ240-AVERAGE(CM240,CP240,CS240),IF(BE240="La Libertad Avanza",CP240-AVERAGE(CS240,CM240,CJ240),IF(BE240="Frente de Izquierda",CS240-AVERAGE(CP240,CM240,CJ240),"N/A"))))</f>
        <v>N/A</v>
      </c>
      <c r="DB240" t="str">
        <f>IF(BE240="Unión por la Patria (Frente de Todos)",CN240-MIN(CK240,CQ240,CT240),IF(BE240="Juntos por el Cambio",CK240-MIN(CN240,CQ240,CT240),IF(BE240="La Libertad Avanza",CQ240-MIN(CK240,CN240,CT240),IF(BE240="Frente de Izquierda",CT240-MIN(CK240,CN240,CQ240),"N/A"))))</f>
        <v>N/A</v>
      </c>
      <c r="DC240">
        <f>MAX(CK240,CN240,CQ240,CT240)-MIN(CK240,CN240,CQ240,CT240)</f>
        <v>2</v>
      </c>
      <c r="DD240" t="str">
        <f>IF(BE240="Unión por la Patria (Frente de Todos)",CN240-AVERAGE(CK240,CQ240,CT240),IF(BE240="Juntos por el Cambio",CK240-AVERAGE(CN240,CQ240,CT240),IF(BE240="La Libertad Avanza",CQ240-AVERAGE(CK240,CN240,CT240),IF(BE240="Frente de Izquierda",CT240-AVERAGE(CK240,CN240,CQ240),"N/A"))))</f>
        <v>N/A</v>
      </c>
      <c r="DE240" t="str">
        <f>IF(BE240="Unión por la Patria (Frente de Todos)",AVERAGE(CJ240:CL240,CP240:CU240),IF(BE240="Juntos por el Cambio",AVERAGE(CM240:CU240),IF(BE240="La Libertad Avanza",AVERAGE(CS240:CU240,CJ240:CO240),IF(BE240="Frente de Izquierda",AVERAGE(CJ240:CR240),"N/A"))))</f>
        <v>N/A</v>
      </c>
      <c r="DF240">
        <v>8</v>
      </c>
      <c r="DG240" t="s">
        <v>518</v>
      </c>
      <c r="DH240" t="s">
        <v>518</v>
      </c>
      <c r="DI240" t="s">
        <v>518</v>
      </c>
      <c r="DJ240" t="s">
        <v>518</v>
      </c>
      <c r="DK240" t="s">
        <v>518</v>
      </c>
      <c r="DL240" t="s">
        <v>518</v>
      </c>
      <c r="DM240" t="s">
        <v>518</v>
      </c>
      <c r="DN240" t="s">
        <v>518</v>
      </c>
      <c r="DO240" t="s">
        <v>518</v>
      </c>
      <c r="DP240" t="s">
        <v>518</v>
      </c>
      <c r="DQ240" t="s">
        <v>518</v>
      </c>
      <c r="DR240" t="s">
        <v>518</v>
      </c>
      <c r="DS240" t="s">
        <v>518</v>
      </c>
      <c r="DT240" t="s">
        <v>518</v>
      </c>
      <c r="DU240" t="s">
        <v>518</v>
      </c>
      <c r="DV240" t="s">
        <v>518</v>
      </c>
      <c r="DW240" t="s">
        <v>518</v>
      </c>
      <c r="DX240" t="s">
        <v>518</v>
      </c>
      <c r="DY240" t="s">
        <v>518</v>
      </c>
      <c r="DZ240" t="s">
        <v>518</v>
      </c>
    </row>
    <row r="241" spans="1:130" x14ac:dyDescent="0.2">
      <c r="A241" s="44">
        <v>373</v>
      </c>
      <c r="B241" s="44">
        <v>0</v>
      </c>
      <c r="C241" s="44" t="s">
        <v>45</v>
      </c>
      <c r="D241" s="44">
        <v>6</v>
      </c>
      <c r="E241" s="44">
        <v>3</v>
      </c>
      <c r="F241" s="44">
        <v>3</v>
      </c>
      <c r="G241" s="44">
        <v>1</v>
      </c>
      <c r="H241" s="44">
        <v>4</v>
      </c>
      <c r="I241" s="44">
        <v>4</v>
      </c>
      <c r="J241" s="44">
        <v>5</v>
      </c>
      <c r="K241" s="44">
        <f>AVERAGE(ABS(F241-4),ABS(G241-4),ABS(H241-4),ABS(I241-4),ABS(J241-4))</f>
        <v>1</v>
      </c>
      <c r="L241" s="44">
        <v>6</v>
      </c>
      <c r="M241" s="44">
        <v>1</v>
      </c>
      <c r="N241" s="44">
        <v>3</v>
      </c>
      <c r="O241" s="9">
        <f>AVERAGE(L241:N241)</f>
        <v>3.3333333333333335</v>
      </c>
      <c r="P241" s="44">
        <v>4</v>
      </c>
      <c r="Q241" s="44">
        <v>7</v>
      </c>
      <c r="R241" s="44">
        <v>5</v>
      </c>
      <c r="S241" s="44">
        <v>7</v>
      </c>
      <c r="T241" s="44">
        <f>-P241+Q241-R241+S241</f>
        <v>5</v>
      </c>
      <c r="U241" s="44"/>
      <c r="V241" s="44"/>
      <c r="W241" s="44"/>
      <c r="X241" s="44"/>
      <c r="Y241" s="44"/>
      <c r="Z241" s="44"/>
      <c r="AA241" s="44"/>
      <c r="AB241" s="44"/>
      <c r="AC241" s="44"/>
      <c r="AD241" s="44"/>
      <c r="AE241" s="44"/>
      <c r="AF241" s="44"/>
      <c r="AG241" s="44" t="e">
        <f>AVERAGE(U241:AF241)</f>
        <v>#DIV/0!</v>
      </c>
      <c r="AH241" s="44">
        <v>5</v>
      </c>
      <c r="AI241" s="44">
        <v>5</v>
      </c>
      <c r="AJ241" s="44">
        <v>4</v>
      </c>
      <c r="AK241" s="44">
        <v>4</v>
      </c>
      <c r="AL241" s="44">
        <v>4</v>
      </c>
      <c r="AM241" s="44">
        <v>4</v>
      </c>
      <c r="AN241" s="44">
        <v>4</v>
      </c>
      <c r="AO241" s="44">
        <v>2</v>
      </c>
      <c r="AP241" s="44">
        <v>3</v>
      </c>
      <c r="AQ241" s="44">
        <v>3</v>
      </c>
      <c r="AR241" s="44">
        <v>2</v>
      </c>
      <c r="AS241" s="44">
        <v>4</v>
      </c>
      <c r="AT241" t="str">
        <f>IF(C241="Unión por la Patria (Frente de Todos)",AVERAGE(AK241:AM241)-MIN(AVERAGE(AH241:AJ241),AVERAGE(AN241:AP241),AVERAGE(AQ241:AS241)),IF(C241="Juntos por el Cambio",AVERAGE(AH241:AJ241)-MIN(AVERAGE(AK241:AM241),AVERAGE(AN241:AP241),AVERAGE(AQ241:AS241)),IF(C241="La Libertad Avanza",AVERAGE(AN241:AP241)-MIN(AVERAGE(AQ241:AS241),AVERAGE(AK241:AM241),AVERAGE(AH241:AJ241)),IF(C241="Frente de Izquierda",AVERAGE(AQ241:AS241)-MIN(AVERAGE(AN241:AP241),AVERAGE(AK241:AM241),AVERAGE(AH241:AJ241)),"N/A"))))</f>
        <v>N/A</v>
      </c>
      <c r="AU241">
        <f>MAX(SUM(AH241:AJ241),SUM(AK241:AM241),SUM(AN241:AP241),SUM(AQ241:AS241))-MIN(SUM(AH241:AJ241),SUM(AK241:AM241),SUM(AN241:AP241),SUM(AQ241:AS241))</f>
        <v>5</v>
      </c>
      <c r="AV241" t="str">
        <f>IF(C241="Unión por la Patria (Frente de Todos)",AVERAGE(AK241:AM241)-AVERAGE(AH241:AJ241,AN241:AP241,AQ241:AS241),IF(C241="Juntos por el Cambio",AVERAGE(AH241:AJ241)-AVERAGE(AK241:AS241),IF(C241="La Libertad Avanza",AVERAGE(AN241:AP241)-AVERAGE(AQ241:AS241,AH241:AM241),IF(C241="Frente de Izquierda",AVERAGE(AQ241:AS241)-AVERAGE(AH241:AP241),"N/A"))))</f>
        <v>N/A</v>
      </c>
      <c r="AW241" t="str">
        <f>IF(C241="Unión por la Patria (Frente de Todos)",AK241-MIN(AH241,AN241,AQ241),IF(C241="Juntos por el Cambio",AH241-MIN(AK241,AN241,AQ241),IF(C241="La Libertad Avanza",AN241-MIN(AH241,AK241,AQ241),IF(C241="Frente de Izquierda",AQ241-MIN(AH241,AK241,AN241),"N/A"))))</f>
        <v>N/A</v>
      </c>
      <c r="AX241">
        <f>MAX(AH241,AK241,AN241,AQ241)-MIN(AH241,AK241,AN241,AQ241)</f>
        <v>2</v>
      </c>
      <c r="AY241" t="str">
        <f>IF(C241="Unión por la Patria (Frente de Todos)",AK241-AVERAGE(AQ241,AN241,AH241),IF(C241="Juntos por el Cambio",AH241-AVERAGE(AK241,AN241,AQ241),IF(C241="La Libertad Avanza",AN241-AVERAGE(AQ241,AK241,AH241),IF(C241="Frente de Izquierda",AQ241-AVERAGE(AN241,AK241,AH241),"N/A"))))</f>
        <v>N/A</v>
      </c>
      <c r="AZ241" t="str">
        <f>IF(C241="Unión por la Patria (Frente de Todos)",AL241-MIN(AI241,AO241,AR241),IF(C241="Juntos por el Cambio",AI241-MIN(AL241,AO241,AR241),IF(C241="La Libertad Avanza",AO241-MIN(AI241,AL241,AR241),IF(C241="Frente de Izquierda",AR241-MIN(AI241,AL241,AO241),"N/A"))))</f>
        <v>N/A</v>
      </c>
      <c r="BA241">
        <f>MAX(AI241,AL241,AO241,AR241)-MIN(AI241,AL241,AO241,AR241)</f>
        <v>3</v>
      </c>
      <c r="BB241" t="str">
        <f>IF(C241="Unión por la Patria (Frente de Todos)",AL241-AVERAGE(AI241,AO241,AR241),IF(C241="Juntos por el Cambio",AI241-AVERAGE(AL241,AO241,AR241),IF(C241="La Libertad Avanza",AO241-AVERAGE(AI241,AL241,AR241),IF(C241="Frente de Izquierda",AR241-AVERAGE(AI241,AL241,AO241),"N/A"))))</f>
        <v>N/A</v>
      </c>
      <c r="BC241" t="str">
        <f>IF(C241="Unión por la Patria (Frente de Todos)",AVERAGE(AH241:AJ241,AN241:AS241),IF(C241="Juntos por el Cambio",AVERAGE(AK241:AS241),IF(C241="La Libertad Avanza",AVERAGE(AQ241:AS241,AH241:AM241),IF(C241="Frente de Izquierda",AVERAGE(AH241:AP241),"N/A"))))</f>
        <v>N/A</v>
      </c>
      <c r="BE241" t="s">
        <v>41</v>
      </c>
      <c r="BF241">
        <v>7</v>
      </c>
      <c r="BG241">
        <v>3</v>
      </c>
      <c r="BH241">
        <v>2</v>
      </c>
      <c r="BI241">
        <v>1</v>
      </c>
      <c r="BJ241">
        <v>4</v>
      </c>
      <c r="BK241">
        <v>5</v>
      </c>
      <c r="BL241">
        <v>7</v>
      </c>
      <c r="BM241" s="44">
        <f>AVERAGE(ABS(BH241-4),ABS(BI241-4),ABS(BJ241-4),ABS(BK241-4),ABS(BL241-4))</f>
        <v>1.8</v>
      </c>
      <c r="BN241">
        <v>4</v>
      </c>
      <c r="BO241">
        <v>2</v>
      </c>
      <c r="BP241">
        <v>7</v>
      </c>
      <c r="BQ241" s="9">
        <f>AVERAGE(BN241:BP241)</f>
        <v>4.333333333333333</v>
      </c>
      <c r="BR241">
        <v>2</v>
      </c>
      <c r="BS241">
        <v>7</v>
      </c>
      <c r="BT241">
        <v>5</v>
      </c>
      <c r="BU241">
        <v>5</v>
      </c>
      <c r="BV241" s="44">
        <f>-BR241+BS241-BT241+BU241</f>
        <v>5</v>
      </c>
      <c r="CI241" t="str">
        <f>IF(AR241="Unión por la Patria (Frente de Todos)",AVERAGE(BZ241:CB241)-MIN(AVERAGE(BW241:BY241),AVERAGE(CC241:CE241),AVERAGE(CF241:CH241)),IF(AR241="Juntos por el Cambio",AVERAGE(BW241:BY241)-MIN(AVERAGE(BZ241:CB241),AVERAGE(CC241:CE241),AVERAGE(CF241:CH241)),IF(AR241="La Libertad Avanza",AVERAGE(CC241:CE241)-MIN(AVERAGE(CF241:CH241),AVERAGE(BZ241:CB241),AVERAGE(BW241:BY241)),IF(AR241="Frente de Izquierda",AVERAGE(CF241:CH241)-MIN(AVERAGE(CC241:CE241),AVERAGE(BZ241:CB241),AVERAGE(BW241:BY241)),"N/A"))))</f>
        <v>N/A</v>
      </c>
      <c r="CJ241">
        <v>4</v>
      </c>
      <c r="CK241">
        <v>4</v>
      </c>
      <c r="CL241">
        <v>4</v>
      </c>
      <c r="CM241">
        <v>4</v>
      </c>
      <c r="CN241">
        <v>3</v>
      </c>
      <c r="CO241">
        <v>3</v>
      </c>
      <c r="CP241">
        <v>3</v>
      </c>
      <c r="CQ241">
        <v>2</v>
      </c>
      <c r="CR241">
        <v>2</v>
      </c>
      <c r="CS241">
        <v>2</v>
      </c>
      <c r="CT241">
        <v>1</v>
      </c>
      <c r="CU241">
        <v>2</v>
      </c>
      <c r="CV241" t="str">
        <f>IF(BE241="Unión por la Patria (Frente de Todos)",AVERAGE(CM241:CO241)-MIN(AVERAGE(CJ241:CL241),AVERAGE(CP241:CR241),AVERAGE(CS241:CU241)),IF(BE241="Juntos por el Cambio",AVERAGE(CJ241:CL241)-MIN(AVERAGE(CM241:CO241),AVERAGE(CP241:CR241),AVERAGE(CS241:CU241)),IF(BE241="La Libertad Avanza",AVERAGE(CP241:CR241)-MIN(AVERAGE(CS241:CU241),AVERAGE(CM241:CO241),AVERAGE(CJ241:CL241)),IF(BE241="Frente de Izquierda",AVERAGE(CS241:CU241)-MIN(AVERAGE(CP241:CR241),AVERAGE(CM241:CO241),AVERAGE(CJ241:CL241)),"N/A"))))</f>
        <v>N/A</v>
      </c>
      <c r="CW241">
        <f>MAX(SUM(CJ241:CL241),SUM(CM241:CO241),SUM(CP241:CR241),SUM(CS241:CU241))-MIN(SUM(CJ241:CL241),SUM(CM241:CO241),SUM(CP241:CR241),SUM(CS241:CU241))</f>
        <v>7</v>
      </c>
      <c r="CX241" t="str">
        <f>IF(BE241="Unión por la Patria (Frente de Todos)",AVERAGE(CM241:CO241)-AVERAGE(CJ241:CL241,CP241:CR241,CS241:CU241),IF(BE241="Juntos por el Cambio",AVERAGE(CJ241:CL241)-AVERAGE(CM241:CU241),IF(BE241="La Libertad Avanza",AVERAGE(CP241:CR241)-AVERAGE(CS241:CU241,CJ241:CO241),IF(BE241="Frente de Izquierda",AVERAGE(CS241:CU241)-AVERAGE(CJ241:CR241),"N/A"))))</f>
        <v>N/A</v>
      </c>
      <c r="CY241" t="str">
        <f>IF(BE241="Unión por la Patria (Frente de Todos)",CM241-MIN(CJ241,CP241,CS241),IF(BE241="Juntos por el Cambio",CJ241-MIN(CM241,CP241,CS241),IF(BE241="La Libertad Avanza",CP241-MIN(CJ241,CM241,CS241),IF(BE241="Frente de Izquierda",CS241-MIN(CJ241,CM241,CP241),"N/A"))))</f>
        <v>N/A</v>
      </c>
      <c r="CZ241">
        <f>MAX(CJ241,CM241,CP241,CS241)-MIN(CJ241,CM241,CP241,CS241)</f>
        <v>2</v>
      </c>
      <c r="DA241" t="str">
        <f>IF(BE241="Unión por la Patria (Frente de Todos)",CM241-AVERAGE(CS241,CP241,CJ241),IF(BE241="Juntos por el Cambio",CJ241-AVERAGE(CM241,CP241,CS241),IF(BE241="La Libertad Avanza",CP241-AVERAGE(CS241,CM241,CJ241),IF(BE241="Frente de Izquierda",CS241-AVERAGE(CP241,CM241,CJ241),"N/A"))))</f>
        <v>N/A</v>
      </c>
      <c r="DB241" t="str">
        <f>IF(BE241="Unión por la Patria (Frente de Todos)",CN241-MIN(CK241,CQ241,CT241),IF(BE241="Juntos por el Cambio",CK241-MIN(CN241,CQ241,CT241),IF(BE241="La Libertad Avanza",CQ241-MIN(CK241,CN241,CT241),IF(BE241="Frente de Izquierda",CT241-MIN(CK241,CN241,CQ241),"N/A"))))</f>
        <v>N/A</v>
      </c>
      <c r="DC241">
        <f>MAX(CK241,CN241,CQ241,CT241)-MIN(CK241,CN241,CQ241,CT241)</f>
        <v>3</v>
      </c>
      <c r="DD241" t="str">
        <f>IF(BE241="Unión por la Patria (Frente de Todos)",CN241-AVERAGE(CK241,CQ241,CT241),IF(BE241="Juntos por el Cambio",CK241-AVERAGE(CN241,CQ241,CT241),IF(BE241="La Libertad Avanza",CQ241-AVERAGE(CK241,CN241,CT241),IF(BE241="Frente de Izquierda",CT241-AVERAGE(CK241,CN241,CQ241),"N/A"))))</f>
        <v>N/A</v>
      </c>
      <c r="DE241" t="str">
        <f>IF(BE241="Unión por la Patria (Frente de Todos)",AVERAGE(CJ241:CL241,CP241:CU241),IF(BE241="Juntos por el Cambio",AVERAGE(CM241:CU241),IF(BE241="La Libertad Avanza",AVERAGE(CS241:CU241,CJ241:CO241),IF(BE241="Frente de Izquierda",AVERAGE(CJ241:CR241),"N/A"))))</f>
        <v>N/A</v>
      </c>
      <c r="DF241">
        <v>8</v>
      </c>
      <c r="DG241" t="s">
        <v>518</v>
      </c>
      <c r="DH241" t="s">
        <v>518</v>
      </c>
      <c r="DI241" t="s">
        <v>518</v>
      </c>
      <c r="DJ241" t="s">
        <v>518</v>
      </c>
      <c r="DK241" t="s">
        <v>518</v>
      </c>
      <c r="DL241" t="s">
        <v>518</v>
      </c>
      <c r="DM241" t="s">
        <v>518</v>
      </c>
      <c r="DN241" t="s">
        <v>518</v>
      </c>
      <c r="DO241" t="s">
        <v>518</v>
      </c>
      <c r="DP241" t="s">
        <v>518</v>
      </c>
      <c r="DQ241" t="s">
        <v>518</v>
      </c>
      <c r="DR241" t="s">
        <v>518</v>
      </c>
      <c r="DS241" t="s">
        <v>518</v>
      </c>
      <c r="DT241" t="s">
        <v>518</v>
      </c>
      <c r="DU241" t="s">
        <v>518</v>
      </c>
      <c r="DV241" t="s">
        <v>518</v>
      </c>
      <c r="DW241" t="s">
        <v>518</v>
      </c>
      <c r="DX241" t="s">
        <v>518</v>
      </c>
      <c r="DY241" t="s">
        <v>518</v>
      </c>
      <c r="DZ241" t="s">
        <v>518</v>
      </c>
    </row>
    <row r="242" spans="1:130" x14ac:dyDescent="0.2">
      <c r="A242" s="44">
        <v>593</v>
      </c>
      <c r="B242" s="44">
        <v>0</v>
      </c>
      <c r="C242" s="44" t="s">
        <v>45</v>
      </c>
      <c r="D242" s="44">
        <v>5</v>
      </c>
      <c r="E242" s="44">
        <v>1</v>
      </c>
      <c r="F242" s="44">
        <v>5</v>
      </c>
      <c r="G242" s="44">
        <v>2</v>
      </c>
      <c r="H242" s="44">
        <v>2</v>
      </c>
      <c r="I242" s="44">
        <v>4</v>
      </c>
      <c r="J242" s="44">
        <v>4</v>
      </c>
      <c r="K242" s="44">
        <f>AVERAGE(ABS(F242-4),ABS(G242-4),ABS(H242-4),ABS(I242-4),ABS(J242-4))</f>
        <v>1</v>
      </c>
      <c r="L242" s="44">
        <v>6</v>
      </c>
      <c r="M242" s="44">
        <v>1</v>
      </c>
      <c r="N242" s="44">
        <v>7</v>
      </c>
      <c r="O242" s="9">
        <f>AVERAGE(L242:N242)</f>
        <v>4.666666666666667</v>
      </c>
      <c r="P242" s="44">
        <v>5</v>
      </c>
      <c r="Q242" s="44">
        <v>6</v>
      </c>
      <c r="R242" s="44">
        <v>4</v>
      </c>
      <c r="S242" s="44">
        <v>7</v>
      </c>
      <c r="T242" s="44">
        <f>-P242+Q242-R242+S242</f>
        <v>4</v>
      </c>
      <c r="U242" s="44"/>
      <c r="V242" s="44"/>
      <c r="W242" s="44"/>
      <c r="X242" s="44"/>
      <c r="Y242" s="44"/>
      <c r="Z242" s="44"/>
      <c r="AA242" s="44"/>
      <c r="AB242" s="44"/>
      <c r="AC242" s="44"/>
      <c r="AD242" s="44"/>
      <c r="AE242" s="44"/>
      <c r="AF242" s="44"/>
      <c r="AG242" s="44" t="e">
        <f>AVERAGE(U242:AF242)</f>
        <v>#DIV/0!</v>
      </c>
      <c r="AH242" s="44">
        <v>3</v>
      </c>
      <c r="AI242" s="44">
        <v>2</v>
      </c>
      <c r="AJ242" s="44">
        <v>5</v>
      </c>
      <c r="AK242" s="44">
        <v>4</v>
      </c>
      <c r="AL242" s="44">
        <v>2</v>
      </c>
      <c r="AM242" s="44">
        <v>4</v>
      </c>
      <c r="AN242" s="44">
        <v>1</v>
      </c>
      <c r="AO242" s="44">
        <v>1</v>
      </c>
      <c r="AP242" s="44">
        <v>1</v>
      </c>
      <c r="AQ242" s="44">
        <v>6</v>
      </c>
      <c r="AR242" s="44">
        <v>2</v>
      </c>
      <c r="AS242" s="44">
        <v>5</v>
      </c>
      <c r="AT242" t="str">
        <f>IF(C242="Unión por la Patria (Frente de Todos)",AVERAGE(AK242:AM242)-MIN(AVERAGE(AH242:AJ242),AVERAGE(AN242:AP242),AVERAGE(AQ242:AS242)),IF(C242="Juntos por el Cambio",AVERAGE(AH242:AJ242)-MIN(AVERAGE(AK242:AM242),AVERAGE(AN242:AP242),AVERAGE(AQ242:AS242)),IF(C242="La Libertad Avanza",AVERAGE(AN242:AP242)-MIN(AVERAGE(AQ242:AS242),AVERAGE(AK242:AM242),AVERAGE(AH242:AJ242)),IF(C242="Frente de Izquierda",AVERAGE(AQ242:AS242)-MIN(AVERAGE(AN242:AP242),AVERAGE(AK242:AM242),AVERAGE(AH242:AJ242)),"N/A"))))</f>
        <v>N/A</v>
      </c>
      <c r="AU242">
        <f>MAX(SUM(AH242:AJ242),SUM(AK242:AM242),SUM(AN242:AP242),SUM(AQ242:AS242))-MIN(SUM(AH242:AJ242),SUM(AK242:AM242),SUM(AN242:AP242),SUM(AQ242:AS242))</f>
        <v>10</v>
      </c>
      <c r="AV242" t="str">
        <f>IF(C242="Unión por la Patria (Frente de Todos)",AVERAGE(AK242:AM242)-AVERAGE(AH242:AJ242,AN242:AP242,AQ242:AS242),IF(C242="Juntos por el Cambio",AVERAGE(AH242:AJ242)-AVERAGE(AK242:AS242),IF(C242="La Libertad Avanza",AVERAGE(AN242:AP242)-AVERAGE(AQ242:AS242,AH242:AM242),IF(C242="Frente de Izquierda",AVERAGE(AQ242:AS242)-AVERAGE(AH242:AP242),"N/A"))))</f>
        <v>N/A</v>
      </c>
      <c r="AW242" t="str">
        <f>IF(C242="Unión por la Patria (Frente de Todos)",AK242-MIN(AH242,AN242,AQ242),IF(C242="Juntos por el Cambio",AH242-MIN(AK242,AN242,AQ242),IF(C242="La Libertad Avanza",AN242-MIN(AH242,AK242,AQ242),IF(C242="Frente de Izquierda",AQ242-MIN(AH242,AK242,AN242),"N/A"))))</f>
        <v>N/A</v>
      </c>
      <c r="AX242">
        <f>MAX(AH242,AK242,AN242,AQ242)-MIN(AH242,AK242,AN242,AQ242)</f>
        <v>5</v>
      </c>
      <c r="AY242" t="str">
        <f>IF(C242="Unión por la Patria (Frente de Todos)",AK242-AVERAGE(AQ242,AN242,AH242),IF(C242="Juntos por el Cambio",AH242-AVERAGE(AK242,AN242,AQ242),IF(C242="La Libertad Avanza",AN242-AVERAGE(AQ242,AK242,AH242),IF(C242="Frente de Izquierda",AQ242-AVERAGE(AN242,AK242,AH242),"N/A"))))</f>
        <v>N/A</v>
      </c>
      <c r="AZ242" t="str">
        <f>IF(C242="Unión por la Patria (Frente de Todos)",AL242-MIN(AI242,AO242,AR242),IF(C242="Juntos por el Cambio",AI242-MIN(AL242,AO242,AR242),IF(C242="La Libertad Avanza",AO242-MIN(AI242,AL242,AR242),IF(C242="Frente de Izquierda",AR242-MIN(AI242,AL242,AO242),"N/A"))))</f>
        <v>N/A</v>
      </c>
      <c r="BA242">
        <f>MAX(AI242,AL242,AO242,AR242)-MIN(AI242,AL242,AO242,AR242)</f>
        <v>1</v>
      </c>
      <c r="BB242" t="str">
        <f>IF(C242="Unión por la Patria (Frente de Todos)",AL242-AVERAGE(AI242,AO242,AR242),IF(C242="Juntos por el Cambio",AI242-AVERAGE(AL242,AO242,AR242),IF(C242="La Libertad Avanza",AO242-AVERAGE(AI242,AL242,AR242),IF(C242="Frente de Izquierda",AR242-AVERAGE(AI242,AL242,AO242),"N/A"))))</f>
        <v>N/A</v>
      </c>
      <c r="BC242" t="str">
        <f>IF(C242="Unión por la Patria (Frente de Todos)",AVERAGE(AH242:AJ242,AN242:AS242),IF(C242="Juntos por el Cambio",AVERAGE(AK242:AS242),IF(C242="La Libertad Avanza",AVERAGE(AQ242:AS242,AH242:AM242),IF(C242="Frente de Izquierda",AVERAGE(AH242:AP242),"N/A"))))</f>
        <v>N/A</v>
      </c>
      <c r="BE242" t="s">
        <v>41</v>
      </c>
      <c r="BF242">
        <v>1</v>
      </c>
      <c r="BG242">
        <v>1</v>
      </c>
      <c r="BH242">
        <v>5</v>
      </c>
      <c r="BI242">
        <v>1</v>
      </c>
      <c r="BJ242">
        <v>2</v>
      </c>
      <c r="BK242">
        <v>4</v>
      </c>
      <c r="BL242">
        <v>2</v>
      </c>
      <c r="BM242" s="44">
        <f>AVERAGE(ABS(BH242-4),ABS(BI242-4),ABS(BJ242-4),ABS(BK242-4),ABS(BL242-4))</f>
        <v>1.6</v>
      </c>
      <c r="BN242">
        <v>4</v>
      </c>
      <c r="BO242">
        <v>1</v>
      </c>
      <c r="BP242">
        <v>6</v>
      </c>
      <c r="BQ242" s="9">
        <f>AVERAGE(BN242:BP242)</f>
        <v>3.6666666666666665</v>
      </c>
      <c r="BR242">
        <v>5</v>
      </c>
      <c r="BS242">
        <v>6</v>
      </c>
      <c r="BT242">
        <v>2</v>
      </c>
      <c r="BU242">
        <v>7</v>
      </c>
      <c r="BV242" s="44">
        <f>-BR242+BS242-BT242+BU242</f>
        <v>6</v>
      </c>
      <c r="CI242" t="str">
        <f>IF(AR242="Unión por la Patria (Frente de Todos)",AVERAGE(BZ242:CB242)-MIN(AVERAGE(BW242:BY242),AVERAGE(CC242:CE242),AVERAGE(CF242:CH242)),IF(AR242="Juntos por el Cambio",AVERAGE(BW242:BY242)-MIN(AVERAGE(BZ242:CB242),AVERAGE(CC242:CE242),AVERAGE(CF242:CH242)),IF(AR242="La Libertad Avanza",AVERAGE(CC242:CE242)-MIN(AVERAGE(CF242:CH242),AVERAGE(BZ242:CB242),AVERAGE(BW242:BY242)),IF(AR242="Frente de Izquierda",AVERAGE(CF242:CH242)-MIN(AVERAGE(CC242:CE242),AVERAGE(BZ242:CB242),AVERAGE(BW242:BY242)),"N/A"))))</f>
        <v>N/A</v>
      </c>
      <c r="CJ242">
        <v>4</v>
      </c>
      <c r="CK242">
        <v>1</v>
      </c>
      <c r="CL242">
        <v>4</v>
      </c>
      <c r="CM242">
        <v>4</v>
      </c>
      <c r="CN242">
        <v>1</v>
      </c>
      <c r="CO242">
        <v>4</v>
      </c>
      <c r="CP242">
        <v>3</v>
      </c>
      <c r="CQ242">
        <v>1</v>
      </c>
      <c r="CR242">
        <v>2</v>
      </c>
      <c r="CS242">
        <v>5</v>
      </c>
      <c r="CT242">
        <v>1</v>
      </c>
      <c r="CU242">
        <v>5</v>
      </c>
      <c r="CV242" t="str">
        <f>IF(BE242="Unión por la Patria (Frente de Todos)",AVERAGE(CM242:CO242)-MIN(AVERAGE(CJ242:CL242),AVERAGE(CP242:CR242),AVERAGE(CS242:CU242)),IF(BE242="Juntos por el Cambio",AVERAGE(CJ242:CL242)-MIN(AVERAGE(CM242:CO242),AVERAGE(CP242:CR242),AVERAGE(CS242:CU242)),IF(BE242="La Libertad Avanza",AVERAGE(CP242:CR242)-MIN(AVERAGE(CS242:CU242),AVERAGE(CM242:CO242),AVERAGE(CJ242:CL242)),IF(BE242="Frente de Izquierda",AVERAGE(CS242:CU242)-MIN(AVERAGE(CP242:CR242),AVERAGE(CM242:CO242),AVERAGE(CJ242:CL242)),"N/A"))))</f>
        <v>N/A</v>
      </c>
      <c r="CW242">
        <f>MAX(SUM(CJ242:CL242),SUM(CM242:CO242),SUM(CP242:CR242),SUM(CS242:CU242))-MIN(SUM(CJ242:CL242),SUM(CM242:CO242),SUM(CP242:CR242),SUM(CS242:CU242))</f>
        <v>5</v>
      </c>
      <c r="CX242" t="str">
        <f>IF(BE242="Unión por la Patria (Frente de Todos)",AVERAGE(CM242:CO242)-AVERAGE(CJ242:CL242,CP242:CR242,CS242:CU242),IF(BE242="Juntos por el Cambio",AVERAGE(CJ242:CL242)-AVERAGE(CM242:CU242),IF(BE242="La Libertad Avanza",AVERAGE(CP242:CR242)-AVERAGE(CS242:CU242,CJ242:CO242),IF(BE242="Frente de Izquierda",AVERAGE(CS242:CU242)-AVERAGE(CJ242:CR242),"N/A"))))</f>
        <v>N/A</v>
      </c>
      <c r="CY242" t="str">
        <f>IF(BE242="Unión por la Patria (Frente de Todos)",CM242-MIN(CJ242,CP242,CS242),IF(BE242="Juntos por el Cambio",CJ242-MIN(CM242,CP242,CS242),IF(BE242="La Libertad Avanza",CP242-MIN(CJ242,CM242,CS242),IF(BE242="Frente de Izquierda",CS242-MIN(CJ242,CM242,CP242),"N/A"))))</f>
        <v>N/A</v>
      </c>
      <c r="CZ242">
        <f>MAX(CJ242,CM242,CP242,CS242)-MIN(CJ242,CM242,CP242,CS242)</f>
        <v>2</v>
      </c>
      <c r="DA242" t="str">
        <f>IF(BE242="Unión por la Patria (Frente de Todos)",CM242-AVERAGE(CS242,CP242,CJ242),IF(BE242="Juntos por el Cambio",CJ242-AVERAGE(CM242,CP242,CS242),IF(BE242="La Libertad Avanza",CP242-AVERAGE(CS242,CM242,CJ242),IF(BE242="Frente de Izquierda",CS242-AVERAGE(CP242,CM242,CJ242),"N/A"))))</f>
        <v>N/A</v>
      </c>
      <c r="DB242" t="str">
        <f>IF(BE242="Unión por la Patria (Frente de Todos)",CN242-MIN(CK242,CQ242,CT242),IF(BE242="Juntos por el Cambio",CK242-MIN(CN242,CQ242,CT242),IF(BE242="La Libertad Avanza",CQ242-MIN(CK242,CN242,CT242),IF(BE242="Frente de Izquierda",CT242-MIN(CK242,CN242,CQ242),"N/A"))))</f>
        <v>N/A</v>
      </c>
      <c r="DC242">
        <f>MAX(CK242,CN242,CQ242,CT242)-MIN(CK242,CN242,CQ242,CT242)</f>
        <v>0</v>
      </c>
      <c r="DD242" t="str">
        <f>IF(BE242="Unión por la Patria (Frente de Todos)",CN242-AVERAGE(CK242,CQ242,CT242),IF(BE242="Juntos por el Cambio",CK242-AVERAGE(CN242,CQ242,CT242),IF(BE242="La Libertad Avanza",CQ242-AVERAGE(CK242,CN242,CT242),IF(BE242="Frente de Izquierda",CT242-AVERAGE(CK242,CN242,CQ242),"N/A"))))</f>
        <v>N/A</v>
      </c>
      <c r="DE242" t="str">
        <f>IF(BE242="Unión por la Patria (Frente de Todos)",AVERAGE(CJ242:CL242,CP242:CU242),IF(BE242="Juntos por el Cambio",AVERAGE(CM242:CU242),IF(BE242="La Libertad Avanza",AVERAGE(CS242:CU242,CJ242:CO242),IF(BE242="Frente de Izquierda",AVERAGE(CJ242:CR242),"N/A"))))</f>
        <v>N/A</v>
      </c>
      <c r="DF242">
        <v>8</v>
      </c>
      <c r="DG242" t="s">
        <v>518</v>
      </c>
      <c r="DH242" t="s">
        <v>518</v>
      </c>
      <c r="DI242" t="s">
        <v>518</v>
      </c>
      <c r="DJ242" t="s">
        <v>518</v>
      </c>
      <c r="DK242" t="s">
        <v>518</v>
      </c>
      <c r="DL242" t="s">
        <v>518</v>
      </c>
      <c r="DM242" t="s">
        <v>518</v>
      </c>
      <c r="DN242" t="s">
        <v>518</v>
      </c>
      <c r="DO242" t="s">
        <v>518</v>
      </c>
      <c r="DP242" t="s">
        <v>518</v>
      </c>
      <c r="DQ242" t="s">
        <v>518</v>
      </c>
      <c r="DR242" t="s">
        <v>518</v>
      </c>
      <c r="DS242" t="s">
        <v>518</v>
      </c>
      <c r="DT242" t="s">
        <v>518</v>
      </c>
      <c r="DU242" t="s">
        <v>518</v>
      </c>
      <c r="DV242" t="s">
        <v>518</v>
      </c>
      <c r="DW242" t="s">
        <v>518</v>
      </c>
      <c r="DX242" t="s">
        <v>518</v>
      </c>
      <c r="DY242" t="s">
        <v>518</v>
      </c>
      <c r="DZ242" t="s">
        <v>518</v>
      </c>
    </row>
    <row r="243" spans="1:130" x14ac:dyDescent="0.2">
      <c r="A243" s="44">
        <v>721</v>
      </c>
      <c r="B243" s="44">
        <v>0</v>
      </c>
      <c r="C243" s="44" t="s">
        <v>41</v>
      </c>
      <c r="D243" s="44">
        <v>6</v>
      </c>
      <c r="E243" s="44">
        <v>7</v>
      </c>
      <c r="F243" s="44">
        <v>6</v>
      </c>
      <c r="G243" s="44">
        <v>2</v>
      </c>
      <c r="H243" s="44">
        <v>6</v>
      </c>
      <c r="I243" s="44">
        <v>4</v>
      </c>
      <c r="J243" s="44">
        <v>5</v>
      </c>
      <c r="K243" s="44">
        <f>AVERAGE(ABS(F243-4),ABS(G243-4),ABS(H243-4),ABS(I243-4),ABS(J243-4))</f>
        <v>1.4</v>
      </c>
      <c r="L243" s="44">
        <v>6</v>
      </c>
      <c r="M243" s="44">
        <v>7</v>
      </c>
      <c r="N243" s="44">
        <v>7</v>
      </c>
      <c r="O243" s="9">
        <f>AVERAGE(L243:N243)</f>
        <v>6.666666666666667</v>
      </c>
      <c r="P243" s="44">
        <v>2</v>
      </c>
      <c r="Q243" s="44">
        <v>7</v>
      </c>
      <c r="R243" s="44">
        <v>2</v>
      </c>
      <c r="S243" s="44">
        <v>6</v>
      </c>
      <c r="T243" s="44">
        <f>-P243+Q243-R243+S243</f>
        <v>9</v>
      </c>
      <c r="U243" s="44"/>
      <c r="V243" s="44"/>
      <c r="W243" s="44"/>
      <c r="X243" s="44"/>
      <c r="Y243" s="44"/>
      <c r="Z243" s="44"/>
      <c r="AA243" s="44"/>
      <c r="AB243" s="44"/>
      <c r="AC243" s="44"/>
      <c r="AD243" s="44"/>
      <c r="AE243" s="44"/>
      <c r="AF243" s="44"/>
      <c r="AG243" s="44" t="e">
        <f>AVERAGE(U243:AF243)</f>
        <v>#DIV/0!</v>
      </c>
      <c r="AH243" s="44">
        <v>4</v>
      </c>
      <c r="AI243" s="44">
        <v>4</v>
      </c>
      <c r="AJ243" s="44">
        <v>4</v>
      </c>
      <c r="AK243" s="44">
        <v>4</v>
      </c>
      <c r="AL243" s="44">
        <v>4</v>
      </c>
      <c r="AM243" s="44">
        <v>4</v>
      </c>
      <c r="AN243" s="44">
        <v>4</v>
      </c>
      <c r="AO243" s="44">
        <v>4</v>
      </c>
      <c r="AP243" s="44">
        <v>4</v>
      </c>
      <c r="AQ243" s="44">
        <v>3</v>
      </c>
      <c r="AR243" s="44">
        <v>3</v>
      </c>
      <c r="AS243" s="44">
        <v>3</v>
      </c>
      <c r="AT243" t="str">
        <f>IF(C243="Unión por la Patria (Frente de Todos)",AVERAGE(AK243:AM243)-MIN(AVERAGE(AH243:AJ243),AVERAGE(AN243:AP243),AVERAGE(AQ243:AS243)),IF(C243="Juntos por el Cambio",AVERAGE(AH243:AJ243)-MIN(AVERAGE(AK243:AM243),AVERAGE(AN243:AP243),AVERAGE(AQ243:AS243)),IF(C243="La Libertad Avanza",AVERAGE(AN243:AP243)-MIN(AVERAGE(AQ243:AS243),AVERAGE(AK243:AM243),AVERAGE(AH243:AJ243)),IF(C243="Frente de Izquierda",AVERAGE(AQ243:AS243)-MIN(AVERAGE(AN243:AP243),AVERAGE(AK243:AM243),AVERAGE(AH243:AJ243)),"N/A"))))</f>
        <v>N/A</v>
      </c>
      <c r="AU243">
        <f>MAX(SUM(AH243:AJ243),SUM(AK243:AM243),SUM(AN243:AP243),SUM(AQ243:AS243))-MIN(SUM(AH243:AJ243),SUM(AK243:AM243),SUM(AN243:AP243),SUM(AQ243:AS243))</f>
        <v>3</v>
      </c>
      <c r="AV243" t="str">
        <f>IF(C243="Unión por la Patria (Frente de Todos)",AVERAGE(AK243:AM243)-AVERAGE(AH243:AJ243,AN243:AP243,AQ243:AS243),IF(C243="Juntos por el Cambio",AVERAGE(AH243:AJ243)-AVERAGE(AK243:AS243),IF(C243="La Libertad Avanza",AVERAGE(AN243:AP243)-AVERAGE(AQ243:AS243,AH243:AM243),IF(C243="Frente de Izquierda",AVERAGE(AQ243:AS243)-AVERAGE(AH243:AP243),"N/A"))))</f>
        <v>N/A</v>
      </c>
      <c r="AW243" t="str">
        <f>IF(C243="Unión por la Patria (Frente de Todos)",AK243-MIN(AH243,AN243,AQ243),IF(C243="Juntos por el Cambio",AH243-MIN(AK243,AN243,AQ243),IF(C243="La Libertad Avanza",AN243-MIN(AH243,AK243,AQ243),IF(C243="Frente de Izquierda",AQ243-MIN(AH243,AK243,AN243),"N/A"))))</f>
        <v>N/A</v>
      </c>
      <c r="AX243">
        <f>MAX(AH243,AK243,AN243,AQ243)-MIN(AH243,AK243,AN243,AQ243)</f>
        <v>1</v>
      </c>
      <c r="AY243" t="str">
        <f>IF(C243="Unión por la Patria (Frente de Todos)",AK243-AVERAGE(AQ243,AN243,AH243),IF(C243="Juntos por el Cambio",AH243-AVERAGE(AK243,AN243,AQ243),IF(C243="La Libertad Avanza",AN243-AVERAGE(AQ243,AK243,AH243),IF(C243="Frente de Izquierda",AQ243-AVERAGE(AN243,AK243,AH243),"N/A"))))</f>
        <v>N/A</v>
      </c>
      <c r="AZ243" t="str">
        <f>IF(C243="Unión por la Patria (Frente de Todos)",AL243-MIN(AI243,AO243,AR243),IF(C243="Juntos por el Cambio",AI243-MIN(AL243,AO243,AR243),IF(C243="La Libertad Avanza",AO243-MIN(AI243,AL243,AR243),IF(C243="Frente de Izquierda",AR243-MIN(AI243,AL243,AO243),"N/A"))))</f>
        <v>N/A</v>
      </c>
      <c r="BA243">
        <f>MAX(AI243,AL243,AO243,AR243)-MIN(AI243,AL243,AO243,AR243)</f>
        <v>1</v>
      </c>
      <c r="BB243" t="str">
        <f>IF(C243="Unión por la Patria (Frente de Todos)",AL243-AVERAGE(AI243,AO243,AR243),IF(C243="Juntos por el Cambio",AI243-AVERAGE(AL243,AO243,AR243),IF(C243="La Libertad Avanza",AO243-AVERAGE(AI243,AL243,AR243),IF(C243="Frente de Izquierda",AR243-AVERAGE(AI243,AL243,AO243),"N/A"))))</f>
        <v>N/A</v>
      </c>
      <c r="BC243" t="str">
        <f>IF(C243="Unión por la Patria (Frente de Todos)",AVERAGE(AH243:AJ243,AN243:AS243),IF(C243="Juntos por el Cambio",AVERAGE(AK243:AS243),IF(C243="La Libertad Avanza",AVERAGE(AQ243:AS243,AH243:AM243),IF(C243="Frente de Izquierda",AVERAGE(AH243:AP243),"N/A"))))</f>
        <v>N/A</v>
      </c>
      <c r="BE243" t="s">
        <v>41</v>
      </c>
      <c r="BF243">
        <v>6</v>
      </c>
      <c r="BG243">
        <v>7</v>
      </c>
      <c r="BH243">
        <v>5</v>
      </c>
      <c r="BI243">
        <v>1</v>
      </c>
      <c r="BJ243">
        <v>5</v>
      </c>
      <c r="BK243">
        <v>2</v>
      </c>
      <c r="BL243">
        <v>5</v>
      </c>
      <c r="BM243" s="44">
        <f>AVERAGE(ABS(BH243-4),ABS(BI243-4),ABS(BJ243-4),ABS(BK243-4),ABS(BL243-4))</f>
        <v>1.6</v>
      </c>
      <c r="BN243">
        <v>6</v>
      </c>
      <c r="BO243">
        <v>6</v>
      </c>
      <c r="BP243">
        <v>7</v>
      </c>
      <c r="BQ243" s="9">
        <f>AVERAGE(BN243:BP243)</f>
        <v>6.333333333333333</v>
      </c>
      <c r="BR243">
        <v>2</v>
      </c>
      <c r="BS243">
        <v>7</v>
      </c>
      <c r="BT243">
        <v>3</v>
      </c>
      <c r="BU243">
        <v>7</v>
      </c>
      <c r="BV243" s="44">
        <f>-BR243+BS243-BT243+BU243</f>
        <v>9</v>
      </c>
      <c r="CI243" t="str">
        <f>IF(AR243="Unión por la Patria (Frente de Todos)",AVERAGE(BZ243:CB243)-MIN(AVERAGE(BW243:BY243),AVERAGE(CC243:CE243),AVERAGE(CF243:CH243)),IF(AR243="Juntos por el Cambio",AVERAGE(BW243:BY243)-MIN(AVERAGE(BZ243:CB243),AVERAGE(CC243:CE243),AVERAGE(CF243:CH243)),IF(AR243="La Libertad Avanza",AVERAGE(CC243:CE243)-MIN(AVERAGE(CF243:CH243),AVERAGE(BZ243:CB243),AVERAGE(BW243:BY243)),IF(AR243="Frente de Izquierda",AVERAGE(CF243:CH243)-MIN(AVERAGE(CC243:CE243),AVERAGE(BZ243:CB243),AVERAGE(BW243:BY243)),"N/A"))))</f>
        <v>N/A</v>
      </c>
      <c r="CJ243">
        <v>4</v>
      </c>
      <c r="CK243">
        <v>5</v>
      </c>
      <c r="CL243">
        <v>6</v>
      </c>
      <c r="CM243">
        <v>4</v>
      </c>
      <c r="CN243">
        <v>5</v>
      </c>
      <c r="CO243">
        <v>6</v>
      </c>
      <c r="CP243">
        <v>6</v>
      </c>
      <c r="CQ243">
        <v>4</v>
      </c>
      <c r="CR243">
        <v>6</v>
      </c>
      <c r="CS243">
        <v>6</v>
      </c>
      <c r="CT243">
        <v>4</v>
      </c>
      <c r="CU243">
        <v>6</v>
      </c>
      <c r="CV243" t="str">
        <f>IF(BE243="Unión por la Patria (Frente de Todos)",AVERAGE(CM243:CO243)-MIN(AVERAGE(CJ243:CL243),AVERAGE(CP243:CR243),AVERAGE(CS243:CU243)),IF(BE243="Juntos por el Cambio",AVERAGE(CJ243:CL243)-MIN(AVERAGE(CM243:CO243),AVERAGE(CP243:CR243),AVERAGE(CS243:CU243)),IF(BE243="La Libertad Avanza",AVERAGE(CP243:CR243)-MIN(AVERAGE(CS243:CU243),AVERAGE(CM243:CO243),AVERAGE(CJ243:CL243)),IF(BE243="Frente de Izquierda",AVERAGE(CS243:CU243)-MIN(AVERAGE(CP243:CR243),AVERAGE(CM243:CO243),AVERAGE(CJ243:CL243)),"N/A"))))</f>
        <v>N/A</v>
      </c>
      <c r="CW243">
        <f>MAX(SUM(CJ243:CL243),SUM(CM243:CO243),SUM(CP243:CR243),SUM(CS243:CU243))-MIN(SUM(CJ243:CL243),SUM(CM243:CO243),SUM(CP243:CR243),SUM(CS243:CU243))</f>
        <v>1</v>
      </c>
      <c r="CX243" t="str">
        <f>IF(BE243="Unión por la Patria (Frente de Todos)",AVERAGE(CM243:CO243)-AVERAGE(CJ243:CL243,CP243:CR243,CS243:CU243),IF(BE243="Juntos por el Cambio",AVERAGE(CJ243:CL243)-AVERAGE(CM243:CU243),IF(BE243="La Libertad Avanza",AVERAGE(CP243:CR243)-AVERAGE(CS243:CU243,CJ243:CO243),IF(BE243="Frente de Izquierda",AVERAGE(CS243:CU243)-AVERAGE(CJ243:CR243),"N/A"))))</f>
        <v>N/A</v>
      </c>
      <c r="CY243" t="str">
        <f>IF(BE243="Unión por la Patria (Frente de Todos)",CM243-MIN(CJ243,CP243,CS243),IF(BE243="Juntos por el Cambio",CJ243-MIN(CM243,CP243,CS243),IF(BE243="La Libertad Avanza",CP243-MIN(CJ243,CM243,CS243),IF(BE243="Frente de Izquierda",CS243-MIN(CJ243,CM243,CP243),"N/A"))))</f>
        <v>N/A</v>
      </c>
      <c r="CZ243">
        <f>MAX(CJ243,CM243,CP243,CS243)-MIN(CJ243,CM243,CP243,CS243)</f>
        <v>2</v>
      </c>
      <c r="DA243" t="str">
        <f>IF(BE243="Unión por la Patria (Frente de Todos)",CM243-AVERAGE(CS243,CP243,CJ243),IF(BE243="Juntos por el Cambio",CJ243-AVERAGE(CM243,CP243,CS243),IF(BE243="La Libertad Avanza",CP243-AVERAGE(CS243,CM243,CJ243),IF(BE243="Frente de Izquierda",CS243-AVERAGE(CP243,CM243,CJ243),"N/A"))))</f>
        <v>N/A</v>
      </c>
      <c r="DB243" t="str">
        <f>IF(BE243="Unión por la Patria (Frente de Todos)",CN243-MIN(CK243,CQ243,CT243),IF(BE243="Juntos por el Cambio",CK243-MIN(CN243,CQ243,CT243),IF(BE243="La Libertad Avanza",CQ243-MIN(CK243,CN243,CT243),IF(BE243="Frente de Izquierda",CT243-MIN(CK243,CN243,CQ243),"N/A"))))</f>
        <v>N/A</v>
      </c>
      <c r="DC243">
        <f>MAX(CK243,CN243,CQ243,CT243)-MIN(CK243,CN243,CQ243,CT243)</f>
        <v>1</v>
      </c>
      <c r="DD243" t="str">
        <f>IF(BE243="Unión por la Patria (Frente de Todos)",CN243-AVERAGE(CK243,CQ243,CT243),IF(BE243="Juntos por el Cambio",CK243-AVERAGE(CN243,CQ243,CT243),IF(BE243="La Libertad Avanza",CQ243-AVERAGE(CK243,CN243,CT243),IF(BE243="Frente de Izquierda",CT243-AVERAGE(CK243,CN243,CQ243),"N/A"))))</f>
        <v>N/A</v>
      </c>
      <c r="DE243" t="str">
        <f>IF(BE243="Unión por la Patria (Frente de Todos)",AVERAGE(CJ243:CL243,CP243:CU243),IF(BE243="Juntos por el Cambio",AVERAGE(CM243:CU243),IF(BE243="La Libertad Avanza",AVERAGE(CS243:CU243,CJ243:CO243),IF(BE243="Frente de Izquierda",AVERAGE(CJ243:CR243),"N/A"))))</f>
        <v>N/A</v>
      </c>
      <c r="DF243">
        <v>7.5</v>
      </c>
      <c r="DG243" t="s">
        <v>518</v>
      </c>
      <c r="DH243" t="s">
        <v>518</v>
      </c>
      <c r="DI243" t="s">
        <v>518</v>
      </c>
      <c r="DJ243" t="s">
        <v>518</v>
      </c>
      <c r="DK243" t="s">
        <v>518</v>
      </c>
      <c r="DL243" t="s">
        <v>518</v>
      </c>
      <c r="DM243" t="s">
        <v>518</v>
      </c>
      <c r="DN243" t="s">
        <v>518</v>
      </c>
      <c r="DO243" t="s">
        <v>518</v>
      </c>
      <c r="DP243" t="s">
        <v>518</v>
      </c>
      <c r="DQ243" t="s">
        <v>518</v>
      </c>
      <c r="DR243" t="s">
        <v>518</v>
      </c>
      <c r="DS243" t="s">
        <v>518</v>
      </c>
      <c r="DT243" t="s">
        <v>518</v>
      </c>
      <c r="DU243" t="s">
        <v>518</v>
      </c>
      <c r="DV243" t="s">
        <v>518</v>
      </c>
      <c r="DW243" t="s">
        <v>518</v>
      </c>
      <c r="DX243" t="s">
        <v>518</v>
      </c>
      <c r="DY243" t="s">
        <v>518</v>
      </c>
      <c r="DZ243" t="s">
        <v>518</v>
      </c>
    </row>
    <row r="244" spans="1:130" x14ac:dyDescent="0.2">
      <c r="A244" s="44">
        <v>733</v>
      </c>
      <c r="B244" s="44">
        <v>0</v>
      </c>
      <c r="C244" s="44" t="s">
        <v>89</v>
      </c>
      <c r="D244" s="44">
        <v>3</v>
      </c>
      <c r="E244" s="44">
        <v>4</v>
      </c>
      <c r="F244" s="44">
        <v>1</v>
      </c>
      <c r="G244" s="44">
        <v>3</v>
      </c>
      <c r="H244" s="44">
        <v>2</v>
      </c>
      <c r="I244" s="44">
        <v>6</v>
      </c>
      <c r="J244" s="44">
        <v>6</v>
      </c>
      <c r="K244" s="44">
        <f>AVERAGE(ABS(F244-4),ABS(G244-4),ABS(H244-4),ABS(I244-4),ABS(J244-4))</f>
        <v>2</v>
      </c>
      <c r="L244" s="44">
        <v>7</v>
      </c>
      <c r="M244" s="44">
        <v>5</v>
      </c>
      <c r="N244" s="44">
        <v>7</v>
      </c>
      <c r="O244" s="9">
        <f>AVERAGE(L244:N244)</f>
        <v>6.333333333333333</v>
      </c>
      <c r="P244" s="44">
        <v>1</v>
      </c>
      <c r="Q244" s="44">
        <v>6</v>
      </c>
      <c r="R244" s="44">
        <v>4</v>
      </c>
      <c r="S244" s="44">
        <v>7</v>
      </c>
      <c r="T244" s="44">
        <f>-P244+Q244-R244+S244</f>
        <v>8</v>
      </c>
      <c r="U244" s="44"/>
      <c r="V244" s="44"/>
      <c r="W244" s="44"/>
      <c r="X244" s="44"/>
      <c r="Y244" s="44"/>
      <c r="Z244" s="44"/>
      <c r="AA244" s="44"/>
      <c r="AB244" s="44"/>
      <c r="AC244" s="44"/>
      <c r="AD244" s="44"/>
      <c r="AE244" s="44"/>
      <c r="AF244" s="44"/>
      <c r="AG244" s="44" t="e">
        <f>AVERAGE(U244:AF244)</f>
        <v>#DIV/0!</v>
      </c>
      <c r="AH244" s="44">
        <v>3</v>
      </c>
      <c r="AI244" s="44">
        <v>1</v>
      </c>
      <c r="AJ244" s="44">
        <v>3</v>
      </c>
      <c r="AK244" s="44">
        <v>3</v>
      </c>
      <c r="AL244" s="44">
        <v>2</v>
      </c>
      <c r="AM244" s="44">
        <v>4</v>
      </c>
      <c r="AN244" s="44">
        <v>3</v>
      </c>
      <c r="AO244" s="44">
        <v>2</v>
      </c>
      <c r="AP244" s="44">
        <v>5</v>
      </c>
      <c r="AQ244" s="44">
        <v>3</v>
      </c>
      <c r="AR244" s="44">
        <v>4</v>
      </c>
      <c r="AS244" s="44">
        <v>5</v>
      </c>
      <c r="AT244" t="str">
        <f>IF(C244="Unión por la Patria (Frente de Todos)",AVERAGE(AK244:AM244)-MIN(AVERAGE(AH244:AJ244),AVERAGE(AN244:AP244),AVERAGE(AQ244:AS244)),IF(C244="Juntos por el Cambio",AVERAGE(AH244:AJ244)-MIN(AVERAGE(AK244:AM244),AVERAGE(AN244:AP244),AVERAGE(AQ244:AS244)),IF(C244="La Libertad Avanza",AVERAGE(AN244:AP244)-MIN(AVERAGE(AQ244:AS244),AVERAGE(AK244:AM244),AVERAGE(AH244:AJ244)),IF(C244="Frente de Izquierda",AVERAGE(AQ244:AS244)-MIN(AVERAGE(AN244:AP244),AVERAGE(AK244:AM244),AVERAGE(AH244:AJ244)),"N/A"))))</f>
        <v>N/A</v>
      </c>
      <c r="AU244">
        <f>MAX(SUM(AH244:AJ244),SUM(AK244:AM244),SUM(AN244:AP244),SUM(AQ244:AS244))-MIN(SUM(AH244:AJ244),SUM(AK244:AM244),SUM(AN244:AP244),SUM(AQ244:AS244))</f>
        <v>5</v>
      </c>
      <c r="AV244" t="str">
        <f>IF(C244="Unión por la Patria (Frente de Todos)",AVERAGE(AK244:AM244)-AVERAGE(AH244:AJ244,AN244:AP244,AQ244:AS244),IF(C244="Juntos por el Cambio",AVERAGE(AH244:AJ244)-AVERAGE(AK244:AS244),IF(C244="La Libertad Avanza",AVERAGE(AN244:AP244)-AVERAGE(AQ244:AS244,AH244:AM244),IF(C244="Frente de Izquierda",AVERAGE(AQ244:AS244)-AVERAGE(AH244:AP244),"N/A"))))</f>
        <v>N/A</v>
      </c>
      <c r="AW244" t="str">
        <f>IF(C244="Unión por la Patria (Frente de Todos)",AK244-MIN(AH244,AN244,AQ244),IF(C244="Juntos por el Cambio",AH244-MIN(AK244,AN244,AQ244),IF(C244="La Libertad Avanza",AN244-MIN(AH244,AK244,AQ244),IF(C244="Frente de Izquierda",AQ244-MIN(AH244,AK244,AN244),"N/A"))))</f>
        <v>N/A</v>
      </c>
      <c r="AX244">
        <f>MAX(AH244,AK244,AN244,AQ244)-MIN(AH244,AK244,AN244,AQ244)</f>
        <v>0</v>
      </c>
      <c r="AY244" t="str">
        <f>IF(C244="Unión por la Patria (Frente de Todos)",AK244-AVERAGE(AQ244,AN244,AH244),IF(C244="Juntos por el Cambio",AH244-AVERAGE(AK244,AN244,AQ244),IF(C244="La Libertad Avanza",AN244-AVERAGE(AQ244,AK244,AH244),IF(C244="Frente de Izquierda",AQ244-AVERAGE(AN244,AK244,AH244),"N/A"))))</f>
        <v>N/A</v>
      </c>
      <c r="AZ244" t="str">
        <f>IF(C244="Unión por la Patria (Frente de Todos)",AL244-MIN(AI244,AO244,AR244),IF(C244="Juntos por el Cambio",AI244-MIN(AL244,AO244,AR244),IF(C244="La Libertad Avanza",AO244-MIN(AI244,AL244,AR244),IF(C244="Frente de Izquierda",AR244-MIN(AI244,AL244,AO244),"N/A"))))</f>
        <v>N/A</v>
      </c>
      <c r="BA244">
        <f>MAX(AI244,AL244,AO244,AR244)-MIN(AI244,AL244,AO244,AR244)</f>
        <v>3</v>
      </c>
      <c r="BB244" t="str">
        <f>IF(C244="Unión por la Patria (Frente de Todos)",AL244-AVERAGE(AI244,AO244,AR244),IF(C244="Juntos por el Cambio",AI244-AVERAGE(AL244,AO244,AR244),IF(C244="La Libertad Avanza",AO244-AVERAGE(AI244,AL244,AR244),IF(C244="Frente de Izquierda",AR244-AVERAGE(AI244,AL244,AO244),"N/A"))))</f>
        <v>N/A</v>
      </c>
      <c r="BC244" t="str">
        <f>IF(C244="Unión por la Patria (Frente de Todos)",AVERAGE(AH244:AJ244,AN244:AS244),IF(C244="Juntos por el Cambio",AVERAGE(AK244:AS244),IF(C244="La Libertad Avanza",AVERAGE(AQ244:AS244,AH244:AM244),IF(C244="Frente de Izquierda",AVERAGE(AH244:AP244),"N/A"))))</f>
        <v>N/A</v>
      </c>
      <c r="BE244" t="s">
        <v>41</v>
      </c>
      <c r="BF244">
        <v>3</v>
      </c>
      <c r="BG244">
        <v>4</v>
      </c>
      <c r="BH244">
        <v>2</v>
      </c>
      <c r="BI244">
        <v>2</v>
      </c>
      <c r="BJ244">
        <v>3</v>
      </c>
      <c r="BK244">
        <v>6</v>
      </c>
      <c r="BL244">
        <v>5</v>
      </c>
      <c r="BM244" s="44">
        <f>AVERAGE(ABS(BH244-4),ABS(BI244-4),ABS(BJ244-4),ABS(BK244-4),ABS(BL244-4))</f>
        <v>1.6</v>
      </c>
      <c r="BN244">
        <v>7</v>
      </c>
      <c r="BO244">
        <v>6</v>
      </c>
      <c r="BP244">
        <v>4</v>
      </c>
      <c r="BQ244" s="9">
        <f>AVERAGE(BN244:BP244)</f>
        <v>5.666666666666667</v>
      </c>
      <c r="BR244">
        <v>3</v>
      </c>
      <c r="BS244">
        <v>6</v>
      </c>
      <c r="BT244">
        <v>6</v>
      </c>
      <c r="BU244">
        <v>7</v>
      </c>
      <c r="BV244" s="44">
        <f>-BR244+BS244-BT244+BU244</f>
        <v>4</v>
      </c>
      <c r="CI244" t="str">
        <f>IF(AR244="Unión por la Patria (Frente de Todos)",AVERAGE(BZ244:CB244)-MIN(AVERAGE(BW244:BY244),AVERAGE(CC244:CE244),AVERAGE(CF244:CH244)),IF(AR244="Juntos por el Cambio",AVERAGE(BW244:BY244)-MIN(AVERAGE(BZ244:CB244),AVERAGE(CC244:CE244),AVERAGE(CF244:CH244)),IF(AR244="La Libertad Avanza",AVERAGE(CC244:CE244)-MIN(AVERAGE(CF244:CH244),AVERAGE(BZ244:CB244),AVERAGE(BW244:BY244)),IF(AR244="Frente de Izquierda",AVERAGE(CF244:CH244)-MIN(AVERAGE(CC244:CE244),AVERAGE(BZ244:CB244),AVERAGE(BW244:BY244)),"N/A"))))</f>
        <v>N/A</v>
      </c>
      <c r="CJ244">
        <v>3</v>
      </c>
      <c r="CK244">
        <v>1</v>
      </c>
      <c r="CL244">
        <v>3</v>
      </c>
      <c r="CM244">
        <v>2</v>
      </c>
      <c r="CN244">
        <v>3</v>
      </c>
      <c r="CO244">
        <v>4</v>
      </c>
      <c r="CP244">
        <v>1</v>
      </c>
      <c r="CQ244">
        <v>1</v>
      </c>
      <c r="CR244">
        <v>1</v>
      </c>
      <c r="CS244">
        <v>3</v>
      </c>
      <c r="CT244">
        <v>3</v>
      </c>
      <c r="CU244">
        <v>4</v>
      </c>
      <c r="CV244" t="str">
        <f>IF(BE244="Unión por la Patria (Frente de Todos)",AVERAGE(CM244:CO244)-MIN(AVERAGE(CJ244:CL244),AVERAGE(CP244:CR244),AVERAGE(CS244:CU244)),IF(BE244="Juntos por el Cambio",AVERAGE(CJ244:CL244)-MIN(AVERAGE(CM244:CO244),AVERAGE(CP244:CR244),AVERAGE(CS244:CU244)),IF(BE244="La Libertad Avanza",AVERAGE(CP244:CR244)-MIN(AVERAGE(CS244:CU244),AVERAGE(CM244:CO244),AVERAGE(CJ244:CL244)),IF(BE244="Frente de Izquierda",AVERAGE(CS244:CU244)-MIN(AVERAGE(CP244:CR244),AVERAGE(CM244:CO244),AVERAGE(CJ244:CL244)),"N/A"))))</f>
        <v>N/A</v>
      </c>
      <c r="CW244">
        <f>MAX(SUM(CJ244:CL244),SUM(CM244:CO244),SUM(CP244:CR244),SUM(CS244:CU244))-MIN(SUM(CJ244:CL244),SUM(CM244:CO244),SUM(CP244:CR244),SUM(CS244:CU244))</f>
        <v>7</v>
      </c>
      <c r="CX244" t="str">
        <f>IF(BE244="Unión por la Patria (Frente de Todos)",AVERAGE(CM244:CO244)-AVERAGE(CJ244:CL244,CP244:CR244,CS244:CU244),IF(BE244="Juntos por el Cambio",AVERAGE(CJ244:CL244)-AVERAGE(CM244:CU244),IF(BE244="La Libertad Avanza",AVERAGE(CP244:CR244)-AVERAGE(CS244:CU244,CJ244:CO244),IF(BE244="Frente de Izquierda",AVERAGE(CS244:CU244)-AVERAGE(CJ244:CR244),"N/A"))))</f>
        <v>N/A</v>
      </c>
      <c r="CY244" t="str">
        <f>IF(BE244="Unión por la Patria (Frente de Todos)",CM244-MIN(CJ244,CP244,CS244),IF(BE244="Juntos por el Cambio",CJ244-MIN(CM244,CP244,CS244),IF(BE244="La Libertad Avanza",CP244-MIN(CJ244,CM244,CS244),IF(BE244="Frente de Izquierda",CS244-MIN(CJ244,CM244,CP244),"N/A"))))</f>
        <v>N/A</v>
      </c>
      <c r="CZ244">
        <f>MAX(CJ244,CM244,CP244,CS244)-MIN(CJ244,CM244,CP244,CS244)</f>
        <v>2</v>
      </c>
      <c r="DA244" t="str">
        <f>IF(BE244="Unión por la Patria (Frente de Todos)",CM244-AVERAGE(CS244,CP244,CJ244),IF(BE244="Juntos por el Cambio",CJ244-AVERAGE(CM244,CP244,CS244),IF(BE244="La Libertad Avanza",CP244-AVERAGE(CS244,CM244,CJ244),IF(BE244="Frente de Izquierda",CS244-AVERAGE(CP244,CM244,CJ244),"N/A"))))</f>
        <v>N/A</v>
      </c>
      <c r="DB244" t="str">
        <f>IF(BE244="Unión por la Patria (Frente de Todos)",CN244-MIN(CK244,CQ244,CT244),IF(BE244="Juntos por el Cambio",CK244-MIN(CN244,CQ244,CT244),IF(BE244="La Libertad Avanza",CQ244-MIN(CK244,CN244,CT244),IF(BE244="Frente de Izquierda",CT244-MIN(CK244,CN244,CQ244),"N/A"))))</f>
        <v>N/A</v>
      </c>
      <c r="DC244">
        <f>MAX(CK244,CN244,CQ244,CT244)-MIN(CK244,CN244,CQ244,CT244)</f>
        <v>2</v>
      </c>
      <c r="DD244" t="str">
        <f>IF(BE244="Unión por la Patria (Frente de Todos)",CN244-AVERAGE(CK244,CQ244,CT244),IF(BE244="Juntos por el Cambio",CK244-AVERAGE(CN244,CQ244,CT244),IF(BE244="La Libertad Avanza",CQ244-AVERAGE(CK244,CN244,CT244),IF(BE244="Frente de Izquierda",CT244-AVERAGE(CK244,CN244,CQ244),"N/A"))))</f>
        <v>N/A</v>
      </c>
      <c r="DE244" t="str">
        <f>IF(BE244="Unión por la Patria (Frente de Todos)",AVERAGE(CJ244:CL244,CP244:CU244),IF(BE244="Juntos por el Cambio",AVERAGE(CM244:CU244),IF(BE244="La Libertad Avanza",AVERAGE(CS244:CU244,CJ244:CO244),IF(BE244="Frente de Izquierda",AVERAGE(CJ244:CR244),"N/A"))))</f>
        <v>N/A</v>
      </c>
      <c r="DF244">
        <v>6</v>
      </c>
      <c r="DG244" t="s">
        <v>518</v>
      </c>
      <c r="DH244" t="s">
        <v>518</v>
      </c>
      <c r="DI244" t="s">
        <v>518</v>
      </c>
      <c r="DJ244" t="s">
        <v>518</v>
      </c>
      <c r="DK244" t="s">
        <v>518</v>
      </c>
      <c r="DL244" t="s">
        <v>518</v>
      </c>
      <c r="DM244" t="s">
        <v>518</v>
      </c>
      <c r="DN244" t="s">
        <v>518</v>
      </c>
      <c r="DO244" t="s">
        <v>518</v>
      </c>
      <c r="DP244" t="s">
        <v>518</v>
      </c>
      <c r="DQ244" t="s">
        <v>518</v>
      </c>
      <c r="DR244" t="s">
        <v>518</v>
      </c>
      <c r="DS244" t="s">
        <v>518</v>
      </c>
      <c r="DT244" t="s">
        <v>518</v>
      </c>
      <c r="DU244" t="s">
        <v>518</v>
      </c>
      <c r="DV244" t="s">
        <v>518</v>
      </c>
      <c r="DW244" t="s">
        <v>518</v>
      </c>
      <c r="DX244" t="s">
        <v>518</v>
      </c>
      <c r="DY244" t="s">
        <v>518</v>
      </c>
      <c r="DZ244" t="s">
        <v>518</v>
      </c>
    </row>
    <row r="245" spans="1:130" x14ac:dyDescent="0.2">
      <c r="A245" s="44">
        <v>757</v>
      </c>
      <c r="B245" s="44">
        <v>0</v>
      </c>
      <c r="C245" s="44" t="s">
        <v>41</v>
      </c>
      <c r="D245" s="44">
        <v>3</v>
      </c>
      <c r="E245" s="44">
        <v>5</v>
      </c>
      <c r="F245" s="44">
        <v>1</v>
      </c>
      <c r="G245" s="44">
        <v>2</v>
      </c>
      <c r="H245" s="44">
        <v>4</v>
      </c>
      <c r="I245" s="44">
        <v>6</v>
      </c>
      <c r="J245" s="44">
        <v>2</v>
      </c>
      <c r="K245" s="44">
        <f>AVERAGE(ABS(F245-4),ABS(G245-4),ABS(H245-4),ABS(I245-4),ABS(J245-4))</f>
        <v>1.8</v>
      </c>
      <c r="L245" s="44">
        <v>6</v>
      </c>
      <c r="M245" s="44">
        <v>4</v>
      </c>
      <c r="N245" s="44">
        <v>7</v>
      </c>
      <c r="O245" s="9">
        <f>AVERAGE(L245:N245)</f>
        <v>5.666666666666667</v>
      </c>
      <c r="P245" s="44">
        <v>4</v>
      </c>
      <c r="Q245" s="44">
        <v>7</v>
      </c>
      <c r="R245" s="44">
        <v>5</v>
      </c>
      <c r="S245" s="44">
        <v>6</v>
      </c>
      <c r="T245" s="44">
        <f>-P245+Q245-R245+S245</f>
        <v>4</v>
      </c>
      <c r="U245" s="44"/>
      <c r="V245" s="44"/>
      <c r="W245" s="44"/>
      <c r="X245" s="44"/>
      <c r="Y245" s="44"/>
      <c r="Z245" s="44"/>
      <c r="AA245" s="44"/>
      <c r="AB245" s="44"/>
      <c r="AC245" s="44"/>
      <c r="AD245" s="44"/>
      <c r="AE245" s="44"/>
      <c r="AF245" s="44"/>
      <c r="AG245" s="44" t="e">
        <f>AVERAGE(U245:AF245)</f>
        <v>#DIV/0!</v>
      </c>
      <c r="AH245" s="44">
        <v>4</v>
      </c>
      <c r="AI245" s="44">
        <v>4</v>
      </c>
      <c r="AJ245" s="44">
        <v>4</v>
      </c>
      <c r="AK245" s="44">
        <v>3</v>
      </c>
      <c r="AL245" s="44">
        <v>3</v>
      </c>
      <c r="AM245" s="44">
        <v>4</v>
      </c>
      <c r="AN245" s="44">
        <v>3</v>
      </c>
      <c r="AO245" s="44">
        <v>2</v>
      </c>
      <c r="AP245" s="44">
        <v>4</v>
      </c>
      <c r="AQ245" s="44">
        <v>3</v>
      </c>
      <c r="AR245" s="44">
        <v>2</v>
      </c>
      <c r="AS245" s="44">
        <v>4</v>
      </c>
      <c r="AT245" t="str">
        <f>IF(C245="Unión por la Patria (Frente de Todos)",AVERAGE(AK245:AM245)-MIN(AVERAGE(AH245:AJ245),AVERAGE(AN245:AP245),AVERAGE(AQ245:AS245)),IF(C245="Juntos por el Cambio",AVERAGE(AH245:AJ245)-MIN(AVERAGE(AK245:AM245),AVERAGE(AN245:AP245),AVERAGE(AQ245:AS245)),IF(C245="La Libertad Avanza",AVERAGE(AN245:AP245)-MIN(AVERAGE(AQ245:AS245),AVERAGE(AK245:AM245),AVERAGE(AH245:AJ245)),IF(C245="Frente de Izquierda",AVERAGE(AQ245:AS245)-MIN(AVERAGE(AN245:AP245),AVERAGE(AK245:AM245),AVERAGE(AH245:AJ245)),"N/A"))))</f>
        <v>N/A</v>
      </c>
      <c r="AU245">
        <f>MAX(SUM(AH245:AJ245),SUM(AK245:AM245),SUM(AN245:AP245),SUM(AQ245:AS245))-MIN(SUM(AH245:AJ245),SUM(AK245:AM245),SUM(AN245:AP245),SUM(AQ245:AS245))</f>
        <v>3</v>
      </c>
      <c r="AV245" t="str">
        <f>IF(C245="Unión por la Patria (Frente de Todos)",AVERAGE(AK245:AM245)-AVERAGE(AH245:AJ245,AN245:AP245,AQ245:AS245),IF(C245="Juntos por el Cambio",AVERAGE(AH245:AJ245)-AVERAGE(AK245:AS245),IF(C245="La Libertad Avanza",AVERAGE(AN245:AP245)-AVERAGE(AQ245:AS245,AH245:AM245),IF(C245="Frente de Izquierda",AVERAGE(AQ245:AS245)-AVERAGE(AH245:AP245),"N/A"))))</f>
        <v>N/A</v>
      </c>
      <c r="AW245" t="str">
        <f>IF(C245="Unión por la Patria (Frente de Todos)",AK245-MIN(AH245,AN245,AQ245),IF(C245="Juntos por el Cambio",AH245-MIN(AK245,AN245,AQ245),IF(C245="La Libertad Avanza",AN245-MIN(AH245,AK245,AQ245),IF(C245="Frente de Izquierda",AQ245-MIN(AH245,AK245,AN245),"N/A"))))</f>
        <v>N/A</v>
      </c>
      <c r="AX245">
        <f>MAX(AH245,AK245,AN245,AQ245)-MIN(AH245,AK245,AN245,AQ245)</f>
        <v>1</v>
      </c>
      <c r="AY245" t="str">
        <f>IF(C245="Unión por la Patria (Frente de Todos)",AK245-AVERAGE(AQ245,AN245,AH245),IF(C245="Juntos por el Cambio",AH245-AVERAGE(AK245,AN245,AQ245),IF(C245="La Libertad Avanza",AN245-AVERAGE(AQ245,AK245,AH245),IF(C245="Frente de Izquierda",AQ245-AVERAGE(AN245,AK245,AH245),"N/A"))))</f>
        <v>N/A</v>
      </c>
      <c r="AZ245" t="str">
        <f>IF(C245="Unión por la Patria (Frente de Todos)",AL245-MIN(AI245,AO245,AR245),IF(C245="Juntos por el Cambio",AI245-MIN(AL245,AO245,AR245),IF(C245="La Libertad Avanza",AO245-MIN(AI245,AL245,AR245),IF(C245="Frente de Izquierda",AR245-MIN(AI245,AL245,AO245),"N/A"))))</f>
        <v>N/A</v>
      </c>
      <c r="BA245">
        <f>MAX(AI245,AL245,AO245,AR245)-MIN(AI245,AL245,AO245,AR245)</f>
        <v>2</v>
      </c>
      <c r="BB245" t="str">
        <f>IF(C245="Unión por la Patria (Frente de Todos)",AL245-AVERAGE(AI245,AO245,AR245),IF(C245="Juntos por el Cambio",AI245-AVERAGE(AL245,AO245,AR245),IF(C245="La Libertad Avanza",AO245-AVERAGE(AI245,AL245,AR245),IF(C245="Frente de Izquierda",AR245-AVERAGE(AI245,AL245,AO245),"N/A"))))</f>
        <v>N/A</v>
      </c>
      <c r="BC245" t="str">
        <f>IF(C245="Unión por la Patria (Frente de Todos)",AVERAGE(AH245:AJ245,AN245:AS245),IF(C245="Juntos por el Cambio",AVERAGE(AK245:AS245),IF(C245="La Libertad Avanza",AVERAGE(AQ245:AS245,AH245:AM245),IF(C245="Frente de Izquierda",AVERAGE(AH245:AP245),"N/A"))))</f>
        <v>N/A</v>
      </c>
      <c r="BE245" t="s">
        <v>41</v>
      </c>
      <c r="BF245">
        <v>3</v>
      </c>
      <c r="BG245">
        <v>4</v>
      </c>
      <c r="BH245">
        <v>1</v>
      </c>
      <c r="BI245">
        <v>2</v>
      </c>
      <c r="BJ245">
        <v>3</v>
      </c>
      <c r="BK245">
        <v>4</v>
      </c>
      <c r="BL245">
        <v>2</v>
      </c>
      <c r="BM245" s="44">
        <f>AVERAGE(ABS(BH245-4),ABS(BI245-4),ABS(BJ245-4),ABS(BK245-4),ABS(BL245-4))</f>
        <v>1.6</v>
      </c>
      <c r="BN245">
        <v>5</v>
      </c>
      <c r="BO245">
        <v>5</v>
      </c>
      <c r="BP245">
        <v>7</v>
      </c>
      <c r="BQ245" s="9">
        <f>AVERAGE(BN245:BP245)</f>
        <v>5.666666666666667</v>
      </c>
      <c r="BR245">
        <v>3</v>
      </c>
      <c r="BS245">
        <v>7</v>
      </c>
      <c r="BT245">
        <v>6</v>
      </c>
      <c r="BU245">
        <v>4</v>
      </c>
      <c r="BV245" s="44">
        <f>-BR245+BS245-BT245+BU245</f>
        <v>2</v>
      </c>
      <c r="CI245" t="str">
        <f>IF(AR245="Unión por la Patria (Frente de Todos)",AVERAGE(BZ245:CB245)-MIN(AVERAGE(BW245:BY245),AVERAGE(CC245:CE245),AVERAGE(CF245:CH245)),IF(AR245="Juntos por el Cambio",AVERAGE(BW245:BY245)-MIN(AVERAGE(BZ245:CB245),AVERAGE(CC245:CE245),AVERAGE(CF245:CH245)),IF(AR245="La Libertad Avanza",AVERAGE(CC245:CE245)-MIN(AVERAGE(CF245:CH245),AVERAGE(BZ245:CB245),AVERAGE(BW245:BY245)),IF(AR245="Frente de Izquierda",AVERAGE(CF245:CH245)-MIN(AVERAGE(CC245:CE245),AVERAGE(BZ245:CB245),AVERAGE(BW245:BY245)),"N/A"))))</f>
        <v>N/A</v>
      </c>
      <c r="CJ245">
        <v>5</v>
      </c>
      <c r="CK245">
        <v>5</v>
      </c>
      <c r="CL245">
        <v>5</v>
      </c>
      <c r="CM245">
        <v>4</v>
      </c>
      <c r="CN245">
        <v>2</v>
      </c>
      <c r="CO245">
        <v>4</v>
      </c>
      <c r="CP245">
        <v>3</v>
      </c>
      <c r="CQ245">
        <v>3</v>
      </c>
      <c r="CR245">
        <v>4</v>
      </c>
      <c r="CS245">
        <v>4</v>
      </c>
      <c r="CT245">
        <v>3</v>
      </c>
      <c r="CU245">
        <v>4</v>
      </c>
      <c r="CV245" t="str">
        <f>IF(BE245="Unión por la Patria (Frente de Todos)",AVERAGE(CM245:CO245)-MIN(AVERAGE(CJ245:CL245),AVERAGE(CP245:CR245),AVERAGE(CS245:CU245)),IF(BE245="Juntos por el Cambio",AVERAGE(CJ245:CL245)-MIN(AVERAGE(CM245:CO245),AVERAGE(CP245:CR245),AVERAGE(CS245:CU245)),IF(BE245="La Libertad Avanza",AVERAGE(CP245:CR245)-MIN(AVERAGE(CS245:CU245),AVERAGE(CM245:CO245),AVERAGE(CJ245:CL245)),IF(BE245="Frente de Izquierda",AVERAGE(CS245:CU245)-MIN(AVERAGE(CP245:CR245),AVERAGE(CM245:CO245),AVERAGE(CJ245:CL245)),"N/A"))))</f>
        <v>N/A</v>
      </c>
      <c r="CW245">
        <f>MAX(SUM(CJ245:CL245),SUM(CM245:CO245),SUM(CP245:CR245),SUM(CS245:CU245))-MIN(SUM(CJ245:CL245),SUM(CM245:CO245),SUM(CP245:CR245),SUM(CS245:CU245))</f>
        <v>5</v>
      </c>
      <c r="CX245" t="str">
        <f>IF(BE245="Unión por la Patria (Frente de Todos)",AVERAGE(CM245:CO245)-AVERAGE(CJ245:CL245,CP245:CR245,CS245:CU245),IF(BE245="Juntos por el Cambio",AVERAGE(CJ245:CL245)-AVERAGE(CM245:CU245),IF(BE245="La Libertad Avanza",AVERAGE(CP245:CR245)-AVERAGE(CS245:CU245,CJ245:CO245),IF(BE245="Frente de Izquierda",AVERAGE(CS245:CU245)-AVERAGE(CJ245:CR245),"N/A"))))</f>
        <v>N/A</v>
      </c>
      <c r="CY245" t="str">
        <f>IF(BE245="Unión por la Patria (Frente de Todos)",CM245-MIN(CJ245,CP245,CS245),IF(BE245="Juntos por el Cambio",CJ245-MIN(CM245,CP245,CS245),IF(BE245="La Libertad Avanza",CP245-MIN(CJ245,CM245,CS245),IF(BE245="Frente de Izquierda",CS245-MIN(CJ245,CM245,CP245),"N/A"))))</f>
        <v>N/A</v>
      </c>
      <c r="CZ245">
        <f>MAX(CJ245,CM245,CP245,CS245)-MIN(CJ245,CM245,CP245,CS245)</f>
        <v>2</v>
      </c>
      <c r="DA245" t="str">
        <f>IF(BE245="Unión por la Patria (Frente de Todos)",CM245-AVERAGE(CS245,CP245,CJ245),IF(BE245="Juntos por el Cambio",CJ245-AVERAGE(CM245,CP245,CS245),IF(BE245="La Libertad Avanza",CP245-AVERAGE(CS245,CM245,CJ245),IF(BE245="Frente de Izquierda",CS245-AVERAGE(CP245,CM245,CJ245),"N/A"))))</f>
        <v>N/A</v>
      </c>
      <c r="DB245" t="str">
        <f>IF(BE245="Unión por la Patria (Frente de Todos)",CN245-MIN(CK245,CQ245,CT245),IF(BE245="Juntos por el Cambio",CK245-MIN(CN245,CQ245,CT245),IF(BE245="La Libertad Avanza",CQ245-MIN(CK245,CN245,CT245),IF(BE245="Frente de Izquierda",CT245-MIN(CK245,CN245,CQ245),"N/A"))))</f>
        <v>N/A</v>
      </c>
      <c r="DC245">
        <f>MAX(CK245,CN245,CQ245,CT245)-MIN(CK245,CN245,CQ245,CT245)</f>
        <v>3</v>
      </c>
      <c r="DD245" t="str">
        <f>IF(BE245="Unión por la Patria (Frente de Todos)",CN245-AVERAGE(CK245,CQ245,CT245),IF(BE245="Juntos por el Cambio",CK245-AVERAGE(CN245,CQ245,CT245),IF(BE245="La Libertad Avanza",CQ245-AVERAGE(CK245,CN245,CT245),IF(BE245="Frente de Izquierda",CT245-AVERAGE(CK245,CN245,CQ245),"N/A"))))</f>
        <v>N/A</v>
      </c>
      <c r="DE245" t="str">
        <f>IF(BE245="Unión por la Patria (Frente de Todos)",AVERAGE(CJ245:CL245,CP245:CU245),IF(BE245="Juntos por el Cambio",AVERAGE(CM245:CU245),IF(BE245="La Libertad Avanza",AVERAGE(CS245:CU245,CJ245:CO245),IF(BE245="Frente de Izquierda",AVERAGE(CJ245:CR245),"N/A"))))</f>
        <v>N/A</v>
      </c>
      <c r="DF245">
        <v>8</v>
      </c>
      <c r="DG245" t="s">
        <v>518</v>
      </c>
      <c r="DH245" t="s">
        <v>518</v>
      </c>
      <c r="DI245" t="s">
        <v>518</v>
      </c>
      <c r="DJ245" t="s">
        <v>518</v>
      </c>
      <c r="DK245" t="s">
        <v>518</v>
      </c>
      <c r="DL245" t="s">
        <v>518</v>
      </c>
      <c r="DM245" t="s">
        <v>518</v>
      </c>
      <c r="DN245" t="s">
        <v>518</v>
      </c>
      <c r="DO245" t="s">
        <v>518</v>
      </c>
      <c r="DP245" t="s">
        <v>518</v>
      </c>
      <c r="DQ245" t="s">
        <v>518</v>
      </c>
      <c r="DR245" t="s">
        <v>518</v>
      </c>
      <c r="DS245" t="s">
        <v>518</v>
      </c>
      <c r="DT245" t="s">
        <v>518</v>
      </c>
      <c r="DU245" t="s">
        <v>518</v>
      </c>
      <c r="DV245" t="s">
        <v>518</v>
      </c>
      <c r="DW245" t="s">
        <v>518</v>
      </c>
      <c r="DX245" t="s">
        <v>518</v>
      </c>
      <c r="DY245" t="s">
        <v>518</v>
      </c>
      <c r="DZ245" t="s">
        <v>518</v>
      </c>
    </row>
    <row r="246" spans="1:130" x14ac:dyDescent="0.2">
      <c r="A246" s="44">
        <v>1196</v>
      </c>
      <c r="B246" s="44">
        <v>0</v>
      </c>
      <c r="C246" s="44" t="s">
        <v>41</v>
      </c>
      <c r="D246" s="44">
        <v>4</v>
      </c>
      <c r="E246" s="44">
        <v>7</v>
      </c>
      <c r="F246" s="44">
        <v>4</v>
      </c>
      <c r="G246" s="44">
        <v>3</v>
      </c>
      <c r="H246" s="44">
        <v>1</v>
      </c>
      <c r="I246" s="44">
        <v>7</v>
      </c>
      <c r="J246" s="44">
        <v>1</v>
      </c>
      <c r="K246" s="44">
        <f>AVERAGE(ABS(F246-4),ABS(G246-4),ABS(H246-4),ABS(I246-4),ABS(J246-4))</f>
        <v>2</v>
      </c>
      <c r="L246" s="44">
        <v>7</v>
      </c>
      <c r="M246" s="44">
        <v>4</v>
      </c>
      <c r="N246" s="44">
        <v>4</v>
      </c>
      <c r="O246" s="9">
        <f>AVERAGE(L246:N246)</f>
        <v>5</v>
      </c>
      <c r="P246" s="44">
        <v>4</v>
      </c>
      <c r="Q246" s="44">
        <v>7</v>
      </c>
      <c r="R246" s="44">
        <v>7</v>
      </c>
      <c r="S246" s="44">
        <v>7</v>
      </c>
      <c r="T246" s="44">
        <f>-P246+Q246-R246+S246</f>
        <v>3</v>
      </c>
      <c r="U246" s="44"/>
      <c r="V246" s="44"/>
      <c r="W246" s="44"/>
      <c r="X246" s="44"/>
      <c r="Y246" s="44"/>
      <c r="Z246" s="44"/>
      <c r="AA246" s="44"/>
      <c r="AB246" s="44"/>
      <c r="AC246" s="44"/>
      <c r="AD246" s="44"/>
      <c r="AE246" s="44"/>
      <c r="AF246" s="44"/>
      <c r="AG246" s="44" t="e">
        <f>AVERAGE(U246:AF246)</f>
        <v>#DIV/0!</v>
      </c>
      <c r="AH246" s="44">
        <v>5</v>
      </c>
      <c r="AI246" s="44">
        <v>2</v>
      </c>
      <c r="AJ246" s="44">
        <v>5</v>
      </c>
      <c r="AK246" s="44">
        <v>5</v>
      </c>
      <c r="AL246" s="44">
        <v>5</v>
      </c>
      <c r="AM246" s="44">
        <v>5</v>
      </c>
      <c r="AN246" s="44">
        <v>1</v>
      </c>
      <c r="AO246" s="44">
        <v>1</v>
      </c>
      <c r="AP246" s="44">
        <v>1</v>
      </c>
      <c r="AQ246" s="44">
        <v>5</v>
      </c>
      <c r="AR246" s="44">
        <v>4</v>
      </c>
      <c r="AS246" s="44">
        <v>5</v>
      </c>
      <c r="AT246" t="str">
        <f>IF(C246="Unión por la Patria (Frente de Todos)",AVERAGE(AK246:AM246)-MIN(AVERAGE(AH246:AJ246),AVERAGE(AN246:AP246),AVERAGE(AQ246:AS246)),IF(C246="Juntos por el Cambio",AVERAGE(AH246:AJ246)-MIN(AVERAGE(AK246:AM246),AVERAGE(AN246:AP246),AVERAGE(AQ246:AS246)),IF(C246="La Libertad Avanza",AVERAGE(AN246:AP246)-MIN(AVERAGE(AQ246:AS246),AVERAGE(AK246:AM246),AVERAGE(AH246:AJ246)),IF(C246="Frente de Izquierda",AVERAGE(AQ246:AS246)-MIN(AVERAGE(AN246:AP246),AVERAGE(AK246:AM246),AVERAGE(AH246:AJ246)),"N/A"))))</f>
        <v>N/A</v>
      </c>
      <c r="AU246">
        <f>MAX(SUM(AH246:AJ246),SUM(AK246:AM246),SUM(AN246:AP246),SUM(AQ246:AS246))-MIN(SUM(AH246:AJ246),SUM(AK246:AM246),SUM(AN246:AP246),SUM(AQ246:AS246))</f>
        <v>12</v>
      </c>
      <c r="AV246" t="str">
        <f>IF(C246="Unión por la Patria (Frente de Todos)",AVERAGE(AK246:AM246)-AVERAGE(AH246:AJ246,AN246:AP246,AQ246:AS246),IF(C246="Juntos por el Cambio",AVERAGE(AH246:AJ246)-AVERAGE(AK246:AS246),IF(C246="La Libertad Avanza",AVERAGE(AN246:AP246)-AVERAGE(AQ246:AS246,AH246:AM246),IF(C246="Frente de Izquierda",AVERAGE(AQ246:AS246)-AVERAGE(AH246:AP246),"N/A"))))</f>
        <v>N/A</v>
      </c>
      <c r="AW246" t="str">
        <f>IF(C246="Unión por la Patria (Frente de Todos)",AK246-MIN(AH246,AN246,AQ246),IF(C246="Juntos por el Cambio",AH246-MIN(AK246,AN246,AQ246),IF(C246="La Libertad Avanza",AN246-MIN(AH246,AK246,AQ246),IF(C246="Frente de Izquierda",AQ246-MIN(AH246,AK246,AN246),"N/A"))))</f>
        <v>N/A</v>
      </c>
      <c r="AX246">
        <f>MAX(AH246,AK246,AN246,AQ246)-MIN(AH246,AK246,AN246,AQ246)</f>
        <v>4</v>
      </c>
      <c r="AY246" t="str">
        <f>IF(C246="Unión por la Patria (Frente de Todos)",AK246-AVERAGE(AQ246,AN246,AH246),IF(C246="Juntos por el Cambio",AH246-AVERAGE(AK246,AN246,AQ246),IF(C246="La Libertad Avanza",AN246-AVERAGE(AQ246,AK246,AH246),IF(C246="Frente de Izquierda",AQ246-AVERAGE(AN246,AK246,AH246),"N/A"))))</f>
        <v>N/A</v>
      </c>
      <c r="AZ246" t="str">
        <f>IF(C246="Unión por la Patria (Frente de Todos)",AL246-MIN(AI246,AO246,AR246),IF(C246="Juntos por el Cambio",AI246-MIN(AL246,AO246,AR246),IF(C246="La Libertad Avanza",AO246-MIN(AI246,AL246,AR246),IF(C246="Frente de Izquierda",AR246-MIN(AI246,AL246,AO246),"N/A"))))</f>
        <v>N/A</v>
      </c>
      <c r="BA246">
        <f>MAX(AI246,AL246,AO246,AR246)-MIN(AI246,AL246,AO246,AR246)</f>
        <v>4</v>
      </c>
      <c r="BB246" t="str">
        <f>IF(C246="Unión por la Patria (Frente de Todos)",AL246-AVERAGE(AI246,AO246,AR246),IF(C246="Juntos por el Cambio",AI246-AVERAGE(AL246,AO246,AR246),IF(C246="La Libertad Avanza",AO246-AVERAGE(AI246,AL246,AR246),IF(C246="Frente de Izquierda",AR246-AVERAGE(AI246,AL246,AO246),"N/A"))))</f>
        <v>N/A</v>
      </c>
      <c r="BC246" t="str">
        <f>IF(C246="Unión por la Patria (Frente de Todos)",AVERAGE(AH246:AJ246,AN246:AS246),IF(C246="Juntos por el Cambio",AVERAGE(AK246:AS246),IF(C246="La Libertad Avanza",AVERAGE(AQ246:AS246,AH246:AM246),IF(C246="Frente de Izquierda",AVERAGE(AH246:AP246),"N/A"))))</f>
        <v>N/A</v>
      </c>
      <c r="BE246" t="s">
        <v>41</v>
      </c>
      <c r="BF246">
        <v>4</v>
      </c>
      <c r="BG246">
        <v>7</v>
      </c>
      <c r="BH246">
        <v>4</v>
      </c>
      <c r="BI246">
        <v>7</v>
      </c>
      <c r="BJ246">
        <v>1</v>
      </c>
      <c r="BK246">
        <v>7</v>
      </c>
      <c r="BL246">
        <v>1</v>
      </c>
      <c r="BM246" s="44">
        <f>AVERAGE(ABS(BH246-4),ABS(BI246-4),ABS(BJ246-4),ABS(BK246-4),ABS(BL246-4))</f>
        <v>2.4</v>
      </c>
      <c r="BN246">
        <v>7</v>
      </c>
      <c r="BO246">
        <v>5</v>
      </c>
      <c r="BP246">
        <v>4</v>
      </c>
      <c r="BQ246" s="9">
        <f>AVERAGE(BN246:BP246)</f>
        <v>5.333333333333333</v>
      </c>
      <c r="BR246">
        <v>5</v>
      </c>
      <c r="BS246">
        <v>7</v>
      </c>
      <c r="BT246">
        <v>5</v>
      </c>
      <c r="BU246">
        <v>7</v>
      </c>
      <c r="BV246" s="44">
        <f>-BR246+BS246-BT246+BU246</f>
        <v>4</v>
      </c>
      <c r="CI246" t="str">
        <f>IF(AR246="Unión por la Patria (Frente de Todos)",AVERAGE(BZ246:CB246)-MIN(AVERAGE(BW246:BY246),AVERAGE(CC246:CE246),AVERAGE(CF246:CH246)),IF(AR246="Juntos por el Cambio",AVERAGE(BW246:BY246)-MIN(AVERAGE(BZ246:CB246),AVERAGE(CC246:CE246),AVERAGE(CF246:CH246)),IF(AR246="La Libertad Avanza",AVERAGE(CC246:CE246)-MIN(AVERAGE(CF246:CH246),AVERAGE(BZ246:CB246),AVERAGE(BW246:BY246)),IF(AR246="Frente de Izquierda",AVERAGE(CF246:CH246)-MIN(AVERAGE(CC246:CE246),AVERAGE(BZ246:CB246),AVERAGE(BW246:BY246)),"N/A"))))</f>
        <v>N/A</v>
      </c>
      <c r="CJ246">
        <v>4</v>
      </c>
      <c r="CK246">
        <v>4</v>
      </c>
      <c r="CL246">
        <v>3</v>
      </c>
      <c r="CM246">
        <v>4</v>
      </c>
      <c r="CN246">
        <v>5</v>
      </c>
      <c r="CO246">
        <v>5</v>
      </c>
      <c r="CP246">
        <v>1</v>
      </c>
      <c r="CQ246">
        <v>1</v>
      </c>
      <c r="CR246">
        <v>1</v>
      </c>
      <c r="CS246">
        <v>5</v>
      </c>
      <c r="CT246">
        <v>5</v>
      </c>
      <c r="CU246">
        <v>5</v>
      </c>
      <c r="CV246" t="str">
        <f>IF(BE246="Unión por la Patria (Frente de Todos)",AVERAGE(CM246:CO246)-MIN(AVERAGE(CJ246:CL246),AVERAGE(CP246:CR246),AVERAGE(CS246:CU246)),IF(BE246="Juntos por el Cambio",AVERAGE(CJ246:CL246)-MIN(AVERAGE(CM246:CO246),AVERAGE(CP246:CR246),AVERAGE(CS246:CU246)),IF(BE246="La Libertad Avanza",AVERAGE(CP246:CR246)-MIN(AVERAGE(CS246:CU246),AVERAGE(CM246:CO246),AVERAGE(CJ246:CL246)),IF(BE246="Frente de Izquierda",AVERAGE(CS246:CU246)-MIN(AVERAGE(CP246:CR246),AVERAGE(CM246:CO246),AVERAGE(CJ246:CL246)),"N/A"))))</f>
        <v>N/A</v>
      </c>
      <c r="CW246">
        <f>MAX(SUM(CJ246:CL246),SUM(CM246:CO246),SUM(CP246:CR246),SUM(CS246:CU246))-MIN(SUM(CJ246:CL246),SUM(CM246:CO246),SUM(CP246:CR246),SUM(CS246:CU246))</f>
        <v>12</v>
      </c>
      <c r="CX246" t="str">
        <f>IF(BE246="Unión por la Patria (Frente de Todos)",AVERAGE(CM246:CO246)-AVERAGE(CJ246:CL246,CP246:CR246,CS246:CU246),IF(BE246="Juntos por el Cambio",AVERAGE(CJ246:CL246)-AVERAGE(CM246:CU246),IF(BE246="La Libertad Avanza",AVERAGE(CP246:CR246)-AVERAGE(CS246:CU246,CJ246:CO246),IF(BE246="Frente de Izquierda",AVERAGE(CS246:CU246)-AVERAGE(CJ246:CR246),"N/A"))))</f>
        <v>N/A</v>
      </c>
      <c r="CY246" t="str">
        <f>IF(BE246="Unión por la Patria (Frente de Todos)",CM246-MIN(CJ246,CP246,CS246),IF(BE246="Juntos por el Cambio",CJ246-MIN(CM246,CP246,CS246),IF(BE246="La Libertad Avanza",CP246-MIN(CJ246,CM246,CS246),IF(BE246="Frente de Izquierda",CS246-MIN(CJ246,CM246,CP246),"N/A"))))</f>
        <v>N/A</v>
      </c>
      <c r="CZ246">
        <f>MAX(CJ246,CM246,CP246,CS246)-MIN(CJ246,CM246,CP246,CS246)</f>
        <v>4</v>
      </c>
      <c r="DA246" t="str">
        <f>IF(BE246="Unión por la Patria (Frente de Todos)",CM246-AVERAGE(CS246,CP246,CJ246),IF(BE246="Juntos por el Cambio",CJ246-AVERAGE(CM246,CP246,CS246),IF(BE246="La Libertad Avanza",CP246-AVERAGE(CS246,CM246,CJ246),IF(BE246="Frente de Izquierda",CS246-AVERAGE(CP246,CM246,CJ246),"N/A"))))</f>
        <v>N/A</v>
      </c>
      <c r="DB246" t="str">
        <f>IF(BE246="Unión por la Patria (Frente de Todos)",CN246-MIN(CK246,CQ246,CT246),IF(BE246="Juntos por el Cambio",CK246-MIN(CN246,CQ246,CT246),IF(BE246="La Libertad Avanza",CQ246-MIN(CK246,CN246,CT246),IF(BE246="Frente de Izquierda",CT246-MIN(CK246,CN246,CQ246),"N/A"))))</f>
        <v>N/A</v>
      </c>
      <c r="DC246">
        <f>MAX(CK246,CN246,CQ246,CT246)-MIN(CK246,CN246,CQ246,CT246)</f>
        <v>4</v>
      </c>
      <c r="DD246" t="str">
        <f>IF(BE246="Unión por la Patria (Frente de Todos)",CN246-AVERAGE(CK246,CQ246,CT246),IF(BE246="Juntos por el Cambio",CK246-AVERAGE(CN246,CQ246,CT246),IF(BE246="La Libertad Avanza",CQ246-AVERAGE(CK246,CN246,CT246),IF(BE246="Frente de Izquierda",CT246-AVERAGE(CK246,CN246,CQ246),"N/A"))))</f>
        <v>N/A</v>
      </c>
      <c r="DE246" t="str">
        <f>IF(BE246="Unión por la Patria (Frente de Todos)",AVERAGE(CJ246:CL246,CP246:CU246),IF(BE246="Juntos por el Cambio",AVERAGE(CM246:CU246),IF(BE246="La Libertad Avanza",AVERAGE(CS246:CU246,CJ246:CO246),IF(BE246="Frente de Izquierda",AVERAGE(CJ246:CR246),"N/A"))))</f>
        <v>N/A</v>
      </c>
      <c r="DF246">
        <v>7</v>
      </c>
      <c r="DG246" t="s">
        <v>518</v>
      </c>
      <c r="DH246" t="s">
        <v>518</v>
      </c>
      <c r="DI246" t="s">
        <v>518</v>
      </c>
      <c r="DJ246" t="s">
        <v>518</v>
      </c>
      <c r="DK246" t="s">
        <v>518</v>
      </c>
      <c r="DL246" t="s">
        <v>518</v>
      </c>
      <c r="DM246" t="s">
        <v>518</v>
      </c>
      <c r="DN246" t="s">
        <v>518</v>
      </c>
      <c r="DO246" t="s">
        <v>518</v>
      </c>
      <c r="DP246" t="s">
        <v>518</v>
      </c>
      <c r="DQ246" t="s">
        <v>518</v>
      </c>
      <c r="DR246" t="s">
        <v>518</v>
      </c>
      <c r="DS246" t="s">
        <v>518</v>
      </c>
      <c r="DT246" t="s">
        <v>518</v>
      </c>
      <c r="DU246" t="s">
        <v>518</v>
      </c>
      <c r="DV246" t="s">
        <v>518</v>
      </c>
      <c r="DW246" t="s">
        <v>518</v>
      </c>
      <c r="DX246" t="s">
        <v>518</v>
      </c>
      <c r="DY246" t="s">
        <v>518</v>
      </c>
      <c r="DZ246" t="s">
        <v>518</v>
      </c>
    </row>
    <row r="247" spans="1:130" x14ac:dyDescent="0.2">
      <c r="A247" s="44">
        <v>1480</v>
      </c>
      <c r="B247" s="44">
        <v>0</v>
      </c>
      <c r="C247" s="44" t="s">
        <v>41</v>
      </c>
      <c r="D247" s="44">
        <v>5</v>
      </c>
      <c r="E247" s="44">
        <v>5</v>
      </c>
      <c r="F247" s="44">
        <v>4</v>
      </c>
      <c r="G247" s="44">
        <v>2</v>
      </c>
      <c r="H247" s="44">
        <v>2</v>
      </c>
      <c r="I247" s="44">
        <v>4</v>
      </c>
      <c r="J247" s="44">
        <v>5</v>
      </c>
      <c r="K247" s="44">
        <f>AVERAGE(ABS(F247-4),ABS(G247-4),ABS(H247-4),ABS(I247-4),ABS(J247-4))</f>
        <v>1</v>
      </c>
      <c r="L247" s="44">
        <v>7</v>
      </c>
      <c r="M247" s="44">
        <v>6</v>
      </c>
      <c r="N247" s="44">
        <v>7</v>
      </c>
      <c r="O247" s="9">
        <f>AVERAGE(L247:N247)</f>
        <v>6.666666666666667</v>
      </c>
      <c r="P247" s="44">
        <v>4</v>
      </c>
      <c r="Q247" s="44">
        <v>7</v>
      </c>
      <c r="R247" s="44">
        <v>4</v>
      </c>
      <c r="S247" s="44">
        <v>7</v>
      </c>
      <c r="T247" s="44">
        <f>-P247+Q247-R247+S247</f>
        <v>6</v>
      </c>
      <c r="U247" s="44"/>
      <c r="V247" s="44"/>
      <c r="W247" s="44"/>
      <c r="X247" s="44"/>
      <c r="Y247" s="44"/>
      <c r="Z247" s="44"/>
      <c r="AA247" s="44"/>
      <c r="AB247" s="44"/>
      <c r="AC247" s="44"/>
      <c r="AD247" s="44"/>
      <c r="AE247" s="44"/>
      <c r="AF247" s="44"/>
      <c r="AG247" s="44" t="e">
        <f>AVERAGE(U247:AF247)</f>
        <v>#DIV/0!</v>
      </c>
      <c r="AH247" s="44">
        <v>6</v>
      </c>
      <c r="AI247" s="44">
        <v>5</v>
      </c>
      <c r="AJ247" s="44">
        <v>6</v>
      </c>
      <c r="AK247" s="44">
        <v>6</v>
      </c>
      <c r="AL247" s="44">
        <v>5</v>
      </c>
      <c r="AM247" s="44">
        <v>6</v>
      </c>
      <c r="AN247" s="44">
        <v>6</v>
      </c>
      <c r="AO247" s="44">
        <v>5</v>
      </c>
      <c r="AP247" s="44">
        <v>5</v>
      </c>
      <c r="AQ247" s="44">
        <v>6</v>
      </c>
      <c r="AR247" s="44">
        <v>5</v>
      </c>
      <c r="AS247" s="44">
        <v>6</v>
      </c>
      <c r="AT247" t="str">
        <f>IF(C247="Unión por la Patria (Frente de Todos)",AVERAGE(AK247:AM247)-MIN(AVERAGE(AH247:AJ247),AVERAGE(AN247:AP247),AVERAGE(AQ247:AS247)),IF(C247="Juntos por el Cambio",AVERAGE(AH247:AJ247)-MIN(AVERAGE(AK247:AM247),AVERAGE(AN247:AP247),AVERAGE(AQ247:AS247)),IF(C247="La Libertad Avanza",AVERAGE(AN247:AP247)-MIN(AVERAGE(AQ247:AS247),AVERAGE(AK247:AM247),AVERAGE(AH247:AJ247)),IF(C247="Frente de Izquierda",AVERAGE(AQ247:AS247)-MIN(AVERAGE(AN247:AP247),AVERAGE(AK247:AM247),AVERAGE(AH247:AJ247)),"N/A"))))</f>
        <v>N/A</v>
      </c>
      <c r="AU247">
        <f>MAX(SUM(AH247:AJ247),SUM(AK247:AM247),SUM(AN247:AP247),SUM(AQ247:AS247))-MIN(SUM(AH247:AJ247),SUM(AK247:AM247),SUM(AN247:AP247),SUM(AQ247:AS247))</f>
        <v>1</v>
      </c>
      <c r="AV247" t="str">
        <f>IF(C247="Unión por la Patria (Frente de Todos)",AVERAGE(AK247:AM247)-AVERAGE(AH247:AJ247,AN247:AP247,AQ247:AS247),IF(C247="Juntos por el Cambio",AVERAGE(AH247:AJ247)-AVERAGE(AK247:AS247),IF(C247="La Libertad Avanza",AVERAGE(AN247:AP247)-AVERAGE(AQ247:AS247,AH247:AM247),IF(C247="Frente de Izquierda",AVERAGE(AQ247:AS247)-AVERAGE(AH247:AP247),"N/A"))))</f>
        <v>N/A</v>
      </c>
      <c r="AW247" t="str">
        <f>IF(C247="Unión por la Patria (Frente de Todos)",AK247-MIN(AH247,AN247,AQ247),IF(C247="Juntos por el Cambio",AH247-MIN(AK247,AN247,AQ247),IF(C247="La Libertad Avanza",AN247-MIN(AH247,AK247,AQ247),IF(C247="Frente de Izquierda",AQ247-MIN(AH247,AK247,AN247),"N/A"))))</f>
        <v>N/A</v>
      </c>
      <c r="AX247">
        <f>MAX(AH247,AK247,AN247,AQ247)-MIN(AH247,AK247,AN247,AQ247)</f>
        <v>0</v>
      </c>
      <c r="AY247" t="str">
        <f>IF(C247="Unión por la Patria (Frente de Todos)",AK247-AVERAGE(AQ247,AN247,AH247),IF(C247="Juntos por el Cambio",AH247-AVERAGE(AK247,AN247,AQ247),IF(C247="La Libertad Avanza",AN247-AVERAGE(AQ247,AK247,AH247),IF(C247="Frente de Izquierda",AQ247-AVERAGE(AN247,AK247,AH247),"N/A"))))</f>
        <v>N/A</v>
      </c>
      <c r="AZ247" t="str">
        <f>IF(C247="Unión por la Patria (Frente de Todos)",AL247-MIN(AI247,AO247,AR247),IF(C247="Juntos por el Cambio",AI247-MIN(AL247,AO247,AR247),IF(C247="La Libertad Avanza",AO247-MIN(AI247,AL247,AR247),IF(C247="Frente de Izquierda",AR247-MIN(AI247,AL247,AO247),"N/A"))))</f>
        <v>N/A</v>
      </c>
      <c r="BA247">
        <f>MAX(AI247,AL247,AO247,AR247)-MIN(AI247,AL247,AO247,AR247)</f>
        <v>0</v>
      </c>
      <c r="BB247" t="str">
        <f>IF(C247="Unión por la Patria (Frente de Todos)",AL247-AVERAGE(AI247,AO247,AR247),IF(C247="Juntos por el Cambio",AI247-AVERAGE(AL247,AO247,AR247),IF(C247="La Libertad Avanza",AO247-AVERAGE(AI247,AL247,AR247),IF(C247="Frente de Izquierda",AR247-AVERAGE(AI247,AL247,AO247),"N/A"))))</f>
        <v>N/A</v>
      </c>
      <c r="BC247" t="str">
        <f>IF(C247="Unión por la Patria (Frente de Todos)",AVERAGE(AH247:AJ247,AN247:AS247),IF(C247="Juntos por el Cambio",AVERAGE(AK247:AS247),IF(C247="La Libertad Avanza",AVERAGE(AQ247:AS247,AH247:AM247),IF(C247="Frente de Izquierda",AVERAGE(AH247:AP247),"N/A"))))</f>
        <v>N/A</v>
      </c>
      <c r="BE247" t="s">
        <v>41</v>
      </c>
      <c r="BF247">
        <v>6</v>
      </c>
      <c r="BG247">
        <v>6</v>
      </c>
      <c r="BH247">
        <v>4</v>
      </c>
      <c r="BI247">
        <v>3</v>
      </c>
      <c r="BJ247">
        <v>2</v>
      </c>
      <c r="BK247">
        <v>4</v>
      </c>
      <c r="BL247">
        <v>5</v>
      </c>
      <c r="BM247" s="44">
        <f>AVERAGE(ABS(BH247-4),ABS(BI247-4),ABS(BJ247-4),ABS(BK247-4),ABS(BL247-4))</f>
        <v>0.8</v>
      </c>
      <c r="BN247">
        <v>7</v>
      </c>
      <c r="BO247">
        <v>6</v>
      </c>
      <c r="BP247">
        <v>6</v>
      </c>
      <c r="BQ247" s="9">
        <f>AVERAGE(BN247:BP247)</f>
        <v>6.333333333333333</v>
      </c>
      <c r="BR247">
        <v>3</v>
      </c>
      <c r="BS247">
        <v>7</v>
      </c>
      <c r="BT247">
        <v>3</v>
      </c>
      <c r="BU247">
        <v>7</v>
      </c>
      <c r="BV247" s="44">
        <f>-BR247+BS247-BT247+BU247</f>
        <v>8</v>
      </c>
      <c r="CI247" t="str">
        <f>IF(AR247="Unión por la Patria (Frente de Todos)",AVERAGE(BZ247:CB247)-MIN(AVERAGE(BW247:BY247),AVERAGE(CC247:CE247),AVERAGE(CF247:CH247)),IF(AR247="Juntos por el Cambio",AVERAGE(BW247:BY247)-MIN(AVERAGE(BZ247:CB247),AVERAGE(CC247:CE247),AVERAGE(CF247:CH247)),IF(AR247="La Libertad Avanza",AVERAGE(CC247:CE247)-MIN(AVERAGE(CF247:CH247),AVERAGE(BZ247:CB247),AVERAGE(BW247:BY247)),IF(AR247="Frente de Izquierda",AVERAGE(CF247:CH247)-MIN(AVERAGE(CC247:CE247),AVERAGE(BZ247:CB247),AVERAGE(BW247:BY247)),"N/A"))))</f>
        <v>N/A</v>
      </c>
      <c r="CJ247">
        <v>5</v>
      </c>
      <c r="CK247">
        <v>5</v>
      </c>
      <c r="CL247">
        <v>5</v>
      </c>
      <c r="CM247">
        <v>5</v>
      </c>
      <c r="CN247">
        <v>5</v>
      </c>
      <c r="CO247">
        <v>5</v>
      </c>
      <c r="CP247">
        <v>6</v>
      </c>
      <c r="CQ247">
        <v>5</v>
      </c>
      <c r="CR247">
        <v>5</v>
      </c>
      <c r="CS247">
        <v>6</v>
      </c>
      <c r="CT247">
        <v>5</v>
      </c>
      <c r="CU247">
        <v>5</v>
      </c>
      <c r="CV247" t="str">
        <f>IF(BE247="Unión por la Patria (Frente de Todos)",AVERAGE(CM247:CO247)-MIN(AVERAGE(CJ247:CL247),AVERAGE(CP247:CR247),AVERAGE(CS247:CU247)),IF(BE247="Juntos por el Cambio",AVERAGE(CJ247:CL247)-MIN(AVERAGE(CM247:CO247),AVERAGE(CP247:CR247),AVERAGE(CS247:CU247)),IF(BE247="La Libertad Avanza",AVERAGE(CP247:CR247)-MIN(AVERAGE(CS247:CU247),AVERAGE(CM247:CO247),AVERAGE(CJ247:CL247)),IF(BE247="Frente de Izquierda",AVERAGE(CS247:CU247)-MIN(AVERAGE(CP247:CR247),AVERAGE(CM247:CO247),AVERAGE(CJ247:CL247)),"N/A"))))</f>
        <v>N/A</v>
      </c>
      <c r="CW247">
        <f>MAX(SUM(CJ247:CL247),SUM(CM247:CO247),SUM(CP247:CR247),SUM(CS247:CU247))-MIN(SUM(CJ247:CL247),SUM(CM247:CO247),SUM(CP247:CR247),SUM(CS247:CU247))</f>
        <v>1</v>
      </c>
      <c r="CX247" t="str">
        <f>IF(BE247="Unión por la Patria (Frente de Todos)",AVERAGE(CM247:CO247)-AVERAGE(CJ247:CL247,CP247:CR247,CS247:CU247),IF(BE247="Juntos por el Cambio",AVERAGE(CJ247:CL247)-AVERAGE(CM247:CU247),IF(BE247="La Libertad Avanza",AVERAGE(CP247:CR247)-AVERAGE(CS247:CU247,CJ247:CO247),IF(BE247="Frente de Izquierda",AVERAGE(CS247:CU247)-AVERAGE(CJ247:CR247),"N/A"))))</f>
        <v>N/A</v>
      </c>
      <c r="CY247" t="str">
        <f>IF(BE247="Unión por la Patria (Frente de Todos)",CM247-MIN(CJ247,CP247,CS247),IF(BE247="Juntos por el Cambio",CJ247-MIN(CM247,CP247,CS247),IF(BE247="La Libertad Avanza",CP247-MIN(CJ247,CM247,CS247),IF(BE247="Frente de Izquierda",CS247-MIN(CJ247,CM247,CP247),"N/A"))))</f>
        <v>N/A</v>
      </c>
      <c r="CZ247">
        <f>MAX(CJ247,CM247,CP247,CS247)-MIN(CJ247,CM247,CP247,CS247)</f>
        <v>1</v>
      </c>
      <c r="DA247" t="str">
        <f>IF(BE247="Unión por la Patria (Frente de Todos)",CM247-AVERAGE(CS247,CP247,CJ247),IF(BE247="Juntos por el Cambio",CJ247-AVERAGE(CM247,CP247,CS247),IF(BE247="La Libertad Avanza",CP247-AVERAGE(CS247,CM247,CJ247),IF(BE247="Frente de Izquierda",CS247-AVERAGE(CP247,CM247,CJ247),"N/A"))))</f>
        <v>N/A</v>
      </c>
      <c r="DB247" t="str">
        <f>IF(BE247="Unión por la Patria (Frente de Todos)",CN247-MIN(CK247,CQ247,CT247),IF(BE247="Juntos por el Cambio",CK247-MIN(CN247,CQ247,CT247),IF(BE247="La Libertad Avanza",CQ247-MIN(CK247,CN247,CT247),IF(BE247="Frente de Izquierda",CT247-MIN(CK247,CN247,CQ247),"N/A"))))</f>
        <v>N/A</v>
      </c>
      <c r="DC247">
        <f>MAX(CK247,CN247,CQ247,CT247)-MIN(CK247,CN247,CQ247,CT247)</f>
        <v>0</v>
      </c>
      <c r="DD247" t="str">
        <f>IF(BE247="Unión por la Patria (Frente de Todos)",CN247-AVERAGE(CK247,CQ247,CT247),IF(BE247="Juntos por el Cambio",CK247-AVERAGE(CN247,CQ247,CT247),IF(BE247="La Libertad Avanza",CQ247-AVERAGE(CK247,CN247,CT247),IF(BE247="Frente de Izquierda",CT247-AVERAGE(CK247,CN247,CQ247),"N/A"))))</f>
        <v>N/A</v>
      </c>
      <c r="DE247" t="str">
        <f>IF(BE247="Unión por la Patria (Frente de Todos)",AVERAGE(CJ247:CL247,CP247:CU247),IF(BE247="Juntos por el Cambio",AVERAGE(CM247:CU247),IF(BE247="La Libertad Avanza",AVERAGE(CS247:CU247,CJ247:CO247),IF(BE247="Frente de Izquierda",AVERAGE(CJ247:CR247),"N/A"))))</f>
        <v>N/A</v>
      </c>
      <c r="DF247">
        <v>5</v>
      </c>
      <c r="DG247" t="s">
        <v>518</v>
      </c>
      <c r="DH247" t="s">
        <v>518</v>
      </c>
      <c r="DI247" t="s">
        <v>518</v>
      </c>
      <c r="DJ247" t="s">
        <v>518</v>
      </c>
      <c r="DK247" t="s">
        <v>518</v>
      </c>
      <c r="DL247" t="s">
        <v>518</v>
      </c>
      <c r="DM247" t="s">
        <v>518</v>
      </c>
      <c r="DN247" t="s">
        <v>518</v>
      </c>
      <c r="DO247" t="s">
        <v>518</v>
      </c>
      <c r="DP247" t="s">
        <v>518</v>
      </c>
      <c r="DQ247" t="s">
        <v>518</v>
      </c>
      <c r="DR247" t="s">
        <v>518</v>
      </c>
      <c r="DS247" t="s">
        <v>518</v>
      </c>
      <c r="DT247" t="s">
        <v>518</v>
      </c>
      <c r="DU247" t="s">
        <v>518</v>
      </c>
      <c r="DV247" t="s">
        <v>518</v>
      </c>
      <c r="DW247" t="s">
        <v>518</v>
      </c>
      <c r="DX247" t="s">
        <v>518</v>
      </c>
      <c r="DY247" t="s">
        <v>518</v>
      </c>
      <c r="DZ247" t="s">
        <v>518</v>
      </c>
    </row>
    <row r="248" spans="1:130" x14ac:dyDescent="0.2">
      <c r="A248" s="44">
        <v>426</v>
      </c>
      <c r="B248" s="44">
        <v>0</v>
      </c>
      <c r="C248" s="44" t="s">
        <v>45</v>
      </c>
      <c r="D248" s="44">
        <v>3</v>
      </c>
      <c r="E248" s="44">
        <v>3</v>
      </c>
      <c r="F248" s="44">
        <v>3</v>
      </c>
      <c r="G248" s="44">
        <v>3</v>
      </c>
      <c r="H248" s="44">
        <v>3</v>
      </c>
      <c r="I248" s="44">
        <v>3</v>
      </c>
      <c r="J248" s="44">
        <v>3</v>
      </c>
      <c r="K248" s="44">
        <f>AVERAGE(ABS(F248-4),ABS(G248-4),ABS(H248-4),ABS(I248-4),ABS(J248-4))</f>
        <v>1</v>
      </c>
      <c r="L248" s="44">
        <v>3</v>
      </c>
      <c r="M248" s="44">
        <v>3</v>
      </c>
      <c r="N248" s="44">
        <v>3</v>
      </c>
      <c r="O248" s="9">
        <f>AVERAGE(L248:N248)</f>
        <v>3</v>
      </c>
      <c r="P248" s="44">
        <v>3</v>
      </c>
      <c r="Q248" s="44">
        <v>3</v>
      </c>
      <c r="R248" s="44">
        <v>3</v>
      </c>
      <c r="S248" s="44">
        <v>3</v>
      </c>
      <c r="T248" s="44">
        <f>-P248+Q248-R248+S248</f>
        <v>0</v>
      </c>
      <c r="U248" s="44"/>
      <c r="V248" s="44"/>
      <c r="W248" s="44"/>
      <c r="X248" s="44"/>
      <c r="Y248" s="44"/>
      <c r="Z248" s="44"/>
      <c r="AA248" s="44"/>
      <c r="AB248" s="44"/>
      <c r="AC248" s="44"/>
      <c r="AD248" s="44"/>
      <c r="AE248" s="44"/>
      <c r="AF248" s="44"/>
      <c r="AG248" s="44" t="e">
        <f>AVERAGE(U248:AF248)</f>
        <v>#DIV/0!</v>
      </c>
      <c r="AH248" s="44">
        <v>3</v>
      </c>
      <c r="AI248" s="44">
        <v>3</v>
      </c>
      <c r="AJ248" s="44">
        <v>3</v>
      </c>
      <c r="AK248" s="44">
        <v>3</v>
      </c>
      <c r="AL248" s="44">
        <v>3</v>
      </c>
      <c r="AM248" s="44">
        <v>3</v>
      </c>
      <c r="AN248" s="44">
        <v>3</v>
      </c>
      <c r="AO248" s="44">
        <v>3</v>
      </c>
      <c r="AP248" s="44">
        <v>3</v>
      </c>
      <c r="AQ248" s="44">
        <v>3</v>
      </c>
      <c r="AR248" s="44">
        <v>3</v>
      </c>
      <c r="AS248" s="44">
        <v>3</v>
      </c>
      <c r="AT248" t="str">
        <f>IF(C248="Unión por la Patria (Frente de Todos)",AVERAGE(AK248:AM248)-MIN(AVERAGE(AH248:AJ248),AVERAGE(AN248:AP248),AVERAGE(AQ248:AS248)),IF(C248="Juntos por el Cambio",AVERAGE(AH248:AJ248)-MIN(AVERAGE(AK248:AM248),AVERAGE(AN248:AP248),AVERAGE(AQ248:AS248)),IF(C248="La Libertad Avanza",AVERAGE(AN248:AP248)-MIN(AVERAGE(AQ248:AS248),AVERAGE(AK248:AM248),AVERAGE(AH248:AJ248)),IF(C248="Frente de Izquierda",AVERAGE(AQ248:AS248)-MIN(AVERAGE(AN248:AP248),AVERAGE(AK248:AM248),AVERAGE(AH248:AJ248)),"N/A"))))</f>
        <v>N/A</v>
      </c>
      <c r="AU248">
        <f>MAX(SUM(AH248:AJ248),SUM(AK248:AM248),SUM(AN248:AP248),SUM(AQ248:AS248))-MIN(SUM(AH248:AJ248),SUM(AK248:AM248),SUM(AN248:AP248),SUM(AQ248:AS248))</f>
        <v>0</v>
      </c>
      <c r="AV248" t="str">
        <f>IF(C248="Unión por la Patria (Frente de Todos)",AVERAGE(AK248:AM248)-AVERAGE(AH248:AJ248,AN248:AP248,AQ248:AS248),IF(C248="Juntos por el Cambio",AVERAGE(AH248:AJ248)-AVERAGE(AK248:AS248),IF(C248="La Libertad Avanza",AVERAGE(AN248:AP248)-AVERAGE(AQ248:AS248,AH248:AM248),IF(C248="Frente de Izquierda",AVERAGE(AQ248:AS248)-AVERAGE(AH248:AP248),"N/A"))))</f>
        <v>N/A</v>
      </c>
      <c r="AW248" t="str">
        <f>IF(C248="Unión por la Patria (Frente de Todos)",AK248-MIN(AH248,AN248,AQ248),IF(C248="Juntos por el Cambio",AH248-MIN(AK248,AN248,AQ248),IF(C248="La Libertad Avanza",AN248-MIN(AH248,AK248,AQ248),IF(C248="Frente de Izquierda",AQ248-MIN(AH248,AK248,AN248),"N/A"))))</f>
        <v>N/A</v>
      </c>
      <c r="AX248">
        <f>MAX(AH248,AK248,AN248,AQ248)-MIN(AH248,AK248,AN248,AQ248)</f>
        <v>0</v>
      </c>
      <c r="AY248" t="str">
        <f>IF(C248="Unión por la Patria (Frente de Todos)",AK248-AVERAGE(AQ248,AN248,AH248),IF(C248="Juntos por el Cambio",AH248-AVERAGE(AK248,AN248,AQ248),IF(C248="La Libertad Avanza",AN248-AVERAGE(AQ248,AK248,AH248),IF(C248="Frente de Izquierda",AQ248-AVERAGE(AN248,AK248,AH248),"N/A"))))</f>
        <v>N/A</v>
      </c>
      <c r="AZ248" t="str">
        <f>IF(C248="Unión por la Patria (Frente de Todos)",AL248-MIN(AI248,AO248,AR248),IF(C248="Juntos por el Cambio",AI248-MIN(AL248,AO248,AR248),IF(C248="La Libertad Avanza",AO248-MIN(AI248,AL248,AR248),IF(C248="Frente de Izquierda",AR248-MIN(AI248,AL248,AO248),"N/A"))))</f>
        <v>N/A</v>
      </c>
      <c r="BA248">
        <f>MAX(AI248,AL248,AO248,AR248)-MIN(AI248,AL248,AO248,AR248)</f>
        <v>0</v>
      </c>
      <c r="BB248" t="str">
        <f>IF(C248="Unión por la Patria (Frente de Todos)",AL248-AVERAGE(AI248,AO248,AR248),IF(C248="Juntos por el Cambio",AI248-AVERAGE(AL248,AO248,AR248),IF(C248="La Libertad Avanza",AO248-AVERAGE(AI248,AL248,AR248),IF(C248="Frente de Izquierda",AR248-AVERAGE(AI248,AL248,AO248),"N/A"))))</f>
        <v>N/A</v>
      </c>
      <c r="BC248" t="str">
        <f>IF(C248="Unión por la Patria (Frente de Todos)",AVERAGE(AH248:AJ248,AN248:AS248),IF(C248="Juntos por el Cambio",AVERAGE(AK248:AS248),IF(C248="La Libertad Avanza",AVERAGE(AQ248:AS248,AH248:AM248),IF(C248="Frente de Izquierda",AVERAGE(AH248:AP248),"N/A"))))</f>
        <v>N/A</v>
      </c>
      <c r="BE248" t="s">
        <v>89</v>
      </c>
      <c r="BF248">
        <v>2</v>
      </c>
      <c r="BG248">
        <v>3</v>
      </c>
      <c r="BH248">
        <v>4</v>
      </c>
      <c r="BI248">
        <v>4</v>
      </c>
      <c r="BJ248">
        <v>2</v>
      </c>
      <c r="BK248">
        <v>3</v>
      </c>
      <c r="BL248">
        <v>2</v>
      </c>
      <c r="BM248" s="44">
        <f>AVERAGE(ABS(BH248-4),ABS(BI248-4),ABS(BJ248-4),ABS(BK248-4),ABS(BL248-4))</f>
        <v>1</v>
      </c>
      <c r="BN248">
        <v>4</v>
      </c>
      <c r="BO248">
        <v>1</v>
      </c>
      <c r="BP248">
        <v>5</v>
      </c>
      <c r="BQ248" s="9">
        <f>AVERAGE(BN248:BP248)</f>
        <v>3.3333333333333335</v>
      </c>
      <c r="BR248">
        <v>2</v>
      </c>
      <c r="BS248">
        <v>2</v>
      </c>
      <c r="BT248">
        <v>1</v>
      </c>
      <c r="BU248">
        <v>2</v>
      </c>
      <c r="BV248" s="44">
        <f>-BR248+BS248-BT248+BU248</f>
        <v>1</v>
      </c>
      <c r="BW248">
        <v>0</v>
      </c>
      <c r="BX248">
        <v>0</v>
      </c>
      <c r="BY248">
        <v>0</v>
      </c>
      <c r="BZ248">
        <v>0</v>
      </c>
      <c r="CA248">
        <v>0</v>
      </c>
      <c r="CB248">
        <v>0</v>
      </c>
      <c r="CC248">
        <v>0</v>
      </c>
      <c r="CD248">
        <v>0</v>
      </c>
      <c r="CE248">
        <v>0</v>
      </c>
      <c r="CF248">
        <v>0</v>
      </c>
      <c r="CG248">
        <v>0</v>
      </c>
      <c r="CH248">
        <v>0</v>
      </c>
      <c r="CI248" t="s">
        <v>518</v>
      </c>
      <c r="CJ248">
        <v>3</v>
      </c>
      <c r="CK248">
        <v>3</v>
      </c>
      <c r="CL248">
        <v>3</v>
      </c>
      <c r="CM248">
        <v>2</v>
      </c>
      <c r="CN248">
        <v>2</v>
      </c>
      <c r="CO248">
        <v>2</v>
      </c>
      <c r="CP248">
        <v>4</v>
      </c>
      <c r="CQ248">
        <v>4</v>
      </c>
      <c r="CR248">
        <v>4</v>
      </c>
      <c r="CS248">
        <v>1</v>
      </c>
      <c r="CT248">
        <v>1</v>
      </c>
      <c r="CU248">
        <v>1</v>
      </c>
      <c r="CV248" t="str">
        <f>IF(BE248="Unión por la Patria (Frente de Todos)",AVERAGE(CM248:CO248)-MIN(AVERAGE(CJ248:CL248),AVERAGE(CP248:CR248),AVERAGE(CS248:CU248)),IF(BE248="Juntos por el Cambio",AVERAGE(CJ248:CL248)-MIN(AVERAGE(CM248:CO248),AVERAGE(CP248:CR248),AVERAGE(CS248:CU248)),IF(BE248="La Libertad Avanza",AVERAGE(CP248:CR248)-MIN(AVERAGE(CS248:CU248),AVERAGE(CM248:CO248),AVERAGE(CJ248:CL248)),IF(BE248="Frente de Izquierda",AVERAGE(CS248:CU248)-MIN(AVERAGE(CP248:CR248),AVERAGE(CM248:CO248),AVERAGE(CJ248:CL248)),"N/A"))))</f>
        <v>N/A</v>
      </c>
      <c r="CW248">
        <f>MAX(SUM(CJ248:CL248),SUM(CM248:CO248),SUM(CP248:CR248),SUM(CS248:CU248))-MIN(SUM(CJ248:CL248),SUM(CM248:CO248),SUM(CP248:CR248),SUM(CS248:CU248))</f>
        <v>9</v>
      </c>
      <c r="CX248" t="str">
        <f>IF(BE248="Unión por la Patria (Frente de Todos)",AVERAGE(CM248:CO248)-AVERAGE(CJ248:CL248,CP248:CR248,CS248:CU248),IF(BE248="Juntos por el Cambio",AVERAGE(CJ248:CL248)-AVERAGE(CM248:CU248),IF(BE248="La Libertad Avanza",AVERAGE(CP248:CR248)-AVERAGE(CS248:CU248,CJ248:CO248),IF(BE248="Frente de Izquierda",AVERAGE(CS248:CU248)-AVERAGE(CJ248:CR248),"N/A"))))</f>
        <v>N/A</v>
      </c>
      <c r="CY248" t="str">
        <f>IF(BE248="Unión por la Patria (Frente de Todos)",CM248-MIN(CJ248,CP248,CS248),IF(BE248="Juntos por el Cambio",CJ248-MIN(CM248,CP248,CS248),IF(BE248="La Libertad Avanza",CP248-MIN(CJ248,CM248,CS248),IF(BE248="Frente de Izquierda",CS248-MIN(CJ248,CM248,CP248),"N/A"))))</f>
        <v>N/A</v>
      </c>
      <c r="CZ248">
        <f>MAX(CJ248,CM248,CP248,CS248)-MIN(CJ248,CM248,CP248,CS248)</f>
        <v>3</v>
      </c>
      <c r="DA248" t="str">
        <f>IF(BE248="Unión por la Patria (Frente de Todos)",CM248-AVERAGE(CS248,CP248,CJ248),IF(BE248="Juntos por el Cambio",CJ248-AVERAGE(CM248,CP248,CS248),IF(BE248="La Libertad Avanza",CP248-AVERAGE(CS248,CM248,CJ248),IF(BE248="Frente de Izquierda",CS248-AVERAGE(CP248,CM248,CJ248),"N/A"))))</f>
        <v>N/A</v>
      </c>
      <c r="DB248" t="str">
        <f>IF(BE248="Unión por la Patria (Frente de Todos)",CN248-MIN(CK248,CQ248,CT248),IF(BE248="Juntos por el Cambio",CK248-MIN(CN248,CQ248,CT248),IF(BE248="La Libertad Avanza",CQ248-MIN(CK248,CN248,CT248),IF(BE248="Frente de Izquierda",CT248-MIN(CK248,CN248,CQ248),"N/A"))))</f>
        <v>N/A</v>
      </c>
      <c r="DC248">
        <f>MAX(CK248,CN248,CQ248,CT248)-MIN(CK248,CN248,CQ248,CT248)</f>
        <v>3</v>
      </c>
      <c r="DD248" t="str">
        <f>IF(BE248="Unión por la Patria (Frente de Todos)",CN248-AVERAGE(CK248,CQ248,CT248),IF(BE248="Juntos por el Cambio",CK248-AVERAGE(CN248,CQ248,CT248),IF(BE248="La Libertad Avanza",CQ248-AVERAGE(CK248,CN248,CT248),IF(BE248="Frente de Izquierda",CT248-AVERAGE(CK248,CN248,CQ248),"N/A"))))</f>
        <v>N/A</v>
      </c>
      <c r="DE248" t="str">
        <f>IF(BE248="Unión por la Patria (Frente de Todos)",AVERAGE(CJ248:CL248,CP248:CU248),IF(BE248="Juntos por el Cambio",AVERAGE(CM248:CU248),IF(BE248="La Libertad Avanza",AVERAGE(CS248:CU248,CJ248:CO248),IF(BE248="Frente de Izquierda",AVERAGE(CJ248:CR248),"N/A"))))</f>
        <v>N/A</v>
      </c>
      <c r="DF248">
        <v>6</v>
      </c>
      <c r="DG248" t="s">
        <v>518</v>
      </c>
      <c r="DH248" t="s">
        <v>518</v>
      </c>
      <c r="DI248" t="s">
        <v>518</v>
      </c>
      <c r="DJ248" t="s">
        <v>518</v>
      </c>
      <c r="DK248" t="s">
        <v>518</v>
      </c>
      <c r="DL248" t="s">
        <v>518</v>
      </c>
      <c r="DM248" t="s">
        <v>518</v>
      </c>
      <c r="DN248" t="s">
        <v>518</v>
      </c>
      <c r="DO248" t="s">
        <v>518</v>
      </c>
      <c r="DP248" t="s">
        <v>518</v>
      </c>
      <c r="DQ248" t="s">
        <v>518</v>
      </c>
      <c r="DR248" t="s">
        <v>518</v>
      </c>
      <c r="DS248" t="s">
        <v>518</v>
      </c>
      <c r="DT248" t="s">
        <v>518</v>
      </c>
      <c r="DU248" t="s">
        <v>518</v>
      </c>
      <c r="DV248" t="s">
        <v>518</v>
      </c>
      <c r="DW248" t="s">
        <v>518</v>
      </c>
      <c r="DX248" t="s">
        <v>518</v>
      </c>
      <c r="DY248" t="s">
        <v>518</v>
      </c>
      <c r="DZ248" t="s">
        <v>518</v>
      </c>
    </row>
    <row r="249" spans="1:130" x14ac:dyDescent="0.2">
      <c r="A249" s="44">
        <v>426</v>
      </c>
      <c r="B249" s="44">
        <v>0</v>
      </c>
      <c r="C249" s="44" t="s">
        <v>41</v>
      </c>
      <c r="D249" s="44">
        <v>3</v>
      </c>
      <c r="E249" s="44">
        <v>3</v>
      </c>
      <c r="F249" s="44">
        <v>2</v>
      </c>
      <c r="G249" s="44">
        <v>3</v>
      </c>
      <c r="H249" s="44">
        <v>3</v>
      </c>
      <c r="I249" s="44">
        <v>2</v>
      </c>
      <c r="J249" s="44">
        <v>4</v>
      </c>
      <c r="K249" s="44">
        <f>AVERAGE(ABS(F249-4),ABS(G249-4),ABS(H249-4),ABS(I249-4),ABS(J249-4))</f>
        <v>1.2</v>
      </c>
      <c r="L249" s="44">
        <v>6</v>
      </c>
      <c r="M249" s="44">
        <v>2</v>
      </c>
      <c r="N249" s="44">
        <v>5</v>
      </c>
      <c r="O249" s="9">
        <f>AVERAGE(L249:N249)</f>
        <v>4.333333333333333</v>
      </c>
      <c r="P249" s="44">
        <v>2</v>
      </c>
      <c r="Q249" s="44">
        <v>2</v>
      </c>
      <c r="R249" s="44">
        <v>2</v>
      </c>
      <c r="S249" s="44">
        <v>2</v>
      </c>
      <c r="T249" s="44">
        <f>-P249+Q249-R249+S249</f>
        <v>0</v>
      </c>
      <c r="U249" s="44"/>
      <c r="V249" s="44"/>
      <c r="W249" s="44"/>
      <c r="X249" s="44"/>
      <c r="Y249" s="44"/>
      <c r="Z249" s="44"/>
      <c r="AA249" s="44"/>
      <c r="AB249" s="44"/>
      <c r="AC249" s="44"/>
      <c r="AD249" s="44"/>
      <c r="AE249" s="44"/>
      <c r="AF249" s="44"/>
      <c r="AG249" s="44" t="e">
        <f>AVERAGE(U249:AF249)</f>
        <v>#DIV/0!</v>
      </c>
      <c r="AH249" s="44">
        <v>2</v>
      </c>
      <c r="AI249" s="44">
        <v>2</v>
      </c>
      <c r="AJ249" s="44">
        <v>2</v>
      </c>
      <c r="AK249" s="44">
        <v>1</v>
      </c>
      <c r="AL249" s="44">
        <v>1</v>
      </c>
      <c r="AM249" s="44">
        <v>1</v>
      </c>
      <c r="AN249" s="44">
        <v>3</v>
      </c>
      <c r="AO249" s="44">
        <v>2</v>
      </c>
      <c r="AP249" s="44">
        <v>1</v>
      </c>
      <c r="AQ249" s="44">
        <v>2</v>
      </c>
      <c r="AR249" s="44">
        <v>3</v>
      </c>
      <c r="AS249" s="44">
        <v>3</v>
      </c>
      <c r="AT249" t="str">
        <f>IF(C249="Unión por la Patria (Frente de Todos)",AVERAGE(AK249:AM249)-MIN(AVERAGE(AH249:AJ249),AVERAGE(AN249:AP249),AVERAGE(AQ249:AS249)),IF(C249="Juntos por el Cambio",AVERAGE(AH249:AJ249)-MIN(AVERAGE(AK249:AM249),AVERAGE(AN249:AP249),AVERAGE(AQ249:AS249)),IF(C249="La Libertad Avanza",AVERAGE(AN249:AP249)-MIN(AVERAGE(AQ249:AS249),AVERAGE(AK249:AM249),AVERAGE(AH249:AJ249)),IF(C249="Frente de Izquierda",AVERAGE(AQ249:AS249)-MIN(AVERAGE(AN249:AP249),AVERAGE(AK249:AM249),AVERAGE(AH249:AJ249)),"N/A"))))</f>
        <v>N/A</v>
      </c>
      <c r="AU249">
        <f>MAX(SUM(AH249:AJ249),SUM(AK249:AM249),SUM(AN249:AP249),SUM(AQ249:AS249))-MIN(SUM(AH249:AJ249),SUM(AK249:AM249),SUM(AN249:AP249),SUM(AQ249:AS249))</f>
        <v>5</v>
      </c>
      <c r="AV249" t="str">
        <f>IF(C249="Unión por la Patria (Frente de Todos)",AVERAGE(AK249:AM249)-AVERAGE(AH249:AJ249,AN249:AP249,AQ249:AS249),IF(C249="Juntos por el Cambio",AVERAGE(AH249:AJ249)-AVERAGE(AK249:AS249),IF(C249="La Libertad Avanza",AVERAGE(AN249:AP249)-AVERAGE(AQ249:AS249,AH249:AM249),IF(C249="Frente de Izquierda",AVERAGE(AQ249:AS249)-AVERAGE(AH249:AP249),"N/A"))))</f>
        <v>N/A</v>
      </c>
      <c r="AW249" t="str">
        <f>IF(C249="Unión por la Patria (Frente de Todos)",AK249-MIN(AH249,AN249,AQ249),IF(C249="Juntos por el Cambio",AH249-MIN(AK249,AN249,AQ249),IF(C249="La Libertad Avanza",AN249-MIN(AH249,AK249,AQ249),IF(C249="Frente de Izquierda",AQ249-MIN(AH249,AK249,AN249),"N/A"))))</f>
        <v>N/A</v>
      </c>
      <c r="AX249">
        <f>MAX(AH249,AK249,AN249,AQ249)-MIN(AH249,AK249,AN249,AQ249)</f>
        <v>2</v>
      </c>
      <c r="AY249" t="str">
        <f>IF(C249="Unión por la Patria (Frente de Todos)",AK249-AVERAGE(AQ249,AN249,AH249),IF(C249="Juntos por el Cambio",AH249-AVERAGE(AK249,AN249,AQ249),IF(C249="La Libertad Avanza",AN249-AVERAGE(AQ249,AK249,AH249),IF(C249="Frente de Izquierda",AQ249-AVERAGE(AN249,AK249,AH249),"N/A"))))</f>
        <v>N/A</v>
      </c>
      <c r="AZ249" t="str">
        <f>IF(C249="Unión por la Patria (Frente de Todos)",AL249-MIN(AI249,AO249,AR249),IF(C249="Juntos por el Cambio",AI249-MIN(AL249,AO249,AR249),IF(C249="La Libertad Avanza",AO249-MIN(AI249,AL249,AR249),IF(C249="Frente de Izquierda",AR249-MIN(AI249,AL249,AO249),"N/A"))))</f>
        <v>N/A</v>
      </c>
      <c r="BA249">
        <f>MAX(AI249,AL249,AO249,AR249)-MIN(AI249,AL249,AO249,AR249)</f>
        <v>2</v>
      </c>
      <c r="BB249" t="str">
        <f>IF(C249="Unión por la Patria (Frente de Todos)",AL249-AVERAGE(AI249,AO249,AR249),IF(C249="Juntos por el Cambio",AI249-AVERAGE(AL249,AO249,AR249),IF(C249="La Libertad Avanza",AO249-AVERAGE(AI249,AL249,AR249),IF(C249="Frente de Izquierda",AR249-AVERAGE(AI249,AL249,AO249),"N/A"))))</f>
        <v>N/A</v>
      </c>
      <c r="BC249" t="str">
        <f>IF(C249="Unión por la Patria (Frente de Todos)",AVERAGE(AH249:AJ249,AN249:AS249),IF(C249="Juntos por el Cambio",AVERAGE(AK249:AS249),IF(C249="La Libertad Avanza",AVERAGE(AQ249:AS249,AH249:AM249),IF(C249="Frente de Izquierda",AVERAGE(AH249:AP249),"N/A"))))</f>
        <v>N/A</v>
      </c>
      <c r="BE249" t="s">
        <v>89</v>
      </c>
      <c r="BF249">
        <v>2</v>
      </c>
      <c r="BG249">
        <v>3</v>
      </c>
      <c r="BH249">
        <v>4</v>
      </c>
      <c r="BI249">
        <v>4</v>
      </c>
      <c r="BJ249">
        <v>2</v>
      </c>
      <c r="BK249">
        <v>3</v>
      </c>
      <c r="BL249">
        <v>2</v>
      </c>
      <c r="BM249" s="44">
        <f>AVERAGE(ABS(BH249-4),ABS(BI249-4),ABS(BJ249-4),ABS(BK249-4),ABS(BL249-4))</f>
        <v>1</v>
      </c>
      <c r="BN249">
        <v>4</v>
      </c>
      <c r="BO249">
        <v>1</v>
      </c>
      <c r="BP249">
        <v>5</v>
      </c>
      <c r="BQ249" s="9">
        <f>AVERAGE(BN249:BP249)</f>
        <v>3.3333333333333335</v>
      </c>
      <c r="BR249">
        <v>2</v>
      </c>
      <c r="BS249">
        <v>2</v>
      </c>
      <c r="BT249">
        <v>1</v>
      </c>
      <c r="BU249">
        <v>2</v>
      </c>
      <c r="BV249" s="44">
        <f>-BR249+BS249-BT249+BU249</f>
        <v>1</v>
      </c>
      <c r="BW249">
        <v>0</v>
      </c>
      <c r="BX249">
        <v>0</v>
      </c>
      <c r="BY249">
        <v>0</v>
      </c>
      <c r="BZ249">
        <v>0</v>
      </c>
      <c r="CA249">
        <v>0</v>
      </c>
      <c r="CB249">
        <v>0</v>
      </c>
      <c r="CC249">
        <v>0</v>
      </c>
      <c r="CD249">
        <v>0</v>
      </c>
      <c r="CE249">
        <v>0</v>
      </c>
      <c r="CF249">
        <v>0</v>
      </c>
      <c r="CG249">
        <v>0</v>
      </c>
      <c r="CH249">
        <v>0</v>
      </c>
      <c r="CI249" t="s">
        <v>518</v>
      </c>
      <c r="CJ249">
        <v>3</v>
      </c>
      <c r="CK249">
        <v>3</v>
      </c>
      <c r="CL249">
        <v>3</v>
      </c>
      <c r="CM249">
        <v>2</v>
      </c>
      <c r="CN249">
        <v>2</v>
      </c>
      <c r="CO249">
        <v>2</v>
      </c>
      <c r="CP249">
        <v>4</v>
      </c>
      <c r="CQ249">
        <v>4</v>
      </c>
      <c r="CR249">
        <v>4</v>
      </c>
      <c r="CS249">
        <v>1</v>
      </c>
      <c r="CT249">
        <v>1</v>
      </c>
      <c r="CU249">
        <v>1</v>
      </c>
      <c r="CV249" t="str">
        <f>IF(BE249="Unión por la Patria (Frente de Todos)",AVERAGE(CM249:CO249)-MIN(AVERAGE(CJ249:CL249),AVERAGE(CP249:CR249),AVERAGE(CS249:CU249)),IF(BE249="Juntos por el Cambio",AVERAGE(CJ249:CL249)-MIN(AVERAGE(CM249:CO249),AVERAGE(CP249:CR249),AVERAGE(CS249:CU249)),IF(BE249="La Libertad Avanza",AVERAGE(CP249:CR249)-MIN(AVERAGE(CS249:CU249),AVERAGE(CM249:CO249),AVERAGE(CJ249:CL249)),IF(BE249="Frente de Izquierda",AVERAGE(CS249:CU249)-MIN(AVERAGE(CP249:CR249),AVERAGE(CM249:CO249),AVERAGE(CJ249:CL249)),"N/A"))))</f>
        <v>N/A</v>
      </c>
      <c r="CW249">
        <f>MAX(SUM(CJ249:CL249),SUM(CM249:CO249),SUM(CP249:CR249),SUM(CS249:CU249))-MIN(SUM(CJ249:CL249),SUM(CM249:CO249),SUM(CP249:CR249),SUM(CS249:CU249))</f>
        <v>9</v>
      </c>
      <c r="CX249" t="str">
        <f>IF(BE249="Unión por la Patria (Frente de Todos)",AVERAGE(CM249:CO249)-AVERAGE(CJ249:CL249,CP249:CR249,CS249:CU249),IF(BE249="Juntos por el Cambio",AVERAGE(CJ249:CL249)-AVERAGE(CM249:CU249),IF(BE249="La Libertad Avanza",AVERAGE(CP249:CR249)-AVERAGE(CS249:CU249,CJ249:CO249),IF(BE249="Frente de Izquierda",AVERAGE(CS249:CU249)-AVERAGE(CJ249:CR249),"N/A"))))</f>
        <v>N/A</v>
      </c>
      <c r="CY249" t="str">
        <f>IF(BE249="Unión por la Patria (Frente de Todos)",CM249-MIN(CJ249,CP249,CS249),IF(BE249="Juntos por el Cambio",CJ249-MIN(CM249,CP249,CS249),IF(BE249="La Libertad Avanza",CP249-MIN(CJ249,CM249,CS249),IF(BE249="Frente de Izquierda",CS249-MIN(CJ249,CM249,CP249),"N/A"))))</f>
        <v>N/A</v>
      </c>
      <c r="CZ249">
        <f>MAX(CJ249,CM249,CP249,CS249)-MIN(CJ249,CM249,CP249,CS249)</f>
        <v>3</v>
      </c>
      <c r="DA249" t="str">
        <f>IF(BE249="Unión por la Patria (Frente de Todos)",CM249-AVERAGE(CS249,CP249,CJ249),IF(BE249="Juntos por el Cambio",CJ249-AVERAGE(CM249,CP249,CS249),IF(BE249="La Libertad Avanza",CP249-AVERAGE(CS249,CM249,CJ249),IF(BE249="Frente de Izquierda",CS249-AVERAGE(CP249,CM249,CJ249),"N/A"))))</f>
        <v>N/A</v>
      </c>
      <c r="DB249" t="str">
        <f>IF(BE249="Unión por la Patria (Frente de Todos)",CN249-MIN(CK249,CQ249,CT249),IF(BE249="Juntos por el Cambio",CK249-MIN(CN249,CQ249,CT249),IF(BE249="La Libertad Avanza",CQ249-MIN(CK249,CN249,CT249),IF(BE249="Frente de Izquierda",CT249-MIN(CK249,CN249,CQ249),"N/A"))))</f>
        <v>N/A</v>
      </c>
      <c r="DC249">
        <f>MAX(CK249,CN249,CQ249,CT249)-MIN(CK249,CN249,CQ249,CT249)</f>
        <v>3</v>
      </c>
      <c r="DD249" t="str">
        <f>IF(BE249="Unión por la Patria (Frente de Todos)",CN249-AVERAGE(CK249,CQ249,CT249),IF(BE249="Juntos por el Cambio",CK249-AVERAGE(CN249,CQ249,CT249),IF(BE249="La Libertad Avanza",CQ249-AVERAGE(CK249,CN249,CT249),IF(BE249="Frente de Izquierda",CT249-AVERAGE(CK249,CN249,CQ249),"N/A"))))</f>
        <v>N/A</v>
      </c>
      <c r="DE249" t="str">
        <f>IF(BE249="Unión por la Patria (Frente de Todos)",AVERAGE(CJ249:CL249,CP249:CU249),IF(BE249="Juntos por el Cambio",AVERAGE(CM249:CU249),IF(BE249="La Libertad Avanza",AVERAGE(CS249:CU249,CJ249:CO249),IF(BE249="Frente de Izquierda",AVERAGE(CJ249:CR249),"N/A"))))</f>
        <v>N/A</v>
      </c>
      <c r="DF249">
        <v>6</v>
      </c>
      <c r="DG249" t="s">
        <v>518</v>
      </c>
      <c r="DH249" t="s">
        <v>518</v>
      </c>
      <c r="DI249" t="s">
        <v>518</v>
      </c>
      <c r="DJ249" t="s">
        <v>518</v>
      </c>
      <c r="DK249" t="s">
        <v>518</v>
      </c>
      <c r="DL249" t="s">
        <v>518</v>
      </c>
      <c r="DM249" t="s">
        <v>518</v>
      </c>
      <c r="DN249" t="s">
        <v>518</v>
      </c>
      <c r="DO249" t="s">
        <v>518</v>
      </c>
      <c r="DP249" t="s">
        <v>518</v>
      </c>
      <c r="DQ249" t="s">
        <v>518</v>
      </c>
      <c r="DR249" t="s">
        <v>518</v>
      </c>
      <c r="DS249" t="s">
        <v>518</v>
      </c>
      <c r="DT249" t="s">
        <v>518</v>
      </c>
      <c r="DU249" t="s">
        <v>518</v>
      </c>
      <c r="DV249" t="s">
        <v>518</v>
      </c>
      <c r="DW249" t="s">
        <v>518</v>
      </c>
      <c r="DX249" t="s">
        <v>518</v>
      </c>
      <c r="DY249" t="s">
        <v>518</v>
      </c>
      <c r="DZ249" t="s">
        <v>518</v>
      </c>
    </row>
    <row r="250" spans="1:130" x14ac:dyDescent="0.2">
      <c r="A250" s="44">
        <v>989</v>
      </c>
      <c r="B250" s="44">
        <v>0</v>
      </c>
      <c r="C250" s="44" t="s">
        <v>89</v>
      </c>
      <c r="D250" s="44">
        <v>7</v>
      </c>
      <c r="E250" s="44">
        <v>7</v>
      </c>
      <c r="F250" s="44">
        <v>3</v>
      </c>
      <c r="G250" s="44">
        <v>2</v>
      </c>
      <c r="H250" s="44">
        <v>4</v>
      </c>
      <c r="I250" s="44">
        <v>4</v>
      </c>
      <c r="J250" s="44">
        <v>5</v>
      </c>
      <c r="K250" s="44">
        <f>AVERAGE(ABS(F250-4),ABS(G250-4),ABS(H250-4),ABS(I250-4),ABS(J250-4))</f>
        <v>0.8</v>
      </c>
      <c r="L250" s="44">
        <v>6</v>
      </c>
      <c r="M250" s="44">
        <v>4</v>
      </c>
      <c r="N250" s="44">
        <v>7</v>
      </c>
      <c r="O250" s="9">
        <f>AVERAGE(L250:N250)</f>
        <v>5.666666666666667</v>
      </c>
      <c r="P250" s="44">
        <v>1</v>
      </c>
      <c r="Q250" s="44">
        <v>7</v>
      </c>
      <c r="R250" s="44">
        <v>4</v>
      </c>
      <c r="S250" s="44">
        <v>7</v>
      </c>
      <c r="T250" s="44">
        <f>-P250+Q250-R250+S250</f>
        <v>9</v>
      </c>
      <c r="U250" s="44"/>
      <c r="V250" s="44"/>
      <c r="W250" s="44"/>
      <c r="X250" s="44"/>
      <c r="Y250" s="44"/>
      <c r="Z250" s="44"/>
      <c r="AA250" s="44"/>
      <c r="AB250" s="44"/>
      <c r="AC250" s="44"/>
      <c r="AD250" s="44"/>
      <c r="AE250" s="44"/>
      <c r="AF250" s="44"/>
      <c r="AG250" s="44" t="e">
        <f>AVERAGE(U250:AF250)</f>
        <v>#DIV/0!</v>
      </c>
      <c r="AH250" s="44">
        <v>3</v>
      </c>
      <c r="AI250" s="44">
        <v>6</v>
      </c>
      <c r="AJ250" s="44">
        <v>6</v>
      </c>
      <c r="AK250" s="44">
        <v>2</v>
      </c>
      <c r="AL250" s="44">
        <v>5</v>
      </c>
      <c r="AM250" s="44">
        <v>6</v>
      </c>
      <c r="AN250" s="44">
        <v>2</v>
      </c>
      <c r="AO250" s="44">
        <v>5</v>
      </c>
      <c r="AP250" s="44">
        <v>6</v>
      </c>
      <c r="AQ250" s="44">
        <v>2</v>
      </c>
      <c r="AR250" s="44">
        <v>3</v>
      </c>
      <c r="AS250" s="44">
        <v>6</v>
      </c>
      <c r="AT250" t="str">
        <f>IF(C250="Unión por la Patria (Frente de Todos)",AVERAGE(AK250:AM250)-MIN(AVERAGE(AH250:AJ250),AVERAGE(AN250:AP250),AVERAGE(AQ250:AS250)),IF(C250="Juntos por el Cambio",AVERAGE(AH250:AJ250)-MIN(AVERAGE(AK250:AM250),AVERAGE(AN250:AP250),AVERAGE(AQ250:AS250)),IF(C250="La Libertad Avanza",AVERAGE(AN250:AP250)-MIN(AVERAGE(AQ250:AS250),AVERAGE(AK250:AM250),AVERAGE(AH250:AJ250)),IF(C250="Frente de Izquierda",AVERAGE(AQ250:AS250)-MIN(AVERAGE(AN250:AP250),AVERAGE(AK250:AM250),AVERAGE(AH250:AJ250)),"N/A"))))</f>
        <v>N/A</v>
      </c>
      <c r="AU250">
        <f>MAX(SUM(AH250:AJ250),SUM(AK250:AM250),SUM(AN250:AP250),SUM(AQ250:AS250))-MIN(SUM(AH250:AJ250),SUM(AK250:AM250),SUM(AN250:AP250),SUM(AQ250:AS250))</f>
        <v>4</v>
      </c>
      <c r="AV250" t="str">
        <f>IF(C250="Unión por la Patria (Frente de Todos)",AVERAGE(AK250:AM250)-AVERAGE(AH250:AJ250,AN250:AP250,AQ250:AS250),IF(C250="Juntos por el Cambio",AVERAGE(AH250:AJ250)-AVERAGE(AK250:AS250),IF(C250="La Libertad Avanza",AVERAGE(AN250:AP250)-AVERAGE(AQ250:AS250,AH250:AM250),IF(C250="Frente de Izquierda",AVERAGE(AQ250:AS250)-AVERAGE(AH250:AP250),"N/A"))))</f>
        <v>N/A</v>
      </c>
      <c r="AW250" t="str">
        <f>IF(C250="Unión por la Patria (Frente de Todos)",AK250-MIN(AH250,AN250,AQ250),IF(C250="Juntos por el Cambio",AH250-MIN(AK250,AN250,AQ250),IF(C250="La Libertad Avanza",AN250-MIN(AH250,AK250,AQ250),IF(C250="Frente de Izquierda",AQ250-MIN(AH250,AK250,AN250),"N/A"))))</f>
        <v>N/A</v>
      </c>
      <c r="AX250">
        <f>MAX(AH250,AK250,AN250,AQ250)-MIN(AH250,AK250,AN250,AQ250)</f>
        <v>1</v>
      </c>
      <c r="AY250" t="str">
        <f>IF(C250="Unión por la Patria (Frente de Todos)",AK250-AVERAGE(AQ250,AN250,AH250),IF(C250="Juntos por el Cambio",AH250-AVERAGE(AK250,AN250,AQ250),IF(C250="La Libertad Avanza",AN250-AVERAGE(AQ250,AK250,AH250),IF(C250="Frente de Izquierda",AQ250-AVERAGE(AN250,AK250,AH250),"N/A"))))</f>
        <v>N/A</v>
      </c>
      <c r="AZ250" t="str">
        <f>IF(C250="Unión por la Patria (Frente de Todos)",AL250-MIN(AI250,AO250,AR250),IF(C250="Juntos por el Cambio",AI250-MIN(AL250,AO250,AR250),IF(C250="La Libertad Avanza",AO250-MIN(AI250,AL250,AR250),IF(C250="Frente de Izquierda",AR250-MIN(AI250,AL250,AO250),"N/A"))))</f>
        <v>N/A</v>
      </c>
      <c r="BA250">
        <f>MAX(AI250,AL250,AO250,AR250)-MIN(AI250,AL250,AO250,AR250)</f>
        <v>3</v>
      </c>
      <c r="BB250" t="str">
        <f>IF(C250="Unión por la Patria (Frente de Todos)",AL250-AVERAGE(AI250,AO250,AR250),IF(C250="Juntos por el Cambio",AI250-AVERAGE(AL250,AO250,AR250),IF(C250="La Libertad Avanza",AO250-AVERAGE(AI250,AL250,AR250),IF(C250="Frente de Izquierda",AR250-AVERAGE(AI250,AL250,AO250),"N/A"))))</f>
        <v>N/A</v>
      </c>
      <c r="BC250" t="str">
        <f>IF(C250="Unión por la Patria (Frente de Todos)",AVERAGE(AH250:AJ250,AN250:AS250),IF(C250="Juntos por el Cambio",AVERAGE(AK250:AS250),IF(C250="La Libertad Avanza",AVERAGE(AQ250:AS250,AH250:AM250),IF(C250="Frente de Izquierda",AVERAGE(AH250:AP250),"N/A"))))</f>
        <v>N/A</v>
      </c>
      <c r="BE250" t="s">
        <v>89</v>
      </c>
      <c r="BF250">
        <v>6</v>
      </c>
      <c r="BG250">
        <v>5</v>
      </c>
      <c r="BH250">
        <v>2</v>
      </c>
      <c r="BI250">
        <v>2</v>
      </c>
      <c r="BJ250">
        <v>4</v>
      </c>
      <c r="BK250">
        <v>4</v>
      </c>
      <c r="BL250">
        <v>6</v>
      </c>
      <c r="BM250" s="44">
        <f>AVERAGE(ABS(BH250-4),ABS(BI250-4),ABS(BJ250-4),ABS(BK250-4),ABS(BL250-4))</f>
        <v>1.2</v>
      </c>
      <c r="BN250">
        <v>6</v>
      </c>
      <c r="BO250">
        <v>4</v>
      </c>
      <c r="BP250">
        <v>7</v>
      </c>
      <c r="BQ250" s="9">
        <f>AVERAGE(BN250:BP250)</f>
        <v>5.666666666666667</v>
      </c>
      <c r="BR250">
        <v>2</v>
      </c>
      <c r="BS250">
        <v>7</v>
      </c>
      <c r="BT250">
        <v>7</v>
      </c>
      <c r="BU250">
        <v>7</v>
      </c>
      <c r="BV250" s="44">
        <f>-BR250+BS250-BT250+BU250</f>
        <v>5</v>
      </c>
      <c r="BW250">
        <v>0</v>
      </c>
      <c r="BX250">
        <v>0</v>
      </c>
      <c r="BY250">
        <v>0</v>
      </c>
      <c r="BZ250">
        <v>0</v>
      </c>
      <c r="CA250">
        <v>0</v>
      </c>
      <c r="CB250">
        <v>0</v>
      </c>
      <c r="CC250">
        <v>0</v>
      </c>
      <c r="CD250">
        <v>0</v>
      </c>
      <c r="CE250">
        <v>0</v>
      </c>
      <c r="CF250">
        <v>0</v>
      </c>
      <c r="CG250">
        <v>0</v>
      </c>
      <c r="CH250">
        <v>0</v>
      </c>
      <c r="CI250" t="s">
        <v>518</v>
      </c>
      <c r="CJ250">
        <v>3</v>
      </c>
      <c r="CK250">
        <v>5</v>
      </c>
      <c r="CL250">
        <v>6</v>
      </c>
      <c r="CM250">
        <v>3</v>
      </c>
      <c r="CN250">
        <v>4</v>
      </c>
      <c r="CO250">
        <v>6</v>
      </c>
      <c r="CP250">
        <v>3</v>
      </c>
      <c r="CQ250">
        <v>5</v>
      </c>
      <c r="CR250">
        <v>6</v>
      </c>
      <c r="CS250">
        <v>3</v>
      </c>
      <c r="CT250">
        <v>3</v>
      </c>
      <c r="CU250">
        <v>5</v>
      </c>
      <c r="CV250" t="str">
        <f>IF(BE250="Unión por la Patria (Frente de Todos)",AVERAGE(CM250:CO250)-MIN(AVERAGE(CJ250:CL250),AVERAGE(CP250:CR250),AVERAGE(CS250:CU250)),IF(BE250="Juntos por el Cambio",AVERAGE(CJ250:CL250)-MIN(AVERAGE(CM250:CO250),AVERAGE(CP250:CR250),AVERAGE(CS250:CU250)),IF(BE250="La Libertad Avanza",AVERAGE(CP250:CR250)-MIN(AVERAGE(CS250:CU250),AVERAGE(CM250:CO250),AVERAGE(CJ250:CL250)),IF(BE250="Frente de Izquierda",AVERAGE(CS250:CU250)-MIN(AVERAGE(CP250:CR250),AVERAGE(CM250:CO250),AVERAGE(CJ250:CL250)),"N/A"))))</f>
        <v>N/A</v>
      </c>
      <c r="CW250">
        <f>MAX(SUM(CJ250:CL250),SUM(CM250:CO250),SUM(CP250:CR250),SUM(CS250:CU250))-MIN(SUM(CJ250:CL250),SUM(CM250:CO250),SUM(CP250:CR250),SUM(CS250:CU250))</f>
        <v>3</v>
      </c>
      <c r="CX250" t="str">
        <f>IF(BE250="Unión por la Patria (Frente de Todos)",AVERAGE(CM250:CO250)-AVERAGE(CJ250:CL250,CP250:CR250,CS250:CU250),IF(BE250="Juntos por el Cambio",AVERAGE(CJ250:CL250)-AVERAGE(CM250:CU250),IF(BE250="La Libertad Avanza",AVERAGE(CP250:CR250)-AVERAGE(CS250:CU250,CJ250:CO250),IF(BE250="Frente de Izquierda",AVERAGE(CS250:CU250)-AVERAGE(CJ250:CR250),"N/A"))))</f>
        <v>N/A</v>
      </c>
      <c r="CY250" t="str">
        <f>IF(BE250="Unión por la Patria (Frente de Todos)",CM250-MIN(CJ250,CP250,CS250),IF(BE250="Juntos por el Cambio",CJ250-MIN(CM250,CP250,CS250),IF(BE250="La Libertad Avanza",CP250-MIN(CJ250,CM250,CS250),IF(BE250="Frente de Izquierda",CS250-MIN(CJ250,CM250,CP250),"N/A"))))</f>
        <v>N/A</v>
      </c>
      <c r="CZ250">
        <f>MAX(CJ250,CM250,CP250,CS250)-MIN(CJ250,CM250,CP250,CS250)</f>
        <v>0</v>
      </c>
      <c r="DA250" t="str">
        <f>IF(BE250="Unión por la Patria (Frente de Todos)",CM250-AVERAGE(CS250,CP250,CJ250),IF(BE250="Juntos por el Cambio",CJ250-AVERAGE(CM250,CP250,CS250),IF(BE250="La Libertad Avanza",CP250-AVERAGE(CS250,CM250,CJ250),IF(BE250="Frente de Izquierda",CS250-AVERAGE(CP250,CM250,CJ250),"N/A"))))</f>
        <v>N/A</v>
      </c>
      <c r="DB250" t="str">
        <f>IF(BE250="Unión por la Patria (Frente de Todos)",CN250-MIN(CK250,CQ250,CT250),IF(BE250="Juntos por el Cambio",CK250-MIN(CN250,CQ250,CT250),IF(BE250="La Libertad Avanza",CQ250-MIN(CK250,CN250,CT250),IF(BE250="Frente de Izquierda",CT250-MIN(CK250,CN250,CQ250),"N/A"))))</f>
        <v>N/A</v>
      </c>
      <c r="DC250">
        <f>MAX(CK250,CN250,CQ250,CT250)-MIN(CK250,CN250,CQ250,CT250)</f>
        <v>2</v>
      </c>
      <c r="DD250" t="str">
        <f>IF(BE250="Unión por la Patria (Frente de Todos)",CN250-AVERAGE(CK250,CQ250,CT250),IF(BE250="Juntos por el Cambio",CK250-AVERAGE(CN250,CQ250,CT250),IF(BE250="La Libertad Avanza",CQ250-AVERAGE(CK250,CN250,CT250),IF(BE250="Frente de Izquierda",CT250-AVERAGE(CK250,CN250,CQ250),"N/A"))))</f>
        <v>N/A</v>
      </c>
      <c r="DE250" t="str">
        <f>IF(BE250="Unión por la Patria (Frente de Todos)",AVERAGE(CJ250:CL250,CP250:CU250),IF(BE250="Juntos por el Cambio",AVERAGE(CM250:CU250),IF(BE250="La Libertad Avanza",AVERAGE(CS250:CU250,CJ250:CO250),IF(BE250="Frente de Izquierda",AVERAGE(CJ250:CR250),"N/A"))))</f>
        <v>N/A</v>
      </c>
      <c r="DF250">
        <v>7</v>
      </c>
      <c r="DG250" t="s">
        <v>518</v>
      </c>
      <c r="DH250" t="s">
        <v>518</v>
      </c>
      <c r="DI250" t="s">
        <v>518</v>
      </c>
      <c r="DJ250" t="s">
        <v>518</v>
      </c>
      <c r="DK250" t="s">
        <v>518</v>
      </c>
      <c r="DL250" t="s">
        <v>518</v>
      </c>
      <c r="DM250" t="s">
        <v>518</v>
      </c>
      <c r="DN250" t="s">
        <v>518</v>
      </c>
      <c r="DO250" t="s">
        <v>518</v>
      </c>
      <c r="DP250" t="s">
        <v>518</v>
      </c>
      <c r="DQ250" t="s">
        <v>518</v>
      </c>
      <c r="DR250" t="s">
        <v>518</v>
      </c>
      <c r="DS250" t="s">
        <v>518</v>
      </c>
      <c r="DT250" t="s">
        <v>518</v>
      </c>
      <c r="DU250" t="s">
        <v>518</v>
      </c>
      <c r="DV250" t="s">
        <v>518</v>
      </c>
      <c r="DW250" t="s">
        <v>518</v>
      </c>
      <c r="DX250" t="s">
        <v>518</v>
      </c>
      <c r="DY250" t="s">
        <v>518</v>
      </c>
      <c r="DZ250" t="s">
        <v>518</v>
      </c>
    </row>
    <row r="251" spans="1:130" x14ac:dyDescent="0.2">
      <c r="A251" s="44">
        <v>1141</v>
      </c>
      <c r="B251" s="44">
        <v>0</v>
      </c>
      <c r="C251" s="44" t="s">
        <v>41</v>
      </c>
      <c r="D251" s="44">
        <v>7</v>
      </c>
      <c r="E251" s="44">
        <v>4</v>
      </c>
      <c r="F251" s="44">
        <v>2</v>
      </c>
      <c r="G251" s="44">
        <v>2</v>
      </c>
      <c r="H251" s="44">
        <v>1</v>
      </c>
      <c r="I251" s="44">
        <v>4</v>
      </c>
      <c r="J251" s="44">
        <v>4</v>
      </c>
      <c r="K251" s="44">
        <f>AVERAGE(ABS(F251-4),ABS(G251-4),ABS(H251-4),ABS(I251-4),ABS(J251-4))</f>
        <v>1.4</v>
      </c>
      <c r="L251" s="44">
        <v>4</v>
      </c>
      <c r="M251" s="44">
        <v>6</v>
      </c>
      <c r="N251" s="44">
        <v>5</v>
      </c>
      <c r="O251" s="9">
        <f>AVERAGE(L251:N251)</f>
        <v>5</v>
      </c>
      <c r="P251" s="44">
        <v>1</v>
      </c>
      <c r="Q251" s="44">
        <v>7</v>
      </c>
      <c r="R251" s="44">
        <v>1</v>
      </c>
      <c r="S251" s="44">
        <v>7</v>
      </c>
      <c r="T251" s="44">
        <f>-P251+Q251-R251+S251</f>
        <v>12</v>
      </c>
      <c r="U251" s="44"/>
      <c r="V251" s="44"/>
      <c r="W251" s="44"/>
      <c r="X251" s="44"/>
      <c r="Y251" s="44"/>
      <c r="Z251" s="44"/>
      <c r="AA251" s="44"/>
      <c r="AB251" s="44"/>
      <c r="AC251" s="44"/>
      <c r="AD251" s="44"/>
      <c r="AE251" s="44"/>
      <c r="AF251" s="44"/>
      <c r="AG251" s="44" t="e">
        <f>AVERAGE(U251:AF251)</f>
        <v>#DIV/0!</v>
      </c>
      <c r="AH251" s="44">
        <v>3</v>
      </c>
      <c r="AI251" s="44">
        <v>4</v>
      </c>
      <c r="AJ251" s="44">
        <v>4</v>
      </c>
      <c r="AK251" s="44">
        <v>4</v>
      </c>
      <c r="AL251" s="44">
        <v>4</v>
      </c>
      <c r="AM251" s="44">
        <v>4</v>
      </c>
      <c r="AN251" s="44">
        <v>4</v>
      </c>
      <c r="AO251" s="44">
        <v>4</v>
      </c>
      <c r="AP251" s="44">
        <v>4</v>
      </c>
      <c r="AQ251" s="44">
        <v>4</v>
      </c>
      <c r="AR251" s="44">
        <v>4</v>
      </c>
      <c r="AS251" s="44">
        <v>4</v>
      </c>
      <c r="AT251" t="str">
        <f>IF(C251="Unión por la Patria (Frente de Todos)",AVERAGE(AK251:AM251)-MIN(AVERAGE(AH251:AJ251),AVERAGE(AN251:AP251),AVERAGE(AQ251:AS251)),IF(C251="Juntos por el Cambio",AVERAGE(AH251:AJ251)-MIN(AVERAGE(AK251:AM251),AVERAGE(AN251:AP251),AVERAGE(AQ251:AS251)),IF(C251="La Libertad Avanza",AVERAGE(AN251:AP251)-MIN(AVERAGE(AQ251:AS251),AVERAGE(AK251:AM251),AVERAGE(AH251:AJ251)),IF(C251="Frente de Izquierda",AVERAGE(AQ251:AS251)-MIN(AVERAGE(AN251:AP251),AVERAGE(AK251:AM251),AVERAGE(AH251:AJ251)),"N/A"))))</f>
        <v>N/A</v>
      </c>
      <c r="AU251">
        <f>MAX(SUM(AH251:AJ251),SUM(AK251:AM251),SUM(AN251:AP251),SUM(AQ251:AS251))-MIN(SUM(AH251:AJ251),SUM(AK251:AM251),SUM(AN251:AP251),SUM(AQ251:AS251))</f>
        <v>1</v>
      </c>
      <c r="AV251" t="str">
        <f>IF(C251="Unión por la Patria (Frente de Todos)",AVERAGE(AK251:AM251)-AVERAGE(AH251:AJ251,AN251:AP251,AQ251:AS251),IF(C251="Juntos por el Cambio",AVERAGE(AH251:AJ251)-AVERAGE(AK251:AS251),IF(C251="La Libertad Avanza",AVERAGE(AN251:AP251)-AVERAGE(AQ251:AS251,AH251:AM251),IF(C251="Frente de Izquierda",AVERAGE(AQ251:AS251)-AVERAGE(AH251:AP251),"N/A"))))</f>
        <v>N/A</v>
      </c>
      <c r="AW251" t="str">
        <f>IF(C251="Unión por la Patria (Frente de Todos)",AK251-MIN(AH251,AN251,AQ251),IF(C251="Juntos por el Cambio",AH251-MIN(AK251,AN251,AQ251),IF(C251="La Libertad Avanza",AN251-MIN(AH251,AK251,AQ251),IF(C251="Frente de Izquierda",AQ251-MIN(AH251,AK251,AN251),"N/A"))))</f>
        <v>N/A</v>
      </c>
      <c r="AX251">
        <f>MAX(AH251,AK251,AN251,AQ251)-MIN(AH251,AK251,AN251,AQ251)</f>
        <v>1</v>
      </c>
      <c r="AY251" t="str">
        <f>IF(C251="Unión por la Patria (Frente de Todos)",AK251-AVERAGE(AQ251,AN251,AH251),IF(C251="Juntos por el Cambio",AH251-AVERAGE(AK251,AN251,AQ251),IF(C251="La Libertad Avanza",AN251-AVERAGE(AQ251,AK251,AH251),IF(C251="Frente de Izquierda",AQ251-AVERAGE(AN251,AK251,AH251),"N/A"))))</f>
        <v>N/A</v>
      </c>
      <c r="AZ251" t="str">
        <f>IF(C251="Unión por la Patria (Frente de Todos)",AL251-MIN(AI251,AO251,AR251),IF(C251="Juntos por el Cambio",AI251-MIN(AL251,AO251,AR251),IF(C251="La Libertad Avanza",AO251-MIN(AI251,AL251,AR251),IF(C251="Frente de Izquierda",AR251-MIN(AI251,AL251,AO251),"N/A"))))</f>
        <v>N/A</v>
      </c>
      <c r="BA251">
        <f>MAX(AI251,AL251,AO251,AR251)-MIN(AI251,AL251,AO251,AR251)</f>
        <v>0</v>
      </c>
      <c r="BB251" t="str">
        <f>IF(C251="Unión por la Patria (Frente de Todos)",AL251-AVERAGE(AI251,AO251,AR251),IF(C251="Juntos por el Cambio",AI251-AVERAGE(AL251,AO251,AR251),IF(C251="La Libertad Avanza",AO251-AVERAGE(AI251,AL251,AR251),IF(C251="Frente de Izquierda",AR251-AVERAGE(AI251,AL251,AO251),"N/A"))))</f>
        <v>N/A</v>
      </c>
      <c r="BC251" t="str">
        <f>IF(C251="Unión por la Patria (Frente de Todos)",AVERAGE(AH251:AJ251,AN251:AS251),IF(C251="Juntos por el Cambio",AVERAGE(AK251:AS251),IF(C251="La Libertad Avanza",AVERAGE(AQ251:AS251,AH251:AM251),IF(C251="Frente de Izquierda",AVERAGE(AH251:AP251),"N/A"))))</f>
        <v>N/A</v>
      </c>
      <c r="BE251" t="s">
        <v>89</v>
      </c>
      <c r="BF251">
        <v>7</v>
      </c>
      <c r="BG251">
        <v>5</v>
      </c>
      <c r="BH251">
        <v>2</v>
      </c>
      <c r="BI251">
        <v>2</v>
      </c>
      <c r="BJ251">
        <v>1</v>
      </c>
      <c r="BK251">
        <v>4</v>
      </c>
      <c r="BL251">
        <v>4</v>
      </c>
      <c r="BM251" s="44">
        <f>AVERAGE(ABS(BH251-4),ABS(BI251-4),ABS(BJ251-4),ABS(BK251-4),ABS(BL251-4))</f>
        <v>1.4</v>
      </c>
      <c r="BN251">
        <v>5</v>
      </c>
      <c r="BO251">
        <v>5</v>
      </c>
      <c r="BP251">
        <v>5</v>
      </c>
      <c r="BQ251" s="9">
        <f>AVERAGE(BN251:BP251)</f>
        <v>5</v>
      </c>
      <c r="BR251">
        <v>1</v>
      </c>
      <c r="BS251">
        <v>7</v>
      </c>
      <c r="BT251">
        <v>5</v>
      </c>
      <c r="BU251">
        <v>5</v>
      </c>
      <c r="BV251" s="44">
        <f>-BR251+BS251-BT251+BU251</f>
        <v>6</v>
      </c>
      <c r="BW251">
        <v>0</v>
      </c>
      <c r="BX251">
        <v>0</v>
      </c>
      <c r="BY251">
        <v>0</v>
      </c>
      <c r="BZ251">
        <v>0</v>
      </c>
      <c r="CA251">
        <v>0</v>
      </c>
      <c r="CB251">
        <v>0</v>
      </c>
      <c r="CC251">
        <v>0</v>
      </c>
      <c r="CD251">
        <v>0</v>
      </c>
      <c r="CE251">
        <v>0</v>
      </c>
      <c r="CF251">
        <v>0</v>
      </c>
      <c r="CG251">
        <v>0</v>
      </c>
      <c r="CH251">
        <v>0</v>
      </c>
      <c r="CI251" t="s">
        <v>518</v>
      </c>
      <c r="CJ251">
        <v>2</v>
      </c>
      <c r="CK251">
        <v>4</v>
      </c>
      <c r="CL251">
        <v>4</v>
      </c>
      <c r="CM251">
        <v>4</v>
      </c>
      <c r="CN251">
        <v>4</v>
      </c>
      <c r="CO251">
        <v>4</v>
      </c>
      <c r="CP251">
        <v>2</v>
      </c>
      <c r="CQ251">
        <v>3</v>
      </c>
      <c r="CR251">
        <v>3</v>
      </c>
      <c r="CS251">
        <v>2</v>
      </c>
      <c r="CT251">
        <v>3</v>
      </c>
      <c r="CU251">
        <v>3</v>
      </c>
      <c r="CV251" t="str">
        <f>IF(BE251="Unión por la Patria (Frente de Todos)",AVERAGE(CM251:CO251)-MIN(AVERAGE(CJ251:CL251),AVERAGE(CP251:CR251),AVERAGE(CS251:CU251)),IF(BE251="Juntos por el Cambio",AVERAGE(CJ251:CL251)-MIN(AVERAGE(CM251:CO251),AVERAGE(CP251:CR251),AVERAGE(CS251:CU251)),IF(BE251="La Libertad Avanza",AVERAGE(CP251:CR251)-MIN(AVERAGE(CS251:CU251),AVERAGE(CM251:CO251),AVERAGE(CJ251:CL251)),IF(BE251="Frente de Izquierda",AVERAGE(CS251:CU251)-MIN(AVERAGE(CP251:CR251),AVERAGE(CM251:CO251),AVERAGE(CJ251:CL251)),"N/A"))))</f>
        <v>N/A</v>
      </c>
      <c r="CW251">
        <f>MAX(SUM(CJ251:CL251),SUM(CM251:CO251),SUM(CP251:CR251),SUM(CS251:CU251))-MIN(SUM(CJ251:CL251),SUM(CM251:CO251),SUM(CP251:CR251),SUM(CS251:CU251))</f>
        <v>4</v>
      </c>
      <c r="CX251" t="str">
        <f>IF(BE251="Unión por la Patria (Frente de Todos)",AVERAGE(CM251:CO251)-AVERAGE(CJ251:CL251,CP251:CR251,CS251:CU251),IF(BE251="Juntos por el Cambio",AVERAGE(CJ251:CL251)-AVERAGE(CM251:CU251),IF(BE251="La Libertad Avanza",AVERAGE(CP251:CR251)-AVERAGE(CS251:CU251,CJ251:CO251),IF(BE251="Frente de Izquierda",AVERAGE(CS251:CU251)-AVERAGE(CJ251:CR251),"N/A"))))</f>
        <v>N/A</v>
      </c>
      <c r="CY251" t="str">
        <f>IF(BE251="Unión por la Patria (Frente de Todos)",CM251-MIN(CJ251,CP251,CS251),IF(BE251="Juntos por el Cambio",CJ251-MIN(CM251,CP251,CS251),IF(BE251="La Libertad Avanza",CP251-MIN(CJ251,CM251,CS251),IF(BE251="Frente de Izquierda",CS251-MIN(CJ251,CM251,CP251),"N/A"))))</f>
        <v>N/A</v>
      </c>
      <c r="CZ251">
        <f>MAX(CJ251,CM251,CP251,CS251)-MIN(CJ251,CM251,CP251,CS251)</f>
        <v>2</v>
      </c>
      <c r="DA251" t="str">
        <f>IF(BE251="Unión por la Patria (Frente de Todos)",CM251-AVERAGE(CS251,CP251,CJ251),IF(BE251="Juntos por el Cambio",CJ251-AVERAGE(CM251,CP251,CS251),IF(BE251="La Libertad Avanza",CP251-AVERAGE(CS251,CM251,CJ251),IF(BE251="Frente de Izquierda",CS251-AVERAGE(CP251,CM251,CJ251),"N/A"))))</f>
        <v>N/A</v>
      </c>
      <c r="DB251" t="str">
        <f>IF(BE251="Unión por la Patria (Frente de Todos)",CN251-MIN(CK251,CQ251,CT251),IF(BE251="Juntos por el Cambio",CK251-MIN(CN251,CQ251,CT251),IF(BE251="La Libertad Avanza",CQ251-MIN(CK251,CN251,CT251),IF(BE251="Frente de Izquierda",CT251-MIN(CK251,CN251,CQ251),"N/A"))))</f>
        <v>N/A</v>
      </c>
      <c r="DC251">
        <f>MAX(CK251,CN251,CQ251,CT251)-MIN(CK251,CN251,CQ251,CT251)</f>
        <v>1</v>
      </c>
      <c r="DD251" t="str">
        <f>IF(BE251="Unión por la Patria (Frente de Todos)",CN251-AVERAGE(CK251,CQ251,CT251),IF(BE251="Juntos por el Cambio",CK251-AVERAGE(CN251,CQ251,CT251),IF(BE251="La Libertad Avanza",CQ251-AVERAGE(CK251,CN251,CT251),IF(BE251="Frente de Izquierda",CT251-AVERAGE(CK251,CN251,CQ251),"N/A"))))</f>
        <v>N/A</v>
      </c>
      <c r="DE251" t="str">
        <f>IF(BE251="Unión por la Patria (Frente de Todos)",AVERAGE(CJ251:CL251,CP251:CU251),IF(BE251="Juntos por el Cambio",AVERAGE(CM251:CU251),IF(BE251="La Libertad Avanza",AVERAGE(CS251:CU251,CJ251:CO251),IF(BE251="Frente de Izquierda",AVERAGE(CJ251:CR251),"N/A"))))</f>
        <v>N/A</v>
      </c>
      <c r="DF251">
        <v>7</v>
      </c>
      <c r="DG251" t="s">
        <v>518</v>
      </c>
      <c r="DH251" t="s">
        <v>518</v>
      </c>
      <c r="DI251" t="s">
        <v>518</v>
      </c>
      <c r="DJ251" t="s">
        <v>518</v>
      </c>
      <c r="DK251" t="s">
        <v>518</v>
      </c>
      <c r="DL251" t="s">
        <v>518</v>
      </c>
      <c r="DM251" t="s">
        <v>518</v>
      </c>
      <c r="DN251" t="s">
        <v>518</v>
      </c>
      <c r="DO251" t="s">
        <v>518</v>
      </c>
      <c r="DP251" t="s">
        <v>518</v>
      </c>
      <c r="DQ251" t="s">
        <v>518</v>
      </c>
      <c r="DR251" t="s">
        <v>518</v>
      </c>
      <c r="DS251" t="s">
        <v>518</v>
      </c>
      <c r="DT251" t="s">
        <v>518</v>
      </c>
      <c r="DU251" t="s">
        <v>518</v>
      </c>
      <c r="DV251" t="s">
        <v>518</v>
      </c>
      <c r="DW251" t="s">
        <v>518</v>
      </c>
      <c r="DX251" t="s">
        <v>518</v>
      </c>
      <c r="DY251" t="s">
        <v>518</v>
      </c>
      <c r="DZ251" t="s">
        <v>518</v>
      </c>
    </row>
    <row r="252" spans="1:130" x14ac:dyDescent="0.2">
      <c r="A252" s="44">
        <v>165</v>
      </c>
      <c r="B252" s="44">
        <v>0</v>
      </c>
      <c r="C252" s="44" t="s">
        <v>41</v>
      </c>
      <c r="D252" s="44">
        <v>2</v>
      </c>
      <c r="E252" s="44">
        <v>2</v>
      </c>
      <c r="F252" s="44">
        <v>2</v>
      </c>
      <c r="G252" s="44">
        <v>1</v>
      </c>
      <c r="H252" s="44">
        <v>3</v>
      </c>
      <c r="I252" s="44">
        <v>2</v>
      </c>
      <c r="J252" s="44">
        <v>5</v>
      </c>
      <c r="K252" s="44">
        <f>AVERAGE(ABS(F252-4),ABS(G252-4),ABS(H252-4),ABS(I252-4),ABS(J252-4))</f>
        <v>1.8</v>
      </c>
      <c r="L252" s="44">
        <v>3</v>
      </c>
      <c r="M252" s="44">
        <v>4</v>
      </c>
      <c r="N252" s="44">
        <v>7</v>
      </c>
      <c r="O252" s="9">
        <f>AVERAGE(L252:N252)</f>
        <v>4.666666666666667</v>
      </c>
      <c r="P252" s="44">
        <v>2</v>
      </c>
      <c r="Q252" s="44">
        <v>6</v>
      </c>
      <c r="R252" s="44">
        <v>5</v>
      </c>
      <c r="S252" s="44">
        <v>4</v>
      </c>
      <c r="T252" s="44">
        <f>-P252+Q252-R252+S252</f>
        <v>3</v>
      </c>
      <c r="U252" s="44"/>
      <c r="V252" s="44"/>
      <c r="W252" s="44"/>
      <c r="X252" s="44"/>
      <c r="Y252" s="44"/>
      <c r="Z252" s="44"/>
      <c r="AA252" s="44"/>
      <c r="AB252" s="44"/>
      <c r="AC252" s="44"/>
      <c r="AD252" s="44"/>
      <c r="AE252" s="44"/>
      <c r="AF252" s="44"/>
      <c r="AG252" s="44" t="e">
        <f>AVERAGE(U252:AF252)</f>
        <v>#DIV/0!</v>
      </c>
      <c r="AH252" s="44">
        <v>3</v>
      </c>
      <c r="AI252" s="44">
        <v>5</v>
      </c>
      <c r="AJ252" s="44">
        <v>6</v>
      </c>
      <c r="AK252" s="44">
        <v>3</v>
      </c>
      <c r="AL252" s="44">
        <v>5</v>
      </c>
      <c r="AM252" s="44">
        <v>6</v>
      </c>
      <c r="AN252" s="44">
        <v>3</v>
      </c>
      <c r="AO252" s="44">
        <v>4</v>
      </c>
      <c r="AP252" s="44">
        <v>3</v>
      </c>
      <c r="AQ252" s="44">
        <v>3</v>
      </c>
      <c r="AR252" s="44">
        <v>4</v>
      </c>
      <c r="AS252" s="44">
        <v>6</v>
      </c>
      <c r="AT252" t="str">
        <f>IF(C252="Unión por la Patria (Frente de Todos)",AVERAGE(AK252:AM252)-MIN(AVERAGE(AH252:AJ252),AVERAGE(AN252:AP252),AVERAGE(AQ252:AS252)),IF(C252="Juntos por el Cambio",AVERAGE(AH252:AJ252)-MIN(AVERAGE(AK252:AM252),AVERAGE(AN252:AP252),AVERAGE(AQ252:AS252)),IF(C252="La Libertad Avanza",AVERAGE(AN252:AP252)-MIN(AVERAGE(AQ252:AS252),AVERAGE(AK252:AM252),AVERAGE(AH252:AJ252)),IF(C252="Frente de Izquierda",AVERAGE(AQ252:AS252)-MIN(AVERAGE(AN252:AP252),AVERAGE(AK252:AM252),AVERAGE(AH252:AJ252)),"N/A"))))</f>
        <v>N/A</v>
      </c>
      <c r="AU252">
        <f>MAX(SUM(AH252:AJ252),SUM(AK252:AM252),SUM(AN252:AP252),SUM(AQ252:AS252))-MIN(SUM(AH252:AJ252),SUM(AK252:AM252),SUM(AN252:AP252),SUM(AQ252:AS252))</f>
        <v>4</v>
      </c>
      <c r="AV252" t="str">
        <f>IF(C252="Unión por la Patria (Frente de Todos)",AVERAGE(AK252:AM252)-AVERAGE(AH252:AJ252,AN252:AP252,AQ252:AS252),IF(C252="Juntos por el Cambio",AVERAGE(AH252:AJ252)-AVERAGE(AK252:AS252),IF(C252="La Libertad Avanza",AVERAGE(AN252:AP252)-AVERAGE(AQ252:AS252,AH252:AM252),IF(C252="Frente de Izquierda",AVERAGE(AQ252:AS252)-AVERAGE(AH252:AP252),"N/A"))))</f>
        <v>N/A</v>
      </c>
      <c r="AW252" t="str">
        <f>IF(C252="Unión por la Patria (Frente de Todos)",AK252-MIN(AH252,AN252,AQ252),IF(C252="Juntos por el Cambio",AH252-MIN(AK252,AN252,AQ252),IF(C252="La Libertad Avanza",AN252-MIN(AH252,AK252,AQ252),IF(C252="Frente de Izquierda",AQ252-MIN(AH252,AK252,AN252),"N/A"))))</f>
        <v>N/A</v>
      </c>
      <c r="AX252">
        <f>MAX(AH252,AK252,AN252,AQ252)-MIN(AH252,AK252,AN252,AQ252)</f>
        <v>0</v>
      </c>
      <c r="AY252" t="str">
        <f>IF(C252="Unión por la Patria (Frente de Todos)",AK252-AVERAGE(AQ252,AN252,AH252),IF(C252="Juntos por el Cambio",AH252-AVERAGE(AK252,AN252,AQ252),IF(C252="La Libertad Avanza",AN252-AVERAGE(AQ252,AK252,AH252),IF(C252="Frente de Izquierda",AQ252-AVERAGE(AN252,AK252,AH252),"N/A"))))</f>
        <v>N/A</v>
      </c>
      <c r="AZ252" t="str">
        <f>IF(C252="Unión por la Patria (Frente de Todos)",AL252-MIN(AI252,AO252,AR252),IF(C252="Juntos por el Cambio",AI252-MIN(AL252,AO252,AR252),IF(C252="La Libertad Avanza",AO252-MIN(AI252,AL252,AR252),IF(C252="Frente de Izquierda",AR252-MIN(AI252,AL252,AO252),"N/A"))))</f>
        <v>N/A</v>
      </c>
      <c r="BA252">
        <f>MAX(AI252,AL252,AO252,AR252)-MIN(AI252,AL252,AO252,AR252)</f>
        <v>1</v>
      </c>
      <c r="BB252" t="str">
        <f>IF(C252="Unión por la Patria (Frente de Todos)",AL252-AVERAGE(AI252,AO252,AR252),IF(C252="Juntos por el Cambio",AI252-AVERAGE(AL252,AO252,AR252),IF(C252="La Libertad Avanza",AO252-AVERAGE(AI252,AL252,AR252),IF(C252="Frente de Izquierda",AR252-AVERAGE(AI252,AL252,AO252),"N/A"))))</f>
        <v>N/A</v>
      </c>
      <c r="BC252" t="str">
        <f>IF(C252="Unión por la Patria (Frente de Todos)",AVERAGE(AH252:AJ252,AN252:AS252),IF(C252="Juntos por el Cambio",AVERAGE(AK252:AS252),IF(C252="La Libertad Avanza",AVERAGE(AQ252:AS252,AH252:AM252),IF(C252="Frente de Izquierda",AVERAGE(AH252:AP252),"N/A"))))</f>
        <v>N/A</v>
      </c>
      <c r="BE252" t="s">
        <v>45</v>
      </c>
      <c r="BF252">
        <v>2</v>
      </c>
      <c r="BG252">
        <v>2</v>
      </c>
      <c r="BH252">
        <v>2</v>
      </c>
      <c r="BI252">
        <v>2</v>
      </c>
      <c r="BJ252">
        <v>2</v>
      </c>
      <c r="BK252">
        <v>1</v>
      </c>
      <c r="BL252">
        <v>4</v>
      </c>
      <c r="BM252" s="44">
        <f>AVERAGE(ABS(BH252-4),ABS(BI252-4),ABS(BJ252-4),ABS(BK252-4),ABS(BL252-4))</f>
        <v>1.8</v>
      </c>
      <c r="BN252">
        <v>3</v>
      </c>
      <c r="BO252">
        <v>4</v>
      </c>
      <c r="BP252">
        <v>6</v>
      </c>
      <c r="BQ252" s="9">
        <f>AVERAGE(BN252:BP252)</f>
        <v>4.333333333333333</v>
      </c>
      <c r="BR252">
        <v>1</v>
      </c>
      <c r="BS252">
        <v>6</v>
      </c>
      <c r="BT252">
        <v>5</v>
      </c>
      <c r="BU252">
        <v>6</v>
      </c>
      <c r="BV252" s="44">
        <f>-BR252+BS252-BT252+BU252</f>
        <v>6</v>
      </c>
      <c r="BW252">
        <v>0</v>
      </c>
      <c r="BX252">
        <v>0</v>
      </c>
      <c r="BY252">
        <v>0</v>
      </c>
      <c r="BZ252">
        <v>0</v>
      </c>
      <c r="CA252">
        <v>0</v>
      </c>
      <c r="CB252">
        <v>0</v>
      </c>
      <c r="CC252">
        <v>0</v>
      </c>
      <c r="CD252">
        <v>0</v>
      </c>
      <c r="CE252">
        <v>0</v>
      </c>
      <c r="CF252">
        <v>0</v>
      </c>
      <c r="CG252">
        <v>0</v>
      </c>
      <c r="CH252">
        <v>0</v>
      </c>
      <c r="CI252" t="s">
        <v>518</v>
      </c>
      <c r="CJ252">
        <v>3</v>
      </c>
      <c r="CK252">
        <v>5</v>
      </c>
      <c r="CL252">
        <v>6</v>
      </c>
      <c r="CM252">
        <v>3</v>
      </c>
      <c r="CN252">
        <v>5</v>
      </c>
      <c r="CO252">
        <v>6</v>
      </c>
      <c r="CP252">
        <v>3</v>
      </c>
      <c r="CQ252">
        <v>5</v>
      </c>
      <c r="CR252">
        <v>5</v>
      </c>
      <c r="CS252">
        <v>3</v>
      </c>
      <c r="CT252">
        <v>5</v>
      </c>
      <c r="CU252">
        <v>5</v>
      </c>
      <c r="CV252" t="str">
        <f>IF(BE252="Unión por la Patria (Frente de Todos)",AVERAGE(CM252:CO252)-MIN(AVERAGE(CJ252:CL252),AVERAGE(CP252:CR252),AVERAGE(CS252:CU252)),IF(BE252="Juntos por el Cambio",AVERAGE(CJ252:CL252)-MIN(AVERAGE(CM252:CO252),AVERAGE(CP252:CR252),AVERAGE(CS252:CU252)),IF(BE252="La Libertad Avanza",AVERAGE(CP252:CR252)-MIN(AVERAGE(CS252:CU252),AVERAGE(CM252:CO252),AVERAGE(CJ252:CL252)),IF(BE252="Frente de Izquierda",AVERAGE(CS252:CU252)-MIN(AVERAGE(CP252:CR252),AVERAGE(CM252:CO252),AVERAGE(CJ252:CL252)),"N/A"))))</f>
        <v>N/A</v>
      </c>
      <c r="CW252">
        <f>MAX(SUM(CJ252:CL252),SUM(CM252:CO252),SUM(CP252:CR252),SUM(CS252:CU252))-MIN(SUM(CJ252:CL252),SUM(CM252:CO252),SUM(CP252:CR252),SUM(CS252:CU252))</f>
        <v>1</v>
      </c>
      <c r="CX252" t="str">
        <f>IF(BE252="Unión por la Patria (Frente de Todos)",AVERAGE(CM252:CO252)-AVERAGE(CJ252:CL252,CP252:CR252,CS252:CU252),IF(BE252="Juntos por el Cambio",AVERAGE(CJ252:CL252)-AVERAGE(CM252:CU252),IF(BE252="La Libertad Avanza",AVERAGE(CP252:CR252)-AVERAGE(CS252:CU252,CJ252:CO252),IF(BE252="Frente de Izquierda",AVERAGE(CS252:CU252)-AVERAGE(CJ252:CR252),"N/A"))))</f>
        <v>N/A</v>
      </c>
      <c r="CY252" t="str">
        <f>IF(BE252="Unión por la Patria (Frente de Todos)",CM252-MIN(CJ252,CP252,CS252),IF(BE252="Juntos por el Cambio",CJ252-MIN(CM252,CP252,CS252),IF(BE252="La Libertad Avanza",CP252-MIN(CJ252,CM252,CS252),IF(BE252="Frente de Izquierda",CS252-MIN(CJ252,CM252,CP252),"N/A"))))</f>
        <v>N/A</v>
      </c>
      <c r="CZ252">
        <f>MAX(CJ252,CM252,CP252,CS252)-MIN(CJ252,CM252,CP252,CS252)</f>
        <v>0</v>
      </c>
      <c r="DA252" t="str">
        <f>IF(BE252="Unión por la Patria (Frente de Todos)",CM252-AVERAGE(CS252,CP252,CJ252),IF(BE252="Juntos por el Cambio",CJ252-AVERAGE(CM252,CP252,CS252),IF(BE252="La Libertad Avanza",CP252-AVERAGE(CS252,CM252,CJ252),IF(BE252="Frente de Izquierda",CS252-AVERAGE(CP252,CM252,CJ252),"N/A"))))</f>
        <v>N/A</v>
      </c>
      <c r="DB252" t="str">
        <f>IF(BE252="Unión por la Patria (Frente de Todos)",CN252-MIN(CK252,CQ252,CT252),IF(BE252="Juntos por el Cambio",CK252-MIN(CN252,CQ252,CT252),IF(BE252="La Libertad Avanza",CQ252-MIN(CK252,CN252,CT252),IF(BE252="Frente de Izquierda",CT252-MIN(CK252,CN252,CQ252),"N/A"))))</f>
        <v>N/A</v>
      </c>
      <c r="DC252">
        <f>MAX(CK252,CN252,CQ252,CT252)-MIN(CK252,CN252,CQ252,CT252)</f>
        <v>0</v>
      </c>
      <c r="DD252" t="str">
        <f>IF(BE252="Unión por la Patria (Frente de Todos)",CN252-AVERAGE(CK252,CQ252,CT252),IF(BE252="Juntos por el Cambio",CK252-AVERAGE(CN252,CQ252,CT252),IF(BE252="La Libertad Avanza",CQ252-AVERAGE(CK252,CN252,CT252),IF(BE252="Frente de Izquierda",CT252-AVERAGE(CK252,CN252,CQ252),"N/A"))))</f>
        <v>N/A</v>
      </c>
      <c r="DE252" t="str">
        <f>IF(BE252="Unión por la Patria (Frente de Todos)",AVERAGE(CJ252:CL252,CP252:CU252),IF(BE252="Juntos por el Cambio",AVERAGE(CM252:CU252),IF(BE252="La Libertad Avanza",AVERAGE(CS252:CU252,CJ252:CO252),IF(BE252="Frente de Izquierda",AVERAGE(CJ252:CR252),"N/A"))))</f>
        <v>N/A</v>
      </c>
      <c r="DF252">
        <v>7</v>
      </c>
      <c r="DG252" t="s">
        <v>518</v>
      </c>
      <c r="DH252" t="s">
        <v>518</v>
      </c>
      <c r="DI252" t="s">
        <v>518</v>
      </c>
      <c r="DJ252" t="s">
        <v>518</v>
      </c>
      <c r="DK252" t="s">
        <v>518</v>
      </c>
      <c r="DL252" t="s">
        <v>518</v>
      </c>
      <c r="DM252" t="s">
        <v>518</v>
      </c>
      <c r="DN252" t="s">
        <v>518</v>
      </c>
      <c r="DO252" t="s">
        <v>518</v>
      </c>
      <c r="DP252" t="s">
        <v>518</v>
      </c>
      <c r="DQ252" t="s">
        <v>518</v>
      </c>
      <c r="DR252" t="s">
        <v>518</v>
      </c>
      <c r="DS252" t="s">
        <v>518</v>
      </c>
      <c r="DT252" t="s">
        <v>518</v>
      </c>
      <c r="DU252" t="s">
        <v>518</v>
      </c>
      <c r="DV252" t="s">
        <v>518</v>
      </c>
      <c r="DW252" t="s">
        <v>518</v>
      </c>
      <c r="DX252" t="s">
        <v>518</v>
      </c>
      <c r="DY252" t="s">
        <v>518</v>
      </c>
      <c r="DZ252" t="s">
        <v>518</v>
      </c>
    </row>
    <row r="253" spans="1:130" x14ac:dyDescent="0.2">
      <c r="A253" s="44">
        <v>653</v>
      </c>
      <c r="B253" s="44">
        <v>0</v>
      </c>
      <c r="C253" s="44" t="s">
        <v>45</v>
      </c>
      <c r="D253" s="44">
        <v>1</v>
      </c>
      <c r="E253" s="44">
        <v>2</v>
      </c>
      <c r="F253" s="44">
        <v>3</v>
      </c>
      <c r="G253" s="44">
        <v>1</v>
      </c>
      <c r="H253" s="44">
        <v>1</v>
      </c>
      <c r="I253" s="44">
        <v>5</v>
      </c>
      <c r="J253" s="44">
        <v>7</v>
      </c>
      <c r="K253" s="44">
        <f>AVERAGE(ABS(F253-4),ABS(G253-4),ABS(H253-4),ABS(I253-4),ABS(J253-4))</f>
        <v>2.2000000000000002</v>
      </c>
      <c r="L253" s="44">
        <v>7</v>
      </c>
      <c r="M253" s="44">
        <v>5</v>
      </c>
      <c r="N253" s="44">
        <v>7</v>
      </c>
      <c r="O253" s="9">
        <f>AVERAGE(L253:N253)</f>
        <v>6.333333333333333</v>
      </c>
      <c r="P253" s="44">
        <v>3</v>
      </c>
      <c r="Q253" s="44">
        <v>6</v>
      </c>
      <c r="R253" s="44">
        <v>6</v>
      </c>
      <c r="S253" s="44">
        <v>7</v>
      </c>
      <c r="T253" s="44">
        <f>-P253+Q253-R253+S253</f>
        <v>4</v>
      </c>
      <c r="U253" s="44"/>
      <c r="V253" s="44"/>
      <c r="W253" s="44"/>
      <c r="X253" s="44"/>
      <c r="Y253" s="44"/>
      <c r="Z253" s="44"/>
      <c r="AA253" s="44"/>
      <c r="AB253" s="44"/>
      <c r="AC253" s="44"/>
      <c r="AD253" s="44"/>
      <c r="AE253" s="44"/>
      <c r="AF253" s="44"/>
      <c r="AG253" s="44" t="e">
        <f>AVERAGE(U253:AF253)</f>
        <v>#DIV/0!</v>
      </c>
      <c r="AH253" s="44">
        <v>4</v>
      </c>
      <c r="AI253" s="44">
        <v>2</v>
      </c>
      <c r="AJ253" s="44">
        <v>2</v>
      </c>
      <c r="AK253" s="44">
        <v>1</v>
      </c>
      <c r="AL253" s="44">
        <v>1</v>
      </c>
      <c r="AM253" s="44">
        <v>1</v>
      </c>
      <c r="AN253" s="44">
        <v>4</v>
      </c>
      <c r="AO253" s="44">
        <v>4</v>
      </c>
      <c r="AP253" s="44">
        <v>4</v>
      </c>
      <c r="AQ253" s="44">
        <v>3</v>
      </c>
      <c r="AR253" s="44">
        <v>3</v>
      </c>
      <c r="AS253" s="44">
        <v>3</v>
      </c>
      <c r="AT253" t="str">
        <f>IF(C253="Unión por la Patria (Frente de Todos)",AVERAGE(AK253:AM253)-MIN(AVERAGE(AH253:AJ253),AVERAGE(AN253:AP253),AVERAGE(AQ253:AS253)),IF(C253="Juntos por el Cambio",AVERAGE(AH253:AJ253)-MIN(AVERAGE(AK253:AM253),AVERAGE(AN253:AP253),AVERAGE(AQ253:AS253)),IF(C253="La Libertad Avanza",AVERAGE(AN253:AP253)-MIN(AVERAGE(AQ253:AS253),AVERAGE(AK253:AM253),AVERAGE(AH253:AJ253)),IF(C253="Frente de Izquierda",AVERAGE(AQ253:AS253)-MIN(AVERAGE(AN253:AP253),AVERAGE(AK253:AM253),AVERAGE(AH253:AJ253)),"N/A"))))</f>
        <v>N/A</v>
      </c>
      <c r="AU253">
        <f>MAX(SUM(AH253:AJ253),SUM(AK253:AM253),SUM(AN253:AP253),SUM(AQ253:AS253))-MIN(SUM(AH253:AJ253),SUM(AK253:AM253),SUM(AN253:AP253),SUM(AQ253:AS253))</f>
        <v>9</v>
      </c>
      <c r="AV253" t="str">
        <f>IF(C253="Unión por la Patria (Frente de Todos)",AVERAGE(AK253:AM253)-AVERAGE(AH253:AJ253,AN253:AP253,AQ253:AS253),IF(C253="Juntos por el Cambio",AVERAGE(AH253:AJ253)-AVERAGE(AK253:AS253),IF(C253="La Libertad Avanza",AVERAGE(AN253:AP253)-AVERAGE(AQ253:AS253,AH253:AM253),IF(C253="Frente de Izquierda",AVERAGE(AQ253:AS253)-AVERAGE(AH253:AP253),"N/A"))))</f>
        <v>N/A</v>
      </c>
      <c r="AW253" t="str">
        <f>IF(C253="Unión por la Patria (Frente de Todos)",AK253-MIN(AH253,AN253,AQ253),IF(C253="Juntos por el Cambio",AH253-MIN(AK253,AN253,AQ253),IF(C253="La Libertad Avanza",AN253-MIN(AH253,AK253,AQ253),IF(C253="Frente de Izquierda",AQ253-MIN(AH253,AK253,AN253),"N/A"))))</f>
        <v>N/A</v>
      </c>
      <c r="AX253">
        <f>MAX(AH253,AK253,AN253,AQ253)-MIN(AH253,AK253,AN253,AQ253)</f>
        <v>3</v>
      </c>
      <c r="AY253" t="str">
        <f>IF(C253="Unión por la Patria (Frente de Todos)",AK253-AVERAGE(AQ253,AN253,AH253),IF(C253="Juntos por el Cambio",AH253-AVERAGE(AK253,AN253,AQ253),IF(C253="La Libertad Avanza",AN253-AVERAGE(AQ253,AK253,AH253),IF(C253="Frente de Izquierda",AQ253-AVERAGE(AN253,AK253,AH253),"N/A"))))</f>
        <v>N/A</v>
      </c>
      <c r="AZ253" t="str">
        <f>IF(C253="Unión por la Patria (Frente de Todos)",AL253-MIN(AI253,AO253,AR253),IF(C253="Juntos por el Cambio",AI253-MIN(AL253,AO253,AR253),IF(C253="La Libertad Avanza",AO253-MIN(AI253,AL253,AR253),IF(C253="Frente de Izquierda",AR253-MIN(AI253,AL253,AO253),"N/A"))))</f>
        <v>N/A</v>
      </c>
      <c r="BA253">
        <f>MAX(AI253,AL253,AO253,AR253)-MIN(AI253,AL253,AO253,AR253)</f>
        <v>3</v>
      </c>
      <c r="BB253" t="str">
        <f>IF(C253="Unión por la Patria (Frente de Todos)",AL253-AVERAGE(AI253,AO253,AR253),IF(C253="Juntos por el Cambio",AI253-AVERAGE(AL253,AO253,AR253),IF(C253="La Libertad Avanza",AO253-AVERAGE(AI253,AL253,AR253),IF(C253="Frente de Izquierda",AR253-AVERAGE(AI253,AL253,AO253),"N/A"))))</f>
        <v>N/A</v>
      </c>
      <c r="BC253" t="str">
        <f>IF(C253="Unión por la Patria (Frente de Todos)",AVERAGE(AH253:AJ253,AN253:AS253),IF(C253="Juntos por el Cambio",AVERAGE(AK253:AS253),IF(C253="La Libertad Avanza",AVERAGE(AQ253:AS253,AH253:AM253),IF(C253="Frente de Izquierda",AVERAGE(AH253:AP253),"N/A"))))</f>
        <v>N/A</v>
      </c>
      <c r="BE253" t="s">
        <v>45</v>
      </c>
      <c r="BF253">
        <v>3</v>
      </c>
      <c r="BG253">
        <v>2</v>
      </c>
      <c r="BH253">
        <v>4</v>
      </c>
      <c r="BI253">
        <v>2</v>
      </c>
      <c r="BJ253">
        <v>1</v>
      </c>
      <c r="BK253">
        <v>2</v>
      </c>
      <c r="BL253">
        <v>5</v>
      </c>
      <c r="BM253" s="44">
        <f>AVERAGE(ABS(BH253-4),ABS(BI253-4),ABS(BJ253-4),ABS(BK253-4),ABS(BL253-4))</f>
        <v>1.6</v>
      </c>
      <c r="BN253">
        <v>7</v>
      </c>
      <c r="BO253">
        <v>7</v>
      </c>
      <c r="BP253">
        <v>7</v>
      </c>
      <c r="BQ253" s="9">
        <f>AVERAGE(BN253:BP253)</f>
        <v>7</v>
      </c>
      <c r="BR253">
        <v>1</v>
      </c>
      <c r="BS253">
        <v>4</v>
      </c>
      <c r="BT253">
        <v>5</v>
      </c>
      <c r="BU253">
        <v>6</v>
      </c>
      <c r="BV253" s="44">
        <f>-BR253+BS253-BT253+BU253</f>
        <v>4</v>
      </c>
      <c r="BW253">
        <v>0</v>
      </c>
      <c r="BX253">
        <v>0</v>
      </c>
      <c r="BY253">
        <v>0</v>
      </c>
      <c r="BZ253">
        <v>0</v>
      </c>
      <c r="CA253">
        <v>0</v>
      </c>
      <c r="CB253">
        <v>0</v>
      </c>
      <c r="CC253">
        <v>0</v>
      </c>
      <c r="CD253">
        <v>0</v>
      </c>
      <c r="CE253">
        <v>0</v>
      </c>
      <c r="CF253">
        <v>0</v>
      </c>
      <c r="CG253">
        <v>0</v>
      </c>
      <c r="CH253">
        <v>0</v>
      </c>
      <c r="CI253" t="s">
        <v>518</v>
      </c>
      <c r="CJ253">
        <v>3</v>
      </c>
      <c r="CK253">
        <v>3</v>
      </c>
      <c r="CL253">
        <v>3</v>
      </c>
      <c r="CM253">
        <v>2</v>
      </c>
      <c r="CN253">
        <v>2</v>
      </c>
      <c r="CO253">
        <v>2</v>
      </c>
      <c r="CP253">
        <v>5</v>
      </c>
      <c r="CQ253">
        <v>5</v>
      </c>
      <c r="CR253">
        <v>5</v>
      </c>
      <c r="CS253">
        <v>3</v>
      </c>
      <c r="CT253">
        <v>3</v>
      </c>
      <c r="CU253">
        <v>3</v>
      </c>
      <c r="CV253" t="str">
        <f>IF(BE253="Unión por la Patria (Frente de Todos)",AVERAGE(CM253:CO253)-MIN(AVERAGE(CJ253:CL253),AVERAGE(CP253:CR253),AVERAGE(CS253:CU253)),IF(BE253="Juntos por el Cambio",AVERAGE(CJ253:CL253)-MIN(AVERAGE(CM253:CO253),AVERAGE(CP253:CR253),AVERAGE(CS253:CU253)),IF(BE253="La Libertad Avanza",AVERAGE(CP253:CR253)-MIN(AVERAGE(CS253:CU253),AVERAGE(CM253:CO253),AVERAGE(CJ253:CL253)),IF(BE253="Frente de Izquierda",AVERAGE(CS253:CU253)-MIN(AVERAGE(CP253:CR253),AVERAGE(CM253:CO253),AVERAGE(CJ253:CL253)),"N/A"))))</f>
        <v>N/A</v>
      </c>
      <c r="CW253">
        <f>MAX(SUM(CJ253:CL253),SUM(CM253:CO253),SUM(CP253:CR253),SUM(CS253:CU253))-MIN(SUM(CJ253:CL253),SUM(CM253:CO253),SUM(CP253:CR253),SUM(CS253:CU253))</f>
        <v>9</v>
      </c>
      <c r="CX253" t="str">
        <f>IF(BE253="Unión por la Patria (Frente de Todos)",AVERAGE(CM253:CO253)-AVERAGE(CJ253:CL253,CP253:CR253,CS253:CU253),IF(BE253="Juntos por el Cambio",AVERAGE(CJ253:CL253)-AVERAGE(CM253:CU253),IF(BE253="La Libertad Avanza",AVERAGE(CP253:CR253)-AVERAGE(CS253:CU253,CJ253:CO253),IF(BE253="Frente de Izquierda",AVERAGE(CS253:CU253)-AVERAGE(CJ253:CR253),"N/A"))))</f>
        <v>N/A</v>
      </c>
      <c r="CY253" t="str">
        <f>IF(BE253="Unión por la Patria (Frente de Todos)",CM253-MIN(CJ253,CP253,CS253),IF(BE253="Juntos por el Cambio",CJ253-MIN(CM253,CP253,CS253),IF(BE253="La Libertad Avanza",CP253-MIN(CJ253,CM253,CS253),IF(BE253="Frente de Izquierda",CS253-MIN(CJ253,CM253,CP253),"N/A"))))</f>
        <v>N/A</v>
      </c>
      <c r="CZ253">
        <f>MAX(CJ253,CM253,CP253,CS253)-MIN(CJ253,CM253,CP253,CS253)</f>
        <v>3</v>
      </c>
      <c r="DA253" t="str">
        <f>IF(BE253="Unión por la Patria (Frente de Todos)",CM253-AVERAGE(CS253,CP253,CJ253),IF(BE253="Juntos por el Cambio",CJ253-AVERAGE(CM253,CP253,CS253),IF(BE253="La Libertad Avanza",CP253-AVERAGE(CS253,CM253,CJ253),IF(BE253="Frente de Izquierda",CS253-AVERAGE(CP253,CM253,CJ253),"N/A"))))</f>
        <v>N/A</v>
      </c>
      <c r="DB253" t="str">
        <f>IF(BE253="Unión por la Patria (Frente de Todos)",CN253-MIN(CK253,CQ253,CT253),IF(BE253="Juntos por el Cambio",CK253-MIN(CN253,CQ253,CT253),IF(BE253="La Libertad Avanza",CQ253-MIN(CK253,CN253,CT253),IF(BE253="Frente de Izquierda",CT253-MIN(CK253,CN253,CQ253),"N/A"))))</f>
        <v>N/A</v>
      </c>
      <c r="DC253">
        <f>MAX(CK253,CN253,CQ253,CT253)-MIN(CK253,CN253,CQ253,CT253)</f>
        <v>3</v>
      </c>
      <c r="DD253" t="str">
        <f>IF(BE253="Unión por la Patria (Frente de Todos)",CN253-AVERAGE(CK253,CQ253,CT253),IF(BE253="Juntos por el Cambio",CK253-AVERAGE(CN253,CQ253,CT253),IF(BE253="La Libertad Avanza",CQ253-AVERAGE(CK253,CN253,CT253),IF(BE253="Frente de Izquierda",CT253-AVERAGE(CK253,CN253,CQ253),"N/A"))))</f>
        <v>N/A</v>
      </c>
      <c r="DE253" t="str">
        <f>IF(BE253="Unión por la Patria (Frente de Todos)",AVERAGE(CJ253:CL253,CP253:CU253),IF(BE253="Juntos por el Cambio",AVERAGE(CM253:CU253),IF(BE253="La Libertad Avanza",AVERAGE(CS253:CU253,CJ253:CO253),IF(BE253="Frente de Izquierda",AVERAGE(CJ253:CR253),"N/A"))))</f>
        <v>N/A</v>
      </c>
      <c r="DF253">
        <v>8</v>
      </c>
      <c r="DG253" t="s">
        <v>518</v>
      </c>
      <c r="DH253" t="s">
        <v>518</v>
      </c>
      <c r="DI253" t="s">
        <v>518</v>
      </c>
      <c r="DJ253" t="s">
        <v>518</v>
      </c>
      <c r="DK253" t="s">
        <v>518</v>
      </c>
      <c r="DL253" t="s">
        <v>518</v>
      </c>
      <c r="DM253" t="s">
        <v>518</v>
      </c>
      <c r="DN253" t="s">
        <v>518</v>
      </c>
      <c r="DO253" t="s">
        <v>518</v>
      </c>
      <c r="DP253" t="s">
        <v>518</v>
      </c>
      <c r="DQ253" t="s">
        <v>518</v>
      </c>
      <c r="DR253" t="s">
        <v>518</v>
      </c>
      <c r="DS253" t="s">
        <v>518</v>
      </c>
      <c r="DT253" t="s">
        <v>518</v>
      </c>
      <c r="DU253" t="s">
        <v>518</v>
      </c>
      <c r="DV253" t="s">
        <v>518</v>
      </c>
      <c r="DW253" t="s">
        <v>518</v>
      </c>
      <c r="DX253" t="s">
        <v>518</v>
      </c>
      <c r="DY253" t="s">
        <v>518</v>
      </c>
      <c r="DZ253" t="s">
        <v>518</v>
      </c>
    </row>
    <row r="254" spans="1:130" x14ac:dyDescent="0.2">
      <c r="A254" s="44">
        <v>941</v>
      </c>
      <c r="B254" s="44">
        <v>0</v>
      </c>
      <c r="C254" s="44" t="s">
        <v>45</v>
      </c>
      <c r="D254" s="44">
        <v>1</v>
      </c>
      <c r="E254" s="44">
        <v>5</v>
      </c>
      <c r="F254" s="44">
        <v>4</v>
      </c>
      <c r="G254" s="44">
        <v>3</v>
      </c>
      <c r="H254" s="44">
        <v>6</v>
      </c>
      <c r="I254" s="44">
        <v>4</v>
      </c>
      <c r="J254" s="44">
        <v>7</v>
      </c>
      <c r="K254" s="44">
        <f>AVERAGE(ABS(F254-4),ABS(G254-4),ABS(H254-4),ABS(I254-4),ABS(J254-4))</f>
        <v>1.2</v>
      </c>
      <c r="L254" s="44">
        <v>6</v>
      </c>
      <c r="M254" s="44">
        <v>5</v>
      </c>
      <c r="N254" s="44">
        <v>7</v>
      </c>
      <c r="O254" s="9">
        <f>AVERAGE(L254:N254)</f>
        <v>6</v>
      </c>
      <c r="P254" s="44">
        <v>1</v>
      </c>
      <c r="Q254" s="44">
        <v>7</v>
      </c>
      <c r="R254" s="44">
        <v>4</v>
      </c>
      <c r="S254" s="44">
        <v>6</v>
      </c>
      <c r="T254" s="44">
        <f>-P254+Q254-R254+S254</f>
        <v>8</v>
      </c>
      <c r="U254" s="44"/>
      <c r="V254" s="44"/>
      <c r="W254" s="44"/>
      <c r="X254" s="44"/>
      <c r="Y254" s="44"/>
      <c r="Z254" s="44"/>
      <c r="AA254" s="44"/>
      <c r="AB254" s="44"/>
      <c r="AC254" s="44"/>
      <c r="AD254" s="44"/>
      <c r="AE254" s="44"/>
      <c r="AF254" s="44"/>
      <c r="AG254" s="44" t="e">
        <f>AVERAGE(U254:AF254)</f>
        <v>#DIV/0!</v>
      </c>
      <c r="AH254" s="44">
        <v>5</v>
      </c>
      <c r="AI254" s="44">
        <v>1</v>
      </c>
      <c r="AJ254" s="44">
        <v>3</v>
      </c>
      <c r="AK254" s="44">
        <v>1</v>
      </c>
      <c r="AL254" s="44">
        <v>1</v>
      </c>
      <c r="AM254" s="44">
        <v>1</v>
      </c>
      <c r="AN254" s="44">
        <v>3</v>
      </c>
      <c r="AO254" s="44">
        <v>2</v>
      </c>
      <c r="AP254" s="44">
        <v>2</v>
      </c>
      <c r="AQ254" s="44">
        <v>2</v>
      </c>
      <c r="AR254" s="44">
        <v>2</v>
      </c>
      <c r="AS254" s="44">
        <v>2</v>
      </c>
      <c r="AT254" t="str">
        <f>IF(C254="Unión por la Patria (Frente de Todos)",AVERAGE(AK254:AM254)-MIN(AVERAGE(AH254:AJ254),AVERAGE(AN254:AP254),AVERAGE(AQ254:AS254)),IF(C254="Juntos por el Cambio",AVERAGE(AH254:AJ254)-MIN(AVERAGE(AK254:AM254),AVERAGE(AN254:AP254),AVERAGE(AQ254:AS254)),IF(C254="La Libertad Avanza",AVERAGE(AN254:AP254)-MIN(AVERAGE(AQ254:AS254),AVERAGE(AK254:AM254),AVERAGE(AH254:AJ254)),IF(C254="Frente de Izquierda",AVERAGE(AQ254:AS254)-MIN(AVERAGE(AN254:AP254),AVERAGE(AK254:AM254),AVERAGE(AH254:AJ254)),"N/A"))))</f>
        <v>N/A</v>
      </c>
      <c r="AU254">
        <f>MAX(SUM(AH254:AJ254),SUM(AK254:AM254),SUM(AN254:AP254),SUM(AQ254:AS254))-MIN(SUM(AH254:AJ254),SUM(AK254:AM254),SUM(AN254:AP254),SUM(AQ254:AS254))</f>
        <v>6</v>
      </c>
      <c r="AV254" t="str">
        <f>IF(C254="Unión por la Patria (Frente de Todos)",AVERAGE(AK254:AM254)-AVERAGE(AH254:AJ254,AN254:AP254,AQ254:AS254),IF(C254="Juntos por el Cambio",AVERAGE(AH254:AJ254)-AVERAGE(AK254:AS254),IF(C254="La Libertad Avanza",AVERAGE(AN254:AP254)-AVERAGE(AQ254:AS254,AH254:AM254),IF(C254="Frente de Izquierda",AVERAGE(AQ254:AS254)-AVERAGE(AH254:AP254),"N/A"))))</f>
        <v>N/A</v>
      </c>
      <c r="AW254" t="str">
        <f>IF(C254="Unión por la Patria (Frente de Todos)",AK254-MIN(AH254,AN254,AQ254),IF(C254="Juntos por el Cambio",AH254-MIN(AK254,AN254,AQ254),IF(C254="La Libertad Avanza",AN254-MIN(AH254,AK254,AQ254),IF(C254="Frente de Izquierda",AQ254-MIN(AH254,AK254,AN254),"N/A"))))</f>
        <v>N/A</v>
      </c>
      <c r="AX254">
        <f>MAX(AH254,AK254,AN254,AQ254)-MIN(AH254,AK254,AN254,AQ254)</f>
        <v>4</v>
      </c>
      <c r="AY254" t="str">
        <f>IF(C254="Unión por la Patria (Frente de Todos)",AK254-AVERAGE(AQ254,AN254,AH254),IF(C254="Juntos por el Cambio",AH254-AVERAGE(AK254,AN254,AQ254),IF(C254="La Libertad Avanza",AN254-AVERAGE(AQ254,AK254,AH254),IF(C254="Frente de Izquierda",AQ254-AVERAGE(AN254,AK254,AH254),"N/A"))))</f>
        <v>N/A</v>
      </c>
      <c r="AZ254" t="str">
        <f>IF(C254="Unión por la Patria (Frente de Todos)",AL254-MIN(AI254,AO254,AR254),IF(C254="Juntos por el Cambio",AI254-MIN(AL254,AO254,AR254),IF(C254="La Libertad Avanza",AO254-MIN(AI254,AL254,AR254),IF(C254="Frente de Izquierda",AR254-MIN(AI254,AL254,AO254),"N/A"))))</f>
        <v>N/A</v>
      </c>
      <c r="BA254">
        <f>MAX(AI254,AL254,AO254,AR254)-MIN(AI254,AL254,AO254,AR254)</f>
        <v>1</v>
      </c>
      <c r="BB254" t="str">
        <f>IF(C254="Unión por la Patria (Frente de Todos)",AL254-AVERAGE(AI254,AO254,AR254),IF(C254="Juntos por el Cambio",AI254-AVERAGE(AL254,AO254,AR254),IF(C254="La Libertad Avanza",AO254-AVERAGE(AI254,AL254,AR254),IF(C254="Frente de Izquierda",AR254-AVERAGE(AI254,AL254,AO254),"N/A"))))</f>
        <v>N/A</v>
      </c>
      <c r="BC254" t="str">
        <f>IF(C254="Unión por la Patria (Frente de Todos)",AVERAGE(AH254:AJ254,AN254:AS254),IF(C254="Juntos por el Cambio",AVERAGE(AK254:AS254),IF(C254="La Libertad Avanza",AVERAGE(AQ254:AS254,AH254:AM254),IF(C254="Frente de Izquierda",AVERAGE(AH254:AP254),"N/A"))))</f>
        <v>N/A</v>
      </c>
      <c r="BE254" t="s">
        <v>45</v>
      </c>
      <c r="BF254">
        <v>1</v>
      </c>
      <c r="BG254">
        <v>6</v>
      </c>
      <c r="BH254">
        <v>4</v>
      </c>
      <c r="BI254">
        <v>3</v>
      </c>
      <c r="BJ254">
        <v>7</v>
      </c>
      <c r="BK254">
        <v>4</v>
      </c>
      <c r="BL254">
        <v>7</v>
      </c>
      <c r="BM254" s="44">
        <f>AVERAGE(ABS(BH254-4),ABS(BI254-4),ABS(BJ254-4),ABS(BK254-4),ABS(BL254-4))</f>
        <v>1.4</v>
      </c>
      <c r="BN254">
        <v>7</v>
      </c>
      <c r="BO254">
        <v>5</v>
      </c>
      <c r="BP254">
        <v>7</v>
      </c>
      <c r="BQ254" s="9">
        <f>AVERAGE(BN254:BP254)</f>
        <v>6.333333333333333</v>
      </c>
      <c r="BR254">
        <v>1</v>
      </c>
      <c r="BS254">
        <v>7</v>
      </c>
      <c r="BT254">
        <v>4</v>
      </c>
      <c r="BU254">
        <v>6</v>
      </c>
      <c r="BV254" s="44">
        <f>-BR254+BS254-BT254+BU254</f>
        <v>8</v>
      </c>
      <c r="BW254">
        <v>0</v>
      </c>
      <c r="BX254">
        <v>0</v>
      </c>
      <c r="BY254">
        <v>0</v>
      </c>
      <c r="BZ254">
        <v>0</v>
      </c>
      <c r="CA254">
        <v>0</v>
      </c>
      <c r="CB254">
        <v>0</v>
      </c>
      <c r="CC254">
        <v>0</v>
      </c>
      <c r="CD254">
        <v>0</v>
      </c>
      <c r="CE254">
        <v>0</v>
      </c>
      <c r="CF254">
        <v>0</v>
      </c>
      <c r="CG254">
        <v>0</v>
      </c>
      <c r="CH254">
        <v>0</v>
      </c>
      <c r="CI254" t="s">
        <v>518</v>
      </c>
      <c r="CJ254">
        <v>4</v>
      </c>
      <c r="CK254">
        <v>4</v>
      </c>
      <c r="CL254">
        <v>4</v>
      </c>
      <c r="CM254">
        <v>1</v>
      </c>
      <c r="CN254">
        <v>1</v>
      </c>
      <c r="CO254">
        <v>1</v>
      </c>
      <c r="CP254">
        <v>3</v>
      </c>
      <c r="CQ254">
        <v>3</v>
      </c>
      <c r="CR254">
        <v>3</v>
      </c>
      <c r="CS254">
        <v>2</v>
      </c>
      <c r="CT254">
        <v>2</v>
      </c>
      <c r="CU254">
        <v>2</v>
      </c>
      <c r="CV254" t="str">
        <f>IF(BE254="Unión por la Patria (Frente de Todos)",AVERAGE(CM254:CO254)-MIN(AVERAGE(CJ254:CL254),AVERAGE(CP254:CR254),AVERAGE(CS254:CU254)),IF(BE254="Juntos por el Cambio",AVERAGE(CJ254:CL254)-MIN(AVERAGE(CM254:CO254),AVERAGE(CP254:CR254),AVERAGE(CS254:CU254)),IF(BE254="La Libertad Avanza",AVERAGE(CP254:CR254)-MIN(AVERAGE(CS254:CU254),AVERAGE(CM254:CO254),AVERAGE(CJ254:CL254)),IF(BE254="Frente de Izquierda",AVERAGE(CS254:CU254)-MIN(AVERAGE(CP254:CR254),AVERAGE(CM254:CO254),AVERAGE(CJ254:CL254)),"N/A"))))</f>
        <v>N/A</v>
      </c>
      <c r="CW254">
        <f>MAX(SUM(CJ254:CL254),SUM(CM254:CO254),SUM(CP254:CR254),SUM(CS254:CU254))-MIN(SUM(CJ254:CL254),SUM(CM254:CO254),SUM(CP254:CR254),SUM(CS254:CU254))</f>
        <v>9</v>
      </c>
      <c r="CX254" t="str">
        <f>IF(BE254="Unión por la Patria (Frente de Todos)",AVERAGE(CM254:CO254)-AVERAGE(CJ254:CL254,CP254:CR254,CS254:CU254),IF(BE254="Juntos por el Cambio",AVERAGE(CJ254:CL254)-AVERAGE(CM254:CU254),IF(BE254="La Libertad Avanza",AVERAGE(CP254:CR254)-AVERAGE(CS254:CU254,CJ254:CO254),IF(BE254="Frente de Izquierda",AVERAGE(CS254:CU254)-AVERAGE(CJ254:CR254),"N/A"))))</f>
        <v>N/A</v>
      </c>
      <c r="CY254" t="str">
        <f>IF(BE254="Unión por la Patria (Frente de Todos)",CM254-MIN(CJ254,CP254,CS254),IF(BE254="Juntos por el Cambio",CJ254-MIN(CM254,CP254,CS254),IF(BE254="La Libertad Avanza",CP254-MIN(CJ254,CM254,CS254),IF(BE254="Frente de Izquierda",CS254-MIN(CJ254,CM254,CP254),"N/A"))))</f>
        <v>N/A</v>
      </c>
      <c r="CZ254">
        <f>MAX(CJ254,CM254,CP254,CS254)-MIN(CJ254,CM254,CP254,CS254)</f>
        <v>3</v>
      </c>
      <c r="DA254" t="str">
        <f>IF(BE254="Unión por la Patria (Frente de Todos)",CM254-AVERAGE(CS254,CP254,CJ254),IF(BE254="Juntos por el Cambio",CJ254-AVERAGE(CM254,CP254,CS254),IF(BE254="La Libertad Avanza",CP254-AVERAGE(CS254,CM254,CJ254),IF(BE254="Frente de Izquierda",CS254-AVERAGE(CP254,CM254,CJ254),"N/A"))))</f>
        <v>N/A</v>
      </c>
      <c r="DB254" t="str">
        <f>IF(BE254="Unión por la Patria (Frente de Todos)",CN254-MIN(CK254,CQ254,CT254),IF(BE254="Juntos por el Cambio",CK254-MIN(CN254,CQ254,CT254),IF(BE254="La Libertad Avanza",CQ254-MIN(CK254,CN254,CT254),IF(BE254="Frente de Izquierda",CT254-MIN(CK254,CN254,CQ254),"N/A"))))</f>
        <v>N/A</v>
      </c>
      <c r="DC254">
        <f>MAX(CK254,CN254,CQ254,CT254)-MIN(CK254,CN254,CQ254,CT254)</f>
        <v>3</v>
      </c>
      <c r="DD254" t="str">
        <f>IF(BE254="Unión por la Patria (Frente de Todos)",CN254-AVERAGE(CK254,CQ254,CT254),IF(BE254="Juntos por el Cambio",CK254-AVERAGE(CN254,CQ254,CT254),IF(BE254="La Libertad Avanza",CQ254-AVERAGE(CK254,CN254,CT254),IF(BE254="Frente de Izquierda",CT254-AVERAGE(CK254,CN254,CQ254),"N/A"))))</f>
        <v>N/A</v>
      </c>
      <c r="DE254" t="str">
        <f>IF(BE254="Unión por la Patria (Frente de Todos)",AVERAGE(CJ254:CL254,CP254:CU254),IF(BE254="Juntos por el Cambio",AVERAGE(CM254:CU254),IF(BE254="La Libertad Avanza",AVERAGE(CS254:CU254,CJ254:CO254),IF(BE254="Frente de Izquierda",AVERAGE(CJ254:CR254),"N/A"))))</f>
        <v>N/A</v>
      </c>
      <c r="DF254">
        <v>5</v>
      </c>
      <c r="DG254" t="s">
        <v>518</v>
      </c>
      <c r="DH254" t="s">
        <v>518</v>
      </c>
      <c r="DI254" t="s">
        <v>518</v>
      </c>
      <c r="DJ254" t="s">
        <v>518</v>
      </c>
      <c r="DK254" t="s">
        <v>518</v>
      </c>
      <c r="DL254" t="s">
        <v>518</v>
      </c>
      <c r="DM254" t="s">
        <v>518</v>
      </c>
      <c r="DN254" t="s">
        <v>518</v>
      </c>
      <c r="DO254" t="s">
        <v>518</v>
      </c>
      <c r="DP254" t="s">
        <v>518</v>
      </c>
      <c r="DQ254" t="s">
        <v>518</v>
      </c>
      <c r="DR254" t="s">
        <v>518</v>
      </c>
      <c r="DS254" t="s">
        <v>518</v>
      </c>
      <c r="DT254" t="s">
        <v>518</v>
      </c>
      <c r="DU254" t="s">
        <v>518</v>
      </c>
      <c r="DV254" t="s">
        <v>518</v>
      </c>
      <c r="DW254" t="s">
        <v>518</v>
      </c>
      <c r="DX254" t="s">
        <v>518</v>
      </c>
      <c r="DY254" t="s">
        <v>518</v>
      </c>
      <c r="DZ254" t="s">
        <v>518</v>
      </c>
    </row>
    <row r="255" spans="1:130" x14ac:dyDescent="0.2">
      <c r="A255" s="44">
        <v>1114</v>
      </c>
      <c r="B255" s="44">
        <v>0</v>
      </c>
      <c r="C255" s="44" t="s">
        <v>89</v>
      </c>
      <c r="D255" s="44">
        <v>6</v>
      </c>
      <c r="E255" s="44">
        <v>3</v>
      </c>
      <c r="F255" s="44">
        <v>3</v>
      </c>
      <c r="G255" s="44">
        <v>3</v>
      </c>
      <c r="H255" s="44">
        <v>2</v>
      </c>
      <c r="I255" s="44">
        <v>4</v>
      </c>
      <c r="J255" s="44">
        <v>5</v>
      </c>
      <c r="K255" s="44">
        <f>AVERAGE(ABS(F255-4),ABS(G255-4),ABS(H255-4),ABS(I255-4),ABS(J255-4))</f>
        <v>1</v>
      </c>
      <c r="L255" s="44">
        <v>5</v>
      </c>
      <c r="M255" s="44">
        <v>7</v>
      </c>
      <c r="N255" s="44">
        <v>6</v>
      </c>
      <c r="O255" s="9">
        <f>AVERAGE(L255:N255)</f>
        <v>6</v>
      </c>
      <c r="P255" s="44">
        <v>1</v>
      </c>
      <c r="Q255" s="44">
        <v>7</v>
      </c>
      <c r="R255" s="44">
        <v>2</v>
      </c>
      <c r="S255" s="44">
        <v>7</v>
      </c>
      <c r="T255" s="44">
        <f>-P255+Q255-R255+S255</f>
        <v>11</v>
      </c>
      <c r="U255" s="44"/>
      <c r="V255" s="44"/>
      <c r="W255" s="44"/>
      <c r="X255" s="44"/>
      <c r="Y255" s="44"/>
      <c r="Z255" s="44"/>
      <c r="AA255" s="44"/>
      <c r="AB255" s="44"/>
      <c r="AC255" s="44"/>
      <c r="AD255" s="44"/>
      <c r="AE255" s="44"/>
      <c r="AF255" s="44"/>
      <c r="AG255" s="44" t="e">
        <f>AVERAGE(U255:AF255)</f>
        <v>#DIV/0!</v>
      </c>
      <c r="AH255" s="44">
        <v>3</v>
      </c>
      <c r="AI255" s="44">
        <v>4</v>
      </c>
      <c r="AJ255" s="44">
        <v>4</v>
      </c>
      <c r="AK255" s="44">
        <v>3</v>
      </c>
      <c r="AL255" s="44">
        <v>4</v>
      </c>
      <c r="AM255" s="44">
        <v>4</v>
      </c>
      <c r="AN255" s="44">
        <v>3</v>
      </c>
      <c r="AO255" s="44">
        <v>4</v>
      </c>
      <c r="AP255" s="44">
        <v>4</v>
      </c>
      <c r="AQ255" s="44">
        <v>3</v>
      </c>
      <c r="AR255" s="44">
        <v>4</v>
      </c>
      <c r="AS255" s="44">
        <v>4</v>
      </c>
      <c r="AT255" t="str">
        <f>IF(C255="Unión por la Patria (Frente de Todos)",AVERAGE(AK255:AM255)-MIN(AVERAGE(AH255:AJ255),AVERAGE(AN255:AP255),AVERAGE(AQ255:AS255)),IF(C255="Juntos por el Cambio",AVERAGE(AH255:AJ255)-MIN(AVERAGE(AK255:AM255),AVERAGE(AN255:AP255),AVERAGE(AQ255:AS255)),IF(C255="La Libertad Avanza",AVERAGE(AN255:AP255)-MIN(AVERAGE(AQ255:AS255),AVERAGE(AK255:AM255),AVERAGE(AH255:AJ255)),IF(C255="Frente de Izquierda",AVERAGE(AQ255:AS255)-MIN(AVERAGE(AN255:AP255),AVERAGE(AK255:AM255),AVERAGE(AH255:AJ255)),"N/A"))))</f>
        <v>N/A</v>
      </c>
      <c r="AU255">
        <f>MAX(SUM(AH255:AJ255),SUM(AK255:AM255),SUM(AN255:AP255),SUM(AQ255:AS255))-MIN(SUM(AH255:AJ255),SUM(AK255:AM255),SUM(AN255:AP255),SUM(AQ255:AS255))</f>
        <v>0</v>
      </c>
      <c r="AV255" t="str">
        <f>IF(C255="Unión por la Patria (Frente de Todos)",AVERAGE(AK255:AM255)-AVERAGE(AH255:AJ255,AN255:AP255,AQ255:AS255),IF(C255="Juntos por el Cambio",AVERAGE(AH255:AJ255)-AVERAGE(AK255:AS255),IF(C255="La Libertad Avanza",AVERAGE(AN255:AP255)-AVERAGE(AQ255:AS255,AH255:AM255),IF(C255="Frente de Izquierda",AVERAGE(AQ255:AS255)-AVERAGE(AH255:AP255),"N/A"))))</f>
        <v>N/A</v>
      </c>
      <c r="AW255" t="str">
        <f>IF(C255="Unión por la Patria (Frente de Todos)",AK255-MIN(AH255,AN255,AQ255),IF(C255="Juntos por el Cambio",AH255-MIN(AK255,AN255,AQ255),IF(C255="La Libertad Avanza",AN255-MIN(AH255,AK255,AQ255),IF(C255="Frente de Izquierda",AQ255-MIN(AH255,AK255,AN255),"N/A"))))</f>
        <v>N/A</v>
      </c>
      <c r="AX255">
        <f>MAX(AH255,AK255,AN255,AQ255)-MIN(AH255,AK255,AN255,AQ255)</f>
        <v>0</v>
      </c>
      <c r="AY255" t="str">
        <f>IF(C255="Unión por la Patria (Frente de Todos)",AK255-AVERAGE(AQ255,AN255,AH255),IF(C255="Juntos por el Cambio",AH255-AVERAGE(AK255,AN255,AQ255),IF(C255="La Libertad Avanza",AN255-AVERAGE(AQ255,AK255,AH255),IF(C255="Frente de Izquierda",AQ255-AVERAGE(AN255,AK255,AH255),"N/A"))))</f>
        <v>N/A</v>
      </c>
      <c r="AZ255" t="str">
        <f>IF(C255="Unión por la Patria (Frente de Todos)",AL255-MIN(AI255,AO255,AR255),IF(C255="Juntos por el Cambio",AI255-MIN(AL255,AO255,AR255),IF(C255="La Libertad Avanza",AO255-MIN(AI255,AL255,AR255),IF(C255="Frente de Izquierda",AR255-MIN(AI255,AL255,AO255),"N/A"))))</f>
        <v>N/A</v>
      </c>
      <c r="BA255">
        <f>MAX(AI255,AL255,AO255,AR255)-MIN(AI255,AL255,AO255,AR255)</f>
        <v>0</v>
      </c>
      <c r="BB255" t="str">
        <f>IF(C255="Unión por la Patria (Frente de Todos)",AL255-AVERAGE(AI255,AO255,AR255),IF(C255="Juntos por el Cambio",AI255-AVERAGE(AL255,AO255,AR255),IF(C255="La Libertad Avanza",AO255-AVERAGE(AI255,AL255,AR255),IF(C255="Frente de Izquierda",AR255-AVERAGE(AI255,AL255,AO255),"N/A"))))</f>
        <v>N/A</v>
      </c>
      <c r="BC255" t="str">
        <f>IF(C255="Unión por la Patria (Frente de Todos)",AVERAGE(AH255:AJ255,AN255:AS255),IF(C255="Juntos por el Cambio",AVERAGE(AK255:AS255),IF(C255="La Libertad Avanza",AVERAGE(AQ255:AS255,AH255:AM255),IF(C255="Frente de Izquierda",AVERAGE(AH255:AP255),"N/A"))))</f>
        <v>N/A</v>
      </c>
      <c r="BE255" t="s">
        <v>45</v>
      </c>
      <c r="BF255">
        <v>4</v>
      </c>
      <c r="BG255">
        <v>3</v>
      </c>
      <c r="BH255">
        <v>3</v>
      </c>
      <c r="BI255">
        <v>3</v>
      </c>
      <c r="BJ255">
        <v>1</v>
      </c>
      <c r="BK255">
        <v>5</v>
      </c>
      <c r="BL255">
        <v>4</v>
      </c>
      <c r="BM255" s="44">
        <f>AVERAGE(ABS(BH255-4),ABS(BI255-4),ABS(BJ255-4),ABS(BK255-4),ABS(BL255-4))</f>
        <v>1.2</v>
      </c>
      <c r="BN255">
        <v>4</v>
      </c>
      <c r="BO255">
        <v>5</v>
      </c>
      <c r="BP255">
        <v>5</v>
      </c>
      <c r="BQ255" s="9">
        <f>AVERAGE(BN255:BP255)</f>
        <v>4.666666666666667</v>
      </c>
      <c r="BR255">
        <v>1</v>
      </c>
      <c r="BS255">
        <v>7</v>
      </c>
      <c r="BT255">
        <v>4</v>
      </c>
      <c r="BU255">
        <v>7</v>
      </c>
      <c r="BV255" s="44">
        <f>-BR255+BS255-BT255+BU255</f>
        <v>9</v>
      </c>
      <c r="BW255">
        <v>0</v>
      </c>
      <c r="BX255">
        <v>0</v>
      </c>
      <c r="BY255">
        <v>0</v>
      </c>
      <c r="BZ255">
        <v>0</v>
      </c>
      <c r="CA255">
        <v>0</v>
      </c>
      <c r="CB255">
        <v>0</v>
      </c>
      <c r="CC255">
        <v>0</v>
      </c>
      <c r="CD255">
        <v>0</v>
      </c>
      <c r="CE255">
        <v>0</v>
      </c>
      <c r="CF255">
        <v>0</v>
      </c>
      <c r="CG255">
        <v>0</v>
      </c>
      <c r="CH255">
        <v>0</v>
      </c>
      <c r="CI255" t="s">
        <v>518</v>
      </c>
      <c r="CJ255">
        <v>4</v>
      </c>
      <c r="CK255">
        <v>3</v>
      </c>
      <c r="CL255">
        <v>3</v>
      </c>
      <c r="CM255">
        <v>4</v>
      </c>
      <c r="CN255">
        <v>3</v>
      </c>
      <c r="CO255">
        <v>3</v>
      </c>
      <c r="CP255">
        <v>4</v>
      </c>
      <c r="CQ255">
        <v>3</v>
      </c>
      <c r="CR255">
        <v>3</v>
      </c>
      <c r="CS255">
        <v>4</v>
      </c>
      <c r="CT255">
        <v>3</v>
      </c>
      <c r="CU255">
        <v>3</v>
      </c>
      <c r="CV255" t="str">
        <f>IF(BE255="Unión por la Patria (Frente de Todos)",AVERAGE(CM255:CO255)-MIN(AVERAGE(CJ255:CL255),AVERAGE(CP255:CR255),AVERAGE(CS255:CU255)),IF(BE255="Juntos por el Cambio",AVERAGE(CJ255:CL255)-MIN(AVERAGE(CM255:CO255),AVERAGE(CP255:CR255),AVERAGE(CS255:CU255)),IF(BE255="La Libertad Avanza",AVERAGE(CP255:CR255)-MIN(AVERAGE(CS255:CU255),AVERAGE(CM255:CO255),AVERAGE(CJ255:CL255)),IF(BE255="Frente de Izquierda",AVERAGE(CS255:CU255)-MIN(AVERAGE(CP255:CR255),AVERAGE(CM255:CO255),AVERAGE(CJ255:CL255)),"N/A"))))</f>
        <v>N/A</v>
      </c>
      <c r="CW255">
        <f>MAX(SUM(CJ255:CL255),SUM(CM255:CO255),SUM(CP255:CR255),SUM(CS255:CU255))-MIN(SUM(CJ255:CL255),SUM(CM255:CO255),SUM(CP255:CR255),SUM(CS255:CU255))</f>
        <v>0</v>
      </c>
      <c r="CX255" t="str">
        <f>IF(BE255="Unión por la Patria (Frente de Todos)",AVERAGE(CM255:CO255)-AVERAGE(CJ255:CL255,CP255:CR255,CS255:CU255),IF(BE255="Juntos por el Cambio",AVERAGE(CJ255:CL255)-AVERAGE(CM255:CU255),IF(BE255="La Libertad Avanza",AVERAGE(CP255:CR255)-AVERAGE(CS255:CU255,CJ255:CO255),IF(BE255="Frente de Izquierda",AVERAGE(CS255:CU255)-AVERAGE(CJ255:CR255),"N/A"))))</f>
        <v>N/A</v>
      </c>
      <c r="CY255" t="str">
        <f>IF(BE255="Unión por la Patria (Frente de Todos)",CM255-MIN(CJ255,CP255,CS255),IF(BE255="Juntos por el Cambio",CJ255-MIN(CM255,CP255,CS255),IF(BE255="La Libertad Avanza",CP255-MIN(CJ255,CM255,CS255),IF(BE255="Frente de Izquierda",CS255-MIN(CJ255,CM255,CP255),"N/A"))))</f>
        <v>N/A</v>
      </c>
      <c r="CZ255">
        <f>MAX(CJ255,CM255,CP255,CS255)-MIN(CJ255,CM255,CP255,CS255)</f>
        <v>0</v>
      </c>
      <c r="DA255" t="str">
        <f>IF(BE255="Unión por la Patria (Frente de Todos)",CM255-AVERAGE(CS255,CP255,CJ255),IF(BE255="Juntos por el Cambio",CJ255-AVERAGE(CM255,CP255,CS255),IF(BE255="La Libertad Avanza",CP255-AVERAGE(CS255,CM255,CJ255),IF(BE255="Frente de Izquierda",CS255-AVERAGE(CP255,CM255,CJ255),"N/A"))))</f>
        <v>N/A</v>
      </c>
      <c r="DB255" t="str">
        <f>IF(BE255="Unión por la Patria (Frente de Todos)",CN255-MIN(CK255,CQ255,CT255),IF(BE255="Juntos por el Cambio",CK255-MIN(CN255,CQ255,CT255),IF(BE255="La Libertad Avanza",CQ255-MIN(CK255,CN255,CT255),IF(BE255="Frente de Izquierda",CT255-MIN(CK255,CN255,CQ255),"N/A"))))</f>
        <v>N/A</v>
      </c>
      <c r="DC255">
        <f>MAX(CK255,CN255,CQ255,CT255)-MIN(CK255,CN255,CQ255,CT255)</f>
        <v>0</v>
      </c>
      <c r="DD255" t="str">
        <f>IF(BE255="Unión por la Patria (Frente de Todos)",CN255-AVERAGE(CK255,CQ255,CT255),IF(BE255="Juntos por el Cambio",CK255-AVERAGE(CN255,CQ255,CT255),IF(BE255="La Libertad Avanza",CQ255-AVERAGE(CK255,CN255,CT255),IF(BE255="Frente de Izquierda",CT255-AVERAGE(CK255,CN255,CQ255),"N/A"))))</f>
        <v>N/A</v>
      </c>
      <c r="DE255" t="str">
        <f>IF(BE255="Unión por la Patria (Frente de Todos)",AVERAGE(CJ255:CL255,CP255:CU255),IF(BE255="Juntos por el Cambio",AVERAGE(CM255:CU255),IF(BE255="La Libertad Avanza",AVERAGE(CS255:CU255,CJ255:CO255),IF(BE255="Frente de Izquierda",AVERAGE(CJ255:CR255),"N/A"))))</f>
        <v>N/A</v>
      </c>
      <c r="DF255">
        <v>6</v>
      </c>
      <c r="DG255" t="s">
        <v>518</v>
      </c>
      <c r="DH255" t="s">
        <v>518</v>
      </c>
      <c r="DI255" t="s">
        <v>518</v>
      </c>
      <c r="DJ255" t="s">
        <v>518</v>
      </c>
      <c r="DK255" t="s">
        <v>518</v>
      </c>
      <c r="DL255" t="s">
        <v>518</v>
      </c>
      <c r="DM255" t="s">
        <v>518</v>
      </c>
      <c r="DN255" t="s">
        <v>518</v>
      </c>
      <c r="DO255" t="s">
        <v>518</v>
      </c>
      <c r="DP255" t="s">
        <v>518</v>
      </c>
      <c r="DQ255" t="s">
        <v>518</v>
      </c>
      <c r="DR255" t="s">
        <v>518</v>
      </c>
      <c r="DS255" t="s">
        <v>518</v>
      </c>
      <c r="DT255" t="s">
        <v>518</v>
      </c>
      <c r="DU255" t="s">
        <v>518</v>
      </c>
      <c r="DV255" t="s">
        <v>518</v>
      </c>
      <c r="DW255" t="s">
        <v>518</v>
      </c>
      <c r="DX255" t="s">
        <v>518</v>
      </c>
      <c r="DY255" t="s">
        <v>518</v>
      </c>
      <c r="DZ255" t="s">
        <v>518</v>
      </c>
    </row>
    <row r="256" spans="1:130" x14ac:dyDescent="0.2">
      <c r="A256" s="44">
        <v>1212</v>
      </c>
      <c r="B256" s="44">
        <v>0</v>
      </c>
      <c r="C256" s="44" t="s">
        <v>45</v>
      </c>
      <c r="D256" s="44">
        <v>1</v>
      </c>
      <c r="E256" s="44">
        <v>3</v>
      </c>
      <c r="F256" s="44">
        <v>3</v>
      </c>
      <c r="G256" s="44">
        <v>2</v>
      </c>
      <c r="H256" s="44">
        <v>2</v>
      </c>
      <c r="I256" s="44">
        <v>5</v>
      </c>
      <c r="J256" s="44">
        <v>4</v>
      </c>
      <c r="K256" s="44">
        <f>AVERAGE(ABS(F256-4),ABS(G256-4),ABS(H256-4),ABS(I256-4),ABS(J256-4))</f>
        <v>1.2</v>
      </c>
      <c r="L256" s="44">
        <v>4</v>
      </c>
      <c r="M256" s="44">
        <v>2</v>
      </c>
      <c r="N256" s="44">
        <v>7</v>
      </c>
      <c r="O256" s="9">
        <f>AVERAGE(L256:N256)</f>
        <v>4.333333333333333</v>
      </c>
      <c r="P256" s="44">
        <v>3</v>
      </c>
      <c r="Q256" s="44">
        <v>7</v>
      </c>
      <c r="R256" s="44">
        <v>3</v>
      </c>
      <c r="S256" s="44">
        <v>7</v>
      </c>
      <c r="T256" s="44">
        <f>-P256+Q256-R256+S256</f>
        <v>8</v>
      </c>
      <c r="U256" s="44"/>
      <c r="V256" s="44"/>
      <c r="W256" s="44"/>
      <c r="X256" s="44"/>
      <c r="Y256" s="44"/>
      <c r="Z256" s="44"/>
      <c r="AA256" s="44"/>
      <c r="AB256" s="44"/>
      <c r="AC256" s="44"/>
      <c r="AD256" s="44"/>
      <c r="AE256" s="44"/>
      <c r="AF256" s="44"/>
      <c r="AG256" s="44" t="e">
        <f>AVERAGE(U256:AF256)</f>
        <v>#DIV/0!</v>
      </c>
      <c r="AH256" s="44">
        <v>4</v>
      </c>
      <c r="AI256" s="44">
        <v>4</v>
      </c>
      <c r="AJ256" s="44">
        <v>4</v>
      </c>
      <c r="AK256" s="44">
        <v>4</v>
      </c>
      <c r="AL256" s="44">
        <v>4</v>
      </c>
      <c r="AM256" s="44">
        <v>4</v>
      </c>
      <c r="AN256" s="44">
        <v>4</v>
      </c>
      <c r="AO256" s="44">
        <v>4</v>
      </c>
      <c r="AP256" s="44">
        <v>4</v>
      </c>
      <c r="AQ256" s="44">
        <v>4</v>
      </c>
      <c r="AR256" s="44">
        <v>4</v>
      </c>
      <c r="AS256" s="44">
        <v>4</v>
      </c>
      <c r="AT256" t="str">
        <f>IF(C256="Unión por la Patria (Frente de Todos)",AVERAGE(AK256:AM256)-MIN(AVERAGE(AH256:AJ256),AVERAGE(AN256:AP256),AVERAGE(AQ256:AS256)),IF(C256="Juntos por el Cambio",AVERAGE(AH256:AJ256)-MIN(AVERAGE(AK256:AM256),AVERAGE(AN256:AP256),AVERAGE(AQ256:AS256)),IF(C256="La Libertad Avanza",AVERAGE(AN256:AP256)-MIN(AVERAGE(AQ256:AS256),AVERAGE(AK256:AM256),AVERAGE(AH256:AJ256)),IF(C256="Frente de Izquierda",AVERAGE(AQ256:AS256)-MIN(AVERAGE(AN256:AP256),AVERAGE(AK256:AM256),AVERAGE(AH256:AJ256)),"N/A"))))</f>
        <v>N/A</v>
      </c>
      <c r="AU256">
        <f>MAX(SUM(AH256:AJ256),SUM(AK256:AM256),SUM(AN256:AP256),SUM(AQ256:AS256))-MIN(SUM(AH256:AJ256),SUM(AK256:AM256),SUM(AN256:AP256),SUM(AQ256:AS256))</f>
        <v>0</v>
      </c>
      <c r="AV256" t="str">
        <f>IF(C256="Unión por la Patria (Frente de Todos)",AVERAGE(AK256:AM256)-AVERAGE(AH256:AJ256,AN256:AP256,AQ256:AS256),IF(C256="Juntos por el Cambio",AVERAGE(AH256:AJ256)-AVERAGE(AK256:AS256),IF(C256="La Libertad Avanza",AVERAGE(AN256:AP256)-AVERAGE(AQ256:AS256,AH256:AM256),IF(C256="Frente de Izquierda",AVERAGE(AQ256:AS256)-AVERAGE(AH256:AP256),"N/A"))))</f>
        <v>N/A</v>
      </c>
      <c r="AW256" t="str">
        <f>IF(C256="Unión por la Patria (Frente de Todos)",AK256-MIN(AH256,AN256,AQ256),IF(C256="Juntos por el Cambio",AH256-MIN(AK256,AN256,AQ256),IF(C256="La Libertad Avanza",AN256-MIN(AH256,AK256,AQ256),IF(C256="Frente de Izquierda",AQ256-MIN(AH256,AK256,AN256),"N/A"))))</f>
        <v>N/A</v>
      </c>
      <c r="AX256">
        <f>MAX(AH256,AK256,AN256,AQ256)-MIN(AH256,AK256,AN256,AQ256)</f>
        <v>0</v>
      </c>
      <c r="AY256" t="str">
        <f>IF(C256="Unión por la Patria (Frente de Todos)",AK256-AVERAGE(AQ256,AN256,AH256),IF(C256="Juntos por el Cambio",AH256-AVERAGE(AK256,AN256,AQ256),IF(C256="La Libertad Avanza",AN256-AVERAGE(AQ256,AK256,AH256),IF(C256="Frente de Izquierda",AQ256-AVERAGE(AN256,AK256,AH256),"N/A"))))</f>
        <v>N/A</v>
      </c>
      <c r="AZ256" t="str">
        <f>IF(C256="Unión por la Patria (Frente de Todos)",AL256-MIN(AI256,AO256,AR256),IF(C256="Juntos por el Cambio",AI256-MIN(AL256,AO256,AR256),IF(C256="La Libertad Avanza",AO256-MIN(AI256,AL256,AR256),IF(C256="Frente de Izquierda",AR256-MIN(AI256,AL256,AO256),"N/A"))))</f>
        <v>N/A</v>
      </c>
      <c r="BA256">
        <f>MAX(AI256,AL256,AO256,AR256)-MIN(AI256,AL256,AO256,AR256)</f>
        <v>0</v>
      </c>
      <c r="BB256" t="str">
        <f>IF(C256="Unión por la Patria (Frente de Todos)",AL256-AVERAGE(AI256,AO256,AR256),IF(C256="Juntos por el Cambio",AI256-AVERAGE(AL256,AO256,AR256),IF(C256="La Libertad Avanza",AO256-AVERAGE(AI256,AL256,AR256),IF(C256="Frente de Izquierda",AR256-AVERAGE(AI256,AL256,AO256),"N/A"))))</f>
        <v>N/A</v>
      </c>
      <c r="BC256" t="str">
        <f>IF(C256="Unión por la Patria (Frente de Todos)",AVERAGE(AH256:AJ256,AN256:AS256),IF(C256="Juntos por el Cambio",AVERAGE(AK256:AS256),IF(C256="La Libertad Avanza",AVERAGE(AQ256:AS256,AH256:AM256),IF(C256="Frente de Izquierda",AVERAGE(AH256:AP256),"N/A"))))</f>
        <v>N/A</v>
      </c>
      <c r="BE256" t="s">
        <v>45</v>
      </c>
      <c r="BF256">
        <v>3</v>
      </c>
      <c r="BG256">
        <v>4</v>
      </c>
      <c r="BH256">
        <v>3</v>
      </c>
      <c r="BI256">
        <v>1</v>
      </c>
      <c r="BJ256">
        <v>1</v>
      </c>
      <c r="BK256">
        <v>5</v>
      </c>
      <c r="BL256">
        <v>5</v>
      </c>
      <c r="BM256" s="44">
        <f>AVERAGE(ABS(BH256-4),ABS(BI256-4),ABS(BJ256-4),ABS(BK256-4),ABS(BL256-4))</f>
        <v>1.8</v>
      </c>
      <c r="BN256">
        <v>6</v>
      </c>
      <c r="BO256">
        <v>2</v>
      </c>
      <c r="BP256">
        <v>7</v>
      </c>
      <c r="BQ256" s="9">
        <f>AVERAGE(BN256:BP256)</f>
        <v>5</v>
      </c>
      <c r="BR256">
        <v>2</v>
      </c>
      <c r="BS256">
        <v>6</v>
      </c>
      <c r="BT256">
        <v>3</v>
      </c>
      <c r="BU256">
        <v>7</v>
      </c>
      <c r="BV256" s="44">
        <f>-BR256+BS256-BT256+BU256</f>
        <v>8</v>
      </c>
      <c r="BW256">
        <v>0</v>
      </c>
      <c r="BX256">
        <v>0</v>
      </c>
      <c r="BY256">
        <v>0</v>
      </c>
      <c r="BZ256">
        <v>0</v>
      </c>
      <c r="CA256">
        <v>0</v>
      </c>
      <c r="CB256">
        <v>0</v>
      </c>
      <c r="CC256">
        <v>0</v>
      </c>
      <c r="CD256">
        <v>0</v>
      </c>
      <c r="CE256">
        <v>0</v>
      </c>
      <c r="CF256">
        <v>0</v>
      </c>
      <c r="CG256">
        <v>0</v>
      </c>
      <c r="CH256">
        <v>0</v>
      </c>
      <c r="CI256" t="s">
        <v>518</v>
      </c>
      <c r="CJ256">
        <v>4</v>
      </c>
      <c r="CK256">
        <v>4</v>
      </c>
      <c r="CL256">
        <v>4</v>
      </c>
      <c r="CM256">
        <v>4</v>
      </c>
      <c r="CN256">
        <v>4</v>
      </c>
      <c r="CO256">
        <v>4</v>
      </c>
      <c r="CP256">
        <v>4</v>
      </c>
      <c r="CQ256">
        <v>4</v>
      </c>
      <c r="CR256">
        <v>4</v>
      </c>
      <c r="CS256">
        <v>4</v>
      </c>
      <c r="CT256">
        <v>4</v>
      </c>
      <c r="CU256">
        <v>4</v>
      </c>
      <c r="CV256" t="str">
        <f>IF(BE256="Unión por la Patria (Frente de Todos)",AVERAGE(CM256:CO256)-MIN(AVERAGE(CJ256:CL256),AVERAGE(CP256:CR256),AVERAGE(CS256:CU256)),IF(BE256="Juntos por el Cambio",AVERAGE(CJ256:CL256)-MIN(AVERAGE(CM256:CO256),AVERAGE(CP256:CR256),AVERAGE(CS256:CU256)),IF(BE256="La Libertad Avanza",AVERAGE(CP256:CR256)-MIN(AVERAGE(CS256:CU256),AVERAGE(CM256:CO256),AVERAGE(CJ256:CL256)),IF(BE256="Frente de Izquierda",AVERAGE(CS256:CU256)-MIN(AVERAGE(CP256:CR256),AVERAGE(CM256:CO256),AVERAGE(CJ256:CL256)),"N/A"))))</f>
        <v>N/A</v>
      </c>
      <c r="CW256">
        <f>MAX(SUM(CJ256:CL256),SUM(CM256:CO256),SUM(CP256:CR256),SUM(CS256:CU256))-MIN(SUM(CJ256:CL256),SUM(CM256:CO256),SUM(CP256:CR256),SUM(CS256:CU256))</f>
        <v>0</v>
      </c>
      <c r="CX256" t="str">
        <f>IF(BE256="Unión por la Patria (Frente de Todos)",AVERAGE(CM256:CO256)-AVERAGE(CJ256:CL256,CP256:CR256,CS256:CU256),IF(BE256="Juntos por el Cambio",AVERAGE(CJ256:CL256)-AVERAGE(CM256:CU256),IF(BE256="La Libertad Avanza",AVERAGE(CP256:CR256)-AVERAGE(CS256:CU256,CJ256:CO256),IF(BE256="Frente de Izquierda",AVERAGE(CS256:CU256)-AVERAGE(CJ256:CR256),"N/A"))))</f>
        <v>N/A</v>
      </c>
      <c r="CY256" t="str">
        <f>IF(BE256="Unión por la Patria (Frente de Todos)",CM256-MIN(CJ256,CP256,CS256),IF(BE256="Juntos por el Cambio",CJ256-MIN(CM256,CP256,CS256),IF(BE256="La Libertad Avanza",CP256-MIN(CJ256,CM256,CS256),IF(BE256="Frente de Izquierda",CS256-MIN(CJ256,CM256,CP256),"N/A"))))</f>
        <v>N/A</v>
      </c>
      <c r="CZ256">
        <f>MAX(CJ256,CM256,CP256,CS256)-MIN(CJ256,CM256,CP256,CS256)</f>
        <v>0</v>
      </c>
      <c r="DA256" t="str">
        <f>IF(BE256="Unión por la Patria (Frente de Todos)",CM256-AVERAGE(CS256,CP256,CJ256),IF(BE256="Juntos por el Cambio",CJ256-AVERAGE(CM256,CP256,CS256),IF(BE256="La Libertad Avanza",CP256-AVERAGE(CS256,CM256,CJ256),IF(BE256="Frente de Izquierda",CS256-AVERAGE(CP256,CM256,CJ256),"N/A"))))</f>
        <v>N/A</v>
      </c>
      <c r="DB256" t="str">
        <f>IF(BE256="Unión por la Patria (Frente de Todos)",CN256-MIN(CK256,CQ256,CT256),IF(BE256="Juntos por el Cambio",CK256-MIN(CN256,CQ256,CT256),IF(BE256="La Libertad Avanza",CQ256-MIN(CK256,CN256,CT256),IF(BE256="Frente de Izquierda",CT256-MIN(CK256,CN256,CQ256),"N/A"))))</f>
        <v>N/A</v>
      </c>
      <c r="DC256">
        <f>MAX(CK256,CN256,CQ256,CT256)-MIN(CK256,CN256,CQ256,CT256)</f>
        <v>0</v>
      </c>
      <c r="DD256" t="str">
        <f>IF(BE256="Unión por la Patria (Frente de Todos)",CN256-AVERAGE(CK256,CQ256,CT256),IF(BE256="Juntos por el Cambio",CK256-AVERAGE(CN256,CQ256,CT256),IF(BE256="La Libertad Avanza",CQ256-AVERAGE(CK256,CN256,CT256),IF(BE256="Frente de Izquierda",CT256-AVERAGE(CK256,CN256,CQ256),"N/A"))))</f>
        <v>N/A</v>
      </c>
      <c r="DE256" t="str">
        <f>IF(BE256="Unión por la Patria (Frente de Todos)",AVERAGE(CJ256:CL256,CP256:CU256),IF(BE256="Juntos por el Cambio",AVERAGE(CM256:CU256),IF(BE256="La Libertad Avanza",AVERAGE(CS256:CU256,CJ256:CO256),IF(BE256="Frente de Izquierda",AVERAGE(CJ256:CR256),"N/A"))))</f>
        <v>N/A</v>
      </c>
      <c r="DF256">
        <v>8</v>
      </c>
      <c r="DG256" t="s">
        <v>518</v>
      </c>
      <c r="DH256" t="s">
        <v>518</v>
      </c>
      <c r="DI256" t="s">
        <v>518</v>
      </c>
      <c r="DJ256" t="s">
        <v>518</v>
      </c>
      <c r="DK256" t="s">
        <v>518</v>
      </c>
      <c r="DL256" t="s">
        <v>518</v>
      </c>
      <c r="DM256" t="s">
        <v>518</v>
      </c>
      <c r="DN256" t="s">
        <v>518</v>
      </c>
      <c r="DO256" t="s">
        <v>518</v>
      </c>
      <c r="DP256" t="s">
        <v>518</v>
      </c>
      <c r="DQ256" t="s">
        <v>518</v>
      </c>
      <c r="DR256" t="s">
        <v>518</v>
      </c>
      <c r="DS256" t="s">
        <v>518</v>
      </c>
      <c r="DT256" t="s">
        <v>518</v>
      </c>
      <c r="DU256" t="s">
        <v>518</v>
      </c>
      <c r="DV256" t="s">
        <v>518</v>
      </c>
      <c r="DW256" t="s">
        <v>518</v>
      </c>
      <c r="DX256" t="s">
        <v>518</v>
      </c>
      <c r="DY256" t="s">
        <v>518</v>
      </c>
      <c r="DZ256" t="s">
        <v>518</v>
      </c>
    </row>
    <row r="257" spans="1:130" x14ac:dyDescent="0.2">
      <c r="A257" s="44">
        <v>1460</v>
      </c>
      <c r="B257" s="44">
        <v>0</v>
      </c>
      <c r="C257" s="44" t="s">
        <v>45</v>
      </c>
      <c r="D257" s="44">
        <v>1</v>
      </c>
      <c r="E257" s="44">
        <v>5</v>
      </c>
      <c r="F257" s="44">
        <v>4</v>
      </c>
      <c r="G257" s="44">
        <v>1</v>
      </c>
      <c r="H257" s="44">
        <v>1</v>
      </c>
      <c r="I257" s="44">
        <v>5</v>
      </c>
      <c r="J257" s="44">
        <v>5</v>
      </c>
      <c r="K257" s="44">
        <f>AVERAGE(ABS(F257-4),ABS(G257-4),ABS(H257-4),ABS(I257-4),ABS(J257-4))</f>
        <v>1.6</v>
      </c>
      <c r="L257" s="44">
        <v>6</v>
      </c>
      <c r="M257" s="44">
        <v>7</v>
      </c>
      <c r="N257" s="44">
        <v>7</v>
      </c>
      <c r="O257" s="9">
        <f>AVERAGE(L257:N257)</f>
        <v>6.666666666666667</v>
      </c>
      <c r="P257" s="44">
        <v>3</v>
      </c>
      <c r="Q257" s="44">
        <v>7</v>
      </c>
      <c r="R257" s="44">
        <v>1</v>
      </c>
      <c r="S257" s="44">
        <v>7</v>
      </c>
      <c r="T257" s="44">
        <f>-P257+Q257-R257+S257</f>
        <v>10</v>
      </c>
      <c r="U257" s="44"/>
      <c r="V257" s="44"/>
      <c r="W257" s="44"/>
      <c r="X257" s="44"/>
      <c r="Y257" s="44"/>
      <c r="Z257" s="44"/>
      <c r="AA257" s="44"/>
      <c r="AB257" s="44"/>
      <c r="AC257" s="44"/>
      <c r="AD257" s="44"/>
      <c r="AE257" s="44"/>
      <c r="AF257" s="44"/>
      <c r="AG257" s="44" t="e">
        <f>AVERAGE(U257:AF257)</f>
        <v>#DIV/0!</v>
      </c>
      <c r="AH257" s="44">
        <v>4</v>
      </c>
      <c r="AI257" s="44">
        <v>4</v>
      </c>
      <c r="AJ257" s="44">
        <v>4</v>
      </c>
      <c r="AK257" s="44">
        <v>4</v>
      </c>
      <c r="AL257" s="44">
        <v>4</v>
      </c>
      <c r="AM257" s="44">
        <v>4</v>
      </c>
      <c r="AN257" s="44">
        <v>1</v>
      </c>
      <c r="AO257" s="44">
        <v>2</v>
      </c>
      <c r="AP257" s="44">
        <v>2</v>
      </c>
      <c r="AQ257" s="44">
        <v>4</v>
      </c>
      <c r="AR257" s="44">
        <v>4</v>
      </c>
      <c r="AS257" s="44">
        <v>4</v>
      </c>
      <c r="AT257" t="str">
        <f>IF(C257="Unión por la Patria (Frente de Todos)",AVERAGE(AK257:AM257)-MIN(AVERAGE(AH257:AJ257),AVERAGE(AN257:AP257),AVERAGE(AQ257:AS257)),IF(C257="Juntos por el Cambio",AVERAGE(AH257:AJ257)-MIN(AVERAGE(AK257:AM257),AVERAGE(AN257:AP257),AVERAGE(AQ257:AS257)),IF(C257="La Libertad Avanza",AVERAGE(AN257:AP257)-MIN(AVERAGE(AQ257:AS257),AVERAGE(AK257:AM257),AVERAGE(AH257:AJ257)),IF(C257="Frente de Izquierda",AVERAGE(AQ257:AS257)-MIN(AVERAGE(AN257:AP257),AVERAGE(AK257:AM257),AVERAGE(AH257:AJ257)),"N/A"))))</f>
        <v>N/A</v>
      </c>
      <c r="AU257">
        <f>MAX(SUM(AH257:AJ257),SUM(AK257:AM257),SUM(AN257:AP257),SUM(AQ257:AS257))-MIN(SUM(AH257:AJ257),SUM(AK257:AM257),SUM(AN257:AP257),SUM(AQ257:AS257))</f>
        <v>7</v>
      </c>
      <c r="AV257" t="str">
        <f>IF(C257="Unión por la Patria (Frente de Todos)",AVERAGE(AK257:AM257)-AVERAGE(AH257:AJ257,AN257:AP257,AQ257:AS257),IF(C257="Juntos por el Cambio",AVERAGE(AH257:AJ257)-AVERAGE(AK257:AS257),IF(C257="La Libertad Avanza",AVERAGE(AN257:AP257)-AVERAGE(AQ257:AS257,AH257:AM257),IF(C257="Frente de Izquierda",AVERAGE(AQ257:AS257)-AVERAGE(AH257:AP257),"N/A"))))</f>
        <v>N/A</v>
      </c>
      <c r="AW257" t="str">
        <f>IF(C257="Unión por la Patria (Frente de Todos)",AK257-MIN(AH257,AN257,AQ257),IF(C257="Juntos por el Cambio",AH257-MIN(AK257,AN257,AQ257),IF(C257="La Libertad Avanza",AN257-MIN(AH257,AK257,AQ257),IF(C257="Frente de Izquierda",AQ257-MIN(AH257,AK257,AN257),"N/A"))))</f>
        <v>N/A</v>
      </c>
      <c r="AX257">
        <f>MAX(AH257,AK257,AN257,AQ257)-MIN(AH257,AK257,AN257,AQ257)</f>
        <v>3</v>
      </c>
      <c r="AY257" t="str">
        <f>IF(C257="Unión por la Patria (Frente de Todos)",AK257-AVERAGE(AQ257,AN257,AH257),IF(C257="Juntos por el Cambio",AH257-AVERAGE(AK257,AN257,AQ257),IF(C257="La Libertad Avanza",AN257-AVERAGE(AQ257,AK257,AH257),IF(C257="Frente de Izquierda",AQ257-AVERAGE(AN257,AK257,AH257),"N/A"))))</f>
        <v>N/A</v>
      </c>
      <c r="AZ257" t="str">
        <f>IF(C257="Unión por la Patria (Frente de Todos)",AL257-MIN(AI257,AO257,AR257),IF(C257="Juntos por el Cambio",AI257-MIN(AL257,AO257,AR257),IF(C257="La Libertad Avanza",AO257-MIN(AI257,AL257,AR257),IF(C257="Frente de Izquierda",AR257-MIN(AI257,AL257,AO257),"N/A"))))</f>
        <v>N/A</v>
      </c>
      <c r="BA257">
        <f>MAX(AI257,AL257,AO257,AR257)-MIN(AI257,AL257,AO257,AR257)</f>
        <v>2</v>
      </c>
      <c r="BB257" t="str">
        <f>IF(C257="Unión por la Patria (Frente de Todos)",AL257-AVERAGE(AI257,AO257,AR257),IF(C257="Juntos por el Cambio",AI257-AVERAGE(AL257,AO257,AR257),IF(C257="La Libertad Avanza",AO257-AVERAGE(AI257,AL257,AR257),IF(C257="Frente de Izquierda",AR257-AVERAGE(AI257,AL257,AO257),"N/A"))))</f>
        <v>N/A</v>
      </c>
      <c r="BC257" t="str">
        <f>IF(C257="Unión por la Patria (Frente de Todos)",AVERAGE(AH257:AJ257,AN257:AS257),IF(C257="Juntos por el Cambio",AVERAGE(AK257:AS257),IF(C257="La Libertad Avanza",AVERAGE(AQ257:AS257,AH257:AM257),IF(C257="Frente de Izquierda",AVERAGE(AH257:AP257),"N/A"))))</f>
        <v>N/A</v>
      </c>
      <c r="BE257" t="s">
        <v>45</v>
      </c>
      <c r="BF257">
        <v>4</v>
      </c>
      <c r="BG257">
        <v>6</v>
      </c>
      <c r="BH257">
        <v>4</v>
      </c>
      <c r="BI257">
        <v>3</v>
      </c>
      <c r="BJ257">
        <v>3</v>
      </c>
      <c r="BK257">
        <v>6</v>
      </c>
      <c r="BL257">
        <v>5</v>
      </c>
      <c r="BM257" s="44">
        <f>AVERAGE(ABS(BH257-4),ABS(BI257-4),ABS(BJ257-4),ABS(BK257-4),ABS(BL257-4))</f>
        <v>1</v>
      </c>
      <c r="BN257">
        <v>6</v>
      </c>
      <c r="BO257">
        <v>7</v>
      </c>
      <c r="BP257">
        <v>7</v>
      </c>
      <c r="BQ257" s="9">
        <f>AVERAGE(BN257:BP257)</f>
        <v>6.666666666666667</v>
      </c>
      <c r="BR257">
        <v>3</v>
      </c>
      <c r="BS257">
        <v>7</v>
      </c>
      <c r="BT257">
        <v>3</v>
      </c>
      <c r="BU257">
        <v>7</v>
      </c>
      <c r="BV257" s="44">
        <f>-BR257+BS257-BT257+BU257</f>
        <v>8</v>
      </c>
      <c r="BW257">
        <v>0</v>
      </c>
      <c r="BX257">
        <v>0</v>
      </c>
      <c r="BY257">
        <v>0</v>
      </c>
      <c r="BZ257">
        <v>0</v>
      </c>
      <c r="CA257">
        <v>0</v>
      </c>
      <c r="CB257">
        <v>0</v>
      </c>
      <c r="CC257">
        <v>0</v>
      </c>
      <c r="CD257">
        <v>0</v>
      </c>
      <c r="CE257">
        <v>0</v>
      </c>
      <c r="CF257">
        <v>0</v>
      </c>
      <c r="CG257">
        <v>0</v>
      </c>
      <c r="CH257">
        <v>0</v>
      </c>
      <c r="CI257" t="s">
        <v>518</v>
      </c>
      <c r="CJ257">
        <v>4</v>
      </c>
      <c r="CK257">
        <v>4</v>
      </c>
      <c r="CL257">
        <v>4</v>
      </c>
      <c r="CM257">
        <v>4</v>
      </c>
      <c r="CN257">
        <v>4</v>
      </c>
      <c r="CO257">
        <v>4</v>
      </c>
      <c r="CP257">
        <v>1</v>
      </c>
      <c r="CQ257">
        <v>1</v>
      </c>
      <c r="CR257">
        <v>1</v>
      </c>
      <c r="CS257">
        <v>4</v>
      </c>
      <c r="CT257">
        <v>4</v>
      </c>
      <c r="CU257">
        <v>4</v>
      </c>
      <c r="CV257" t="str">
        <f>IF(BE257="Unión por la Patria (Frente de Todos)",AVERAGE(CM257:CO257)-MIN(AVERAGE(CJ257:CL257),AVERAGE(CP257:CR257),AVERAGE(CS257:CU257)),IF(BE257="Juntos por el Cambio",AVERAGE(CJ257:CL257)-MIN(AVERAGE(CM257:CO257),AVERAGE(CP257:CR257),AVERAGE(CS257:CU257)),IF(BE257="La Libertad Avanza",AVERAGE(CP257:CR257)-MIN(AVERAGE(CS257:CU257),AVERAGE(CM257:CO257),AVERAGE(CJ257:CL257)),IF(BE257="Frente de Izquierda",AVERAGE(CS257:CU257)-MIN(AVERAGE(CP257:CR257),AVERAGE(CM257:CO257),AVERAGE(CJ257:CL257)),"N/A"))))</f>
        <v>N/A</v>
      </c>
      <c r="CW257">
        <f>MAX(SUM(CJ257:CL257),SUM(CM257:CO257),SUM(CP257:CR257),SUM(CS257:CU257))-MIN(SUM(CJ257:CL257),SUM(CM257:CO257),SUM(CP257:CR257),SUM(CS257:CU257))</f>
        <v>9</v>
      </c>
      <c r="CX257" t="str">
        <f>IF(BE257="Unión por la Patria (Frente de Todos)",AVERAGE(CM257:CO257)-AVERAGE(CJ257:CL257,CP257:CR257,CS257:CU257),IF(BE257="Juntos por el Cambio",AVERAGE(CJ257:CL257)-AVERAGE(CM257:CU257),IF(BE257="La Libertad Avanza",AVERAGE(CP257:CR257)-AVERAGE(CS257:CU257,CJ257:CO257),IF(BE257="Frente de Izquierda",AVERAGE(CS257:CU257)-AVERAGE(CJ257:CR257),"N/A"))))</f>
        <v>N/A</v>
      </c>
      <c r="CY257" t="str">
        <f>IF(BE257="Unión por la Patria (Frente de Todos)",CM257-MIN(CJ257,CP257,CS257),IF(BE257="Juntos por el Cambio",CJ257-MIN(CM257,CP257,CS257),IF(BE257="La Libertad Avanza",CP257-MIN(CJ257,CM257,CS257),IF(BE257="Frente de Izquierda",CS257-MIN(CJ257,CM257,CP257),"N/A"))))</f>
        <v>N/A</v>
      </c>
      <c r="CZ257">
        <f>MAX(CJ257,CM257,CP257,CS257)-MIN(CJ257,CM257,CP257,CS257)</f>
        <v>3</v>
      </c>
      <c r="DA257" t="str">
        <f>IF(BE257="Unión por la Patria (Frente de Todos)",CM257-AVERAGE(CS257,CP257,CJ257),IF(BE257="Juntos por el Cambio",CJ257-AVERAGE(CM257,CP257,CS257),IF(BE257="La Libertad Avanza",CP257-AVERAGE(CS257,CM257,CJ257),IF(BE257="Frente de Izquierda",CS257-AVERAGE(CP257,CM257,CJ257),"N/A"))))</f>
        <v>N/A</v>
      </c>
      <c r="DB257" t="str">
        <f>IF(BE257="Unión por la Patria (Frente de Todos)",CN257-MIN(CK257,CQ257,CT257),IF(BE257="Juntos por el Cambio",CK257-MIN(CN257,CQ257,CT257),IF(BE257="La Libertad Avanza",CQ257-MIN(CK257,CN257,CT257),IF(BE257="Frente de Izquierda",CT257-MIN(CK257,CN257,CQ257),"N/A"))))</f>
        <v>N/A</v>
      </c>
      <c r="DC257">
        <f>MAX(CK257,CN257,CQ257,CT257)-MIN(CK257,CN257,CQ257,CT257)</f>
        <v>3</v>
      </c>
      <c r="DD257" t="str">
        <f>IF(BE257="Unión por la Patria (Frente de Todos)",CN257-AVERAGE(CK257,CQ257,CT257),IF(BE257="Juntos por el Cambio",CK257-AVERAGE(CN257,CQ257,CT257),IF(BE257="La Libertad Avanza",CQ257-AVERAGE(CK257,CN257,CT257),IF(BE257="Frente de Izquierda",CT257-AVERAGE(CK257,CN257,CQ257),"N/A"))))</f>
        <v>N/A</v>
      </c>
      <c r="DE257" t="str">
        <f>IF(BE257="Unión por la Patria (Frente de Todos)",AVERAGE(CJ257:CL257,CP257:CU257),IF(BE257="Juntos por el Cambio",AVERAGE(CM257:CU257),IF(BE257="La Libertad Avanza",AVERAGE(CS257:CU257,CJ257:CO257),IF(BE257="Frente de Izquierda",AVERAGE(CJ257:CR257),"N/A"))))</f>
        <v>N/A</v>
      </c>
      <c r="DF257">
        <v>7</v>
      </c>
      <c r="DG257" t="s">
        <v>518</v>
      </c>
      <c r="DH257" t="s">
        <v>518</v>
      </c>
      <c r="DI257" t="s">
        <v>518</v>
      </c>
      <c r="DJ257" t="s">
        <v>518</v>
      </c>
      <c r="DK257" t="s">
        <v>518</v>
      </c>
      <c r="DL257" t="s">
        <v>518</v>
      </c>
      <c r="DM257" t="s">
        <v>518</v>
      </c>
      <c r="DN257" t="s">
        <v>518</v>
      </c>
      <c r="DO257" t="s">
        <v>518</v>
      </c>
      <c r="DP257" t="s">
        <v>518</v>
      </c>
      <c r="DQ257" t="s">
        <v>518</v>
      </c>
      <c r="DR257" t="s">
        <v>518</v>
      </c>
      <c r="DS257" t="s">
        <v>518</v>
      </c>
      <c r="DT257" t="s">
        <v>518</v>
      </c>
      <c r="DU257" t="s">
        <v>518</v>
      </c>
      <c r="DV257" t="s">
        <v>518</v>
      </c>
      <c r="DW257" t="s">
        <v>518</v>
      </c>
      <c r="DX257" t="s">
        <v>518</v>
      </c>
      <c r="DY257" t="s">
        <v>518</v>
      </c>
      <c r="DZ257" t="s">
        <v>518</v>
      </c>
    </row>
    <row r="258" spans="1:130" x14ac:dyDescent="0.2">
      <c r="A258" s="44">
        <v>145</v>
      </c>
      <c r="B258" s="44">
        <v>1</v>
      </c>
      <c r="C258" s="44" t="s">
        <v>41</v>
      </c>
      <c r="D258" s="44">
        <v>2</v>
      </c>
      <c r="E258" s="44">
        <v>4</v>
      </c>
      <c r="F258" s="44">
        <v>4</v>
      </c>
      <c r="G258" s="44">
        <v>7</v>
      </c>
      <c r="H258" s="44">
        <v>2</v>
      </c>
      <c r="I258" s="44">
        <v>7</v>
      </c>
      <c r="J258" s="44">
        <v>1</v>
      </c>
      <c r="K258" s="44">
        <f>AVERAGE(ABS(F258-4),ABS(G258-4),ABS(H258-4),ABS(I258-4),ABS(J258-4))</f>
        <v>2.2000000000000002</v>
      </c>
      <c r="L258" s="44">
        <v>7</v>
      </c>
      <c r="M258" s="44">
        <v>4</v>
      </c>
      <c r="N258" s="44">
        <v>4</v>
      </c>
      <c r="O258" s="9">
        <f>AVERAGE(L258:N258)</f>
        <v>5</v>
      </c>
      <c r="P258" s="44">
        <v>7</v>
      </c>
      <c r="Q258" s="44">
        <v>7</v>
      </c>
      <c r="R258" s="44">
        <v>4</v>
      </c>
      <c r="S258" s="44">
        <v>7</v>
      </c>
      <c r="T258" s="44">
        <f>-P258+Q258-R258+S258</f>
        <v>3</v>
      </c>
      <c r="U258" s="44"/>
      <c r="V258" s="44"/>
      <c r="W258" s="44"/>
      <c r="X258" s="44"/>
      <c r="Y258" s="44"/>
      <c r="Z258" s="44"/>
      <c r="AA258" s="44"/>
      <c r="AB258" s="44"/>
      <c r="AC258" s="44"/>
      <c r="AD258" s="44"/>
      <c r="AE258" s="44"/>
      <c r="AF258" s="44"/>
      <c r="AG258" s="44" t="e">
        <f>AVERAGE(U258:AF258)</f>
        <v>#DIV/0!</v>
      </c>
      <c r="AH258" s="44">
        <v>1</v>
      </c>
      <c r="AI258" s="44">
        <v>1</v>
      </c>
      <c r="AJ258" s="44">
        <v>1</v>
      </c>
      <c r="AK258" s="44">
        <v>5</v>
      </c>
      <c r="AL258" s="44">
        <v>4</v>
      </c>
      <c r="AM258" s="44">
        <v>5</v>
      </c>
      <c r="AN258" s="44">
        <v>1</v>
      </c>
      <c r="AO258" s="44">
        <v>1</v>
      </c>
      <c r="AP258" s="44">
        <v>1</v>
      </c>
      <c r="AQ258" s="44">
        <v>6</v>
      </c>
      <c r="AR258" s="44">
        <v>6</v>
      </c>
      <c r="AS258" s="44">
        <v>6</v>
      </c>
      <c r="AT258" t="str">
        <f>IF(C258="Unión por la Patria (Frente de Todos)",AVERAGE(AK258:AM258)-MIN(AVERAGE(AH258:AJ258),AVERAGE(AN258:AP258),AVERAGE(AQ258:AS258)),IF(C258="Juntos por el Cambio",AVERAGE(AH258:AJ258)-MIN(AVERAGE(AK258:AM258),AVERAGE(AN258:AP258),AVERAGE(AQ258:AS258)),IF(C258="La Libertad Avanza",AVERAGE(AN258:AP258)-MIN(AVERAGE(AQ258:AS258),AVERAGE(AK258:AM258),AVERAGE(AH258:AJ258)),IF(C258="Frente de Izquierda",AVERAGE(AQ258:AS258)-MIN(AVERAGE(AN258:AP258),AVERAGE(AK258:AM258),AVERAGE(AH258:AJ258)),"N/A"))))</f>
        <v>N/A</v>
      </c>
      <c r="AU258">
        <f>MAX(SUM(AH258:AJ258),SUM(AK258:AM258),SUM(AN258:AP258),SUM(AQ258:AS258))-MIN(SUM(AH258:AJ258),SUM(AK258:AM258),SUM(AN258:AP258),SUM(AQ258:AS258))</f>
        <v>15</v>
      </c>
      <c r="AV258" t="str">
        <f>IF(C258="Unión por la Patria (Frente de Todos)",AVERAGE(AK258:AM258)-AVERAGE(AH258:AJ258,AN258:AP258,AQ258:AS258),IF(C258="Juntos por el Cambio",AVERAGE(AH258:AJ258)-AVERAGE(AK258:AS258),IF(C258="La Libertad Avanza",AVERAGE(AN258:AP258)-AVERAGE(AQ258:AS258,AH258:AM258),IF(C258="Frente de Izquierda",AVERAGE(AQ258:AS258)-AVERAGE(AH258:AP258),"N/A"))))</f>
        <v>N/A</v>
      </c>
      <c r="AW258" t="str">
        <f>IF(C258="Unión por la Patria (Frente de Todos)",AK258-MIN(AH258,AN258,AQ258),IF(C258="Juntos por el Cambio",AH258-MIN(AK258,AN258,AQ258),IF(C258="La Libertad Avanza",AN258-MIN(AH258,AK258,AQ258),IF(C258="Frente de Izquierda",AQ258-MIN(AH258,AK258,AN258),"N/A"))))</f>
        <v>N/A</v>
      </c>
      <c r="AX258">
        <f>MAX(AH258,AK258,AN258,AQ258)-MIN(AH258,AK258,AN258,AQ258)</f>
        <v>5</v>
      </c>
      <c r="AY258" t="str">
        <f>IF(C258="Unión por la Patria (Frente de Todos)",AK258-AVERAGE(AQ258,AN258,AH258),IF(C258="Juntos por el Cambio",AH258-AVERAGE(AK258,AN258,AQ258),IF(C258="La Libertad Avanza",AN258-AVERAGE(AQ258,AK258,AH258),IF(C258="Frente de Izquierda",AQ258-AVERAGE(AN258,AK258,AH258),"N/A"))))</f>
        <v>N/A</v>
      </c>
      <c r="AZ258" t="str">
        <f>IF(C258="Unión por la Patria (Frente de Todos)",AL258-MIN(AI258,AO258,AR258),IF(C258="Juntos por el Cambio",AI258-MIN(AL258,AO258,AR258),IF(C258="La Libertad Avanza",AO258-MIN(AI258,AL258,AR258),IF(C258="Frente de Izquierda",AR258-MIN(AI258,AL258,AO258),"N/A"))))</f>
        <v>N/A</v>
      </c>
      <c r="BA258">
        <f>MAX(AI258,AL258,AO258,AR258)-MIN(AI258,AL258,AO258,AR258)</f>
        <v>5</v>
      </c>
      <c r="BB258" t="str">
        <f>IF(C258="Unión por la Patria (Frente de Todos)",AL258-AVERAGE(AI258,AO258,AR258),IF(C258="Juntos por el Cambio",AI258-AVERAGE(AL258,AO258,AR258),IF(C258="La Libertad Avanza",AO258-AVERAGE(AI258,AL258,AR258),IF(C258="Frente de Izquierda",AR258-AVERAGE(AI258,AL258,AO258),"N/A"))))</f>
        <v>N/A</v>
      </c>
      <c r="BC258" t="str">
        <f>IF(C258="Unión por la Patria (Frente de Todos)",AVERAGE(AH258:AJ258,AN258:AS258),IF(C258="Juntos por el Cambio",AVERAGE(AK258:AS258),IF(C258="La Libertad Avanza",AVERAGE(AQ258:AS258,AH258:AM258),IF(C258="Frente de Izquierda",AVERAGE(AH258:AP258),"N/A"))))</f>
        <v>N/A</v>
      </c>
      <c r="BE258" t="s">
        <v>41</v>
      </c>
      <c r="BF258">
        <v>1</v>
      </c>
      <c r="BG258">
        <v>7</v>
      </c>
      <c r="BH258">
        <v>7</v>
      </c>
      <c r="BI258">
        <v>5</v>
      </c>
      <c r="BJ258">
        <v>1</v>
      </c>
      <c r="BK258">
        <v>7</v>
      </c>
      <c r="BL258">
        <v>5</v>
      </c>
      <c r="BM258" s="44">
        <f>AVERAGE(ABS(BH258-4),ABS(BI258-4),ABS(BJ258-4),ABS(BK258-4),ABS(BL258-4))</f>
        <v>2.2000000000000002</v>
      </c>
      <c r="BN258">
        <v>7</v>
      </c>
      <c r="BO258">
        <v>4</v>
      </c>
      <c r="BP258">
        <v>4</v>
      </c>
      <c r="BQ258" s="9">
        <f>AVERAGE(BN258:BP258)</f>
        <v>5</v>
      </c>
      <c r="BR258">
        <v>4</v>
      </c>
      <c r="BS258">
        <v>7</v>
      </c>
      <c r="BT258">
        <v>1</v>
      </c>
      <c r="BU258">
        <v>7</v>
      </c>
      <c r="BV258" s="44">
        <f>-BR258+BS258-BT258+BU258</f>
        <v>9</v>
      </c>
      <c r="CI258" t="str">
        <f>IF(AR258="Unión por la Patria (Frente de Todos)",AVERAGE(BZ258:CB258)-MIN(AVERAGE(BW258:BY258),AVERAGE(CC258:CE258),AVERAGE(CF258:CH258)),IF(AR258="Juntos por el Cambio",AVERAGE(BW258:BY258)-MIN(AVERAGE(BZ258:CB258),AVERAGE(CC258:CE258),AVERAGE(CF258:CH258)),IF(AR258="La Libertad Avanza",AVERAGE(CC258:CE258)-MIN(AVERAGE(CF258:CH258),AVERAGE(BZ258:CB258),AVERAGE(BW258:BY258)),IF(AR258="Frente de Izquierda",AVERAGE(CF258:CH258)-MIN(AVERAGE(CC258:CE258),AVERAGE(BZ258:CB258),AVERAGE(BW258:BY258)),"N/A"))))</f>
        <v>N/A</v>
      </c>
      <c r="CJ258">
        <v>1</v>
      </c>
      <c r="CK258">
        <v>1</v>
      </c>
      <c r="CL258">
        <v>1</v>
      </c>
      <c r="CM258">
        <v>5</v>
      </c>
      <c r="CN258">
        <v>5</v>
      </c>
      <c r="CO258">
        <v>5</v>
      </c>
      <c r="CP258">
        <v>1</v>
      </c>
      <c r="CQ258">
        <v>1</v>
      </c>
      <c r="CR258">
        <v>1</v>
      </c>
      <c r="CS258">
        <v>5</v>
      </c>
      <c r="CT258">
        <v>5</v>
      </c>
      <c r="CU258">
        <v>5</v>
      </c>
      <c r="CV258" t="str">
        <f>IF(BE258="Unión por la Patria (Frente de Todos)",AVERAGE(CM258:CO258)-MIN(AVERAGE(CJ258:CL258),AVERAGE(CP258:CR258),AVERAGE(CS258:CU258)),IF(BE258="Juntos por el Cambio",AVERAGE(CJ258:CL258)-MIN(AVERAGE(CM258:CO258),AVERAGE(CP258:CR258),AVERAGE(CS258:CU258)),IF(BE258="La Libertad Avanza",AVERAGE(CP258:CR258)-MIN(AVERAGE(CS258:CU258),AVERAGE(CM258:CO258),AVERAGE(CJ258:CL258)),IF(BE258="Frente de Izquierda",AVERAGE(CS258:CU258)-MIN(AVERAGE(CP258:CR258),AVERAGE(CM258:CO258),AVERAGE(CJ258:CL258)),"N/A"))))</f>
        <v>N/A</v>
      </c>
      <c r="CW258">
        <f>MAX(SUM(CJ258:CL258),SUM(CM258:CO258),SUM(CP258:CR258),SUM(CS258:CU258))-MIN(SUM(CJ258:CL258),SUM(CM258:CO258),SUM(CP258:CR258),SUM(CS258:CU258))</f>
        <v>12</v>
      </c>
      <c r="CX258" t="str">
        <f>IF(BE258="Unión por la Patria (Frente de Todos)",AVERAGE(CM258:CO258)-AVERAGE(CJ258:CL258,CP258:CR258,CS258:CU258),IF(BE258="Juntos por el Cambio",AVERAGE(CJ258:CL258)-AVERAGE(CM258:CU258),IF(BE258="La Libertad Avanza",AVERAGE(CP258:CR258)-AVERAGE(CS258:CU258,CJ258:CO258),IF(BE258="Frente de Izquierda",AVERAGE(CS258:CU258)-AVERAGE(CJ258:CR258),"N/A"))))</f>
        <v>N/A</v>
      </c>
      <c r="CY258" t="str">
        <f>IF(BE258="Unión por la Patria (Frente de Todos)",CM258-MIN(CJ258,CP258,CS258),IF(BE258="Juntos por el Cambio",CJ258-MIN(CM258,CP258,CS258),IF(BE258="La Libertad Avanza",CP258-MIN(CJ258,CM258,CS258),IF(BE258="Frente de Izquierda",CS258-MIN(CJ258,CM258,CP258),"N/A"))))</f>
        <v>N/A</v>
      </c>
      <c r="CZ258">
        <f>MAX(CJ258,CM258,CP258,CS258)-MIN(CJ258,CM258,CP258,CS258)</f>
        <v>4</v>
      </c>
      <c r="DA258" t="str">
        <f>IF(BE258="Unión por la Patria (Frente de Todos)",CM258-AVERAGE(CS258,CP258,CJ258),IF(BE258="Juntos por el Cambio",CJ258-AVERAGE(CM258,CP258,CS258),IF(BE258="La Libertad Avanza",CP258-AVERAGE(CS258,CM258,CJ258),IF(BE258="Frente de Izquierda",CS258-AVERAGE(CP258,CM258,CJ258),"N/A"))))</f>
        <v>N/A</v>
      </c>
      <c r="DB258" t="str">
        <f>IF(BE258="Unión por la Patria (Frente de Todos)",CN258-MIN(CK258,CQ258,CT258),IF(BE258="Juntos por el Cambio",CK258-MIN(CN258,CQ258,CT258),IF(BE258="La Libertad Avanza",CQ258-MIN(CK258,CN258,CT258),IF(BE258="Frente de Izquierda",CT258-MIN(CK258,CN258,CQ258),"N/A"))))</f>
        <v>N/A</v>
      </c>
      <c r="DC258">
        <f>MAX(CK258,CN258,CQ258,CT258)-MIN(CK258,CN258,CQ258,CT258)</f>
        <v>4</v>
      </c>
      <c r="DD258" t="str">
        <f>IF(BE258="Unión por la Patria (Frente de Todos)",CN258-AVERAGE(CK258,CQ258,CT258),IF(BE258="Juntos por el Cambio",CK258-AVERAGE(CN258,CQ258,CT258),IF(BE258="La Libertad Avanza",CQ258-AVERAGE(CK258,CN258,CT258),IF(BE258="Frente de Izquierda",CT258-AVERAGE(CK258,CN258,CQ258),"N/A"))))</f>
        <v>N/A</v>
      </c>
      <c r="DE258" t="str">
        <f>IF(BE258="Unión por la Patria (Frente de Todos)",AVERAGE(CJ258:CL258,CP258:CU258),IF(BE258="Juntos por el Cambio",AVERAGE(CM258:CU258),IF(BE258="La Libertad Avanza",AVERAGE(CS258:CU258,CJ258:CO258),IF(BE258="Frente de Izquierda",AVERAGE(CJ258:CR258),"N/A"))))</f>
        <v>N/A</v>
      </c>
      <c r="DF258">
        <v>8</v>
      </c>
      <c r="DG258">
        <v>3</v>
      </c>
      <c r="DH258">
        <v>2</v>
      </c>
      <c r="DI258">
        <v>2</v>
      </c>
      <c r="DJ258">
        <v>1</v>
      </c>
      <c r="DK258">
        <v>7</v>
      </c>
      <c r="DL258">
        <v>1</v>
      </c>
      <c r="DM258">
        <v>7</v>
      </c>
      <c r="DN258">
        <v>1</v>
      </c>
      <c r="DO258">
        <v>1</v>
      </c>
      <c r="DP258">
        <v>7</v>
      </c>
      <c r="DQ258">
        <v>4</v>
      </c>
      <c r="DR258">
        <v>7</v>
      </c>
      <c r="DS258">
        <v>7</v>
      </c>
      <c r="DT258">
        <v>7</v>
      </c>
      <c r="DU258">
        <v>7</v>
      </c>
      <c r="DV258">
        <v>7</v>
      </c>
      <c r="DW258" t="s">
        <v>617</v>
      </c>
      <c r="DX258" t="s">
        <v>617</v>
      </c>
      <c r="DY258" t="s">
        <v>617</v>
      </c>
      <c r="DZ258" t="s">
        <v>617</v>
      </c>
    </row>
    <row r="259" spans="1:130" x14ac:dyDescent="0.2">
      <c r="A259" s="44">
        <v>309</v>
      </c>
      <c r="B259" s="44">
        <v>1</v>
      </c>
      <c r="C259" s="44" t="s">
        <v>41</v>
      </c>
      <c r="D259" s="44">
        <v>4</v>
      </c>
      <c r="E259" s="44">
        <v>7</v>
      </c>
      <c r="F259" s="44">
        <v>3</v>
      </c>
      <c r="G259" s="44">
        <v>1</v>
      </c>
      <c r="H259" s="44">
        <v>4</v>
      </c>
      <c r="I259" s="44">
        <v>3</v>
      </c>
      <c r="J259" s="44">
        <v>7</v>
      </c>
      <c r="K259" s="44">
        <f>AVERAGE(ABS(F259-4),ABS(G259-4),ABS(H259-4),ABS(I259-4),ABS(J259-4))</f>
        <v>1.6</v>
      </c>
      <c r="L259" s="44">
        <v>4</v>
      </c>
      <c r="M259" s="44">
        <v>1</v>
      </c>
      <c r="N259" s="44">
        <v>1</v>
      </c>
      <c r="O259" s="9">
        <f>AVERAGE(L259:N259)</f>
        <v>2</v>
      </c>
      <c r="P259" s="44">
        <v>3</v>
      </c>
      <c r="Q259" s="44">
        <v>7</v>
      </c>
      <c r="R259" s="44">
        <v>4</v>
      </c>
      <c r="S259" s="44">
        <v>7</v>
      </c>
      <c r="T259" s="44">
        <f>-P259+Q259-R259+S259</f>
        <v>7</v>
      </c>
      <c r="U259" s="44"/>
      <c r="V259" s="44"/>
      <c r="W259" s="44"/>
      <c r="X259" s="44"/>
      <c r="Y259" s="44"/>
      <c r="Z259" s="44"/>
      <c r="AA259" s="44"/>
      <c r="AB259" s="44"/>
      <c r="AC259" s="44"/>
      <c r="AD259" s="44"/>
      <c r="AE259" s="44"/>
      <c r="AF259" s="44"/>
      <c r="AG259" s="44" t="e">
        <f>AVERAGE(U259:AF259)</f>
        <v>#DIV/0!</v>
      </c>
      <c r="AH259" s="44">
        <v>4</v>
      </c>
      <c r="AI259" s="44">
        <v>4</v>
      </c>
      <c r="AJ259" s="44">
        <v>4</v>
      </c>
      <c r="AK259" s="44">
        <v>3</v>
      </c>
      <c r="AL259" s="44">
        <v>1</v>
      </c>
      <c r="AM259" s="44">
        <v>4</v>
      </c>
      <c r="AN259" s="44">
        <v>3</v>
      </c>
      <c r="AO259" s="44">
        <v>2</v>
      </c>
      <c r="AP259" s="44">
        <v>4</v>
      </c>
      <c r="AQ259" s="44">
        <v>2</v>
      </c>
      <c r="AR259" s="44">
        <v>1</v>
      </c>
      <c r="AS259" s="44">
        <v>3</v>
      </c>
      <c r="AT259" t="str">
        <f>IF(C259="Unión por la Patria (Frente de Todos)",AVERAGE(AK259:AM259)-MIN(AVERAGE(AH259:AJ259),AVERAGE(AN259:AP259),AVERAGE(AQ259:AS259)),IF(C259="Juntos por el Cambio",AVERAGE(AH259:AJ259)-MIN(AVERAGE(AK259:AM259),AVERAGE(AN259:AP259),AVERAGE(AQ259:AS259)),IF(C259="La Libertad Avanza",AVERAGE(AN259:AP259)-MIN(AVERAGE(AQ259:AS259),AVERAGE(AK259:AM259),AVERAGE(AH259:AJ259)),IF(C259="Frente de Izquierda",AVERAGE(AQ259:AS259)-MIN(AVERAGE(AN259:AP259),AVERAGE(AK259:AM259),AVERAGE(AH259:AJ259)),"N/A"))))</f>
        <v>N/A</v>
      </c>
      <c r="AU259">
        <f>MAX(SUM(AH259:AJ259),SUM(AK259:AM259),SUM(AN259:AP259),SUM(AQ259:AS259))-MIN(SUM(AH259:AJ259),SUM(AK259:AM259),SUM(AN259:AP259),SUM(AQ259:AS259))</f>
        <v>6</v>
      </c>
      <c r="AV259" t="str">
        <f>IF(C259="Unión por la Patria (Frente de Todos)",AVERAGE(AK259:AM259)-AVERAGE(AH259:AJ259,AN259:AP259,AQ259:AS259),IF(C259="Juntos por el Cambio",AVERAGE(AH259:AJ259)-AVERAGE(AK259:AS259),IF(C259="La Libertad Avanza",AVERAGE(AN259:AP259)-AVERAGE(AQ259:AS259,AH259:AM259),IF(C259="Frente de Izquierda",AVERAGE(AQ259:AS259)-AVERAGE(AH259:AP259),"N/A"))))</f>
        <v>N/A</v>
      </c>
      <c r="AW259" t="str">
        <f>IF(C259="Unión por la Patria (Frente de Todos)",AK259-MIN(AH259,AN259,AQ259),IF(C259="Juntos por el Cambio",AH259-MIN(AK259,AN259,AQ259),IF(C259="La Libertad Avanza",AN259-MIN(AH259,AK259,AQ259),IF(C259="Frente de Izquierda",AQ259-MIN(AH259,AK259,AN259),"N/A"))))</f>
        <v>N/A</v>
      </c>
      <c r="AX259">
        <f>MAX(AH259,AK259,AN259,AQ259)-MIN(AH259,AK259,AN259,AQ259)</f>
        <v>2</v>
      </c>
      <c r="AY259" t="str">
        <f>IF(C259="Unión por la Patria (Frente de Todos)",AK259-AVERAGE(AQ259,AN259,AH259),IF(C259="Juntos por el Cambio",AH259-AVERAGE(AK259,AN259,AQ259),IF(C259="La Libertad Avanza",AN259-AVERAGE(AQ259,AK259,AH259),IF(C259="Frente de Izquierda",AQ259-AVERAGE(AN259,AK259,AH259),"N/A"))))</f>
        <v>N/A</v>
      </c>
      <c r="AZ259" t="str">
        <f>IF(C259="Unión por la Patria (Frente de Todos)",AL259-MIN(AI259,AO259,AR259),IF(C259="Juntos por el Cambio",AI259-MIN(AL259,AO259,AR259),IF(C259="La Libertad Avanza",AO259-MIN(AI259,AL259,AR259),IF(C259="Frente de Izquierda",AR259-MIN(AI259,AL259,AO259),"N/A"))))</f>
        <v>N/A</v>
      </c>
      <c r="BA259">
        <f>MAX(AI259,AL259,AO259,AR259)-MIN(AI259,AL259,AO259,AR259)</f>
        <v>3</v>
      </c>
      <c r="BB259" t="str">
        <f>IF(C259="Unión por la Patria (Frente de Todos)",AL259-AVERAGE(AI259,AO259,AR259),IF(C259="Juntos por el Cambio",AI259-AVERAGE(AL259,AO259,AR259),IF(C259="La Libertad Avanza",AO259-AVERAGE(AI259,AL259,AR259),IF(C259="Frente de Izquierda",AR259-AVERAGE(AI259,AL259,AO259),"N/A"))))</f>
        <v>N/A</v>
      </c>
      <c r="BC259" t="str">
        <f>IF(C259="Unión por la Patria (Frente de Todos)",AVERAGE(AH259:AJ259,AN259:AS259),IF(C259="Juntos por el Cambio",AVERAGE(AK259:AS259),IF(C259="La Libertad Avanza",AVERAGE(AQ259:AS259,AH259:AM259),IF(C259="Frente de Izquierda",AVERAGE(AH259:AP259),"N/A"))))</f>
        <v>N/A</v>
      </c>
      <c r="BE259" t="s">
        <v>41</v>
      </c>
      <c r="BF259">
        <v>5</v>
      </c>
      <c r="BG259">
        <v>7</v>
      </c>
      <c r="BH259">
        <v>4</v>
      </c>
      <c r="BI259">
        <v>2</v>
      </c>
      <c r="BJ259">
        <v>4</v>
      </c>
      <c r="BK259">
        <v>1</v>
      </c>
      <c r="BL259">
        <v>7</v>
      </c>
      <c r="BM259" s="44">
        <f>AVERAGE(ABS(BH259-4),ABS(BI259-4),ABS(BJ259-4),ABS(BK259-4),ABS(BL259-4))</f>
        <v>1.6</v>
      </c>
      <c r="BN259">
        <v>4</v>
      </c>
      <c r="BO259">
        <v>3</v>
      </c>
      <c r="BP259">
        <v>2</v>
      </c>
      <c r="BQ259" s="9">
        <f>AVERAGE(BN259:BP259)</f>
        <v>3</v>
      </c>
      <c r="BR259">
        <v>3</v>
      </c>
      <c r="BS259">
        <v>7</v>
      </c>
      <c r="BT259">
        <v>4</v>
      </c>
      <c r="BU259">
        <v>6</v>
      </c>
      <c r="BV259" s="44">
        <f>-BR259+BS259-BT259+BU259</f>
        <v>6</v>
      </c>
      <c r="CI259" t="str">
        <f>IF(AR259="Unión por la Patria (Frente de Todos)",AVERAGE(BZ259:CB259)-MIN(AVERAGE(BW259:BY259),AVERAGE(CC259:CE259),AVERAGE(CF259:CH259)),IF(AR259="Juntos por el Cambio",AVERAGE(BW259:BY259)-MIN(AVERAGE(BZ259:CB259),AVERAGE(CC259:CE259),AVERAGE(CF259:CH259)),IF(AR259="La Libertad Avanza",AVERAGE(CC259:CE259)-MIN(AVERAGE(CF259:CH259),AVERAGE(BZ259:CB259),AVERAGE(BW259:BY259)),IF(AR259="Frente de Izquierda",AVERAGE(CF259:CH259)-MIN(AVERAGE(CC259:CE259),AVERAGE(BZ259:CB259),AVERAGE(BW259:BY259)),"N/A"))))</f>
        <v>N/A</v>
      </c>
      <c r="CJ259">
        <v>3</v>
      </c>
      <c r="CK259">
        <v>4</v>
      </c>
      <c r="CL259">
        <v>3</v>
      </c>
      <c r="CM259">
        <v>3</v>
      </c>
      <c r="CN259">
        <v>2</v>
      </c>
      <c r="CO259">
        <v>3</v>
      </c>
      <c r="CP259">
        <v>3</v>
      </c>
      <c r="CQ259">
        <v>2</v>
      </c>
      <c r="CR259">
        <v>3</v>
      </c>
      <c r="CS259">
        <v>3</v>
      </c>
      <c r="CT259">
        <v>2</v>
      </c>
      <c r="CU259">
        <v>3</v>
      </c>
      <c r="CV259" t="str">
        <f>IF(BE259="Unión por la Patria (Frente de Todos)",AVERAGE(CM259:CO259)-MIN(AVERAGE(CJ259:CL259),AVERAGE(CP259:CR259),AVERAGE(CS259:CU259)),IF(BE259="Juntos por el Cambio",AVERAGE(CJ259:CL259)-MIN(AVERAGE(CM259:CO259),AVERAGE(CP259:CR259),AVERAGE(CS259:CU259)),IF(BE259="La Libertad Avanza",AVERAGE(CP259:CR259)-MIN(AVERAGE(CS259:CU259),AVERAGE(CM259:CO259),AVERAGE(CJ259:CL259)),IF(BE259="Frente de Izquierda",AVERAGE(CS259:CU259)-MIN(AVERAGE(CP259:CR259),AVERAGE(CM259:CO259),AVERAGE(CJ259:CL259)),"N/A"))))</f>
        <v>N/A</v>
      </c>
      <c r="CW259">
        <f>MAX(SUM(CJ259:CL259),SUM(CM259:CO259),SUM(CP259:CR259),SUM(CS259:CU259))-MIN(SUM(CJ259:CL259),SUM(CM259:CO259),SUM(CP259:CR259),SUM(CS259:CU259))</f>
        <v>2</v>
      </c>
      <c r="CX259" t="str">
        <f>IF(BE259="Unión por la Patria (Frente de Todos)",AVERAGE(CM259:CO259)-AVERAGE(CJ259:CL259,CP259:CR259,CS259:CU259),IF(BE259="Juntos por el Cambio",AVERAGE(CJ259:CL259)-AVERAGE(CM259:CU259),IF(BE259="La Libertad Avanza",AVERAGE(CP259:CR259)-AVERAGE(CS259:CU259,CJ259:CO259),IF(BE259="Frente de Izquierda",AVERAGE(CS259:CU259)-AVERAGE(CJ259:CR259),"N/A"))))</f>
        <v>N/A</v>
      </c>
      <c r="CY259" t="str">
        <f>IF(BE259="Unión por la Patria (Frente de Todos)",CM259-MIN(CJ259,CP259,CS259),IF(BE259="Juntos por el Cambio",CJ259-MIN(CM259,CP259,CS259),IF(BE259="La Libertad Avanza",CP259-MIN(CJ259,CM259,CS259),IF(BE259="Frente de Izquierda",CS259-MIN(CJ259,CM259,CP259),"N/A"))))</f>
        <v>N/A</v>
      </c>
      <c r="CZ259">
        <f>MAX(CJ259,CM259,CP259,CS259)-MIN(CJ259,CM259,CP259,CS259)</f>
        <v>0</v>
      </c>
      <c r="DA259" t="str">
        <f>IF(BE259="Unión por la Patria (Frente de Todos)",CM259-AVERAGE(CS259,CP259,CJ259),IF(BE259="Juntos por el Cambio",CJ259-AVERAGE(CM259,CP259,CS259),IF(BE259="La Libertad Avanza",CP259-AVERAGE(CS259,CM259,CJ259),IF(BE259="Frente de Izquierda",CS259-AVERAGE(CP259,CM259,CJ259),"N/A"))))</f>
        <v>N/A</v>
      </c>
      <c r="DB259" t="str">
        <f>IF(BE259="Unión por la Patria (Frente de Todos)",CN259-MIN(CK259,CQ259,CT259),IF(BE259="Juntos por el Cambio",CK259-MIN(CN259,CQ259,CT259),IF(BE259="La Libertad Avanza",CQ259-MIN(CK259,CN259,CT259),IF(BE259="Frente de Izquierda",CT259-MIN(CK259,CN259,CQ259),"N/A"))))</f>
        <v>N/A</v>
      </c>
      <c r="DC259">
        <f>MAX(CK259,CN259,CQ259,CT259)-MIN(CK259,CN259,CQ259,CT259)</f>
        <v>2</v>
      </c>
      <c r="DD259" t="str">
        <f>IF(BE259="Unión por la Patria (Frente de Todos)",CN259-AVERAGE(CK259,CQ259,CT259),IF(BE259="Juntos por el Cambio",CK259-AVERAGE(CN259,CQ259,CT259),IF(BE259="La Libertad Avanza",CQ259-AVERAGE(CK259,CN259,CT259),IF(BE259="Frente de Izquierda",CT259-AVERAGE(CK259,CN259,CQ259),"N/A"))))</f>
        <v>N/A</v>
      </c>
      <c r="DE259" t="str">
        <f>IF(BE259="Unión por la Patria (Frente de Todos)",AVERAGE(CJ259:CL259,CP259:CU259),IF(BE259="Juntos por el Cambio",AVERAGE(CM259:CU259),IF(BE259="La Libertad Avanza",AVERAGE(CS259:CU259,CJ259:CO259),IF(BE259="Frente de Izquierda",AVERAGE(CJ259:CR259),"N/A"))))</f>
        <v>N/A</v>
      </c>
      <c r="DF259">
        <v>7</v>
      </c>
      <c r="DG259">
        <v>0</v>
      </c>
      <c r="DH259">
        <v>1</v>
      </c>
      <c r="DI259">
        <v>3</v>
      </c>
      <c r="DJ259">
        <v>2</v>
      </c>
      <c r="DK259">
        <v>7</v>
      </c>
      <c r="DL259">
        <v>2</v>
      </c>
      <c r="DM259">
        <v>6</v>
      </c>
      <c r="DN259">
        <v>1</v>
      </c>
      <c r="DO259">
        <v>3</v>
      </c>
      <c r="DP259">
        <v>7</v>
      </c>
      <c r="DQ259">
        <v>7</v>
      </c>
      <c r="DR259">
        <v>3</v>
      </c>
      <c r="DS259">
        <v>1</v>
      </c>
      <c r="DT259">
        <v>4</v>
      </c>
      <c r="DU259">
        <v>7</v>
      </c>
      <c r="DV259">
        <v>1</v>
      </c>
      <c r="DW259" t="s">
        <v>618</v>
      </c>
      <c r="DX259" t="s">
        <v>617</v>
      </c>
      <c r="DY259" t="s">
        <v>617</v>
      </c>
      <c r="DZ259" t="s">
        <v>618</v>
      </c>
    </row>
    <row r="260" spans="1:130" x14ac:dyDescent="0.2">
      <c r="A260" s="44">
        <v>369</v>
      </c>
      <c r="B260" s="44">
        <v>1</v>
      </c>
      <c r="C260" s="44" t="s">
        <v>41</v>
      </c>
      <c r="D260" s="44">
        <v>3</v>
      </c>
      <c r="E260" s="44">
        <v>1</v>
      </c>
      <c r="F260" s="44">
        <v>2</v>
      </c>
      <c r="G260" s="44">
        <v>1</v>
      </c>
      <c r="H260" s="44">
        <v>5</v>
      </c>
      <c r="I260" s="44">
        <v>1</v>
      </c>
      <c r="J260" s="44">
        <v>6</v>
      </c>
      <c r="K260" s="44">
        <f>AVERAGE(ABS(F260-4),ABS(G260-4),ABS(H260-4),ABS(I260-4),ABS(J260-4))</f>
        <v>2.2000000000000002</v>
      </c>
      <c r="L260" s="44">
        <v>5</v>
      </c>
      <c r="M260" s="44">
        <v>2</v>
      </c>
      <c r="N260" s="44">
        <v>4</v>
      </c>
      <c r="O260" s="9">
        <f>AVERAGE(L260:N260)</f>
        <v>3.6666666666666665</v>
      </c>
      <c r="P260" s="44">
        <v>1</v>
      </c>
      <c r="Q260" s="44">
        <v>6</v>
      </c>
      <c r="R260" s="44">
        <v>1</v>
      </c>
      <c r="S260" s="44">
        <v>5</v>
      </c>
      <c r="T260" s="44">
        <f>-P260+Q260-R260+S260</f>
        <v>9</v>
      </c>
      <c r="U260" s="44"/>
      <c r="V260" s="44"/>
      <c r="W260" s="44"/>
      <c r="X260" s="44"/>
      <c r="Y260" s="44"/>
      <c r="Z260" s="44"/>
      <c r="AA260" s="44"/>
      <c r="AB260" s="44"/>
      <c r="AC260" s="44"/>
      <c r="AD260" s="44"/>
      <c r="AE260" s="44"/>
      <c r="AF260" s="44"/>
      <c r="AG260" s="44" t="e">
        <f>AVERAGE(U260:AF260)</f>
        <v>#DIV/0!</v>
      </c>
      <c r="AH260" s="44">
        <v>3</v>
      </c>
      <c r="AI260" s="44">
        <v>3</v>
      </c>
      <c r="AJ260" s="44">
        <v>3</v>
      </c>
      <c r="AK260" s="44">
        <v>3</v>
      </c>
      <c r="AL260" s="44">
        <v>3</v>
      </c>
      <c r="AM260" s="44">
        <v>3</v>
      </c>
      <c r="AN260" s="44">
        <v>3</v>
      </c>
      <c r="AO260" s="44">
        <v>3</v>
      </c>
      <c r="AP260" s="44">
        <v>3</v>
      </c>
      <c r="AQ260" s="44">
        <v>3</v>
      </c>
      <c r="AR260" s="44">
        <v>3</v>
      </c>
      <c r="AS260" s="44">
        <v>3</v>
      </c>
      <c r="AT260" t="str">
        <f>IF(C260="Unión por la Patria (Frente de Todos)",AVERAGE(AK260:AM260)-MIN(AVERAGE(AH260:AJ260),AVERAGE(AN260:AP260),AVERAGE(AQ260:AS260)),IF(C260="Juntos por el Cambio",AVERAGE(AH260:AJ260)-MIN(AVERAGE(AK260:AM260),AVERAGE(AN260:AP260),AVERAGE(AQ260:AS260)),IF(C260="La Libertad Avanza",AVERAGE(AN260:AP260)-MIN(AVERAGE(AQ260:AS260),AVERAGE(AK260:AM260),AVERAGE(AH260:AJ260)),IF(C260="Frente de Izquierda",AVERAGE(AQ260:AS260)-MIN(AVERAGE(AN260:AP260),AVERAGE(AK260:AM260),AVERAGE(AH260:AJ260)),"N/A"))))</f>
        <v>N/A</v>
      </c>
      <c r="AU260">
        <f>MAX(SUM(AH260:AJ260),SUM(AK260:AM260),SUM(AN260:AP260),SUM(AQ260:AS260))-MIN(SUM(AH260:AJ260),SUM(AK260:AM260),SUM(AN260:AP260),SUM(AQ260:AS260))</f>
        <v>0</v>
      </c>
      <c r="AV260" t="str">
        <f>IF(C260="Unión por la Patria (Frente de Todos)",AVERAGE(AK260:AM260)-AVERAGE(AH260:AJ260,AN260:AP260,AQ260:AS260),IF(C260="Juntos por el Cambio",AVERAGE(AH260:AJ260)-AVERAGE(AK260:AS260),IF(C260="La Libertad Avanza",AVERAGE(AN260:AP260)-AVERAGE(AQ260:AS260,AH260:AM260),IF(C260="Frente de Izquierda",AVERAGE(AQ260:AS260)-AVERAGE(AH260:AP260),"N/A"))))</f>
        <v>N/A</v>
      </c>
      <c r="AW260" t="str">
        <f>IF(C260="Unión por la Patria (Frente de Todos)",AK260-MIN(AH260,AN260,AQ260),IF(C260="Juntos por el Cambio",AH260-MIN(AK260,AN260,AQ260),IF(C260="La Libertad Avanza",AN260-MIN(AH260,AK260,AQ260),IF(C260="Frente de Izquierda",AQ260-MIN(AH260,AK260,AN260),"N/A"))))</f>
        <v>N/A</v>
      </c>
      <c r="AX260">
        <f>MAX(AH260,AK260,AN260,AQ260)-MIN(AH260,AK260,AN260,AQ260)</f>
        <v>0</v>
      </c>
      <c r="AY260" t="str">
        <f>IF(C260="Unión por la Patria (Frente de Todos)",AK260-AVERAGE(AQ260,AN260,AH260),IF(C260="Juntos por el Cambio",AH260-AVERAGE(AK260,AN260,AQ260),IF(C260="La Libertad Avanza",AN260-AVERAGE(AQ260,AK260,AH260),IF(C260="Frente de Izquierda",AQ260-AVERAGE(AN260,AK260,AH260),"N/A"))))</f>
        <v>N/A</v>
      </c>
      <c r="AZ260" t="str">
        <f>IF(C260="Unión por la Patria (Frente de Todos)",AL260-MIN(AI260,AO260,AR260),IF(C260="Juntos por el Cambio",AI260-MIN(AL260,AO260,AR260),IF(C260="La Libertad Avanza",AO260-MIN(AI260,AL260,AR260),IF(C260="Frente de Izquierda",AR260-MIN(AI260,AL260,AO260),"N/A"))))</f>
        <v>N/A</v>
      </c>
      <c r="BA260">
        <f>MAX(AI260,AL260,AO260,AR260)-MIN(AI260,AL260,AO260,AR260)</f>
        <v>0</v>
      </c>
      <c r="BB260" t="str">
        <f>IF(C260="Unión por la Patria (Frente de Todos)",AL260-AVERAGE(AI260,AO260,AR260),IF(C260="Juntos por el Cambio",AI260-AVERAGE(AL260,AO260,AR260),IF(C260="La Libertad Avanza",AO260-AVERAGE(AI260,AL260,AR260),IF(C260="Frente de Izquierda",AR260-AVERAGE(AI260,AL260,AO260),"N/A"))))</f>
        <v>N/A</v>
      </c>
      <c r="BC260" t="str">
        <f>IF(C260="Unión por la Patria (Frente de Todos)",AVERAGE(AH260:AJ260,AN260:AS260),IF(C260="Juntos por el Cambio",AVERAGE(AK260:AS260),IF(C260="La Libertad Avanza",AVERAGE(AQ260:AS260,AH260:AM260),IF(C260="Frente de Izquierda",AVERAGE(AH260:AP260),"N/A"))))</f>
        <v>N/A</v>
      </c>
      <c r="BE260" t="s">
        <v>41</v>
      </c>
      <c r="BF260">
        <v>1</v>
      </c>
      <c r="BG260">
        <v>1</v>
      </c>
      <c r="BH260">
        <v>2</v>
      </c>
      <c r="BI260">
        <v>1</v>
      </c>
      <c r="BJ260">
        <v>5</v>
      </c>
      <c r="BK260">
        <v>1</v>
      </c>
      <c r="BL260">
        <v>7</v>
      </c>
      <c r="BM260" s="44">
        <f>AVERAGE(ABS(BH260-4),ABS(BI260-4),ABS(BJ260-4),ABS(BK260-4),ABS(BL260-4))</f>
        <v>2.4</v>
      </c>
      <c r="BN260">
        <v>4</v>
      </c>
      <c r="BO260">
        <v>4</v>
      </c>
      <c r="BP260">
        <v>5</v>
      </c>
      <c r="BQ260" s="9">
        <f>AVERAGE(BN260:BP260)</f>
        <v>4.333333333333333</v>
      </c>
      <c r="BR260">
        <v>1</v>
      </c>
      <c r="BS260">
        <v>7</v>
      </c>
      <c r="BT260">
        <v>1</v>
      </c>
      <c r="BU260">
        <v>7</v>
      </c>
      <c r="BV260" s="44">
        <f>-BR260+BS260-BT260+BU260</f>
        <v>12</v>
      </c>
      <c r="CI260" t="str">
        <f>IF(AR260="Unión por la Patria (Frente de Todos)",AVERAGE(BZ260:CB260)-MIN(AVERAGE(BW260:BY260),AVERAGE(CC260:CE260),AVERAGE(CF260:CH260)),IF(AR260="Juntos por el Cambio",AVERAGE(BW260:BY260)-MIN(AVERAGE(BZ260:CB260),AVERAGE(CC260:CE260),AVERAGE(CF260:CH260)),IF(AR260="La Libertad Avanza",AVERAGE(CC260:CE260)-MIN(AVERAGE(CF260:CH260),AVERAGE(BZ260:CB260),AVERAGE(BW260:BY260)),IF(AR260="Frente de Izquierda",AVERAGE(CF260:CH260)-MIN(AVERAGE(CC260:CE260),AVERAGE(BZ260:CB260),AVERAGE(BW260:BY260)),"N/A"))))</f>
        <v>N/A</v>
      </c>
      <c r="CJ260">
        <v>3</v>
      </c>
      <c r="CK260">
        <v>3</v>
      </c>
      <c r="CL260">
        <v>3</v>
      </c>
      <c r="CM260">
        <v>3</v>
      </c>
      <c r="CN260">
        <v>3</v>
      </c>
      <c r="CO260">
        <v>3</v>
      </c>
      <c r="CP260">
        <v>3</v>
      </c>
      <c r="CQ260">
        <v>3</v>
      </c>
      <c r="CR260">
        <v>3</v>
      </c>
      <c r="CS260">
        <v>3</v>
      </c>
      <c r="CT260">
        <v>3</v>
      </c>
      <c r="CU260">
        <v>3</v>
      </c>
      <c r="CV260" t="str">
        <f>IF(BE260="Unión por la Patria (Frente de Todos)",AVERAGE(CM260:CO260)-MIN(AVERAGE(CJ260:CL260),AVERAGE(CP260:CR260),AVERAGE(CS260:CU260)),IF(BE260="Juntos por el Cambio",AVERAGE(CJ260:CL260)-MIN(AVERAGE(CM260:CO260),AVERAGE(CP260:CR260),AVERAGE(CS260:CU260)),IF(BE260="La Libertad Avanza",AVERAGE(CP260:CR260)-MIN(AVERAGE(CS260:CU260),AVERAGE(CM260:CO260),AVERAGE(CJ260:CL260)),IF(BE260="Frente de Izquierda",AVERAGE(CS260:CU260)-MIN(AVERAGE(CP260:CR260),AVERAGE(CM260:CO260),AVERAGE(CJ260:CL260)),"N/A"))))</f>
        <v>N/A</v>
      </c>
      <c r="CW260">
        <f>MAX(SUM(CJ260:CL260),SUM(CM260:CO260),SUM(CP260:CR260),SUM(CS260:CU260))-MIN(SUM(CJ260:CL260),SUM(CM260:CO260),SUM(CP260:CR260),SUM(CS260:CU260))</f>
        <v>0</v>
      </c>
      <c r="CX260" t="str">
        <f>IF(BE260="Unión por la Patria (Frente de Todos)",AVERAGE(CM260:CO260)-AVERAGE(CJ260:CL260,CP260:CR260,CS260:CU260),IF(BE260="Juntos por el Cambio",AVERAGE(CJ260:CL260)-AVERAGE(CM260:CU260),IF(BE260="La Libertad Avanza",AVERAGE(CP260:CR260)-AVERAGE(CS260:CU260,CJ260:CO260),IF(BE260="Frente de Izquierda",AVERAGE(CS260:CU260)-AVERAGE(CJ260:CR260),"N/A"))))</f>
        <v>N/A</v>
      </c>
      <c r="CY260" t="str">
        <f>IF(BE260="Unión por la Patria (Frente de Todos)",CM260-MIN(CJ260,CP260,CS260),IF(BE260="Juntos por el Cambio",CJ260-MIN(CM260,CP260,CS260),IF(BE260="La Libertad Avanza",CP260-MIN(CJ260,CM260,CS260),IF(BE260="Frente de Izquierda",CS260-MIN(CJ260,CM260,CP260),"N/A"))))</f>
        <v>N/A</v>
      </c>
      <c r="CZ260">
        <f>MAX(CJ260,CM260,CP260,CS260)-MIN(CJ260,CM260,CP260,CS260)</f>
        <v>0</v>
      </c>
      <c r="DA260" t="str">
        <f>IF(BE260="Unión por la Patria (Frente de Todos)",CM260-AVERAGE(CS260,CP260,CJ260),IF(BE260="Juntos por el Cambio",CJ260-AVERAGE(CM260,CP260,CS260),IF(BE260="La Libertad Avanza",CP260-AVERAGE(CS260,CM260,CJ260),IF(BE260="Frente de Izquierda",CS260-AVERAGE(CP260,CM260,CJ260),"N/A"))))</f>
        <v>N/A</v>
      </c>
      <c r="DB260" t="str">
        <f>IF(BE260="Unión por la Patria (Frente de Todos)",CN260-MIN(CK260,CQ260,CT260),IF(BE260="Juntos por el Cambio",CK260-MIN(CN260,CQ260,CT260),IF(BE260="La Libertad Avanza",CQ260-MIN(CK260,CN260,CT260),IF(BE260="Frente de Izquierda",CT260-MIN(CK260,CN260,CQ260),"N/A"))))</f>
        <v>N/A</v>
      </c>
      <c r="DC260">
        <f>MAX(CK260,CN260,CQ260,CT260)-MIN(CK260,CN260,CQ260,CT260)</f>
        <v>0</v>
      </c>
      <c r="DD260" t="str">
        <f>IF(BE260="Unión por la Patria (Frente de Todos)",CN260-AVERAGE(CK260,CQ260,CT260),IF(BE260="Juntos por el Cambio",CK260-AVERAGE(CN260,CQ260,CT260),IF(BE260="La Libertad Avanza",CQ260-AVERAGE(CK260,CN260,CT260),IF(BE260="Frente de Izquierda",CT260-AVERAGE(CK260,CN260,CQ260),"N/A"))))</f>
        <v>N/A</v>
      </c>
      <c r="DE260" t="str">
        <f>IF(BE260="Unión por la Patria (Frente de Todos)",AVERAGE(CJ260:CL260,CP260:CU260),IF(BE260="Juntos por el Cambio",AVERAGE(CM260:CU260),IF(BE260="La Libertad Avanza",AVERAGE(CS260:CU260,CJ260:CO260),IF(BE260="Frente de Izquierda",AVERAGE(CJ260:CR260),"N/A"))))</f>
        <v>N/A</v>
      </c>
      <c r="DF260">
        <v>6</v>
      </c>
      <c r="DG260">
        <v>0</v>
      </c>
      <c r="DH260">
        <v>1</v>
      </c>
      <c r="DI260">
        <v>3</v>
      </c>
      <c r="DJ260">
        <v>0</v>
      </c>
      <c r="DK260">
        <v>7</v>
      </c>
      <c r="DL260">
        <v>1</v>
      </c>
      <c r="DM260">
        <v>7</v>
      </c>
      <c r="DN260">
        <v>1</v>
      </c>
      <c r="DO260">
        <v>1</v>
      </c>
      <c r="DP260">
        <v>6</v>
      </c>
      <c r="DQ260">
        <v>5</v>
      </c>
      <c r="DR260">
        <v>5</v>
      </c>
      <c r="DS260">
        <v>4</v>
      </c>
      <c r="DT260">
        <v>7</v>
      </c>
      <c r="DU260">
        <v>7</v>
      </c>
      <c r="DV260">
        <v>3</v>
      </c>
      <c r="DW260" t="s">
        <v>618</v>
      </c>
      <c r="DX260" t="s">
        <v>617</v>
      </c>
      <c r="DY260" t="s">
        <v>617</v>
      </c>
      <c r="DZ260" t="s">
        <v>618</v>
      </c>
    </row>
    <row r="261" spans="1:130" x14ac:dyDescent="0.2">
      <c r="A261" s="44">
        <v>437</v>
      </c>
      <c r="B261" s="44">
        <v>1</v>
      </c>
      <c r="C261" s="44" t="s">
        <v>41</v>
      </c>
      <c r="D261" s="44">
        <v>3</v>
      </c>
      <c r="E261" s="44">
        <v>2</v>
      </c>
      <c r="F261" s="44">
        <v>3</v>
      </c>
      <c r="G261" s="44">
        <v>1</v>
      </c>
      <c r="H261" s="44">
        <v>5</v>
      </c>
      <c r="I261" s="44">
        <v>2</v>
      </c>
      <c r="J261" s="44">
        <v>5</v>
      </c>
      <c r="K261" s="44">
        <f>AVERAGE(ABS(F261-4),ABS(G261-4),ABS(H261-4),ABS(I261-4),ABS(J261-4))</f>
        <v>1.6</v>
      </c>
      <c r="L261" s="44">
        <v>7</v>
      </c>
      <c r="M261" s="44">
        <v>5</v>
      </c>
      <c r="N261" s="44">
        <v>7</v>
      </c>
      <c r="O261" s="9">
        <f>AVERAGE(L261:N261)</f>
        <v>6.333333333333333</v>
      </c>
      <c r="P261" s="44">
        <v>5</v>
      </c>
      <c r="Q261" s="44">
        <v>7</v>
      </c>
      <c r="R261" s="44">
        <v>5</v>
      </c>
      <c r="S261" s="44">
        <v>7</v>
      </c>
      <c r="T261" s="44">
        <f>-P261+Q261-R261+S261</f>
        <v>4</v>
      </c>
      <c r="U261" s="44"/>
      <c r="V261" s="44"/>
      <c r="W261" s="44"/>
      <c r="X261" s="44"/>
      <c r="Y261" s="44"/>
      <c r="Z261" s="44"/>
      <c r="AA261" s="44"/>
      <c r="AB261" s="44"/>
      <c r="AC261" s="44"/>
      <c r="AD261" s="44"/>
      <c r="AE261" s="44"/>
      <c r="AF261" s="44"/>
      <c r="AG261" s="44" t="e">
        <f>AVERAGE(U261:AF261)</f>
        <v>#DIV/0!</v>
      </c>
      <c r="AH261" s="44">
        <v>4</v>
      </c>
      <c r="AI261" s="44">
        <v>5</v>
      </c>
      <c r="AJ261" s="44">
        <v>5</v>
      </c>
      <c r="AK261" s="44">
        <v>3</v>
      </c>
      <c r="AL261" s="44">
        <v>4</v>
      </c>
      <c r="AM261" s="44">
        <v>4</v>
      </c>
      <c r="AN261" s="44">
        <v>4</v>
      </c>
      <c r="AO261" s="44">
        <v>5</v>
      </c>
      <c r="AP261" s="44">
        <v>5</v>
      </c>
      <c r="AQ261" s="44">
        <v>3</v>
      </c>
      <c r="AR261" s="44">
        <v>3</v>
      </c>
      <c r="AS261" s="44">
        <v>3</v>
      </c>
      <c r="AT261" t="str">
        <f>IF(C261="Unión por la Patria (Frente de Todos)",AVERAGE(AK261:AM261)-MIN(AVERAGE(AH261:AJ261),AVERAGE(AN261:AP261),AVERAGE(AQ261:AS261)),IF(C261="Juntos por el Cambio",AVERAGE(AH261:AJ261)-MIN(AVERAGE(AK261:AM261),AVERAGE(AN261:AP261),AVERAGE(AQ261:AS261)),IF(C261="La Libertad Avanza",AVERAGE(AN261:AP261)-MIN(AVERAGE(AQ261:AS261),AVERAGE(AK261:AM261),AVERAGE(AH261:AJ261)),IF(C261="Frente de Izquierda",AVERAGE(AQ261:AS261)-MIN(AVERAGE(AN261:AP261),AVERAGE(AK261:AM261),AVERAGE(AH261:AJ261)),"N/A"))))</f>
        <v>N/A</v>
      </c>
      <c r="AU261">
        <f>MAX(SUM(AH261:AJ261),SUM(AK261:AM261),SUM(AN261:AP261),SUM(AQ261:AS261))-MIN(SUM(AH261:AJ261),SUM(AK261:AM261),SUM(AN261:AP261),SUM(AQ261:AS261))</f>
        <v>5</v>
      </c>
      <c r="AV261" t="str">
        <f>IF(C261="Unión por la Patria (Frente de Todos)",AVERAGE(AK261:AM261)-AVERAGE(AH261:AJ261,AN261:AP261,AQ261:AS261),IF(C261="Juntos por el Cambio",AVERAGE(AH261:AJ261)-AVERAGE(AK261:AS261),IF(C261="La Libertad Avanza",AVERAGE(AN261:AP261)-AVERAGE(AQ261:AS261,AH261:AM261),IF(C261="Frente de Izquierda",AVERAGE(AQ261:AS261)-AVERAGE(AH261:AP261),"N/A"))))</f>
        <v>N/A</v>
      </c>
      <c r="AW261" t="str">
        <f>IF(C261="Unión por la Patria (Frente de Todos)",AK261-MIN(AH261,AN261,AQ261),IF(C261="Juntos por el Cambio",AH261-MIN(AK261,AN261,AQ261),IF(C261="La Libertad Avanza",AN261-MIN(AH261,AK261,AQ261),IF(C261="Frente de Izquierda",AQ261-MIN(AH261,AK261,AN261),"N/A"))))</f>
        <v>N/A</v>
      </c>
      <c r="AX261">
        <f>MAX(AH261,AK261,AN261,AQ261)-MIN(AH261,AK261,AN261,AQ261)</f>
        <v>1</v>
      </c>
      <c r="AY261" t="str">
        <f>IF(C261="Unión por la Patria (Frente de Todos)",AK261-AVERAGE(AQ261,AN261,AH261),IF(C261="Juntos por el Cambio",AH261-AVERAGE(AK261,AN261,AQ261),IF(C261="La Libertad Avanza",AN261-AVERAGE(AQ261,AK261,AH261),IF(C261="Frente de Izquierda",AQ261-AVERAGE(AN261,AK261,AH261),"N/A"))))</f>
        <v>N/A</v>
      </c>
      <c r="AZ261" t="str">
        <f>IF(C261="Unión por la Patria (Frente de Todos)",AL261-MIN(AI261,AO261,AR261),IF(C261="Juntos por el Cambio",AI261-MIN(AL261,AO261,AR261),IF(C261="La Libertad Avanza",AO261-MIN(AI261,AL261,AR261),IF(C261="Frente de Izquierda",AR261-MIN(AI261,AL261,AO261),"N/A"))))</f>
        <v>N/A</v>
      </c>
      <c r="BA261">
        <f>MAX(AI261,AL261,AO261,AR261)-MIN(AI261,AL261,AO261,AR261)</f>
        <v>2</v>
      </c>
      <c r="BB261" t="str">
        <f>IF(C261="Unión por la Patria (Frente de Todos)",AL261-AVERAGE(AI261,AO261,AR261),IF(C261="Juntos por el Cambio",AI261-AVERAGE(AL261,AO261,AR261),IF(C261="La Libertad Avanza",AO261-AVERAGE(AI261,AL261,AR261),IF(C261="Frente de Izquierda",AR261-AVERAGE(AI261,AL261,AO261),"N/A"))))</f>
        <v>N/A</v>
      </c>
      <c r="BC261" t="str">
        <f>IF(C261="Unión por la Patria (Frente de Todos)",AVERAGE(AH261:AJ261,AN261:AS261),IF(C261="Juntos por el Cambio",AVERAGE(AK261:AS261),IF(C261="La Libertad Avanza",AVERAGE(AQ261:AS261,AH261:AM261),IF(C261="Frente de Izquierda",AVERAGE(AH261:AP261),"N/A"))))</f>
        <v>N/A</v>
      </c>
      <c r="BE261" t="s">
        <v>41</v>
      </c>
      <c r="BF261">
        <v>3</v>
      </c>
      <c r="BG261">
        <v>4</v>
      </c>
      <c r="BH261">
        <v>3</v>
      </c>
      <c r="BI261">
        <v>1</v>
      </c>
      <c r="BJ261">
        <v>3</v>
      </c>
      <c r="BK261">
        <v>3</v>
      </c>
      <c r="BL261">
        <v>5</v>
      </c>
      <c r="BM261" s="44">
        <f>AVERAGE(ABS(BH261-4),ABS(BI261-4),ABS(BJ261-4),ABS(BK261-4),ABS(BL261-4))</f>
        <v>1.4</v>
      </c>
      <c r="BN261">
        <v>7</v>
      </c>
      <c r="BO261">
        <v>7</v>
      </c>
      <c r="BP261">
        <v>7</v>
      </c>
      <c r="BQ261" s="9">
        <f>AVERAGE(BN261:BP261)</f>
        <v>7</v>
      </c>
      <c r="BR261">
        <v>7</v>
      </c>
      <c r="BS261">
        <v>2</v>
      </c>
      <c r="BT261">
        <v>2</v>
      </c>
      <c r="BU261">
        <v>7</v>
      </c>
      <c r="BV261" s="44">
        <f>-BR261+BS261-BT261+BU261</f>
        <v>0</v>
      </c>
      <c r="CI261" t="str">
        <f>IF(AR261="Unión por la Patria (Frente de Todos)",AVERAGE(BZ261:CB261)-MIN(AVERAGE(BW261:BY261),AVERAGE(CC261:CE261),AVERAGE(CF261:CH261)),IF(AR261="Juntos por el Cambio",AVERAGE(BW261:BY261)-MIN(AVERAGE(BZ261:CB261),AVERAGE(CC261:CE261),AVERAGE(CF261:CH261)),IF(AR261="La Libertad Avanza",AVERAGE(CC261:CE261)-MIN(AVERAGE(CF261:CH261),AVERAGE(BZ261:CB261),AVERAGE(BW261:BY261)),IF(AR261="Frente de Izquierda",AVERAGE(CF261:CH261)-MIN(AVERAGE(CC261:CE261),AVERAGE(BZ261:CB261),AVERAGE(BW261:BY261)),"N/A"))))</f>
        <v>N/A</v>
      </c>
      <c r="CJ261">
        <v>5</v>
      </c>
      <c r="CK261">
        <v>5</v>
      </c>
      <c r="CL261">
        <v>5</v>
      </c>
      <c r="CM261">
        <v>3</v>
      </c>
      <c r="CN261">
        <v>3</v>
      </c>
      <c r="CO261">
        <v>4</v>
      </c>
      <c r="CP261">
        <v>4</v>
      </c>
      <c r="CQ261">
        <v>3</v>
      </c>
      <c r="CR261">
        <v>4</v>
      </c>
      <c r="CS261">
        <v>1</v>
      </c>
      <c r="CT261">
        <v>1</v>
      </c>
      <c r="CU261">
        <v>1</v>
      </c>
      <c r="CV261" t="str">
        <f>IF(BE261="Unión por la Patria (Frente de Todos)",AVERAGE(CM261:CO261)-MIN(AVERAGE(CJ261:CL261),AVERAGE(CP261:CR261),AVERAGE(CS261:CU261)),IF(BE261="Juntos por el Cambio",AVERAGE(CJ261:CL261)-MIN(AVERAGE(CM261:CO261),AVERAGE(CP261:CR261),AVERAGE(CS261:CU261)),IF(BE261="La Libertad Avanza",AVERAGE(CP261:CR261)-MIN(AVERAGE(CS261:CU261),AVERAGE(CM261:CO261),AVERAGE(CJ261:CL261)),IF(BE261="Frente de Izquierda",AVERAGE(CS261:CU261)-MIN(AVERAGE(CP261:CR261),AVERAGE(CM261:CO261),AVERAGE(CJ261:CL261)),"N/A"))))</f>
        <v>N/A</v>
      </c>
      <c r="CW261">
        <f>MAX(SUM(CJ261:CL261),SUM(CM261:CO261),SUM(CP261:CR261),SUM(CS261:CU261))-MIN(SUM(CJ261:CL261),SUM(CM261:CO261),SUM(CP261:CR261),SUM(CS261:CU261))</f>
        <v>12</v>
      </c>
      <c r="CX261" t="str">
        <f>IF(BE261="Unión por la Patria (Frente de Todos)",AVERAGE(CM261:CO261)-AVERAGE(CJ261:CL261,CP261:CR261,CS261:CU261),IF(BE261="Juntos por el Cambio",AVERAGE(CJ261:CL261)-AVERAGE(CM261:CU261),IF(BE261="La Libertad Avanza",AVERAGE(CP261:CR261)-AVERAGE(CS261:CU261,CJ261:CO261),IF(BE261="Frente de Izquierda",AVERAGE(CS261:CU261)-AVERAGE(CJ261:CR261),"N/A"))))</f>
        <v>N/A</v>
      </c>
      <c r="CY261" t="str">
        <f>IF(BE261="Unión por la Patria (Frente de Todos)",CM261-MIN(CJ261,CP261,CS261),IF(BE261="Juntos por el Cambio",CJ261-MIN(CM261,CP261,CS261),IF(BE261="La Libertad Avanza",CP261-MIN(CJ261,CM261,CS261),IF(BE261="Frente de Izquierda",CS261-MIN(CJ261,CM261,CP261),"N/A"))))</f>
        <v>N/A</v>
      </c>
      <c r="CZ261">
        <f>MAX(CJ261,CM261,CP261,CS261)-MIN(CJ261,CM261,CP261,CS261)</f>
        <v>4</v>
      </c>
      <c r="DA261" t="str">
        <f>IF(BE261="Unión por la Patria (Frente de Todos)",CM261-AVERAGE(CS261,CP261,CJ261),IF(BE261="Juntos por el Cambio",CJ261-AVERAGE(CM261,CP261,CS261),IF(BE261="La Libertad Avanza",CP261-AVERAGE(CS261,CM261,CJ261),IF(BE261="Frente de Izquierda",CS261-AVERAGE(CP261,CM261,CJ261),"N/A"))))</f>
        <v>N/A</v>
      </c>
      <c r="DB261" t="str">
        <f>IF(BE261="Unión por la Patria (Frente de Todos)",CN261-MIN(CK261,CQ261,CT261),IF(BE261="Juntos por el Cambio",CK261-MIN(CN261,CQ261,CT261),IF(BE261="La Libertad Avanza",CQ261-MIN(CK261,CN261,CT261),IF(BE261="Frente de Izquierda",CT261-MIN(CK261,CN261,CQ261),"N/A"))))</f>
        <v>N/A</v>
      </c>
      <c r="DC261">
        <f>MAX(CK261,CN261,CQ261,CT261)-MIN(CK261,CN261,CQ261,CT261)</f>
        <v>4</v>
      </c>
      <c r="DD261" t="str">
        <f>IF(BE261="Unión por la Patria (Frente de Todos)",CN261-AVERAGE(CK261,CQ261,CT261),IF(BE261="Juntos por el Cambio",CK261-AVERAGE(CN261,CQ261,CT261),IF(BE261="La Libertad Avanza",CQ261-AVERAGE(CK261,CN261,CT261),IF(BE261="Frente de Izquierda",CT261-AVERAGE(CK261,CN261,CQ261),"N/A"))))</f>
        <v>N/A</v>
      </c>
      <c r="DE261" t="str">
        <f>IF(BE261="Unión por la Patria (Frente de Todos)",AVERAGE(CJ261:CL261,CP261:CU261),IF(BE261="Juntos por el Cambio",AVERAGE(CM261:CU261),IF(BE261="La Libertad Avanza",AVERAGE(CS261:CU261,CJ261:CO261),IF(BE261="Frente de Izquierda",AVERAGE(CJ261:CR261),"N/A"))))</f>
        <v>N/A</v>
      </c>
      <c r="DF261">
        <v>9</v>
      </c>
      <c r="DG261">
        <v>0</v>
      </c>
      <c r="DH261">
        <v>3</v>
      </c>
      <c r="DI261">
        <v>1</v>
      </c>
      <c r="DJ261">
        <v>0</v>
      </c>
      <c r="DK261">
        <v>7</v>
      </c>
      <c r="DL261">
        <v>1</v>
      </c>
      <c r="DM261">
        <v>7</v>
      </c>
      <c r="DN261">
        <v>2</v>
      </c>
      <c r="DO261">
        <v>2</v>
      </c>
      <c r="DP261">
        <v>7</v>
      </c>
      <c r="DQ261">
        <v>7</v>
      </c>
      <c r="DR261">
        <v>6</v>
      </c>
      <c r="DS261">
        <v>6</v>
      </c>
      <c r="DT261">
        <v>6</v>
      </c>
      <c r="DU261">
        <v>6</v>
      </c>
      <c r="DV261">
        <v>7</v>
      </c>
      <c r="DW261" t="s">
        <v>617</v>
      </c>
      <c r="DX261" t="s">
        <v>618</v>
      </c>
      <c r="DY261" t="s">
        <v>617</v>
      </c>
      <c r="DZ261" t="s">
        <v>618</v>
      </c>
    </row>
    <row r="262" spans="1:130" x14ac:dyDescent="0.2">
      <c r="A262" s="44">
        <v>557</v>
      </c>
      <c r="B262" s="44">
        <v>1</v>
      </c>
      <c r="C262" s="44" t="s">
        <v>41</v>
      </c>
      <c r="D262" s="44">
        <v>7</v>
      </c>
      <c r="E262" s="44">
        <v>1</v>
      </c>
      <c r="F262" s="44">
        <v>1</v>
      </c>
      <c r="G262" s="44">
        <v>5</v>
      </c>
      <c r="H262" s="44">
        <v>2</v>
      </c>
      <c r="I262" s="44">
        <v>3</v>
      </c>
      <c r="J262" s="44">
        <v>1</v>
      </c>
      <c r="K262" s="44">
        <f>AVERAGE(ABS(F262-4),ABS(G262-4),ABS(H262-4),ABS(I262-4),ABS(J262-4))</f>
        <v>2</v>
      </c>
      <c r="L262" s="44">
        <v>1</v>
      </c>
      <c r="M262" s="44">
        <v>3</v>
      </c>
      <c r="N262" s="44">
        <v>7</v>
      </c>
      <c r="O262" s="9">
        <f>AVERAGE(L262:N262)</f>
        <v>3.6666666666666665</v>
      </c>
      <c r="P262" s="44">
        <v>2</v>
      </c>
      <c r="Q262" s="44">
        <v>2</v>
      </c>
      <c r="R262" s="44">
        <v>1</v>
      </c>
      <c r="S262" s="44">
        <v>7</v>
      </c>
      <c r="T262" s="44">
        <f>-P262+Q262-R262+S262</f>
        <v>6</v>
      </c>
      <c r="U262" s="44"/>
      <c r="V262" s="44"/>
      <c r="W262" s="44"/>
      <c r="X262" s="44"/>
      <c r="Y262" s="44"/>
      <c r="Z262" s="44"/>
      <c r="AA262" s="44"/>
      <c r="AB262" s="44"/>
      <c r="AC262" s="44"/>
      <c r="AD262" s="44"/>
      <c r="AE262" s="44"/>
      <c r="AF262" s="44"/>
      <c r="AG262" s="44" t="e">
        <f>AVERAGE(U262:AF262)</f>
        <v>#DIV/0!</v>
      </c>
      <c r="AH262" s="44">
        <v>3</v>
      </c>
      <c r="AI262" s="44">
        <v>3</v>
      </c>
      <c r="AJ262" s="44">
        <v>3</v>
      </c>
      <c r="AK262" s="44">
        <v>3</v>
      </c>
      <c r="AL262" s="44">
        <v>3</v>
      </c>
      <c r="AM262" s="44">
        <v>3</v>
      </c>
      <c r="AN262" s="44">
        <v>3</v>
      </c>
      <c r="AO262" s="44">
        <v>3</v>
      </c>
      <c r="AP262" s="44">
        <v>3</v>
      </c>
      <c r="AQ262" s="44">
        <v>2</v>
      </c>
      <c r="AR262" s="44">
        <v>2</v>
      </c>
      <c r="AS262" s="44">
        <v>3</v>
      </c>
      <c r="AT262" t="str">
        <f>IF(C262="Unión por la Patria (Frente de Todos)",AVERAGE(AK262:AM262)-MIN(AVERAGE(AH262:AJ262),AVERAGE(AN262:AP262),AVERAGE(AQ262:AS262)),IF(C262="Juntos por el Cambio",AVERAGE(AH262:AJ262)-MIN(AVERAGE(AK262:AM262),AVERAGE(AN262:AP262),AVERAGE(AQ262:AS262)),IF(C262="La Libertad Avanza",AVERAGE(AN262:AP262)-MIN(AVERAGE(AQ262:AS262),AVERAGE(AK262:AM262),AVERAGE(AH262:AJ262)),IF(C262="Frente de Izquierda",AVERAGE(AQ262:AS262)-MIN(AVERAGE(AN262:AP262),AVERAGE(AK262:AM262),AVERAGE(AH262:AJ262)),"N/A"))))</f>
        <v>N/A</v>
      </c>
      <c r="AU262">
        <f>MAX(SUM(AH262:AJ262),SUM(AK262:AM262),SUM(AN262:AP262),SUM(AQ262:AS262))-MIN(SUM(AH262:AJ262),SUM(AK262:AM262),SUM(AN262:AP262),SUM(AQ262:AS262))</f>
        <v>2</v>
      </c>
      <c r="AV262" t="str">
        <f>IF(C262="Unión por la Patria (Frente de Todos)",AVERAGE(AK262:AM262)-AVERAGE(AH262:AJ262,AN262:AP262,AQ262:AS262),IF(C262="Juntos por el Cambio",AVERAGE(AH262:AJ262)-AVERAGE(AK262:AS262),IF(C262="La Libertad Avanza",AVERAGE(AN262:AP262)-AVERAGE(AQ262:AS262,AH262:AM262),IF(C262="Frente de Izquierda",AVERAGE(AQ262:AS262)-AVERAGE(AH262:AP262),"N/A"))))</f>
        <v>N/A</v>
      </c>
      <c r="AW262" t="str">
        <f>IF(C262="Unión por la Patria (Frente de Todos)",AK262-MIN(AH262,AN262,AQ262),IF(C262="Juntos por el Cambio",AH262-MIN(AK262,AN262,AQ262),IF(C262="La Libertad Avanza",AN262-MIN(AH262,AK262,AQ262),IF(C262="Frente de Izquierda",AQ262-MIN(AH262,AK262,AN262),"N/A"))))</f>
        <v>N/A</v>
      </c>
      <c r="AX262">
        <f>MAX(AH262,AK262,AN262,AQ262)-MIN(AH262,AK262,AN262,AQ262)</f>
        <v>1</v>
      </c>
      <c r="AY262" t="str">
        <f>IF(C262="Unión por la Patria (Frente de Todos)",AK262-AVERAGE(AQ262,AN262,AH262),IF(C262="Juntos por el Cambio",AH262-AVERAGE(AK262,AN262,AQ262),IF(C262="La Libertad Avanza",AN262-AVERAGE(AQ262,AK262,AH262),IF(C262="Frente de Izquierda",AQ262-AVERAGE(AN262,AK262,AH262),"N/A"))))</f>
        <v>N/A</v>
      </c>
      <c r="AZ262" t="str">
        <f>IF(C262="Unión por la Patria (Frente de Todos)",AL262-MIN(AI262,AO262,AR262),IF(C262="Juntos por el Cambio",AI262-MIN(AL262,AO262,AR262),IF(C262="La Libertad Avanza",AO262-MIN(AI262,AL262,AR262),IF(C262="Frente de Izquierda",AR262-MIN(AI262,AL262,AO262),"N/A"))))</f>
        <v>N/A</v>
      </c>
      <c r="BA262">
        <f>MAX(AI262,AL262,AO262,AR262)-MIN(AI262,AL262,AO262,AR262)</f>
        <v>1</v>
      </c>
      <c r="BB262" t="str">
        <f>IF(C262="Unión por la Patria (Frente de Todos)",AL262-AVERAGE(AI262,AO262,AR262),IF(C262="Juntos por el Cambio",AI262-AVERAGE(AL262,AO262,AR262),IF(C262="La Libertad Avanza",AO262-AVERAGE(AI262,AL262,AR262),IF(C262="Frente de Izquierda",AR262-AVERAGE(AI262,AL262,AO262),"N/A"))))</f>
        <v>N/A</v>
      </c>
      <c r="BC262" t="str">
        <f>IF(C262="Unión por la Patria (Frente de Todos)",AVERAGE(AH262:AJ262,AN262:AS262),IF(C262="Juntos por el Cambio",AVERAGE(AK262:AS262),IF(C262="La Libertad Avanza",AVERAGE(AQ262:AS262,AH262:AM262),IF(C262="Frente de Izquierda",AVERAGE(AH262:AP262),"N/A"))))</f>
        <v>N/A</v>
      </c>
      <c r="BE262" t="s">
        <v>41</v>
      </c>
      <c r="BF262">
        <v>7</v>
      </c>
      <c r="BG262">
        <v>3</v>
      </c>
      <c r="BH262">
        <v>1</v>
      </c>
      <c r="BI262">
        <v>1</v>
      </c>
      <c r="BJ262">
        <v>3</v>
      </c>
      <c r="BK262">
        <v>2</v>
      </c>
      <c r="BL262">
        <v>1</v>
      </c>
      <c r="BM262" s="44">
        <f>AVERAGE(ABS(BH262-4),ABS(BI262-4),ABS(BJ262-4),ABS(BK262-4),ABS(BL262-4))</f>
        <v>2.4</v>
      </c>
      <c r="BN262">
        <v>5</v>
      </c>
      <c r="BO262">
        <v>4</v>
      </c>
      <c r="BP262">
        <v>5</v>
      </c>
      <c r="BQ262" s="9">
        <f>AVERAGE(BN262:BP262)</f>
        <v>4.666666666666667</v>
      </c>
      <c r="BR262">
        <v>1</v>
      </c>
      <c r="BS262">
        <v>4</v>
      </c>
      <c r="BT262">
        <v>1</v>
      </c>
      <c r="BU262">
        <v>7</v>
      </c>
      <c r="BV262" s="44">
        <f>-BR262+BS262-BT262+BU262</f>
        <v>9</v>
      </c>
      <c r="CI262" t="str">
        <f>IF(AR262="Unión por la Patria (Frente de Todos)",AVERAGE(BZ262:CB262)-MIN(AVERAGE(BW262:BY262),AVERAGE(CC262:CE262),AVERAGE(CF262:CH262)),IF(AR262="Juntos por el Cambio",AVERAGE(BW262:BY262)-MIN(AVERAGE(BZ262:CB262),AVERAGE(CC262:CE262),AVERAGE(CF262:CH262)),IF(AR262="La Libertad Avanza",AVERAGE(CC262:CE262)-MIN(AVERAGE(CF262:CH262),AVERAGE(BZ262:CB262),AVERAGE(BW262:BY262)),IF(AR262="Frente de Izquierda",AVERAGE(CF262:CH262)-MIN(AVERAGE(CC262:CE262),AVERAGE(BZ262:CB262),AVERAGE(BW262:BY262)),"N/A"))))</f>
        <v>N/A</v>
      </c>
      <c r="CJ262">
        <v>3</v>
      </c>
      <c r="CK262">
        <v>3</v>
      </c>
      <c r="CL262">
        <v>3</v>
      </c>
      <c r="CM262">
        <v>3</v>
      </c>
      <c r="CN262">
        <v>3</v>
      </c>
      <c r="CO262">
        <v>3</v>
      </c>
      <c r="CP262">
        <v>3</v>
      </c>
      <c r="CQ262">
        <v>3</v>
      </c>
      <c r="CR262">
        <v>3</v>
      </c>
      <c r="CS262">
        <v>3</v>
      </c>
      <c r="CT262">
        <v>1</v>
      </c>
      <c r="CU262">
        <v>2</v>
      </c>
      <c r="CV262" t="str">
        <f>IF(BE262="Unión por la Patria (Frente de Todos)",AVERAGE(CM262:CO262)-MIN(AVERAGE(CJ262:CL262),AVERAGE(CP262:CR262),AVERAGE(CS262:CU262)),IF(BE262="Juntos por el Cambio",AVERAGE(CJ262:CL262)-MIN(AVERAGE(CM262:CO262),AVERAGE(CP262:CR262),AVERAGE(CS262:CU262)),IF(BE262="La Libertad Avanza",AVERAGE(CP262:CR262)-MIN(AVERAGE(CS262:CU262),AVERAGE(CM262:CO262),AVERAGE(CJ262:CL262)),IF(BE262="Frente de Izquierda",AVERAGE(CS262:CU262)-MIN(AVERAGE(CP262:CR262),AVERAGE(CM262:CO262),AVERAGE(CJ262:CL262)),"N/A"))))</f>
        <v>N/A</v>
      </c>
      <c r="CW262">
        <f>MAX(SUM(CJ262:CL262),SUM(CM262:CO262),SUM(CP262:CR262),SUM(CS262:CU262))-MIN(SUM(CJ262:CL262),SUM(CM262:CO262),SUM(CP262:CR262),SUM(CS262:CU262))</f>
        <v>3</v>
      </c>
      <c r="CX262" t="str">
        <f>IF(BE262="Unión por la Patria (Frente de Todos)",AVERAGE(CM262:CO262)-AVERAGE(CJ262:CL262,CP262:CR262,CS262:CU262),IF(BE262="Juntos por el Cambio",AVERAGE(CJ262:CL262)-AVERAGE(CM262:CU262),IF(BE262="La Libertad Avanza",AVERAGE(CP262:CR262)-AVERAGE(CS262:CU262,CJ262:CO262),IF(BE262="Frente de Izquierda",AVERAGE(CS262:CU262)-AVERAGE(CJ262:CR262),"N/A"))))</f>
        <v>N/A</v>
      </c>
      <c r="CY262" t="str">
        <f>IF(BE262="Unión por la Patria (Frente de Todos)",CM262-MIN(CJ262,CP262,CS262),IF(BE262="Juntos por el Cambio",CJ262-MIN(CM262,CP262,CS262),IF(BE262="La Libertad Avanza",CP262-MIN(CJ262,CM262,CS262),IF(BE262="Frente de Izquierda",CS262-MIN(CJ262,CM262,CP262),"N/A"))))</f>
        <v>N/A</v>
      </c>
      <c r="CZ262">
        <f>MAX(CJ262,CM262,CP262,CS262)-MIN(CJ262,CM262,CP262,CS262)</f>
        <v>0</v>
      </c>
      <c r="DA262" t="str">
        <f>IF(BE262="Unión por la Patria (Frente de Todos)",CM262-AVERAGE(CS262,CP262,CJ262),IF(BE262="Juntos por el Cambio",CJ262-AVERAGE(CM262,CP262,CS262),IF(BE262="La Libertad Avanza",CP262-AVERAGE(CS262,CM262,CJ262),IF(BE262="Frente de Izquierda",CS262-AVERAGE(CP262,CM262,CJ262),"N/A"))))</f>
        <v>N/A</v>
      </c>
      <c r="DB262" t="str">
        <f>IF(BE262="Unión por la Patria (Frente de Todos)",CN262-MIN(CK262,CQ262,CT262),IF(BE262="Juntos por el Cambio",CK262-MIN(CN262,CQ262,CT262),IF(BE262="La Libertad Avanza",CQ262-MIN(CK262,CN262,CT262),IF(BE262="Frente de Izquierda",CT262-MIN(CK262,CN262,CQ262),"N/A"))))</f>
        <v>N/A</v>
      </c>
      <c r="DC262">
        <f>MAX(CK262,CN262,CQ262,CT262)-MIN(CK262,CN262,CQ262,CT262)</f>
        <v>2</v>
      </c>
      <c r="DD262" t="str">
        <f>IF(BE262="Unión por la Patria (Frente de Todos)",CN262-AVERAGE(CK262,CQ262,CT262),IF(BE262="Juntos por el Cambio",CK262-AVERAGE(CN262,CQ262,CT262),IF(BE262="La Libertad Avanza",CQ262-AVERAGE(CK262,CN262,CT262),IF(BE262="Frente de Izquierda",CT262-AVERAGE(CK262,CN262,CQ262),"N/A"))))</f>
        <v>N/A</v>
      </c>
      <c r="DE262" t="str">
        <f>IF(BE262="Unión por la Patria (Frente de Todos)",AVERAGE(CJ262:CL262,CP262:CU262),IF(BE262="Juntos por el Cambio",AVERAGE(CM262:CU262),IF(BE262="La Libertad Avanza",AVERAGE(CS262:CU262,CJ262:CO262),IF(BE262="Frente de Izquierda",AVERAGE(CJ262:CR262),"N/A"))))</f>
        <v>N/A</v>
      </c>
      <c r="DF262">
        <v>7</v>
      </c>
      <c r="DG262">
        <v>0</v>
      </c>
      <c r="DH262">
        <v>2</v>
      </c>
      <c r="DI262">
        <v>0</v>
      </c>
      <c r="DJ262">
        <v>0</v>
      </c>
      <c r="DK262">
        <v>4</v>
      </c>
      <c r="DL262">
        <v>2</v>
      </c>
      <c r="DM262">
        <v>1</v>
      </c>
      <c r="DN262">
        <v>1</v>
      </c>
      <c r="DO262">
        <v>1</v>
      </c>
      <c r="DP262">
        <v>5</v>
      </c>
      <c r="DQ262">
        <v>3</v>
      </c>
      <c r="DR262">
        <v>5</v>
      </c>
      <c r="DS262">
        <v>3</v>
      </c>
      <c r="DT262">
        <v>5</v>
      </c>
      <c r="DU262">
        <v>7</v>
      </c>
      <c r="DV262">
        <v>1</v>
      </c>
      <c r="DW262" t="s">
        <v>617</v>
      </c>
      <c r="DX262" t="s">
        <v>618</v>
      </c>
      <c r="DY262" t="s">
        <v>617</v>
      </c>
      <c r="DZ262" t="s">
        <v>618</v>
      </c>
    </row>
    <row r="263" spans="1:130" x14ac:dyDescent="0.2">
      <c r="A263" s="44">
        <v>1029</v>
      </c>
      <c r="B263" s="44">
        <v>1</v>
      </c>
      <c r="C263" s="44" t="s">
        <v>89</v>
      </c>
      <c r="D263" s="44">
        <v>6</v>
      </c>
      <c r="E263" s="44">
        <v>5</v>
      </c>
      <c r="F263" s="44">
        <v>2</v>
      </c>
      <c r="G263" s="44">
        <v>1</v>
      </c>
      <c r="H263" s="44">
        <v>7</v>
      </c>
      <c r="I263" s="44">
        <v>1</v>
      </c>
      <c r="J263" s="44">
        <v>4</v>
      </c>
      <c r="K263" s="44">
        <f>AVERAGE(ABS(F263-4),ABS(G263-4),ABS(H263-4),ABS(I263-4),ABS(J263-4))</f>
        <v>2.2000000000000002</v>
      </c>
      <c r="L263" s="44">
        <v>6</v>
      </c>
      <c r="M263" s="44">
        <v>4</v>
      </c>
      <c r="N263" s="44">
        <v>6</v>
      </c>
      <c r="O263" s="9">
        <f>AVERAGE(L263:N263)</f>
        <v>5.333333333333333</v>
      </c>
      <c r="P263" s="44">
        <v>1</v>
      </c>
      <c r="Q263" s="44">
        <v>7</v>
      </c>
      <c r="R263" s="44">
        <v>1</v>
      </c>
      <c r="S263" s="44">
        <v>7</v>
      </c>
      <c r="T263" s="44">
        <f>-P263+Q263-R263+S263</f>
        <v>12</v>
      </c>
      <c r="U263" s="44"/>
      <c r="V263" s="44"/>
      <c r="W263" s="44"/>
      <c r="X263" s="44"/>
      <c r="Y263" s="44"/>
      <c r="Z263" s="44"/>
      <c r="AA263" s="44"/>
      <c r="AB263" s="44"/>
      <c r="AC263" s="44"/>
      <c r="AD263" s="44"/>
      <c r="AE263" s="44"/>
      <c r="AF263" s="44"/>
      <c r="AG263" s="44" t="e">
        <f>AVERAGE(U263:AF263)</f>
        <v>#DIV/0!</v>
      </c>
      <c r="AH263" s="44">
        <v>5</v>
      </c>
      <c r="AI263" s="44">
        <v>5</v>
      </c>
      <c r="AJ263" s="44">
        <v>5</v>
      </c>
      <c r="AK263" s="44">
        <v>2</v>
      </c>
      <c r="AL263" s="44">
        <v>2</v>
      </c>
      <c r="AM263" s="44">
        <v>3</v>
      </c>
      <c r="AN263" s="44">
        <v>5</v>
      </c>
      <c r="AO263" s="44">
        <v>5</v>
      </c>
      <c r="AP263" s="44">
        <v>5</v>
      </c>
      <c r="AQ263" s="44">
        <v>1</v>
      </c>
      <c r="AR263" s="44">
        <v>1</v>
      </c>
      <c r="AS263" s="44">
        <v>1</v>
      </c>
      <c r="AT263" t="str">
        <f>IF(C263="Unión por la Patria (Frente de Todos)",AVERAGE(AK263:AM263)-MIN(AVERAGE(AH263:AJ263),AVERAGE(AN263:AP263),AVERAGE(AQ263:AS263)),IF(C263="Juntos por el Cambio",AVERAGE(AH263:AJ263)-MIN(AVERAGE(AK263:AM263),AVERAGE(AN263:AP263),AVERAGE(AQ263:AS263)),IF(C263="La Libertad Avanza",AVERAGE(AN263:AP263)-MIN(AVERAGE(AQ263:AS263),AVERAGE(AK263:AM263),AVERAGE(AH263:AJ263)),IF(C263="Frente de Izquierda",AVERAGE(AQ263:AS263)-MIN(AVERAGE(AN263:AP263),AVERAGE(AK263:AM263),AVERAGE(AH263:AJ263)),"N/A"))))</f>
        <v>N/A</v>
      </c>
      <c r="AU263">
        <f>MAX(SUM(AH263:AJ263),SUM(AK263:AM263),SUM(AN263:AP263),SUM(AQ263:AS263))-MIN(SUM(AH263:AJ263),SUM(AK263:AM263),SUM(AN263:AP263),SUM(AQ263:AS263))</f>
        <v>12</v>
      </c>
      <c r="AV263" t="str">
        <f>IF(C263="Unión por la Patria (Frente de Todos)",AVERAGE(AK263:AM263)-AVERAGE(AH263:AJ263,AN263:AP263,AQ263:AS263),IF(C263="Juntos por el Cambio",AVERAGE(AH263:AJ263)-AVERAGE(AK263:AS263),IF(C263="La Libertad Avanza",AVERAGE(AN263:AP263)-AVERAGE(AQ263:AS263,AH263:AM263),IF(C263="Frente de Izquierda",AVERAGE(AQ263:AS263)-AVERAGE(AH263:AP263),"N/A"))))</f>
        <v>N/A</v>
      </c>
      <c r="AW263" t="str">
        <f>IF(C263="Unión por la Patria (Frente de Todos)",AK263-MIN(AH263,AN263,AQ263),IF(C263="Juntos por el Cambio",AH263-MIN(AK263,AN263,AQ263),IF(C263="La Libertad Avanza",AN263-MIN(AH263,AK263,AQ263),IF(C263="Frente de Izquierda",AQ263-MIN(AH263,AK263,AN263),"N/A"))))</f>
        <v>N/A</v>
      </c>
      <c r="AX263">
        <f>MAX(AH263,AK263,AN263,AQ263)-MIN(AH263,AK263,AN263,AQ263)</f>
        <v>4</v>
      </c>
      <c r="AY263" t="str">
        <f>IF(C263="Unión por la Patria (Frente de Todos)",AK263-AVERAGE(AQ263,AN263,AH263),IF(C263="Juntos por el Cambio",AH263-AVERAGE(AK263,AN263,AQ263),IF(C263="La Libertad Avanza",AN263-AVERAGE(AQ263,AK263,AH263),IF(C263="Frente de Izquierda",AQ263-AVERAGE(AN263,AK263,AH263),"N/A"))))</f>
        <v>N/A</v>
      </c>
      <c r="AZ263" t="str">
        <f>IF(C263="Unión por la Patria (Frente de Todos)",AL263-MIN(AI263,AO263,AR263),IF(C263="Juntos por el Cambio",AI263-MIN(AL263,AO263,AR263),IF(C263="La Libertad Avanza",AO263-MIN(AI263,AL263,AR263),IF(C263="Frente de Izquierda",AR263-MIN(AI263,AL263,AO263),"N/A"))))</f>
        <v>N/A</v>
      </c>
      <c r="BA263">
        <f>MAX(AI263,AL263,AO263,AR263)-MIN(AI263,AL263,AO263,AR263)</f>
        <v>4</v>
      </c>
      <c r="BB263" t="str">
        <f>IF(C263="Unión por la Patria (Frente de Todos)",AL263-AVERAGE(AI263,AO263,AR263),IF(C263="Juntos por el Cambio",AI263-AVERAGE(AL263,AO263,AR263),IF(C263="La Libertad Avanza",AO263-AVERAGE(AI263,AL263,AR263),IF(C263="Frente de Izquierda",AR263-AVERAGE(AI263,AL263,AO263),"N/A"))))</f>
        <v>N/A</v>
      </c>
      <c r="BC263" t="str">
        <f>IF(C263="Unión por la Patria (Frente de Todos)",AVERAGE(AH263:AJ263,AN263:AS263),IF(C263="Juntos por el Cambio",AVERAGE(AK263:AS263),IF(C263="La Libertad Avanza",AVERAGE(AQ263:AS263,AH263:AM263),IF(C263="Frente de Izquierda",AVERAGE(AH263:AP263),"N/A"))))</f>
        <v>N/A</v>
      </c>
      <c r="BE263" t="s">
        <v>89</v>
      </c>
      <c r="BF263">
        <v>7</v>
      </c>
      <c r="BG263">
        <v>7</v>
      </c>
      <c r="BH263">
        <v>1</v>
      </c>
      <c r="BI263">
        <v>1</v>
      </c>
      <c r="BJ263">
        <v>7</v>
      </c>
      <c r="BK263">
        <v>1</v>
      </c>
      <c r="BL263">
        <v>4</v>
      </c>
      <c r="BM263" s="44">
        <f>AVERAGE(ABS(BH263-4),ABS(BI263-4),ABS(BJ263-4),ABS(BK263-4),ABS(BL263-4))</f>
        <v>2.4</v>
      </c>
      <c r="BN263">
        <v>7</v>
      </c>
      <c r="BO263">
        <v>5</v>
      </c>
      <c r="BP263">
        <v>5</v>
      </c>
      <c r="BQ263" s="9">
        <f>AVERAGE(BN263:BP263)</f>
        <v>5.666666666666667</v>
      </c>
      <c r="BR263">
        <v>1</v>
      </c>
      <c r="BS263">
        <v>7</v>
      </c>
      <c r="BT263">
        <v>1</v>
      </c>
      <c r="BU263">
        <v>7</v>
      </c>
      <c r="BV263" s="44">
        <f>-BR263+BS263-BT263+BU263</f>
        <v>12</v>
      </c>
      <c r="BW263">
        <v>0</v>
      </c>
      <c r="BX263">
        <v>0</v>
      </c>
      <c r="BY263">
        <v>0</v>
      </c>
      <c r="BZ263">
        <v>0</v>
      </c>
      <c r="CA263">
        <v>0</v>
      </c>
      <c r="CB263">
        <v>0</v>
      </c>
      <c r="CC263">
        <v>0</v>
      </c>
      <c r="CD263">
        <v>0</v>
      </c>
      <c r="CE263">
        <v>0</v>
      </c>
      <c r="CF263">
        <v>0</v>
      </c>
      <c r="CG263">
        <v>0</v>
      </c>
      <c r="CH263">
        <v>0</v>
      </c>
      <c r="CI263" t="s">
        <v>518</v>
      </c>
      <c r="CJ263">
        <v>6</v>
      </c>
      <c r="CK263">
        <v>6</v>
      </c>
      <c r="CL263">
        <v>6</v>
      </c>
      <c r="CM263">
        <v>1</v>
      </c>
      <c r="CN263">
        <v>1</v>
      </c>
      <c r="CO263">
        <v>1</v>
      </c>
      <c r="CP263">
        <v>4</v>
      </c>
      <c r="CQ263">
        <v>4</v>
      </c>
      <c r="CR263">
        <v>4</v>
      </c>
      <c r="CS263">
        <v>1</v>
      </c>
      <c r="CT263">
        <v>1</v>
      </c>
      <c r="CU263">
        <v>1</v>
      </c>
      <c r="CV263" t="str">
        <f>IF(BE263="Unión por la Patria (Frente de Todos)",AVERAGE(CM263:CO263)-MIN(AVERAGE(CJ263:CL263),AVERAGE(CP263:CR263),AVERAGE(CS263:CU263)),IF(BE263="Juntos por el Cambio",AVERAGE(CJ263:CL263)-MIN(AVERAGE(CM263:CO263),AVERAGE(CP263:CR263),AVERAGE(CS263:CU263)),IF(BE263="La Libertad Avanza",AVERAGE(CP263:CR263)-MIN(AVERAGE(CS263:CU263),AVERAGE(CM263:CO263),AVERAGE(CJ263:CL263)),IF(BE263="Frente de Izquierda",AVERAGE(CS263:CU263)-MIN(AVERAGE(CP263:CR263),AVERAGE(CM263:CO263),AVERAGE(CJ263:CL263)),"N/A"))))</f>
        <v>N/A</v>
      </c>
      <c r="CW263">
        <f>MAX(SUM(CJ263:CL263),SUM(CM263:CO263),SUM(CP263:CR263),SUM(CS263:CU263))-MIN(SUM(CJ263:CL263),SUM(CM263:CO263),SUM(CP263:CR263),SUM(CS263:CU263))</f>
        <v>15</v>
      </c>
      <c r="CX263" t="str">
        <f>IF(BE263="Unión por la Patria (Frente de Todos)",AVERAGE(CM263:CO263)-AVERAGE(CJ263:CL263,CP263:CR263,CS263:CU263),IF(BE263="Juntos por el Cambio",AVERAGE(CJ263:CL263)-AVERAGE(CM263:CU263),IF(BE263="La Libertad Avanza",AVERAGE(CP263:CR263)-AVERAGE(CS263:CU263,CJ263:CO263),IF(BE263="Frente de Izquierda",AVERAGE(CS263:CU263)-AVERAGE(CJ263:CR263),"N/A"))))</f>
        <v>N/A</v>
      </c>
      <c r="CY263" t="str">
        <f>IF(BE263="Unión por la Patria (Frente de Todos)",CM263-MIN(CJ263,CP263,CS263),IF(BE263="Juntos por el Cambio",CJ263-MIN(CM263,CP263,CS263),IF(BE263="La Libertad Avanza",CP263-MIN(CJ263,CM263,CS263),IF(BE263="Frente de Izquierda",CS263-MIN(CJ263,CM263,CP263),"N/A"))))</f>
        <v>N/A</v>
      </c>
      <c r="CZ263">
        <f>MAX(CJ263,CM263,CP263,CS263)-MIN(CJ263,CM263,CP263,CS263)</f>
        <v>5</v>
      </c>
      <c r="DA263" t="str">
        <f>IF(BE263="Unión por la Patria (Frente de Todos)",CM263-AVERAGE(CS263,CP263,CJ263),IF(BE263="Juntos por el Cambio",CJ263-AVERAGE(CM263,CP263,CS263),IF(BE263="La Libertad Avanza",CP263-AVERAGE(CS263,CM263,CJ263),IF(BE263="Frente de Izquierda",CS263-AVERAGE(CP263,CM263,CJ263),"N/A"))))</f>
        <v>N/A</v>
      </c>
      <c r="DB263" t="str">
        <f>IF(BE263="Unión por la Patria (Frente de Todos)",CN263-MIN(CK263,CQ263,CT263),IF(BE263="Juntos por el Cambio",CK263-MIN(CN263,CQ263,CT263),IF(BE263="La Libertad Avanza",CQ263-MIN(CK263,CN263,CT263),IF(BE263="Frente de Izquierda",CT263-MIN(CK263,CN263,CQ263),"N/A"))))</f>
        <v>N/A</v>
      </c>
      <c r="DC263">
        <f>MAX(CK263,CN263,CQ263,CT263)-MIN(CK263,CN263,CQ263,CT263)</f>
        <v>5</v>
      </c>
      <c r="DD263" t="str">
        <f>IF(BE263="Unión por la Patria (Frente de Todos)",CN263-AVERAGE(CK263,CQ263,CT263),IF(BE263="Juntos por el Cambio",CK263-AVERAGE(CN263,CQ263,CT263),IF(BE263="La Libertad Avanza",CQ263-AVERAGE(CK263,CN263,CT263),IF(BE263="Frente de Izquierda",CT263-AVERAGE(CK263,CN263,CQ263),"N/A"))))</f>
        <v>N/A</v>
      </c>
      <c r="DE263" t="str">
        <f>IF(BE263="Unión por la Patria (Frente de Todos)",AVERAGE(CJ263:CL263,CP263:CU263),IF(BE263="Juntos por el Cambio",AVERAGE(CM263:CU263),IF(BE263="La Libertad Avanza",AVERAGE(CS263:CU263,CJ263:CO263),IF(BE263="Frente de Izquierda",AVERAGE(CJ263:CR263),"N/A"))))</f>
        <v>N/A</v>
      </c>
      <c r="DF263">
        <v>8</v>
      </c>
      <c r="DG263">
        <v>0</v>
      </c>
      <c r="DH263">
        <v>2</v>
      </c>
      <c r="DI263">
        <v>2</v>
      </c>
      <c r="DJ263">
        <v>1</v>
      </c>
      <c r="DK263">
        <v>7</v>
      </c>
      <c r="DL263">
        <v>1</v>
      </c>
      <c r="DM263">
        <v>7</v>
      </c>
      <c r="DN263">
        <v>1</v>
      </c>
      <c r="DO263">
        <v>1</v>
      </c>
      <c r="DP263">
        <v>7</v>
      </c>
      <c r="DQ263">
        <v>7</v>
      </c>
      <c r="DR263">
        <v>7</v>
      </c>
      <c r="DS263">
        <v>5</v>
      </c>
      <c r="DT263">
        <v>5</v>
      </c>
      <c r="DU263">
        <v>7</v>
      </c>
      <c r="DV263">
        <v>5</v>
      </c>
      <c r="DW263" t="s">
        <v>617</v>
      </c>
      <c r="DX263" t="s">
        <v>617</v>
      </c>
      <c r="DY263" t="s">
        <v>617</v>
      </c>
      <c r="DZ263" t="s">
        <v>618</v>
      </c>
    </row>
    <row r="264" spans="1:130" x14ac:dyDescent="0.2">
      <c r="A264" s="44">
        <v>209</v>
      </c>
      <c r="B264" s="44">
        <v>1</v>
      </c>
      <c r="C264" s="44" t="s">
        <v>45</v>
      </c>
      <c r="D264" s="44">
        <v>7</v>
      </c>
      <c r="E264" s="44">
        <v>7</v>
      </c>
      <c r="F264" s="44">
        <v>1</v>
      </c>
      <c r="G264" s="44">
        <v>1</v>
      </c>
      <c r="H264" s="44">
        <v>1</v>
      </c>
      <c r="I264" s="44">
        <v>1</v>
      </c>
      <c r="J264" s="44">
        <v>1</v>
      </c>
      <c r="K264" s="44">
        <f>AVERAGE(ABS(F264-4),ABS(G264-4),ABS(H264-4),ABS(I264-4),ABS(J264-4))</f>
        <v>3</v>
      </c>
      <c r="L264" s="44">
        <v>7</v>
      </c>
      <c r="M264" s="44">
        <v>7</v>
      </c>
      <c r="N264" s="44">
        <v>1</v>
      </c>
      <c r="O264" s="9">
        <f>AVERAGE(L264:N264)</f>
        <v>5</v>
      </c>
      <c r="P264" s="44">
        <v>1</v>
      </c>
      <c r="Q264" s="44">
        <v>7</v>
      </c>
      <c r="R264" s="44">
        <v>7</v>
      </c>
      <c r="S264" s="44">
        <v>7</v>
      </c>
      <c r="T264" s="44">
        <f>-P264+Q264-R264+S264</f>
        <v>6</v>
      </c>
      <c r="U264" s="44"/>
      <c r="V264" s="44"/>
      <c r="W264" s="44"/>
      <c r="X264" s="44"/>
      <c r="Y264" s="44"/>
      <c r="Z264" s="44"/>
      <c r="AA264" s="44"/>
      <c r="AB264" s="44"/>
      <c r="AC264" s="44"/>
      <c r="AD264" s="44"/>
      <c r="AE264" s="44"/>
      <c r="AF264" s="44"/>
      <c r="AG264" s="44" t="e">
        <f>AVERAGE(U264:AF264)</f>
        <v>#DIV/0!</v>
      </c>
      <c r="AH264" s="44">
        <v>2</v>
      </c>
      <c r="AI264" s="44">
        <v>5</v>
      </c>
      <c r="AJ264" s="44">
        <v>4</v>
      </c>
      <c r="AK264" s="44">
        <v>2</v>
      </c>
      <c r="AL264" s="44">
        <v>5</v>
      </c>
      <c r="AM264" s="44">
        <v>4</v>
      </c>
      <c r="AN264" s="44">
        <v>1</v>
      </c>
      <c r="AO264" s="44">
        <v>5</v>
      </c>
      <c r="AP264" s="44">
        <v>5</v>
      </c>
      <c r="AQ264" s="44">
        <v>3</v>
      </c>
      <c r="AR264" s="44">
        <v>5</v>
      </c>
      <c r="AS264" s="44">
        <v>3</v>
      </c>
      <c r="AT264" t="str">
        <f>IF(C264="Unión por la Patria (Frente de Todos)",AVERAGE(AK264:AM264)-MIN(AVERAGE(AH264:AJ264),AVERAGE(AN264:AP264),AVERAGE(AQ264:AS264)),IF(C264="Juntos por el Cambio",AVERAGE(AH264:AJ264)-MIN(AVERAGE(AK264:AM264),AVERAGE(AN264:AP264),AVERAGE(AQ264:AS264)),IF(C264="La Libertad Avanza",AVERAGE(AN264:AP264)-MIN(AVERAGE(AQ264:AS264),AVERAGE(AK264:AM264),AVERAGE(AH264:AJ264)),IF(C264="Frente de Izquierda",AVERAGE(AQ264:AS264)-MIN(AVERAGE(AN264:AP264),AVERAGE(AK264:AM264),AVERAGE(AH264:AJ264)),"N/A"))))</f>
        <v>N/A</v>
      </c>
      <c r="AU264">
        <f>MAX(SUM(AH264:AJ264),SUM(AK264:AM264),SUM(AN264:AP264),SUM(AQ264:AS264))-MIN(SUM(AH264:AJ264),SUM(AK264:AM264),SUM(AN264:AP264),SUM(AQ264:AS264))</f>
        <v>0</v>
      </c>
      <c r="AV264" t="str">
        <f>IF(C264="Unión por la Patria (Frente de Todos)",AVERAGE(AK264:AM264)-AVERAGE(AH264:AJ264,AN264:AP264,AQ264:AS264),IF(C264="Juntos por el Cambio",AVERAGE(AH264:AJ264)-AVERAGE(AK264:AS264),IF(C264="La Libertad Avanza",AVERAGE(AN264:AP264)-AVERAGE(AQ264:AS264,AH264:AM264),IF(C264="Frente de Izquierda",AVERAGE(AQ264:AS264)-AVERAGE(AH264:AP264),"N/A"))))</f>
        <v>N/A</v>
      </c>
      <c r="AW264" t="str">
        <f>IF(C264="Unión por la Patria (Frente de Todos)",AK264-MIN(AH264,AN264,AQ264),IF(C264="Juntos por el Cambio",AH264-MIN(AK264,AN264,AQ264),IF(C264="La Libertad Avanza",AN264-MIN(AH264,AK264,AQ264),IF(C264="Frente de Izquierda",AQ264-MIN(AH264,AK264,AN264),"N/A"))))</f>
        <v>N/A</v>
      </c>
      <c r="AX264">
        <f>MAX(AH264,AK264,AN264,AQ264)-MIN(AH264,AK264,AN264,AQ264)</f>
        <v>2</v>
      </c>
      <c r="AY264" t="str">
        <f>IF(C264="Unión por la Patria (Frente de Todos)",AK264-AVERAGE(AQ264,AN264,AH264),IF(C264="Juntos por el Cambio",AH264-AVERAGE(AK264,AN264,AQ264),IF(C264="La Libertad Avanza",AN264-AVERAGE(AQ264,AK264,AH264),IF(C264="Frente de Izquierda",AQ264-AVERAGE(AN264,AK264,AH264),"N/A"))))</f>
        <v>N/A</v>
      </c>
      <c r="AZ264" t="str">
        <f>IF(C264="Unión por la Patria (Frente de Todos)",AL264-MIN(AI264,AO264,AR264),IF(C264="Juntos por el Cambio",AI264-MIN(AL264,AO264,AR264),IF(C264="La Libertad Avanza",AO264-MIN(AI264,AL264,AR264),IF(C264="Frente de Izquierda",AR264-MIN(AI264,AL264,AO264),"N/A"))))</f>
        <v>N/A</v>
      </c>
      <c r="BA264">
        <f>MAX(AI264,AL264,AO264,AR264)-MIN(AI264,AL264,AO264,AR264)</f>
        <v>0</v>
      </c>
      <c r="BB264" t="str">
        <f>IF(C264="Unión por la Patria (Frente de Todos)",AL264-AVERAGE(AI264,AO264,AR264),IF(C264="Juntos por el Cambio",AI264-AVERAGE(AL264,AO264,AR264),IF(C264="La Libertad Avanza",AO264-AVERAGE(AI264,AL264,AR264),IF(C264="Frente de Izquierda",AR264-AVERAGE(AI264,AL264,AO264),"N/A"))))</f>
        <v>N/A</v>
      </c>
      <c r="BC264" t="str">
        <f>IF(C264="Unión por la Patria (Frente de Todos)",AVERAGE(AH264:AJ264,AN264:AS264),IF(C264="Juntos por el Cambio",AVERAGE(AK264:AS264),IF(C264="La Libertad Avanza",AVERAGE(AQ264:AS264,AH264:AM264),IF(C264="Frente de Izquierda",AVERAGE(AH264:AP264),"N/A"))))</f>
        <v>N/A</v>
      </c>
      <c r="BE264" t="s">
        <v>45</v>
      </c>
      <c r="BF264">
        <v>1</v>
      </c>
      <c r="BG264">
        <v>7</v>
      </c>
      <c r="BH264">
        <v>2</v>
      </c>
      <c r="BI264">
        <v>3</v>
      </c>
      <c r="BJ264">
        <v>1</v>
      </c>
      <c r="BK264">
        <v>3</v>
      </c>
      <c r="BL264">
        <v>5</v>
      </c>
      <c r="BM264" s="44">
        <f>AVERAGE(ABS(BH264-4),ABS(BI264-4),ABS(BJ264-4),ABS(BK264-4),ABS(BL264-4))</f>
        <v>1.6</v>
      </c>
      <c r="BN264">
        <v>7</v>
      </c>
      <c r="BO264">
        <v>2</v>
      </c>
      <c r="BP264">
        <v>4</v>
      </c>
      <c r="BQ264" s="9">
        <f>AVERAGE(BN264:BP264)</f>
        <v>4.333333333333333</v>
      </c>
      <c r="BR264">
        <v>3</v>
      </c>
      <c r="BS264">
        <v>7</v>
      </c>
      <c r="BT264">
        <v>6</v>
      </c>
      <c r="BU264">
        <v>3</v>
      </c>
      <c r="BV264" s="44">
        <f>-BR264+BS264-BT264+BU264</f>
        <v>1</v>
      </c>
      <c r="BW264">
        <v>0</v>
      </c>
      <c r="BX264">
        <v>0</v>
      </c>
      <c r="BY264">
        <v>0</v>
      </c>
      <c r="BZ264">
        <v>0</v>
      </c>
      <c r="CA264">
        <v>0</v>
      </c>
      <c r="CB264">
        <v>0</v>
      </c>
      <c r="CC264">
        <v>0</v>
      </c>
      <c r="CD264">
        <v>0</v>
      </c>
      <c r="CE264">
        <v>0</v>
      </c>
      <c r="CF264">
        <v>0</v>
      </c>
      <c r="CG264">
        <v>0</v>
      </c>
      <c r="CH264">
        <v>0</v>
      </c>
      <c r="CI264" t="s">
        <v>518</v>
      </c>
      <c r="CJ264">
        <v>4</v>
      </c>
      <c r="CK264">
        <v>6</v>
      </c>
      <c r="CL264">
        <v>6</v>
      </c>
      <c r="CM264">
        <v>4</v>
      </c>
      <c r="CN264">
        <v>6</v>
      </c>
      <c r="CO264">
        <v>6</v>
      </c>
      <c r="CP264">
        <v>4</v>
      </c>
      <c r="CQ264">
        <v>6</v>
      </c>
      <c r="CR264">
        <v>6</v>
      </c>
      <c r="CS264">
        <v>4</v>
      </c>
      <c r="CT264">
        <v>6</v>
      </c>
      <c r="CU264">
        <v>6</v>
      </c>
      <c r="CV264" t="str">
        <f>IF(BE264="Unión por la Patria (Frente de Todos)",AVERAGE(CM264:CO264)-MIN(AVERAGE(CJ264:CL264),AVERAGE(CP264:CR264),AVERAGE(CS264:CU264)),IF(BE264="Juntos por el Cambio",AVERAGE(CJ264:CL264)-MIN(AVERAGE(CM264:CO264),AVERAGE(CP264:CR264),AVERAGE(CS264:CU264)),IF(BE264="La Libertad Avanza",AVERAGE(CP264:CR264)-MIN(AVERAGE(CS264:CU264),AVERAGE(CM264:CO264),AVERAGE(CJ264:CL264)),IF(BE264="Frente de Izquierda",AVERAGE(CS264:CU264)-MIN(AVERAGE(CP264:CR264),AVERAGE(CM264:CO264),AVERAGE(CJ264:CL264)),"N/A"))))</f>
        <v>N/A</v>
      </c>
      <c r="CW264">
        <f>MAX(SUM(CJ264:CL264),SUM(CM264:CO264),SUM(CP264:CR264),SUM(CS264:CU264))-MIN(SUM(CJ264:CL264),SUM(CM264:CO264),SUM(CP264:CR264),SUM(CS264:CU264))</f>
        <v>0</v>
      </c>
      <c r="CX264" t="str">
        <f>IF(BE264="Unión por la Patria (Frente de Todos)",AVERAGE(CM264:CO264)-AVERAGE(CJ264:CL264,CP264:CR264,CS264:CU264),IF(BE264="Juntos por el Cambio",AVERAGE(CJ264:CL264)-AVERAGE(CM264:CU264),IF(BE264="La Libertad Avanza",AVERAGE(CP264:CR264)-AVERAGE(CS264:CU264,CJ264:CO264),IF(BE264="Frente de Izquierda",AVERAGE(CS264:CU264)-AVERAGE(CJ264:CR264),"N/A"))))</f>
        <v>N/A</v>
      </c>
      <c r="CY264" t="str">
        <f>IF(BE264="Unión por la Patria (Frente de Todos)",CM264-MIN(CJ264,CP264,CS264),IF(BE264="Juntos por el Cambio",CJ264-MIN(CM264,CP264,CS264),IF(BE264="La Libertad Avanza",CP264-MIN(CJ264,CM264,CS264),IF(BE264="Frente de Izquierda",CS264-MIN(CJ264,CM264,CP264),"N/A"))))</f>
        <v>N/A</v>
      </c>
      <c r="CZ264">
        <f>MAX(CJ264,CM264,CP264,CS264)-MIN(CJ264,CM264,CP264,CS264)</f>
        <v>0</v>
      </c>
      <c r="DA264" t="str">
        <f>IF(BE264="Unión por la Patria (Frente de Todos)",CM264-AVERAGE(CS264,CP264,CJ264),IF(BE264="Juntos por el Cambio",CJ264-AVERAGE(CM264,CP264,CS264),IF(BE264="La Libertad Avanza",CP264-AVERAGE(CS264,CM264,CJ264),IF(BE264="Frente de Izquierda",CS264-AVERAGE(CP264,CM264,CJ264),"N/A"))))</f>
        <v>N/A</v>
      </c>
      <c r="DB264" t="str">
        <f>IF(BE264="Unión por la Patria (Frente de Todos)",CN264-MIN(CK264,CQ264,CT264),IF(BE264="Juntos por el Cambio",CK264-MIN(CN264,CQ264,CT264),IF(BE264="La Libertad Avanza",CQ264-MIN(CK264,CN264,CT264),IF(BE264="Frente de Izquierda",CT264-MIN(CK264,CN264,CQ264),"N/A"))))</f>
        <v>N/A</v>
      </c>
      <c r="DC264">
        <f>MAX(CK264,CN264,CQ264,CT264)-MIN(CK264,CN264,CQ264,CT264)</f>
        <v>0</v>
      </c>
      <c r="DD264" t="str">
        <f>IF(BE264="Unión por la Patria (Frente de Todos)",CN264-AVERAGE(CK264,CQ264,CT264),IF(BE264="Juntos por el Cambio",CK264-AVERAGE(CN264,CQ264,CT264),IF(BE264="La Libertad Avanza",CQ264-AVERAGE(CK264,CN264,CT264),IF(BE264="Frente de Izquierda",CT264-AVERAGE(CK264,CN264,CQ264),"N/A"))))</f>
        <v>N/A</v>
      </c>
      <c r="DE264" t="str">
        <f>IF(BE264="Unión por la Patria (Frente de Todos)",AVERAGE(CJ264:CL264,CP264:CU264),IF(BE264="Juntos por el Cambio",AVERAGE(CM264:CU264),IF(BE264="La Libertad Avanza",AVERAGE(CS264:CU264,CJ264:CO264),IF(BE264="Frente de Izquierda",AVERAGE(CJ264:CR264),"N/A"))))</f>
        <v>N/A</v>
      </c>
      <c r="DF264">
        <v>7</v>
      </c>
      <c r="DG264">
        <v>0</v>
      </c>
      <c r="DH264">
        <v>2</v>
      </c>
      <c r="DI264">
        <v>1</v>
      </c>
      <c r="DJ264">
        <v>1</v>
      </c>
      <c r="DK264">
        <v>7</v>
      </c>
      <c r="DL264">
        <v>1</v>
      </c>
      <c r="DM264">
        <v>7</v>
      </c>
      <c r="DN264">
        <v>1</v>
      </c>
      <c r="DO264">
        <v>1</v>
      </c>
      <c r="DP264">
        <v>7</v>
      </c>
      <c r="DQ264">
        <v>7</v>
      </c>
      <c r="DR264">
        <v>5</v>
      </c>
      <c r="DS264">
        <v>5</v>
      </c>
      <c r="DT264">
        <v>7</v>
      </c>
      <c r="DU264">
        <v>7</v>
      </c>
      <c r="DV264">
        <v>3</v>
      </c>
      <c r="DW264" t="s">
        <v>617</v>
      </c>
      <c r="DX264" t="s">
        <v>618</v>
      </c>
      <c r="DY264" t="s">
        <v>617</v>
      </c>
      <c r="DZ264" t="s">
        <v>618</v>
      </c>
    </row>
    <row r="265" spans="1:130" x14ac:dyDescent="0.2">
      <c r="A265" s="44">
        <v>117</v>
      </c>
      <c r="B265" s="44" t="s">
        <v>518</v>
      </c>
      <c r="C265" s="44" t="s">
        <v>41</v>
      </c>
      <c r="D265" s="44">
        <v>6</v>
      </c>
      <c r="E265" s="44">
        <v>3</v>
      </c>
      <c r="F265" s="44">
        <v>3</v>
      </c>
      <c r="G265" s="44">
        <v>4</v>
      </c>
      <c r="H265" s="44">
        <v>2</v>
      </c>
      <c r="I265" s="44">
        <v>6</v>
      </c>
      <c r="J265" s="44">
        <v>5</v>
      </c>
      <c r="K265" s="44">
        <f>AVERAGE(ABS(F265-4),ABS(G265-4),ABS(H265-4),ABS(I265-4),ABS(J265-4))</f>
        <v>1.2</v>
      </c>
      <c r="L265" s="44">
        <v>5</v>
      </c>
      <c r="M265" s="44">
        <v>2</v>
      </c>
      <c r="N265" s="44">
        <v>6</v>
      </c>
      <c r="O265" s="9">
        <f>AVERAGE(L265:N265)</f>
        <v>4.333333333333333</v>
      </c>
      <c r="P265" s="44">
        <v>2</v>
      </c>
      <c r="Q265" s="44">
        <v>7</v>
      </c>
      <c r="R265" s="44">
        <v>1</v>
      </c>
      <c r="S265" s="44">
        <v>6</v>
      </c>
      <c r="T265" s="44">
        <f>-P265+Q265-R265+S265</f>
        <v>10</v>
      </c>
      <c r="U265" s="44"/>
      <c r="V265" s="44"/>
      <c r="W265" s="44"/>
      <c r="X265" s="44"/>
      <c r="Y265" s="44"/>
      <c r="Z265" s="44"/>
      <c r="AA265" s="44"/>
      <c r="AB265" s="44"/>
      <c r="AC265" s="44"/>
      <c r="AD265" s="44"/>
      <c r="AE265" s="44"/>
      <c r="AF265" s="44"/>
      <c r="AG265" s="44" t="e">
        <f>AVERAGE(U265:AF265)</f>
        <v>#DIV/0!</v>
      </c>
      <c r="AH265" s="44">
        <v>3</v>
      </c>
      <c r="AI265" s="44">
        <v>4</v>
      </c>
      <c r="AJ265" s="44">
        <v>5</v>
      </c>
      <c r="AK265" s="44">
        <v>3</v>
      </c>
      <c r="AL265" s="44">
        <v>4</v>
      </c>
      <c r="AM265" s="44">
        <v>5</v>
      </c>
      <c r="AN265" s="44">
        <v>3</v>
      </c>
      <c r="AO265" s="44">
        <v>3</v>
      </c>
      <c r="AP265" s="44">
        <v>5</v>
      </c>
      <c r="AQ265" s="44">
        <v>3</v>
      </c>
      <c r="AR265" s="44">
        <v>5</v>
      </c>
      <c r="AS265" s="44">
        <v>5</v>
      </c>
      <c r="AT265" t="str">
        <f>IF(C265="Unión por la Patria (Frente de Todos)",AVERAGE(AK265:AM265)-MIN(AVERAGE(AH265:AJ265),AVERAGE(AN265:AP265),AVERAGE(AQ265:AS265)),IF(C265="Juntos por el Cambio",AVERAGE(AH265:AJ265)-MIN(AVERAGE(AK265:AM265),AVERAGE(AN265:AP265),AVERAGE(AQ265:AS265)),IF(C265="La Libertad Avanza",AVERAGE(AN265:AP265)-MIN(AVERAGE(AQ265:AS265),AVERAGE(AK265:AM265),AVERAGE(AH265:AJ265)),IF(C265="Frente de Izquierda",AVERAGE(AQ265:AS265)-MIN(AVERAGE(AN265:AP265),AVERAGE(AK265:AM265),AVERAGE(AH265:AJ265)),"N/A"))))</f>
        <v>N/A</v>
      </c>
      <c r="AU265">
        <f>MAX(SUM(AH265:AJ265),SUM(AK265:AM265),SUM(AN265:AP265),SUM(AQ265:AS265))-MIN(SUM(AH265:AJ265),SUM(AK265:AM265),SUM(AN265:AP265),SUM(AQ265:AS265))</f>
        <v>2</v>
      </c>
      <c r="AV265" t="str">
        <f>IF(C265="Unión por la Patria (Frente de Todos)",AVERAGE(AK265:AM265)-AVERAGE(AH265:AJ265,AN265:AP265,AQ265:AS265),IF(C265="Juntos por el Cambio",AVERAGE(AH265:AJ265)-AVERAGE(AK265:AS265),IF(C265="La Libertad Avanza",AVERAGE(AN265:AP265)-AVERAGE(AQ265:AS265,AH265:AM265),IF(C265="Frente de Izquierda",AVERAGE(AQ265:AS265)-AVERAGE(AH265:AP265),"N/A"))))</f>
        <v>N/A</v>
      </c>
      <c r="AW265" t="str">
        <f>IF(C265="Unión por la Patria (Frente de Todos)",AK265-MIN(AH265,AN265,AQ265),IF(C265="Juntos por el Cambio",AH265-MIN(AK265,AN265,AQ265),IF(C265="La Libertad Avanza",AN265-MIN(AH265,AK265,AQ265),IF(C265="Frente de Izquierda",AQ265-MIN(AH265,AK265,AN265),"N/A"))))</f>
        <v>N/A</v>
      </c>
      <c r="AX265">
        <f>MAX(AH265,AK265,AN265,AQ265)-MIN(AH265,AK265,AN265,AQ265)</f>
        <v>0</v>
      </c>
      <c r="AY265" t="str">
        <f>IF(C265="Unión por la Patria (Frente de Todos)",AK265-AVERAGE(AQ265,AN265,AH265),IF(C265="Juntos por el Cambio",AH265-AVERAGE(AK265,AN265,AQ265),IF(C265="La Libertad Avanza",AN265-AVERAGE(AQ265,AK265,AH265),IF(C265="Frente de Izquierda",AQ265-AVERAGE(AN265,AK265,AH265),"N/A"))))</f>
        <v>N/A</v>
      </c>
      <c r="AZ265" t="str">
        <f>IF(C265="Unión por la Patria (Frente de Todos)",AL265-MIN(AI265,AO265,AR265),IF(C265="Juntos por el Cambio",AI265-MIN(AL265,AO265,AR265),IF(C265="La Libertad Avanza",AO265-MIN(AI265,AL265,AR265),IF(C265="Frente de Izquierda",AR265-MIN(AI265,AL265,AO265),"N/A"))))</f>
        <v>N/A</v>
      </c>
      <c r="BA265">
        <f>MAX(AI265,AL265,AO265,AR265)-MIN(AI265,AL265,AO265,AR265)</f>
        <v>2</v>
      </c>
      <c r="BB265" t="str">
        <f>IF(C265="Unión por la Patria (Frente de Todos)",AL265-AVERAGE(AI265,AO265,AR265),IF(C265="Juntos por el Cambio",AI265-AVERAGE(AL265,AO265,AR265),IF(C265="La Libertad Avanza",AO265-AVERAGE(AI265,AL265,AR265),IF(C265="Frente de Izquierda",AR265-AVERAGE(AI265,AL265,AO265),"N/A"))))</f>
        <v>N/A</v>
      </c>
      <c r="BC265" t="str">
        <f>IF(C265="Unión por la Patria (Frente de Todos)",AVERAGE(AH265:AJ265,AN265:AS265),IF(C265="Juntos por el Cambio",AVERAGE(AK265:AS265),IF(C265="La Libertad Avanza",AVERAGE(AQ265:AS265,AH265:AM265),IF(C265="Frente de Izquierda",AVERAGE(AH265:AP265),"N/A"))))</f>
        <v>N/A</v>
      </c>
      <c r="BE265" t="s">
        <v>518</v>
      </c>
      <c r="BF265" t="s">
        <v>518</v>
      </c>
      <c r="BG265" t="s">
        <v>518</v>
      </c>
      <c r="BH265" t="s">
        <v>518</v>
      </c>
      <c r="BI265" t="s">
        <v>518</v>
      </c>
      <c r="BJ265" t="s">
        <v>518</v>
      </c>
      <c r="BK265" t="s">
        <v>518</v>
      </c>
      <c r="BL265" t="s">
        <v>518</v>
      </c>
      <c r="BM265" t="s">
        <v>518</v>
      </c>
      <c r="BN265" t="s">
        <v>518</v>
      </c>
      <c r="BO265" t="s">
        <v>518</v>
      </c>
      <c r="BP265" t="s">
        <v>518</v>
      </c>
      <c r="BQ265" t="s">
        <v>518</v>
      </c>
      <c r="BR265" t="s">
        <v>518</v>
      </c>
      <c r="BS265" t="s">
        <v>518</v>
      </c>
      <c r="BT265" t="s">
        <v>518</v>
      </c>
      <c r="BU265" t="s">
        <v>518</v>
      </c>
      <c r="BV265" t="s">
        <v>518</v>
      </c>
      <c r="BW265" t="s">
        <v>518</v>
      </c>
      <c r="BX265" t="s">
        <v>518</v>
      </c>
      <c r="BY265" t="s">
        <v>518</v>
      </c>
      <c r="BZ265" t="s">
        <v>518</v>
      </c>
      <c r="CA265" t="s">
        <v>518</v>
      </c>
      <c r="CB265" t="s">
        <v>518</v>
      </c>
      <c r="CC265" t="s">
        <v>518</v>
      </c>
      <c r="CD265" t="s">
        <v>518</v>
      </c>
      <c r="CE265" t="s">
        <v>518</v>
      </c>
      <c r="CF265" t="s">
        <v>518</v>
      </c>
      <c r="CG265" t="s">
        <v>518</v>
      </c>
      <c r="CH265" t="s">
        <v>518</v>
      </c>
      <c r="CI265" t="s">
        <v>518</v>
      </c>
      <c r="CJ265" t="s">
        <v>518</v>
      </c>
      <c r="CK265" t="s">
        <v>518</v>
      </c>
      <c r="CL265" t="s">
        <v>518</v>
      </c>
      <c r="CM265" t="s">
        <v>518</v>
      </c>
      <c r="CN265" t="s">
        <v>518</v>
      </c>
      <c r="CO265" t="s">
        <v>518</v>
      </c>
      <c r="CP265" t="s">
        <v>518</v>
      </c>
      <c r="CQ265" t="s">
        <v>518</v>
      </c>
      <c r="CR265" t="s">
        <v>518</v>
      </c>
      <c r="CS265" t="s">
        <v>518</v>
      </c>
      <c r="CT265" t="s">
        <v>518</v>
      </c>
      <c r="CU265" t="s">
        <v>518</v>
      </c>
      <c r="CV265" t="str">
        <f>IF(BE265="Unión por la Patria (Frente de Todos)",AVERAGE(CM265:CO265)-MIN(AVERAGE(CJ265:CL265),AVERAGE(CP265:CR265),AVERAGE(CS265:CU265)),IF(BE265="Juntos por el Cambio",AVERAGE(CJ265:CL265)-MIN(AVERAGE(CM265:CO265),AVERAGE(CP265:CR265),AVERAGE(CS265:CU265)),IF(BE265="La Libertad Avanza",AVERAGE(CP265:CR265)-MIN(AVERAGE(CS265:CU265),AVERAGE(CM265:CO265),AVERAGE(CJ265:CL265)),IF(BE265="Frente de Izquierda",AVERAGE(CS265:CU265)-MIN(AVERAGE(CP265:CR265),AVERAGE(CM265:CO265),AVERAGE(CJ265:CL265)),"N/A"))))</f>
        <v>N/A</v>
      </c>
      <c r="CW265" t="str">
        <f>IF(BF265="Unión por la Patria (Frente de Todos)",AVERAGE(CN265:CP265)-MIN(AVERAGE(CK265:CM265),AVERAGE(CQ265:CS265),AVERAGE(CT265:CV265)),IF(BF265="Juntos por el Cambio",AVERAGE(CK265:CM265)-MIN(AVERAGE(CN265:CP265),AVERAGE(CQ265:CS265),AVERAGE(CT265:CV265)),IF(BF265="La Libertad Avanza",AVERAGE(CQ265:CS265)-MIN(AVERAGE(CT265:CV265),AVERAGE(CN265:CP265),AVERAGE(CK265:CM265)),IF(BF265="Frente de Izquierda",AVERAGE(CT265:CV265)-MIN(AVERAGE(CQ265:CS265),AVERAGE(CN265:CP265),AVERAGE(CK265:CM265)),"N/A"))))</f>
        <v>N/A</v>
      </c>
      <c r="CX265" t="str">
        <f>IF(BG265="Unión por la Patria (Frente de Todos)",AVERAGE(CO265:CQ265)-MIN(AVERAGE(CL265:CN265),AVERAGE(CR265:CT265),AVERAGE(CU265:CW265)),IF(BG265="Juntos por el Cambio",AVERAGE(CL265:CN265)-MIN(AVERAGE(CO265:CQ265),AVERAGE(CR265:CT265),AVERAGE(CU265:CW265)),IF(BG265="La Libertad Avanza",AVERAGE(CR265:CT265)-MIN(AVERAGE(CU265:CW265),AVERAGE(CO265:CQ265),AVERAGE(CL265:CN265)),IF(BG265="Frente de Izquierda",AVERAGE(CU265:CW265)-MIN(AVERAGE(CR265:CT265),AVERAGE(CO265:CQ265),AVERAGE(CL265:CN265)),"N/A"))))</f>
        <v>N/A</v>
      </c>
      <c r="CY265" t="str">
        <f>IF(BH265="Unión por la Patria (Frente de Todos)",AVERAGE(CP265:CR265)-MIN(AVERAGE(CM265:CO265),AVERAGE(CS265:CU265),AVERAGE(CV265:CX265)),IF(BH265="Juntos por el Cambio",AVERAGE(CM265:CO265)-MIN(AVERAGE(CP265:CR265),AVERAGE(CS265:CU265),AVERAGE(CV265:CX265)),IF(BH265="La Libertad Avanza",AVERAGE(CS265:CU265)-MIN(AVERAGE(CV265:CX265),AVERAGE(CP265:CR265),AVERAGE(CM265:CO265)),IF(BH265="Frente de Izquierda",AVERAGE(CV265:CX265)-MIN(AVERAGE(CS265:CU265),AVERAGE(CP265:CR265),AVERAGE(CM265:CO265)),"N/A"))))</f>
        <v>N/A</v>
      </c>
      <c r="CZ265" t="str">
        <f>IF(BI265="Unión por la Patria (Frente de Todos)",AVERAGE(CQ265:CS265)-MIN(AVERAGE(CN265:CP265),AVERAGE(CT265:CV265),AVERAGE(CW265:CY265)),IF(BI265="Juntos por el Cambio",AVERAGE(CN265:CP265)-MIN(AVERAGE(CQ265:CS265),AVERAGE(CT265:CV265),AVERAGE(CW265:CY265)),IF(BI265="La Libertad Avanza",AVERAGE(CT265:CV265)-MIN(AVERAGE(CW265:CY265),AVERAGE(CQ265:CS265),AVERAGE(CN265:CP265)),IF(BI265="Frente de Izquierda",AVERAGE(CW265:CY265)-MIN(AVERAGE(CT265:CV265),AVERAGE(CQ265:CS265),AVERAGE(CN265:CP265)),"N/A"))))</f>
        <v>N/A</v>
      </c>
      <c r="DA265" t="str">
        <f>IF(BJ265="Unión por la Patria (Frente de Todos)",AVERAGE(CR265:CT265)-MIN(AVERAGE(CO265:CQ265),AVERAGE(CU265:CW265),AVERAGE(CX265:CZ265)),IF(BJ265="Juntos por el Cambio",AVERAGE(CO265:CQ265)-MIN(AVERAGE(CR265:CT265),AVERAGE(CU265:CW265),AVERAGE(CX265:CZ265)),IF(BJ265="La Libertad Avanza",AVERAGE(CU265:CW265)-MIN(AVERAGE(CX265:CZ265),AVERAGE(CR265:CT265),AVERAGE(CO265:CQ265)),IF(BJ265="Frente de Izquierda",AVERAGE(CX265:CZ265)-MIN(AVERAGE(CU265:CW265),AVERAGE(CR265:CT265),AVERAGE(CO265:CQ265)),"N/A"))))</f>
        <v>N/A</v>
      </c>
      <c r="DB265" t="str">
        <f>IF(BK265="Unión por la Patria (Frente de Todos)",AVERAGE(CS265:CU265)-MIN(AVERAGE(CP265:CR265),AVERAGE(CV265:CX265),AVERAGE(CY265:DA265)),IF(BK265="Juntos por el Cambio",AVERAGE(CP265:CR265)-MIN(AVERAGE(CS265:CU265),AVERAGE(CV265:CX265),AVERAGE(CY265:DA265)),IF(BK265="La Libertad Avanza",AVERAGE(CV265:CX265)-MIN(AVERAGE(CY265:DA265),AVERAGE(CS265:CU265),AVERAGE(CP265:CR265)),IF(BK265="Frente de Izquierda",AVERAGE(CY265:DA265)-MIN(AVERAGE(CV265:CX265),AVERAGE(CS265:CU265),AVERAGE(CP265:CR265)),"N/A"))))</f>
        <v>N/A</v>
      </c>
      <c r="DC265" t="str">
        <f>IF(BL265="Unión por la Patria (Frente de Todos)",AVERAGE(CT265:CV265)-MIN(AVERAGE(CQ265:CS265),AVERAGE(CW265:CY265),AVERAGE(CZ265:DB265)),IF(BL265="Juntos por el Cambio",AVERAGE(CQ265:CS265)-MIN(AVERAGE(CT265:CV265),AVERAGE(CW265:CY265),AVERAGE(CZ265:DB265)),IF(BL265="La Libertad Avanza",AVERAGE(CW265:CY265)-MIN(AVERAGE(CZ265:DB265),AVERAGE(CT265:CV265),AVERAGE(CQ265:CS265)),IF(BL265="Frente de Izquierda",AVERAGE(CZ265:DB265)-MIN(AVERAGE(CW265:CY265),AVERAGE(CT265:CV265),AVERAGE(CQ265:CS265)),"N/A"))))</f>
        <v>N/A</v>
      </c>
      <c r="DD265" t="str">
        <f>IF(BE265="Unión por la Patria (Frente de Todos)",CN265-AVERAGE(CK265,CQ265,CT265),IF(BE265="Juntos por el Cambio",CK265-AVERAGE(CN265,CQ265,CT265),IF(BE265="La Libertad Avanza",CQ265-AVERAGE(CK265,CN265,CT265),IF(BE265="Frente de Izquierda",CT265-AVERAGE(CK265,CN265,CQ265),"N/A"))))</f>
        <v>N/A</v>
      </c>
      <c r="DE265" t="str">
        <f>IF(BE265="Unión por la Patria (Frente de Todos)",AVERAGE(CJ265:CL265,CP265:CU265),IF(BE265="Juntos por el Cambio",AVERAGE(CM265:CU265),IF(BE265="La Libertad Avanza",AVERAGE(CS265:CU265,CJ265:CO265),IF(BE265="Frente de Izquierda",AVERAGE(CJ265:CR265),"N/A"))))</f>
        <v>N/A</v>
      </c>
      <c r="DF265" t="s">
        <v>518</v>
      </c>
      <c r="DG265" t="s">
        <v>518</v>
      </c>
      <c r="DH265" t="s">
        <v>518</v>
      </c>
      <c r="DI265" t="s">
        <v>518</v>
      </c>
      <c r="DJ265" t="s">
        <v>518</v>
      </c>
      <c r="DK265" t="s">
        <v>518</v>
      </c>
      <c r="DL265" t="s">
        <v>518</v>
      </c>
      <c r="DM265" t="s">
        <v>518</v>
      </c>
      <c r="DN265" t="s">
        <v>518</v>
      </c>
      <c r="DO265" t="s">
        <v>518</v>
      </c>
      <c r="DP265" t="s">
        <v>518</v>
      </c>
      <c r="DQ265" t="s">
        <v>518</v>
      </c>
      <c r="DR265" t="s">
        <v>518</v>
      </c>
      <c r="DS265" t="s">
        <v>518</v>
      </c>
      <c r="DT265" t="s">
        <v>518</v>
      </c>
      <c r="DU265" t="s">
        <v>518</v>
      </c>
      <c r="DV265" t="s">
        <v>518</v>
      </c>
      <c r="DW265" t="s">
        <v>518</v>
      </c>
      <c r="DX265" t="s">
        <v>518</v>
      </c>
      <c r="DY265" t="s">
        <v>518</v>
      </c>
      <c r="DZ265" t="s">
        <v>518</v>
      </c>
    </row>
    <row r="266" spans="1:130" x14ac:dyDescent="0.2">
      <c r="A266" s="44">
        <v>185</v>
      </c>
      <c r="B266" s="44" t="s">
        <v>518</v>
      </c>
      <c r="C266" s="44" t="s">
        <v>41</v>
      </c>
      <c r="D266" s="44">
        <v>2</v>
      </c>
      <c r="E266" s="44">
        <v>7</v>
      </c>
      <c r="F266" s="44">
        <v>4</v>
      </c>
      <c r="G266" s="44">
        <v>1</v>
      </c>
      <c r="H266" s="44">
        <v>1</v>
      </c>
      <c r="I266" s="44">
        <v>4</v>
      </c>
      <c r="J266" s="44">
        <v>4</v>
      </c>
      <c r="K266" s="44">
        <f>AVERAGE(ABS(F266-4),ABS(G266-4),ABS(H266-4),ABS(I266-4),ABS(J266-4))</f>
        <v>1.2</v>
      </c>
      <c r="L266" s="44">
        <v>6</v>
      </c>
      <c r="M266" s="44">
        <v>4</v>
      </c>
      <c r="N266" s="44">
        <v>3</v>
      </c>
      <c r="O266" s="9">
        <f>AVERAGE(L266:N266)</f>
        <v>4.333333333333333</v>
      </c>
      <c r="P266" s="44">
        <v>1</v>
      </c>
      <c r="Q266" s="44">
        <v>6</v>
      </c>
      <c r="R266" s="44">
        <v>1</v>
      </c>
      <c r="S266" s="44">
        <v>7</v>
      </c>
      <c r="T266" s="44">
        <f>-P266+Q266-R266+S266</f>
        <v>11</v>
      </c>
      <c r="U266" s="44"/>
      <c r="V266" s="44"/>
      <c r="W266" s="44"/>
      <c r="X266" s="44"/>
      <c r="Y266" s="44"/>
      <c r="Z266" s="44"/>
      <c r="AA266" s="44"/>
      <c r="AB266" s="44"/>
      <c r="AC266" s="44"/>
      <c r="AD266" s="44"/>
      <c r="AE266" s="44"/>
      <c r="AF266" s="44"/>
      <c r="AG266" s="44" t="e">
        <f>AVERAGE(U266:AF266)</f>
        <v>#DIV/0!</v>
      </c>
      <c r="AH266" s="44">
        <v>6</v>
      </c>
      <c r="AI266" s="44">
        <v>6</v>
      </c>
      <c r="AJ266" s="44">
        <v>6</v>
      </c>
      <c r="AK266" s="44">
        <v>6</v>
      </c>
      <c r="AL266" s="44">
        <v>6</v>
      </c>
      <c r="AM266" s="44">
        <v>6</v>
      </c>
      <c r="AN266" s="44">
        <v>6</v>
      </c>
      <c r="AO266" s="44">
        <v>6</v>
      </c>
      <c r="AP266" s="44">
        <v>6</v>
      </c>
      <c r="AQ266" s="44">
        <v>6</v>
      </c>
      <c r="AR266" s="44">
        <v>6</v>
      </c>
      <c r="AS266" s="44">
        <v>6</v>
      </c>
      <c r="AT266" t="str">
        <f>IF(C266="Unión por la Patria (Frente de Todos)",AVERAGE(AK266:AM266)-MIN(AVERAGE(AH266:AJ266),AVERAGE(AN266:AP266),AVERAGE(AQ266:AS266)),IF(C266="Juntos por el Cambio",AVERAGE(AH266:AJ266)-MIN(AVERAGE(AK266:AM266),AVERAGE(AN266:AP266),AVERAGE(AQ266:AS266)),IF(C266="La Libertad Avanza",AVERAGE(AN266:AP266)-MIN(AVERAGE(AQ266:AS266),AVERAGE(AK266:AM266),AVERAGE(AH266:AJ266)),IF(C266="Frente de Izquierda",AVERAGE(AQ266:AS266)-MIN(AVERAGE(AN266:AP266),AVERAGE(AK266:AM266),AVERAGE(AH266:AJ266)),"N/A"))))</f>
        <v>N/A</v>
      </c>
      <c r="AU266">
        <f>MAX(SUM(AH266:AJ266),SUM(AK266:AM266),SUM(AN266:AP266),SUM(AQ266:AS266))-MIN(SUM(AH266:AJ266),SUM(AK266:AM266),SUM(AN266:AP266),SUM(AQ266:AS266))</f>
        <v>0</v>
      </c>
      <c r="AV266" t="str">
        <f>IF(C266="Unión por la Patria (Frente de Todos)",AVERAGE(AK266:AM266)-AVERAGE(AH266:AJ266,AN266:AP266,AQ266:AS266),IF(C266="Juntos por el Cambio",AVERAGE(AH266:AJ266)-AVERAGE(AK266:AS266),IF(C266="La Libertad Avanza",AVERAGE(AN266:AP266)-AVERAGE(AQ266:AS266,AH266:AM266),IF(C266="Frente de Izquierda",AVERAGE(AQ266:AS266)-AVERAGE(AH266:AP266),"N/A"))))</f>
        <v>N/A</v>
      </c>
      <c r="AW266" t="str">
        <f>IF(C266="Unión por la Patria (Frente de Todos)",AK266-MIN(AH266,AN266,AQ266),IF(C266="Juntos por el Cambio",AH266-MIN(AK266,AN266,AQ266),IF(C266="La Libertad Avanza",AN266-MIN(AH266,AK266,AQ266),IF(C266="Frente de Izquierda",AQ266-MIN(AH266,AK266,AN266),"N/A"))))</f>
        <v>N/A</v>
      </c>
      <c r="AX266">
        <f>MAX(AH266,AK266,AN266,AQ266)-MIN(AH266,AK266,AN266,AQ266)</f>
        <v>0</v>
      </c>
      <c r="AY266" t="str">
        <f>IF(C266="Unión por la Patria (Frente de Todos)",AK266-AVERAGE(AQ266,AN266,AH266),IF(C266="Juntos por el Cambio",AH266-AVERAGE(AK266,AN266,AQ266),IF(C266="La Libertad Avanza",AN266-AVERAGE(AQ266,AK266,AH266),IF(C266="Frente de Izquierda",AQ266-AVERAGE(AN266,AK266,AH266),"N/A"))))</f>
        <v>N/A</v>
      </c>
      <c r="AZ266" t="str">
        <f>IF(C266="Unión por la Patria (Frente de Todos)",AL266-MIN(AI266,AO266,AR266),IF(C266="Juntos por el Cambio",AI266-MIN(AL266,AO266,AR266),IF(C266="La Libertad Avanza",AO266-MIN(AI266,AL266,AR266),IF(C266="Frente de Izquierda",AR266-MIN(AI266,AL266,AO266),"N/A"))))</f>
        <v>N/A</v>
      </c>
      <c r="BA266">
        <f>MAX(AI266,AL266,AO266,AR266)-MIN(AI266,AL266,AO266,AR266)</f>
        <v>0</v>
      </c>
      <c r="BB266" t="str">
        <f>IF(C266="Unión por la Patria (Frente de Todos)",AL266-AVERAGE(AI266,AO266,AR266),IF(C266="Juntos por el Cambio",AI266-AVERAGE(AL266,AO266,AR266),IF(C266="La Libertad Avanza",AO266-AVERAGE(AI266,AL266,AR266),IF(C266="Frente de Izquierda",AR266-AVERAGE(AI266,AL266,AO266),"N/A"))))</f>
        <v>N/A</v>
      </c>
      <c r="BC266" t="str">
        <f>IF(C266="Unión por la Patria (Frente de Todos)",AVERAGE(AH266:AJ266,AN266:AS266),IF(C266="Juntos por el Cambio",AVERAGE(AK266:AS266),IF(C266="La Libertad Avanza",AVERAGE(AQ266:AS266,AH266:AM266),IF(C266="Frente de Izquierda",AVERAGE(AH266:AP266),"N/A"))))</f>
        <v>N/A</v>
      </c>
      <c r="BE266" t="s">
        <v>518</v>
      </c>
      <c r="BF266" t="s">
        <v>518</v>
      </c>
      <c r="BG266" t="s">
        <v>518</v>
      </c>
      <c r="BH266" t="s">
        <v>518</v>
      </c>
      <c r="BI266" t="s">
        <v>518</v>
      </c>
      <c r="BJ266" t="s">
        <v>518</v>
      </c>
      <c r="BK266" t="s">
        <v>518</v>
      </c>
      <c r="BL266" t="s">
        <v>518</v>
      </c>
      <c r="BM266" t="s">
        <v>518</v>
      </c>
      <c r="BN266" t="s">
        <v>518</v>
      </c>
      <c r="BO266" t="s">
        <v>518</v>
      </c>
      <c r="BP266" t="s">
        <v>518</v>
      </c>
      <c r="BQ266" t="s">
        <v>518</v>
      </c>
      <c r="BR266" t="s">
        <v>518</v>
      </c>
      <c r="BS266" t="s">
        <v>518</v>
      </c>
      <c r="BT266" t="s">
        <v>518</v>
      </c>
      <c r="BU266" t="s">
        <v>518</v>
      </c>
      <c r="BV266" t="s">
        <v>518</v>
      </c>
      <c r="BW266" t="s">
        <v>518</v>
      </c>
      <c r="BX266" t="s">
        <v>518</v>
      </c>
      <c r="BY266" t="s">
        <v>518</v>
      </c>
      <c r="BZ266" t="s">
        <v>518</v>
      </c>
      <c r="CA266" t="s">
        <v>518</v>
      </c>
      <c r="CB266" t="s">
        <v>518</v>
      </c>
      <c r="CC266" t="s">
        <v>518</v>
      </c>
      <c r="CD266" t="s">
        <v>518</v>
      </c>
      <c r="CE266" t="s">
        <v>518</v>
      </c>
      <c r="CF266" t="s">
        <v>518</v>
      </c>
      <c r="CG266" t="s">
        <v>518</v>
      </c>
      <c r="CH266" t="s">
        <v>518</v>
      </c>
      <c r="CI266" t="s">
        <v>518</v>
      </c>
      <c r="CJ266" t="s">
        <v>518</v>
      </c>
      <c r="CK266" t="s">
        <v>518</v>
      </c>
      <c r="CL266" t="s">
        <v>518</v>
      </c>
      <c r="CM266" t="s">
        <v>518</v>
      </c>
      <c r="CN266" t="s">
        <v>518</v>
      </c>
      <c r="CO266" t="s">
        <v>518</v>
      </c>
      <c r="CP266" t="s">
        <v>518</v>
      </c>
      <c r="CQ266" t="s">
        <v>518</v>
      </c>
      <c r="CR266" t="s">
        <v>518</v>
      </c>
      <c r="CS266" t="s">
        <v>518</v>
      </c>
      <c r="CT266" t="s">
        <v>518</v>
      </c>
      <c r="CU266" t="s">
        <v>518</v>
      </c>
      <c r="CV266" t="str">
        <f>IF(BE266="Unión por la Patria (Frente de Todos)",AVERAGE(CM266:CO266)-MIN(AVERAGE(CJ266:CL266),AVERAGE(CP266:CR266),AVERAGE(CS266:CU266)),IF(BE266="Juntos por el Cambio",AVERAGE(CJ266:CL266)-MIN(AVERAGE(CM266:CO266),AVERAGE(CP266:CR266),AVERAGE(CS266:CU266)),IF(BE266="La Libertad Avanza",AVERAGE(CP266:CR266)-MIN(AVERAGE(CS266:CU266),AVERAGE(CM266:CO266),AVERAGE(CJ266:CL266)),IF(BE266="Frente de Izquierda",AVERAGE(CS266:CU266)-MIN(AVERAGE(CP266:CR266),AVERAGE(CM266:CO266),AVERAGE(CJ266:CL266)),"N/A"))))</f>
        <v>N/A</v>
      </c>
      <c r="CW266" t="str">
        <f>IF(BF266="Unión por la Patria (Frente de Todos)",AVERAGE(CN266:CP266)-MIN(AVERAGE(CK266:CM266),AVERAGE(CQ266:CS266),AVERAGE(CT266:CV266)),IF(BF266="Juntos por el Cambio",AVERAGE(CK266:CM266)-MIN(AVERAGE(CN266:CP266),AVERAGE(CQ266:CS266),AVERAGE(CT266:CV266)),IF(BF266="La Libertad Avanza",AVERAGE(CQ266:CS266)-MIN(AVERAGE(CT266:CV266),AVERAGE(CN266:CP266),AVERAGE(CK266:CM266)),IF(BF266="Frente de Izquierda",AVERAGE(CT266:CV266)-MIN(AVERAGE(CQ266:CS266),AVERAGE(CN266:CP266),AVERAGE(CK266:CM266)),"N/A"))))</f>
        <v>N/A</v>
      </c>
      <c r="CX266" t="str">
        <f>IF(BG266="Unión por la Patria (Frente de Todos)",AVERAGE(CO266:CQ266)-MIN(AVERAGE(CL266:CN266),AVERAGE(CR266:CT266),AVERAGE(CU266:CW266)),IF(BG266="Juntos por el Cambio",AVERAGE(CL266:CN266)-MIN(AVERAGE(CO266:CQ266),AVERAGE(CR266:CT266),AVERAGE(CU266:CW266)),IF(BG266="La Libertad Avanza",AVERAGE(CR266:CT266)-MIN(AVERAGE(CU266:CW266),AVERAGE(CO266:CQ266),AVERAGE(CL266:CN266)),IF(BG266="Frente de Izquierda",AVERAGE(CU266:CW266)-MIN(AVERAGE(CR266:CT266),AVERAGE(CO266:CQ266),AVERAGE(CL266:CN266)),"N/A"))))</f>
        <v>N/A</v>
      </c>
      <c r="CY266" t="str">
        <f>IF(BH266="Unión por la Patria (Frente de Todos)",AVERAGE(CP266:CR266)-MIN(AVERAGE(CM266:CO266),AVERAGE(CS266:CU266),AVERAGE(CV266:CX266)),IF(BH266="Juntos por el Cambio",AVERAGE(CM266:CO266)-MIN(AVERAGE(CP266:CR266),AVERAGE(CS266:CU266),AVERAGE(CV266:CX266)),IF(BH266="La Libertad Avanza",AVERAGE(CS266:CU266)-MIN(AVERAGE(CV266:CX266),AVERAGE(CP266:CR266),AVERAGE(CM266:CO266)),IF(BH266="Frente de Izquierda",AVERAGE(CV266:CX266)-MIN(AVERAGE(CS266:CU266),AVERAGE(CP266:CR266),AVERAGE(CM266:CO266)),"N/A"))))</f>
        <v>N/A</v>
      </c>
      <c r="CZ266" t="str">
        <f>IF(BI266="Unión por la Patria (Frente de Todos)",AVERAGE(CQ266:CS266)-MIN(AVERAGE(CN266:CP266),AVERAGE(CT266:CV266),AVERAGE(CW266:CY266)),IF(BI266="Juntos por el Cambio",AVERAGE(CN266:CP266)-MIN(AVERAGE(CQ266:CS266),AVERAGE(CT266:CV266),AVERAGE(CW266:CY266)),IF(BI266="La Libertad Avanza",AVERAGE(CT266:CV266)-MIN(AVERAGE(CW266:CY266),AVERAGE(CQ266:CS266),AVERAGE(CN266:CP266)),IF(BI266="Frente de Izquierda",AVERAGE(CW266:CY266)-MIN(AVERAGE(CT266:CV266),AVERAGE(CQ266:CS266),AVERAGE(CN266:CP266)),"N/A"))))</f>
        <v>N/A</v>
      </c>
      <c r="DA266" t="str">
        <f>IF(BJ266="Unión por la Patria (Frente de Todos)",AVERAGE(CR266:CT266)-MIN(AVERAGE(CO266:CQ266),AVERAGE(CU266:CW266),AVERAGE(CX266:CZ266)),IF(BJ266="Juntos por el Cambio",AVERAGE(CO266:CQ266)-MIN(AVERAGE(CR266:CT266),AVERAGE(CU266:CW266),AVERAGE(CX266:CZ266)),IF(BJ266="La Libertad Avanza",AVERAGE(CU266:CW266)-MIN(AVERAGE(CX266:CZ266),AVERAGE(CR266:CT266),AVERAGE(CO266:CQ266)),IF(BJ266="Frente de Izquierda",AVERAGE(CX266:CZ266)-MIN(AVERAGE(CU266:CW266),AVERAGE(CR266:CT266),AVERAGE(CO266:CQ266)),"N/A"))))</f>
        <v>N/A</v>
      </c>
      <c r="DB266" t="str">
        <f>IF(BK266="Unión por la Patria (Frente de Todos)",AVERAGE(CS266:CU266)-MIN(AVERAGE(CP266:CR266),AVERAGE(CV266:CX266),AVERAGE(CY266:DA266)),IF(BK266="Juntos por el Cambio",AVERAGE(CP266:CR266)-MIN(AVERAGE(CS266:CU266),AVERAGE(CV266:CX266),AVERAGE(CY266:DA266)),IF(BK266="La Libertad Avanza",AVERAGE(CV266:CX266)-MIN(AVERAGE(CY266:DA266),AVERAGE(CS266:CU266),AVERAGE(CP266:CR266)),IF(BK266="Frente de Izquierda",AVERAGE(CY266:DA266)-MIN(AVERAGE(CV266:CX266),AVERAGE(CS266:CU266),AVERAGE(CP266:CR266)),"N/A"))))</f>
        <v>N/A</v>
      </c>
      <c r="DC266" t="str">
        <f>IF(BL266="Unión por la Patria (Frente de Todos)",AVERAGE(CT266:CV266)-MIN(AVERAGE(CQ266:CS266),AVERAGE(CW266:CY266),AVERAGE(CZ266:DB266)),IF(BL266="Juntos por el Cambio",AVERAGE(CQ266:CS266)-MIN(AVERAGE(CT266:CV266),AVERAGE(CW266:CY266),AVERAGE(CZ266:DB266)),IF(BL266="La Libertad Avanza",AVERAGE(CW266:CY266)-MIN(AVERAGE(CZ266:DB266),AVERAGE(CT266:CV266),AVERAGE(CQ266:CS266)),IF(BL266="Frente de Izquierda",AVERAGE(CZ266:DB266)-MIN(AVERAGE(CW266:CY266),AVERAGE(CT266:CV266),AVERAGE(CQ266:CS266)),"N/A"))))</f>
        <v>N/A</v>
      </c>
      <c r="DD266" t="str">
        <f>IF(BE266="Unión por la Patria (Frente de Todos)",CN266-AVERAGE(CK266,CQ266,CT266),IF(BE266="Juntos por el Cambio",CK266-AVERAGE(CN266,CQ266,CT266),IF(BE266="La Libertad Avanza",CQ266-AVERAGE(CK266,CN266,CT266),IF(BE266="Frente de Izquierda",CT266-AVERAGE(CK266,CN266,CQ266),"N/A"))))</f>
        <v>N/A</v>
      </c>
      <c r="DE266" t="str">
        <f>IF(BE266="Unión por la Patria (Frente de Todos)",AVERAGE(CJ266:CL266,CP266:CU266),IF(BE266="Juntos por el Cambio",AVERAGE(CM266:CU266),IF(BE266="La Libertad Avanza",AVERAGE(CS266:CU266,CJ266:CO266),IF(BE266="Frente de Izquierda",AVERAGE(CJ266:CR266),"N/A"))))</f>
        <v>N/A</v>
      </c>
      <c r="DF266" t="s">
        <v>518</v>
      </c>
      <c r="DG266" t="s">
        <v>518</v>
      </c>
      <c r="DH266" t="s">
        <v>518</v>
      </c>
      <c r="DI266" t="s">
        <v>518</v>
      </c>
      <c r="DJ266" t="s">
        <v>518</v>
      </c>
      <c r="DK266" t="s">
        <v>518</v>
      </c>
      <c r="DL266" t="s">
        <v>518</v>
      </c>
      <c r="DM266" t="s">
        <v>518</v>
      </c>
      <c r="DN266" t="s">
        <v>518</v>
      </c>
      <c r="DO266" t="s">
        <v>518</v>
      </c>
      <c r="DP266" t="s">
        <v>518</v>
      </c>
      <c r="DQ266" t="s">
        <v>518</v>
      </c>
      <c r="DR266" t="s">
        <v>518</v>
      </c>
      <c r="DS266" t="s">
        <v>518</v>
      </c>
      <c r="DT266" t="s">
        <v>518</v>
      </c>
      <c r="DU266" t="s">
        <v>518</v>
      </c>
      <c r="DV266" t="s">
        <v>518</v>
      </c>
      <c r="DW266" t="s">
        <v>518</v>
      </c>
      <c r="DX266" t="s">
        <v>518</v>
      </c>
      <c r="DY266" t="s">
        <v>518</v>
      </c>
      <c r="DZ266" t="s">
        <v>518</v>
      </c>
    </row>
    <row r="267" spans="1:130" x14ac:dyDescent="0.2">
      <c r="A267" s="44">
        <v>269</v>
      </c>
      <c r="B267" s="44" t="s">
        <v>518</v>
      </c>
      <c r="C267" s="44" t="s">
        <v>41</v>
      </c>
      <c r="D267" s="44">
        <v>6</v>
      </c>
      <c r="E267" s="44">
        <v>3</v>
      </c>
      <c r="F267" s="44">
        <v>3</v>
      </c>
      <c r="G267" s="44">
        <v>4</v>
      </c>
      <c r="H267" s="44">
        <v>4</v>
      </c>
      <c r="I267" s="44">
        <v>3</v>
      </c>
      <c r="J267" s="44">
        <v>6</v>
      </c>
      <c r="K267" s="44">
        <f>AVERAGE(ABS(F267-4),ABS(G267-4),ABS(H267-4),ABS(I267-4),ABS(J267-4))</f>
        <v>0.8</v>
      </c>
      <c r="L267" s="44">
        <v>3</v>
      </c>
      <c r="M267" s="44">
        <v>3</v>
      </c>
      <c r="N267" s="44">
        <v>4</v>
      </c>
      <c r="O267" s="9">
        <f>AVERAGE(L267:N267)</f>
        <v>3.3333333333333335</v>
      </c>
      <c r="P267" s="44">
        <v>4</v>
      </c>
      <c r="Q267" s="44">
        <v>4</v>
      </c>
      <c r="R267" s="44">
        <v>2</v>
      </c>
      <c r="S267" s="44">
        <v>4</v>
      </c>
      <c r="T267" s="44">
        <f>-P267+Q267-R267+S267</f>
        <v>2</v>
      </c>
      <c r="U267" s="44"/>
      <c r="V267" s="44"/>
      <c r="W267" s="44"/>
      <c r="X267" s="44"/>
      <c r="Y267" s="44"/>
      <c r="Z267" s="44"/>
      <c r="AA267" s="44"/>
      <c r="AB267" s="44"/>
      <c r="AC267" s="44"/>
      <c r="AD267" s="44"/>
      <c r="AE267" s="44"/>
      <c r="AF267" s="44"/>
      <c r="AG267" s="44" t="e">
        <f>AVERAGE(U267:AF267)</f>
        <v>#DIV/0!</v>
      </c>
      <c r="AH267" s="44">
        <v>3</v>
      </c>
      <c r="AI267" s="44">
        <v>3</v>
      </c>
      <c r="AJ267" s="44">
        <v>3</v>
      </c>
      <c r="AK267" s="44">
        <v>3</v>
      </c>
      <c r="AL267" s="44">
        <v>3</v>
      </c>
      <c r="AM267" s="44">
        <v>3</v>
      </c>
      <c r="AN267" s="44">
        <v>3</v>
      </c>
      <c r="AO267" s="44">
        <v>3</v>
      </c>
      <c r="AP267" s="44">
        <v>3</v>
      </c>
      <c r="AQ267" s="44">
        <v>3</v>
      </c>
      <c r="AR267" s="44">
        <v>3</v>
      </c>
      <c r="AS267" s="44">
        <v>3</v>
      </c>
      <c r="AT267" t="str">
        <f>IF(C267="Unión por la Patria (Frente de Todos)",AVERAGE(AK267:AM267)-MIN(AVERAGE(AH267:AJ267),AVERAGE(AN267:AP267),AVERAGE(AQ267:AS267)),IF(C267="Juntos por el Cambio",AVERAGE(AH267:AJ267)-MIN(AVERAGE(AK267:AM267),AVERAGE(AN267:AP267),AVERAGE(AQ267:AS267)),IF(C267="La Libertad Avanza",AVERAGE(AN267:AP267)-MIN(AVERAGE(AQ267:AS267),AVERAGE(AK267:AM267),AVERAGE(AH267:AJ267)),IF(C267="Frente de Izquierda",AVERAGE(AQ267:AS267)-MIN(AVERAGE(AN267:AP267),AVERAGE(AK267:AM267),AVERAGE(AH267:AJ267)),"N/A"))))</f>
        <v>N/A</v>
      </c>
      <c r="AU267">
        <f>MAX(SUM(AH267:AJ267),SUM(AK267:AM267),SUM(AN267:AP267),SUM(AQ267:AS267))-MIN(SUM(AH267:AJ267),SUM(AK267:AM267),SUM(AN267:AP267),SUM(AQ267:AS267))</f>
        <v>0</v>
      </c>
      <c r="AV267" t="str">
        <f>IF(C267="Unión por la Patria (Frente de Todos)",AVERAGE(AK267:AM267)-AVERAGE(AH267:AJ267,AN267:AP267,AQ267:AS267),IF(C267="Juntos por el Cambio",AVERAGE(AH267:AJ267)-AVERAGE(AK267:AS267),IF(C267="La Libertad Avanza",AVERAGE(AN267:AP267)-AVERAGE(AQ267:AS267,AH267:AM267),IF(C267="Frente de Izquierda",AVERAGE(AQ267:AS267)-AVERAGE(AH267:AP267),"N/A"))))</f>
        <v>N/A</v>
      </c>
      <c r="AW267" t="str">
        <f>IF(C267="Unión por la Patria (Frente de Todos)",AK267-MIN(AH267,AN267,AQ267),IF(C267="Juntos por el Cambio",AH267-MIN(AK267,AN267,AQ267),IF(C267="La Libertad Avanza",AN267-MIN(AH267,AK267,AQ267),IF(C267="Frente de Izquierda",AQ267-MIN(AH267,AK267,AN267),"N/A"))))</f>
        <v>N/A</v>
      </c>
      <c r="AX267">
        <f>MAX(AH267,AK267,AN267,AQ267)-MIN(AH267,AK267,AN267,AQ267)</f>
        <v>0</v>
      </c>
      <c r="AY267" t="str">
        <f>IF(C267="Unión por la Patria (Frente de Todos)",AK267-AVERAGE(AQ267,AN267,AH267),IF(C267="Juntos por el Cambio",AH267-AVERAGE(AK267,AN267,AQ267),IF(C267="La Libertad Avanza",AN267-AVERAGE(AQ267,AK267,AH267),IF(C267="Frente de Izquierda",AQ267-AVERAGE(AN267,AK267,AH267),"N/A"))))</f>
        <v>N/A</v>
      </c>
      <c r="AZ267" t="str">
        <f>IF(C267="Unión por la Patria (Frente de Todos)",AL267-MIN(AI267,AO267,AR267),IF(C267="Juntos por el Cambio",AI267-MIN(AL267,AO267,AR267),IF(C267="La Libertad Avanza",AO267-MIN(AI267,AL267,AR267),IF(C267="Frente de Izquierda",AR267-MIN(AI267,AL267,AO267),"N/A"))))</f>
        <v>N/A</v>
      </c>
      <c r="BA267">
        <f>MAX(AI267,AL267,AO267,AR267)-MIN(AI267,AL267,AO267,AR267)</f>
        <v>0</v>
      </c>
      <c r="BB267" t="str">
        <f>IF(C267="Unión por la Patria (Frente de Todos)",AL267-AVERAGE(AI267,AO267,AR267),IF(C267="Juntos por el Cambio",AI267-AVERAGE(AL267,AO267,AR267),IF(C267="La Libertad Avanza",AO267-AVERAGE(AI267,AL267,AR267),IF(C267="Frente de Izquierda",AR267-AVERAGE(AI267,AL267,AO267),"N/A"))))</f>
        <v>N/A</v>
      </c>
      <c r="BC267" t="str">
        <f>IF(C267="Unión por la Patria (Frente de Todos)",AVERAGE(AH267:AJ267,AN267:AS267),IF(C267="Juntos por el Cambio",AVERAGE(AK267:AS267),IF(C267="La Libertad Avanza",AVERAGE(AQ267:AS267,AH267:AM267),IF(C267="Frente de Izquierda",AVERAGE(AH267:AP267),"N/A"))))</f>
        <v>N/A</v>
      </c>
      <c r="BE267" t="s">
        <v>518</v>
      </c>
      <c r="BF267" t="s">
        <v>518</v>
      </c>
      <c r="BG267" t="s">
        <v>518</v>
      </c>
      <c r="BH267" t="s">
        <v>518</v>
      </c>
      <c r="BI267" t="s">
        <v>518</v>
      </c>
      <c r="BJ267" t="s">
        <v>518</v>
      </c>
      <c r="BK267" t="s">
        <v>518</v>
      </c>
      <c r="BL267" t="s">
        <v>518</v>
      </c>
      <c r="BM267" t="s">
        <v>518</v>
      </c>
      <c r="BN267" t="s">
        <v>518</v>
      </c>
      <c r="BO267" t="s">
        <v>518</v>
      </c>
      <c r="BP267" t="s">
        <v>518</v>
      </c>
      <c r="BQ267" t="s">
        <v>518</v>
      </c>
      <c r="BR267" t="s">
        <v>518</v>
      </c>
      <c r="BS267" t="s">
        <v>518</v>
      </c>
      <c r="BT267" t="s">
        <v>518</v>
      </c>
      <c r="BU267" t="s">
        <v>518</v>
      </c>
      <c r="BV267" t="s">
        <v>518</v>
      </c>
      <c r="BW267" t="s">
        <v>518</v>
      </c>
      <c r="BX267" t="s">
        <v>518</v>
      </c>
      <c r="BY267" t="s">
        <v>518</v>
      </c>
      <c r="BZ267" t="s">
        <v>518</v>
      </c>
      <c r="CA267" t="s">
        <v>518</v>
      </c>
      <c r="CB267" t="s">
        <v>518</v>
      </c>
      <c r="CC267" t="s">
        <v>518</v>
      </c>
      <c r="CD267" t="s">
        <v>518</v>
      </c>
      <c r="CE267" t="s">
        <v>518</v>
      </c>
      <c r="CF267" t="s">
        <v>518</v>
      </c>
      <c r="CG267" t="s">
        <v>518</v>
      </c>
      <c r="CH267" t="s">
        <v>518</v>
      </c>
      <c r="CI267" t="s">
        <v>518</v>
      </c>
      <c r="CJ267" t="s">
        <v>518</v>
      </c>
      <c r="CK267" t="s">
        <v>518</v>
      </c>
      <c r="CL267" t="s">
        <v>518</v>
      </c>
      <c r="CM267" t="s">
        <v>518</v>
      </c>
      <c r="CN267" t="s">
        <v>518</v>
      </c>
      <c r="CO267" t="s">
        <v>518</v>
      </c>
      <c r="CP267" t="s">
        <v>518</v>
      </c>
      <c r="CQ267" t="s">
        <v>518</v>
      </c>
      <c r="CR267" t="s">
        <v>518</v>
      </c>
      <c r="CS267" t="s">
        <v>518</v>
      </c>
      <c r="CT267" t="s">
        <v>518</v>
      </c>
      <c r="CU267" t="s">
        <v>518</v>
      </c>
      <c r="CV267" t="str">
        <f>IF(BE267="Unión por la Patria (Frente de Todos)",AVERAGE(CM267:CO267)-MIN(AVERAGE(CJ267:CL267),AVERAGE(CP267:CR267),AVERAGE(CS267:CU267)),IF(BE267="Juntos por el Cambio",AVERAGE(CJ267:CL267)-MIN(AVERAGE(CM267:CO267),AVERAGE(CP267:CR267),AVERAGE(CS267:CU267)),IF(BE267="La Libertad Avanza",AVERAGE(CP267:CR267)-MIN(AVERAGE(CS267:CU267),AVERAGE(CM267:CO267),AVERAGE(CJ267:CL267)),IF(BE267="Frente de Izquierda",AVERAGE(CS267:CU267)-MIN(AVERAGE(CP267:CR267),AVERAGE(CM267:CO267),AVERAGE(CJ267:CL267)),"N/A"))))</f>
        <v>N/A</v>
      </c>
      <c r="CW267" t="str">
        <f>IF(BF267="Unión por la Patria (Frente de Todos)",AVERAGE(CN267:CP267)-MIN(AVERAGE(CK267:CM267),AVERAGE(CQ267:CS267),AVERAGE(CT267:CV267)),IF(BF267="Juntos por el Cambio",AVERAGE(CK267:CM267)-MIN(AVERAGE(CN267:CP267),AVERAGE(CQ267:CS267),AVERAGE(CT267:CV267)),IF(BF267="La Libertad Avanza",AVERAGE(CQ267:CS267)-MIN(AVERAGE(CT267:CV267),AVERAGE(CN267:CP267),AVERAGE(CK267:CM267)),IF(BF267="Frente de Izquierda",AVERAGE(CT267:CV267)-MIN(AVERAGE(CQ267:CS267),AVERAGE(CN267:CP267),AVERAGE(CK267:CM267)),"N/A"))))</f>
        <v>N/A</v>
      </c>
      <c r="CX267" t="str">
        <f>IF(BG267="Unión por la Patria (Frente de Todos)",AVERAGE(CO267:CQ267)-MIN(AVERAGE(CL267:CN267),AVERAGE(CR267:CT267),AVERAGE(CU267:CW267)),IF(BG267="Juntos por el Cambio",AVERAGE(CL267:CN267)-MIN(AVERAGE(CO267:CQ267),AVERAGE(CR267:CT267),AVERAGE(CU267:CW267)),IF(BG267="La Libertad Avanza",AVERAGE(CR267:CT267)-MIN(AVERAGE(CU267:CW267),AVERAGE(CO267:CQ267),AVERAGE(CL267:CN267)),IF(BG267="Frente de Izquierda",AVERAGE(CU267:CW267)-MIN(AVERAGE(CR267:CT267),AVERAGE(CO267:CQ267),AVERAGE(CL267:CN267)),"N/A"))))</f>
        <v>N/A</v>
      </c>
      <c r="CY267" t="str">
        <f>IF(BH267="Unión por la Patria (Frente de Todos)",AVERAGE(CP267:CR267)-MIN(AVERAGE(CM267:CO267),AVERAGE(CS267:CU267),AVERAGE(CV267:CX267)),IF(BH267="Juntos por el Cambio",AVERAGE(CM267:CO267)-MIN(AVERAGE(CP267:CR267),AVERAGE(CS267:CU267),AVERAGE(CV267:CX267)),IF(BH267="La Libertad Avanza",AVERAGE(CS267:CU267)-MIN(AVERAGE(CV267:CX267),AVERAGE(CP267:CR267),AVERAGE(CM267:CO267)),IF(BH267="Frente de Izquierda",AVERAGE(CV267:CX267)-MIN(AVERAGE(CS267:CU267),AVERAGE(CP267:CR267),AVERAGE(CM267:CO267)),"N/A"))))</f>
        <v>N/A</v>
      </c>
      <c r="CZ267" t="str">
        <f>IF(BI267="Unión por la Patria (Frente de Todos)",AVERAGE(CQ267:CS267)-MIN(AVERAGE(CN267:CP267),AVERAGE(CT267:CV267),AVERAGE(CW267:CY267)),IF(BI267="Juntos por el Cambio",AVERAGE(CN267:CP267)-MIN(AVERAGE(CQ267:CS267),AVERAGE(CT267:CV267),AVERAGE(CW267:CY267)),IF(BI267="La Libertad Avanza",AVERAGE(CT267:CV267)-MIN(AVERAGE(CW267:CY267),AVERAGE(CQ267:CS267),AVERAGE(CN267:CP267)),IF(BI267="Frente de Izquierda",AVERAGE(CW267:CY267)-MIN(AVERAGE(CT267:CV267),AVERAGE(CQ267:CS267),AVERAGE(CN267:CP267)),"N/A"))))</f>
        <v>N/A</v>
      </c>
      <c r="DA267" t="str">
        <f>IF(BJ267="Unión por la Patria (Frente de Todos)",AVERAGE(CR267:CT267)-MIN(AVERAGE(CO267:CQ267),AVERAGE(CU267:CW267),AVERAGE(CX267:CZ267)),IF(BJ267="Juntos por el Cambio",AVERAGE(CO267:CQ267)-MIN(AVERAGE(CR267:CT267),AVERAGE(CU267:CW267),AVERAGE(CX267:CZ267)),IF(BJ267="La Libertad Avanza",AVERAGE(CU267:CW267)-MIN(AVERAGE(CX267:CZ267),AVERAGE(CR267:CT267),AVERAGE(CO267:CQ267)),IF(BJ267="Frente de Izquierda",AVERAGE(CX267:CZ267)-MIN(AVERAGE(CU267:CW267),AVERAGE(CR267:CT267),AVERAGE(CO267:CQ267)),"N/A"))))</f>
        <v>N/A</v>
      </c>
      <c r="DB267" t="str">
        <f>IF(BK267="Unión por la Patria (Frente de Todos)",AVERAGE(CS267:CU267)-MIN(AVERAGE(CP267:CR267),AVERAGE(CV267:CX267),AVERAGE(CY267:DA267)),IF(BK267="Juntos por el Cambio",AVERAGE(CP267:CR267)-MIN(AVERAGE(CS267:CU267),AVERAGE(CV267:CX267),AVERAGE(CY267:DA267)),IF(BK267="La Libertad Avanza",AVERAGE(CV267:CX267)-MIN(AVERAGE(CY267:DA267),AVERAGE(CS267:CU267),AVERAGE(CP267:CR267)),IF(BK267="Frente de Izquierda",AVERAGE(CY267:DA267)-MIN(AVERAGE(CV267:CX267),AVERAGE(CS267:CU267),AVERAGE(CP267:CR267)),"N/A"))))</f>
        <v>N/A</v>
      </c>
      <c r="DC267" t="str">
        <f>IF(BL267="Unión por la Patria (Frente de Todos)",AVERAGE(CT267:CV267)-MIN(AVERAGE(CQ267:CS267),AVERAGE(CW267:CY267),AVERAGE(CZ267:DB267)),IF(BL267="Juntos por el Cambio",AVERAGE(CQ267:CS267)-MIN(AVERAGE(CT267:CV267),AVERAGE(CW267:CY267),AVERAGE(CZ267:DB267)),IF(BL267="La Libertad Avanza",AVERAGE(CW267:CY267)-MIN(AVERAGE(CZ267:DB267),AVERAGE(CT267:CV267),AVERAGE(CQ267:CS267)),IF(BL267="Frente de Izquierda",AVERAGE(CZ267:DB267)-MIN(AVERAGE(CW267:CY267),AVERAGE(CT267:CV267),AVERAGE(CQ267:CS267)),"N/A"))))</f>
        <v>N/A</v>
      </c>
      <c r="DD267" t="str">
        <f>IF(BE267="Unión por la Patria (Frente de Todos)",CN267-AVERAGE(CK267,CQ267,CT267),IF(BE267="Juntos por el Cambio",CK267-AVERAGE(CN267,CQ267,CT267),IF(BE267="La Libertad Avanza",CQ267-AVERAGE(CK267,CN267,CT267),IF(BE267="Frente de Izquierda",CT267-AVERAGE(CK267,CN267,CQ267),"N/A"))))</f>
        <v>N/A</v>
      </c>
      <c r="DE267" t="str">
        <f>IF(BE267="Unión por la Patria (Frente de Todos)",AVERAGE(CJ267:CL267,CP267:CU267),IF(BE267="Juntos por el Cambio",AVERAGE(CM267:CU267),IF(BE267="La Libertad Avanza",AVERAGE(CS267:CU267,CJ267:CO267),IF(BE267="Frente de Izquierda",AVERAGE(CJ267:CR267),"N/A"))))</f>
        <v>N/A</v>
      </c>
      <c r="DF267" t="s">
        <v>518</v>
      </c>
      <c r="DG267" t="s">
        <v>518</v>
      </c>
      <c r="DH267" t="s">
        <v>518</v>
      </c>
      <c r="DI267" t="s">
        <v>518</v>
      </c>
      <c r="DJ267" t="s">
        <v>518</v>
      </c>
      <c r="DK267" t="s">
        <v>518</v>
      </c>
      <c r="DL267" t="s">
        <v>518</v>
      </c>
      <c r="DM267" t="s">
        <v>518</v>
      </c>
      <c r="DN267" t="s">
        <v>518</v>
      </c>
      <c r="DO267" t="s">
        <v>518</v>
      </c>
      <c r="DP267" t="s">
        <v>518</v>
      </c>
      <c r="DQ267" t="s">
        <v>518</v>
      </c>
      <c r="DR267" t="s">
        <v>518</v>
      </c>
      <c r="DS267" t="s">
        <v>518</v>
      </c>
      <c r="DT267" t="s">
        <v>518</v>
      </c>
      <c r="DU267" t="s">
        <v>518</v>
      </c>
      <c r="DV267" t="s">
        <v>518</v>
      </c>
      <c r="DW267" t="s">
        <v>518</v>
      </c>
      <c r="DX267" t="s">
        <v>518</v>
      </c>
      <c r="DY267" t="s">
        <v>518</v>
      </c>
      <c r="DZ267" t="s">
        <v>518</v>
      </c>
    </row>
    <row r="268" spans="1:130" x14ac:dyDescent="0.2">
      <c r="A268" s="44">
        <v>285</v>
      </c>
      <c r="B268" s="44" t="s">
        <v>518</v>
      </c>
      <c r="C268" s="44" t="s">
        <v>45</v>
      </c>
      <c r="D268" s="44">
        <v>1</v>
      </c>
      <c r="E268" s="44">
        <v>1</v>
      </c>
      <c r="F268" s="44">
        <v>1</v>
      </c>
      <c r="G268" s="44">
        <v>1</v>
      </c>
      <c r="H268" s="44">
        <v>1</v>
      </c>
      <c r="I268" s="44">
        <v>1</v>
      </c>
      <c r="J268" s="44">
        <v>1</v>
      </c>
      <c r="K268" s="44">
        <f>AVERAGE(ABS(F268-4),ABS(G268-4),ABS(H268-4),ABS(I268-4),ABS(J268-4))</f>
        <v>3</v>
      </c>
      <c r="L268" s="44">
        <v>1</v>
      </c>
      <c r="M268" s="44">
        <v>1</v>
      </c>
      <c r="N268" s="44">
        <v>1</v>
      </c>
      <c r="O268" s="9">
        <f>AVERAGE(L268:N268)</f>
        <v>1</v>
      </c>
      <c r="P268" s="44">
        <v>1</v>
      </c>
      <c r="Q268" s="44">
        <v>1</v>
      </c>
      <c r="R268" s="44">
        <v>1</v>
      </c>
      <c r="S268" s="44">
        <v>1</v>
      </c>
      <c r="T268" s="44">
        <f>-P268+Q268-R268+S268</f>
        <v>0</v>
      </c>
      <c r="U268" s="44"/>
      <c r="V268" s="44"/>
      <c r="W268" s="44"/>
      <c r="X268" s="44"/>
      <c r="Y268" s="44"/>
      <c r="Z268" s="44"/>
      <c r="AA268" s="44"/>
      <c r="AB268" s="44"/>
      <c r="AC268" s="44"/>
      <c r="AD268" s="44"/>
      <c r="AE268" s="44"/>
      <c r="AF268" s="44"/>
      <c r="AG268" s="44" t="e">
        <f>AVERAGE(U268:AF268)</f>
        <v>#DIV/0!</v>
      </c>
      <c r="AH268" s="44">
        <v>1</v>
      </c>
      <c r="AI268" s="44">
        <v>1</v>
      </c>
      <c r="AJ268" s="44">
        <v>1</v>
      </c>
      <c r="AK268" s="44">
        <v>1</v>
      </c>
      <c r="AL268" s="44">
        <v>1</v>
      </c>
      <c r="AM268" s="44">
        <v>1</v>
      </c>
      <c r="AN268" s="44">
        <v>1</v>
      </c>
      <c r="AO268" s="44">
        <v>1</v>
      </c>
      <c r="AP268" s="44">
        <v>1</v>
      </c>
      <c r="AQ268" s="44">
        <v>1</v>
      </c>
      <c r="AR268" s="44">
        <v>1</v>
      </c>
      <c r="AS268" s="44">
        <v>1</v>
      </c>
      <c r="AT268" t="str">
        <f>IF(C268="Unión por la Patria (Frente de Todos)",AVERAGE(AK268:AM268)-MIN(AVERAGE(AH268:AJ268),AVERAGE(AN268:AP268),AVERAGE(AQ268:AS268)),IF(C268="Juntos por el Cambio",AVERAGE(AH268:AJ268)-MIN(AVERAGE(AK268:AM268),AVERAGE(AN268:AP268),AVERAGE(AQ268:AS268)),IF(C268="La Libertad Avanza",AVERAGE(AN268:AP268)-MIN(AVERAGE(AQ268:AS268),AVERAGE(AK268:AM268),AVERAGE(AH268:AJ268)),IF(C268="Frente de Izquierda",AVERAGE(AQ268:AS268)-MIN(AVERAGE(AN268:AP268),AVERAGE(AK268:AM268),AVERAGE(AH268:AJ268)),"N/A"))))</f>
        <v>N/A</v>
      </c>
      <c r="AU268">
        <f>MAX(SUM(AH268:AJ268),SUM(AK268:AM268),SUM(AN268:AP268),SUM(AQ268:AS268))-MIN(SUM(AH268:AJ268),SUM(AK268:AM268),SUM(AN268:AP268),SUM(AQ268:AS268))</f>
        <v>0</v>
      </c>
      <c r="AV268" t="str">
        <f>IF(C268="Unión por la Patria (Frente de Todos)",AVERAGE(AK268:AM268)-AVERAGE(AH268:AJ268,AN268:AP268,AQ268:AS268),IF(C268="Juntos por el Cambio",AVERAGE(AH268:AJ268)-AVERAGE(AK268:AS268),IF(C268="La Libertad Avanza",AVERAGE(AN268:AP268)-AVERAGE(AQ268:AS268,AH268:AM268),IF(C268="Frente de Izquierda",AVERAGE(AQ268:AS268)-AVERAGE(AH268:AP268),"N/A"))))</f>
        <v>N/A</v>
      </c>
      <c r="AW268" t="str">
        <f>IF(C268="Unión por la Patria (Frente de Todos)",AK268-MIN(AH268,AN268,AQ268),IF(C268="Juntos por el Cambio",AH268-MIN(AK268,AN268,AQ268),IF(C268="La Libertad Avanza",AN268-MIN(AH268,AK268,AQ268),IF(C268="Frente de Izquierda",AQ268-MIN(AH268,AK268,AN268),"N/A"))))</f>
        <v>N/A</v>
      </c>
      <c r="AX268">
        <f>MAX(AH268,AK268,AN268,AQ268)-MIN(AH268,AK268,AN268,AQ268)</f>
        <v>0</v>
      </c>
      <c r="AY268" t="str">
        <f>IF(C268="Unión por la Patria (Frente de Todos)",AK268-AVERAGE(AQ268,AN268,AH268),IF(C268="Juntos por el Cambio",AH268-AVERAGE(AK268,AN268,AQ268),IF(C268="La Libertad Avanza",AN268-AVERAGE(AQ268,AK268,AH268),IF(C268="Frente de Izquierda",AQ268-AVERAGE(AN268,AK268,AH268),"N/A"))))</f>
        <v>N/A</v>
      </c>
      <c r="AZ268" t="str">
        <f>IF(C268="Unión por la Patria (Frente de Todos)",AL268-MIN(AI268,AO268,AR268),IF(C268="Juntos por el Cambio",AI268-MIN(AL268,AO268,AR268),IF(C268="La Libertad Avanza",AO268-MIN(AI268,AL268,AR268),IF(C268="Frente de Izquierda",AR268-MIN(AI268,AL268,AO268),"N/A"))))</f>
        <v>N/A</v>
      </c>
      <c r="BA268">
        <f>MAX(AI268,AL268,AO268,AR268)-MIN(AI268,AL268,AO268,AR268)</f>
        <v>0</v>
      </c>
      <c r="BB268" t="str">
        <f>IF(C268="Unión por la Patria (Frente de Todos)",AL268-AVERAGE(AI268,AO268,AR268),IF(C268="Juntos por el Cambio",AI268-AVERAGE(AL268,AO268,AR268),IF(C268="La Libertad Avanza",AO268-AVERAGE(AI268,AL268,AR268),IF(C268="Frente de Izquierda",AR268-AVERAGE(AI268,AL268,AO268),"N/A"))))</f>
        <v>N/A</v>
      </c>
      <c r="BC268" t="str">
        <f>IF(C268="Unión por la Patria (Frente de Todos)",AVERAGE(AH268:AJ268,AN268:AS268),IF(C268="Juntos por el Cambio",AVERAGE(AK268:AS268),IF(C268="La Libertad Avanza",AVERAGE(AQ268:AS268,AH268:AM268),IF(C268="Frente de Izquierda",AVERAGE(AH268:AP268),"N/A"))))</f>
        <v>N/A</v>
      </c>
      <c r="BE268" t="s">
        <v>518</v>
      </c>
      <c r="BF268" t="s">
        <v>518</v>
      </c>
      <c r="BG268" t="s">
        <v>518</v>
      </c>
      <c r="BH268" t="s">
        <v>518</v>
      </c>
      <c r="BI268" t="s">
        <v>518</v>
      </c>
      <c r="BJ268" t="s">
        <v>518</v>
      </c>
      <c r="BK268" t="s">
        <v>518</v>
      </c>
      <c r="BL268" t="s">
        <v>518</v>
      </c>
      <c r="BM268" t="s">
        <v>518</v>
      </c>
      <c r="BN268" t="s">
        <v>518</v>
      </c>
      <c r="BO268" t="s">
        <v>518</v>
      </c>
      <c r="BP268" t="s">
        <v>518</v>
      </c>
      <c r="BQ268" t="s">
        <v>518</v>
      </c>
      <c r="BR268" t="s">
        <v>518</v>
      </c>
      <c r="BS268" t="s">
        <v>518</v>
      </c>
      <c r="BT268" t="s">
        <v>518</v>
      </c>
      <c r="BU268" t="s">
        <v>518</v>
      </c>
      <c r="BV268" t="s">
        <v>518</v>
      </c>
      <c r="BW268" t="s">
        <v>518</v>
      </c>
      <c r="BX268" t="s">
        <v>518</v>
      </c>
      <c r="BY268" t="s">
        <v>518</v>
      </c>
      <c r="BZ268" t="s">
        <v>518</v>
      </c>
      <c r="CA268" t="s">
        <v>518</v>
      </c>
      <c r="CB268" t="s">
        <v>518</v>
      </c>
      <c r="CC268" t="s">
        <v>518</v>
      </c>
      <c r="CD268" t="s">
        <v>518</v>
      </c>
      <c r="CE268" t="s">
        <v>518</v>
      </c>
      <c r="CF268" t="s">
        <v>518</v>
      </c>
      <c r="CG268" t="s">
        <v>518</v>
      </c>
      <c r="CH268" t="s">
        <v>518</v>
      </c>
      <c r="CI268" t="s">
        <v>518</v>
      </c>
      <c r="CJ268" t="s">
        <v>518</v>
      </c>
      <c r="CK268" t="s">
        <v>518</v>
      </c>
      <c r="CL268" t="s">
        <v>518</v>
      </c>
      <c r="CM268" t="s">
        <v>518</v>
      </c>
      <c r="CN268" t="s">
        <v>518</v>
      </c>
      <c r="CO268" t="s">
        <v>518</v>
      </c>
      <c r="CP268" t="s">
        <v>518</v>
      </c>
      <c r="CQ268" t="s">
        <v>518</v>
      </c>
      <c r="CR268" t="s">
        <v>518</v>
      </c>
      <c r="CS268" t="s">
        <v>518</v>
      </c>
      <c r="CT268" t="s">
        <v>518</v>
      </c>
      <c r="CU268" t="s">
        <v>518</v>
      </c>
      <c r="CV268" t="str">
        <f>IF(BE268="Unión por la Patria (Frente de Todos)",AVERAGE(CM268:CO268)-MIN(AVERAGE(CJ268:CL268),AVERAGE(CP268:CR268),AVERAGE(CS268:CU268)),IF(BE268="Juntos por el Cambio",AVERAGE(CJ268:CL268)-MIN(AVERAGE(CM268:CO268),AVERAGE(CP268:CR268),AVERAGE(CS268:CU268)),IF(BE268="La Libertad Avanza",AVERAGE(CP268:CR268)-MIN(AVERAGE(CS268:CU268),AVERAGE(CM268:CO268),AVERAGE(CJ268:CL268)),IF(BE268="Frente de Izquierda",AVERAGE(CS268:CU268)-MIN(AVERAGE(CP268:CR268),AVERAGE(CM268:CO268),AVERAGE(CJ268:CL268)),"N/A"))))</f>
        <v>N/A</v>
      </c>
      <c r="CW268" t="str">
        <f>IF(BF268="Unión por la Patria (Frente de Todos)",AVERAGE(CN268:CP268)-MIN(AVERAGE(CK268:CM268),AVERAGE(CQ268:CS268),AVERAGE(CT268:CV268)),IF(BF268="Juntos por el Cambio",AVERAGE(CK268:CM268)-MIN(AVERAGE(CN268:CP268),AVERAGE(CQ268:CS268),AVERAGE(CT268:CV268)),IF(BF268="La Libertad Avanza",AVERAGE(CQ268:CS268)-MIN(AVERAGE(CT268:CV268),AVERAGE(CN268:CP268),AVERAGE(CK268:CM268)),IF(BF268="Frente de Izquierda",AVERAGE(CT268:CV268)-MIN(AVERAGE(CQ268:CS268),AVERAGE(CN268:CP268),AVERAGE(CK268:CM268)),"N/A"))))</f>
        <v>N/A</v>
      </c>
      <c r="CX268" t="str">
        <f>IF(BG268="Unión por la Patria (Frente de Todos)",AVERAGE(CO268:CQ268)-MIN(AVERAGE(CL268:CN268),AVERAGE(CR268:CT268),AVERAGE(CU268:CW268)),IF(BG268="Juntos por el Cambio",AVERAGE(CL268:CN268)-MIN(AVERAGE(CO268:CQ268),AVERAGE(CR268:CT268),AVERAGE(CU268:CW268)),IF(BG268="La Libertad Avanza",AVERAGE(CR268:CT268)-MIN(AVERAGE(CU268:CW268),AVERAGE(CO268:CQ268),AVERAGE(CL268:CN268)),IF(BG268="Frente de Izquierda",AVERAGE(CU268:CW268)-MIN(AVERAGE(CR268:CT268),AVERAGE(CO268:CQ268),AVERAGE(CL268:CN268)),"N/A"))))</f>
        <v>N/A</v>
      </c>
      <c r="CY268" t="str">
        <f>IF(BH268="Unión por la Patria (Frente de Todos)",AVERAGE(CP268:CR268)-MIN(AVERAGE(CM268:CO268),AVERAGE(CS268:CU268),AVERAGE(CV268:CX268)),IF(BH268="Juntos por el Cambio",AVERAGE(CM268:CO268)-MIN(AVERAGE(CP268:CR268),AVERAGE(CS268:CU268),AVERAGE(CV268:CX268)),IF(BH268="La Libertad Avanza",AVERAGE(CS268:CU268)-MIN(AVERAGE(CV268:CX268),AVERAGE(CP268:CR268),AVERAGE(CM268:CO268)),IF(BH268="Frente de Izquierda",AVERAGE(CV268:CX268)-MIN(AVERAGE(CS268:CU268),AVERAGE(CP268:CR268),AVERAGE(CM268:CO268)),"N/A"))))</f>
        <v>N/A</v>
      </c>
      <c r="CZ268" t="str">
        <f>IF(BI268="Unión por la Patria (Frente de Todos)",AVERAGE(CQ268:CS268)-MIN(AVERAGE(CN268:CP268),AVERAGE(CT268:CV268),AVERAGE(CW268:CY268)),IF(BI268="Juntos por el Cambio",AVERAGE(CN268:CP268)-MIN(AVERAGE(CQ268:CS268),AVERAGE(CT268:CV268),AVERAGE(CW268:CY268)),IF(BI268="La Libertad Avanza",AVERAGE(CT268:CV268)-MIN(AVERAGE(CW268:CY268),AVERAGE(CQ268:CS268),AVERAGE(CN268:CP268)),IF(BI268="Frente de Izquierda",AVERAGE(CW268:CY268)-MIN(AVERAGE(CT268:CV268),AVERAGE(CQ268:CS268),AVERAGE(CN268:CP268)),"N/A"))))</f>
        <v>N/A</v>
      </c>
      <c r="DA268" t="str">
        <f>IF(BJ268="Unión por la Patria (Frente de Todos)",AVERAGE(CR268:CT268)-MIN(AVERAGE(CO268:CQ268),AVERAGE(CU268:CW268),AVERAGE(CX268:CZ268)),IF(BJ268="Juntos por el Cambio",AVERAGE(CO268:CQ268)-MIN(AVERAGE(CR268:CT268),AVERAGE(CU268:CW268),AVERAGE(CX268:CZ268)),IF(BJ268="La Libertad Avanza",AVERAGE(CU268:CW268)-MIN(AVERAGE(CX268:CZ268),AVERAGE(CR268:CT268),AVERAGE(CO268:CQ268)),IF(BJ268="Frente de Izquierda",AVERAGE(CX268:CZ268)-MIN(AVERAGE(CU268:CW268),AVERAGE(CR268:CT268),AVERAGE(CO268:CQ268)),"N/A"))))</f>
        <v>N/A</v>
      </c>
      <c r="DB268" t="str">
        <f>IF(BK268="Unión por la Patria (Frente de Todos)",AVERAGE(CS268:CU268)-MIN(AVERAGE(CP268:CR268),AVERAGE(CV268:CX268),AVERAGE(CY268:DA268)),IF(BK268="Juntos por el Cambio",AVERAGE(CP268:CR268)-MIN(AVERAGE(CS268:CU268),AVERAGE(CV268:CX268),AVERAGE(CY268:DA268)),IF(BK268="La Libertad Avanza",AVERAGE(CV268:CX268)-MIN(AVERAGE(CY268:DA268),AVERAGE(CS268:CU268),AVERAGE(CP268:CR268)),IF(BK268="Frente de Izquierda",AVERAGE(CY268:DA268)-MIN(AVERAGE(CV268:CX268),AVERAGE(CS268:CU268),AVERAGE(CP268:CR268)),"N/A"))))</f>
        <v>N/A</v>
      </c>
      <c r="DC268" t="str">
        <f>IF(BL268="Unión por la Patria (Frente de Todos)",AVERAGE(CT268:CV268)-MIN(AVERAGE(CQ268:CS268),AVERAGE(CW268:CY268),AVERAGE(CZ268:DB268)),IF(BL268="Juntos por el Cambio",AVERAGE(CQ268:CS268)-MIN(AVERAGE(CT268:CV268),AVERAGE(CW268:CY268),AVERAGE(CZ268:DB268)),IF(BL268="La Libertad Avanza",AVERAGE(CW268:CY268)-MIN(AVERAGE(CZ268:DB268),AVERAGE(CT268:CV268),AVERAGE(CQ268:CS268)),IF(BL268="Frente de Izquierda",AVERAGE(CZ268:DB268)-MIN(AVERAGE(CW268:CY268),AVERAGE(CT268:CV268),AVERAGE(CQ268:CS268)),"N/A"))))</f>
        <v>N/A</v>
      </c>
      <c r="DD268" t="str">
        <f>IF(BE268="Unión por la Patria (Frente de Todos)",CN268-AVERAGE(CK268,CQ268,CT268),IF(BE268="Juntos por el Cambio",CK268-AVERAGE(CN268,CQ268,CT268),IF(BE268="La Libertad Avanza",CQ268-AVERAGE(CK268,CN268,CT268),IF(BE268="Frente de Izquierda",CT268-AVERAGE(CK268,CN268,CQ268),"N/A"))))</f>
        <v>N/A</v>
      </c>
      <c r="DE268" t="str">
        <f>IF(BE268="Unión por la Patria (Frente de Todos)",AVERAGE(CJ268:CL268,CP268:CU268),IF(BE268="Juntos por el Cambio",AVERAGE(CM268:CU268),IF(BE268="La Libertad Avanza",AVERAGE(CS268:CU268,CJ268:CO268),IF(BE268="Frente de Izquierda",AVERAGE(CJ268:CR268),"N/A"))))</f>
        <v>N/A</v>
      </c>
      <c r="DF268" t="s">
        <v>518</v>
      </c>
      <c r="DG268" t="s">
        <v>518</v>
      </c>
      <c r="DH268" t="s">
        <v>518</v>
      </c>
      <c r="DI268" t="s">
        <v>518</v>
      </c>
      <c r="DJ268" t="s">
        <v>518</v>
      </c>
      <c r="DK268" t="s">
        <v>518</v>
      </c>
      <c r="DL268" t="s">
        <v>518</v>
      </c>
      <c r="DM268" t="s">
        <v>518</v>
      </c>
      <c r="DN268" t="s">
        <v>518</v>
      </c>
      <c r="DO268" t="s">
        <v>518</v>
      </c>
      <c r="DP268" t="s">
        <v>518</v>
      </c>
      <c r="DQ268" t="s">
        <v>518</v>
      </c>
      <c r="DR268" t="s">
        <v>518</v>
      </c>
      <c r="DS268" t="s">
        <v>518</v>
      </c>
      <c r="DT268" t="s">
        <v>518</v>
      </c>
      <c r="DU268" t="s">
        <v>518</v>
      </c>
      <c r="DV268" t="s">
        <v>518</v>
      </c>
      <c r="DW268" t="s">
        <v>518</v>
      </c>
      <c r="DX268" t="s">
        <v>518</v>
      </c>
      <c r="DY268" t="s">
        <v>518</v>
      </c>
      <c r="DZ268" t="s">
        <v>518</v>
      </c>
    </row>
    <row r="269" spans="1:130" x14ac:dyDescent="0.2">
      <c r="A269" s="44">
        <v>381</v>
      </c>
      <c r="B269" s="44" t="s">
        <v>518</v>
      </c>
      <c r="C269" s="44" t="s">
        <v>41</v>
      </c>
      <c r="D269" s="44">
        <v>2</v>
      </c>
      <c r="E269" s="44">
        <v>4</v>
      </c>
      <c r="F269" s="44">
        <v>2</v>
      </c>
      <c r="G269" s="44">
        <v>5</v>
      </c>
      <c r="H269" s="44">
        <v>5</v>
      </c>
      <c r="I269" s="44">
        <v>5</v>
      </c>
      <c r="J269" s="44">
        <v>3</v>
      </c>
      <c r="K269" s="44">
        <f>AVERAGE(ABS(F269-4),ABS(G269-4),ABS(H269-4),ABS(I269-4),ABS(J269-4))</f>
        <v>1.2</v>
      </c>
      <c r="L269" s="44">
        <v>5</v>
      </c>
      <c r="M269" s="44">
        <v>5</v>
      </c>
      <c r="N269" s="44">
        <v>6</v>
      </c>
      <c r="O269" s="9">
        <f>AVERAGE(L269:N269)</f>
        <v>5.333333333333333</v>
      </c>
      <c r="P269" s="44">
        <v>5</v>
      </c>
      <c r="Q269" s="44">
        <v>5</v>
      </c>
      <c r="R269" s="44">
        <v>3</v>
      </c>
      <c r="S269" s="44">
        <v>6</v>
      </c>
      <c r="T269" s="44">
        <f>-P269+Q269-R269+S269</f>
        <v>3</v>
      </c>
      <c r="U269" s="44"/>
      <c r="V269" s="44"/>
      <c r="W269" s="44"/>
      <c r="X269" s="44"/>
      <c r="Y269" s="44"/>
      <c r="Z269" s="44"/>
      <c r="AA269" s="44"/>
      <c r="AB269" s="44"/>
      <c r="AC269" s="44"/>
      <c r="AD269" s="44"/>
      <c r="AE269" s="44"/>
      <c r="AF269" s="44"/>
      <c r="AG269" s="44" t="e">
        <f>AVERAGE(U269:AF269)</f>
        <v>#DIV/0!</v>
      </c>
      <c r="AH269" s="44">
        <v>3</v>
      </c>
      <c r="AI269" s="44">
        <v>5</v>
      </c>
      <c r="AJ269" s="44">
        <v>5</v>
      </c>
      <c r="AK269" s="44">
        <v>3</v>
      </c>
      <c r="AL269" s="44">
        <v>5</v>
      </c>
      <c r="AM269" s="44">
        <v>5</v>
      </c>
      <c r="AN269" s="44">
        <v>2</v>
      </c>
      <c r="AO269" s="44">
        <v>4</v>
      </c>
      <c r="AP269" s="44">
        <v>4</v>
      </c>
      <c r="AQ269" s="44">
        <v>3</v>
      </c>
      <c r="AR269" s="44">
        <v>5</v>
      </c>
      <c r="AS269" s="44">
        <v>5</v>
      </c>
      <c r="AT269" t="str">
        <f>IF(C269="Unión por la Patria (Frente de Todos)",AVERAGE(AK269:AM269)-MIN(AVERAGE(AH269:AJ269),AVERAGE(AN269:AP269),AVERAGE(AQ269:AS269)),IF(C269="Juntos por el Cambio",AVERAGE(AH269:AJ269)-MIN(AVERAGE(AK269:AM269),AVERAGE(AN269:AP269),AVERAGE(AQ269:AS269)),IF(C269="La Libertad Avanza",AVERAGE(AN269:AP269)-MIN(AVERAGE(AQ269:AS269),AVERAGE(AK269:AM269),AVERAGE(AH269:AJ269)),IF(C269="Frente de Izquierda",AVERAGE(AQ269:AS269)-MIN(AVERAGE(AN269:AP269),AVERAGE(AK269:AM269),AVERAGE(AH269:AJ269)),"N/A"))))</f>
        <v>N/A</v>
      </c>
      <c r="AU269">
        <f>MAX(SUM(AH269:AJ269),SUM(AK269:AM269),SUM(AN269:AP269),SUM(AQ269:AS269))-MIN(SUM(AH269:AJ269),SUM(AK269:AM269),SUM(AN269:AP269),SUM(AQ269:AS269))</f>
        <v>3</v>
      </c>
      <c r="AV269" t="str">
        <f>IF(C269="Unión por la Patria (Frente de Todos)",AVERAGE(AK269:AM269)-AVERAGE(AH269:AJ269,AN269:AP269,AQ269:AS269),IF(C269="Juntos por el Cambio",AVERAGE(AH269:AJ269)-AVERAGE(AK269:AS269),IF(C269="La Libertad Avanza",AVERAGE(AN269:AP269)-AVERAGE(AQ269:AS269,AH269:AM269),IF(C269="Frente de Izquierda",AVERAGE(AQ269:AS269)-AVERAGE(AH269:AP269),"N/A"))))</f>
        <v>N/A</v>
      </c>
      <c r="AW269" t="str">
        <f>IF(C269="Unión por la Patria (Frente de Todos)",AK269-MIN(AH269,AN269,AQ269),IF(C269="Juntos por el Cambio",AH269-MIN(AK269,AN269,AQ269),IF(C269="La Libertad Avanza",AN269-MIN(AH269,AK269,AQ269),IF(C269="Frente de Izquierda",AQ269-MIN(AH269,AK269,AN269),"N/A"))))</f>
        <v>N/A</v>
      </c>
      <c r="AX269">
        <f>MAX(AH269,AK269,AN269,AQ269)-MIN(AH269,AK269,AN269,AQ269)</f>
        <v>1</v>
      </c>
      <c r="AY269" t="str">
        <f>IF(C269="Unión por la Patria (Frente de Todos)",AK269-AVERAGE(AQ269,AN269,AH269),IF(C269="Juntos por el Cambio",AH269-AVERAGE(AK269,AN269,AQ269),IF(C269="La Libertad Avanza",AN269-AVERAGE(AQ269,AK269,AH269),IF(C269="Frente de Izquierda",AQ269-AVERAGE(AN269,AK269,AH269),"N/A"))))</f>
        <v>N/A</v>
      </c>
      <c r="AZ269" t="str">
        <f>IF(C269="Unión por la Patria (Frente de Todos)",AL269-MIN(AI269,AO269,AR269),IF(C269="Juntos por el Cambio",AI269-MIN(AL269,AO269,AR269),IF(C269="La Libertad Avanza",AO269-MIN(AI269,AL269,AR269),IF(C269="Frente de Izquierda",AR269-MIN(AI269,AL269,AO269),"N/A"))))</f>
        <v>N/A</v>
      </c>
      <c r="BA269">
        <f>MAX(AI269,AL269,AO269,AR269)-MIN(AI269,AL269,AO269,AR269)</f>
        <v>1</v>
      </c>
      <c r="BB269" t="str">
        <f>IF(C269="Unión por la Patria (Frente de Todos)",AL269-AVERAGE(AI269,AO269,AR269),IF(C269="Juntos por el Cambio",AI269-AVERAGE(AL269,AO269,AR269),IF(C269="La Libertad Avanza",AO269-AVERAGE(AI269,AL269,AR269),IF(C269="Frente de Izquierda",AR269-AVERAGE(AI269,AL269,AO269),"N/A"))))</f>
        <v>N/A</v>
      </c>
      <c r="BC269" t="str">
        <f>IF(C269="Unión por la Patria (Frente de Todos)",AVERAGE(AH269:AJ269,AN269:AS269),IF(C269="Juntos por el Cambio",AVERAGE(AK269:AS269),IF(C269="La Libertad Avanza",AVERAGE(AQ269:AS269,AH269:AM269),IF(C269="Frente de Izquierda",AVERAGE(AH269:AP269),"N/A"))))</f>
        <v>N/A</v>
      </c>
      <c r="BE269" t="s">
        <v>518</v>
      </c>
      <c r="BF269" t="s">
        <v>518</v>
      </c>
      <c r="BG269" t="s">
        <v>518</v>
      </c>
      <c r="BH269" t="s">
        <v>518</v>
      </c>
      <c r="BI269" t="s">
        <v>518</v>
      </c>
      <c r="BJ269" t="s">
        <v>518</v>
      </c>
      <c r="BK269" t="s">
        <v>518</v>
      </c>
      <c r="BL269" t="s">
        <v>518</v>
      </c>
      <c r="BM269" t="s">
        <v>518</v>
      </c>
      <c r="BN269" t="s">
        <v>518</v>
      </c>
      <c r="BO269" t="s">
        <v>518</v>
      </c>
      <c r="BP269" t="s">
        <v>518</v>
      </c>
      <c r="BQ269" t="s">
        <v>518</v>
      </c>
      <c r="BR269" t="s">
        <v>518</v>
      </c>
      <c r="BS269" t="s">
        <v>518</v>
      </c>
      <c r="BT269" t="s">
        <v>518</v>
      </c>
      <c r="BU269" t="s">
        <v>518</v>
      </c>
      <c r="BV269" t="s">
        <v>518</v>
      </c>
      <c r="BW269" t="s">
        <v>518</v>
      </c>
      <c r="BX269" t="s">
        <v>518</v>
      </c>
      <c r="BY269" t="s">
        <v>518</v>
      </c>
      <c r="BZ269" t="s">
        <v>518</v>
      </c>
      <c r="CA269" t="s">
        <v>518</v>
      </c>
      <c r="CB269" t="s">
        <v>518</v>
      </c>
      <c r="CC269" t="s">
        <v>518</v>
      </c>
      <c r="CD269" t="s">
        <v>518</v>
      </c>
      <c r="CE269" t="s">
        <v>518</v>
      </c>
      <c r="CF269" t="s">
        <v>518</v>
      </c>
      <c r="CG269" t="s">
        <v>518</v>
      </c>
      <c r="CH269" t="s">
        <v>518</v>
      </c>
      <c r="CI269" t="s">
        <v>518</v>
      </c>
      <c r="CJ269" t="s">
        <v>518</v>
      </c>
      <c r="CK269" t="s">
        <v>518</v>
      </c>
      <c r="CL269" t="s">
        <v>518</v>
      </c>
      <c r="CM269" t="s">
        <v>518</v>
      </c>
      <c r="CN269" t="s">
        <v>518</v>
      </c>
      <c r="CO269" t="s">
        <v>518</v>
      </c>
      <c r="CP269" t="s">
        <v>518</v>
      </c>
      <c r="CQ269" t="s">
        <v>518</v>
      </c>
      <c r="CR269" t="s">
        <v>518</v>
      </c>
      <c r="CS269" t="s">
        <v>518</v>
      </c>
      <c r="CT269" t="s">
        <v>518</v>
      </c>
      <c r="CU269" t="s">
        <v>518</v>
      </c>
      <c r="CV269" t="str">
        <f>IF(BE269="Unión por la Patria (Frente de Todos)",AVERAGE(CM269:CO269)-MIN(AVERAGE(CJ269:CL269),AVERAGE(CP269:CR269),AVERAGE(CS269:CU269)),IF(BE269="Juntos por el Cambio",AVERAGE(CJ269:CL269)-MIN(AVERAGE(CM269:CO269),AVERAGE(CP269:CR269),AVERAGE(CS269:CU269)),IF(BE269="La Libertad Avanza",AVERAGE(CP269:CR269)-MIN(AVERAGE(CS269:CU269),AVERAGE(CM269:CO269),AVERAGE(CJ269:CL269)),IF(BE269="Frente de Izquierda",AVERAGE(CS269:CU269)-MIN(AVERAGE(CP269:CR269),AVERAGE(CM269:CO269),AVERAGE(CJ269:CL269)),"N/A"))))</f>
        <v>N/A</v>
      </c>
      <c r="CW269" t="str">
        <f>IF(BF269="Unión por la Patria (Frente de Todos)",AVERAGE(CN269:CP269)-MIN(AVERAGE(CK269:CM269),AVERAGE(CQ269:CS269),AVERAGE(CT269:CV269)),IF(BF269="Juntos por el Cambio",AVERAGE(CK269:CM269)-MIN(AVERAGE(CN269:CP269),AVERAGE(CQ269:CS269),AVERAGE(CT269:CV269)),IF(BF269="La Libertad Avanza",AVERAGE(CQ269:CS269)-MIN(AVERAGE(CT269:CV269),AVERAGE(CN269:CP269),AVERAGE(CK269:CM269)),IF(BF269="Frente de Izquierda",AVERAGE(CT269:CV269)-MIN(AVERAGE(CQ269:CS269),AVERAGE(CN269:CP269),AVERAGE(CK269:CM269)),"N/A"))))</f>
        <v>N/A</v>
      </c>
      <c r="CX269" t="str">
        <f>IF(BG269="Unión por la Patria (Frente de Todos)",AVERAGE(CO269:CQ269)-MIN(AVERAGE(CL269:CN269),AVERAGE(CR269:CT269),AVERAGE(CU269:CW269)),IF(BG269="Juntos por el Cambio",AVERAGE(CL269:CN269)-MIN(AVERAGE(CO269:CQ269),AVERAGE(CR269:CT269),AVERAGE(CU269:CW269)),IF(BG269="La Libertad Avanza",AVERAGE(CR269:CT269)-MIN(AVERAGE(CU269:CW269),AVERAGE(CO269:CQ269),AVERAGE(CL269:CN269)),IF(BG269="Frente de Izquierda",AVERAGE(CU269:CW269)-MIN(AVERAGE(CR269:CT269),AVERAGE(CO269:CQ269),AVERAGE(CL269:CN269)),"N/A"))))</f>
        <v>N/A</v>
      </c>
      <c r="CY269" t="str">
        <f>IF(BH269="Unión por la Patria (Frente de Todos)",AVERAGE(CP269:CR269)-MIN(AVERAGE(CM269:CO269),AVERAGE(CS269:CU269),AVERAGE(CV269:CX269)),IF(BH269="Juntos por el Cambio",AVERAGE(CM269:CO269)-MIN(AVERAGE(CP269:CR269),AVERAGE(CS269:CU269),AVERAGE(CV269:CX269)),IF(BH269="La Libertad Avanza",AVERAGE(CS269:CU269)-MIN(AVERAGE(CV269:CX269),AVERAGE(CP269:CR269),AVERAGE(CM269:CO269)),IF(BH269="Frente de Izquierda",AVERAGE(CV269:CX269)-MIN(AVERAGE(CS269:CU269),AVERAGE(CP269:CR269),AVERAGE(CM269:CO269)),"N/A"))))</f>
        <v>N/A</v>
      </c>
      <c r="CZ269" t="str">
        <f>IF(BI269="Unión por la Patria (Frente de Todos)",AVERAGE(CQ269:CS269)-MIN(AVERAGE(CN269:CP269),AVERAGE(CT269:CV269),AVERAGE(CW269:CY269)),IF(BI269="Juntos por el Cambio",AVERAGE(CN269:CP269)-MIN(AVERAGE(CQ269:CS269),AVERAGE(CT269:CV269),AVERAGE(CW269:CY269)),IF(BI269="La Libertad Avanza",AVERAGE(CT269:CV269)-MIN(AVERAGE(CW269:CY269),AVERAGE(CQ269:CS269),AVERAGE(CN269:CP269)),IF(BI269="Frente de Izquierda",AVERAGE(CW269:CY269)-MIN(AVERAGE(CT269:CV269),AVERAGE(CQ269:CS269),AVERAGE(CN269:CP269)),"N/A"))))</f>
        <v>N/A</v>
      </c>
      <c r="DA269" t="str">
        <f>IF(BJ269="Unión por la Patria (Frente de Todos)",AVERAGE(CR269:CT269)-MIN(AVERAGE(CO269:CQ269),AVERAGE(CU269:CW269),AVERAGE(CX269:CZ269)),IF(BJ269="Juntos por el Cambio",AVERAGE(CO269:CQ269)-MIN(AVERAGE(CR269:CT269),AVERAGE(CU269:CW269),AVERAGE(CX269:CZ269)),IF(BJ269="La Libertad Avanza",AVERAGE(CU269:CW269)-MIN(AVERAGE(CX269:CZ269),AVERAGE(CR269:CT269),AVERAGE(CO269:CQ269)),IF(BJ269="Frente de Izquierda",AVERAGE(CX269:CZ269)-MIN(AVERAGE(CU269:CW269),AVERAGE(CR269:CT269),AVERAGE(CO269:CQ269)),"N/A"))))</f>
        <v>N/A</v>
      </c>
      <c r="DB269" t="str">
        <f>IF(BK269="Unión por la Patria (Frente de Todos)",AVERAGE(CS269:CU269)-MIN(AVERAGE(CP269:CR269),AVERAGE(CV269:CX269),AVERAGE(CY269:DA269)),IF(BK269="Juntos por el Cambio",AVERAGE(CP269:CR269)-MIN(AVERAGE(CS269:CU269),AVERAGE(CV269:CX269),AVERAGE(CY269:DA269)),IF(BK269="La Libertad Avanza",AVERAGE(CV269:CX269)-MIN(AVERAGE(CY269:DA269),AVERAGE(CS269:CU269),AVERAGE(CP269:CR269)),IF(BK269="Frente de Izquierda",AVERAGE(CY269:DA269)-MIN(AVERAGE(CV269:CX269),AVERAGE(CS269:CU269),AVERAGE(CP269:CR269)),"N/A"))))</f>
        <v>N/A</v>
      </c>
      <c r="DC269" t="str">
        <f>IF(BL269="Unión por la Patria (Frente de Todos)",AVERAGE(CT269:CV269)-MIN(AVERAGE(CQ269:CS269),AVERAGE(CW269:CY269),AVERAGE(CZ269:DB269)),IF(BL269="Juntos por el Cambio",AVERAGE(CQ269:CS269)-MIN(AVERAGE(CT269:CV269),AVERAGE(CW269:CY269),AVERAGE(CZ269:DB269)),IF(BL269="La Libertad Avanza",AVERAGE(CW269:CY269)-MIN(AVERAGE(CZ269:DB269),AVERAGE(CT269:CV269),AVERAGE(CQ269:CS269)),IF(BL269="Frente de Izquierda",AVERAGE(CZ269:DB269)-MIN(AVERAGE(CW269:CY269),AVERAGE(CT269:CV269),AVERAGE(CQ269:CS269)),"N/A"))))</f>
        <v>N/A</v>
      </c>
      <c r="DD269" t="str">
        <f>IF(BE269="Unión por la Patria (Frente de Todos)",CN269-AVERAGE(CK269,CQ269,CT269),IF(BE269="Juntos por el Cambio",CK269-AVERAGE(CN269,CQ269,CT269),IF(BE269="La Libertad Avanza",CQ269-AVERAGE(CK269,CN269,CT269),IF(BE269="Frente de Izquierda",CT269-AVERAGE(CK269,CN269,CQ269),"N/A"))))</f>
        <v>N/A</v>
      </c>
      <c r="DE269" t="str">
        <f>IF(BE269="Unión por la Patria (Frente de Todos)",AVERAGE(CJ269:CL269,CP269:CU269),IF(BE269="Juntos por el Cambio",AVERAGE(CM269:CU269),IF(BE269="La Libertad Avanza",AVERAGE(CS269:CU269,CJ269:CO269),IF(BE269="Frente de Izquierda",AVERAGE(CJ269:CR269),"N/A"))))</f>
        <v>N/A</v>
      </c>
      <c r="DF269" t="s">
        <v>518</v>
      </c>
      <c r="DG269" t="s">
        <v>518</v>
      </c>
      <c r="DH269" t="s">
        <v>518</v>
      </c>
      <c r="DI269" t="s">
        <v>518</v>
      </c>
      <c r="DJ269" t="s">
        <v>518</v>
      </c>
      <c r="DK269" t="s">
        <v>518</v>
      </c>
      <c r="DL269" t="s">
        <v>518</v>
      </c>
      <c r="DM269" t="s">
        <v>518</v>
      </c>
      <c r="DN269" t="s">
        <v>518</v>
      </c>
      <c r="DO269" t="s">
        <v>518</v>
      </c>
      <c r="DP269" t="s">
        <v>518</v>
      </c>
      <c r="DQ269" t="s">
        <v>518</v>
      </c>
      <c r="DR269" t="s">
        <v>518</v>
      </c>
      <c r="DS269" t="s">
        <v>518</v>
      </c>
      <c r="DT269" t="s">
        <v>518</v>
      </c>
      <c r="DU269" t="s">
        <v>518</v>
      </c>
      <c r="DV269" t="s">
        <v>518</v>
      </c>
      <c r="DW269" t="s">
        <v>518</v>
      </c>
      <c r="DX269" t="s">
        <v>518</v>
      </c>
      <c r="DY269" t="s">
        <v>518</v>
      </c>
      <c r="DZ269" t="s">
        <v>518</v>
      </c>
    </row>
    <row r="270" spans="1:130" x14ac:dyDescent="0.2">
      <c r="A270" s="44">
        <v>425</v>
      </c>
      <c r="B270" s="44" t="s">
        <v>518</v>
      </c>
      <c r="C270" s="44" t="s">
        <v>41</v>
      </c>
      <c r="D270" s="44">
        <v>7</v>
      </c>
      <c r="E270" s="44">
        <v>1</v>
      </c>
      <c r="F270" s="44">
        <v>5</v>
      </c>
      <c r="G270" s="44">
        <v>5</v>
      </c>
      <c r="H270" s="44">
        <v>3</v>
      </c>
      <c r="I270" s="44">
        <v>5</v>
      </c>
      <c r="J270" s="44">
        <v>5</v>
      </c>
      <c r="K270" s="44">
        <f>AVERAGE(ABS(F270-4),ABS(G270-4),ABS(H270-4),ABS(I270-4),ABS(J270-4))</f>
        <v>1</v>
      </c>
      <c r="L270" s="44">
        <v>3</v>
      </c>
      <c r="M270" s="44">
        <v>5</v>
      </c>
      <c r="N270" s="44">
        <v>3</v>
      </c>
      <c r="O270" s="9">
        <f>AVERAGE(L270:N270)</f>
        <v>3.6666666666666665</v>
      </c>
      <c r="P270" s="44">
        <v>3</v>
      </c>
      <c r="Q270" s="44">
        <v>5</v>
      </c>
      <c r="R270" s="44">
        <v>4</v>
      </c>
      <c r="S270" s="44">
        <v>5</v>
      </c>
      <c r="T270" s="44">
        <f>-P270+Q270-R270+S270</f>
        <v>3</v>
      </c>
      <c r="U270" s="44"/>
      <c r="V270" s="44"/>
      <c r="W270" s="44"/>
      <c r="X270" s="44"/>
      <c r="Y270" s="44"/>
      <c r="Z270" s="44"/>
      <c r="AA270" s="44"/>
      <c r="AB270" s="44"/>
      <c r="AC270" s="44"/>
      <c r="AD270" s="44"/>
      <c r="AE270" s="44"/>
      <c r="AF270" s="44"/>
      <c r="AG270" s="44" t="e">
        <f>AVERAGE(U270:AF270)</f>
        <v>#DIV/0!</v>
      </c>
      <c r="AH270" s="44"/>
      <c r="AI270" s="44"/>
      <c r="AJ270" s="44"/>
      <c r="AK270" s="44"/>
      <c r="AL270" s="44"/>
      <c r="AM270" s="44"/>
      <c r="AN270" s="44"/>
      <c r="AO270" s="44"/>
      <c r="AP270" s="44"/>
      <c r="AQ270" s="44"/>
      <c r="AR270" s="44"/>
      <c r="AS270" s="44"/>
      <c r="AT270" t="str">
        <f>IF(C270="Unión por la Patria (Frente de Todos)",AVERAGE(AK270:AM270)-MIN(AVERAGE(AH270:AJ270),AVERAGE(AN270:AP270),AVERAGE(AQ270:AS270)),IF(C270="Juntos por el Cambio",AVERAGE(AH270:AJ270)-MIN(AVERAGE(AK270:AM270),AVERAGE(AN270:AP270),AVERAGE(AQ270:AS270)),IF(C270="La Libertad Avanza",AVERAGE(AN270:AP270)-MIN(AVERAGE(AQ270:AS270),AVERAGE(AK270:AM270),AVERAGE(AH270:AJ270)),IF(C270="Frente de Izquierda",AVERAGE(AQ270:AS270)-MIN(AVERAGE(AN270:AP270),AVERAGE(AK270:AM270),AVERAGE(AH270:AJ270)),"N/A"))))</f>
        <v>N/A</v>
      </c>
      <c r="AU270">
        <f>MAX(SUM(AH270:AJ270),SUM(AK270:AM270),SUM(AN270:AP270),SUM(AQ270:AS270))-MIN(SUM(AH270:AJ270),SUM(AK270:AM270),SUM(AN270:AP270),SUM(AQ270:AS270))</f>
        <v>0</v>
      </c>
      <c r="AV270" t="str">
        <f>IF(C270="Unión por la Patria (Frente de Todos)",AVERAGE(AK270:AM270)-AVERAGE(AH270:AJ270,AN270:AP270,AQ270:AS270),IF(C270="Juntos por el Cambio",AVERAGE(AH270:AJ270)-AVERAGE(AK270:AS270),IF(C270="La Libertad Avanza",AVERAGE(AN270:AP270)-AVERAGE(AQ270:AS270,AH270:AM270),IF(C270="Frente de Izquierda",AVERAGE(AQ270:AS270)-AVERAGE(AH270:AP270),"N/A"))))</f>
        <v>N/A</v>
      </c>
      <c r="AW270" t="str">
        <f>IF(C270="Unión por la Patria (Frente de Todos)",AK270-MIN(AH270,AN270,AQ270),IF(C270="Juntos por el Cambio",AH270-MIN(AK270,AN270,AQ270),IF(C270="La Libertad Avanza",AN270-MIN(AH270,AK270,AQ270),IF(C270="Frente de Izquierda",AQ270-MIN(AH270,AK270,AN270),"N/A"))))</f>
        <v>N/A</v>
      </c>
      <c r="AX270">
        <f>MAX(AH270,AK270,AN270,AQ270)-MIN(AH270,AK270,AN270,AQ270)</f>
        <v>0</v>
      </c>
      <c r="AY270" t="str">
        <f>IF(C270="Unión por la Patria (Frente de Todos)",AK270-AVERAGE(AQ270,AN270,AH270),IF(C270="Juntos por el Cambio",AH270-AVERAGE(AK270,AN270,AQ270),IF(C270="La Libertad Avanza",AN270-AVERAGE(AQ270,AK270,AH270),IF(C270="Frente de Izquierda",AQ270-AVERAGE(AN270,AK270,AH270),"N/A"))))</f>
        <v>N/A</v>
      </c>
      <c r="AZ270" t="str">
        <f>IF(C270="Unión por la Patria (Frente de Todos)",AL270-MIN(AI270,AO270,AR270),IF(C270="Juntos por el Cambio",AI270-MIN(AL270,AO270,AR270),IF(C270="La Libertad Avanza",AO270-MIN(AI270,AL270,AR270),IF(C270="Frente de Izquierda",AR270-MIN(AI270,AL270,AO270),"N/A"))))</f>
        <v>N/A</v>
      </c>
      <c r="BA270">
        <f>MAX(AI270,AL270,AO270,AR270)-MIN(AI270,AL270,AO270,AR270)</f>
        <v>0</v>
      </c>
      <c r="BB270" t="str">
        <f>IF(C270="Unión por la Patria (Frente de Todos)",AL270-AVERAGE(AI270,AO270,AR270),IF(C270="Juntos por el Cambio",AI270-AVERAGE(AL270,AO270,AR270),IF(C270="La Libertad Avanza",AO270-AVERAGE(AI270,AL270,AR270),IF(C270="Frente de Izquierda",AR270-AVERAGE(AI270,AL270,AO270),"N/A"))))</f>
        <v>N/A</v>
      </c>
      <c r="BC270" t="str">
        <f>IF(C270="Unión por la Patria (Frente de Todos)",AVERAGE(AH270:AJ270,AN270:AS270),IF(C270="Juntos por el Cambio",AVERAGE(AK270:AS270),IF(C270="La Libertad Avanza",AVERAGE(AQ270:AS270,AH270:AM270),IF(C270="Frente de Izquierda",AVERAGE(AH270:AP270),"N/A"))))</f>
        <v>N/A</v>
      </c>
      <c r="BE270" t="s">
        <v>518</v>
      </c>
      <c r="BF270" t="s">
        <v>518</v>
      </c>
      <c r="BG270" t="s">
        <v>518</v>
      </c>
      <c r="BH270" t="s">
        <v>518</v>
      </c>
      <c r="BI270" t="s">
        <v>518</v>
      </c>
      <c r="BJ270" t="s">
        <v>518</v>
      </c>
      <c r="BK270" t="s">
        <v>518</v>
      </c>
      <c r="BL270" t="s">
        <v>518</v>
      </c>
      <c r="BM270" t="s">
        <v>518</v>
      </c>
      <c r="BN270" t="s">
        <v>518</v>
      </c>
      <c r="BO270" t="s">
        <v>518</v>
      </c>
      <c r="BP270" t="s">
        <v>518</v>
      </c>
      <c r="BQ270" t="s">
        <v>518</v>
      </c>
      <c r="BR270" t="s">
        <v>518</v>
      </c>
      <c r="BS270" t="s">
        <v>518</v>
      </c>
      <c r="BT270" t="s">
        <v>518</v>
      </c>
      <c r="BU270" t="s">
        <v>518</v>
      </c>
      <c r="BV270" t="s">
        <v>518</v>
      </c>
      <c r="BW270" t="s">
        <v>518</v>
      </c>
      <c r="BX270" t="s">
        <v>518</v>
      </c>
      <c r="BY270" t="s">
        <v>518</v>
      </c>
      <c r="BZ270" t="s">
        <v>518</v>
      </c>
      <c r="CA270" t="s">
        <v>518</v>
      </c>
      <c r="CB270" t="s">
        <v>518</v>
      </c>
      <c r="CC270" t="s">
        <v>518</v>
      </c>
      <c r="CD270" t="s">
        <v>518</v>
      </c>
      <c r="CE270" t="s">
        <v>518</v>
      </c>
      <c r="CF270" t="s">
        <v>518</v>
      </c>
      <c r="CG270" t="s">
        <v>518</v>
      </c>
      <c r="CH270" t="s">
        <v>518</v>
      </c>
      <c r="CI270" t="s">
        <v>518</v>
      </c>
      <c r="CJ270" t="s">
        <v>518</v>
      </c>
      <c r="CK270" t="s">
        <v>518</v>
      </c>
      <c r="CL270" t="s">
        <v>518</v>
      </c>
      <c r="CM270" t="s">
        <v>518</v>
      </c>
      <c r="CN270" t="s">
        <v>518</v>
      </c>
      <c r="CO270" t="s">
        <v>518</v>
      </c>
      <c r="CP270" t="s">
        <v>518</v>
      </c>
      <c r="CQ270" t="s">
        <v>518</v>
      </c>
      <c r="CR270" t="s">
        <v>518</v>
      </c>
      <c r="CS270" t="s">
        <v>518</v>
      </c>
      <c r="CT270" t="s">
        <v>518</v>
      </c>
      <c r="CU270" t="s">
        <v>518</v>
      </c>
      <c r="CV270" t="str">
        <f>IF(BE270="Unión por la Patria (Frente de Todos)",AVERAGE(CM270:CO270)-MIN(AVERAGE(CJ270:CL270),AVERAGE(CP270:CR270),AVERAGE(CS270:CU270)),IF(BE270="Juntos por el Cambio",AVERAGE(CJ270:CL270)-MIN(AVERAGE(CM270:CO270),AVERAGE(CP270:CR270),AVERAGE(CS270:CU270)),IF(BE270="La Libertad Avanza",AVERAGE(CP270:CR270)-MIN(AVERAGE(CS270:CU270),AVERAGE(CM270:CO270),AVERAGE(CJ270:CL270)),IF(BE270="Frente de Izquierda",AVERAGE(CS270:CU270)-MIN(AVERAGE(CP270:CR270),AVERAGE(CM270:CO270),AVERAGE(CJ270:CL270)),"N/A"))))</f>
        <v>N/A</v>
      </c>
      <c r="CW270" t="str">
        <f>IF(BF270="Unión por la Patria (Frente de Todos)",AVERAGE(CN270:CP270)-MIN(AVERAGE(CK270:CM270),AVERAGE(CQ270:CS270),AVERAGE(CT270:CV270)),IF(BF270="Juntos por el Cambio",AVERAGE(CK270:CM270)-MIN(AVERAGE(CN270:CP270),AVERAGE(CQ270:CS270),AVERAGE(CT270:CV270)),IF(BF270="La Libertad Avanza",AVERAGE(CQ270:CS270)-MIN(AVERAGE(CT270:CV270),AVERAGE(CN270:CP270),AVERAGE(CK270:CM270)),IF(BF270="Frente de Izquierda",AVERAGE(CT270:CV270)-MIN(AVERAGE(CQ270:CS270),AVERAGE(CN270:CP270),AVERAGE(CK270:CM270)),"N/A"))))</f>
        <v>N/A</v>
      </c>
      <c r="CX270" t="str">
        <f>IF(BG270="Unión por la Patria (Frente de Todos)",AVERAGE(CO270:CQ270)-MIN(AVERAGE(CL270:CN270),AVERAGE(CR270:CT270),AVERAGE(CU270:CW270)),IF(BG270="Juntos por el Cambio",AVERAGE(CL270:CN270)-MIN(AVERAGE(CO270:CQ270),AVERAGE(CR270:CT270),AVERAGE(CU270:CW270)),IF(BG270="La Libertad Avanza",AVERAGE(CR270:CT270)-MIN(AVERAGE(CU270:CW270),AVERAGE(CO270:CQ270),AVERAGE(CL270:CN270)),IF(BG270="Frente de Izquierda",AVERAGE(CU270:CW270)-MIN(AVERAGE(CR270:CT270),AVERAGE(CO270:CQ270),AVERAGE(CL270:CN270)),"N/A"))))</f>
        <v>N/A</v>
      </c>
      <c r="CY270" t="str">
        <f>IF(BH270="Unión por la Patria (Frente de Todos)",AVERAGE(CP270:CR270)-MIN(AVERAGE(CM270:CO270),AVERAGE(CS270:CU270),AVERAGE(CV270:CX270)),IF(BH270="Juntos por el Cambio",AVERAGE(CM270:CO270)-MIN(AVERAGE(CP270:CR270),AVERAGE(CS270:CU270),AVERAGE(CV270:CX270)),IF(BH270="La Libertad Avanza",AVERAGE(CS270:CU270)-MIN(AVERAGE(CV270:CX270),AVERAGE(CP270:CR270),AVERAGE(CM270:CO270)),IF(BH270="Frente de Izquierda",AVERAGE(CV270:CX270)-MIN(AVERAGE(CS270:CU270),AVERAGE(CP270:CR270),AVERAGE(CM270:CO270)),"N/A"))))</f>
        <v>N/A</v>
      </c>
      <c r="CZ270" t="str">
        <f>IF(BI270="Unión por la Patria (Frente de Todos)",AVERAGE(CQ270:CS270)-MIN(AVERAGE(CN270:CP270),AVERAGE(CT270:CV270),AVERAGE(CW270:CY270)),IF(BI270="Juntos por el Cambio",AVERAGE(CN270:CP270)-MIN(AVERAGE(CQ270:CS270),AVERAGE(CT270:CV270),AVERAGE(CW270:CY270)),IF(BI270="La Libertad Avanza",AVERAGE(CT270:CV270)-MIN(AVERAGE(CW270:CY270),AVERAGE(CQ270:CS270),AVERAGE(CN270:CP270)),IF(BI270="Frente de Izquierda",AVERAGE(CW270:CY270)-MIN(AVERAGE(CT270:CV270),AVERAGE(CQ270:CS270),AVERAGE(CN270:CP270)),"N/A"))))</f>
        <v>N/A</v>
      </c>
      <c r="DA270" t="str">
        <f>IF(BJ270="Unión por la Patria (Frente de Todos)",AVERAGE(CR270:CT270)-MIN(AVERAGE(CO270:CQ270),AVERAGE(CU270:CW270),AVERAGE(CX270:CZ270)),IF(BJ270="Juntos por el Cambio",AVERAGE(CO270:CQ270)-MIN(AVERAGE(CR270:CT270),AVERAGE(CU270:CW270),AVERAGE(CX270:CZ270)),IF(BJ270="La Libertad Avanza",AVERAGE(CU270:CW270)-MIN(AVERAGE(CX270:CZ270),AVERAGE(CR270:CT270),AVERAGE(CO270:CQ270)),IF(BJ270="Frente de Izquierda",AVERAGE(CX270:CZ270)-MIN(AVERAGE(CU270:CW270),AVERAGE(CR270:CT270),AVERAGE(CO270:CQ270)),"N/A"))))</f>
        <v>N/A</v>
      </c>
      <c r="DB270" t="str">
        <f>IF(BK270="Unión por la Patria (Frente de Todos)",AVERAGE(CS270:CU270)-MIN(AVERAGE(CP270:CR270),AVERAGE(CV270:CX270),AVERAGE(CY270:DA270)),IF(BK270="Juntos por el Cambio",AVERAGE(CP270:CR270)-MIN(AVERAGE(CS270:CU270),AVERAGE(CV270:CX270),AVERAGE(CY270:DA270)),IF(BK270="La Libertad Avanza",AVERAGE(CV270:CX270)-MIN(AVERAGE(CY270:DA270),AVERAGE(CS270:CU270),AVERAGE(CP270:CR270)),IF(BK270="Frente de Izquierda",AVERAGE(CY270:DA270)-MIN(AVERAGE(CV270:CX270),AVERAGE(CS270:CU270),AVERAGE(CP270:CR270)),"N/A"))))</f>
        <v>N/A</v>
      </c>
      <c r="DC270" t="str">
        <f>IF(BL270="Unión por la Patria (Frente de Todos)",AVERAGE(CT270:CV270)-MIN(AVERAGE(CQ270:CS270),AVERAGE(CW270:CY270),AVERAGE(CZ270:DB270)),IF(BL270="Juntos por el Cambio",AVERAGE(CQ270:CS270)-MIN(AVERAGE(CT270:CV270),AVERAGE(CW270:CY270),AVERAGE(CZ270:DB270)),IF(BL270="La Libertad Avanza",AVERAGE(CW270:CY270)-MIN(AVERAGE(CZ270:DB270),AVERAGE(CT270:CV270),AVERAGE(CQ270:CS270)),IF(BL270="Frente de Izquierda",AVERAGE(CZ270:DB270)-MIN(AVERAGE(CW270:CY270),AVERAGE(CT270:CV270),AVERAGE(CQ270:CS270)),"N/A"))))</f>
        <v>N/A</v>
      </c>
      <c r="DD270" t="str">
        <f>IF(BE270="Unión por la Patria (Frente de Todos)",CN270-AVERAGE(CK270,CQ270,CT270),IF(BE270="Juntos por el Cambio",CK270-AVERAGE(CN270,CQ270,CT270),IF(BE270="La Libertad Avanza",CQ270-AVERAGE(CK270,CN270,CT270),IF(BE270="Frente de Izquierda",CT270-AVERAGE(CK270,CN270,CQ270),"N/A"))))</f>
        <v>N/A</v>
      </c>
      <c r="DE270" t="str">
        <f>IF(BE270="Unión por la Patria (Frente de Todos)",AVERAGE(CJ270:CL270,CP270:CU270),IF(BE270="Juntos por el Cambio",AVERAGE(CM270:CU270),IF(BE270="La Libertad Avanza",AVERAGE(CS270:CU270,CJ270:CO270),IF(BE270="Frente de Izquierda",AVERAGE(CJ270:CR270),"N/A"))))</f>
        <v>N/A</v>
      </c>
      <c r="DF270" t="s">
        <v>518</v>
      </c>
      <c r="DG270" t="s">
        <v>518</v>
      </c>
      <c r="DH270" t="s">
        <v>518</v>
      </c>
      <c r="DI270" t="s">
        <v>518</v>
      </c>
      <c r="DJ270" t="s">
        <v>518</v>
      </c>
      <c r="DK270" t="s">
        <v>518</v>
      </c>
      <c r="DL270" t="s">
        <v>518</v>
      </c>
      <c r="DM270" t="s">
        <v>518</v>
      </c>
      <c r="DN270" t="s">
        <v>518</v>
      </c>
      <c r="DO270" t="s">
        <v>518</v>
      </c>
      <c r="DP270" t="s">
        <v>518</v>
      </c>
      <c r="DQ270" t="s">
        <v>518</v>
      </c>
      <c r="DR270" t="s">
        <v>518</v>
      </c>
      <c r="DS270" t="s">
        <v>518</v>
      </c>
      <c r="DT270" t="s">
        <v>518</v>
      </c>
      <c r="DU270" t="s">
        <v>518</v>
      </c>
      <c r="DV270" t="s">
        <v>518</v>
      </c>
      <c r="DW270" t="s">
        <v>518</v>
      </c>
      <c r="DX270" t="s">
        <v>518</v>
      </c>
      <c r="DY270" t="s">
        <v>518</v>
      </c>
      <c r="DZ270" t="s">
        <v>518</v>
      </c>
    </row>
    <row r="271" spans="1:130" x14ac:dyDescent="0.2">
      <c r="A271" s="44">
        <v>445</v>
      </c>
      <c r="B271" s="44" t="s">
        <v>518</v>
      </c>
      <c r="C271" s="44" t="s">
        <v>45</v>
      </c>
      <c r="D271" s="44">
        <v>1</v>
      </c>
      <c r="E271" s="44">
        <v>3</v>
      </c>
      <c r="F271" s="44">
        <v>4</v>
      </c>
      <c r="G271" s="44">
        <v>2</v>
      </c>
      <c r="H271" s="44">
        <v>2</v>
      </c>
      <c r="I271" s="44">
        <v>2</v>
      </c>
      <c r="J271" s="44">
        <v>4</v>
      </c>
      <c r="K271" s="44">
        <f>AVERAGE(ABS(F271-4),ABS(G271-4),ABS(H271-4),ABS(I271-4),ABS(J271-4))</f>
        <v>1.2</v>
      </c>
      <c r="L271" s="44">
        <v>4</v>
      </c>
      <c r="M271" s="44">
        <v>5</v>
      </c>
      <c r="N271" s="44">
        <v>6</v>
      </c>
      <c r="O271" s="9">
        <f>AVERAGE(L271:N271)</f>
        <v>5</v>
      </c>
      <c r="P271" s="44">
        <v>2</v>
      </c>
      <c r="Q271" s="44">
        <v>6</v>
      </c>
      <c r="R271" s="44">
        <v>2</v>
      </c>
      <c r="S271" s="44">
        <v>6</v>
      </c>
      <c r="T271" s="44">
        <f>-P271+Q271-R271+S271</f>
        <v>8</v>
      </c>
      <c r="U271" s="44"/>
      <c r="V271" s="44"/>
      <c r="W271" s="44"/>
      <c r="X271" s="44"/>
      <c r="Y271" s="44"/>
      <c r="Z271" s="44"/>
      <c r="AA271" s="44"/>
      <c r="AB271" s="44"/>
      <c r="AC271" s="44"/>
      <c r="AD271" s="44"/>
      <c r="AE271" s="44"/>
      <c r="AF271" s="44"/>
      <c r="AG271" s="44" t="e">
        <f>AVERAGE(U271:AF271)</f>
        <v>#DIV/0!</v>
      </c>
      <c r="AH271" s="44">
        <v>3</v>
      </c>
      <c r="AI271" s="44">
        <v>2</v>
      </c>
      <c r="AJ271" s="44">
        <v>3</v>
      </c>
      <c r="AK271" s="44">
        <v>1</v>
      </c>
      <c r="AL271" s="44">
        <v>1</v>
      </c>
      <c r="AM271" s="44">
        <v>3</v>
      </c>
      <c r="AN271" s="44">
        <v>3</v>
      </c>
      <c r="AO271" s="44">
        <v>2</v>
      </c>
      <c r="AP271" s="44">
        <v>3</v>
      </c>
      <c r="AQ271" s="44">
        <v>3</v>
      </c>
      <c r="AR271" s="44">
        <v>2</v>
      </c>
      <c r="AS271" s="44">
        <v>3</v>
      </c>
      <c r="AT271" t="str">
        <f>IF(C271="Unión por la Patria (Frente de Todos)",AVERAGE(AK271:AM271)-MIN(AVERAGE(AH271:AJ271),AVERAGE(AN271:AP271),AVERAGE(AQ271:AS271)),IF(C271="Juntos por el Cambio",AVERAGE(AH271:AJ271)-MIN(AVERAGE(AK271:AM271),AVERAGE(AN271:AP271),AVERAGE(AQ271:AS271)),IF(C271="La Libertad Avanza",AVERAGE(AN271:AP271)-MIN(AVERAGE(AQ271:AS271),AVERAGE(AK271:AM271),AVERAGE(AH271:AJ271)),IF(C271="Frente de Izquierda",AVERAGE(AQ271:AS271)-MIN(AVERAGE(AN271:AP271),AVERAGE(AK271:AM271),AVERAGE(AH271:AJ271)),"N/A"))))</f>
        <v>N/A</v>
      </c>
      <c r="AU271">
        <f>MAX(SUM(AH271:AJ271),SUM(AK271:AM271),SUM(AN271:AP271),SUM(AQ271:AS271))-MIN(SUM(AH271:AJ271),SUM(AK271:AM271),SUM(AN271:AP271),SUM(AQ271:AS271))</f>
        <v>3</v>
      </c>
      <c r="AV271" t="str">
        <f>IF(C271="Unión por la Patria (Frente de Todos)",AVERAGE(AK271:AM271)-AVERAGE(AH271:AJ271,AN271:AP271,AQ271:AS271),IF(C271="Juntos por el Cambio",AVERAGE(AH271:AJ271)-AVERAGE(AK271:AS271),IF(C271="La Libertad Avanza",AVERAGE(AN271:AP271)-AVERAGE(AQ271:AS271,AH271:AM271),IF(C271="Frente de Izquierda",AVERAGE(AQ271:AS271)-AVERAGE(AH271:AP271),"N/A"))))</f>
        <v>N/A</v>
      </c>
      <c r="AW271" t="str">
        <f>IF(C271="Unión por la Patria (Frente de Todos)",AK271-MIN(AH271,AN271,AQ271),IF(C271="Juntos por el Cambio",AH271-MIN(AK271,AN271,AQ271),IF(C271="La Libertad Avanza",AN271-MIN(AH271,AK271,AQ271),IF(C271="Frente de Izquierda",AQ271-MIN(AH271,AK271,AN271),"N/A"))))</f>
        <v>N/A</v>
      </c>
      <c r="AX271">
        <f>MAX(AH271,AK271,AN271,AQ271)-MIN(AH271,AK271,AN271,AQ271)</f>
        <v>2</v>
      </c>
      <c r="AY271" t="str">
        <f>IF(C271="Unión por la Patria (Frente de Todos)",AK271-AVERAGE(AQ271,AN271,AH271),IF(C271="Juntos por el Cambio",AH271-AVERAGE(AK271,AN271,AQ271),IF(C271="La Libertad Avanza",AN271-AVERAGE(AQ271,AK271,AH271),IF(C271="Frente de Izquierda",AQ271-AVERAGE(AN271,AK271,AH271),"N/A"))))</f>
        <v>N/A</v>
      </c>
      <c r="AZ271" t="str">
        <f>IF(C271="Unión por la Patria (Frente de Todos)",AL271-MIN(AI271,AO271,AR271),IF(C271="Juntos por el Cambio",AI271-MIN(AL271,AO271,AR271),IF(C271="La Libertad Avanza",AO271-MIN(AI271,AL271,AR271),IF(C271="Frente de Izquierda",AR271-MIN(AI271,AL271,AO271),"N/A"))))</f>
        <v>N/A</v>
      </c>
      <c r="BA271">
        <f>MAX(AI271,AL271,AO271,AR271)-MIN(AI271,AL271,AO271,AR271)</f>
        <v>1</v>
      </c>
      <c r="BB271" t="str">
        <f>IF(C271="Unión por la Patria (Frente de Todos)",AL271-AVERAGE(AI271,AO271,AR271),IF(C271="Juntos por el Cambio",AI271-AVERAGE(AL271,AO271,AR271),IF(C271="La Libertad Avanza",AO271-AVERAGE(AI271,AL271,AR271),IF(C271="Frente de Izquierda",AR271-AVERAGE(AI271,AL271,AO271),"N/A"))))</f>
        <v>N/A</v>
      </c>
      <c r="BC271" t="str">
        <f>IF(C271="Unión por la Patria (Frente de Todos)",AVERAGE(AH271:AJ271,AN271:AS271),IF(C271="Juntos por el Cambio",AVERAGE(AK271:AS271),IF(C271="La Libertad Avanza",AVERAGE(AQ271:AS271,AH271:AM271),IF(C271="Frente de Izquierda",AVERAGE(AH271:AP271),"N/A"))))</f>
        <v>N/A</v>
      </c>
      <c r="BE271" t="s">
        <v>518</v>
      </c>
      <c r="BF271" t="s">
        <v>518</v>
      </c>
      <c r="BG271" t="s">
        <v>518</v>
      </c>
      <c r="BH271" t="s">
        <v>518</v>
      </c>
      <c r="BI271" t="s">
        <v>518</v>
      </c>
      <c r="BJ271" t="s">
        <v>518</v>
      </c>
      <c r="BK271" t="s">
        <v>518</v>
      </c>
      <c r="BL271" t="s">
        <v>518</v>
      </c>
      <c r="BM271" t="s">
        <v>518</v>
      </c>
      <c r="BN271" t="s">
        <v>518</v>
      </c>
      <c r="BO271" t="s">
        <v>518</v>
      </c>
      <c r="BP271" t="s">
        <v>518</v>
      </c>
      <c r="BQ271" t="s">
        <v>518</v>
      </c>
      <c r="BR271" t="s">
        <v>518</v>
      </c>
      <c r="BS271" t="s">
        <v>518</v>
      </c>
      <c r="BT271" t="s">
        <v>518</v>
      </c>
      <c r="BU271" t="s">
        <v>518</v>
      </c>
      <c r="BV271" t="s">
        <v>518</v>
      </c>
      <c r="BW271" t="s">
        <v>518</v>
      </c>
      <c r="BX271" t="s">
        <v>518</v>
      </c>
      <c r="BY271" t="s">
        <v>518</v>
      </c>
      <c r="BZ271" t="s">
        <v>518</v>
      </c>
      <c r="CA271" t="s">
        <v>518</v>
      </c>
      <c r="CB271" t="s">
        <v>518</v>
      </c>
      <c r="CC271" t="s">
        <v>518</v>
      </c>
      <c r="CD271" t="s">
        <v>518</v>
      </c>
      <c r="CE271" t="s">
        <v>518</v>
      </c>
      <c r="CF271" t="s">
        <v>518</v>
      </c>
      <c r="CG271" t="s">
        <v>518</v>
      </c>
      <c r="CH271" t="s">
        <v>518</v>
      </c>
      <c r="CI271" t="s">
        <v>518</v>
      </c>
      <c r="CJ271" t="s">
        <v>518</v>
      </c>
      <c r="CK271" t="s">
        <v>518</v>
      </c>
      <c r="CL271" t="s">
        <v>518</v>
      </c>
      <c r="CM271" t="s">
        <v>518</v>
      </c>
      <c r="CN271" t="s">
        <v>518</v>
      </c>
      <c r="CO271" t="s">
        <v>518</v>
      </c>
      <c r="CP271" t="s">
        <v>518</v>
      </c>
      <c r="CQ271" t="s">
        <v>518</v>
      </c>
      <c r="CR271" t="s">
        <v>518</v>
      </c>
      <c r="CS271" t="s">
        <v>518</v>
      </c>
      <c r="CT271" t="s">
        <v>518</v>
      </c>
      <c r="CU271" t="s">
        <v>518</v>
      </c>
      <c r="CV271" t="str">
        <f>IF(BE271="Unión por la Patria (Frente de Todos)",AVERAGE(CM271:CO271)-MIN(AVERAGE(CJ271:CL271),AVERAGE(CP271:CR271),AVERAGE(CS271:CU271)),IF(BE271="Juntos por el Cambio",AVERAGE(CJ271:CL271)-MIN(AVERAGE(CM271:CO271),AVERAGE(CP271:CR271),AVERAGE(CS271:CU271)),IF(BE271="La Libertad Avanza",AVERAGE(CP271:CR271)-MIN(AVERAGE(CS271:CU271),AVERAGE(CM271:CO271),AVERAGE(CJ271:CL271)),IF(BE271="Frente de Izquierda",AVERAGE(CS271:CU271)-MIN(AVERAGE(CP271:CR271),AVERAGE(CM271:CO271),AVERAGE(CJ271:CL271)),"N/A"))))</f>
        <v>N/A</v>
      </c>
      <c r="CW271" t="str">
        <f>IF(BF271="Unión por la Patria (Frente de Todos)",AVERAGE(CN271:CP271)-MIN(AVERAGE(CK271:CM271),AVERAGE(CQ271:CS271),AVERAGE(CT271:CV271)),IF(BF271="Juntos por el Cambio",AVERAGE(CK271:CM271)-MIN(AVERAGE(CN271:CP271),AVERAGE(CQ271:CS271),AVERAGE(CT271:CV271)),IF(BF271="La Libertad Avanza",AVERAGE(CQ271:CS271)-MIN(AVERAGE(CT271:CV271),AVERAGE(CN271:CP271),AVERAGE(CK271:CM271)),IF(BF271="Frente de Izquierda",AVERAGE(CT271:CV271)-MIN(AVERAGE(CQ271:CS271),AVERAGE(CN271:CP271),AVERAGE(CK271:CM271)),"N/A"))))</f>
        <v>N/A</v>
      </c>
      <c r="CX271" t="str">
        <f>IF(BG271="Unión por la Patria (Frente de Todos)",AVERAGE(CO271:CQ271)-MIN(AVERAGE(CL271:CN271),AVERAGE(CR271:CT271),AVERAGE(CU271:CW271)),IF(BG271="Juntos por el Cambio",AVERAGE(CL271:CN271)-MIN(AVERAGE(CO271:CQ271),AVERAGE(CR271:CT271),AVERAGE(CU271:CW271)),IF(BG271="La Libertad Avanza",AVERAGE(CR271:CT271)-MIN(AVERAGE(CU271:CW271),AVERAGE(CO271:CQ271),AVERAGE(CL271:CN271)),IF(BG271="Frente de Izquierda",AVERAGE(CU271:CW271)-MIN(AVERAGE(CR271:CT271),AVERAGE(CO271:CQ271),AVERAGE(CL271:CN271)),"N/A"))))</f>
        <v>N/A</v>
      </c>
      <c r="CY271" t="str">
        <f>IF(BH271="Unión por la Patria (Frente de Todos)",AVERAGE(CP271:CR271)-MIN(AVERAGE(CM271:CO271),AVERAGE(CS271:CU271),AVERAGE(CV271:CX271)),IF(BH271="Juntos por el Cambio",AVERAGE(CM271:CO271)-MIN(AVERAGE(CP271:CR271),AVERAGE(CS271:CU271),AVERAGE(CV271:CX271)),IF(BH271="La Libertad Avanza",AVERAGE(CS271:CU271)-MIN(AVERAGE(CV271:CX271),AVERAGE(CP271:CR271),AVERAGE(CM271:CO271)),IF(BH271="Frente de Izquierda",AVERAGE(CV271:CX271)-MIN(AVERAGE(CS271:CU271),AVERAGE(CP271:CR271),AVERAGE(CM271:CO271)),"N/A"))))</f>
        <v>N/A</v>
      </c>
      <c r="CZ271" t="str">
        <f>IF(BI271="Unión por la Patria (Frente de Todos)",AVERAGE(CQ271:CS271)-MIN(AVERAGE(CN271:CP271),AVERAGE(CT271:CV271),AVERAGE(CW271:CY271)),IF(BI271="Juntos por el Cambio",AVERAGE(CN271:CP271)-MIN(AVERAGE(CQ271:CS271),AVERAGE(CT271:CV271),AVERAGE(CW271:CY271)),IF(BI271="La Libertad Avanza",AVERAGE(CT271:CV271)-MIN(AVERAGE(CW271:CY271),AVERAGE(CQ271:CS271),AVERAGE(CN271:CP271)),IF(BI271="Frente de Izquierda",AVERAGE(CW271:CY271)-MIN(AVERAGE(CT271:CV271),AVERAGE(CQ271:CS271),AVERAGE(CN271:CP271)),"N/A"))))</f>
        <v>N/A</v>
      </c>
      <c r="DA271" t="str">
        <f>IF(BJ271="Unión por la Patria (Frente de Todos)",AVERAGE(CR271:CT271)-MIN(AVERAGE(CO271:CQ271),AVERAGE(CU271:CW271),AVERAGE(CX271:CZ271)),IF(BJ271="Juntos por el Cambio",AVERAGE(CO271:CQ271)-MIN(AVERAGE(CR271:CT271),AVERAGE(CU271:CW271),AVERAGE(CX271:CZ271)),IF(BJ271="La Libertad Avanza",AVERAGE(CU271:CW271)-MIN(AVERAGE(CX271:CZ271),AVERAGE(CR271:CT271),AVERAGE(CO271:CQ271)),IF(BJ271="Frente de Izquierda",AVERAGE(CX271:CZ271)-MIN(AVERAGE(CU271:CW271),AVERAGE(CR271:CT271),AVERAGE(CO271:CQ271)),"N/A"))))</f>
        <v>N/A</v>
      </c>
      <c r="DB271" t="str">
        <f>IF(BK271="Unión por la Patria (Frente de Todos)",AVERAGE(CS271:CU271)-MIN(AVERAGE(CP271:CR271),AVERAGE(CV271:CX271),AVERAGE(CY271:DA271)),IF(BK271="Juntos por el Cambio",AVERAGE(CP271:CR271)-MIN(AVERAGE(CS271:CU271),AVERAGE(CV271:CX271),AVERAGE(CY271:DA271)),IF(BK271="La Libertad Avanza",AVERAGE(CV271:CX271)-MIN(AVERAGE(CY271:DA271),AVERAGE(CS271:CU271),AVERAGE(CP271:CR271)),IF(BK271="Frente de Izquierda",AVERAGE(CY271:DA271)-MIN(AVERAGE(CV271:CX271),AVERAGE(CS271:CU271),AVERAGE(CP271:CR271)),"N/A"))))</f>
        <v>N/A</v>
      </c>
      <c r="DC271" t="str">
        <f>IF(BL271="Unión por la Patria (Frente de Todos)",AVERAGE(CT271:CV271)-MIN(AVERAGE(CQ271:CS271),AVERAGE(CW271:CY271),AVERAGE(CZ271:DB271)),IF(BL271="Juntos por el Cambio",AVERAGE(CQ271:CS271)-MIN(AVERAGE(CT271:CV271),AVERAGE(CW271:CY271),AVERAGE(CZ271:DB271)),IF(BL271="La Libertad Avanza",AVERAGE(CW271:CY271)-MIN(AVERAGE(CZ271:DB271),AVERAGE(CT271:CV271),AVERAGE(CQ271:CS271)),IF(BL271="Frente de Izquierda",AVERAGE(CZ271:DB271)-MIN(AVERAGE(CW271:CY271),AVERAGE(CT271:CV271),AVERAGE(CQ271:CS271)),"N/A"))))</f>
        <v>N/A</v>
      </c>
      <c r="DD271" t="str">
        <f>IF(BE271="Unión por la Patria (Frente de Todos)",CN271-AVERAGE(CK271,CQ271,CT271),IF(BE271="Juntos por el Cambio",CK271-AVERAGE(CN271,CQ271,CT271),IF(BE271="La Libertad Avanza",CQ271-AVERAGE(CK271,CN271,CT271),IF(BE271="Frente de Izquierda",CT271-AVERAGE(CK271,CN271,CQ271),"N/A"))))</f>
        <v>N/A</v>
      </c>
      <c r="DE271" t="str">
        <f>IF(BE271="Unión por la Patria (Frente de Todos)",AVERAGE(CJ271:CL271,CP271:CU271),IF(BE271="Juntos por el Cambio",AVERAGE(CM271:CU271),IF(BE271="La Libertad Avanza",AVERAGE(CS271:CU271,CJ271:CO271),IF(BE271="Frente de Izquierda",AVERAGE(CJ271:CR271),"N/A"))))</f>
        <v>N/A</v>
      </c>
      <c r="DF271" t="s">
        <v>518</v>
      </c>
      <c r="DG271" t="s">
        <v>518</v>
      </c>
      <c r="DH271" t="s">
        <v>518</v>
      </c>
      <c r="DI271" t="s">
        <v>518</v>
      </c>
      <c r="DJ271" t="s">
        <v>518</v>
      </c>
      <c r="DK271" t="s">
        <v>518</v>
      </c>
      <c r="DL271" t="s">
        <v>518</v>
      </c>
      <c r="DM271" t="s">
        <v>518</v>
      </c>
      <c r="DN271" t="s">
        <v>518</v>
      </c>
      <c r="DO271" t="s">
        <v>518</v>
      </c>
      <c r="DP271" t="s">
        <v>518</v>
      </c>
      <c r="DQ271" t="s">
        <v>518</v>
      </c>
      <c r="DR271" t="s">
        <v>518</v>
      </c>
      <c r="DS271" t="s">
        <v>518</v>
      </c>
      <c r="DT271" t="s">
        <v>518</v>
      </c>
      <c r="DU271" t="s">
        <v>518</v>
      </c>
      <c r="DV271" t="s">
        <v>518</v>
      </c>
      <c r="DW271" t="s">
        <v>518</v>
      </c>
      <c r="DX271" t="s">
        <v>518</v>
      </c>
      <c r="DY271" t="s">
        <v>518</v>
      </c>
      <c r="DZ271" t="s">
        <v>518</v>
      </c>
    </row>
    <row r="272" spans="1:130" x14ac:dyDescent="0.2">
      <c r="A272" s="44">
        <v>561</v>
      </c>
      <c r="B272" s="44" t="s">
        <v>518</v>
      </c>
      <c r="C272" s="44" t="s">
        <v>45</v>
      </c>
      <c r="D272" s="44">
        <v>4</v>
      </c>
      <c r="E272" s="44">
        <v>3</v>
      </c>
      <c r="F272" s="44">
        <v>4</v>
      </c>
      <c r="G272" s="44">
        <v>4</v>
      </c>
      <c r="H272" s="44">
        <v>6</v>
      </c>
      <c r="I272" s="44">
        <v>4</v>
      </c>
      <c r="J272" s="44">
        <v>5</v>
      </c>
      <c r="K272" s="44">
        <f>AVERAGE(ABS(F272-4),ABS(G272-4),ABS(H272-4),ABS(I272-4),ABS(J272-4))</f>
        <v>0.6</v>
      </c>
      <c r="L272" s="44">
        <v>4</v>
      </c>
      <c r="M272" s="44">
        <v>3</v>
      </c>
      <c r="N272" s="44">
        <v>7</v>
      </c>
      <c r="O272" s="9">
        <f>AVERAGE(L272:N272)</f>
        <v>4.666666666666667</v>
      </c>
      <c r="P272" s="44">
        <v>2</v>
      </c>
      <c r="Q272" s="44">
        <v>7</v>
      </c>
      <c r="R272" s="44">
        <v>2</v>
      </c>
      <c r="S272" s="44">
        <v>6</v>
      </c>
      <c r="T272" s="44">
        <f>-P272+Q272-R272+S272</f>
        <v>9</v>
      </c>
      <c r="U272" s="44"/>
      <c r="V272" s="44"/>
      <c r="W272" s="44"/>
      <c r="X272" s="44"/>
      <c r="Y272" s="44"/>
      <c r="Z272" s="44"/>
      <c r="AA272" s="44"/>
      <c r="AB272" s="44"/>
      <c r="AC272" s="44"/>
      <c r="AD272" s="44"/>
      <c r="AE272" s="44"/>
      <c r="AF272" s="44"/>
      <c r="AG272" s="44" t="e">
        <f>AVERAGE(U272:AF272)</f>
        <v>#DIV/0!</v>
      </c>
      <c r="AH272" s="44">
        <v>4</v>
      </c>
      <c r="AI272" s="44">
        <v>4</v>
      </c>
      <c r="AJ272" s="44">
        <v>4</v>
      </c>
      <c r="AK272" s="44">
        <v>3</v>
      </c>
      <c r="AL272" s="44">
        <v>1</v>
      </c>
      <c r="AM272" s="44">
        <v>3</v>
      </c>
      <c r="AN272" s="44">
        <v>3</v>
      </c>
      <c r="AO272" s="44">
        <v>3</v>
      </c>
      <c r="AP272" s="44">
        <v>3</v>
      </c>
      <c r="AQ272" s="44">
        <v>3</v>
      </c>
      <c r="AR272" s="44">
        <v>1</v>
      </c>
      <c r="AS272" s="44">
        <v>3</v>
      </c>
      <c r="AT272" t="str">
        <f>IF(C272="Unión por la Patria (Frente de Todos)",AVERAGE(AK272:AM272)-MIN(AVERAGE(AH272:AJ272),AVERAGE(AN272:AP272),AVERAGE(AQ272:AS272)),IF(C272="Juntos por el Cambio",AVERAGE(AH272:AJ272)-MIN(AVERAGE(AK272:AM272),AVERAGE(AN272:AP272),AVERAGE(AQ272:AS272)),IF(C272="La Libertad Avanza",AVERAGE(AN272:AP272)-MIN(AVERAGE(AQ272:AS272),AVERAGE(AK272:AM272),AVERAGE(AH272:AJ272)),IF(C272="Frente de Izquierda",AVERAGE(AQ272:AS272)-MIN(AVERAGE(AN272:AP272),AVERAGE(AK272:AM272),AVERAGE(AH272:AJ272)),"N/A"))))</f>
        <v>N/A</v>
      </c>
      <c r="AU272">
        <f>MAX(SUM(AH272:AJ272),SUM(AK272:AM272),SUM(AN272:AP272),SUM(AQ272:AS272))-MIN(SUM(AH272:AJ272),SUM(AK272:AM272),SUM(AN272:AP272),SUM(AQ272:AS272))</f>
        <v>5</v>
      </c>
      <c r="AV272" t="str">
        <f>IF(C272="Unión por la Patria (Frente de Todos)",AVERAGE(AK272:AM272)-AVERAGE(AH272:AJ272,AN272:AP272,AQ272:AS272),IF(C272="Juntos por el Cambio",AVERAGE(AH272:AJ272)-AVERAGE(AK272:AS272),IF(C272="La Libertad Avanza",AVERAGE(AN272:AP272)-AVERAGE(AQ272:AS272,AH272:AM272),IF(C272="Frente de Izquierda",AVERAGE(AQ272:AS272)-AVERAGE(AH272:AP272),"N/A"))))</f>
        <v>N/A</v>
      </c>
      <c r="AW272" t="str">
        <f>IF(C272="Unión por la Patria (Frente de Todos)",AK272-MIN(AH272,AN272,AQ272),IF(C272="Juntos por el Cambio",AH272-MIN(AK272,AN272,AQ272),IF(C272="La Libertad Avanza",AN272-MIN(AH272,AK272,AQ272),IF(C272="Frente de Izquierda",AQ272-MIN(AH272,AK272,AN272),"N/A"))))</f>
        <v>N/A</v>
      </c>
      <c r="AX272">
        <f>MAX(AH272,AK272,AN272,AQ272)-MIN(AH272,AK272,AN272,AQ272)</f>
        <v>1</v>
      </c>
      <c r="AY272" t="str">
        <f>IF(C272="Unión por la Patria (Frente de Todos)",AK272-AVERAGE(AQ272,AN272,AH272),IF(C272="Juntos por el Cambio",AH272-AVERAGE(AK272,AN272,AQ272),IF(C272="La Libertad Avanza",AN272-AVERAGE(AQ272,AK272,AH272),IF(C272="Frente de Izquierda",AQ272-AVERAGE(AN272,AK272,AH272),"N/A"))))</f>
        <v>N/A</v>
      </c>
      <c r="AZ272" t="str">
        <f>IF(C272="Unión por la Patria (Frente de Todos)",AL272-MIN(AI272,AO272,AR272),IF(C272="Juntos por el Cambio",AI272-MIN(AL272,AO272,AR272),IF(C272="La Libertad Avanza",AO272-MIN(AI272,AL272,AR272),IF(C272="Frente de Izquierda",AR272-MIN(AI272,AL272,AO272),"N/A"))))</f>
        <v>N/A</v>
      </c>
      <c r="BA272">
        <f>MAX(AI272,AL272,AO272,AR272)-MIN(AI272,AL272,AO272,AR272)</f>
        <v>3</v>
      </c>
      <c r="BB272" t="str">
        <f>IF(C272="Unión por la Patria (Frente de Todos)",AL272-AVERAGE(AI272,AO272,AR272),IF(C272="Juntos por el Cambio",AI272-AVERAGE(AL272,AO272,AR272),IF(C272="La Libertad Avanza",AO272-AVERAGE(AI272,AL272,AR272),IF(C272="Frente de Izquierda",AR272-AVERAGE(AI272,AL272,AO272),"N/A"))))</f>
        <v>N/A</v>
      </c>
      <c r="BC272" t="str">
        <f>IF(C272="Unión por la Patria (Frente de Todos)",AVERAGE(AH272:AJ272,AN272:AS272),IF(C272="Juntos por el Cambio",AVERAGE(AK272:AS272),IF(C272="La Libertad Avanza",AVERAGE(AQ272:AS272,AH272:AM272),IF(C272="Frente de Izquierda",AVERAGE(AH272:AP272),"N/A"))))</f>
        <v>N/A</v>
      </c>
      <c r="BE272" t="s">
        <v>518</v>
      </c>
      <c r="BF272" t="s">
        <v>518</v>
      </c>
      <c r="BG272" t="s">
        <v>518</v>
      </c>
      <c r="BH272" t="s">
        <v>518</v>
      </c>
      <c r="BI272" t="s">
        <v>518</v>
      </c>
      <c r="BJ272" t="s">
        <v>518</v>
      </c>
      <c r="BK272" t="s">
        <v>518</v>
      </c>
      <c r="BL272" t="s">
        <v>518</v>
      </c>
      <c r="BM272" t="s">
        <v>518</v>
      </c>
      <c r="BN272" t="s">
        <v>518</v>
      </c>
      <c r="BO272" t="s">
        <v>518</v>
      </c>
      <c r="BP272" t="s">
        <v>518</v>
      </c>
      <c r="BQ272" t="s">
        <v>518</v>
      </c>
      <c r="BR272" t="s">
        <v>518</v>
      </c>
      <c r="BS272" t="s">
        <v>518</v>
      </c>
      <c r="BT272" t="s">
        <v>518</v>
      </c>
      <c r="BU272" t="s">
        <v>518</v>
      </c>
      <c r="BV272" t="s">
        <v>518</v>
      </c>
      <c r="BW272" t="s">
        <v>518</v>
      </c>
      <c r="BX272" t="s">
        <v>518</v>
      </c>
      <c r="BY272" t="s">
        <v>518</v>
      </c>
      <c r="BZ272" t="s">
        <v>518</v>
      </c>
      <c r="CA272" t="s">
        <v>518</v>
      </c>
      <c r="CB272" t="s">
        <v>518</v>
      </c>
      <c r="CC272" t="s">
        <v>518</v>
      </c>
      <c r="CD272" t="s">
        <v>518</v>
      </c>
      <c r="CE272" t="s">
        <v>518</v>
      </c>
      <c r="CF272" t="s">
        <v>518</v>
      </c>
      <c r="CG272" t="s">
        <v>518</v>
      </c>
      <c r="CH272" t="s">
        <v>518</v>
      </c>
      <c r="CI272" t="s">
        <v>518</v>
      </c>
      <c r="CJ272" t="s">
        <v>518</v>
      </c>
      <c r="CK272" t="s">
        <v>518</v>
      </c>
      <c r="CL272" t="s">
        <v>518</v>
      </c>
      <c r="CM272" t="s">
        <v>518</v>
      </c>
      <c r="CN272" t="s">
        <v>518</v>
      </c>
      <c r="CO272" t="s">
        <v>518</v>
      </c>
      <c r="CP272" t="s">
        <v>518</v>
      </c>
      <c r="CQ272" t="s">
        <v>518</v>
      </c>
      <c r="CR272" t="s">
        <v>518</v>
      </c>
      <c r="CS272" t="s">
        <v>518</v>
      </c>
      <c r="CT272" t="s">
        <v>518</v>
      </c>
      <c r="CU272" t="s">
        <v>518</v>
      </c>
      <c r="CV272" t="str">
        <f>IF(BE272="Unión por la Patria (Frente de Todos)",AVERAGE(CM272:CO272)-MIN(AVERAGE(CJ272:CL272),AVERAGE(CP272:CR272),AVERAGE(CS272:CU272)),IF(BE272="Juntos por el Cambio",AVERAGE(CJ272:CL272)-MIN(AVERAGE(CM272:CO272),AVERAGE(CP272:CR272),AVERAGE(CS272:CU272)),IF(BE272="La Libertad Avanza",AVERAGE(CP272:CR272)-MIN(AVERAGE(CS272:CU272),AVERAGE(CM272:CO272),AVERAGE(CJ272:CL272)),IF(BE272="Frente de Izquierda",AVERAGE(CS272:CU272)-MIN(AVERAGE(CP272:CR272),AVERAGE(CM272:CO272),AVERAGE(CJ272:CL272)),"N/A"))))</f>
        <v>N/A</v>
      </c>
      <c r="CW272" t="str">
        <f>IF(BF272="Unión por la Patria (Frente de Todos)",AVERAGE(CN272:CP272)-MIN(AVERAGE(CK272:CM272),AVERAGE(CQ272:CS272),AVERAGE(CT272:CV272)),IF(BF272="Juntos por el Cambio",AVERAGE(CK272:CM272)-MIN(AVERAGE(CN272:CP272),AVERAGE(CQ272:CS272),AVERAGE(CT272:CV272)),IF(BF272="La Libertad Avanza",AVERAGE(CQ272:CS272)-MIN(AVERAGE(CT272:CV272),AVERAGE(CN272:CP272),AVERAGE(CK272:CM272)),IF(BF272="Frente de Izquierda",AVERAGE(CT272:CV272)-MIN(AVERAGE(CQ272:CS272),AVERAGE(CN272:CP272),AVERAGE(CK272:CM272)),"N/A"))))</f>
        <v>N/A</v>
      </c>
      <c r="CX272" t="str">
        <f>IF(BG272="Unión por la Patria (Frente de Todos)",AVERAGE(CO272:CQ272)-MIN(AVERAGE(CL272:CN272),AVERAGE(CR272:CT272),AVERAGE(CU272:CW272)),IF(BG272="Juntos por el Cambio",AVERAGE(CL272:CN272)-MIN(AVERAGE(CO272:CQ272),AVERAGE(CR272:CT272),AVERAGE(CU272:CW272)),IF(BG272="La Libertad Avanza",AVERAGE(CR272:CT272)-MIN(AVERAGE(CU272:CW272),AVERAGE(CO272:CQ272),AVERAGE(CL272:CN272)),IF(BG272="Frente de Izquierda",AVERAGE(CU272:CW272)-MIN(AVERAGE(CR272:CT272),AVERAGE(CO272:CQ272),AVERAGE(CL272:CN272)),"N/A"))))</f>
        <v>N/A</v>
      </c>
      <c r="CY272" t="str">
        <f>IF(BH272="Unión por la Patria (Frente de Todos)",AVERAGE(CP272:CR272)-MIN(AVERAGE(CM272:CO272),AVERAGE(CS272:CU272),AVERAGE(CV272:CX272)),IF(BH272="Juntos por el Cambio",AVERAGE(CM272:CO272)-MIN(AVERAGE(CP272:CR272),AVERAGE(CS272:CU272),AVERAGE(CV272:CX272)),IF(BH272="La Libertad Avanza",AVERAGE(CS272:CU272)-MIN(AVERAGE(CV272:CX272),AVERAGE(CP272:CR272),AVERAGE(CM272:CO272)),IF(BH272="Frente de Izquierda",AVERAGE(CV272:CX272)-MIN(AVERAGE(CS272:CU272),AVERAGE(CP272:CR272),AVERAGE(CM272:CO272)),"N/A"))))</f>
        <v>N/A</v>
      </c>
      <c r="CZ272" t="str">
        <f>IF(BI272="Unión por la Patria (Frente de Todos)",AVERAGE(CQ272:CS272)-MIN(AVERAGE(CN272:CP272),AVERAGE(CT272:CV272),AVERAGE(CW272:CY272)),IF(BI272="Juntos por el Cambio",AVERAGE(CN272:CP272)-MIN(AVERAGE(CQ272:CS272),AVERAGE(CT272:CV272),AVERAGE(CW272:CY272)),IF(BI272="La Libertad Avanza",AVERAGE(CT272:CV272)-MIN(AVERAGE(CW272:CY272),AVERAGE(CQ272:CS272),AVERAGE(CN272:CP272)),IF(BI272="Frente de Izquierda",AVERAGE(CW272:CY272)-MIN(AVERAGE(CT272:CV272),AVERAGE(CQ272:CS272),AVERAGE(CN272:CP272)),"N/A"))))</f>
        <v>N/A</v>
      </c>
      <c r="DA272" t="str">
        <f>IF(BJ272="Unión por la Patria (Frente de Todos)",AVERAGE(CR272:CT272)-MIN(AVERAGE(CO272:CQ272),AVERAGE(CU272:CW272),AVERAGE(CX272:CZ272)),IF(BJ272="Juntos por el Cambio",AVERAGE(CO272:CQ272)-MIN(AVERAGE(CR272:CT272),AVERAGE(CU272:CW272),AVERAGE(CX272:CZ272)),IF(BJ272="La Libertad Avanza",AVERAGE(CU272:CW272)-MIN(AVERAGE(CX272:CZ272),AVERAGE(CR272:CT272),AVERAGE(CO272:CQ272)),IF(BJ272="Frente de Izquierda",AVERAGE(CX272:CZ272)-MIN(AVERAGE(CU272:CW272),AVERAGE(CR272:CT272),AVERAGE(CO272:CQ272)),"N/A"))))</f>
        <v>N/A</v>
      </c>
      <c r="DB272" t="str">
        <f>IF(BK272="Unión por la Patria (Frente de Todos)",AVERAGE(CS272:CU272)-MIN(AVERAGE(CP272:CR272),AVERAGE(CV272:CX272),AVERAGE(CY272:DA272)),IF(BK272="Juntos por el Cambio",AVERAGE(CP272:CR272)-MIN(AVERAGE(CS272:CU272),AVERAGE(CV272:CX272),AVERAGE(CY272:DA272)),IF(BK272="La Libertad Avanza",AVERAGE(CV272:CX272)-MIN(AVERAGE(CY272:DA272),AVERAGE(CS272:CU272),AVERAGE(CP272:CR272)),IF(BK272="Frente de Izquierda",AVERAGE(CY272:DA272)-MIN(AVERAGE(CV272:CX272),AVERAGE(CS272:CU272),AVERAGE(CP272:CR272)),"N/A"))))</f>
        <v>N/A</v>
      </c>
      <c r="DC272" t="str">
        <f>IF(BL272="Unión por la Patria (Frente de Todos)",AVERAGE(CT272:CV272)-MIN(AVERAGE(CQ272:CS272),AVERAGE(CW272:CY272),AVERAGE(CZ272:DB272)),IF(BL272="Juntos por el Cambio",AVERAGE(CQ272:CS272)-MIN(AVERAGE(CT272:CV272),AVERAGE(CW272:CY272),AVERAGE(CZ272:DB272)),IF(BL272="La Libertad Avanza",AVERAGE(CW272:CY272)-MIN(AVERAGE(CZ272:DB272),AVERAGE(CT272:CV272),AVERAGE(CQ272:CS272)),IF(BL272="Frente de Izquierda",AVERAGE(CZ272:DB272)-MIN(AVERAGE(CW272:CY272),AVERAGE(CT272:CV272),AVERAGE(CQ272:CS272)),"N/A"))))</f>
        <v>N/A</v>
      </c>
      <c r="DD272" t="str">
        <f>IF(BE272="Unión por la Patria (Frente de Todos)",CN272-AVERAGE(CK272,CQ272,CT272),IF(BE272="Juntos por el Cambio",CK272-AVERAGE(CN272,CQ272,CT272),IF(BE272="La Libertad Avanza",CQ272-AVERAGE(CK272,CN272,CT272),IF(BE272="Frente de Izquierda",CT272-AVERAGE(CK272,CN272,CQ272),"N/A"))))</f>
        <v>N/A</v>
      </c>
      <c r="DE272" t="str">
        <f>IF(BE272="Unión por la Patria (Frente de Todos)",AVERAGE(CJ272:CL272,CP272:CU272),IF(BE272="Juntos por el Cambio",AVERAGE(CM272:CU272),IF(BE272="La Libertad Avanza",AVERAGE(CS272:CU272,CJ272:CO272),IF(BE272="Frente de Izquierda",AVERAGE(CJ272:CR272),"N/A"))))</f>
        <v>N/A</v>
      </c>
      <c r="DF272" t="s">
        <v>518</v>
      </c>
      <c r="DG272" t="s">
        <v>518</v>
      </c>
      <c r="DH272" t="s">
        <v>518</v>
      </c>
      <c r="DI272" t="s">
        <v>518</v>
      </c>
      <c r="DJ272" t="s">
        <v>518</v>
      </c>
      <c r="DK272" t="s">
        <v>518</v>
      </c>
      <c r="DL272" t="s">
        <v>518</v>
      </c>
      <c r="DM272" t="s">
        <v>518</v>
      </c>
      <c r="DN272" t="s">
        <v>518</v>
      </c>
      <c r="DO272" t="s">
        <v>518</v>
      </c>
      <c r="DP272" t="s">
        <v>518</v>
      </c>
      <c r="DQ272" t="s">
        <v>518</v>
      </c>
      <c r="DR272" t="s">
        <v>518</v>
      </c>
      <c r="DS272" t="s">
        <v>518</v>
      </c>
      <c r="DT272" t="s">
        <v>518</v>
      </c>
      <c r="DU272" t="s">
        <v>518</v>
      </c>
      <c r="DV272" t="s">
        <v>518</v>
      </c>
      <c r="DW272" t="s">
        <v>518</v>
      </c>
      <c r="DX272" t="s">
        <v>518</v>
      </c>
      <c r="DY272" t="s">
        <v>518</v>
      </c>
      <c r="DZ272" t="s">
        <v>518</v>
      </c>
    </row>
    <row r="273" spans="1:130" x14ac:dyDescent="0.2">
      <c r="A273" s="44">
        <v>605</v>
      </c>
      <c r="B273" s="44" t="s">
        <v>518</v>
      </c>
      <c r="C273" s="44" t="s">
        <v>45</v>
      </c>
      <c r="D273" s="44">
        <v>2</v>
      </c>
      <c r="E273" s="44">
        <v>5</v>
      </c>
      <c r="F273" s="44">
        <v>4</v>
      </c>
      <c r="G273" s="44">
        <v>4</v>
      </c>
      <c r="H273" s="44">
        <v>5</v>
      </c>
      <c r="I273" s="44">
        <v>4</v>
      </c>
      <c r="J273" s="44">
        <v>2</v>
      </c>
      <c r="K273" s="44">
        <f>AVERAGE(ABS(F273-4),ABS(G273-4),ABS(H273-4),ABS(I273-4),ABS(J273-4))</f>
        <v>0.6</v>
      </c>
      <c r="L273" s="44">
        <v>5</v>
      </c>
      <c r="M273" s="44">
        <v>3</v>
      </c>
      <c r="N273" s="44">
        <v>6</v>
      </c>
      <c r="O273" s="9">
        <f>AVERAGE(L273:N273)</f>
        <v>4.666666666666667</v>
      </c>
      <c r="P273" s="44">
        <v>3</v>
      </c>
      <c r="Q273" s="44">
        <v>5</v>
      </c>
      <c r="R273" s="44">
        <v>1</v>
      </c>
      <c r="S273" s="44">
        <v>6</v>
      </c>
      <c r="T273" s="44">
        <f>-P273+Q273-R273+S273</f>
        <v>7</v>
      </c>
      <c r="U273" s="44"/>
      <c r="V273" s="44"/>
      <c r="W273" s="44"/>
      <c r="X273" s="44"/>
      <c r="Y273" s="44"/>
      <c r="Z273" s="44"/>
      <c r="AA273" s="44"/>
      <c r="AB273" s="44"/>
      <c r="AC273" s="44"/>
      <c r="AD273" s="44"/>
      <c r="AE273" s="44"/>
      <c r="AF273" s="44"/>
      <c r="AG273" s="44" t="e">
        <f>AVERAGE(U273:AF273)</f>
        <v>#DIV/0!</v>
      </c>
      <c r="AH273" s="44">
        <v>4</v>
      </c>
      <c r="AI273" s="44">
        <v>4</v>
      </c>
      <c r="AJ273" s="44">
        <v>4</v>
      </c>
      <c r="AK273" s="44">
        <v>4</v>
      </c>
      <c r="AL273" s="44">
        <v>4</v>
      </c>
      <c r="AM273" s="44">
        <v>4</v>
      </c>
      <c r="AN273" s="44">
        <v>2</v>
      </c>
      <c r="AO273" s="44">
        <v>2</v>
      </c>
      <c r="AP273" s="44">
        <v>2</v>
      </c>
      <c r="AQ273" s="44">
        <v>3</v>
      </c>
      <c r="AR273" s="44">
        <v>3</v>
      </c>
      <c r="AS273" s="44">
        <v>4</v>
      </c>
      <c r="AT273" t="str">
        <f>IF(C273="Unión por la Patria (Frente de Todos)",AVERAGE(AK273:AM273)-MIN(AVERAGE(AH273:AJ273),AVERAGE(AN273:AP273),AVERAGE(AQ273:AS273)),IF(C273="Juntos por el Cambio",AVERAGE(AH273:AJ273)-MIN(AVERAGE(AK273:AM273),AVERAGE(AN273:AP273),AVERAGE(AQ273:AS273)),IF(C273="La Libertad Avanza",AVERAGE(AN273:AP273)-MIN(AVERAGE(AQ273:AS273),AVERAGE(AK273:AM273),AVERAGE(AH273:AJ273)),IF(C273="Frente de Izquierda",AVERAGE(AQ273:AS273)-MIN(AVERAGE(AN273:AP273),AVERAGE(AK273:AM273),AVERAGE(AH273:AJ273)),"N/A"))))</f>
        <v>N/A</v>
      </c>
      <c r="AU273">
        <f>MAX(SUM(AH273:AJ273),SUM(AK273:AM273),SUM(AN273:AP273),SUM(AQ273:AS273))-MIN(SUM(AH273:AJ273),SUM(AK273:AM273),SUM(AN273:AP273),SUM(AQ273:AS273))</f>
        <v>6</v>
      </c>
      <c r="AV273" t="str">
        <f>IF(C273="Unión por la Patria (Frente de Todos)",AVERAGE(AK273:AM273)-AVERAGE(AH273:AJ273,AN273:AP273,AQ273:AS273),IF(C273="Juntos por el Cambio",AVERAGE(AH273:AJ273)-AVERAGE(AK273:AS273),IF(C273="La Libertad Avanza",AVERAGE(AN273:AP273)-AVERAGE(AQ273:AS273,AH273:AM273),IF(C273="Frente de Izquierda",AVERAGE(AQ273:AS273)-AVERAGE(AH273:AP273),"N/A"))))</f>
        <v>N/A</v>
      </c>
      <c r="AW273" t="str">
        <f>IF(C273="Unión por la Patria (Frente de Todos)",AK273-MIN(AH273,AN273,AQ273),IF(C273="Juntos por el Cambio",AH273-MIN(AK273,AN273,AQ273),IF(C273="La Libertad Avanza",AN273-MIN(AH273,AK273,AQ273),IF(C273="Frente de Izquierda",AQ273-MIN(AH273,AK273,AN273),"N/A"))))</f>
        <v>N/A</v>
      </c>
      <c r="AX273">
        <f>MAX(AH273,AK273,AN273,AQ273)-MIN(AH273,AK273,AN273,AQ273)</f>
        <v>2</v>
      </c>
      <c r="AY273" t="str">
        <f>IF(C273="Unión por la Patria (Frente de Todos)",AK273-AVERAGE(AQ273,AN273,AH273),IF(C273="Juntos por el Cambio",AH273-AVERAGE(AK273,AN273,AQ273),IF(C273="La Libertad Avanza",AN273-AVERAGE(AQ273,AK273,AH273),IF(C273="Frente de Izquierda",AQ273-AVERAGE(AN273,AK273,AH273),"N/A"))))</f>
        <v>N/A</v>
      </c>
      <c r="AZ273" t="str">
        <f>IF(C273="Unión por la Patria (Frente de Todos)",AL273-MIN(AI273,AO273,AR273),IF(C273="Juntos por el Cambio",AI273-MIN(AL273,AO273,AR273),IF(C273="La Libertad Avanza",AO273-MIN(AI273,AL273,AR273),IF(C273="Frente de Izquierda",AR273-MIN(AI273,AL273,AO273),"N/A"))))</f>
        <v>N/A</v>
      </c>
      <c r="BA273">
        <f>MAX(AI273,AL273,AO273,AR273)-MIN(AI273,AL273,AO273,AR273)</f>
        <v>2</v>
      </c>
      <c r="BB273" t="str">
        <f>IF(C273="Unión por la Patria (Frente de Todos)",AL273-AVERAGE(AI273,AO273,AR273),IF(C273="Juntos por el Cambio",AI273-AVERAGE(AL273,AO273,AR273),IF(C273="La Libertad Avanza",AO273-AVERAGE(AI273,AL273,AR273),IF(C273="Frente de Izquierda",AR273-AVERAGE(AI273,AL273,AO273),"N/A"))))</f>
        <v>N/A</v>
      </c>
      <c r="BC273" t="str">
        <f>IF(C273="Unión por la Patria (Frente de Todos)",AVERAGE(AH273:AJ273,AN273:AS273),IF(C273="Juntos por el Cambio",AVERAGE(AK273:AS273),IF(C273="La Libertad Avanza",AVERAGE(AQ273:AS273,AH273:AM273),IF(C273="Frente de Izquierda",AVERAGE(AH273:AP273),"N/A"))))</f>
        <v>N/A</v>
      </c>
      <c r="BE273" t="s">
        <v>518</v>
      </c>
      <c r="BF273" t="s">
        <v>518</v>
      </c>
      <c r="BG273" t="s">
        <v>518</v>
      </c>
      <c r="BH273" t="s">
        <v>518</v>
      </c>
      <c r="BI273" t="s">
        <v>518</v>
      </c>
      <c r="BJ273" t="s">
        <v>518</v>
      </c>
      <c r="BK273" t="s">
        <v>518</v>
      </c>
      <c r="BL273" t="s">
        <v>518</v>
      </c>
      <c r="BM273" t="s">
        <v>518</v>
      </c>
      <c r="BN273" t="s">
        <v>518</v>
      </c>
      <c r="BO273" t="s">
        <v>518</v>
      </c>
      <c r="BP273" t="s">
        <v>518</v>
      </c>
      <c r="BQ273" t="s">
        <v>518</v>
      </c>
      <c r="BR273" t="s">
        <v>518</v>
      </c>
      <c r="BS273" t="s">
        <v>518</v>
      </c>
      <c r="BT273" t="s">
        <v>518</v>
      </c>
      <c r="BU273" t="s">
        <v>518</v>
      </c>
      <c r="BV273" t="s">
        <v>518</v>
      </c>
      <c r="BW273" t="s">
        <v>518</v>
      </c>
      <c r="BX273" t="s">
        <v>518</v>
      </c>
      <c r="BY273" t="s">
        <v>518</v>
      </c>
      <c r="BZ273" t="s">
        <v>518</v>
      </c>
      <c r="CA273" t="s">
        <v>518</v>
      </c>
      <c r="CB273" t="s">
        <v>518</v>
      </c>
      <c r="CC273" t="s">
        <v>518</v>
      </c>
      <c r="CD273" t="s">
        <v>518</v>
      </c>
      <c r="CE273" t="s">
        <v>518</v>
      </c>
      <c r="CF273" t="s">
        <v>518</v>
      </c>
      <c r="CG273" t="s">
        <v>518</v>
      </c>
      <c r="CH273" t="s">
        <v>518</v>
      </c>
      <c r="CI273" t="s">
        <v>518</v>
      </c>
      <c r="CJ273" t="s">
        <v>518</v>
      </c>
      <c r="CK273" t="s">
        <v>518</v>
      </c>
      <c r="CL273" t="s">
        <v>518</v>
      </c>
      <c r="CM273" t="s">
        <v>518</v>
      </c>
      <c r="CN273" t="s">
        <v>518</v>
      </c>
      <c r="CO273" t="s">
        <v>518</v>
      </c>
      <c r="CP273" t="s">
        <v>518</v>
      </c>
      <c r="CQ273" t="s">
        <v>518</v>
      </c>
      <c r="CR273" t="s">
        <v>518</v>
      </c>
      <c r="CS273" t="s">
        <v>518</v>
      </c>
      <c r="CT273" t="s">
        <v>518</v>
      </c>
      <c r="CU273" t="s">
        <v>518</v>
      </c>
      <c r="CV273" t="str">
        <f>IF(BE273="Unión por la Patria (Frente de Todos)",AVERAGE(CM273:CO273)-MIN(AVERAGE(CJ273:CL273),AVERAGE(CP273:CR273),AVERAGE(CS273:CU273)),IF(BE273="Juntos por el Cambio",AVERAGE(CJ273:CL273)-MIN(AVERAGE(CM273:CO273),AVERAGE(CP273:CR273),AVERAGE(CS273:CU273)),IF(BE273="La Libertad Avanza",AVERAGE(CP273:CR273)-MIN(AVERAGE(CS273:CU273),AVERAGE(CM273:CO273),AVERAGE(CJ273:CL273)),IF(BE273="Frente de Izquierda",AVERAGE(CS273:CU273)-MIN(AVERAGE(CP273:CR273),AVERAGE(CM273:CO273),AVERAGE(CJ273:CL273)),"N/A"))))</f>
        <v>N/A</v>
      </c>
      <c r="CW273" t="str">
        <f>IF(BF273="Unión por la Patria (Frente de Todos)",AVERAGE(CN273:CP273)-MIN(AVERAGE(CK273:CM273),AVERAGE(CQ273:CS273),AVERAGE(CT273:CV273)),IF(BF273="Juntos por el Cambio",AVERAGE(CK273:CM273)-MIN(AVERAGE(CN273:CP273),AVERAGE(CQ273:CS273),AVERAGE(CT273:CV273)),IF(BF273="La Libertad Avanza",AVERAGE(CQ273:CS273)-MIN(AVERAGE(CT273:CV273),AVERAGE(CN273:CP273),AVERAGE(CK273:CM273)),IF(BF273="Frente de Izquierda",AVERAGE(CT273:CV273)-MIN(AVERAGE(CQ273:CS273),AVERAGE(CN273:CP273),AVERAGE(CK273:CM273)),"N/A"))))</f>
        <v>N/A</v>
      </c>
      <c r="CX273" t="str">
        <f>IF(BG273="Unión por la Patria (Frente de Todos)",AVERAGE(CO273:CQ273)-MIN(AVERAGE(CL273:CN273),AVERAGE(CR273:CT273),AVERAGE(CU273:CW273)),IF(BG273="Juntos por el Cambio",AVERAGE(CL273:CN273)-MIN(AVERAGE(CO273:CQ273),AVERAGE(CR273:CT273),AVERAGE(CU273:CW273)),IF(BG273="La Libertad Avanza",AVERAGE(CR273:CT273)-MIN(AVERAGE(CU273:CW273),AVERAGE(CO273:CQ273),AVERAGE(CL273:CN273)),IF(BG273="Frente de Izquierda",AVERAGE(CU273:CW273)-MIN(AVERAGE(CR273:CT273),AVERAGE(CO273:CQ273),AVERAGE(CL273:CN273)),"N/A"))))</f>
        <v>N/A</v>
      </c>
      <c r="CY273" t="str">
        <f>IF(BH273="Unión por la Patria (Frente de Todos)",AVERAGE(CP273:CR273)-MIN(AVERAGE(CM273:CO273),AVERAGE(CS273:CU273),AVERAGE(CV273:CX273)),IF(BH273="Juntos por el Cambio",AVERAGE(CM273:CO273)-MIN(AVERAGE(CP273:CR273),AVERAGE(CS273:CU273),AVERAGE(CV273:CX273)),IF(BH273="La Libertad Avanza",AVERAGE(CS273:CU273)-MIN(AVERAGE(CV273:CX273),AVERAGE(CP273:CR273),AVERAGE(CM273:CO273)),IF(BH273="Frente de Izquierda",AVERAGE(CV273:CX273)-MIN(AVERAGE(CS273:CU273),AVERAGE(CP273:CR273),AVERAGE(CM273:CO273)),"N/A"))))</f>
        <v>N/A</v>
      </c>
      <c r="CZ273" t="str">
        <f>IF(BI273="Unión por la Patria (Frente de Todos)",AVERAGE(CQ273:CS273)-MIN(AVERAGE(CN273:CP273),AVERAGE(CT273:CV273),AVERAGE(CW273:CY273)),IF(BI273="Juntos por el Cambio",AVERAGE(CN273:CP273)-MIN(AVERAGE(CQ273:CS273),AVERAGE(CT273:CV273),AVERAGE(CW273:CY273)),IF(BI273="La Libertad Avanza",AVERAGE(CT273:CV273)-MIN(AVERAGE(CW273:CY273),AVERAGE(CQ273:CS273),AVERAGE(CN273:CP273)),IF(BI273="Frente de Izquierda",AVERAGE(CW273:CY273)-MIN(AVERAGE(CT273:CV273),AVERAGE(CQ273:CS273),AVERAGE(CN273:CP273)),"N/A"))))</f>
        <v>N/A</v>
      </c>
      <c r="DA273" t="str">
        <f>IF(BJ273="Unión por la Patria (Frente de Todos)",AVERAGE(CR273:CT273)-MIN(AVERAGE(CO273:CQ273),AVERAGE(CU273:CW273),AVERAGE(CX273:CZ273)),IF(BJ273="Juntos por el Cambio",AVERAGE(CO273:CQ273)-MIN(AVERAGE(CR273:CT273),AVERAGE(CU273:CW273),AVERAGE(CX273:CZ273)),IF(BJ273="La Libertad Avanza",AVERAGE(CU273:CW273)-MIN(AVERAGE(CX273:CZ273),AVERAGE(CR273:CT273),AVERAGE(CO273:CQ273)),IF(BJ273="Frente de Izquierda",AVERAGE(CX273:CZ273)-MIN(AVERAGE(CU273:CW273),AVERAGE(CR273:CT273),AVERAGE(CO273:CQ273)),"N/A"))))</f>
        <v>N/A</v>
      </c>
      <c r="DB273" t="str">
        <f>IF(BK273="Unión por la Patria (Frente de Todos)",AVERAGE(CS273:CU273)-MIN(AVERAGE(CP273:CR273),AVERAGE(CV273:CX273),AVERAGE(CY273:DA273)),IF(BK273="Juntos por el Cambio",AVERAGE(CP273:CR273)-MIN(AVERAGE(CS273:CU273),AVERAGE(CV273:CX273),AVERAGE(CY273:DA273)),IF(BK273="La Libertad Avanza",AVERAGE(CV273:CX273)-MIN(AVERAGE(CY273:DA273),AVERAGE(CS273:CU273),AVERAGE(CP273:CR273)),IF(BK273="Frente de Izquierda",AVERAGE(CY273:DA273)-MIN(AVERAGE(CV273:CX273),AVERAGE(CS273:CU273),AVERAGE(CP273:CR273)),"N/A"))))</f>
        <v>N/A</v>
      </c>
      <c r="DC273" t="str">
        <f>IF(BL273="Unión por la Patria (Frente de Todos)",AVERAGE(CT273:CV273)-MIN(AVERAGE(CQ273:CS273),AVERAGE(CW273:CY273),AVERAGE(CZ273:DB273)),IF(BL273="Juntos por el Cambio",AVERAGE(CQ273:CS273)-MIN(AVERAGE(CT273:CV273),AVERAGE(CW273:CY273),AVERAGE(CZ273:DB273)),IF(BL273="La Libertad Avanza",AVERAGE(CW273:CY273)-MIN(AVERAGE(CZ273:DB273),AVERAGE(CT273:CV273),AVERAGE(CQ273:CS273)),IF(BL273="Frente de Izquierda",AVERAGE(CZ273:DB273)-MIN(AVERAGE(CW273:CY273),AVERAGE(CT273:CV273),AVERAGE(CQ273:CS273)),"N/A"))))</f>
        <v>N/A</v>
      </c>
      <c r="DD273" t="str">
        <f>IF(BE273="Unión por la Patria (Frente de Todos)",CN273-AVERAGE(CK273,CQ273,CT273),IF(BE273="Juntos por el Cambio",CK273-AVERAGE(CN273,CQ273,CT273),IF(BE273="La Libertad Avanza",CQ273-AVERAGE(CK273,CN273,CT273),IF(BE273="Frente de Izquierda",CT273-AVERAGE(CK273,CN273,CQ273),"N/A"))))</f>
        <v>N/A</v>
      </c>
      <c r="DE273" t="str">
        <f>IF(BE273="Unión por la Patria (Frente de Todos)",AVERAGE(CJ273:CL273,CP273:CU273),IF(BE273="Juntos por el Cambio",AVERAGE(CM273:CU273),IF(BE273="La Libertad Avanza",AVERAGE(CS273:CU273,CJ273:CO273),IF(BE273="Frente de Izquierda",AVERAGE(CJ273:CR273),"N/A"))))</f>
        <v>N/A</v>
      </c>
      <c r="DF273" t="s">
        <v>518</v>
      </c>
      <c r="DG273" t="s">
        <v>518</v>
      </c>
      <c r="DH273" t="s">
        <v>518</v>
      </c>
      <c r="DI273" t="s">
        <v>518</v>
      </c>
      <c r="DJ273" t="s">
        <v>518</v>
      </c>
      <c r="DK273" t="s">
        <v>518</v>
      </c>
      <c r="DL273" t="s">
        <v>518</v>
      </c>
      <c r="DM273" t="s">
        <v>518</v>
      </c>
      <c r="DN273" t="s">
        <v>518</v>
      </c>
      <c r="DO273" t="s">
        <v>518</v>
      </c>
      <c r="DP273" t="s">
        <v>518</v>
      </c>
      <c r="DQ273" t="s">
        <v>518</v>
      </c>
      <c r="DR273" t="s">
        <v>518</v>
      </c>
      <c r="DS273" t="s">
        <v>518</v>
      </c>
      <c r="DT273" t="s">
        <v>518</v>
      </c>
      <c r="DU273" t="s">
        <v>518</v>
      </c>
      <c r="DV273" t="s">
        <v>518</v>
      </c>
      <c r="DW273" t="s">
        <v>518</v>
      </c>
      <c r="DX273" t="s">
        <v>518</v>
      </c>
      <c r="DY273" t="s">
        <v>518</v>
      </c>
      <c r="DZ273" t="s">
        <v>518</v>
      </c>
    </row>
    <row r="274" spans="1:130" x14ac:dyDescent="0.2">
      <c r="A274" s="44">
        <v>657</v>
      </c>
      <c r="B274" s="44" t="s">
        <v>518</v>
      </c>
      <c r="C274" s="44" t="s">
        <v>41</v>
      </c>
      <c r="D274" s="44">
        <v>3</v>
      </c>
      <c r="E274" s="44">
        <v>5</v>
      </c>
      <c r="F274" s="44">
        <v>3</v>
      </c>
      <c r="G274" s="44">
        <v>4</v>
      </c>
      <c r="H274" s="44">
        <v>2</v>
      </c>
      <c r="I274" s="44">
        <v>6</v>
      </c>
      <c r="J274" s="44">
        <v>4</v>
      </c>
      <c r="K274" s="44">
        <f>AVERAGE(ABS(F274-4),ABS(G274-4),ABS(H274-4),ABS(I274-4),ABS(J274-4))</f>
        <v>1</v>
      </c>
      <c r="L274" s="44">
        <v>6</v>
      </c>
      <c r="M274" s="44">
        <v>3</v>
      </c>
      <c r="N274" s="44">
        <v>7</v>
      </c>
      <c r="O274" s="9">
        <f>AVERAGE(L274:N274)</f>
        <v>5.333333333333333</v>
      </c>
      <c r="P274" s="44">
        <v>3</v>
      </c>
      <c r="Q274" s="44">
        <v>6</v>
      </c>
      <c r="R274" s="44">
        <v>4</v>
      </c>
      <c r="S274" s="44">
        <v>5</v>
      </c>
      <c r="T274" s="44">
        <f>-P274+Q274-R274+S274</f>
        <v>4</v>
      </c>
      <c r="U274" s="44"/>
      <c r="V274" s="44"/>
      <c r="W274" s="44"/>
      <c r="X274" s="44"/>
      <c r="Y274" s="44"/>
      <c r="Z274" s="44"/>
      <c r="AA274" s="44"/>
      <c r="AB274" s="44"/>
      <c r="AC274" s="44"/>
      <c r="AD274" s="44"/>
      <c r="AE274" s="44"/>
      <c r="AF274" s="44"/>
      <c r="AG274" s="44" t="e">
        <f>AVERAGE(U274:AF274)</f>
        <v>#DIV/0!</v>
      </c>
      <c r="AH274" s="44">
        <v>3</v>
      </c>
      <c r="AI274" s="44">
        <v>2</v>
      </c>
      <c r="AJ274" s="44">
        <v>3</v>
      </c>
      <c r="AK274" s="44">
        <v>4</v>
      </c>
      <c r="AL274" s="44">
        <v>4</v>
      </c>
      <c r="AM274" s="44">
        <v>4</v>
      </c>
      <c r="AN274" s="44">
        <v>3</v>
      </c>
      <c r="AO274" s="44">
        <v>3</v>
      </c>
      <c r="AP274" s="44">
        <v>3</v>
      </c>
      <c r="AQ274" s="44">
        <v>4</v>
      </c>
      <c r="AR274" s="44">
        <v>3</v>
      </c>
      <c r="AS274" s="44">
        <v>3</v>
      </c>
      <c r="AT274" t="str">
        <f>IF(C274="Unión por la Patria (Frente de Todos)",AVERAGE(AK274:AM274)-MIN(AVERAGE(AH274:AJ274),AVERAGE(AN274:AP274),AVERAGE(AQ274:AS274)),IF(C274="Juntos por el Cambio",AVERAGE(AH274:AJ274)-MIN(AVERAGE(AK274:AM274),AVERAGE(AN274:AP274),AVERAGE(AQ274:AS274)),IF(C274="La Libertad Avanza",AVERAGE(AN274:AP274)-MIN(AVERAGE(AQ274:AS274),AVERAGE(AK274:AM274),AVERAGE(AH274:AJ274)),IF(C274="Frente de Izquierda",AVERAGE(AQ274:AS274)-MIN(AVERAGE(AN274:AP274),AVERAGE(AK274:AM274),AVERAGE(AH274:AJ274)),"N/A"))))</f>
        <v>N/A</v>
      </c>
      <c r="AU274">
        <f>MAX(SUM(AH274:AJ274),SUM(AK274:AM274),SUM(AN274:AP274),SUM(AQ274:AS274))-MIN(SUM(AH274:AJ274),SUM(AK274:AM274),SUM(AN274:AP274),SUM(AQ274:AS274))</f>
        <v>4</v>
      </c>
      <c r="AV274" t="str">
        <f>IF(C274="Unión por la Patria (Frente de Todos)",AVERAGE(AK274:AM274)-AVERAGE(AH274:AJ274,AN274:AP274,AQ274:AS274),IF(C274="Juntos por el Cambio",AVERAGE(AH274:AJ274)-AVERAGE(AK274:AS274),IF(C274="La Libertad Avanza",AVERAGE(AN274:AP274)-AVERAGE(AQ274:AS274,AH274:AM274),IF(C274="Frente de Izquierda",AVERAGE(AQ274:AS274)-AVERAGE(AH274:AP274),"N/A"))))</f>
        <v>N/A</v>
      </c>
      <c r="AW274" t="str">
        <f>IF(C274="Unión por la Patria (Frente de Todos)",AK274-MIN(AH274,AN274,AQ274),IF(C274="Juntos por el Cambio",AH274-MIN(AK274,AN274,AQ274),IF(C274="La Libertad Avanza",AN274-MIN(AH274,AK274,AQ274),IF(C274="Frente de Izquierda",AQ274-MIN(AH274,AK274,AN274),"N/A"))))</f>
        <v>N/A</v>
      </c>
      <c r="AX274">
        <f>MAX(AH274,AK274,AN274,AQ274)-MIN(AH274,AK274,AN274,AQ274)</f>
        <v>1</v>
      </c>
      <c r="AY274" t="str">
        <f>IF(C274="Unión por la Patria (Frente de Todos)",AK274-AVERAGE(AQ274,AN274,AH274),IF(C274="Juntos por el Cambio",AH274-AVERAGE(AK274,AN274,AQ274),IF(C274="La Libertad Avanza",AN274-AVERAGE(AQ274,AK274,AH274),IF(C274="Frente de Izquierda",AQ274-AVERAGE(AN274,AK274,AH274),"N/A"))))</f>
        <v>N/A</v>
      </c>
      <c r="AZ274" t="str">
        <f>IF(C274="Unión por la Patria (Frente de Todos)",AL274-MIN(AI274,AO274,AR274),IF(C274="Juntos por el Cambio",AI274-MIN(AL274,AO274,AR274),IF(C274="La Libertad Avanza",AO274-MIN(AI274,AL274,AR274),IF(C274="Frente de Izquierda",AR274-MIN(AI274,AL274,AO274),"N/A"))))</f>
        <v>N/A</v>
      </c>
      <c r="BA274">
        <f>MAX(AI274,AL274,AO274,AR274)-MIN(AI274,AL274,AO274,AR274)</f>
        <v>2</v>
      </c>
      <c r="BB274" t="str">
        <f>IF(C274="Unión por la Patria (Frente de Todos)",AL274-AVERAGE(AI274,AO274,AR274),IF(C274="Juntos por el Cambio",AI274-AVERAGE(AL274,AO274,AR274),IF(C274="La Libertad Avanza",AO274-AVERAGE(AI274,AL274,AR274),IF(C274="Frente de Izquierda",AR274-AVERAGE(AI274,AL274,AO274),"N/A"))))</f>
        <v>N/A</v>
      </c>
      <c r="BC274" t="str">
        <f>IF(C274="Unión por la Patria (Frente de Todos)",AVERAGE(AH274:AJ274,AN274:AS274),IF(C274="Juntos por el Cambio",AVERAGE(AK274:AS274),IF(C274="La Libertad Avanza",AVERAGE(AQ274:AS274,AH274:AM274),IF(C274="Frente de Izquierda",AVERAGE(AH274:AP274),"N/A"))))</f>
        <v>N/A</v>
      </c>
      <c r="BE274" t="s">
        <v>518</v>
      </c>
      <c r="BF274" t="s">
        <v>518</v>
      </c>
      <c r="BG274" t="s">
        <v>518</v>
      </c>
      <c r="BH274" t="s">
        <v>518</v>
      </c>
      <c r="BI274" t="s">
        <v>518</v>
      </c>
      <c r="BJ274" t="s">
        <v>518</v>
      </c>
      <c r="BK274" t="s">
        <v>518</v>
      </c>
      <c r="BL274" t="s">
        <v>518</v>
      </c>
      <c r="BM274" t="s">
        <v>518</v>
      </c>
      <c r="BN274" t="s">
        <v>518</v>
      </c>
      <c r="BO274" t="s">
        <v>518</v>
      </c>
      <c r="BP274" t="s">
        <v>518</v>
      </c>
      <c r="BQ274" t="s">
        <v>518</v>
      </c>
      <c r="BR274" t="s">
        <v>518</v>
      </c>
      <c r="BS274" t="s">
        <v>518</v>
      </c>
      <c r="BT274" t="s">
        <v>518</v>
      </c>
      <c r="BU274" t="s">
        <v>518</v>
      </c>
      <c r="BV274" t="s">
        <v>518</v>
      </c>
      <c r="BW274" t="s">
        <v>518</v>
      </c>
      <c r="BX274" t="s">
        <v>518</v>
      </c>
      <c r="BY274" t="s">
        <v>518</v>
      </c>
      <c r="BZ274" t="s">
        <v>518</v>
      </c>
      <c r="CA274" t="s">
        <v>518</v>
      </c>
      <c r="CB274" t="s">
        <v>518</v>
      </c>
      <c r="CC274" t="s">
        <v>518</v>
      </c>
      <c r="CD274" t="s">
        <v>518</v>
      </c>
      <c r="CE274" t="s">
        <v>518</v>
      </c>
      <c r="CF274" t="s">
        <v>518</v>
      </c>
      <c r="CG274" t="s">
        <v>518</v>
      </c>
      <c r="CH274" t="s">
        <v>518</v>
      </c>
      <c r="CI274" t="s">
        <v>518</v>
      </c>
      <c r="CJ274" t="s">
        <v>518</v>
      </c>
      <c r="CK274" t="s">
        <v>518</v>
      </c>
      <c r="CL274" t="s">
        <v>518</v>
      </c>
      <c r="CM274" t="s">
        <v>518</v>
      </c>
      <c r="CN274" t="s">
        <v>518</v>
      </c>
      <c r="CO274" t="s">
        <v>518</v>
      </c>
      <c r="CP274" t="s">
        <v>518</v>
      </c>
      <c r="CQ274" t="s">
        <v>518</v>
      </c>
      <c r="CR274" t="s">
        <v>518</v>
      </c>
      <c r="CS274" t="s">
        <v>518</v>
      </c>
      <c r="CT274" t="s">
        <v>518</v>
      </c>
      <c r="CU274" t="s">
        <v>518</v>
      </c>
      <c r="CV274" t="str">
        <f>IF(BE274="Unión por la Patria (Frente de Todos)",AVERAGE(CM274:CO274)-MIN(AVERAGE(CJ274:CL274),AVERAGE(CP274:CR274),AVERAGE(CS274:CU274)),IF(BE274="Juntos por el Cambio",AVERAGE(CJ274:CL274)-MIN(AVERAGE(CM274:CO274),AVERAGE(CP274:CR274),AVERAGE(CS274:CU274)),IF(BE274="La Libertad Avanza",AVERAGE(CP274:CR274)-MIN(AVERAGE(CS274:CU274),AVERAGE(CM274:CO274),AVERAGE(CJ274:CL274)),IF(BE274="Frente de Izquierda",AVERAGE(CS274:CU274)-MIN(AVERAGE(CP274:CR274),AVERAGE(CM274:CO274),AVERAGE(CJ274:CL274)),"N/A"))))</f>
        <v>N/A</v>
      </c>
      <c r="CW274" t="str">
        <f>IF(BF274="Unión por la Patria (Frente de Todos)",AVERAGE(CN274:CP274)-MIN(AVERAGE(CK274:CM274),AVERAGE(CQ274:CS274),AVERAGE(CT274:CV274)),IF(BF274="Juntos por el Cambio",AVERAGE(CK274:CM274)-MIN(AVERAGE(CN274:CP274),AVERAGE(CQ274:CS274),AVERAGE(CT274:CV274)),IF(BF274="La Libertad Avanza",AVERAGE(CQ274:CS274)-MIN(AVERAGE(CT274:CV274),AVERAGE(CN274:CP274),AVERAGE(CK274:CM274)),IF(BF274="Frente de Izquierda",AVERAGE(CT274:CV274)-MIN(AVERAGE(CQ274:CS274),AVERAGE(CN274:CP274),AVERAGE(CK274:CM274)),"N/A"))))</f>
        <v>N/A</v>
      </c>
      <c r="CX274" t="str">
        <f>IF(BG274="Unión por la Patria (Frente de Todos)",AVERAGE(CO274:CQ274)-MIN(AVERAGE(CL274:CN274),AVERAGE(CR274:CT274),AVERAGE(CU274:CW274)),IF(BG274="Juntos por el Cambio",AVERAGE(CL274:CN274)-MIN(AVERAGE(CO274:CQ274),AVERAGE(CR274:CT274),AVERAGE(CU274:CW274)),IF(BG274="La Libertad Avanza",AVERAGE(CR274:CT274)-MIN(AVERAGE(CU274:CW274),AVERAGE(CO274:CQ274),AVERAGE(CL274:CN274)),IF(BG274="Frente de Izquierda",AVERAGE(CU274:CW274)-MIN(AVERAGE(CR274:CT274),AVERAGE(CO274:CQ274),AVERAGE(CL274:CN274)),"N/A"))))</f>
        <v>N/A</v>
      </c>
      <c r="CY274" t="str">
        <f>IF(BH274="Unión por la Patria (Frente de Todos)",AVERAGE(CP274:CR274)-MIN(AVERAGE(CM274:CO274),AVERAGE(CS274:CU274),AVERAGE(CV274:CX274)),IF(BH274="Juntos por el Cambio",AVERAGE(CM274:CO274)-MIN(AVERAGE(CP274:CR274),AVERAGE(CS274:CU274),AVERAGE(CV274:CX274)),IF(BH274="La Libertad Avanza",AVERAGE(CS274:CU274)-MIN(AVERAGE(CV274:CX274),AVERAGE(CP274:CR274),AVERAGE(CM274:CO274)),IF(BH274="Frente de Izquierda",AVERAGE(CV274:CX274)-MIN(AVERAGE(CS274:CU274),AVERAGE(CP274:CR274),AVERAGE(CM274:CO274)),"N/A"))))</f>
        <v>N/A</v>
      </c>
      <c r="CZ274" t="str">
        <f>IF(BI274="Unión por la Patria (Frente de Todos)",AVERAGE(CQ274:CS274)-MIN(AVERAGE(CN274:CP274),AVERAGE(CT274:CV274),AVERAGE(CW274:CY274)),IF(BI274="Juntos por el Cambio",AVERAGE(CN274:CP274)-MIN(AVERAGE(CQ274:CS274),AVERAGE(CT274:CV274),AVERAGE(CW274:CY274)),IF(BI274="La Libertad Avanza",AVERAGE(CT274:CV274)-MIN(AVERAGE(CW274:CY274),AVERAGE(CQ274:CS274),AVERAGE(CN274:CP274)),IF(BI274="Frente de Izquierda",AVERAGE(CW274:CY274)-MIN(AVERAGE(CT274:CV274),AVERAGE(CQ274:CS274),AVERAGE(CN274:CP274)),"N/A"))))</f>
        <v>N/A</v>
      </c>
      <c r="DA274" t="str">
        <f>IF(BJ274="Unión por la Patria (Frente de Todos)",AVERAGE(CR274:CT274)-MIN(AVERAGE(CO274:CQ274),AVERAGE(CU274:CW274),AVERAGE(CX274:CZ274)),IF(BJ274="Juntos por el Cambio",AVERAGE(CO274:CQ274)-MIN(AVERAGE(CR274:CT274),AVERAGE(CU274:CW274),AVERAGE(CX274:CZ274)),IF(BJ274="La Libertad Avanza",AVERAGE(CU274:CW274)-MIN(AVERAGE(CX274:CZ274),AVERAGE(CR274:CT274),AVERAGE(CO274:CQ274)),IF(BJ274="Frente de Izquierda",AVERAGE(CX274:CZ274)-MIN(AVERAGE(CU274:CW274),AVERAGE(CR274:CT274),AVERAGE(CO274:CQ274)),"N/A"))))</f>
        <v>N/A</v>
      </c>
      <c r="DB274" t="str">
        <f>IF(BK274="Unión por la Patria (Frente de Todos)",AVERAGE(CS274:CU274)-MIN(AVERAGE(CP274:CR274),AVERAGE(CV274:CX274),AVERAGE(CY274:DA274)),IF(BK274="Juntos por el Cambio",AVERAGE(CP274:CR274)-MIN(AVERAGE(CS274:CU274),AVERAGE(CV274:CX274),AVERAGE(CY274:DA274)),IF(BK274="La Libertad Avanza",AVERAGE(CV274:CX274)-MIN(AVERAGE(CY274:DA274),AVERAGE(CS274:CU274),AVERAGE(CP274:CR274)),IF(BK274="Frente de Izquierda",AVERAGE(CY274:DA274)-MIN(AVERAGE(CV274:CX274),AVERAGE(CS274:CU274),AVERAGE(CP274:CR274)),"N/A"))))</f>
        <v>N/A</v>
      </c>
      <c r="DC274" t="str">
        <f>IF(BL274="Unión por la Patria (Frente de Todos)",AVERAGE(CT274:CV274)-MIN(AVERAGE(CQ274:CS274),AVERAGE(CW274:CY274),AVERAGE(CZ274:DB274)),IF(BL274="Juntos por el Cambio",AVERAGE(CQ274:CS274)-MIN(AVERAGE(CT274:CV274),AVERAGE(CW274:CY274),AVERAGE(CZ274:DB274)),IF(BL274="La Libertad Avanza",AVERAGE(CW274:CY274)-MIN(AVERAGE(CZ274:DB274),AVERAGE(CT274:CV274),AVERAGE(CQ274:CS274)),IF(BL274="Frente de Izquierda",AVERAGE(CZ274:DB274)-MIN(AVERAGE(CW274:CY274),AVERAGE(CT274:CV274),AVERAGE(CQ274:CS274)),"N/A"))))</f>
        <v>N/A</v>
      </c>
      <c r="DD274" t="str">
        <f>IF(BE274="Unión por la Patria (Frente de Todos)",CN274-AVERAGE(CK274,CQ274,CT274),IF(BE274="Juntos por el Cambio",CK274-AVERAGE(CN274,CQ274,CT274),IF(BE274="La Libertad Avanza",CQ274-AVERAGE(CK274,CN274,CT274),IF(BE274="Frente de Izquierda",CT274-AVERAGE(CK274,CN274,CQ274),"N/A"))))</f>
        <v>N/A</v>
      </c>
      <c r="DE274" t="str">
        <f>IF(BE274="Unión por la Patria (Frente de Todos)",AVERAGE(CJ274:CL274,CP274:CU274),IF(BE274="Juntos por el Cambio",AVERAGE(CM274:CU274),IF(BE274="La Libertad Avanza",AVERAGE(CS274:CU274,CJ274:CO274),IF(BE274="Frente de Izquierda",AVERAGE(CJ274:CR274),"N/A"))))</f>
        <v>N/A</v>
      </c>
      <c r="DF274" t="s">
        <v>518</v>
      </c>
      <c r="DG274" t="s">
        <v>518</v>
      </c>
      <c r="DH274" t="s">
        <v>518</v>
      </c>
      <c r="DI274" t="s">
        <v>518</v>
      </c>
      <c r="DJ274" t="s">
        <v>518</v>
      </c>
      <c r="DK274" t="s">
        <v>518</v>
      </c>
      <c r="DL274" t="s">
        <v>518</v>
      </c>
      <c r="DM274" t="s">
        <v>518</v>
      </c>
      <c r="DN274" t="s">
        <v>518</v>
      </c>
      <c r="DO274" t="s">
        <v>518</v>
      </c>
      <c r="DP274" t="s">
        <v>518</v>
      </c>
      <c r="DQ274" t="s">
        <v>518</v>
      </c>
      <c r="DR274" t="s">
        <v>518</v>
      </c>
      <c r="DS274" t="s">
        <v>518</v>
      </c>
      <c r="DT274" t="s">
        <v>518</v>
      </c>
      <c r="DU274" t="s">
        <v>518</v>
      </c>
      <c r="DV274" t="s">
        <v>518</v>
      </c>
      <c r="DW274" t="s">
        <v>518</v>
      </c>
      <c r="DX274" t="s">
        <v>518</v>
      </c>
      <c r="DY274" t="s">
        <v>518</v>
      </c>
      <c r="DZ274" t="s">
        <v>518</v>
      </c>
    </row>
    <row r="275" spans="1:130" x14ac:dyDescent="0.2">
      <c r="A275" s="44">
        <v>697</v>
      </c>
      <c r="B275" s="44" t="s">
        <v>518</v>
      </c>
      <c r="C275" s="44" t="s">
        <v>45</v>
      </c>
      <c r="D275" s="44">
        <v>7</v>
      </c>
      <c r="E275" s="44">
        <v>5</v>
      </c>
      <c r="F275" s="44">
        <v>4</v>
      </c>
      <c r="G275" s="44">
        <v>2</v>
      </c>
      <c r="H275" s="44">
        <v>6</v>
      </c>
      <c r="I275" s="44">
        <v>5</v>
      </c>
      <c r="J275" s="44">
        <v>6</v>
      </c>
      <c r="K275" s="44">
        <f>AVERAGE(ABS(F275-4),ABS(G275-4),ABS(H275-4),ABS(I275-4),ABS(J275-4))</f>
        <v>1.4</v>
      </c>
      <c r="L275" s="44">
        <v>5</v>
      </c>
      <c r="M275" s="44">
        <v>3</v>
      </c>
      <c r="N275" s="44">
        <v>5</v>
      </c>
      <c r="O275" s="9">
        <f>AVERAGE(L275:N275)</f>
        <v>4.333333333333333</v>
      </c>
      <c r="P275" s="44">
        <v>1</v>
      </c>
      <c r="Q275" s="44">
        <v>7</v>
      </c>
      <c r="R275" s="44">
        <v>2</v>
      </c>
      <c r="S275" s="44">
        <v>7</v>
      </c>
      <c r="T275" s="44">
        <f>-P275+Q275-R275+S275</f>
        <v>11</v>
      </c>
      <c r="U275" s="44"/>
      <c r="V275" s="44"/>
      <c r="W275" s="44"/>
      <c r="X275" s="44"/>
      <c r="Y275" s="44"/>
      <c r="Z275" s="44"/>
      <c r="AA275" s="44"/>
      <c r="AB275" s="44"/>
      <c r="AC275" s="44"/>
      <c r="AD275" s="44"/>
      <c r="AE275" s="44"/>
      <c r="AF275" s="44"/>
      <c r="AG275" s="44" t="e">
        <f>AVERAGE(U275:AF275)</f>
        <v>#DIV/0!</v>
      </c>
      <c r="AH275" s="44">
        <v>5</v>
      </c>
      <c r="AI275" s="44">
        <v>5</v>
      </c>
      <c r="AJ275" s="44">
        <v>5</v>
      </c>
      <c r="AK275" s="44">
        <v>3</v>
      </c>
      <c r="AL275" s="44">
        <v>3</v>
      </c>
      <c r="AM275" s="44">
        <v>3</v>
      </c>
      <c r="AN275" s="44">
        <v>4</v>
      </c>
      <c r="AO275" s="44">
        <v>4</v>
      </c>
      <c r="AP275" s="44">
        <v>4</v>
      </c>
      <c r="AQ275" s="44">
        <v>3</v>
      </c>
      <c r="AR275" s="44">
        <v>3</v>
      </c>
      <c r="AS275" s="44">
        <v>3</v>
      </c>
      <c r="AT275" t="str">
        <f>IF(C275="Unión por la Patria (Frente de Todos)",AVERAGE(AK275:AM275)-MIN(AVERAGE(AH275:AJ275),AVERAGE(AN275:AP275),AVERAGE(AQ275:AS275)),IF(C275="Juntos por el Cambio",AVERAGE(AH275:AJ275)-MIN(AVERAGE(AK275:AM275),AVERAGE(AN275:AP275),AVERAGE(AQ275:AS275)),IF(C275="La Libertad Avanza",AVERAGE(AN275:AP275)-MIN(AVERAGE(AQ275:AS275),AVERAGE(AK275:AM275),AVERAGE(AH275:AJ275)),IF(C275="Frente de Izquierda",AVERAGE(AQ275:AS275)-MIN(AVERAGE(AN275:AP275),AVERAGE(AK275:AM275),AVERAGE(AH275:AJ275)),"N/A"))))</f>
        <v>N/A</v>
      </c>
      <c r="AU275">
        <f>MAX(SUM(AH275:AJ275),SUM(AK275:AM275),SUM(AN275:AP275),SUM(AQ275:AS275))-MIN(SUM(AH275:AJ275),SUM(AK275:AM275),SUM(AN275:AP275),SUM(AQ275:AS275))</f>
        <v>6</v>
      </c>
      <c r="AV275" t="str">
        <f>IF(C275="Unión por la Patria (Frente de Todos)",AVERAGE(AK275:AM275)-AVERAGE(AH275:AJ275,AN275:AP275,AQ275:AS275),IF(C275="Juntos por el Cambio",AVERAGE(AH275:AJ275)-AVERAGE(AK275:AS275),IF(C275="La Libertad Avanza",AVERAGE(AN275:AP275)-AVERAGE(AQ275:AS275,AH275:AM275),IF(C275="Frente de Izquierda",AVERAGE(AQ275:AS275)-AVERAGE(AH275:AP275),"N/A"))))</f>
        <v>N/A</v>
      </c>
      <c r="AW275" t="str">
        <f>IF(C275="Unión por la Patria (Frente de Todos)",AK275-MIN(AH275,AN275,AQ275),IF(C275="Juntos por el Cambio",AH275-MIN(AK275,AN275,AQ275),IF(C275="La Libertad Avanza",AN275-MIN(AH275,AK275,AQ275),IF(C275="Frente de Izquierda",AQ275-MIN(AH275,AK275,AN275),"N/A"))))</f>
        <v>N/A</v>
      </c>
      <c r="AX275">
        <f>MAX(AH275,AK275,AN275,AQ275)-MIN(AH275,AK275,AN275,AQ275)</f>
        <v>2</v>
      </c>
      <c r="AY275" t="str">
        <f>IF(C275="Unión por la Patria (Frente de Todos)",AK275-AVERAGE(AQ275,AN275,AH275),IF(C275="Juntos por el Cambio",AH275-AVERAGE(AK275,AN275,AQ275),IF(C275="La Libertad Avanza",AN275-AVERAGE(AQ275,AK275,AH275),IF(C275="Frente de Izquierda",AQ275-AVERAGE(AN275,AK275,AH275),"N/A"))))</f>
        <v>N/A</v>
      </c>
      <c r="AZ275" t="str">
        <f>IF(C275="Unión por la Patria (Frente de Todos)",AL275-MIN(AI275,AO275,AR275),IF(C275="Juntos por el Cambio",AI275-MIN(AL275,AO275,AR275),IF(C275="La Libertad Avanza",AO275-MIN(AI275,AL275,AR275),IF(C275="Frente de Izquierda",AR275-MIN(AI275,AL275,AO275),"N/A"))))</f>
        <v>N/A</v>
      </c>
      <c r="BA275">
        <f>MAX(AI275,AL275,AO275,AR275)-MIN(AI275,AL275,AO275,AR275)</f>
        <v>2</v>
      </c>
      <c r="BB275" t="str">
        <f>IF(C275="Unión por la Patria (Frente de Todos)",AL275-AVERAGE(AI275,AO275,AR275),IF(C275="Juntos por el Cambio",AI275-AVERAGE(AL275,AO275,AR275),IF(C275="La Libertad Avanza",AO275-AVERAGE(AI275,AL275,AR275),IF(C275="Frente de Izquierda",AR275-AVERAGE(AI275,AL275,AO275),"N/A"))))</f>
        <v>N/A</v>
      </c>
      <c r="BC275" t="str">
        <f>IF(C275="Unión por la Patria (Frente de Todos)",AVERAGE(AH275:AJ275,AN275:AS275),IF(C275="Juntos por el Cambio",AVERAGE(AK275:AS275),IF(C275="La Libertad Avanza",AVERAGE(AQ275:AS275,AH275:AM275),IF(C275="Frente de Izquierda",AVERAGE(AH275:AP275),"N/A"))))</f>
        <v>N/A</v>
      </c>
      <c r="BE275" t="s">
        <v>518</v>
      </c>
      <c r="BF275" t="s">
        <v>518</v>
      </c>
      <c r="BG275" t="s">
        <v>518</v>
      </c>
      <c r="BH275" t="s">
        <v>518</v>
      </c>
      <c r="BI275" t="s">
        <v>518</v>
      </c>
      <c r="BJ275" t="s">
        <v>518</v>
      </c>
      <c r="BK275" t="s">
        <v>518</v>
      </c>
      <c r="BL275" t="s">
        <v>518</v>
      </c>
      <c r="BM275" t="s">
        <v>518</v>
      </c>
      <c r="BN275" t="s">
        <v>518</v>
      </c>
      <c r="BO275" t="s">
        <v>518</v>
      </c>
      <c r="BP275" t="s">
        <v>518</v>
      </c>
      <c r="BQ275" t="s">
        <v>518</v>
      </c>
      <c r="BR275" t="s">
        <v>518</v>
      </c>
      <c r="BS275" t="s">
        <v>518</v>
      </c>
      <c r="BT275" t="s">
        <v>518</v>
      </c>
      <c r="BU275" t="s">
        <v>518</v>
      </c>
      <c r="BV275" t="s">
        <v>518</v>
      </c>
      <c r="BW275" t="s">
        <v>518</v>
      </c>
      <c r="BX275" t="s">
        <v>518</v>
      </c>
      <c r="BY275" t="s">
        <v>518</v>
      </c>
      <c r="BZ275" t="s">
        <v>518</v>
      </c>
      <c r="CA275" t="s">
        <v>518</v>
      </c>
      <c r="CB275" t="s">
        <v>518</v>
      </c>
      <c r="CC275" t="s">
        <v>518</v>
      </c>
      <c r="CD275" t="s">
        <v>518</v>
      </c>
      <c r="CE275" t="s">
        <v>518</v>
      </c>
      <c r="CF275" t="s">
        <v>518</v>
      </c>
      <c r="CG275" t="s">
        <v>518</v>
      </c>
      <c r="CH275" t="s">
        <v>518</v>
      </c>
      <c r="CI275" t="s">
        <v>518</v>
      </c>
      <c r="CJ275" t="s">
        <v>518</v>
      </c>
      <c r="CK275" t="s">
        <v>518</v>
      </c>
      <c r="CL275" t="s">
        <v>518</v>
      </c>
      <c r="CM275" t="s">
        <v>518</v>
      </c>
      <c r="CN275" t="s">
        <v>518</v>
      </c>
      <c r="CO275" t="s">
        <v>518</v>
      </c>
      <c r="CP275" t="s">
        <v>518</v>
      </c>
      <c r="CQ275" t="s">
        <v>518</v>
      </c>
      <c r="CR275" t="s">
        <v>518</v>
      </c>
      <c r="CS275" t="s">
        <v>518</v>
      </c>
      <c r="CT275" t="s">
        <v>518</v>
      </c>
      <c r="CU275" t="s">
        <v>518</v>
      </c>
      <c r="CV275" t="str">
        <f>IF(BE275="Unión por la Patria (Frente de Todos)",AVERAGE(CM275:CO275)-MIN(AVERAGE(CJ275:CL275),AVERAGE(CP275:CR275),AVERAGE(CS275:CU275)),IF(BE275="Juntos por el Cambio",AVERAGE(CJ275:CL275)-MIN(AVERAGE(CM275:CO275),AVERAGE(CP275:CR275),AVERAGE(CS275:CU275)),IF(BE275="La Libertad Avanza",AVERAGE(CP275:CR275)-MIN(AVERAGE(CS275:CU275),AVERAGE(CM275:CO275),AVERAGE(CJ275:CL275)),IF(BE275="Frente de Izquierda",AVERAGE(CS275:CU275)-MIN(AVERAGE(CP275:CR275),AVERAGE(CM275:CO275),AVERAGE(CJ275:CL275)),"N/A"))))</f>
        <v>N/A</v>
      </c>
      <c r="CW275" t="str">
        <f>IF(BF275="Unión por la Patria (Frente de Todos)",AVERAGE(CN275:CP275)-MIN(AVERAGE(CK275:CM275),AVERAGE(CQ275:CS275),AVERAGE(CT275:CV275)),IF(BF275="Juntos por el Cambio",AVERAGE(CK275:CM275)-MIN(AVERAGE(CN275:CP275),AVERAGE(CQ275:CS275),AVERAGE(CT275:CV275)),IF(BF275="La Libertad Avanza",AVERAGE(CQ275:CS275)-MIN(AVERAGE(CT275:CV275),AVERAGE(CN275:CP275),AVERAGE(CK275:CM275)),IF(BF275="Frente de Izquierda",AVERAGE(CT275:CV275)-MIN(AVERAGE(CQ275:CS275),AVERAGE(CN275:CP275),AVERAGE(CK275:CM275)),"N/A"))))</f>
        <v>N/A</v>
      </c>
      <c r="CX275" t="str">
        <f>IF(BG275="Unión por la Patria (Frente de Todos)",AVERAGE(CO275:CQ275)-MIN(AVERAGE(CL275:CN275),AVERAGE(CR275:CT275),AVERAGE(CU275:CW275)),IF(BG275="Juntos por el Cambio",AVERAGE(CL275:CN275)-MIN(AVERAGE(CO275:CQ275),AVERAGE(CR275:CT275),AVERAGE(CU275:CW275)),IF(BG275="La Libertad Avanza",AVERAGE(CR275:CT275)-MIN(AVERAGE(CU275:CW275),AVERAGE(CO275:CQ275),AVERAGE(CL275:CN275)),IF(BG275="Frente de Izquierda",AVERAGE(CU275:CW275)-MIN(AVERAGE(CR275:CT275),AVERAGE(CO275:CQ275),AVERAGE(CL275:CN275)),"N/A"))))</f>
        <v>N/A</v>
      </c>
      <c r="CY275" t="str">
        <f>IF(BH275="Unión por la Patria (Frente de Todos)",AVERAGE(CP275:CR275)-MIN(AVERAGE(CM275:CO275),AVERAGE(CS275:CU275),AVERAGE(CV275:CX275)),IF(BH275="Juntos por el Cambio",AVERAGE(CM275:CO275)-MIN(AVERAGE(CP275:CR275),AVERAGE(CS275:CU275),AVERAGE(CV275:CX275)),IF(BH275="La Libertad Avanza",AVERAGE(CS275:CU275)-MIN(AVERAGE(CV275:CX275),AVERAGE(CP275:CR275),AVERAGE(CM275:CO275)),IF(BH275="Frente de Izquierda",AVERAGE(CV275:CX275)-MIN(AVERAGE(CS275:CU275),AVERAGE(CP275:CR275),AVERAGE(CM275:CO275)),"N/A"))))</f>
        <v>N/A</v>
      </c>
      <c r="CZ275" t="str">
        <f>IF(BI275="Unión por la Patria (Frente de Todos)",AVERAGE(CQ275:CS275)-MIN(AVERAGE(CN275:CP275),AVERAGE(CT275:CV275),AVERAGE(CW275:CY275)),IF(BI275="Juntos por el Cambio",AVERAGE(CN275:CP275)-MIN(AVERAGE(CQ275:CS275),AVERAGE(CT275:CV275),AVERAGE(CW275:CY275)),IF(BI275="La Libertad Avanza",AVERAGE(CT275:CV275)-MIN(AVERAGE(CW275:CY275),AVERAGE(CQ275:CS275),AVERAGE(CN275:CP275)),IF(BI275="Frente de Izquierda",AVERAGE(CW275:CY275)-MIN(AVERAGE(CT275:CV275),AVERAGE(CQ275:CS275),AVERAGE(CN275:CP275)),"N/A"))))</f>
        <v>N/A</v>
      </c>
      <c r="DA275" t="str">
        <f>IF(BJ275="Unión por la Patria (Frente de Todos)",AVERAGE(CR275:CT275)-MIN(AVERAGE(CO275:CQ275),AVERAGE(CU275:CW275),AVERAGE(CX275:CZ275)),IF(BJ275="Juntos por el Cambio",AVERAGE(CO275:CQ275)-MIN(AVERAGE(CR275:CT275),AVERAGE(CU275:CW275),AVERAGE(CX275:CZ275)),IF(BJ275="La Libertad Avanza",AVERAGE(CU275:CW275)-MIN(AVERAGE(CX275:CZ275),AVERAGE(CR275:CT275),AVERAGE(CO275:CQ275)),IF(BJ275="Frente de Izquierda",AVERAGE(CX275:CZ275)-MIN(AVERAGE(CU275:CW275),AVERAGE(CR275:CT275),AVERAGE(CO275:CQ275)),"N/A"))))</f>
        <v>N/A</v>
      </c>
      <c r="DB275" t="str">
        <f>IF(BK275="Unión por la Patria (Frente de Todos)",AVERAGE(CS275:CU275)-MIN(AVERAGE(CP275:CR275),AVERAGE(CV275:CX275),AVERAGE(CY275:DA275)),IF(BK275="Juntos por el Cambio",AVERAGE(CP275:CR275)-MIN(AVERAGE(CS275:CU275),AVERAGE(CV275:CX275),AVERAGE(CY275:DA275)),IF(BK275="La Libertad Avanza",AVERAGE(CV275:CX275)-MIN(AVERAGE(CY275:DA275),AVERAGE(CS275:CU275),AVERAGE(CP275:CR275)),IF(BK275="Frente de Izquierda",AVERAGE(CY275:DA275)-MIN(AVERAGE(CV275:CX275),AVERAGE(CS275:CU275),AVERAGE(CP275:CR275)),"N/A"))))</f>
        <v>N/A</v>
      </c>
      <c r="DC275" t="str">
        <f>IF(BL275="Unión por la Patria (Frente de Todos)",AVERAGE(CT275:CV275)-MIN(AVERAGE(CQ275:CS275),AVERAGE(CW275:CY275),AVERAGE(CZ275:DB275)),IF(BL275="Juntos por el Cambio",AVERAGE(CQ275:CS275)-MIN(AVERAGE(CT275:CV275),AVERAGE(CW275:CY275),AVERAGE(CZ275:DB275)),IF(BL275="La Libertad Avanza",AVERAGE(CW275:CY275)-MIN(AVERAGE(CZ275:DB275),AVERAGE(CT275:CV275),AVERAGE(CQ275:CS275)),IF(BL275="Frente de Izquierda",AVERAGE(CZ275:DB275)-MIN(AVERAGE(CW275:CY275),AVERAGE(CT275:CV275),AVERAGE(CQ275:CS275)),"N/A"))))</f>
        <v>N/A</v>
      </c>
      <c r="DD275" t="str">
        <f>IF(BE275="Unión por la Patria (Frente de Todos)",CN275-AVERAGE(CK275,CQ275,CT275),IF(BE275="Juntos por el Cambio",CK275-AVERAGE(CN275,CQ275,CT275),IF(BE275="La Libertad Avanza",CQ275-AVERAGE(CK275,CN275,CT275),IF(BE275="Frente de Izquierda",CT275-AVERAGE(CK275,CN275,CQ275),"N/A"))))</f>
        <v>N/A</v>
      </c>
      <c r="DE275" t="str">
        <f>IF(BE275="Unión por la Patria (Frente de Todos)",AVERAGE(CJ275:CL275,CP275:CU275),IF(BE275="Juntos por el Cambio",AVERAGE(CM275:CU275),IF(BE275="La Libertad Avanza",AVERAGE(CS275:CU275,CJ275:CO275),IF(BE275="Frente de Izquierda",AVERAGE(CJ275:CR275),"N/A"))))</f>
        <v>N/A</v>
      </c>
      <c r="DF275" t="s">
        <v>518</v>
      </c>
      <c r="DG275" t="s">
        <v>518</v>
      </c>
      <c r="DH275" t="s">
        <v>518</v>
      </c>
      <c r="DI275" t="s">
        <v>518</v>
      </c>
      <c r="DJ275" t="s">
        <v>518</v>
      </c>
      <c r="DK275" t="s">
        <v>518</v>
      </c>
      <c r="DL275" t="s">
        <v>518</v>
      </c>
      <c r="DM275" t="s">
        <v>518</v>
      </c>
      <c r="DN275" t="s">
        <v>518</v>
      </c>
      <c r="DO275" t="s">
        <v>518</v>
      </c>
      <c r="DP275" t="s">
        <v>518</v>
      </c>
      <c r="DQ275" t="s">
        <v>518</v>
      </c>
      <c r="DR275" t="s">
        <v>518</v>
      </c>
      <c r="DS275" t="s">
        <v>518</v>
      </c>
      <c r="DT275" t="s">
        <v>518</v>
      </c>
      <c r="DU275" t="s">
        <v>518</v>
      </c>
      <c r="DV275" t="s">
        <v>518</v>
      </c>
      <c r="DW275" t="s">
        <v>518</v>
      </c>
      <c r="DX275" t="s">
        <v>518</v>
      </c>
      <c r="DY275" t="s">
        <v>518</v>
      </c>
      <c r="DZ275" t="s">
        <v>518</v>
      </c>
    </row>
    <row r="276" spans="1:130" x14ac:dyDescent="0.2">
      <c r="A276" s="44">
        <v>737</v>
      </c>
      <c r="B276" s="44" t="s">
        <v>518</v>
      </c>
      <c r="C276" s="44" t="s">
        <v>45</v>
      </c>
      <c r="D276" s="44">
        <v>1</v>
      </c>
      <c r="E276" s="44">
        <v>6</v>
      </c>
      <c r="F276" s="44">
        <v>2</v>
      </c>
      <c r="G276" s="44">
        <v>2</v>
      </c>
      <c r="H276" s="44">
        <v>1</v>
      </c>
      <c r="I276" s="44">
        <v>7</v>
      </c>
      <c r="J276" s="44">
        <v>6</v>
      </c>
      <c r="K276" s="44">
        <f>AVERAGE(ABS(F276-4),ABS(G276-4),ABS(H276-4),ABS(I276-4),ABS(J276-4))</f>
        <v>2.4</v>
      </c>
      <c r="L276" s="44">
        <v>6</v>
      </c>
      <c r="M276" s="44">
        <v>4</v>
      </c>
      <c r="N276" s="44">
        <v>4</v>
      </c>
      <c r="O276" s="9">
        <f>AVERAGE(L276:N276)</f>
        <v>4.666666666666667</v>
      </c>
      <c r="P276" s="44">
        <v>6</v>
      </c>
      <c r="Q276" s="44">
        <v>5</v>
      </c>
      <c r="R276" s="44">
        <v>2</v>
      </c>
      <c r="S276" s="44">
        <v>7</v>
      </c>
      <c r="T276" s="44">
        <f>-P276+Q276-R276+S276</f>
        <v>4</v>
      </c>
      <c r="U276" s="44"/>
      <c r="V276" s="44"/>
      <c r="W276" s="44"/>
      <c r="X276" s="44"/>
      <c r="Y276" s="44"/>
      <c r="Z276" s="44"/>
      <c r="AA276" s="44"/>
      <c r="AB276" s="44"/>
      <c r="AC276" s="44"/>
      <c r="AD276" s="44"/>
      <c r="AE276" s="44"/>
      <c r="AF276" s="44"/>
      <c r="AG276" s="44" t="e">
        <f>AVERAGE(U276:AF276)</f>
        <v>#DIV/0!</v>
      </c>
      <c r="AH276" s="44">
        <v>3</v>
      </c>
      <c r="AI276" s="44">
        <v>2</v>
      </c>
      <c r="AJ276" s="44">
        <v>5</v>
      </c>
      <c r="AK276" s="44">
        <v>4</v>
      </c>
      <c r="AL276" s="44">
        <v>3</v>
      </c>
      <c r="AM276" s="44">
        <v>5</v>
      </c>
      <c r="AN276" s="44">
        <v>2</v>
      </c>
      <c r="AO276" s="44">
        <v>1</v>
      </c>
      <c r="AP276" s="44">
        <v>5</v>
      </c>
      <c r="AQ276" s="44">
        <v>5</v>
      </c>
      <c r="AR276" s="44">
        <v>2</v>
      </c>
      <c r="AS276" s="44">
        <v>5</v>
      </c>
      <c r="AT276" t="str">
        <f>IF(C276="Unión por la Patria (Frente de Todos)",AVERAGE(AK276:AM276)-MIN(AVERAGE(AH276:AJ276),AVERAGE(AN276:AP276),AVERAGE(AQ276:AS276)),IF(C276="Juntos por el Cambio",AVERAGE(AH276:AJ276)-MIN(AVERAGE(AK276:AM276),AVERAGE(AN276:AP276),AVERAGE(AQ276:AS276)),IF(C276="La Libertad Avanza",AVERAGE(AN276:AP276)-MIN(AVERAGE(AQ276:AS276),AVERAGE(AK276:AM276),AVERAGE(AH276:AJ276)),IF(C276="Frente de Izquierda",AVERAGE(AQ276:AS276)-MIN(AVERAGE(AN276:AP276),AVERAGE(AK276:AM276),AVERAGE(AH276:AJ276)),"N/A"))))</f>
        <v>N/A</v>
      </c>
      <c r="AU276">
        <f>MAX(SUM(AH276:AJ276),SUM(AK276:AM276),SUM(AN276:AP276),SUM(AQ276:AS276))-MIN(SUM(AH276:AJ276),SUM(AK276:AM276),SUM(AN276:AP276),SUM(AQ276:AS276))</f>
        <v>4</v>
      </c>
      <c r="AV276" t="str">
        <f>IF(C276="Unión por la Patria (Frente de Todos)",AVERAGE(AK276:AM276)-AVERAGE(AH276:AJ276,AN276:AP276,AQ276:AS276),IF(C276="Juntos por el Cambio",AVERAGE(AH276:AJ276)-AVERAGE(AK276:AS276),IF(C276="La Libertad Avanza",AVERAGE(AN276:AP276)-AVERAGE(AQ276:AS276,AH276:AM276),IF(C276="Frente de Izquierda",AVERAGE(AQ276:AS276)-AVERAGE(AH276:AP276),"N/A"))))</f>
        <v>N/A</v>
      </c>
      <c r="AW276" t="str">
        <f>IF(C276="Unión por la Patria (Frente de Todos)",AK276-MIN(AH276,AN276,AQ276),IF(C276="Juntos por el Cambio",AH276-MIN(AK276,AN276,AQ276),IF(C276="La Libertad Avanza",AN276-MIN(AH276,AK276,AQ276),IF(C276="Frente de Izquierda",AQ276-MIN(AH276,AK276,AN276),"N/A"))))</f>
        <v>N/A</v>
      </c>
      <c r="AX276">
        <f>MAX(AH276,AK276,AN276,AQ276)-MIN(AH276,AK276,AN276,AQ276)</f>
        <v>3</v>
      </c>
      <c r="AY276" t="str">
        <f>IF(C276="Unión por la Patria (Frente de Todos)",AK276-AVERAGE(AQ276,AN276,AH276),IF(C276="Juntos por el Cambio",AH276-AVERAGE(AK276,AN276,AQ276),IF(C276="La Libertad Avanza",AN276-AVERAGE(AQ276,AK276,AH276),IF(C276="Frente de Izquierda",AQ276-AVERAGE(AN276,AK276,AH276),"N/A"))))</f>
        <v>N/A</v>
      </c>
      <c r="AZ276" t="str">
        <f>IF(C276="Unión por la Patria (Frente de Todos)",AL276-MIN(AI276,AO276,AR276),IF(C276="Juntos por el Cambio",AI276-MIN(AL276,AO276,AR276),IF(C276="La Libertad Avanza",AO276-MIN(AI276,AL276,AR276),IF(C276="Frente de Izquierda",AR276-MIN(AI276,AL276,AO276),"N/A"))))</f>
        <v>N/A</v>
      </c>
      <c r="BA276">
        <f>MAX(AI276,AL276,AO276,AR276)-MIN(AI276,AL276,AO276,AR276)</f>
        <v>2</v>
      </c>
      <c r="BB276" t="str">
        <f>IF(C276="Unión por la Patria (Frente de Todos)",AL276-AVERAGE(AI276,AO276,AR276),IF(C276="Juntos por el Cambio",AI276-AVERAGE(AL276,AO276,AR276),IF(C276="La Libertad Avanza",AO276-AVERAGE(AI276,AL276,AR276),IF(C276="Frente de Izquierda",AR276-AVERAGE(AI276,AL276,AO276),"N/A"))))</f>
        <v>N/A</v>
      </c>
      <c r="BC276" t="str">
        <f>IF(C276="Unión por la Patria (Frente de Todos)",AVERAGE(AH276:AJ276,AN276:AS276),IF(C276="Juntos por el Cambio",AVERAGE(AK276:AS276),IF(C276="La Libertad Avanza",AVERAGE(AQ276:AS276,AH276:AM276),IF(C276="Frente de Izquierda",AVERAGE(AH276:AP276),"N/A"))))</f>
        <v>N/A</v>
      </c>
      <c r="BE276" t="s">
        <v>518</v>
      </c>
      <c r="BF276" t="s">
        <v>518</v>
      </c>
      <c r="BG276" t="s">
        <v>518</v>
      </c>
      <c r="BH276" t="s">
        <v>518</v>
      </c>
      <c r="BI276" t="s">
        <v>518</v>
      </c>
      <c r="BJ276" t="s">
        <v>518</v>
      </c>
      <c r="BK276" t="s">
        <v>518</v>
      </c>
      <c r="BL276" t="s">
        <v>518</v>
      </c>
      <c r="BM276" t="s">
        <v>518</v>
      </c>
      <c r="BN276" t="s">
        <v>518</v>
      </c>
      <c r="BO276" t="s">
        <v>518</v>
      </c>
      <c r="BP276" t="s">
        <v>518</v>
      </c>
      <c r="BQ276" t="s">
        <v>518</v>
      </c>
      <c r="BR276" t="s">
        <v>518</v>
      </c>
      <c r="BS276" t="s">
        <v>518</v>
      </c>
      <c r="BT276" t="s">
        <v>518</v>
      </c>
      <c r="BU276" t="s">
        <v>518</v>
      </c>
      <c r="BV276" t="s">
        <v>518</v>
      </c>
      <c r="BW276" t="s">
        <v>518</v>
      </c>
      <c r="BX276" t="s">
        <v>518</v>
      </c>
      <c r="BY276" t="s">
        <v>518</v>
      </c>
      <c r="BZ276" t="s">
        <v>518</v>
      </c>
      <c r="CA276" t="s">
        <v>518</v>
      </c>
      <c r="CB276" t="s">
        <v>518</v>
      </c>
      <c r="CC276" t="s">
        <v>518</v>
      </c>
      <c r="CD276" t="s">
        <v>518</v>
      </c>
      <c r="CE276" t="s">
        <v>518</v>
      </c>
      <c r="CF276" t="s">
        <v>518</v>
      </c>
      <c r="CG276" t="s">
        <v>518</v>
      </c>
      <c r="CH276" t="s">
        <v>518</v>
      </c>
      <c r="CI276" t="s">
        <v>518</v>
      </c>
      <c r="CJ276" t="s">
        <v>518</v>
      </c>
      <c r="CK276" t="s">
        <v>518</v>
      </c>
      <c r="CL276" t="s">
        <v>518</v>
      </c>
      <c r="CM276" t="s">
        <v>518</v>
      </c>
      <c r="CN276" t="s">
        <v>518</v>
      </c>
      <c r="CO276" t="s">
        <v>518</v>
      </c>
      <c r="CP276" t="s">
        <v>518</v>
      </c>
      <c r="CQ276" t="s">
        <v>518</v>
      </c>
      <c r="CR276" t="s">
        <v>518</v>
      </c>
      <c r="CS276" t="s">
        <v>518</v>
      </c>
      <c r="CT276" t="s">
        <v>518</v>
      </c>
      <c r="CU276" t="s">
        <v>518</v>
      </c>
      <c r="CV276" t="str">
        <f>IF(BE276="Unión por la Patria (Frente de Todos)",AVERAGE(CM276:CO276)-MIN(AVERAGE(CJ276:CL276),AVERAGE(CP276:CR276),AVERAGE(CS276:CU276)),IF(BE276="Juntos por el Cambio",AVERAGE(CJ276:CL276)-MIN(AVERAGE(CM276:CO276),AVERAGE(CP276:CR276),AVERAGE(CS276:CU276)),IF(BE276="La Libertad Avanza",AVERAGE(CP276:CR276)-MIN(AVERAGE(CS276:CU276),AVERAGE(CM276:CO276),AVERAGE(CJ276:CL276)),IF(BE276="Frente de Izquierda",AVERAGE(CS276:CU276)-MIN(AVERAGE(CP276:CR276),AVERAGE(CM276:CO276),AVERAGE(CJ276:CL276)),"N/A"))))</f>
        <v>N/A</v>
      </c>
      <c r="CW276" t="str">
        <f>IF(BF276="Unión por la Patria (Frente de Todos)",AVERAGE(CN276:CP276)-MIN(AVERAGE(CK276:CM276),AVERAGE(CQ276:CS276),AVERAGE(CT276:CV276)),IF(BF276="Juntos por el Cambio",AVERAGE(CK276:CM276)-MIN(AVERAGE(CN276:CP276),AVERAGE(CQ276:CS276),AVERAGE(CT276:CV276)),IF(BF276="La Libertad Avanza",AVERAGE(CQ276:CS276)-MIN(AVERAGE(CT276:CV276),AVERAGE(CN276:CP276),AVERAGE(CK276:CM276)),IF(BF276="Frente de Izquierda",AVERAGE(CT276:CV276)-MIN(AVERAGE(CQ276:CS276),AVERAGE(CN276:CP276),AVERAGE(CK276:CM276)),"N/A"))))</f>
        <v>N/A</v>
      </c>
      <c r="CX276" t="str">
        <f>IF(BG276="Unión por la Patria (Frente de Todos)",AVERAGE(CO276:CQ276)-MIN(AVERAGE(CL276:CN276),AVERAGE(CR276:CT276),AVERAGE(CU276:CW276)),IF(BG276="Juntos por el Cambio",AVERAGE(CL276:CN276)-MIN(AVERAGE(CO276:CQ276),AVERAGE(CR276:CT276),AVERAGE(CU276:CW276)),IF(BG276="La Libertad Avanza",AVERAGE(CR276:CT276)-MIN(AVERAGE(CU276:CW276),AVERAGE(CO276:CQ276),AVERAGE(CL276:CN276)),IF(BG276="Frente de Izquierda",AVERAGE(CU276:CW276)-MIN(AVERAGE(CR276:CT276),AVERAGE(CO276:CQ276),AVERAGE(CL276:CN276)),"N/A"))))</f>
        <v>N/A</v>
      </c>
      <c r="CY276" t="str">
        <f>IF(BH276="Unión por la Patria (Frente de Todos)",AVERAGE(CP276:CR276)-MIN(AVERAGE(CM276:CO276),AVERAGE(CS276:CU276),AVERAGE(CV276:CX276)),IF(BH276="Juntos por el Cambio",AVERAGE(CM276:CO276)-MIN(AVERAGE(CP276:CR276),AVERAGE(CS276:CU276),AVERAGE(CV276:CX276)),IF(BH276="La Libertad Avanza",AVERAGE(CS276:CU276)-MIN(AVERAGE(CV276:CX276),AVERAGE(CP276:CR276),AVERAGE(CM276:CO276)),IF(BH276="Frente de Izquierda",AVERAGE(CV276:CX276)-MIN(AVERAGE(CS276:CU276),AVERAGE(CP276:CR276),AVERAGE(CM276:CO276)),"N/A"))))</f>
        <v>N/A</v>
      </c>
      <c r="CZ276" t="str">
        <f>IF(BI276="Unión por la Patria (Frente de Todos)",AVERAGE(CQ276:CS276)-MIN(AVERAGE(CN276:CP276),AVERAGE(CT276:CV276),AVERAGE(CW276:CY276)),IF(BI276="Juntos por el Cambio",AVERAGE(CN276:CP276)-MIN(AVERAGE(CQ276:CS276),AVERAGE(CT276:CV276),AVERAGE(CW276:CY276)),IF(BI276="La Libertad Avanza",AVERAGE(CT276:CV276)-MIN(AVERAGE(CW276:CY276),AVERAGE(CQ276:CS276),AVERAGE(CN276:CP276)),IF(BI276="Frente de Izquierda",AVERAGE(CW276:CY276)-MIN(AVERAGE(CT276:CV276),AVERAGE(CQ276:CS276),AVERAGE(CN276:CP276)),"N/A"))))</f>
        <v>N/A</v>
      </c>
      <c r="DA276" t="str">
        <f>IF(BJ276="Unión por la Patria (Frente de Todos)",AVERAGE(CR276:CT276)-MIN(AVERAGE(CO276:CQ276),AVERAGE(CU276:CW276),AVERAGE(CX276:CZ276)),IF(BJ276="Juntos por el Cambio",AVERAGE(CO276:CQ276)-MIN(AVERAGE(CR276:CT276),AVERAGE(CU276:CW276),AVERAGE(CX276:CZ276)),IF(BJ276="La Libertad Avanza",AVERAGE(CU276:CW276)-MIN(AVERAGE(CX276:CZ276),AVERAGE(CR276:CT276),AVERAGE(CO276:CQ276)),IF(BJ276="Frente de Izquierda",AVERAGE(CX276:CZ276)-MIN(AVERAGE(CU276:CW276),AVERAGE(CR276:CT276),AVERAGE(CO276:CQ276)),"N/A"))))</f>
        <v>N/A</v>
      </c>
      <c r="DB276" t="str">
        <f>IF(BK276="Unión por la Patria (Frente de Todos)",AVERAGE(CS276:CU276)-MIN(AVERAGE(CP276:CR276),AVERAGE(CV276:CX276),AVERAGE(CY276:DA276)),IF(BK276="Juntos por el Cambio",AVERAGE(CP276:CR276)-MIN(AVERAGE(CS276:CU276),AVERAGE(CV276:CX276),AVERAGE(CY276:DA276)),IF(BK276="La Libertad Avanza",AVERAGE(CV276:CX276)-MIN(AVERAGE(CY276:DA276),AVERAGE(CS276:CU276),AVERAGE(CP276:CR276)),IF(BK276="Frente de Izquierda",AVERAGE(CY276:DA276)-MIN(AVERAGE(CV276:CX276),AVERAGE(CS276:CU276),AVERAGE(CP276:CR276)),"N/A"))))</f>
        <v>N/A</v>
      </c>
      <c r="DC276" t="str">
        <f>IF(BL276="Unión por la Patria (Frente de Todos)",AVERAGE(CT276:CV276)-MIN(AVERAGE(CQ276:CS276),AVERAGE(CW276:CY276),AVERAGE(CZ276:DB276)),IF(BL276="Juntos por el Cambio",AVERAGE(CQ276:CS276)-MIN(AVERAGE(CT276:CV276),AVERAGE(CW276:CY276),AVERAGE(CZ276:DB276)),IF(BL276="La Libertad Avanza",AVERAGE(CW276:CY276)-MIN(AVERAGE(CZ276:DB276),AVERAGE(CT276:CV276),AVERAGE(CQ276:CS276)),IF(BL276="Frente de Izquierda",AVERAGE(CZ276:DB276)-MIN(AVERAGE(CW276:CY276),AVERAGE(CT276:CV276),AVERAGE(CQ276:CS276)),"N/A"))))</f>
        <v>N/A</v>
      </c>
      <c r="DD276" t="str">
        <f>IF(BE276="Unión por la Patria (Frente de Todos)",CN276-AVERAGE(CK276,CQ276,CT276),IF(BE276="Juntos por el Cambio",CK276-AVERAGE(CN276,CQ276,CT276),IF(BE276="La Libertad Avanza",CQ276-AVERAGE(CK276,CN276,CT276),IF(BE276="Frente de Izquierda",CT276-AVERAGE(CK276,CN276,CQ276),"N/A"))))</f>
        <v>N/A</v>
      </c>
      <c r="DE276" t="str">
        <f>IF(BE276="Unión por la Patria (Frente de Todos)",AVERAGE(CJ276:CL276,CP276:CU276),IF(BE276="Juntos por el Cambio",AVERAGE(CM276:CU276),IF(BE276="La Libertad Avanza",AVERAGE(CS276:CU276,CJ276:CO276),IF(BE276="Frente de Izquierda",AVERAGE(CJ276:CR276),"N/A"))))</f>
        <v>N/A</v>
      </c>
      <c r="DF276" t="s">
        <v>518</v>
      </c>
      <c r="DG276" t="s">
        <v>518</v>
      </c>
      <c r="DH276" t="s">
        <v>518</v>
      </c>
      <c r="DI276" t="s">
        <v>518</v>
      </c>
      <c r="DJ276" t="s">
        <v>518</v>
      </c>
      <c r="DK276" t="s">
        <v>518</v>
      </c>
      <c r="DL276" t="s">
        <v>518</v>
      </c>
      <c r="DM276" t="s">
        <v>518</v>
      </c>
      <c r="DN276" t="s">
        <v>518</v>
      </c>
      <c r="DO276" t="s">
        <v>518</v>
      </c>
      <c r="DP276" t="s">
        <v>518</v>
      </c>
      <c r="DQ276" t="s">
        <v>518</v>
      </c>
      <c r="DR276" t="s">
        <v>518</v>
      </c>
      <c r="DS276" t="s">
        <v>518</v>
      </c>
      <c r="DT276" t="s">
        <v>518</v>
      </c>
      <c r="DU276" t="s">
        <v>518</v>
      </c>
      <c r="DV276" t="s">
        <v>518</v>
      </c>
      <c r="DW276" t="s">
        <v>518</v>
      </c>
      <c r="DX276" t="s">
        <v>518</v>
      </c>
      <c r="DY276" t="s">
        <v>518</v>
      </c>
      <c r="DZ276" t="s">
        <v>518</v>
      </c>
    </row>
    <row r="277" spans="1:130" x14ac:dyDescent="0.2">
      <c r="A277" s="44">
        <v>901</v>
      </c>
      <c r="B277" s="44" t="s">
        <v>518</v>
      </c>
      <c r="C277" s="44" t="s">
        <v>45</v>
      </c>
      <c r="D277" s="44">
        <v>1</v>
      </c>
      <c r="E277" s="44">
        <v>4</v>
      </c>
      <c r="F277" s="44">
        <v>5</v>
      </c>
      <c r="G277" s="44">
        <v>4</v>
      </c>
      <c r="H277" s="44">
        <v>5</v>
      </c>
      <c r="I277" s="44">
        <v>6</v>
      </c>
      <c r="J277" s="44">
        <v>4</v>
      </c>
      <c r="K277" s="44">
        <f>AVERAGE(ABS(F277-4),ABS(G277-4),ABS(H277-4),ABS(I277-4),ABS(J277-4))</f>
        <v>0.8</v>
      </c>
      <c r="L277" s="44">
        <v>6</v>
      </c>
      <c r="M277" s="44">
        <v>2</v>
      </c>
      <c r="N277" s="44">
        <v>7</v>
      </c>
      <c r="O277" s="9">
        <f>AVERAGE(L277:N277)</f>
        <v>5</v>
      </c>
      <c r="P277" s="44">
        <v>3</v>
      </c>
      <c r="Q277" s="44">
        <v>7</v>
      </c>
      <c r="R277" s="44">
        <v>1</v>
      </c>
      <c r="S277" s="44">
        <v>4</v>
      </c>
      <c r="T277" s="44">
        <f>-P277+Q277-R277+S277</f>
        <v>7</v>
      </c>
      <c r="U277" s="44"/>
      <c r="V277" s="44"/>
      <c r="W277" s="44"/>
      <c r="X277" s="44"/>
      <c r="Y277" s="44"/>
      <c r="Z277" s="44"/>
      <c r="AA277" s="44"/>
      <c r="AB277" s="44"/>
      <c r="AC277" s="44"/>
      <c r="AD277" s="44"/>
      <c r="AE277" s="44"/>
      <c r="AF277" s="44"/>
      <c r="AG277" s="44" t="e">
        <f>AVERAGE(U277:AF277)</f>
        <v>#DIV/0!</v>
      </c>
      <c r="AH277" s="44">
        <v>4</v>
      </c>
      <c r="AI277" s="44">
        <v>5</v>
      </c>
      <c r="AJ277" s="44">
        <v>5</v>
      </c>
      <c r="AK277" s="44">
        <v>4</v>
      </c>
      <c r="AL277" s="44">
        <v>4</v>
      </c>
      <c r="AM277" s="44">
        <v>5</v>
      </c>
      <c r="AN277" s="44">
        <v>3</v>
      </c>
      <c r="AO277" s="44">
        <v>3</v>
      </c>
      <c r="AP277" s="44">
        <v>5</v>
      </c>
      <c r="AQ277" s="44">
        <v>4</v>
      </c>
      <c r="AR277" s="44">
        <v>2</v>
      </c>
      <c r="AS277" s="44">
        <v>5</v>
      </c>
      <c r="AT277" t="str">
        <f>IF(C277="Unión por la Patria (Frente de Todos)",AVERAGE(AK277:AM277)-MIN(AVERAGE(AH277:AJ277),AVERAGE(AN277:AP277),AVERAGE(AQ277:AS277)),IF(C277="Juntos por el Cambio",AVERAGE(AH277:AJ277)-MIN(AVERAGE(AK277:AM277),AVERAGE(AN277:AP277),AVERAGE(AQ277:AS277)),IF(C277="La Libertad Avanza",AVERAGE(AN277:AP277)-MIN(AVERAGE(AQ277:AS277),AVERAGE(AK277:AM277),AVERAGE(AH277:AJ277)),IF(C277="Frente de Izquierda",AVERAGE(AQ277:AS277)-MIN(AVERAGE(AN277:AP277),AVERAGE(AK277:AM277),AVERAGE(AH277:AJ277)),"N/A"))))</f>
        <v>N/A</v>
      </c>
      <c r="AU277">
        <f>MAX(SUM(AH277:AJ277),SUM(AK277:AM277),SUM(AN277:AP277),SUM(AQ277:AS277))-MIN(SUM(AH277:AJ277),SUM(AK277:AM277),SUM(AN277:AP277),SUM(AQ277:AS277))</f>
        <v>3</v>
      </c>
      <c r="AV277" t="str">
        <f>IF(C277="Unión por la Patria (Frente de Todos)",AVERAGE(AK277:AM277)-AVERAGE(AH277:AJ277,AN277:AP277,AQ277:AS277),IF(C277="Juntos por el Cambio",AVERAGE(AH277:AJ277)-AVERAGE(AK277:AS277),IF(C277="La Libertad Avanza",AVERAGE(AN277:AP277)-AVERAGE(AQ277:AS277,AH277:AM277),IF(C277="Frente de Izquierda",AVERAGE(AQ277:AS277)-AVERAGE(AH277:AP277),"N/A"))))</f>
        <v>N/A</v>
      </c>
      <c r="AW277" t="str">
        <f>IF(C277="Unión por la Patria (Frente de Todos)",AK277-MIN(AH277,AN277,AQ277),IF(C277="Juntos por el Cambio",AH277-MIN(AK277,AN277,AQ277),IF(C277="La Libertad Avanza",AN277-MIN(AH277,AK277,AQ277),IF(C277="Frente de Izquierda",AQ277-MIN(AH277,AK277,AN277),"N/A"))))</f>
        <v>N/A</v>
      </c>
      <c r="AX277">
        <f>MAX(AH277,AK277,AN277,AQ277)-MIN(AH277,AK277,AN277,AQ277)</f>
        <v>1</v>
      </c>
      <c r="AY277" t="str">
        <f>IF(C277="Unión por la Patria (Frente de Todos)",AK277-AVERAGE(AQ277,AN277,AH277),IF(C277="Juntos por el Cambio",AH277-AVERAGE(AK277,AN277,AQ277),IF(C277="La Libertad Avanza",AN277-AVERAGE(AQ277,AK277,AH277),IF(C277="Frente de Izquierda",AQ277-AVERAGE(AN277,AK277,AH277),"N/A"))))</f>
        <v>N/A</v>
      </c>
      <c r="AZ277" t="str">
        <f>IF(C277="Unión por la Patria (Frente de Todos)",AL277-MIN(AI277,AO277,AR277),IF(C277="Juntos por el Cambio",AI277-MIN(AL277,AO277,AR277),IF(C277="La Libertad Avanza",AO277-MIN(AI277,AL277,AR277),IF(C277="Frente de Izquierda",AR277-MIN(AI277,AL277,AO277),"N/A"))))</f>
        <v>N/A</v>
      </c>
      <c r="BA277">
        <f>MAX(AI277,AL277,AO277,AR277)-MIN(AI277,AL277,AO277,AR277)</f>
        <v>3</v>
      </c>
      <c r="BB277" t="str">
        <f>IF(C277="Unión por la Patria (Frente de Todos)",AL277-AVERAGE(AI277,AO277,AR277),IF(C277="Juntos por el Cambio",AI277-AVERAGE(AL277,AO277,AR277),IF(C277="La Libertad Avanza",AO277-AVERAGE(AI277,AL277,AR277),IF(C277="Frente de Izquierda",AR277-AVERAGE(AI277,AL277,AO277),"N/A"))))</f>
        <v>N/A</v>
      </c>
      <c r="BC277" t="str">
        <f>IF(C277="Unión por la Patria (Frente de Todos)",AVERAGE(AH277:AJ277,AN277:AS277),IF(C277="Juntos por el Cambio",AVERAGE(AK277:AS277),IF(C277="La Libertad Avanza",AVERAGE(AQ277:AS277,AH277:AM277),IF(C277="Frente de Izquierda",AVERAGE(AH277:AP277),"N/A"))))</f>
        <v>N/A</v>
      </c>
      <c r="BE277" t="s">
        <v>518</v>
      </c>
      <c r="BF277" t="s">
        <v>518</v>
      </c>
      <c r="BG277" t="s">
        <v>518</v>
      </c>
      <c r="BH277" t="s">
        <v>518</v>
      </c>
      <c r="BI277" t="s">
        <v>518</v>
      </c>
      <c r="BJ277" t="s">
        <v>518</v>
      </c>
      <c r="BK277" t="s">
        <v>518</v>
      </c>
      <c r="BL277" t="s">
        <v>518</v>
      </c>
      <c r="BM277" t="s">
        <v>518</v>
      </c>
      <c r="BN277" t="s">
        <v>518</v>
      </c>
      <c r="BO277" t="s">
        <v>518</v>
      </c>
      <c r="BP277" t="s">
        <v>518</v>
      </c>
      <c r="BQ277" t="s">
        <v>518</v>
      </c>
      <c r="BR277" t="s">
        <v>518</v>
      </c>
      <c r="BS277" t="s">
        <v>518</v>
      </c>
      <c r="BT277" t="s">
        <v>518</v>
      </c>
      <c r="BU277" t="s">
        <v>518</v>
      </c>
      <c r="BV277" t="s">
        <v>518</v>
      </c>
      <c r="BW277" t="s">
        <v>518</v>
      </c>
      <c r="BX277" t="s">
        <v>518</v>
      </c>
      <c r="BY277" t="s">
        <v>518</v>
      </c>
      <c r="BZ277" t="s">
        <v>518</v>
      </c>
      <c r="CA277" t="s">
        <v>518</v>
      </c>
      <c r="CB277" t="s">
        <v>518</v>
      </c>
      <c r="CC277" t="s">
        <v>518</v>
      </c>
      <c r="CD277" t="s">
        <v>518</v>
      </c>
      <c r="CE277" t="s">
        <v>518</v>
      </c>
      <c r="CF277" t="s">
        <v>518</v>
      </c>
      <c r="CG277" t="s">
        <v>518</v>
      </c>
      <c r="CH277" t="s">
        <v>518</v>
      </c>
      <c r="CI277" t="s">
        <v>518</v>
      </c>
      <c r="CJ277" t="s">
        <v>518</v>
      </c>
      <c r="CK277" t="s">
        <v>518</v>
      </c>
      <c r="CL277" t="s">
        <v>518</v>
      </c>
      <c r="CM277" t="s">
        <v>518</v>
      </c>
      <c r="CN277" t="s">
        <v>518</v>
      </c>
      <c r="CO277" t="s">
        <v>518</v>
      </c>
      <c r="CP277" t="s">
        <v>518</v>
      </c>
      <c r="CQ277" t="s">
        <v>518</v>
      </c>
      <c r="CR277" t="s">
        <v>518</v>
      </c>
      <c r="CS277" t="s">
        <v>518</v>
      </c>
      <c r="CT277" t="s">
        <v>518</v>
      </c>
      <c r="CU277" t="s">
        <v>518</v>
      </c>
      <c r="CV277" t="s">
        <v>518</v>
      </c>
      <c r="CW277" t="s">
        <v>518</v>
      </c>
      <c r="CX277" t="s">
        <v>518</v>
      </c>
      <c r="CY277" t="s">
        <v>518</v>
      </c>
      <c r="CZ277" t="s">
        <v>518</v>
      </c>
      <c r="DA277" t="s">
        <v>518</v>
      </c>
      <c r="DB277" t="s">
        <v>518</v>
      </c>
      <c r="DC277" t="s">
        <v>518</v>
      </c>
      <c r="DD277" t="s">
        <v>518</v>
      </c>
      <c r="DE277" t="s">
        <v>518</v>
      </c>
      <c r="DF277" t="s">
        <v>518</v>
      </c>
      <c r="DG277" t="s">
        <v>518</v>
      </c>
      <c r="DH277" t="s">
        <v>518</v>
      </c>
      <c r="DI277" t="s">
        <v>518</v>
      </c>
      <c r="DJ277" t="s">
        <v>518</v>
      </c>
      <c r="DK277" t="s">
        <v>518</v>
      </c>
      <c r="DL277" t="s">
        <v>518</v>
      </c>
      <c r="DM277" t="s">
        <v>518</v>
      </c>
      <c r="DN277" t="s">
        <v>518</v>
      </c>
      <c r="DO277" t="s">
        <v>518</v>
      </c>
      <c r="DP277" t="s">
        <v>518</v>
      </c>
      <c r="DQ277" t="s">
        <v>518</v>
      </c>
      <c r="DR277" t="s">
        <v>518</v>
      </c>
      <c r="DS277" t="s">
        <v>518</v>
      </c>
      <c r="DT277" t="s">
        <v>518</v>
      </c>
      <c r="DU277" t="s">
        <v>518</v>
      </c>
      <c r="DV277" t="s">
        <v>518</v>
      </c>
      <c r="DW277" t="s">
        <v>518</v>
      </c>
      <c r="DX277" t="s">
        <v>518</v>
      </c>
      <c r="DY277" t="s">
        <v>518</v>
      </c>
      <c r="DZ277" t="s">
        <v>518</v>
      </c>
    </row>
    <row r="278" spans="1:130" x14ac:dyDescent="0.2">
      <c r="A278" s="44">
        <v>937</v>
      </c>
      <c r="B278" s="44" t="s">
        <v>518</v>
      </c>
      <c r="C278" s="44" t="s">
        <v>45</v>
      </c>
      <c r="D278" s="44">
        <v>4</v>
      </c>
      <c r="E278" s="44">
        <v>5</v>
      </c>
      <c r="F278" s="44">
        <v>4</v>
      </c>
      <c r="G278" s="44">
        <v>1</v>
      </c>
      <c r="H278" s="44">
        <v>7</v>
      </c>
      <c r="I278" s="44">
        <v>3</v>
      </c>
      <c r="J278" s="44">
        <v>7</v>
      </c>
      <c r="K278" s="44">
        <f>AVERAGE(ABS(F278-4),ABS(G278-4),ABS(H278-4),ABS(I278-4),ABS(J278-4))</f>
        <v>2</v>
      </c>
      <c r="L278" s="44">
        <v>5</v>
      </c>
      <c r="M278" s="44">
        <v>1</v>
      </c>
      <c r="N278" s="44">
        <v>7</v>
      </c>
      <c r="O278" s="9">
        <f>AVERAGE(L278:N278)</f>
        <v>4.333333333333333</v>
      </c>
      <c r="P278" s="44">
        <v>4</v>
      </c>
      <c r="Q278" s="44">
        <v>7</v>
      </c>
      <c r="R278" s="44">
        <v>5</v>
      </c>
      <c r="S278" s="44">
        <v>4</v>
      </c>
      <c r="T278" s="44">
        <f>-P278+Q278-R278+S278</f>
        <v>2</v>
      </c>
      <c r="U278" s="44"/>
      <c r="V278" s="44"/>
      <c r="W278" s="44"/>
      <c r="X278" s="44"/>
      <c r="Y278" s="44"/>
      <c r="Z278" s="44"/>
      <c r="AA278" s="44"/>
      <c r="AB278" s="44"/>
      <c r="AC278" s="44"/>
      <c r="AD278" s="44"/>
      <c r="AE278" s="44"/>
      <c r="AF278" s="44"/>
      <c r="AG278" s="44" t="e">
        <f>AVERAGE(U278:AF278)</f>
        <v>#DIV/0!</v>
      </c>
      <c r="AH278" s="44">
        <v>3</v>
      </c>
      <c r="AI278" s="44">
        <v>6</v>
      </c>
      <c r="AJ278" s="44">
        <v>4</v>
      </c>
      <c r="AK278" s="44">
        <v>1</v>
      </c>
      <c r="AL278" s="44">
        <v>1</v>
      </c>
      <c r="AM278" s="44">
        <v>1</v>
      </c>
      <c r="AN278" s="44">
        <v>5</v>
      </c>
      <c r="AO278" s="44">
        <v>5</v>
      </c>
      <c r="AP278" s="44">
        <v>5</v>
      </c>
      <c r="AQ278" s="44">
        <v>1</v>
      </c>
      <c r="AR278" s="44">
        <v>1</v>
      </c>
      <c r="AS278" s="44">
        <v>1</v>
      </c>
      <c r="AT278" t="str">
        <f>IF(C278="Unión por la Patria (Frente de Todos)",AVERAGE(AK278:AM278)-MIN(AVERAGE(AH278:AJ278),AVERAGE(AN278:AP278),AVERAGE(AQ278:AS278)),IF(C278="Juntos por el Cambio",AVERAGE(AH278:AJ278)-MIN(AVERAGE(AK278:AM278),AVERAGE(AN278:AP278),AVERAGE(AQ278:AS278)),IF(C278="La Libertad Avanza",AVERAGE(AN278:AP278)-MIN(AVERAGE(AQ278:AS278),AVERAGE(AK278:AM278),AVERAGE(AH278:AJ278)),IF(C278="Frente de Izquierda",AVERAGE(AQ278:AS278)-MIN(AVERAGE(AN278:AP278),AVERAGE(AK278:AM278),AVERAGE(AH278:AJ278)),"N/A"))))</f>
        <v>N/A</v>
      </c>
      <c r="AU278">
        <f>MAX(SUM(AH278:AJ278),SUM(AK278:AM278),SUM(AN278:AP278),SUM(AQ278:AS278))-MIN(SUM(AH278:AJ278),SUM(AK278:AM278),SUM(AN278:AP278),SUM(AQ278:AS278))</f>
        <v>12</v>
      </c>
      <c r="AV278" t="str">
        <f>IF(C278="Unión por la Patria (Frente de Todos)",AVERAGE(AK278:AM278)-AVERAGE(AH278:AJ278,AN278:AP278,AQ278:AS278),IF(C278="Juntos por el Cambio",AVERAGE(AH278:AJ278)-AVERAGE(AK278:AS278),IF(C278="La Libertad Avanza",AVERAGE(AN278:AP278)-AVERAGE(AQ278:AS278,AH278:AM278),IF(C278="Frente de Izquierda",AVERAGE(AQ278:AS278)-AVERAGE(AH278:AP278),"N/A"))))</f>
        <v>N/A</v>
      </c>
      <c r="AW278" t="str">
        <f>IF(C278="Unión por la Patria (Frente de Todos)",AK278-MIN(AH278,AN278,AQ278),IF(C278="Juntos por el Cambio",AH278-MIN(AK278,AN278,AQ278),IF(C278="La Libertad Avanza",AN278-MIN(AH278,AK278,AQ278),IF(C278="Frente de Izquierda",AQ278-MIN(AH278,AK278,AN278),"N/A"))))</f>
        <v>N/A</v>
      </c>
      <c r="AX278">
        <f>MAX(AH278,AK278,AN278,AQ278)-MIN(AH278,AK278,AN278,AQ278)</f>
        <v>4</v>
      </c>
      <c r="AY278" t="str">
        <f>IF(C278="Unión por la Patria (Frente de Todos)",AK278-AVERAGE(AQ278,AN278,AH278),IF(C278="Juntos por el Cambio",AH278-AVERAGE(AK278,AN278,AQ278),IF(C278="La Libertad Avanza",AN278-AVERAGE(AQ278,AK278,AH278),IF(C278="Frente de Izquierda",AQ278-AVERAGE(AN278,AK278,AH278),"N/A"))))</f>
        <v>N/A</v>
      </c>
      <c r="AZ278" t="str">
        <f>IF(C278="Unión por la Patria (Frente de Todos)",AL278-MIN(AI278,AO278,AR278),IF(C278="Juntos por el Cambio",AI278-MIN(AL278,AO278,AR278),IF(C278="La Libertad Avanza",AO278-MIN(AI278,AL278,AR278),IF(C278="Frente de Izquierda",AR278-MIN(AI278,AL278,AO278),"N/A"))))</f>
        <v>N/A</v>
      </c>
      <c r="BA278">
        <f>MAX(AI278,AL278,AO278,AR278)-MIN(AI278,AL278,AO278,AR278)</f>
        <v>5</v>
      </c>
      <c r="BB278" t="str">
        <f>IF(C278="Unión por la Patria (Frente de Todos)",AL278-AVERAGE(AI278,AO278,AR278),IF(C278="Juntos por el Cambio",AI278-AVERAGE(AL278,AO278,AR278),IF(C278="La Libertad Avanza",AO278-AVERAGE(AI278,AL278,AR278),IF(C278="Frente de Izquierda",AR278-AVERAGE(AI278,AL278,AO278),"N/A"))))</f>
        <v>N/A</v>
      </c>
      <c r="BC278" t="str">
        <f>IF(C278="Unión por la Patria (Frente de Todos)",AVERAGE(AH278:AJ278,AN278:AS278),IF(C278="Juntos por el Cambio",AVERAGE(AK278:AS278),IF(C278="La Libertad Avanza",AVERAGE(AQ278:AS278,AH278:AM278),IF(C278="Frente de Izquierda",AVERAGE(AH278:AP278),"N/A"))))</f>
        <v>N/A</v>
      </c>
      <c r="BE278" t="s">
        <v>518</v>
      </c>
      <c r="BF278" t="s">
        <v>518</v>
      </c>
      <c r="BG278" t="s">
        <v>518</v>
      </c>
      <c r="BH278" t="s">
        <v>518</v>
      </c>
      <c r="BI278" t="s">
        <v>518</v>
      </c>
      <c r="BJ278" t="s">
        <v>518</v>
      </c>
      <c r="BK278" t="s">
        <v>518</v>
      </c>
      <c r="BL278" t="s">
        <v>518</v>
      </c>
      <c r="BM278" t="s">
        <v>518</v>
      </c>
      <c r="BN278" t="s">
        <v>518</v>
      </c>
      <c r="BO278" t="s">
        <v>518</v>
      </c>
      <c r="BP278" t="s">
        <v>518</v>
      </c>
      <c r="BQ278" t="s">
        <v>518</v>
      </c>
      <c r="BR278" t="s">
        <v>518</v>
      </c>
      <c r="BS278" t="s">
        <v>518</v>
      </c>
      <c r="BT278" t="s">
        <v>518</v>
      </c>
      <c r="BU278" t="s">
        <v>518</v>
      </c>
      <c r="BV278" t="s">
        <v>518</v>
      </c>
      <c r="BW278" t="s">
        <v>518</v>
      </c>
      <c r="BX278" t="s">
        <v>518</v>
      </c>
      <c r="BY278" t="s">
        <v>518</v>
      </c>
      <c r="BZ278" t="s">
        <v>518</v>
      </c>
      <c r="CA278" t="s">
        <v>518</v>
      </c>
      <c r="CB278" t="s">
        <v>518</v>
      </c>
      <c r="CC278" t="s">
        <v>518</v>
      </c>
      <c r="CD278" t="s">
        <v>518</v>
      </c>
      <c r="CE278" t="s">
        <v>518</v>
      </c>
      <c r="CF278" t="s">
        <v>518</v>
      </c>
      <c r="CG278" t="s">
        <v>518</v>
      </c>
      <c r="CH278" t="s">
        <v>518</v>
      </c>
      <c r="CI278" t="s">
        <v>518</v>
      </c>
      <c r="CJ278" t="s">
        <v>518</v>
      </c>
      <c r="CK278" t="s">
        <v>518</v>
      </c>
      <c r="CL278" t="s">
        <v>518</v>
      </c>
      <c r="CM278" t="s">
        <v>518</v>
      </c>
      <c r="CN278" t="s">
        <v>518</v>
      </c>
      <c r="CO278" t="s">
        <v>518</v>
      </c>
      <c r="CP278" t="s">
        <v>518</v>
      </c>
      <c r="CQ278" t="s">
        <v>518</v>
      </c>
      <c r="CR278" t="s">
        <v>518</v>
      </c>
      <c r="CS278" t="s">
        <v>518</v>
      </c>
      <c r="CT278" t="s">
        <v>518</v>
      </c>
      <c r="CU278" t="s">
        <v>518</v>
      </c>
      <c r="CV278" t="s">
        <v>518</v>
      </c>
      <c r="CW278" t="s">
        <v>518</v>
      </c>
      <c r="CX278" t="s">
        <v>518</v>
      </c>
      <c r="CY278" t="s">
        <v>518</v>
      </c>
      <c r="CZ278" t="s">
        <v>518</v>
      </c>
      <c r="DA278" t="s">
        <v>518</v>
      </c>
      <c r="DB278" t="s">
        <v>518</v>
      </c>
      <c r="DC278" t="s">
        <v>518</v>
      </c>
      <c r="DD278" t="s">
        <v>518</v>
      </c>
      <c r="DE278" t="s">
        <v>518</v>
      </c>
      <c r="DF278" t="s">
        <v>518</v>
      </c>
      <c r="DG278" t="s">
        <v>518</v>
      </c>
      <c r="DH278" t="s">
        <v>518</v>
      </c>
      <c r="DI278" t="s">
        <v>518</v>
      </c>
      <c r="DJ278" t="s">
        <v>518</v>
      </c>
      <c r="DK278" t="s">
        <v>518</v>
      </c>
      <c r="DL278" t="s">
        <v>518</v>
      </c>
      <c r="DM278" t="s">
        <v>518</v>
      </c>
      <c r="DN278" t="s">
        <v>518</v>
      </c>
      <c r="DO278" t="s">
        <v>518</v>
      </c>
      <c r="DP278" t="s">
        <v>518</v>
      </c>
      <c r="DQ278" t="s">
        <v>518</v>
      </c>
      <c r="DR278" t="s">
        <v>518</v>
      </c>
      <c r="DS278" t="s">
        <v>518</v>
      </c>
      <c r="DT278" t="s">
        <v>518</v>
      </c>
      <c r="DU278" t="s">
        <v>518</v>
      </c>
      <c r="DV278" t="s">
        <v>518</v>
      </c>
      <c r="DW278" t="s">
        <v>518</v>
      </c>
      <c r="DX278" t="s">
        <v>518</v>
      </c>
      <c r="DY278" t="s">
        <v>518</v>
      </c>
      <c r="DZ278" t="s">
        <v>518</v>
      </c>
    </row>
    <row r="279" spans="1:130" x14ac:dyDescent="0.2">
      <c r="A279" s="44">
        <v>1045</v>
      </c>
      <c r="B279" s="44" t="s">
        <v>518</v>
      </c>
      <c r="C279" s="44" t="s">
        <v>89</v>
      </c>
      <c r="D279" s="44">
        <v>7</v>
      </c>
      <c r="E279" s="44">
        <v>3</v>
      </c>
      <c r="F279" s="44">
        <v>1</v>
      </c>
      <c r="G279" s="44">
        <v>2</v>
      </c>
      <c r="H279" s="44">
        <v>7</v>
      </c>
      <c r="I279" s="44">
        <v>7</v>
      </c>
      <c r="J279" s="44">
        <v>4</v>
      </c>
      <c r="K279" s="44">
        <f>AVERAGE(ABS(F279-4),ABS(G279-4),ABS(H279-4),ABS(I279-4),ABS(J279-4))</f>
        <v>2.2000000000000002</v>
      </c>
      <c r="L279" s="44">
        <v>3</v>
      </c>
      <c r="M279" s="44">
        <v>1</v>
      </c>
      <c r="N279" s="44">
        <v>7</v>
      </c>
      <c r="O279" s="9">
        <f>AVERAGE(L279:N279)</f>
        <v>3.6666666666666665</v>
      </c>
      <c r="P279" s="44">
        <v>3</v>
      </c>
      <c r="Q279" s="44">
        <v>5</v>
      </c>
      <c r="R279" s="44">
        <v>4</v>
      </c>
      <c r="S279" s="44">
        <v>5</v>
      </c>
      <c r="T279" s="44">
        <f>-P279+Q279-R279+S279</f>
        <v>3</v>
      </c>
      <c r="U279" s="44"/>
      <c r="V279" s="44"/>
      <c r="W279" s="44"/>
      <c r="X279" s="44"/>
      <c r="Y279" s="44"/>
      <c r="Z279" s="44"/>
      <c r="AA279" s="44"/>
      <c r="AB279" s="44"/>
      <c r="AC279" s="44"/>
      <c r="AD279" s="44"/>
      <c r="AE279" s="44"/>
      <c r="AF279" s="44"/>
      <c r="AG279" s="44" t="e">
        <f>AVERAGE(U279:AF279)</f>
        <v>#DIV/0!</v>
      </c>
      <c r="AH279" s="44">
        <v>4</v>
      </c>
      <c r="AI279" s="44">
        <v>4</v>
      </c>
      <c r="AJ279" s="44">
        <v>4</v>
      </c>
      <c r="AK279" s="44">
        <v>3</v>
      </c>
      <c r="AL279" s="44">
        <v>1</v>
      </c>
      <c r="AM279" s="44">
        <v>3</v>
      </c>
      <c r="AN279" s="44">
        <v>1</v>
      </c>
      <c r="AO279" s="44">
        <v>1</v>
      </c>
      <c r="AP279" s="44">
        <v>1</v>
      </c>
      <c r="AQ279" s="44">
        <v>3</v>
      </c>
      <c r="AR279" s="44">
        <v>3</v>
      </c>
      <c r="AS279" s="44">
        <v>3</v>
      </c>
      <c r="AT279" t="str">
        <f>IF(C279="Unión por la Patria (Frente de Todos)",AVERAGE(AK279:AM279)-MIN(AVERAGE(AH279:AJ279),AVERAGE(AN279:AP279),AVERAGE(AQ279:AS279)),IF(C279="Juntos por el Cambio",AVERAGE(AH279:AJ279)-MIN(AVERAGE(AK279:AM279),AVERAGE(AN279:AP279),AVERAGE(AQ279:AS279)),IF(C279="La Libertad Avanza",AVERAGE(AN279:AP279)-MIN(AVERAGE(AQ279:AS279),AVERAGE(AK279:AM279),AVERAGE(AH279:AJ279)),IF(C279="Frente de Izquierda",AVERAGE(AQ279:AS279)-MIN(AVERAGE(AN279:AP279),AVERAGE(AK279:AM279),AVERAGE(AH279:AJ279)),"N/A"))))</f>
        <v>N/A</v>
      </c>
      <c r="AU279">
        <f>MAX(SUM(AH279:AJ279),SUM(AK279:AM279),SUM(AN279:AP279),SUM(AQ279:AS279))-MIN(SUM(AH279:AJ279),SUM(AK279:AM279),SUM(AN279:AP279),SUM(AQ279:AS279))</f>
        <v>9</v>
      </c>
      <c r="AV279" t="str">
        <f>IF(C279="Unión por la Patria (Frente de Todos)",AVERAGE(AK279:AM279)-AVERAGE(AH279:AJ279,AN279:AP279,AQ279:AS279),IF(C279="Juntos por el Cambio",AVERAGE(AH279:AJ279)-AVERAGE(AK279:AS279),IF(C279="La Libertad Avanza",AVERAGE(AN279:AP279)-AVERAGE(AQ279:AS279,AH279:AM279),IF(C279="Frente de Izquierda",AVERAGE(AQ279:AS279)-AVERAGE(AH279:AP279),"N/A"))))</f>
        <v>N/A</v>
      </c>
      <c r="AW279" t="str">
        <f>IF(C279="Unión por la Patria (Frente de Todos)",AK279-MIN(AH279,AN279,AQ279),IF(C279="Juntos por el Cambio",AH279-MIN(AK279,AN279,AQ279),IF(C279="La Libertad Avanza",AN279-MIN(AH279,AK279,AQ279),IF(C279="Frente de Izquierda",AQ279-MIN(AH279,AK279,AN279),"N/A"))))</f>
        <v>N/A</v>
      </c>
      <c r="AX279">
        <f>MAX(AH279,AK279,AN279,AQ279)-MIN(AH279,AK279,AN279,AQ279)</f>
        <v>3</v>
      </c>
      <c r="AY279" t="str">
        <f>IF(C279="Unión por la Patria (Frente de Todos)",AK279-AVERAGE(AQ279,AN279,AH279),IF(C279="Juntos por el Cambio",AH279-AVERAGE(AK279,AN279,AQ279),IF(C279="La Libertad Avanza",AN279-AVERAGE(AQ279,AK279,AH279),IF(C279="Frente de Izquierda",AQ279-AVERAGE(AN279,AK279,AH279),"N/A"))))</f>
        <v>N/A</v>
      </c>
      <c r="AZ279" t="str">
        <f>IF(C279="Unión por la Patria (Frente de Todos)",AL279-MIN(AI279,AO279,AR279),IF(C279="Juntos por el Cambio",AI279-MIN(AL279,AO279,AR279),IF(C279="La Libertad Avanza",AO279-MIN(AI279,AL279,AR279),IF(C279="Frente de Izquierda",AR279-MIN(AI279,AL279,AO279),"N/A"))))</f>
        <v>N/A</v>
      </c>
      <c r="BA279">
        <f>MAX(AI279,AL279,AO279,AR279)-MIN(AI279,AL279,AO279,AR279)</f>
        <v>3</v>
      </c>
      <c r="BB279" t="str">
        <f>IF(C279="Unión por la Patria (Frente de Todos)",AL279-AVERAGE(AI279,AO279,AR279),IF(C279="Juntos por el Cambio",AI279-AVERAGE(AL279,AO279,AR279),IF(C279="La Libertad Avanza",AO279-AVERAGE(AI279,AL279,AR279),IF(C279="Frente de Izquierda",AR279-AVERAGE(AI279,AL279,AO279),"N/A"))))</f>
        <v>N/A</v>
      </c>
      <c r="BC279" t="str">
        <f>IF(C279="Unión por la Patria (Frente de Todos)",AVERAGE(AH279:AJ279,AN279:AS279),IF(C279="Juntos por el Cambio",AVERAGE(AK279:AS279),IF(C279="La Libertad Avanza",AVERAGE(AQ279:AS279,AH279:AM279),IF(C279="Frente de Izquierda",AVERAGE(AH279:AP279),"N/A"))))</f>
        <v>N/A</v>
      </c>
      <c r="BE279" t="s">
        <v>518</v>
      </c>
      <c r="BF279" t="s">
        <v>518</v>
      </c>
      <c r="BG279" t="s">
        <v>518</v>
      </c>
      <c r="BH279" t="s">
        <v>518</v>
      </c>
      <c r="BI279" t="s">
        <v>518</v>
      </c>
      <c r="BJ279" t="s">
        <v>518</v>
      </c>
      <c r="BK279" t="s">
        <v>518</v>
      </c>
      <c r="BL279" t="s">
        <v>518</v>
      </c>
      <c r="BM279" t="s">
        <v>518</v>
      </c>
      <c r="BN279" t="s">
        <v>518</v>
      </c>
      <c r="BO279" t="s">
        <v>518</v>
      </c>
      <c r="BP279" t="s">
        <v>518</v>
      </c>
      <c r="BQ279" t="s">
        <v>518</v>
      </c>
      <c r="BR279" t="s">
        <v>518</v>
      </c>
      <c r="BS279" t="s">
        <v>518</v>
      </c>
      <c r="BT279" t="s">
        <v>518</v>
      </c>
      <c r="BU279" t="s">
        <v>518</v>
      </c>
      <c r="BV279" t="s">
        <v>518</v>
      </c>
      <c r="BW279" t="s">
        <v>518</v>
      </c>
      <c r="BX279" t="s">
        <v>518</v>
      </c>
      <c r="BY279" t="s">
        <v>518</v>
      </c>
      <c r="BZ279" t="s">
        <v>518</v>
      </c>
      <c r="CA279" t="s">
        <v>518</v>
      </c>
      <c r="CB279" t="s">
        <v>518</v>
      </c>
      <c r="CC279" t="s">
        <v>518</v>
      </c>
      <c r="CD279" t="s">
        <v>518</v>
      </c>
      <c r="CE279" t="s">
        <v>518</v>
      </c>
      <c r="CF279" t="s">
        <v>518</v>
      </c>
      <c r="CG279" t="s">
        <v>518</v>
      </c>
      <c r="CH279" t="s">
        <v>518</v>
      </c>
      <c r="CI279" t="s">
        <v>518</v>
      </c>
      <c r="CJ279" t="s">
        <v>518</v>
      </c>
      <c r="CK279" t="s">
        <v>518</v>
      </c>
      <c r="CL279" t="s">
        <v>518</v>
      </c>
      <c r="CM279" t="s">
        <v>518</v>
      </c>
      <c r="CN279" t="s">
        <v>518</v>
      </c>
      <c r="CO279" t="s">
        <v>518</v>
      </c>
      <c r="CP279" t="s">
        <v>518</v>
      </c>
      <c r="CQ279" t="s">
        <v>518</v>
      </c>
      <c r="CR279" t="s">
        <v>518</v>
      </c>
      <c r="CS279" t="s">
        <v>518</v>
      </c>
      <c r="CT279" t="s">
        <v>518</v>
      </c>
      <c r="CU279" t="s">
        <v>518</v>
      </c>
      <c r="CV279" t="s">
        <v>518</v>
      </c>
      <c r="CW279" t="s">
        <v>518</v>
      </c>
      <c r="CX279" t="s">
        <v>518</v>
      </c>
      <c r="CY279" t="s">
        <v>518</v>
      </c>
      <c r="CZ279" t="s">
        <v>518</v>
      </c>
      <c r="DA279" t="s">
        <v>518</v>
      </c>
      <c r="DB279" t="s">
        <v>518</v>
      </c>
      <c r="DC279" t="s">
        <v>518</v>
      </c>
      <c r="DD279" t="s">
        <v>518</v>
      </c>
      <c r="DE279" t="s">
        <v>518</v>
      </c>
      <c r="DF279" t="s">
        <v>518</v>
      </c>
      <c r="DG279" t="s">
        <v>518</v>
      </c>
      <c r="DH279" t="s">
        <v>518</v>
      </c>
      <c r="DI279" t="s">
        <v>518</v>
      </c>
      <c r="DJ279" t="s">
        <v>518</v>
      </c>
      <c r="DK279" t="s">
        <v>518</v>
      </c>
      <c r="DL279" t="s">
        <v>518</v>
      </c>
      <c r="DM279" t="s">
        <v>518</v>
      </c>
      <c r="DN279" t="s">
        <v>518</v>
      </c>
      <c r="DO279" t="s">
        <v>518</v>
      </c>
      <c r="DP279" t="s">
        <v>518</v>
      </c>
      <c r="DQ279" t="s">
        <v>518</v>
      </c>
      <c r="DR279" t="s">
        <v>518</v>
      </c>
      <c r="DS279" t="s">
        <v>518</v>
      </c>
      <c r="DT279" t="s">
        <v>518</v>
      </c>
      <c r="DU279" t="s">
        <v>518</v>
      </c>
      <c r="DV279" t="s">
        <v>518</v>
      </c>
      <c r="DW279" t="s">
        <v>518</v>
      </c>
      <c r="DX279" t="s">
        <v>518</v>
      </c>
      <c r="DY279" t="s">
        <v>518</v>
      </c>
      <c r="DZ279" t="s">
        <v>518</v>
      </c>
    </row>
    <row r="280" spans="1:130" x14ac:dyDescent="0.2">
      <c r="A280" s="44">
        <v>1588</v>
      </c>
      <c r="B280" s="44" t="s">
        <v>518</v>
      </c>
      <c r="C280" s="44" t="s">
        <v>41</v>
      </c>
      <c r="D280" s="44">
        <v>4</v>
      </c>
      <c r="E280" s="44">
        <v>6</v>
      </c>
      <c r="F280" s="44">
        <v>4</v>
      </c>
      <c r="G280" s="44">
        <v>3</v>
      </c>
      <c r="H280" s="44">
        <v>6</v>
      </c>
      <c r="I280" s="44">
        <v>7</v>
      </c>
      <c r="J280" s="44">
        <v>1</v>
      </c>
      <c r="K280" s="44">
        <f>AVERAGE(ABS(F280-4),ABS(G280-4),ABS(H280-4),ABS(I280-4),ABS(J280-4))</f>
        <v>1.8</v>
      </c>
      <c r="L280" s="44">
        <v>7</v>
      </c>
      <c r="M280" s="44">
        <v>4</v>
      </c>
      <c r="N280" s="44">
        <v>5</v>
      </c>
      <c r="O280" s="9">
        <f>AVERAGE(L280:N280)</f>
        <v>5.333333333333333</v>
      </c>
      <c r="P280" s="44">
        <v>5</v>
      </c>
      <c r="Q280" s="44">
        <v>7</v>
      </c>
      <c r="R280" s="44">
        <v>6</v>
      </c>
      <c r="S280" s="44">
        <v>4</v>
      </c>
      <c r="T280" s="44">
        <f>-P280+Q280-R280+S280</f>
        <v>0</v>
      </c>
      <c r="U280" s="44"/>
      <c r="V280" s="44"/>
      <c r="W280" s="44"/>
      <c r="X280" s="44"/>
      <c r="Y280" s="44"/>
      <c r="Z280" s="44"/>
      <c r="AA280" s="44"/>
      <c r="AB280" s="44"/>
      <c r="AC280" s="44"/>
      <c r="AD280" s="44"/>
      <c r="AE280" s="44"/>
      <c r="AF280" s="44"/>
      <c r="AG280" s="44" t="e">
        <f>AVERAGE(U280:AF280)</f>
        <v>#DIV/0!</v>
      </c>
      <c r="AH280" s="44">
        <v>3</v>
      </c>
      <c r="AI280" s="44">
        <v>4</v>
      </c>
      <c r="AJ280" s="44">
        <v>2</v>
      </c>
      <c r="AK280" s="44">
        <v>4</v>
      </c>
      <c r="AL280" s="44">
        <v>4</v>
      </c>
      <c r="AM280" s="44">
        <v>4</v>
      </c>
      <c r="AN280" s="44">
        <v>1</v>
      </c>
      <c r="AO280" s="44">
        <v>2</v>
      </c>
      <c r="AP280" s="44">
        <v>2</v>
      </c>
      <c r="AQ280" s="44">
        <v>4</v>
      </c>
      <c r="AR280" s="44">
        <v>2</v>
      </c>
      <c r="AS280" s="44">
        <v>4</v>
      </c>
      <c r="AT280" t="str">
        <f>IF(C280="Unión por la Patria (Frente de Todos)",AVERAGE(AK280:AM280)-MIN(AVERAGE(AH280:AJ280),AVERAGE(AN280:AP280),AVERAGE(AQ280:AS280)),IF(C280="Juntos por el Cambio",AVERAGE(AH280:AJ280)-MIN(AVERAGE(AK280:AM280),AVERAGE(AN280:AP280),AVERAGE(AQ280:AS280)),IF(C280="La Libertad Avanza",AVERAGE(AN280:AP280)-MIN(AVERAGE(AQ280:AS280),AVERAGE(AK280:AM280),AVERAGE(AH280:AJ280)),IF(C280="Frente de Izquierda",AVERAGE(AQ280:AS280)-MIN(AVERAGE(AN280:AP280),AVERAGE(AK280:AM280),AVERAGE(AH280:AJ280)),"N/A"))))</f>
        <v>N/A</v>
      </c>
      <c r="AU280">
        <f>MAX(SUM(AH280:AJ280),SUM(AK280:AM280),SUM(AN280:AP280),SUM(AQ280:AS280))-MIN(SUM(AH280:AJ280),SUM(AK280:AM280),SUM(AN280:AP280),SUM(AQ280:AS280))</f>
        <v>7</v>
      </c>
      <c r="AV280" t="str">
        <f>IF(C280="Unión por la Patria (Frente de Todos)",AVERAGE(AK280:AM280)-AVERAGE(AH280:AJ280,AN280:AP280,AQ280:AS280),IF(C280="Juntos por el Cambio",AVERAGE(AH280:AJ280)-AVERAGE(AK280:AS280),IF(C280="La Libertad Avanza",AVERAGE(AN280:AP280)-AVERAGE(AQ280:AS280,AH280:AM280),IF(C280="Frente de Izquierda",AVERAGE(AQ280:AS280)-AVERAGE(AH280:AP280),"N/A"))))</f>
        <v>N/A</v>
      </c>
      <c r="AW280" t="str">
        <f>IF(C280="Unión por la Patria (Frente de Todos)",AK280-MIN(AH280,AN280,AQ280),IF(C280="Juntos por el Cambio",AH280-MIN(AK280,AN280,AQ280),IF(C280="La Libertad Avanza",AN280-MIN(AH280,AK280,AQ280),IF(C280="Frente de Izquierda",AQ280-MIN(AH280,AK280,AN280),"N/A"))))</f>
        <v>N/A</v>
      </c>
      <c r="AX280">
        <f>MAX(AH280,AK280,AN280,AQ280)-MIN(AH280,AK280,AN280,AQ280)</f>
        <v>3</v>
      </c>
      <c r="AY280" t="str">
        <f>IF(C280="Unión por la Patria (Frente de Todos)",AK280-AVERAGE(AQ280,AN280,AH280),IF(C280="Juntos por el Cambio",AH280-AVERAGE(AK280,AN280,AQ280),IF(C280="La Libertad Avanza",AN280-AVERAGE(AQ280,AK280,AH280),IF(C280="Frente de Izquierda",AQ280-AVERAGE(AN280,AK280,AH280),"N/A"))))</f>
        <v>N/A</v>
      </c>
      <c r="AZ280" t="str">
        <f>IF(C280="Unión por la Patria (Frente de Todos)",AL280-MIN(AI280,AO280,AR280),IF(C280="Juntos por el Cambio",AI280-MIN(AL280,AO280,AR280),IF(C280="La Libertad Avanza",AO280-MIN(AI280,AL280,AR280),IF(C280="Frente de Izquierda",AR280-MIN(AI280,AL280,AO280),"N/A"))))</f>
        <v>N/A</v>
      </c>
      <c r="BA280">
        <f>MAX(AI280,AL280,AO280,AR280)-MIN(AI280,AL280,AO280,AR280)</f>
        <v>2</v>
      </c>
      <c r="BB280" t="str">
        <f>IF(C280="Unión por la Patria (Frente de Todos)",AL280-AVERAGE(AI280,AO280,AR280),IF(C280="Juntos por el Cambio",AI280-AVERAGE(AL280,AO280,AR280),IF(C280="La Libertad Avanza",AO280-AVERAGE(AI280,AL280,AR280),IF(C280="Frente de Izquierda",AR280-AVERAGE(AI280,AL280,AO280),"N/A"))))</f>
        <v>N/A</v>
      </c>
      <c r="BC280" t="str">
        <f>IF(C280="Unión por la Patria (Frente de Todos)",AVERAGE(AH280:AJ280,AN280:AS280),IF(C280="Juntos por el Cambio",AVERAGE(AK280:AS280),IF(C280="La Libertad Avanza",AVERAGE(AQ280:AS280,AH280:AM280),IF(C280="Frente de Izquierda",AVERAGE(AH280:AP280),"N/A"))))</f>
        <v>N/A</v>
      </c>
      <c r="BE280" t="s">
        <v>518</v>
      </c>
      <c r="BF280" t="s">
        <v>518</v>
      </c>
      <c r="BG280" t="s">
        <v>518</v>
      </c>
      <c r="BH280" t="s">
        <v>518</v>
      </c>
      <c r="BI280" t="s">
        <v>518</v>
      </c>
      <c r="BJ280" t="s">
        <v>518</v>
      </c>
      <c r="BK280" t="s">
        <v>518</v>
      </c>
      <c r="BL280" t="s">
        <v>518</v>
      </c>
      <c r="BM280" t="s">
        <v>518</v>
      </c>
      <c r="BN280" t="s">
        <v>518</v>
      </c>
      <c r="BO280" t="s">
        <v>518</v>
      </c>
      <c r="BP280" t="s">
        <v>518</v>
      </c>
      <c r="BQ280" t="s">
        <v>518</v>
      </c>
      <c r="BR280" t="s">
        <v>518</v>
      </c>
      <c r="BS280" t="s">
        <v>518</v>
      </c>
      <c r="BT280" t="s">
        <v>518</v>
      </c>
      <c r="BU280" t="s">
        <v>518</v>
      </c>
      <c r="BV280" t="s">
        <v>518</v>
      </c>
      <c r="BW280" t="s">
        <v>518</v>
      </c>
      <c r="BX280" t="s">
        <v>518</v>
      </c>
      <c r="BY280" t="s">
        <v>518</v>
      </c>
      <c r="BZ280" t="s">
        <v>518</v>
      </c>
      <c r="CA280" t="s">
        <v>518</v>
      </c>
      <c r="CB280" t="s">
        <v>518</v>
      </c>
      <c r="CC280" t="s">
        <v>518</v>
      </c>
      <c r="CD280" t="s">
        <v>518</v>
      </c>
      <c r="CE280" t="s">
        <v>518</v>
      </c>
      <c r="CF280" t="s">
        <v>518</v>
      </c>
      <c r="CG280" t="s">
        <v>518</v>
      </c>
      <c r="CH280" t="s">
        <v>518</v>
      </c>
      <c r="CI280" t="s">
        <v>518</v>
      </c>
      <c r="CJ280" t="s">
        <v>518</v>
      </c>
      <c r="CK280" t="s">
        <v>518</v>
      </c>
      <c r="CL280" t="s">
        <v>518</v>
      </c>
      <c r="CM280" t="s">
        <v>518</v>
      </c>
      <c r="CN280" t="s">
        <v>518</v>
      </c>
      <c r="CO280" t="s">
        <v>518</v>
      </c>
      <c r="CP280" t="s">
        <v>518</v>
      </c>
      <c r="CQ280" t="s">
        <v>518</v>
      </c>
      <c r="CR280" t="s">
        <v>518</v>
      </c>
      <c r="CS280" t="s">
        <v>518</v>
      </c>
      <c r="CT280" t="s">
        <v>518</v>
      </c>
      <c r="CU280" t="s">
        <v>518</v>
      </c>
      <c r="CV280" t="s">
        <v>518</v>
      </c>
      <c r="CW280" t="s">
        <v>518</v>
      </c>
      <c r="CX280" t="s">
        <v>518</v>
      </c>
      <c r="CY280" t="s">
        <v>518</v>
      </c>
      <c r="CZ280" t="s">
        <v>518</v>
      </c>
      <c r="DA280" t="s">
        <v>518</v>
      </c>
      <c r="DB280" t="s">
        <v>518</v>
      </c>
      <c r="DC280" t="s">
        <v>518</v>
      </c>
      <c r="DD280" t="s">
        <v>518</v>
      </c>
      <c r="DE280" t="s">
        <v>518</v>
      </c>
      <c r="DF280" t="s">
        <v>518</v>
      </c>
      <c r="DG280" t="s">
        <v>518</v>
      </c>
      <c r="DH280" t="s">
        <v>518</v>
      </c>
      <c r="DI280" t="s">
        <v>518</v>
      </c>
      <c r="DJ280" t="s">
        <v>518</v>
      </c>
      <c r="DK280" t="s">
        <v>518</v>
      </c>
      <c r="DL280" t="s">
        <v>518</v>
      </c>
      <c r="DM280" t="s">
        <v>518</v>
      </c>
      <c r="DN280" t="s">
        <v>518</v>
      </c>
      <c r="DO280" t="s">
        <v>518</v>
      </c>
      <c r="DP280" t="s">
        <v>518</v>
      </c>
      <c r="DQ280" t="s">
        <v>518</v>
      </c>
      <c r="DR280" t="s">
        <v>518</v>
      </c>
      <c r="DS280" t="s">
        <v>518</v>
      </c>
      <c r="DT280" t="s">
        <v>518</v>
      </c>
      <c r="DU280" t="s">
        <v>518</v>
      </c>
      <c r="DV280" t="s">
        <v>518</v>
      </c>
      <c r="DW280" t="s">
        <v>518</v>
      </c>
      <c r="DX280" t="s">
        <v>518</v>
      </c>
      <c r="DY280" t="s">
        <v>518</v>
      </c>
      <c r="DZ280" t="s">
        <v>518</v>
      </c>
    </row>
    <row r="281" spans="1:130" x14ac:dyDescent="0.2">
      <c r="A281" s="44">
        <v>1604</v>
      </c>
      <c r="B281" s="44" t="s">
        <v>518</v>
      </c>
      <c r="C281" s="44" t="s">
        <v>41</v>
      </c>
      <c r="D281" s="44">
        <v>5</v>
      </c>
      <c r="E281" s="44">
        <v>7</v>
      </c>
      <c r="F281" s="44">
        <v>3</v>
      </c>
      <c r="G281" s="44">
        <v>3</v>
      </c>
      <c r="H281" s="44">
        <v>2</v>
      </c>
      <c r="I281" s="44">
        <v>5</v>
      </c>
      <c r="J281" s="44">
        <v>3</v>
      </c>
      <c r="K281" s="44">
        <f>AVERAGE(ABS(F281-4),ABS(G281-4),ABS(H281-4),ABS(I281-4),ABS(J281-4))</f>
        <v>1.2</v>
      </c>
      <c r="L281" s="44">
        <v>6</v>
      </c>
      <c r="M281" s="44">
        <v>5</v>
      </c>
      <c r="N281" s="44">
        <v>4</v>
      </c>
      <c r="O281" s="9">
        <f>AVERAGE(L281:N281)</f>
        <v>5</v>
      </c>
      <c r="P281" s="44">
        <v>5</v>
      </c>
      <c r="Q281" s="44">
        <v>6</v>
      </c>
      <c r="R281" s="44">
        <v>4</v>
      </c>
      <c r="S281" s="44">
        <v>5</v>
      </c>
      <c r="T281" s="44">
        <f>-P281+Q281-R281+S281</f>
        <v>2</v>
      </c>
      <c r="U281" s="44"/>
      <c r="V281" s="44"/>
      <c r="W281" s="44"/>
      <c r="X281" s="44"/>
      <c r="Y281" s="44"/>
      <c r="Z281" s="44"/>
      <c r="AA281" s="44"/>
      <c r="AB281" s="44"/>
      <c r="AC281" s="44"/>
      <c r="AD281" s="44"/>
      <c r="AE281" s="44"/>
      <c r="AF281" s="44"/>
      <c r="AG281" s="44" t="e">
        <f>AVERAGE(U281:AF281)</f>
        <v>#DIV/0!</v>
      </c>
      <c r="AH281" s="44">
        <v>2</v>
      </c>
      <c r="AI281" s="44">
        <v>3</v>
      </c>
      <c r="AJ281" s="44">
        <v>4</v>
      </c>
      <c r="AK281" s="44">
        <v>5</v>
      </c>
      <c r="AL281" s="44">
        <v>5</v>
      </c>
      <c r="AM281" s="44">
        <v>6</v>
      </c>
      <c r="AN281" s="44">
        <v>2</v>
      </c>
      <c r="AO281" s="44">
        <v>1</v>
      </c>
      <c r="AP281" s="44">
        <v>2</v>
      </c>
      <c r="AQ281" s="44">
        <v>5</v>
      </c>
      <c r="AR281" s="44">
        <v>5</v>
      </c>
      <c r="AS281" s="44">
        <v>5</v>
      </c>
      <c r="AT281" t="str">
        <f>IF(C281="Unión por la Patria (Frente de Todos)",AVERAGE(AK281:AM281)-MIN(AVERAGE(AH281:AJ281),AVERAGE(AN281:AP281),AVERAGE(AQ281:AS281)),IF(C281="Juntos por el Cambio",AVERAGE(AH281:AJ281)-MIN(AVERAGE(AK281:AM281),AVERAGE(AN281:AP281),AVERAGE(AQ281:AS281)),IF(C281="La Libertad Avanza",AVERAGE(AN281:AP281)-MIN(AVERAGE(AQ281:AS281),AVERAGE(AK281:AM281),AVERAGE(AH281:AJ281)),IF(C281="Frente de Izquierda",AVERAGE(AQ281:AS281)-MIN(AVERAGE(AN281:AP281),AVERAGE(AK281:AM281),AVERAGE(AH281:AJ281)),"N/A"))))</f>
        <v>N/A</v>
      </c>
      <c r="AU281">
        <f>MAX(SUM(AH281:AJ281),SUM(AK281:AM281),SUM(AN281:AP281),SUM(AQ281:AS281))-MIN(SUM(AH281:AJ281),SUM(AK281:AM281),SUM(AN281:AP281),SUM(AQ281:AS281))</f>
        <v>11</v>
      </c>
      <c r="AV281" t="str">
        <f>IF(C281="Unión por la Patria (Frente de Todos)",AVERAGE(AK281:AM281)-AVERAGE(AH281:AJ281,AN281:AP281,AQ281:AS281),IF(C281="Juntos por el Cambio",AVERAGE(AH281:AJ281)-AVERAGE(AK281:AS281),IF(C281="La Libertad Avanza",AVERAGE(AN281:AP281)-AVERAGE(AQ281:AS281,AH281:AM281),IF(C281="Frente de Izquierda",AVERAGE(AQ281:AS281)-AVERAGE(AH281:AP281),"N/A"))))</f>
        <v>N/A</v>
      </c>
      <c r="AW281" t="str">
        <f>IF(C281="Unión por la Patria (Frente de Todos)",AK281-MIN(AH281,AN281,AQ281),IF(C281="Juntos por el Cambio",AH281-MIN(AK281,AN281,AQ281),IF(C281="La Libertad Avanza",AN281-MIN(AH281,AK281,AQ281),IF(C281="Frente de Izquierda",AQ281-MIN(AH281,AK281,AN281),"N/A"))))</f>
        <v>N/A</v>
      </c>
      <c r="AX281">
        <f>MAX(AH281,AK281,AN281,AQ281)-MIN(AH281,AK281,AN281,AQ281)</f>
        <v>3</v>
      </c>
      <c r="AY281" t="str">
        <f>IF(C281="Unión por la Patria (Frente de Todos)",AK281-AVERAGE(AQ281,AN281,AH281),IF(C281="Juntos por el Cambio",AH281-AVERAGE(AK281,AN281,AQ281),IF(C281="La Libertad Avanza",AN281-AVERAGE(AQ281,AK281,AH281),IF(C281="Frente de Izquierda",AQ281-AVERAGE(AN281,AK281,AH281),"N/A"))))</f>
        <v>N/A</v>
      </c>
      <c r="AZ281" t="str">
        <f>IF(C281="Unión por la Patria (Frente de Todos)",AL281-MIN(AI281,AO281,AR281),IF(C281="Juntos por el Cambio",AI281-MIN(AL281,AO281,AR281),IF(C281="La Libertad Avanza",AO281-MIN(AI281,AL281,AR281),IF(C281="Frente de Izquierda",AR281-MIN(AI281,AL281,AO281),"N/A"))))</f>
        <v>N/A</v>
      </c>
      <c r="BA281">
        <f>MAX(AI281,AL281,AO281,AR281)-MIN(AI281,AL281,AO281,AR281)</f>
        <v>4</v>
      </c>
      <c r="BB281" t="str">
        <f>IF(C281="Unión por la Patria (Frente de Todos)",AL281-AVERAGE(AI281,AO281,AR281),IF(C281="Juntos por el Cambio",AI281-AVERAGE(AL281,AO281,AR281),IF(C281="La Libertad Avanza",AO281-AVERAGE(AI281,AL281,AR281),IF(C281="Frente de Izquierda",AR281-AVERAGE(AI281,AL281,AO281),"N/A"))))</f>
        <v>N/A</v>
      </c>
      <c r="BC281" t="str">
        <f>IF(C281="Unión por la Patria (Frente de Todos)",AVERAGE(AH281:AJ281,AN281:AS281),IF(C281="Juntos por el Cambio",AVERAGE(AK281:AS281),IF(C281="La Libertad Avanza",AVERAGE(AQ281:AS281,AH281:AM281),IF(C281="Frente de Izquierda",AVERAGE(AH281:AP281),"N/A"))))</f>
        <v>N/A</v>
      </c>
      <c r="BE281" t="s">
        <v>518</v>
      </c>
      <c r="BF281" t="s">
        <v>518</v>
      </c>
      <c r="BG281" t="s">
        <v>518</v>
      </c>
      <c r="BH281" t="s">
        <v>518</v>
      </c>
      <c r="BI281" t="s">
        <v>518</v>
      </c>
      <c r="BJ281" t="s">
        <v>518</v>
      </c>
      <c r="BK281" t="s">
        <v>518</v>
      </c>
      <c r="BL281" t="s">
        <v>518</v>
      </c>
      <c r="BM281" t="s">
        <v>518</v>
      </c>
      <c r="BN281" t="s">
        <v>518</v>
      </c>
      <c r="BO281" t="s">
        <v>518</v>
      </c>
      <c r="BP281" t="s">
        <v>518</v>
      </c>
      <c r="BQ281" t="s">
        <v>518</v>
      </c>
      <c r="BR281" t="s">
        <v>518</v>
      </c>
      <c r="BS281" t="s">
        <v>518</v>
      </c>
      <c r="BT281" t="s">
        <v>518</v>
      </c>
      <c r="BU281" t="s">
        <v>518</v>
      </c>
      <c r="BV281" t="s">
        <v>518</v>
      </c>
      <c r="BW281" t="s">
        <v>518</v>
      </c>
      <c r="BX281" t="s">
        <v>518</v>
      </c>
      <c r="BY281" t="s">
        <v>518</v>
      </c>
      <c r="BZ281" t="s">
        <v>518</v>
      </c>
      <c r="CA281" t="s">
        <v>518</v>
      </c>
      <c r="CB281" t="s">
        <v>518</v>
      </c>
      <c r="CC281" t="s">
        <v>518</v>
      </c>
      <c r="CD281" t="s">
        <v>518</v>
      </c>
      <c r="CE281" t="s">
        <v>518</v>
      </c>
      <c r="CF281" t="s">
        <v>518</v>
      </c>
      <c r="CG281" t="s">
        <v>518</v>
      </c>
      <c r="CH281" t="s">
        <v>518</v>
      </c>
      <c r="CI281" t="s">
        <v>518</v>
      </c>
      <c r="CJ281" t="s">
        <v>518</v>
      </c>
      <c r="CK281" t="s">
        <v>518</v>
      </c>
      <c r="CL281" t="s">
        <v>518</v>
      </c>
      <c r="CM281" t="s">
        <v>518</v>
      </c>
      <c r="CN281" t="s">
        <v>518</v>
      </c>
      <c r="CO281" t="s">
        <v>518</v>
      </c>
      <c r="CP281" t="s">
        <v>518</v>
      </c>
      <c r="CQ281" t="s">
        <v>518</v>
      </c>
      <c r="CR281" t="s">
        <v>518</v>
      </c>
      <c r="CS281" t="s">
        <v>518</v>
      </c>
      <c r="CT281" t="s">
        <v>518</v>
      </c>
      <c r="CU281" t="s">
        <v>518</v>
      </c>
      <c r="CV281" t="s">
        <v>518</v>
      </c>
      <c r="CW281" t="s">
        <v>518</v>
      </c>
      <c r="CX281" t="s">
        <v>518</v>
      </c>
      <c r="CY281" t="s">
        <v>518</v>
      </c>
      <c r="CZ281" t="s">
        <v>518</v>
      </c>
      <c r="DA281" t="s">
        <v>518</v>
      </c>
      <c r="DB281" t="s">
        <v>518</v>
      </c>
      <c r="DC281" t="s">
        <v>518</v>
      </c>
      <c r="DD281" t="s">
        <v>518</v>
      </c>
      <c r="DE281" t="s">
        <v>518</v>
      </c>
      <c r="DF281" t="s">
        <v>518</v>
      </c>
      <c r="DG281" t="s">
        <v>518</v>
      </c>
      <c r="DH281" t="s">
        <v>518</v>
      </c>
      <c r="DI281" t="s">
        <v>518</v>
      </c>
      <c r="DJ281" t="s">
        <v>518</v>
      </c>
      <c r="DK281" t="s">
        <v>518</v>
      </c>
      <c r="DL281" t="s">
        <v>518</v>
      </c>
      <c r="DM281" t="s">
        <v>518</v>
      </c>
      <c r="DN281" t="s">
        <v>518</v>
      </c>
      <c r="DO281" t="s">
        <v>518</v>
      </c>
      <c r="DP281" t="s">
        <v>518</v>
      </c>
      <c r="DQ281" t="s">
        <v>518</v>
      </c>
      <c r="DR281" t="s">
        <v>518</v>
      </c>
      <c r="DS281" t="s">
        <v>518</v>
      </c>
      <c r="DT281" t="s">
        <v>518</v>
      </c>
      <c r="DU281" t="s">
        <v>518</v>
      </c>
      <c r="DV281" t="s">
        <v>518</v>
      </c>
      <c r="DW281" t="s">
        <v>518</v>
      </c>
      <c r="DX281" t="s">
        <v>518</v>
      </c>
      <c r="DY281" t="s">
        <v>518</v>
      </c>
      <c r="DZ281" t="s">
        <v>518</v>
      </c>
    </row>
  </sheetData>
  <autoFilter ref="A1:DZ1" xr:uid="{E9FD5EB8-D081-7E48-BB08-27E8DC96A63D}">
    <sortState xmlns:xlrd2="http://schemas.microsoft.com/office/spreadsheetml/2017/richdata2" ref="A2:DZ281">
      <sortCondition ref="DE1:DE281"/>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81"/>
  <sheetViews>
    <sheetView topLeftCell="AR1" workbookViewId="0">
      <selection activeCell="AX2" sqref="AX2:BL281"/>
    </sheetView>
  </sheetViews>
  <sheetFormatPr baseColWidth="10" defaultColWidth="8.83203125" defaultRowHeight="15" x14ac:dyDescent="0.2"/>
  <cols>
    <col min="2" max="2" width="12.83203125" bestFit="1" customWidth="1"/>
    <col min="3" max="3" width="18.33203125" customWidth="1"/>
    <col min="4" max="4" width="17.6640625" bestFit="1" customWidth="1"/>
    <col min="5" max="5" width="14.6640625" bestFit="1" customWidth="1"/>
    <col min="6" max="6" width="15.5" bestFit="1" customWidth="1"/>
    <col min="11" max="11" width="11.5" customWidth="1"/>
    <col min="50" max="50" width="12.6640625" bestFit="1" customWidth="1"/>
    <col min="52" max="52" width="12.6640625" bestFit="1" customWidth="1"/>
    <col min="56" max="56" width="12.6640625" bestFit="1" customWidth="1"/>
    <col min="61" max="64" width="13.1640625" customWidth="1"/>
  </cols>
  <sheetData>
    <row r="1" spans="1:64" s="2" customFormat="1" ht="14"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5" t="s">
        <v>37</v>
      </c>
      <c r="AM1" s="5" t="s">
        <v>38</v>
      </c>
      <c r="AN1" s="5" t="s">
        <v>39</v>
      </c>
      <c r="AO1" s="6" t="s">
        <v>37</v>
      </c>
      <c r="AP1" s="6" t="s">
        <v>38</v>
      </c>
      <c r="AQ1" s="6" t="s">
        <v>39</v>
      </c>
      <c r="AR1" s="7" t="s">
        <v>37</v>
      </c>
      <c r="AS1" s="7" t="s">
        <v>38</v>
      </c>
      <c r="AT1" s="7" t="s">
        <v>39</v>
      </c>
      <c r="AU1" s="8" t="s">
        <v>37</v>
      </c>
      <c r="AV1" s="8" t="s">
        <v>38</v>
      </c>
      <c r="AW1" s="8" t="s">
        <v>39</v>
      </c>
      <c r="AX1" s="11" t="s">
        <v>417</v>
      </c>
      <c r="AY1" s="11" t="s">
        <v>418</v>
      </c>
      <c r="AZ1" s="11" t="s">
        <v>419</v>
      </c>
      <c r="BA1" s="11" t="s">
        <v>420</v>
      </c>
      <c r="BB1" s="11" t="s">
        <v>421</v>
      </c>
      <c r="BC1" s="11" t="s">
        <v>422</v>
      </c>
      <c r="BD1" s="11" t="s">
        <v>423</v>
      </c>
      <c r="BE1" s="11" t="s">
        <v>424</v>
      </c>
      <c r="BF1" s="11" t="s">
        <v>425</v>
      </c>
      <c r="BG1" s="12" t="s">
        <v>426</v>
      </c>
      <c r="BH1" s="11" t="s">
        <v>525</v>
      </c>
      <c r="BI1" s="11" t="s">
        <v>546</v>
      </c>
      <c r="BJ1" s="11" t="s">
        <v>532</v>
      </c>
      <c r="BK1" s="11" t="s">
        <v>528</v>
      </c>
      <c r="BL1" s="11" t="s">
        <v>545</v>
      </c>
    </row>
    <row r="2" spans="1:64" x14ac:dyDescent="0.2">
      <c r="A2">
        <v>114346977975</v>
      </c>
      <c r="B2">
        <v>426449233</v>
      </c>
      <c r="C2" s="1">
        <v>45094.386087962965</v>
      </c>
      <c r="D2" s="1">
        <v>45094.388807870368</v>
      </c>
      <c r="E2" t="s">
        <v>289</v>
      </c>
      <c r="J2">
        <v>101</v>
      </c>
      <c r="K2" t="s">
        <v>43</v>
      </c>
      <c r="L2">
        <v>7</v>
      </c>
      <c r="M2">
        <v>5</v>
      </c>
      <c r="N2">
        <v>3</v>
      </c>
      <c r="O2">
        <v>4</v>
      </c>
      <c r="P2">
        <v>2</v>
      </c>
      <c r="Q2">
        <v>7</v>
      </c>
      <c r="R2">
        <v>2</v>
      </c>
      <c r="S2">
        <v>7</v>
      </c>
      <c r="T2">
        <v>7</v>
      </c>
      <c r="U2">
        <v>7</v>
      </c>
      <c r="V2">
        <v>2</v>
      </c>
      <c r="W2">
        <v>7</v>
      </c>
      <c r="X2">
        <v>1</v>
      </c>
      <c r="Y2">
        <v>3</v>
      </c>
      <c r="AI2">
        <v>6</v>
      </c>
      <c r="AJ2">
        <v>3</v>
      </c>
      <c r="AK2">
        <v>3</v>
      </c>
      <c r="AL2">
        <v>3</v>
      </c>
      <c r="AM2">
        <v>2</v>
      </c>
      <c r="AN2">
        <v>3</v>
      </c>
      <c r="AO2">
        <v>3</v>
      </c>
      <c r="AP2">
        <v>2</v>
      </c>
      <c r="AQ2">
        <v>3</v>
      </c>
      <c r="AR2">
        <v>3</v>
      </c>
      <c r="AS2">
        <v>1</v>
      </c>
      <c r="AT2">
        <v>1</v>
      </c>
      <c r="AU2">
        <v>3</v>
      </c>
      <c r="AV2">
        <v>3</v>
      </c>
      <c r="AW2">
        <v>3</v>
      </c>
      <c r="AX2" s="9">
        <f t="shared" ref="AX2:AX62" si="0">AVERAGE(S2:U2)</f>
        <v>7</v>
      </c>
      <c r="AY2" s="10">
        <f t="shared" ref="AY2:AY62" si="1">-V2+W2-X2+Y2</f>
        <v>7</v>
      </c>
      <c r="AZ2" s="9">
        <f>IF(K2="Unión por la Patria (Frente de Todos)",AVERAGE(AO2-AL2,AP2-AM2,AQ2-AN2),IF(K2="Juntos por el Cambio",AVERAGE(AL2-AO2,AM2-AP2,AN2-AQ2),IF(K2="La Libertad Avanza",AVERAGE(AR2-AU2,AS2-AV2,AT2-AW2),IF(K2="Frente de Izquierda",AVERAGE(AU2-AR2,AV2-AS2,AW2-AT2),"N/A"))))</f>
        <v>1.3333333333333333</v>
      </c>
      <c r="BA2" s="10">
        <f t="shared" ref="BA2:BA62" si="2">IF(K2="Unión por la Patria (Frente de Todos)",(AO2-AL2),IF(K2="Juntos por el Cambio",AVERAGE(AL2-AO2),IF(K2="La Libertad Avanza",AVERAGE(AR2-AU2),IF(K2="Frente de Izquierda",AVERAGE(AU2-AR2),"N/A"))))</f>
        <v>0</v>
      </c>
      <c r="BB2" s="10">
        <f>IF(K2="Unión por la Patria (Frente de Todos)",AP2-AM2,IF(K2="Juntos por el Cambio",AM2-AP2,IF(K2="La Libertad Avanza",AS2-AV2,IF(K2="Frente de Izquierda",AV2-AS2,"N/A"))))</f>
        <v>2</v>
      </c>
      <c r="BC2" s="10">
        <f t="shared" ref="BC2:BC62" si="3">IF(K2="Unión por la Patria (Frente de Todos)",AVERAGE(AQ2-AN2),IF(K2="Juntos por el Cambio",AVERAGE(AN2-AQ2),IF(K2="La Libertad Avanza",AVERAGE(AT2-AW2),IF(K2="Frente de Izquierda",AVERAGE(AW2-AT2),"N/A"))))</f>
        <v>2</v>
      </c>
      <c r="BD2" s="9">
        <f>IF(K2="Unión por la Patria (Frente de Todos)",AVERAGE(AL2:AN2),IF(K2="Juntos por el Cambio",AVERAGE(AO2:AQ2),IF(K2="La Libertad Avanza",AVERAGE(AU2:AW2),IF(K2="Frente de Izquierda",AVERAGE(AR2:AT2),"N/A"))))</f>
        <v>1.6666666666666667</v>
      </c>
      <c r="BE2" s="9">
        <f t="shared" ref="BE2:BE62" si="4">AVERAGE(N2:R2)</f>
        <v>3.6</v>
      </c>
      <c r="BF2" s="10">
        <f t="shared" ref="BF2:BF62" si="5">AVERAGE(Z2:AL2)</f>
        <v>3.75</v>
      </c>
      <c r="BG2">
        <f>MAX(SUM(AL2:AN2),SUM(AO2:AQ2),SUM(AR2:AT2),SUM(AU2:AW2))-MIN(SUM(AL2:AN2),SUM(AO2:AQ2),SUM(AR2:AT2),SUM(AU2:AW2))</f>
        <v>4</v>
      </c>
      <c r="BH2">
        <f>IF(K2="Unión por la Patria (Frente de Todos)",AVERAGE(AL2:AN2,AR2:AW2),IF(K2="Juntos por el Cambio",AVERAGE(AO2:AW2),IF(K2="La Libertad Avanza",AVERAGE(AU2:AW2,AL2:AQ2),IF(K2="Frente de Izquierda",AVERAGE(AL2:AT2),"N/A"))))</f>
        <v>2.3333333333333335</v>
      </c>
      <c r="BI2">
        <f>IF(K2="Unión por la Patria (Frente de Todos)",AP2-AVERAGE(AM2,AS2,AV2),IF(K2="Juntos por el Cambio",AM2-AVERAGE(AP2,AS2,AV2),IF(K2="La Libertad Avanza",AS2-AVERAGE(AM2,AP2,AV2),IF(K2="Frente de Izquierda",AV2-AVERAGE(AM2,AP2,AS2),"N/A"))))</f>
        <v>1.3333333333333333</v>
      </c>
      <c r="BJ2">
        <f>IF(K2="Unión por la Patria (Frente de Todos)",AP2-MIN(AM2,AS2,AV2),IF(K2="Juntos por el Cambio",AM2-MIN(AP2,AS2,AV2),IF(K2="La Libertad Avanza",AS2-MIN(AM2,AP2,AV2),IF(K2="Frente de Izquierda",AV2-MIN(AM2,AP2,AS2),"N/A"))))</f>
        <v>2</v>
      </c>
      <c r="BK2">
        <f>MAX(AM2,AP2,AS2,AV2)-MIN(AM2,AP2,AS2,AV2)</f>
        <v>2</v>
      </c>
      <c r="BL2">
        <f>IF(K2="Unión por la Patria (Frente de Todos)",AVERAGE(AO2:AQ2)-MIN(AVERAGE(AL2:AN2),AVERAGE(AR2:AT2),AVERAGE(AU2:AW2)),IF(K2="Juntos por el Cambio",AVERAGE(AL2:AN2)-MIN(AVERAGE(AO2:AQ2),AVERAGE(AR2:AT2),AVERAGE(AU2:AW2)),IF(K2="La Libertad Avanza",AVERAGE(AR2:AT2)-MIN(AVERAGE(AU2:AW2),AVERAGE(AO2:AQ2),AVERAGE(AL2:AN2)),IF(K2="Frente de Izquierda",AVERAGE(AU2:AW2)-MIN(AVERAGE(AR2:AT2),AVERAGE(AO2:AQ2),AVERAGE(AL2:AN2)),"N/A"))))</f>
        <v>1.3333333333333333</v>
      </c>
    </row>
    <row r="3" spans="1:64" x14ac:dyDescent="0.2">
      <c r="A3">
        <v>114346496853</v>
      </c>
      <c r="B3">
        <v>426449233</v>
      </c>
      <c r="C3" s="1">
        <v>45093.61309027778</v>
      </c>
      <c r="D3" s="1">
        <v>45093.615925925929</v>
      </c>
      <c r="E3" t="s">
        <v>295</v>
      </c>
      <c r="J3">
        <v>105</v>
      </c>
      <c r="K3" t="s">
        <v>47</v>
      </c>
      <c r="L3">
        <v>4</v>
      </c>
      <c r="M3">
        <v>7</v>
      </c>
      <c r="N3">
        <v>7</v>
      </c>
      <c r="O3">
        <v>1</v>
      </c>
      <c r="P3">
        <v>4</v>
      </c>
      <c r="Q3">
        <v>3</v>
      </c>
      <c r="R3">
        <v>5</v>
      </c>
      <c r="S3">
        <v>7</v>
      </c>
      <c r="T3">
        <v>3</v>
      </c>
      <c r="U3">
        <v>6</v>
      </c>
      <c r="V3">
        <v>5</v>
      </c>
      <c r="W3">
        <v>7</v>
      </c>
      <c r="X3">
        <v>4</v>
      </c>
      <c r="Y3">
        <v>7</v>
      </c>
      <c r="Z3">
        <v>1</v>
      </c>
      <c r="AA3">
        <v>1</v>
      </c>
      <c r="AB3">
        <v>1</v>
      </c>
      <c r="AL3">
        <v>3</v>
      </c>
      <c r="AM3">
        <v>3</v>
      </c>
      <c r="AN3">
        <v>6</v>
      </c>
      <c r="AO3">
        <v>3</v>
      </c>
      <c r="AP3">
        <v>3</v>
      </c>
      <c r="AQ3">
        <v>1</v>
      </c>
      <c r="AR3">
        <v>3</v>
      </c>
      <c r="AS3">
        <v>3</v>
      </c>
      <c r="AT3">
        <v>3</v>
      </c>
      <c r="AU3">
        <v>3</v>
      </c>
      <c r="AV3">
        <v>3</v>
      </c>
      <c r="AW3">
        <v>6</v>
      </c>
      <c r="AX3" s="9">
        <f t="shared" si="0"/>
        <v>5.333333333333333</v>
      </c>
      <c r="AY3" s="10">
        <f t="shared" si="1"/>
        <v>5</v>
      </c>
      <c r="AZ3" s="9">
        <f t="shared" ref="AZ3:AZ62" si="6">IF(K3="Unión por la Patria (Frente de Todos)",AVERAGE(AO3-AL3,AP3-AM3,AQ3-AN3),IF(K3="Juntos por el Cambio",AVERAGE(AL3-AO3,AM3-AP3,AN3-AQ3),IF(K3="La Libertad Avanza",AVERAGE(AR3-AU3,AS3-AV3,AT3-AW3),IF(K3="Frente de Izquierda",AVERAGE(AU3-AR3,AV3-AS3,AW3-AT3),"N/A"))))</f>
        <v>1.6666666666666667</v>
      </c>
      <c r="BA3" s="10">
        <f t="shared" si="2"/>
        <v>0</v>
      </c>
      <c r="BB3" s="10">
        <f t="shared" ref="BB3:BB9" si="7">IF(K3="Unión por la Patria (Frente de Todos)",AP3-AM3,IF(K3="Juntos por el Cambio",AM3-AP3,IF(K3="La Libertad Avanza",AS3-AV3,IF(K3="Frente de Izquierda",AV3-AS3,"N/A"))))</f>
        <v>0</v>
      </c>
      <c r="BC3" s="10">
        <f t="shared" si="3"/>
        <v>5</v>
      </c>
      <c r="BD3" s="9">
        <f t="shared" ref="BD3:BD62" si="8">IF(K3="Unión por la Patria (Frente de Todos)",AVERAGE(AL3:AN3),IF(K3="Juntos por el Cambio",AVERAGE(AO3:AQ3),IF(K3="La Libertad Avanza",AVERAGE(AU3:AW3),IF(K3="Frente de Izquierda",AVERAGE(AR3:AT3),"N/A"))))</f>
        <v>2.3333333333333335</v>
      </c>
      <c r="BE3" s="9">
        <f t="shared" si="4"/>
        <v>4</v>
      </c>
      <c r="BF3" s="10">
        <f t="shared" si="5"/>
        <v>1.5</v>
      </c>
      <c r="BG3">
        <f t="shared" ref="BG3:BG62" si="9">MAX(SUM(AL3:AN3),SUM(AO3:AQ3),SUM(AR3:AT3),SUM(AU3:AW3))-MIN(SUM(AL3:AN3),SUM(AO3:AQ3),SUM(AR3:AT3),SUM(AU3:AW3))</f>
        <v>5</v>
      </c>
      <c r="BH3">
        <f t="shared" ref="BH3:BH66" si="10">IF(K3="Unión por la Patria (Frente de Todos)",AVERAGE(AL3:AN3,AR3:AW3),IF(K3="Juntos por el Cambio",AVERAGE(AO3:AW3),IF(K3="La Libertad Avanza",AVERAGE(AU3:AW3,AL3:AQ3),IF(K3="Frente de Izquierda",AVERAGE(AL3:AT3),"N/A"))))</f>
        <v>3.1111111111111112</v>
      </c>
      <c r="BI3">
        <f t="shared" ref="BI3:BI66" si="11">IF(K3="Unión por la Patria (Frente de Todos)",AP3-AVERAGE(AM3,AS3,AV3),IF(K3="Juntos por el Cambio",AM3-AVERAGE(AP3,AS3,AV3),IF(K3="La Libertad Avanza",AS3-AVERAGE(AM3,AP3,AV3),IF(K3="Frente de Izquierda",AV3-AVERAGE(AM3,AP3,AS3),"N/A"))))</f>
        <v>0</v>
      </c>
      <c r="BJ3">
        <f t="shared" ref="BJ3:BJ66" si="12">IF(K3="Unión por la Patria (Frente de Todos)",AP3-MIN(AM3,AS3,AV3),IF(K3="Juntos por el Cambio",AM3-MIN(AP3,AS3,AV3),IF(K3="La Libertad Avanza",AS3-MIN(AM3,AP3,AV3),IF(K3="Frente de Izquierda",AV3-MIN(AM3,AP3,AS3),"N/A"))))</f>
        <v>0</v>
      </c>
      <c r="BK3">
        <f t="shared" ref="BK3:BK66" si="13">MAX(AM3,AP3,AS3,AV3)-MIN(AM3,AP3,AS3,AV3)</f>
        <v>0</v>
      </c>
      <c r="BL3">
        <f t="shared" ref="BL3:BL66" si="14">IF(K3="Unión por la Patria (Frente de Todos)",AVERAGE(AO3:AQ3)-MIN(AVERAGE(AL3:AN3),AVERAGE(AR3:AT3),AVERAGE(AU3:AW3)),IF(K3="Juntos por el Cambio",AVERAGE(AL3:AN3)-MIN(AVERAGE(AO3:AQ3),AVERAGE(AR3:AT3),AVERAGE(AU3:AW3)),IF(K3="La Libertad Avanza",AVERAGE(AR3:AT3)-MIN(AVERAGE(AU3:AW3),AVERAGE(AO3:AQ3),AVERAGE(AL3:AN3)),IF(K3="Frente de Izquierda",AVERAGE(AU3:AW3)-MIN(AVERAGE(AR3:AT3),AVERAGE(AO3:AQ3),AVERAGE(AL3:AN3)),"N/A"))))</f>
        <v>1.6666666666666665</v>
      </c>
    </row>
    <row r="4" spans="1:64" x14ac:dyDescent="0.2">
      <c r="A4">
        <v>114346506810</v>
      </c>
      <c r="B4">
        <v>426449233</v>
      </c>
      <c r="C4" s="1">
        <v>45093.622789351852</v>
      </c>
      <c r="D4" s="1">
        <v>45093.625358796293</v>
      </c>
      <c r="E4" t="s">
        <v>294</v>
      </c>
      <c r="J4">
        <v>109</v>
      </c>
      <c r="K4" t="s">
        <v>53</v>
      </c>
      <c r="L4">
        <v>7</v>
      </c>
      <c r="M4">
        <v>7</v>
      </c>
      <c r="N4">
        <v>6</v>
      </c>
      <c r="O4">
        <v>4</v>
      </c>
      <c r="P4">
        <v>3</v>
      </c>
      <c r="Q4">
        <v>7</v>
      </c>
      <c r="R4">
        <v>1</v>
      </c>
      <c r="S4">
        <v>6</v>
      </c>
      <c r="T4">
        <v>4</v>
      </c>
      <c r="U4">
        <v>7</v>
      </c>
      <c r="V4">
        <v>3</v>
      </c>
      <c r="W4">
        <v>7</v>
      </c>
      <c r="X4">
        <v>1</v>
      </c>
      <c r="Y4">
        <v>4</v>
      </c>
      <c r="AC4">
        <v>5</v>
      </c>
      <c r="AD4">
        <v>1</v>
      </c>
      <c r="AE4">
        <v>6</v>
      </c>
      <c r="AL4">
        <v>4</v>
      </c>
      <c r="AM4">
        <v>4</v>
      </c>
      <c r="AN4">
        <v>5</v>
      </c>
      <c r="AO4">
        <v>5</v>
      </c>
      <c r="AP4">
        <v>5</v>
      </c>
      <c r="AQ4">
        <v>5</v>
      </c>
      <c r="AR4">
        <v>5</v>
      </c>
      <c r="AS4">
        <v>5</v>
      </c>
      <c r="AT4">
        <v>5</v>
      </c>
      <c r="AU4">
        <v>4</v>
      </c>
      <c r="AV4">
        <v>4</v>
      </c>
      <c r="AW4">
        <v>5</v>
      </c>
      <c r="AX4" s="9">
        <f t="shared" si="0"/>
        <v>5.666666666666667</v>
      </c>
      <c r="AY4" s="10">
        <f t="shared" si="1"/>
        <v>7</v>
      </c>
      <c r="AZ4" s="9">
        <f t="shared" si="6"/>
        <v>0.66666666666666663</v>
      </c>
      <c r="BA4" s="10">
        <f t="shared" si="2"/>
        <v>1</v>
      </c>
      <c r="BB4" s="10">
        <f t="shared" si="7"/>
        <v>1</v>
      </c>
      <c r="BC4" s="10">
        <f t="shared" si="3"/>
        <v>0</v>
      </c>
      <c r="BD4" s="9">
        <f t="shared" si="8"/>
        <v>4.333333333333333</v>
      </c>
      <c r="BE4" s="9">
        <f t="shared" si="4"/>
        <v>4.2</v>
      </c>
      <c r="BF4" s="10">
        <f t="shared" si="5"/>
        <v>4</v>
      </c>
      <c r="BG4">
        <f t="shared" si="9"/>
        <v>2</v>
      </c>
      <c r="BH4">
        <f t="shared" si="10"/>
        <v>4.5555555555555554</v>
      </c>
      <c r="BI4">
        <f t="shared" si="11"/>
        <v>0.66666666666666696</v>
      </c>
      <c r="BJ4">
        <f t="shared" si="12"/>
        <v>1</v>
      </c>
      <c r="BK4">
        <f t="shared" si="13"/>
        <v>1</v>
      </c>
      <c r="BL4">
        <f t="shared" si="14"/>
        <v>0.66666666666666696</v>
      </c>
    </row>
    <row r="5" spans="1:64" x14ac:dyDescent="0.2">
      <c r="A5">
        <v>114346753220</v>
      </c>
      <c r="B5">
        <v>426449233</v>
      </c>
      <c r="C5" s="1">
        <v>45093.905474537038</v>
      </c>
      <c r="D5" s="1">
        <v>45093.913194444445</v>
      </c>
      <c r="E5" t="s">
        <v>290</v>
      </c>
      <c r="J5">
        <v>113</v>
      </c>
      <c r="K5" t="s">
        <v>47</v>
      </c>
      <c r="L5">
        <v>1</v>
      </c>
      <c r="M5">
        <v>5</v>
      </c>
      <c r="N5">
        <v>3</v>
      </c>
      <c r="O5">
        <v>1</v>
      </c>
      <c r="P5">
        <v>3</v>
      </c>
      <c r="Q5">
        <v>2</v>
      </c>
      <c r="R5">
        <v>3</v>
      </c>
      <c r="S5">
        <v>6</v>
      </c>
      <c r="T5">
        <v>6</v>
      </c>
      <c r="U5">
        <v>5</v>
      </c>
      <c r="V5">
        <v>1</v>
      </c>
      <c r="W5">
        <v>7</v>
      </c>
      <c r="X5">
        <v>3</v>
      </c>
      <c r="Y5">
        <v>5</v>
      </c>
      <c r="Z5">
        <v>5</v>
      </c>
      <c r="AA5">
        <v>2</v>
      </c>
      <c r="AB5">
        <v>3</v>
      </c>
      <c r="AL5">
        <v>4</v>
      </c>
      <c r="AM5">
        <v>5</v>
      </c>
      <c r="AN5">
        <v>5</v>
      </c>
      <c r="AO5">
        <v>2</v>
      </c>
      <c r="AP5">
        <v>1</v>
      </c>
      <c r="AQ5">
        <v>3</v>
      </c>
      <c r="AR5">
        <v>4</v>
      </c>
      <c r="AS5">
        <v>4</v>
      </c>
      <c r="AT5">
        <v>5</v>
      </c>
      <c r="AU5">
        <v>4</v>
      </c>
      <c r="AV5">
        <v>2</v>
      </c>
      <c r="AW5">
        <v>4</v>
      </c>
      <c r="AX5" s="9">
        <f t="shared" si="0"/>
        <v>5.666666666666667</v>
      </c>
      <c r="AY5" s="10">
        <f t="shared" si="1"/>
        <v>8</v>
      </c>
      <c r="AZ5" s="9">
        <f t="shared" si="6"/>
        <v>2.6666666666666665</v>
      </c>
      <c r="BA5" s="10">
        <f t="shared" si="2"/>
        <v>2</v>
      </c>
      <c r="BB5" s="10">
        <f t="shared" si="7"/>
        <v>4</v>
      </c>
      <c r="BC5" s="10">
        <f t="shared" si="3"/>
        <v>2</v>
      </c>
      <c r="BD5" s="9">
        <f t="shared" si="8"/>
        <v>2</v>
      </c>
      <c r="BE5" s="9">
        <f t="shared" si="4"/>
        <v>2.4</v>
      </c>
      <c r="BF5" s="10">
        <f t="shared" si="5"/>
        <v>3.5</v>
      </c>
      <c r="BG5">
        <f t="shared" si="9"/>
        <v>8</v>
      </c>
      <c r="BH5">
        <f t="shared" si="10"/>
        <v>3.2222222222222223</v>
      </c>
      <c r="BI5">
        <f t="shared" si="11"/>
        <v>2.6666666666666665</v>
      </c>
      <c r="BJ5">
        <f t="shared" si="12"/>
        <v>4</v>
      </c>
      <c r="BK5">
        <f t="shared" si="13"/>
        <v>4</v>
      </c>
      <c r="BL5">
        <f t="shared" si="14"/>
        <v>2.666666666666667</v>
      </c>
    </row>
    <row r="6" spans="1:64" x14ac:dyDescent="0.2">
      <c r="A6">
        <v>114380341337</v>
      </c>
      <c r="B6">
        <v>426449233</v>
      </c>
      <c r="C6" s="1">
        <v>45139.742905092593</v>
      </c>
      <c r="D6" s="1">
        <v>45139.749120370368</v>
      </c>
      <c r="E6" t="s">
        <v>465</v>
      </c>
      <c r="J6">
        <v>117</v>
      </c>
      <c r="K6" t="s">
        <v>41</v>
      </c>
      <c r="L6">
        <v>6</v>
      </c>
      <c r="M6">
        <v>3</v>
      </c>
      <c r="N6">
        <v>3</v>
      </c>
      <c r="O6">
        <v>4</v>
      </c>
      <c r="P6">
        <v>2</v>
      </c>
      <c r="Q6">
        <v>6</v>
      </c>
      <c r="R6">
        <v>5</v>
      </c>
      <c r="S6">
        <v>5</v>
      </c>
      <c r="T6">
        <v>2</v>
      </c>
      <c r="U6">
        <v>6</v>
      </c>
      <c r="V6">
        <v>2</v>
      </c>
      <c r="W6">
        <v>7</v>
      </c>
      <c r="X6">
        <v>1</v>
      </c>
      <c r="Y6">
        <v>6</v>
      </c>
      <c r="AL6">
        <v>3</v>
      </c>
      <c r="AM6">
        <v>4</v>
      </c>
      <c r="AN6">
        <v>5</v>
      </c>
      <c r="AO6">
        <v>3</v>
      </c>
      <c r="AP6">
        <v>4</v>
      </c>
      <c r="AQ6">
        <v>5</v>
      </c>
      <c r="AR6">
        <v>3</v>
      </c>
      <c r="AS6">
        <v>3</v>
      </c>
      <c r="AT6">
        <v>5</v>
      </c>
      <c r="AU6">
        <v>3</v>
      </c>
      <c r="AV6">
        <v>5</v>
      </c>
      <c r="AW6">
        <v>5</v>
      </c>
      <c r="AX6" s="9">
        <f t="shared" si="0"/>
        <v>4.333333333333333</v>
      </c>
      <c r="AY6" s="10">
        <f t="shared" si="1"/>
        <v>10</v>
      </c>
      <c r="AZ6" s="9" t="str">
        <f t="shared" si="6"/>
        <v>N/A</v>
      </c>
      <c r="BA6" s="10" t="str">
        <f t="shared" si="2"/>
        <v>N/A</v>
      </c>
      <c r="BB6" s="10" t="str">
        <f t="shared" si="7"/>
        <v>N/A</v>
      </c>
      <c r="BC6" s="10" t="str">
        <f t="shared" si="3"/>
        <v>N/A</v>
      </c>
      <c r="BD6" s="9" t="str">
        <f t="shared" si="8"/>
        <v>N/A</v>
      </c>
      <c r="BE6" s="9">
        <f t="shared" si="4"/>
        <v>4</v>
      </c>
      <c r="BF6" s="10">
        <f t="shared" si="5"/>
        <v>3</v>
      </c>
      <c r="BG6">
        <f t="shared" si="9"/>
        <v>2</v>
      </c>
      <c r="BH6" t="str">
        <f t="shared" si="10"/>
        <v>N/A</v>
      </c>
      <c r="BI6" t="str">
        <f t="shared" si="11"/>
        <v>N/A</v>
      </c>
      <c r="BJ6" t="str">
        <f t="shared" si="12"/>
        <v>N/A</v>
      </c>
      <c r="BK6">
        <f t="shared" si="13"/>
        <v>2</v>
      </c>
      <c r="BL6" t="str">
        <f t="shared" si="14"/>
        <v>N/A</v>
      </c>
    </row>
    <row r="7" spans="1:64" x14ac:dyDescent="0.2">
      <c r="A7">
        <v>114346531300</v>
      </c>
      <c r="B7">
        <v>426449233</v>
      </c>
      <c r="C7" s="1">
        <v>45093.646134259259</v>
      </c>
      <c r="D7" s="1">
        <v>45093.651446759257</v>
      </c>
      <c r="E7" t="s">
        <v>292</v>
      </c>
      <c r="J7">
        <v>121</v>
      </c>
      <c r="K7" t="s">
        <v>43</v>
      </c>
      <c r="L7">
        <v>3</v>
      </c>
      <c r="M7">
        <v>6</v>
      </c>
      <c r="N7">
        <v>3</v>
      </c>
      <c r="O7">
        <v>5</v>
      </c>
      <c r="P7">
        <v>1</v>
      </c>
      <c r="Q7">
        <v>7</v>
      </c>
      <c r="R7">
        <v>1</v>
      </c>
      <c r="S7">
        <v>7</v>
      </c>
      <c r="T7">
        <v>4</v>
      </c>
      <c r="U7">
        <v>7</v>
      </c>
      <c r="V7">
        <v>1</v>
      </c>
      <c r="W7">
        <v>6</v>
      </c>
      <c r="X7">
        <v>5</v>
      </c>
      <c r="Y7">
        <v>3</v>
      </c>
      <c r="AI7">
        <v>6</v>
      </c>
      <c r="AJ7">
        <v>4</v>
      </c>
      <c r="AK7">
        <v>6</v>
      </c>
      <c r="AL7">
        <v>3</v>
      </c>
      <c r="AM7">
        <v>2</v>
      </c>
      <c r="AN7">
        <v>4</v>
      </c>
      <c r="AO7">
        <v>4</v>
      </c>
      <c r="AP7">
        <v>4</v>
      </c>
      <c r="AQ7">
        <v>5</v>
      </c>
      <c r="AR7">
        <v>1</v>
      </c>
      <c r="AS7">
        <v>1</v>
      </c>
      <c r="AT7">
        <v>3</v>
      </c>
      <c r="AU7">
        <v>5</v>
      </c>
      <c r="AV7">
        <v>5</v>
      </c>
      <c r="AW7">
        <v>5</v>
      </c>
      <c r="AX7" s="9">
        <f t="shared" si="0"/>
        <v>6</v>
      </c>
      <c r="AY7" s="10">
        <f t="shared" si="1"/>
        <v>3</v>
      </c>
      <c r="AZ7" s="9">
        <f t="shared" si="6"/>
        <v>3.3333333333333335</v>
      </c>
      <c r="BA7" s="10">
        <f t="shared" si="2"/>
        <v>4</v>
      </c>
      <c r="BB7" s="10">
        <f t="shared" si="7"/>
        <v>4</v>
      </c>
      <c r="BC7" s="10">
        <f t="shared" si="3"/>
        <v>2</v>
      </c>
      <c r="BD7" s="9">
        <f t="shared" si="8"/>
        <v>1.6666666666666667</v>
      </c>
      <c r="BE7" s="9">
        <f t="shared" si="4"/>
        <v>3.4</v>
      </c>
      <c r="BF7" s="10">
        <f t="shared" si="5"/>
        <v>4.75</v>
      </c>
      <c r="BG7">
        <f t="shared" si="9"/>
        <v>10</v>
      </c>
      <c r="BH7">
        <f t="shared" si="10"/>
        <v>3</v>
      </c>
      <c r="BI7">
        <f t="shared" si="11"/>
        <v>2.6666666666666665</v>
      </c>
      <c r="BJ7">
        <f t="shared" si="12"/>
        <v>4</v>
      </c>
      <c r="BK7">
        <f t="shared" si="13"/>
        <v>4</v>
      </c>
      <c r="BL7">
        <f t="shared" si="14"/>
        <v>3.333333333333333</v>
      </c>
    </row>
    <row r="8" spans="1:64" x14ac:dyDescent="0.2">
      <c r="A8">
        <v>114346675626</v>
      </c>
      <c r="B8">
        <v>426449233</v>
      </c>
      <c r="C8" s="1">
        <v>45093.790752314817</v>
      </c>
      <c r="D8" s="1">
        <v>45093.79383101852</v>
      </c>
      <c r="E8" t="s">
        <v>291</v>
      </c>
      <c r="J8">
        <v>125</v>
      </c>
      <c r="K8" t="s">
        <v>43</v>
      </c>
      <c r="L8">
        <v>7</v>
      </c>
      <c r="M8">
        <v>5</v>
      </c>
      <c r="N8">
        <v>3</v>
      </c>
      <c r="O8">
        <v>5</v>
      </c>
      <c r="P8">
        <v>2</v>
      </c>
      <c r="Q8">
        <v>7</v>
      </c>
      <c r="R8">
        <v>1</v>
      </c>
      <c r="S8">
        <v>4</v>
      </c>
      <c r="T8">
        <v>4</v>
      </c>
      <c r="U8">
        <v>4</v>
      </c>
      <c r="V8">
        <v>4</v>
      </c>
      <c r="W8">
        <v>4</v>
      </c>
      <c r="X8">
        <v>5</v>
      </c>
      <c r="Y8">
        <v>5</v>
      </c>
      <c r="AI8">
        <v>3</v>
      </c>
      <c r="AJ8">
        <v>6</v>
      </c>
      <c r="AK8">
        <v>6</v>
      </c>
      <c r="AL8">
        <v>3</v>
      </c>
      <c r="AM8">
        <v>2</v>
      </c>
      <c r="AN8">
        <v>3</v>
      </c>
      <c r="AO8">
        <v>3</v>
      </c>
      <c r="AP8">
        <v>4</v>
      </c>
      <c r="AQ8">
        <v>4</v>
      </c>
      <c r="AR8">
        <v>1</v>
      </c>
      <c r="AS8">
        <v>1</v>
      </c>
      <c r="AT8">
        <v>1</v>
      </c>
      <c r="AU8">
        <v>5</v>
      </c>
      <c r="AV8">
        <v>5</v>
      </c>
      <c r="AW8">
        <v>5</v>
      </c>
      <c r="AX8" s="9">
        <f t="shared" si="0"/>
        <v>4</v>
      </c>
      <c r="AY8" s="10">
        <f t="shared" si="1"/>
        <v>0</v>
      </c>
      <c r="AZ8" s="9">
        <f t="shared" si="6"/>
        <v>4</v>
      </c>
      <c r="BA8" s="10">
        <f t="shared" si="2"/>
        <v>4</v>
      </c>
      <c r="BB8" s="10">
        <f t="shared" si="7"/>
        <v>4</v>
      </c>
      <c r="BC8" s="10">
        <f t="shared" si="3"/>
        <v>4</v>
      </c>
      <c r="BD8" s="9">
        <f t="shared" si="8"/>
        <v>1</v>
      </c>
      <c r="BE8" s="9">
        <f t="shared" si="4"/>
        <v>3.6</v>
      </c>
      <c r="BF8" s="10">
        <f t="shared" si="5"/>
        <v>4.5</v>
      </c>
      <c r="BG8">
        <f t="shared" si="9"/>
        <v>12</v>
      </c>
      <c r="BH8">
        <f t="shared" si="10"/>
        <v>2.4444444444444446</v>
      </c>
      <c r="BI8">
        <f t="shared" si="11"/>
        <v>2.6666666666666665</v>
      </c>
      <c r="BJ8">
        <f t="shared" si="12"/>
        <v>4</v>
      </c>
      <c r="BK8">
        <f t="shared" si="13"/>
        <v>4</v>
      </c>
      <c r="BL8">
        <f t="shared" si="14"/>
        <v>4</v>
      </c>
    </row>
    <row r="9" spans="1:64" x14ac:dyDescent="0.2">
      <c r="A9">
        <v>114347123507</v>
      </c>
      <c r="B9">
        <v>426449233</v>
      </c>
      <c r="C9" s="1">
        <v>45094.656099537038</v>
      </c>
      <c r="D9" s="1">
        <v>45094.659212962964</v>
      </c>
      <c r="E9" t="s">
        <v>288</v>
      </c>
      <c r="J9">
        <v>129</v>
      </c>
      <c r="K9" t="s">
        <v>53</v>
      </c>
      <c r="L9">
        <v>5</v>
      </c>
      <c r="M9">
        <v>6</v>
      </c>
      <c r="N9">
        <v>4</v>
      </c>
      <c r="O9">
        <v>3</v>
      </c>
      <c r="P9">
        <v>1</v>
      </c>
      <c r="Q9">
        <v>7</v>
      </c>
      <c r="R9">
        <v>1</v>
      </c>
      <c r="S9">
        <v>6</v>
      </c>
      <c r="T9">
        <v>6</v>
      </c>
      <c r="U9">
        <v>7</v>
      </c>
      <c r="V9">
        <v>2</v>
      </c>
      <c r="W9">
        <v>7</v>
      </c>
      <c r="X9">
        <v>1</v>
      </c>
      <c r="Y9">
        <v>7</v>
      </c>
      <c r="AC9">
        <v>6</v>
      </c>
      <c r="AD9">
        <v>3</v>
      </c>
      <c r="AE9">
        <v>4</v>
      </c>
      <c r="AL9">
        <v>1</v>
      </c>
      <c r="AM9">
        <v>2</v>
      </c>
      <c r="AN9">
        <v>4</v>
      </c>
      <c r="AO9">
        <v>4</v>
      </c>
      <c r="AP9">
        <v>4</v>
      </c>
      <c r="AQ9">
        <v>4</v>
      </c>
      <c r="AR9">
        <v>1</v>
      </c>
      <c r="AS9">
        <v>1</v>
      </c>
      <c r="AT9">
        <v>1</v>
      </c>
      <c r="AU9">
        <v>4</v>
      </c>
      <c r="AV9">
        <v>4</v>
      </c>
      <c r="AW9">
        <v>4</v>
      </c>
      <c r="AX9" s="9">
        <f t="shared" si="0"/>
        <v>6.333333333333333</v>
      </c>
      <c r="AY9" s="10">
        <f t="shared" si="1"/>
        <v>11</v>
      </c>
      <c r="AZ9" s="9">
        <f t="shared" si="6"/>
        <v>1.6666666666666667</v>
      </c>
      <c r="BA9" s="10">
        <f t="shared" si="2"/>
        <v>3</v>
      </c>
      <c r="BB9" s="10">
        <f t="shared" si="7"/>
        <v>2</v>
      </c>
      <c r="BC9" s="10">
        <f t="shared" si="3"/>
        <v>0</v>
      </c>
      <c r="BD9" s="9">
        <f t="shared" si="8"/>
        <v>2.3333333333333335</v>
      </c>
      <c r="BE9" s="9">
        <f t="shared" si="4"/>
        <v>3.2</v>
      </c>
      <c r="BF9" s="10">
        <f t="shared" si="5"/>
        <v>3.5</v>
      </c>
      <c r="BG9">
        <f t="shared" si="9"/>
        <v>9</v>
      </c>
      <c r="BH9">
        <f t="shared" si="10"/>
        <v>2.4444444444444446</v>
      </c>
      <c r="BI9">
        <f t="shared" si="11"/>
        <v>1.6666666666666665</v>
      </c>
      <c r="BJ9">
        <f t="shared" si="12"/>
        <v>3</v>
      </c>
      <c r="BK9">
        <f t="shared" si="13"/>
        <v>3</v>
      </c>
      <c r="BL9">
        <f t="shared" si="14"/>
        <v>3</v>
      </c>
    </row>
    <row r="10" spans="1:64" x14ac:dyDescent="0.2">
      <c r="A10">
        <v>114346524012</v>
      </c>
      <c r="B10">
        <v>426449233</v>
      </c>
      <c r="C10" s="1">
        <v>45093.639074074075</v>
      </c>
      <c r="D10" s="1">
        <v>45093.642962962964</v>
      </c>
      <c r="E10" t="s">
        <v>293</v>
      </c>
      <c r="J10">
        <v>133</v>
      </c>
      <c r="K10" t="s">
        <v>43</v>
      </c>
      <c r="L10">
        <v>2</v>
      </c>
      <c r="M10">
        <v>7</v>
      </c>
      <c r="N10">
        <v>3</v>
      </c>
      <c r="O10">
        <v>3</v>
      </c>
      <c r="P10">
        <v>3</v>
      </c>
      <c r="Q10">
        <v>7</v>
      </c>
      <c r="R10">
        <v>3</v>
      </c>
      <c r="S10">
        <v>7</v>
      </c>
      <c r="T10">
        <v>7</v>
      </c>
      <c r="U10">
        <v>7</v>
      </c>
      <c r="V10">
        <v>3</v>
      </c>
      <c r="W10">
        <v>7</v>
      </c>
      <c r="X10">
        <v>1</v>
      </c>
      <c r="Y10">
        <v>5</v>
      </c>
      <c r="AI10">
        <v>4</v>
      </c>
      <c r="AJ10">
        <v>4</v>
      </c>
      <c r="AK10">
        <v>4</v>
      </c>
      <c r="AL10">
        <v>2</v>
      </c>
      <c r="AM10">
        <v>2</v>
      </c>
      <c r="AN10">
        <v>3</v>
      </c>
      <c r="AO10">
        <v>2</v>
      </c>
      <c r="AP10">
        <v>2</v>
      </c>
      <c r="AQ10">
        <v>2</v>
      </c>
      <c r="AR10">
        <v>1</v>
      </c>
      <c r="AS10">
        <v>1</v>
      </c>
      <c r="AT10">
        <v>1</v>
      </c>
      <c r="AU10">
        <v>4</v>
      </c>
      <c r="AV10">
        <v>4</v>
      </c>
      <c r="AW10">
        <v>4</v>
      </c>
      <c r="AX10" s="9">
        <f t="shared" si="0"/>
        <v>7</v>
      </c>
      <c r="AY10" s="10">
        <f t="shared" si="1"/>
        <v>8</v>
      </c>
      <c r="AZ10" s="9">
        <f t="shared" si="6"/>
        <v>3</v>
      </c>
      <c r="BA10" s="10">
        <f t="shared" si="2"/>
        <v>3</v>
      </c>
      <c r="BB10" s="10">
        <f t="shared" ref="BB10:BB62" si="15">IF(K10="Unión por la Patria (Frente de Todos)",AVERAGE(AP10-AM10),IF(K10="Juntos por el Cambio",AVERAGE(AM10-AP10),IF(K10="La Libertad Avanza",AVERAGE(AS10-AV10),IF(K10="Frente de Izquierda",AVERAGE(AV10-AS10),"N/A"))))</f>
        <v>3</v>
      </c>
      <c r="BC10" s="10">
        <f t="shared" si="3"/>
        <v>3</v>
      </c>
      <c r="BD10" s="9">
        <f t="shared" si="8"/>
        <v>1</v>
      </c>
      <c r="BE10" s="9">
        <f t="shared" si="4"/>
        <v>3.8</v>
      </c>
      <c r="BF10" s="10">
        <f t="shared" si="5"/>
        <v>3.5</v>
      </c>
      <c r="BG10">
        <f t="shared" si="9"/>
        <v>9</v>
      </c>
      <c r="BH10">
        <f t="shared" si="10"/>
        <v>1.7777777777777777</v>
      </c>
      <c r="BI10">
        <f t="shared" si="11"/>
        <v>2.333333333333333</v>
      </c>
      <c r="BJ10">
        <f t="shared" si="12"/>
        <v>3</v>
      </c>
      <c r="BK10">
        <f t="shared" si="13"/>
        <v>3</v>
      </c>
      <c r="BL10">
        <f t="shared" si="14"/>
        <v>3</v>
      </c>
    </row>
    <row r="11" spans="1:64" x14ac:dyDescent="0.2">
      <c r="A11">
        <v>114351431126</v>
      </c>
      <c r="B11">
        <v>426449233</v>
      </c>
      <c r="C11" s="1">
        <v>45099.956956018519</v>
      </c>
      <c r="D11" s="1">
        <v>45099.963495370372</v>
      </c>
      <c r="E11" t="s">
        <v>255</v>
      </c>
      <c r="J11">
        <v>137</v>
      </c>
      <c r="K11" t="s">
        <v>53</v>
      </c>
      <c r="L11">
        <v>6</v>
      </c>
      <c r="M11">
        <v>7</v>
      </c>
      <c r="N11">
        <v>4</v>
      </c>
      <c r="O11">
        <v>5</v>
      </c>
      <c r="P11">
        <v>2</v>
      </c>
      <c r="Q11">
        <v>7</v>
      </c>
      <c r="R11">
        <v>3</v>
      </c>
      <c r="S11">
        <v>5</v>
      </c>
      <c r="T11">
        <v>6</v>
      </c>
      <c r="U11">
        <v>6</v>
      </c>
      <c r="V11">
        <v>3</v>
      </c>
      <c r="W11">
        <v>7</v>
      </c>
      <c r="X11">
        <v>3</v>
      </c>
      <c r="Y11">
        <v>7</v>
      </c>
      <c r="AC11">
        <v>6</v>
      </c>
      <c r="AD11">
        <v>2</v>
      </c>
      <c r="AE11">
        <v>5</v>
      </c>
      <c r="AL11">
        <v>3</v>
      </c>
      <c r="AM11">
        <v>3</v>
      </c>
      <c r="AN11">
        <v>4</v>
      </c>
      <c r="AO11">
        <v>4</v>
      </c>
      <c r="AP11">
        <v>4</v>
      </c>
      <c r="AQ11">
        <v>6</v>
      </c>
      <c r="AR11">
        <v>2</v>
      </c>
      <c r="AS11">
        <v>1</v>
      </c>
      <c r="AT11">
        <v>1</v>
      </c>
      <c r="AU11">
        <v>4</v>
      </c>
      <c r="AV11">
        <v>4</v>
      </c>
      <c r="AW11">
        <v>5</v>
      </c>
      <c r="AX11" s="9">
        <f t="shared" si="0"/>
        <v>5.666666666666667</v>
      </c>
      <c r="AY11" s="10">
        <f t="shared" si="1"/>
        <v>8</v>
      </c>
      <c r="AZ11" s="9">
        <f t="shared" si="6"/>
        <v>1.3333333333333333</v>
      </c>
      <c r="BA11" s="10">
        <f t="shared" si="2"/>
        <v>1</v>
      </c>
      <c r="BB11" s="10">
        <f t="shared" si="15"/>
        <v>1</v>
      </c>
      <c r="BC11" s="10">
        <f t="shared" si="3"/>
        <v>2</v>
      </c>
      <c r="BD11" s="9">
        <f t="shared" si="8"/>
        <v>3.3333333333333335</v>
      </c>
      <c r="BE11" s="9">
        <f t="shared" si="4"/>
        <v>4.2</v>
      </c>
      <c r="BF11" s="10">
        <f t="shared" si="5"/>
        <v>4</v>
      </c>
      <c r="BG11">
        <f t="shared" si="9"/>
        <v>10</v>
      </c>
      <c r="BH11">
        <f t="shared" si="10"/>
        <v>3</v>
      </c>
      <c r="BI11">
        <f t="shared" si="11"/>
        <v>1.3333333333333335</v>
      </c>
      <c r="BJ11">
        <f t="shared" si="12"/>
        <v>3</v>
      </c>
      <c r="BK11">
        <f t="shared" si="13"/>
        <v>3</v>
      </c>
      <c r="BL11">
        <f t="shared" si="14"/>
        <v>3.3333333333333339</v>
      </c>
    </row>
    <row r="12" spans="1:64" x14ac:dyDescent="0.2">
      <c r="A12">
        <v>114359297590</v>
      </c>
      <c r="B12">
        <v>426449233</v>
      </c>
      <c r="C12" s="1">
        <v>45110.960451388892</v>
      </c>
      <c r="D12" s="1">
        <v>45110.974629629629</v>
      </c>
      <c r="E12" t="s">
        <v>150</v>
      </c>
      <c r="J12">
        <v>141</v>
      </c>
      <c r="K12" t="s">
        <v>47</v>
      </c>
      <c r="L12">
        <v>3</v>
      </c>
      <c r="M12">
        <v>4</v>
      </c>
      <c r="N12">
        <v>4</v>
      </c>
      <c r="O12">
        <v>2</v>
      </c>
      <c r="P12">
        <v>4</v>
      </c>
      <c r="Q12">
        <v>4</v>
      </c>
      <c r="R12">
        <v>6</v>
      </c>
      <c r="S12">
        <v>6</v>
      </c>
      <c r="T12">
        <v>4</v>
      </c>
      <c r="U12">
        <v>7</v>
      </c>
      <c r="V12">
        <v>1</v>
      </c>
      <c r="W12">
        <v>7</v>
      </c>
      <c r="X12">
        <v>4</v>
      </c>
      <c r="Y12">
        <v>7</v>
      </c>
      <c r="Z12">
        <v>2</v>
      </c>
      <c r="AA12">
        <v>2</v>
      </c>
      <c r="AB12">
        <v>3</v>
      </c>
      <c r="AL12">
        <v>4</v>
      </c>
      <c r="AM12">
        <v>4</v>
      </c>
      <c r="AN12">
        <v>4</v>
      </c>
      <c r="AO12">
        <v>1</v>
      </c>
      <c r="AP12">
        <v>1</v>
      </c>
      <c r="AQ12">
        <v>2</v>
      </c>
      <c r="AR12">
        <v>2</v>
      </c>
      <c r="AS12">
        <v>2</v>
      </c>
      <c r="AT12">
        <v>2</v>
      </c>
      <c r="AU12">
        <v>2</v>
      </c>
      <c r="AV12">
        <v>2</v>
      </c>
      <c r="AW12">
        <v>2</v>
      </c>
      <c r="AX12" s="9">
        <f t="shared" si="0"/>
        <v>5.666666666666667</v>
      </c>
      <c r="AY12" s="10">
        <f t="shared" si="1"/>
        <v>9</v>
      </c>
      <c r="AZ12" s="9">
        <f t="shared" si="6"/>
        <v>2.6666666666666665</v>
      </c>
      <c r="BA12" s="10">
        <f t="shared" si="2"/>
        <v>3</v>
      </c>
      <c r="BB12" s="10">
        <f t="shared" si="15"/>
        <v>3</v>
      </c>
      <c r="BC12" s="10">
        <f t="shared" si="3"/>
        <v>2</v>
      </c>
      <c r="BD12" s="9">
        <f t="shared" si="8"/>
        <v>1.3333333333333333</v>
      </c>
      <c r="BE12" s="9">
        <f t="shared" si="4"/>
        <v>4</v>
      </c>
      <c r="BF12" s="10">
        <f t="shared" si="5"/>
        <v>2.75</v>
      </c>
      <c r="BG12">
        <f t="shared" si="9"/>
        <v>8</v>
      </c>
      <c r="BH12">
        <f t="shared" si="10"/>
        <v>1.7777777777777777</v>
      </c>
      <c r="BI12">
        <f t="shared" si="11"/>
        <v>2.333333333333333</v>
      </c>
      <c r="BJ12">
        <f t="shared" si="12"/>
        <v>3</v>
      </c>
      <c r="BK12">
        <f t="shared" si="13"/>
        <v>3</v>
      </c>
      <c r="BL12">
        <f t="shared" si="14"/>
        <v>2.666666666666667</v>
      </c>
    </row>
    <row r="13" spans="1:64" x14ac:dyDescent="0.2">
      <c r="A13">
        <v>114351262419</v>
      </c>
      <c r="B13">
        <v>426449233</v>
      </c>
      <c r="C13" s="1">
        <v>45099.749652777777</v>
      </c>
      <c r="D13" s="1">
        <v>45099.752870370372</v>
      </c>
      <c r="E13" t="s">
        <v>267</v>
      </c>
      <c r="J13">
        <v>145</v>
      </c>
      <c r="K13" t="s">
        <v>41</v>
      </c>
      <c r="L13">
        <v>2</v>
      </c>
      <c r="M13">
        <v>4</v>
      </c>
      <c r="N13">
        <v>4</v>
      </c>
      <c r="O13">
        <v>7</v>
      </c>
      <c r="P13">
        <v>2</v>
      </c>
      <c r="Q13">
        <v>7</v>
      </c>
      <c r="R13">
        <v>1</v>
      </c>
      <c r="S13">
        <v>7</v>
      </c>
      <c r="T13">
        <v>4</v>
      </c>
      <c r="U13">
        <v>4</v>
      </c>
      <c r="V13">
        <v>7</v>
      </c>
      <c r="W13">
        <v>7</v>
      </c>
      <c r="X13">
        <v>4</v>
      </c>
      <c r="Y13">
        <v>7</v>
      </c>
      <c r="AL13">
        <v>1</v>
      </c>
      <c r="AM13">
        <v>1</v>
      </c>
      <c r="AN13">
        <v>1</v>
      </c>
      <c r="AO13">
        <v>5</v>
      </c>
      <c r="AP13">
        <v>4</v>
      </c>
      <c r="AQ13">
        <v>5</v>
      </c>
      <c r="AR13">
        <v>1</v>
      </c>
      <c r="AS13">
        <v>1</v>
      </c>
      <c r="AT13">
        <v>1</v>
      </c>
      <c r="AU13">
        <v>6</v>
      </c>
      <c r="AV13">
        <v>6</v>
      </c>
      <c r="AW13">
        <v>6</v>
      </c>
      <c r="AX13" s="9">
        <f t="shared" si="0"/>
        <v>5</v>
      </c>
      <c r="AY13" s="10">
        <f t="shared" si="1"/>
        <v>3</v>
      </c>
      <c r="AZ13" s="9" t="str">
        <f t="shared" si="6"/>
        <v>N/A</v>
      </c>
      <c r="BA13" s="10" t="str">
        <f t="shared" si="2"/>
        <v>N/A</v>
      </c>
      <c r="BB13" s="10" t="str">
        <f t="shared" si="15"/>
        <v>N/A</v>
      </c>
      <c r="BC13" s="10" t="str">
        <f t="shared" si="3"/>
        <v>N/A</v>
      </c>
      <c r="BD13" s="9" t="str">
        <f t="shared" si="8"/>
        <v>N/A</v>
      </c>
      <c r="BE13" s="9">
        <f t="shared" si="4"/>
        <v>4.2</v>
      </c>
      <c r="BF13" s="10">
        <f t="shared" si="5"/>
        <v>1</v>
      </c>
      <c r="BG13">
        <f t="shared" si="9"/>
        <v>15</v>
      </c>
      <c r="BH13" t="str">
        <f t="shared" si="10"/>
        <v>N/A</v>
      </c>
      <c r="BI13" t="str">
        <f t="shared" si="11"/>
        <v>N/A</v>
      </c>
      <c r="BJ13" t="str">
        <f t="shared" si="12"/>
        <v>N/A</v>
      </c>
      <c r="BK13">
        <f t="shared" si="13"/>
        <v>5</v>
      </c>
      <c r="BL13" t="str">
        <f t="shared" si="14"/>
        <v>N/A</v>
      </c>
    </row>
    <row r="14" spans="1:64" x14ac:dyDescent="0.2">
      <c r="A14">
        <v>114352467576</v>
      </c>
      <c r="B14">
        <v>426449233</v>
      </c>
      <c r="C14" s="1">
        <v>45101.301446759258</v>
      </c>
      <c r="D14" s="1">
        <v>45101.3046412037</v>
      </c>
      <c r="E14" t="s">
        <v>234</v>
      </c>
      <c r="J14">
        <v>149</v>
      </c>
      <c r="K14" t="s">
        <v>53</v>
      </c>
      <c r="L14">
        <v>4</v>
      </c>
      <c r="M14">
        <v>3</v>
      </c>
      <c r="N14">
        <v>3</v>
      </c>
      <c r="O14">
        <v>6</v>
      </c>
      <c r="P14">
        <v>1</v>
      </c>
      <c r="Q14">
        <v>7</v>
      </c>
      <c r="R14">
        <v>1</v>
      </c>
      <c r="S14">
        <v>5</v>
      </c>
      <c r="T14">
        <v>3</v>
      </c>
      <c r="U14">
        <v>7</v>
      </c>
      <c r="V14">
        <v>1</v>
      </c>
      <c r="W14">
        <v>7</v>
      </c>
      <c r="X14">
        <v>1</v>
      </c>
      <c r="Y14">
        <v>7</v>
      </c>
      <c r="AC14">
        <v>5</v>
      </c>
      <c r="AD14">
        <v>1</v>
      </c>
      <c r="AE14">
        <v>3</v>
      </c>
      <c r="AL14">
        <v>3</v>
      </c>
      <c r="AM14">
        <v>1</v>
      </c>
      <c r="AN14">
        <v>4</v>
      </c>
      <c r="AO14">
        <v>3</v>
      </c>
      <c r="AP14">
        <v>4</v>
      </c>
      <c r="AQ14">
        <v>4</v>
      </c>
      <c r="AR14">
        <v>2</v>
      </c>
      <c r="AS14">
        <v>1</v>
      </c>
      <c r="AT14">
        <v>4</v>
      </c>
      <c r="AU14">
        <v>3</v>
      </c>
      <c r="AV14">
        <v>3</v>
      </c>
      <c r="AW14">
        <v>4</v>
      </c>
      <c r="AX14" s="9">
        <f t="shared" si="0"/>
        <v>5</v>
      </c>
      <c r="AY14" s="10">
        <f t="shared" si="1"/>
        <v>12</v>
      </c>
      <c r="AZ14" s="9">
        <f t="shared" si="6"/>
        <v>1</v>
      </c>
      <c r="BA14" s="10">
        <f t="shared" si="2"/>
        <v>0</v>
      </c>
      <c r="BB14" s="10">
        <f t="shared" si="15"/>
        <v>3</v>
      </c>
      <c r="BC14" s="10">
        <f t="shared" si="3"/>
        <v>0</v>
      </c>
      <c r="BD14" s="9">
        <f t="shared" si="8"/>
        <v>2.6666666666666665</v>
      </c>
      <c r="BE14" s="9">
        <f t="shared" si="4"/>
        <v>3.6</v>
      </c>
      <c r="BF14" s="10">
        <f t="shared" si="5"/>
        <v>3</v>
      </c>
      <c r="BG14">
        <f t="shared" si="9"/>
        <v>4</v>
      </c>
      <c r="BH14">
        <f t="shared" si="10"/>
        <v>2.7777777777777777</v>
      </c>
      <c r="BI14">
        <f t="shared" si="11"/>
        <v>2.333333333333333</v>
      </c>
      <c r="BJ14">
        <f t="shared" si="12"/>
        <v>3</v>
      </c>
      <c r="BK14">
        <f t="shared" si="13"/>
        <v>3</v>
      </c>
      <c r="BL14">
        <f t="shared" si="14"/>
        <v>1.333333333333333</v>
      </c>
    </row>
    <row r="15" spans="1:64" x14ac:dyDescent="0.2">
      <c r="A15">
        <v>114351455189</v>
      </c>
      <c r="B15">
        <v>426449233</v>
      </c>
      <c r="C15" s="1">
        <v>45099.991805555554</v>
      </c>
      <c r="D15" s="1">
        <v>45099.995393518519</v>
      </c>
      <c r="E15" t="s">
        <v>254</v>
      </c>
      <c r="J15">
        <v>153</v>
      </c>
      <c r="K15" t="s">
        <v>47</v>
      </c>
      <c r="L15">
        <v>5</v>
      </c>
      <c r="M15">
        <v>6</v>
      </c>
      <c r="N15">
        <v>6</v>
      </c>
      <c r="O15">
        <v>2</v>
      </c>
      <c r="P15">
        <v>3</v>
      </c>
      <c r="Q15">
        <v>5</v>
      </c>
      <c r="R15">
        <v>5</v>
      </c>
      <c r="S15">
        <v>6</v>
      </c>
      <c r="T15">
        <v>7</v>
      </c>
      <c r="U15">
        <v>7</v>
      </c>
      <c r="V15">
        <v>3</v>
      </c>
      <c r="W15">
        <v>7</v>
      </c>
      <c r="X15">
        <v>2</v>
      </c>
      <c r="Y15">
        <v>7</v>
      </c>
      <c r="Z15">
        <v>2</v>
      </c>
      <c r="AA15">
        <v>3</v>
      </c>
      <c r="AB15">
        <v>3</v>
      </c>
      <c r="AL15">
        <v>4</v>
      </c>
      <c r="AM15">
        <v>3</v>
      </c>
      <c r="AN15">
        <v>3</v>
      </c>
      <c r="AO15">
        <v>3</v>
      </c>
      <c r="AP15">
        <v>3</v>
      </c>
      <c r="AQ15">
        <v>3</v>
      </c>
      <c r="AR15">
        <v>4</v>
      </c>
      <c r="AS15">
        <v>3</v>
      </c>
      <c r="AT15">
        <v>2</v>
      </c>
      <c r="AU15">
        <v>4</v>
      </c>
      <c r="AV15">
        <v>2</v>
      </c>
      <c r="AW15">
        <v>4</v>
      </c>
      <c r="AX15" s="9">
        <f t="shared" si="0"/>
        <v>6.666666666666667</v>
      </c>
      <c r="AY15" s="10">
        <f t="shared" si="1"/>
        <v>9</v>
      </c>
      <c r="AZ15" s="9">
        <f t="shared" si="6"/>
        <v>0.33333333333333331</v>
      </c>
      <c r="BA15" s="10">
        <f t="shared" si="2"/>
        <v>1</v>
      </c>
      <c r="BB15" s="10">
        <f t="shared" si="15"/>
        <v>0</v>
      </c>
      <c r="BC15" s="10">
        <f t="shared" si="3"/>
        <v>0</v>
      </c>
      <c r="BD15" s="9">
        <f t="shared" si="8"/>
        <v>3</v>
      </c>
      <c r="BE15" s="9">
        <f t="shared" si="4"/>
        <v>4.2</v>
      </c>
      <c r="BF15" s="10">
        <f t="shared" si="5"/>
        <v>3</v>
      </c>
      <c r="BG15">
        <f t="shared" si="9"/>
        <v>1</v>
      </c>
      <c r="BH15">
        <f t="shared" si="10"/>
        <v>3.1111111111111112</v>
      </c>
      <c r="BI15">
        <f t="shared" si="11"/>
        <v>0.33333333333333348</v>
      </c>
      <c r="BJ15">
        <f t="shared" si="12"/>
        <v>1</v>
      </c>
      <c r="BK15">
        <f t="shared" si="13"/>
        <v>1</v>
      </c>
      <c r="BL15">
        <f t="shared" si="14"/>
        <v>0.33333333333333348</v>
      </c>
    </row>
    <row r="16" spans="1:64" x14ac:dyDescent="0.2">
      <c r="A16">
        <v>114351210937</v>
      </c>
      <c r="B16">
        <v>426449233</v>
      </c>
      <c r="C16" s="1">
        <v>45099.705671296295</v>
      </c>
      <c r="D16" s="1">
        <v>45099.710821759261</v>
      </c>
      <c r="E16" t="s">
        <v>275</v>
      </c>
      <c r="J16">
        <v>161</v>
      </c>
      <c r="K16" t="s">
        <v>43</v>
      </c>
      <c r="L16">
        <v>7</v>
      </c>
      <c r="M16">
        <v>6</v>
      </c>
      <c r="N16">
        <v>2</v>
      </c>
      <c r="O16">
        <v>7</v>
      </c>
      <c r="P16">
        <v>1</v>
      </c>
      <c r="Q16">
        <v>7</v>
      </c>
      <c r="R16">
        <v>1</v>
      </c>
      <c r="S16">
        <v>5</v>
      </c>
      <c r="T16">
        <v>6</v>
      </c>
      <c r="U16">
        <v>7</v>
      </c>
      <c r="V16">
        <v>4</v>
      </c>
      <c r="W16">
        <v>7</v>
      </c>
      <c r="X16">
        <v>4</v>
      </c>
      <c r="Y16">
        <v>4</v>
      </c>
      <c r="AI16">
        <v>4</v>
      </c>
      <c r="AJ16">
        <v>6</v>
      </c>
      <c r="AK16">
        <v>5</v>
      </c>
      <c r="AL16">
        <v>2</v>
      </c>
      <c r="AM16">
        <v>3</v>
      </c>
      <c r="AN16">
        <v>5</v>
      </c>
      <c r="AO16">
        <v>4</v>
      </c>
      <c r="AP16">
        <v>6</v>
      </c>
      <c r="AQ16">
        <v>6</v>
      </c>
      <c r="AR16">
        <v>1</v>
      </c>
      <c r="AS16">
        <v>1</v>
      </c>
      <c r="AT16">
        <v>1</v>
      </c>
      <c r="AU16">
        <v>4</v>
      </c>
      <c r="AV16">
        <v>5</v>
      </c>
      <c r="AW16">
        <v>6</v>
      </c>
      <c r="AX16" s="9">
        <f t="shared" si="0"/>
        <v>6</v>
      </c>
      <c r="AY16" s="10">
        <f t="shared" si="1"/>
        <v>3</v>
      </c>
      <c r="AZ16" s="9">
        <f t="shared" si="6"/>
        <v>4</v>
      </c>
      <c r="BA16" s="10">
        <f t="shared" si="2"/>
        <v>3</v>
      </c>
      <c r="BB16" s="10">
        <f t="shared" si="15"/>
        <v>4</v>
      </c>
      <c r="BC16" s="10">
        <f t="shared" si="3"/>
        <v>5</v>
      </c>
      <c r="BD16" s="9">
        <f t="shared" si="8"/>
        <v>1</v>
      </c>
      <c r="BE16" s="9">
        <f t="shared" si="4"/>
        <v>3.6</v>
      </c>
      <c r="BF16" s="10">
        <f t="shared" si="5"/>
        <v>4.25</v>
      </c>
      <c r="BG16">
        <f t="shared" si="9"/>
        <v>13</v>
      </c>
      <c r="BH16">
        <f t="shared" si="10"/>
        <v>3.2222222222222223</v>
      </c>
      <c r="BI16">
        <f t="shared" si="11"/>
        <v>1.6666666666666665</v>
      </c>
      <c r="BJ16">
        <f t="shared" si="12"/>
        <v>4</v>
      </c>
      <c r="BK16">
        <f t="shared" si="13"/>
        <v>5</v>
      </c>
      <c r="BL16">
        <f t="shared" si="14"/>
        <v>4</v>
      </c>
    </row>
    <row r="17" spans="1:64" x14ac:dyDescent="0.2">
      <c r="A17">
        <v>114351690382</v>
      </c>
      <c r="B17">
        <v>426449233</v>
      </c>
      <c r="C17" s="1">
        <v>45100.311273148145</v>
      </c>
      <c r="D17" s="1">
        <v>45100.314965277779</v>
      </c>
      <c r="E17" t="s">
        <v>248</v>
      </c>
      <c r="J17">
        <v>165</v>
      </c>
      <c r="K17" t="s">
        <v>41</v>
      </c>
      <c r="L17">
        <v>2</v>
      </c>
      <c r="M17">
        <v>2</v>
      </c>
      <c r="N17">
        <v>2</v>
      </c>
      <c r="O17">
        <v>1</v>
      </c>
      <c r="P17">
        <v>3</v>
      </c>
      <c r="Q17">
        <v>2</v>
      </c>
      <c r="R17">
        <v>5</v>
      </c>
      <c r="S17">
        <v>3</v>
      </c>
      <c r="T17">
        <v>4</v>
      </c>
      <c r="U17">
        <v>7</v>
      </c>
      <c r="V17">
        <v>2</v>
      </c>
      <c r="W17">
        <v>6</v>
      </c>
      <c r="X17">
        <v>5</v>
      </c>
      <c r="Y17">
        <v>4</v>
      </c>
      <c r="AL17">
        <v>3</v>
      </c>
      <c r="AM17">
        <v>5</v>
      </c>
      <c r="AN17">
        <v>6</v>
      </c>
      <c r="AO17">
        <v>3</v>
      </c>
      <c r="AP17">
        <v>5</v>
      </c>
      <c r="AQ17">
        <v>6</v>
      </c>
      <c r="AR17">
        <v>3</v>
      </c>
      <c r="AS17">
        <v>4</v>
      </c>
      <c r="AT17">
        <v>3</v>
      </c>
      <c r="AU17">
        <v>3</v>
      </c>
      <c r="AV17">
        <v>4</v>
      </c>
      <c r="AW17">
        <v>6</v>
      </c>
      <c r="AX17" s="9">
        <f t="shared" si="0"/>
        <v>4.666666666666667</v>
      </c>
      <c r="AY17" s="10">
        <f t="shared" si="1"/>
        <v>3</v>
      </c>
      <c r="AZ17" s="9" t="str">
        <f t="shared" si="6"/>
        <v>N/A</v>
      </c>
      <c r="BA17" s="10" t="str">
        <f t="shared" si="2"/>
        <v>N/A</v>
      </c>
      <c r="BB17" s="10" t="str">
        <f t="shared" si="15"/>
        <v>N/A</v>
      </c>
      <c r="BC17" s="10" t="str">
        <f t="shared" si="3"/>
        <v>N/A</v>
      </c>
      <c r="BD17" s="9" t="str">
        <f t="shared" si="8"/>
        <v>N/A</v>
      </c>
      <c r="BE17" s="9">
        <f t="shared" si="4"/>
        <v>2.6</v>
      </c>
      <c r="BF17" s="10">
        <f t="shared" si="5"/>
        <v>3</v>
      </c>
      <c r="BG17">
        <f t="shared" si="9"/>
        <v>4</v>
      </c>
      <c r="BH17" t="str">
        <f t="shared" si="10"/>
        <v>N/A</v>
      </c>
      <c r="BI17" t="str">
        <f t="shared" si="11"/>
        <v>N/A</v>
      </c>
      <c r="BJ17" t="str">
        <f t="shared" si="12"/>
        <v>N/A</v>
      </c>
      <c r="BK17">
        <f t="shared" si="13"/>
        <v>1</v>
      </c>
      <c r="BL17" t="str">
        <f t="shared" si="14"/>
        <v>N/A</v>
      </c>
    </row>
    <row r="18" spans="1:64" x14ac:dyDescent="0.2">
      <c r="A18">
        <v>114351203191</v>
      </c>
      <c r="B18">
        <v>426449233</v>
      </c>
      <c r="C18" s="1">
        <v>45099.698750000003</v>
      </c>
      <c r="D18" s="1">
        <v>45134.62903935185</v>
      </c>
      <c r="E18" t="s">
        <v>40</v>
      </c>
      <c r="J18">
        <v>169</v>
      </c>
      <c r="K18" t="s">
        <v>41</v>
      </c>
      <c r="L18">
        <v>1</v>
      </c>
      <c r="M18">
        <v>7</v>
      </c>
      <c r="N18">
        <v>4</v>
      </c>
      <c r="O18">
        <v>1</v>
      </c>
      <c r="P18">
        <v>2</v>
      </c>
      <c r="Q18">
        <v>1</v>
      </c>
      <c r="R18">
        <v>4</v>
      </c>
      <c r="S18">
        <v>7</v>
      </c>
      <c r="T18">
        <v>5</v>
      </c>
      <c r="U18">
        <v>7</v>
      </c>
      <c r="V18">
        <v>1</v>
      </c>
      <c r="W18">
        <v>7</v>
      </c>
      <c r="X18">
        <v>1</v>
      </c>
      <c r="Y18">
        <v>7</v>
      </c>
      <c r="AL18">
        <v>5</v>
      </c>
      <c r="AM18">
        <v>5</v>
      </c>
      <c r="AN18">
        <v>5</v>
      </c>
      <c r="AO18">
        <v>5</v>
      </c>
      <c r="AP18">
        <v>5</v>
      </c>
      <c r="AQ18">
        <v>5</v>
      </c>
      <c r="AR18">
        <v>5</v>
      </c>
      <c r="AS18">
        <v>5</v>
      </c>
      <c r="AT18">
        <v>5</v>
      </c>
      <c r="AU18">
        <v>5</v>
      </c>
      <c r="AV18">
        <v>1</v>
      </c>
      <c r="AW18">
        <v>3</v>
      </c>
      <c r="AX18" s="9">
        <f t="shared" si="0"/>
        <v>6.333333333333333</v>
      </c>
      <c r="AY18" s="10">
        <f t="shared" si="1"/>
        <v>12</v>
      </c>
      <c r="AZ18" s="9" t="str">
        <f t="shared" si="6"/>
        <v>N/A</v>
      </c>
      <c r="BA18" s="10" t="str">
        <f t="shared" si="2"/>
        <v>N/A</v>
      </c>
      <c r="BB18" s="10" t="str">
        <f t="shared" si="15"/>
        <v>N/A</v>
      </c>
      <c r="BC18" s="10" t="str">
        <f t="shared" si="3"/>
        <v>N/A</v>
      </c>
      <c r="BD18" s="9" t="str">
        <f t="shared" si="8"/>
        <v>N/A</v>
      </c>
      <c r="BE18" s="9">
        <f t="shared" si="4"/>
        <v>2.4</v>
      </c>
      <c r="BF18" s="10">
        <f t="shared" si="5"/>
        <v>5</v>
      </c>
      <c r="BG18">
        <f t="shared" si="9"/>
        <v>6</v>
      </c>
      <c r="BH18" t="str">
        <f t="shared" si="10"/>
        <v>N/A</v>
      </c>
      <c r="BI18" t="str">
        <f t="shared" si="11"/>
        <v>N/A</v>
      </c>
      <c r="BJ18" t="str">
        <f t="shared" si="12"/>
        <v>N/A</v>
      </c>
      <c r="BK18">
        <f t="shared" si="13"/>
        <v>4</v>
      </c>
      <c r="BL18" t="str">
        <f t="shared" si="14"/>
        <v>N/A</v>
      </c>
    </row>
    <row r="19" spans="1:64" x14ac:dyDescent="0.2">
      <c r="A19">
        <v>114351851946</v>
      </c>
      <c r="B19">
        <v>426449233</v>
      </c>
      <c r="C19" s="1">
        <v>45100.472881944443</v>
      </c>
      <c r="D19" s="1">
        <v>45100.4765625</v>
      </c>
      <c r="E19" t="s">
        <v>246</v>
      </c>
      <c r="J19">
        <v>173</v>
      </c>
      <c r="K19" t="s">
        <v>53</v>
      </c>
      <c r="L19">
        <v>5</v>
      </c>
      <c r="M19">
        <v>7</v>
      </c>
      <c r="N19">
        <v>5</v>
      </c>
      <c r="O19">
        <v>4</v>
      </c>
      <c r="P19">
        <v>2</v>
      </c>
      <c r="Q19">
        <v>6</v>
      </c>
      <c r="R19">
        <v>2</v>
      </c>
      <c r="S19">
        <v>6</v>
      </c>
      <c r="T19">
        <v>5</v>
      </c>
      <c r="U19">
        <v>7</v>
      </c>
      <c r="V19">
        <v>4</v>
      </c>
      <c r="W19">
        <v>6</v>
      </c>
      <c r="X19">
        <v>4</v>
      </c>
      <c r="Y19">
        <v>4</v>
      </c>
      <c r="AC19">
        <v>3</v>
      </c>
      <c r="AD19">
        <v>2</v>
      </c>
      <c r="AE19">
        <v>4</v>
      </c>
      <c r="AL19">
        <v>3</v>
      </c>
      <c r="AM19">
        <v>2</v>
      </c>
      <c r="AN19">
        <v>4</v>
      </c>
      <c r="AO19">
        <v>4</v>
      </c>
      <c r="AP19">
        <v>4</v>
      </c>
      <c r="AQ19">
        <v>4</v>
      </c>
      <c r="AR19">
        <v>1</v>
      </c>
      <c r="AS19">
        <v>1</v>
      </c>
      <c r="AT19">
        <v>2</v>
      </c>
      <c r="AU19">
        <v>4</v>
      </c>
      <c r="AV19">
        <v>4</v>
      </c>
      <c r="AW19">
        <v>4</v>
      </c>
      <c r="AX19" s="9">
        <f t="shared" si="0"/>
        <v>6</v>
      </c>
      <c r="AY19" s="10">
        <f t="shared" si="1"/>
        <v>2</v>
      </c>
      <c r="AZ19" s="9">
        <f t="shared" si="6"/>
        <v>1</v>
      </c>
      <c r="BA19" s="10">
        <f t="shared" si="2"/>
        <v>1</v>
      </c>
      <c r="BB19" s="10">
        <f t="shared" si="15"/>
        <v>2</v>
      </c>
      <c r="BC19" s="10">
        <f t="shared" si="3"/>
        <v>0</v>
      </c>
      <c r="BD19" s="9">
        <f t="shared" si="8"/>
        <v>3</v>
      </c>
      <c r="BE19" s="9">
        <f t="shared" si="4"/>
        <v>3.8</v>
      </c>
      <c r="BF19" s="10">
        <f t="shared" si="5"/>
        <v>3</v>
      </c>
      <c r="BG19">
        <f t="shared" si="9"/>
        <v>8</v>
      </c>
      <c r="BH19">
        <f t="shared" si="10"/>
        <v>2.7777777777777777</v>
      </c>
      <c r="BI19">
        <f t="shared" si="11"/>
        <v>1.6666666666666665</v>
      </c>
      <c r="BJ19">
        <f t="shared" si="12"/>
        <v>3</v>
      </c>
      <c r="BK19">
        <f t="shared" si="13"/>
        <v>3</v>
      </c>
      <c r="BL19">
        <f t="shared" si="14"/>
        <v>2.666666666666667</v>
      </c>
    </row>
    <row r="20" spans="1:64" x14ac:dyDescent="0.2">
      <c r="A20">
        <v>114380852371</v>
      </c>
      <c r="B20">
        <v>426449233</v>
      </c>
      <c r="C20" s="1">
        <v>45140.400567129633</v>
      </c>
      <c r="D20" s="1">
        <v>45140.405393518522</v>
      </c>
      <c r="E20" t="s">
        <v>466</v>
      </c>
      <c r="J20">
        <v>181</v>
      </c>
      <c r="K20" t="s">
        <v>43</v>
      </c>
      <c r="L20">
        <v>7</v>
      </c>
      <c r="M20">
        <v>7</v>
      </c>
      <c r="N20">
        <v>5</v>
      </c>
      <c r="O20">
        <v>3</v>
      </c>
      <c r="P20">
        <v>1</v>
      </c>
      <c r="Q20">
        <v>6</v>
      </c>
      <c r="R20">
        <v>2</v>
      </c>
      <c r="S20">
        <v>7</v>
      </c>
      <c r="T20">
        <v>6</v>
      </c>
      <c r="U20">
        <v>7</v>
      </c>
      <c r="V20">
        <v>2</v>
      </c>
      <c r="W20">
        <v>6</v>
      </c>
      <c r="X20">
        <v>3</v>
      </c>
      <c r="Y20">
        <v>5</v>
      </c>
      <c r="AI20">
        <v>6</v>
      </c>
      <c r="AJ20">
        <v>6</v>
      </c>
      <c r="AK20">
        <v>6</v>
      </c>
      <c r="AL20">
        <v>3</v>
      </c>
      <c r="AM20">
        <v>2</v>
      </c>
      <c r="AN20">
        <v>2</v>
      </c>
      <c r="AO20">
        <v>5</v>
      </c>
      <c r="AP20">
        <v>5</v>
      </c>
      <c r="AQ20">
        <v>5</v>
      </c>
      <c r="AR20">
        <v>1</v>
      </c>
      <c r="AS20">
        <v>1</v>
      </c>
      <c r="AT20">
        <v>1</v>
      </c>
      <c r="AU20">
        <v>6</v>
      </c>
      <c r="AV20">
        <v>6</v>
      </c>
      <c r="AW20">
        <v>6</v>
      </c>
      <c r="AX20" s="9">
        <f t="shared" si="0"/>
        <v>6.666666666666667</v>
      </c>
      <c r="AY20" s="10">
        <f t="shared" si="1"/>
        <v>6</v>
      </c>
      <c r="AZ20" s="9">
        <f t="shared" si="6"/>
        <v>5</v>
      </c>
      <c r="BA20" s="10">
        <f t="shared" si="2"/>
        <v>5</v>
      </c>
      <c r="BB20" s="10">
        <f t="shared" si="15"/>
        <v>5</v>
      </c>
      <c r="BC20" s="10">
        <f t="shared" si="3"/>
        <v>5</v>
      </c>
      <c r="BD20" s="9">
        <f t="shared" si="8"/>
        <v>1</v>
      </c>
      <c r="BE20" s="9">
        <f t="shared" si="4"/>
        <v>3.4</v>
      </c>
      <c r="BF20" s="10">
        <f t="shared" si="5"/>
        <v>5.25</v>
      </c>
      <c r="BG20">
        <f t="shared" si="9"/>
        <v>15</v>
      </c>
      <c r="BH20">
        <f t="shared" si="10"/>
        <v>2.7777777777777777</v>
      </c>
      <c r="BI20">
        <f t="shared" si="11"/>
        <v>3.3333333333333335</v>
      </c>
      <c r="BJ20">
        <f t="shared" si="12"/>
        <v>5</v>
      </c>
      <c r="BK20">
        <f t="shared" si="13"/>
        <v>5</v>
      </c>
      <c r="BL20">
        <f t="shared" si="14"/>
        <v>5</v>
      </c>
    </row>
    <row r="21" spans="1:64" x14ac:dyDescent="0.2">
      <c r="A21">
        <v>114351468333</v>
      </c>
      <c r="B21">
        <v>426449233</v>
      </c>
      <c r="C21" s="1">
        <v>45100.010104166664</v>
      </c>
      <c r="D21" s="1">
        <v>45100.014467592591</v>
      </c>
      <c r="E21" t="s">
        <v>252</v>
      </c>
      <c r="J21">
        <v>185</v>
      </c>
      <c r="K21" t="s">
        <v>41</v>
      </c>
      <c r="L21">
        <v>2</v>
      </c>
      <c r="M21">
        <v>7</v>
      </c>
      <c r="N21">
        <v>4</v>
      </c>
      <c r="O21">
        <v>1</v>
      </c>
      <c r="P21">
        <v>1</v>
      </c>
      <c r="Q21">
        <v>4</v>
      </c>
      <c r="R21">
        <v>4</v>
      </c>
      <c r="S21">
        <v>6</v>
      </c>
      <c r="T21">
        <v>4</v>
      </c>
      <c r="U21">
        <v>3</v>
      </c>
      <c r="V21">
        <v>1</v>
      </c>
      <c r="W21">
        <v>6</v>
      </c>
      <c r="X21">
        <v>1</v>
      </c>
      <c r="Y21">
        <v>7</v>
      </c>
      <c r="AL21">
        <v>6</v>
      </c>
      <c r="AM21">
        <v>6</v>
      </c>
      <c r="AN21">
        <v>6</v>
      </c>
      <c r="AO21">
        <v>6</v>
      </c>
      <c r="AP21">
        <v>6</v>
      </c>
      <c r="AQ21">
        <v>6</v>
      </c>
      <c r="AR21">
        <v>6</v>
      </c>
      <c r="AS21">
        <v>6</v>
      </c>
      <c r="AT21">
        <v>6</v>
      </c>
      <c r="AU21">
        <v>6</v>
      </c>
      <c r="AV21">
        <v>6</v>
      </c>
      <c r="AW21">
        <v>6</v>
      </c>
      <c r="AX21" s="9">
        <f t="shared" si="0"/>
        <v>4.333333333333333</v>
      </c>
      <c r="AY21" s="10">
        <f t="shared" si="1"/>
        <v>11</v>
      </c>
      <c r="AZ21" s="9" t="str">
        <f t="shared" si="6"/>
        <v>N/A</v>
      </c>
      <c r="BA21" s="10" t="str">
        <f t="shared" si="2"/>
        <v>N/A</v>
      </c>
      <c r="BB21" s="10" t="str">
        <f t="shared" si="15"/>
        <v>N/A</v>
      </c>
      <c r="BC21" s="10" t="str">
        <f t="shared" si="3"/>
        <v>N/A</v>
      </c>
      <c r="BD21" s="9" t="str">
        <f t="shared" si="8"/>
        <v>N/A</v>
      </c>
      <c r="BE21" s="9">
        <f t="shared" si="4"/>
        <v>2.8</v>
      </c>
      <c r="BF21" s="10">
        <f t="shared" si="5"/>
        <v>6</v>
      </c>
      <c r="BG21">
        <f t="shared" si="9"/>
        <v>0</v>
      </c>
      <c r="BH21" t="str">
        <f t="shared" si="10"/>
        <v>N/A</v>
      </c>
      <c r="BI21" t="str">
        <f t="shared" si="11"/>
        <v>N/A</v>
      </c>
      <c r="BJ21" t="str">
        <f t="shared" si="12"/>
        <v>N/A</v>
      </c>
      <c r="BK21">
        <f t="shared" si="13"/>
        <v>0</v>
      </c>
      <c r="BL21" t="str">
        <f t="shared" si="14"/>
        <v>N/A</v>
      </c>
    </row>
    <row r="22" spans="1:64" x14ac:dyDescent="0.2">
      <c r="A22">
        <v>114351187511</v>
      </c>
      <c r="B22">
        <v>426449233</v>
      </c>
      <c r="C22" s="1">
        <v>45099.685706018521</v>
      </c>
      <c r="D22" s="1">
        <v>45099.689062500001</v>
      </c>
      <c r="E22" t="s">
        <v>245</v>
      </c>
      <c r="J22">
        <v>189</v>
      </c>
      <c r="K22" t="s">
        <v>53</v>
      </c>
      <c r="L22">
        <v>4</v>
      </c>
      <c r="M22">
        <v>6</v>
      </c>
      <c r="N22">
        <v>6</v>
      </c>
      <c r="O22">
        <v>4</v>
      </c>
      <c r="P22">
        <v>2</v>
      </c>
      <c r="Q22">
        <v>6</v>
      </c>
      <c r="R22">
        <v>1</v>
      </c>
      <c r="S22">
        <v>7</v>
      </c>
      <c r="T22">
        <v>5</v>
      </c>
      <c r="U22">
        <v>7</v>
      </c>
      <c r="V22">
        <v>3</v>
      </c>
      <c r="W22">
        <v>7</v>
      </c>
      <c r="X22">
        <v>4</v>
      </c>
      <c r="Y22">
        <v>7</v>
      </c>
      <c r="AC22">
        <v>4</v>
      </c>
      <c r="AD22">
        <v>3</v>
      </c>
      <c r="AE22">
        <v>4</v>
      </c>
      <c r="AL22">
        <v>3</v>
      </c>
      <c r="AM22">
        <v>3</v>
      </c>
      <c r="AN22">
        <v>3</v>
      </c>
      <c r="AO22">
        <v>4</v>
      </c>
      <c r="AP22">
        <v>4</v>
      </c>
      <c r="AQ22">
        <v>4</v>
      </c>
      <c r="AR22">
        <v>2</v>
      </c>
      <c r="AS22">
        <v>2</v>
      </c>
      <c r="AT22">
        <v>2</v>
      </c>
      <c r="AU22">
        <v>5</v>
      </c>
      <c r="AV22">
        <v>4</v>
      </c>
      <c r="AW22">
        <v>4</v>
      </c>
      <c r="AX22" s="9">
        <f t="shared" si="0"/>
        <v>6.333333333333333</v>
      </c>
      <c r="AY22" s="10">
        <f t="shared" si="1"/>
        <v>7</v>
      </c>
      <c r="AZ22" s="9">
        <f t="shared" si="6"/>
        <v>1</v>
      </c>
      <c r="BA22" s="10">
        <f t="shared" si="2"/>
        <v>1</v>
      </c>
      <c r="BB22" s="10">
        <f t="shared" si="15"/>
        <v>1</v>
      </c>
      <c r="BC22" s="10">
        <f t="shared" si="3"/>
        <v>1</v>
      </c>
      <c r="BD22" s="9">
        <f t="shared" si="8"/>
        <v>3</v>
      </c>
      <c r="BE22" s="9">
        <f t="shared" si="4"/>
        <v>3.8</v>
      </c>
      <c r="BF22" s="10">
        <f t="shared" si="5"/>
        <v>3.5</v>
      </c>
      <c r="BG22">
        <f t="shared" si="9"/>
        <v>7</v>
      </c>
      <c r="BH22">
        <f t="shared" si="10"/>
        <v>3.1111111111111112</v>
      </c>
      <c r="BI22">
        <f t="shared" si="11"/>
        <v>1</v>
      </c>
      <c r="BJ22">
        <f t="shared" si="12"/>
        <v>2</v>
      </c>
      <c r="BK22">
        <f t="shared" si="13"/>
        <v>2</v>
      </c>
      <c r="BL22">
        <f t="shared" si="14"/>
        <v>2</v>
      </c>
    </row>
    <row r="23" spans="1:64" x14ac:dyDescent="0.2">
      <c r="A23">
        <v>114351336190</v>
      </c>
      <c r="B23">
        <v>426449233</v>
      </c>
      <c r="C23" s="1">
        <v>45099.834467592591</v>
      </c>
      <c r="D23" s="1">
        <v>45099.83730324074</v>
      </c>
      <c r="E23" t="s">
        <v>259</v>
      </c>
      <c r="J23">
        <v>193</v>
      </c>
      <c r="K23" t="s">
        <v>49</v>
      </c>
      <c r="L23">
        <v>7</v>
      </c>
      <c r="M23">
        <v>7</v>
      </c>
      <c r="N23">
        <v>7</v>
      </c>
      <c r="O23">
        <v>1</v>
      </c>
      <c r="P23">
        <v>4</v>
      </c>
      <c r="Q23">
        <v>4</v>
      </c>
      <c r="R23">
        <v>4</v>
      </c>
      <c r="S23">
        <v>7</v>
      </c>
      <c r="T23">
        <v>6</v>
      </c>
      <c r="U23">
        <v>7</v>
      </c>
      <c r="V23">
        <v>1</v>
      </c>
      <c r="W23">
        <v>7</v>
      </c>
      <c r="X23">
        <v>4</v>
      </c>
      <c r="Y23">
        <v>7</v>
      </c>
      <c r="AF23">
        <v>1</v>
      </c>
      <c r="AG23">
        <v>1</v>
      </c>
      <c r="AH23">
        <v>3</v>
      </c>
      <c r="AL23">
        <v>4</v>
      </c>
      <c r="AM23">
        <v>3</v>
      </c>
      <c r="AN23">
        <v>3</v>
      </c>
      <c r="AO23">
        <v>3</v>
      </c>
      <c r="AP23">
        <v>3</v>
      </c>
      <c r="AQ23">
        <v>3</v>
      </c>
      <c r="AR23">
        <v>3</v>
      </c>
      <c r="AS23">
        <v>3</v>
      </c>
      <c r="AT23">
        <v>3</v>
      </c>
      <c r="AU23">
        <v>3</v>
      </c>
      <c r="AV23">
        <v>3</v>
      </c>
      <c r="AW23">
        <v>3</v>
      </c>
      <c r="AX23" s="9">
        <f t="shared" si="0"/>
        <v>6.666666666666667</v>
      </c>
      <c r="AY23" s="10">
        <f t="shared" si="1"/>
        <v>9</v>
      </c>
      <c r="AZ23" s="9">
        <f t="shared" si="6"/>
        <v>0</v>
      </c>
      <c r="BA23" s="10">
        <f t="shared" si="2"/>
        <v>0</v>
      </c>
      <c r="BB23" s="10">
        <f t="shared" si="15"/>
        <v>0</v>
      </c>
      <c r="BC23" s="10">
        <f t="shared" si="3"/>
        <v>0</v>
      </c>
      <c r="BD23" s="9">
        <f t="shared" si="8"/>
        <v>3</v>
      </c>
      <c r="BE23" s="9">
        <f t="shared" si="4"/>
        <v>4</v>
      </c>
      <c r="BF23" s="10">
        <f t="shared" si="5"/>
        <v>2.25</v>
      </c>
      <c r="BG23">
        <f t="shared" si="9"/>
        <v>1</v>
      </c>
      <c r="BH23">
        <f t="shared" si="10"/>
        <v>3.1111111111111112</v>
      </c>
      <c r="BI23">
        <f t="shared" si="11"/>
        <v>0</v>
      </c>
      <c r="BJ23">
        <f t="shared" si="12"/>
        <v>0</v>
      </c>
      <c r="BK23">
        <f t="shared" si="13"/>
        <v>0</v>
      </c>
      <c r="BL23">
        <f t="shared" si="14"/>
        <v>0</v>
      </c>
    </row>
    <row r="24" spans="1:64" x14ac:dyDescent="0.2">
      <c r="A24">
        <v>114351419095</v>
      </c>
      <c r="B24">
        <v>426449233</v>
      </c>
      <c r="C24" s="1">
        <v>45099.940925925926</v>
      </c>
      <c r="D24" s="1">
        <v>45099.944513888891</v>
      </c>
      <c r="E24" t="s">
        <v>256</v>
      </c>
      <c r="J24">
        <v>205</v>
      </c>
      <c r="K24" t="s">
        <v>47</v>
      </c>
      <c r="L24">
        <v>7</v>
      </c>
      <c r="M24">
        <v>5</v>
      </c>
      <c r="N24">
        <v>3</v>
      </c>
      <c r="O24">
        <v>1</v>
      </c>
      <c r="P24">
        <v>5</v>
      </c>
      <c r="Q24">
        <v>4</v>
      </c>
      <c r="R24">
        <v>5</v>
      </c>
      <c r="S24">
        <v>6</v>
      </c>
      <c r="T24">
        <v>5</v>
      </c>
      <c r="U24">
        <v>7</v>
      </c>
      <c r="V24">
        <v>2</v>
      </c>
      <c r="W24">
        <v>7</v>
      </c>
      <c r="X24">
        <v>3</v>
      </c>
      <c r="Y24">
        <v>7</v>
      </c>
      <c r="Z24">
        <v>4</v>
      </c>
      <c r="AA24">
        <v>4</v>
      </c>
      <c r="AB24">
        <v>4</v>
      </c>
      <c r="AL24">
        <v>4</v>
      </c>
      <c r="AM24">
        <v>6</v>
      </c>
      <c r="AN24">
        <v>6</v>
      </c>
      <c r="AO24">
        <v>3</v>
      </c>
      <c r="AP24">
        <v>2</v>
      </c>
      <c r="AQ24">
        <v>3</v>
      </c>
      <c r="AR24">
        <v>3</v>
      </c>
      <c r="AS24">
        <v>4</v>
      </c>
      <c r="AT24">
        <v>4</v>
      </c>
      <c r="AU24">
        <v>2</v>
      </c>
      <c r="AV24">
        <v>1</v>
      </c>
      <c r="AW24">
        <v>3</v>
      </c>
      <c r="AX24" s="9">
        <f t="shared" si="0"/>
        <v>6</v>
      </c>
      <c r="AY24" s="10">
        <f t="shared" si="1"/>
        <v>9</v>
      </c>
      <c r="AZ24" s="9">
        <f t="shared" si="6"/>
        <v>2.6666666666666665</v>
      </c>
      <c r="BA24" s="10">
        <f t="shared" si="2"/>
        <v>1</v>
      </c>
      <c r="BB24" s="10">
        <f t="shared" si="15"/>
        <v>4</v>
      </c>
      <c r="BC24" s="10">
        <f t="shared" si="3"/>
        <v>3</v>
      </c>
      <c r="BD24" s="9">
        <f t="shared" si="8"/>
        <v>2.6666666666666665</v>
      </c>
      <c r="BE24" s="9">
        <f t="shared" si="4"/>
        <v>3.6</v>
      </c>
      <c r="BF24" s="10">
        <f t="shared" si="5"/>
        <v>4</v>
      </c>
      <c r="BG24">
        <f t="shared" si="9"/>
        <v>10</v>
      </c>
      <c r="BH24">
        <f t="shared" si="10"/>
        <v>2.7777777777777777</v>
      </c>
      <c r="BI24">
        <f t="shared" si="11"/>
        <v>3.6666666666666665</v>
      </c>
      <c r="BJ24">
        <f t="shared" si="12"/>
        <v>5</v>
      </c>
      <c r="BK24">
        <f t="shared" si="13"/>
        <v>5</v>
      </c>
      <c r="BL24">
        <f t="shared" si="14"/>
        <v>3.333333333333333</v>
      </c>
    </row>
    <row r="25" spans="1:64" x14ac:dyDescent="0.2">
      <c r="A25">
        <v>114351200396</v>
      </c>
      <c r="B25">
        <v>426449233</v>
      </c>
      <c r="C25" s="1">
        <v>45099.696967592594</v>
      </c>
      <c r="D25" s="1">
        <v>45099.707870370374</v>
      </c>
      <c r="E25" t="s">
        <v>277</v>
      </c>
      <c r="J25">
        <v>209</v>
      </c>
      <c r="K25" t="s">
        <v>45</v>
      </c>
      <c r="L25">
        <v>7</v>
      </c>
      <c r="M25">
        <v>7</v>
      </c>
      <c r="N25">
        <v>1</v>
      </c>
      <c r="O25">
        <v>1</v>
      </c>
      <c r="P25">
        <v>1</v>
      </c>
      <c r="Q25">
        <v>1</v>
      </c>
      <c r="R25">
        <v>1</v>
      </c>
      <c r="S25">
        <v>7</v>
      </c>
      <c r="T25">
        <v>7</v>
      </c>
      <c r="U25">
        <v>1</v>
      </c>
      <c r="V25">
        <v>1</v>
      </c>
      <c r="W25">
        <v>7</v>
      </c>
      <c r="X25">
        <v>7</v>
      </c>
      <c r="Y25">
        <v>7</v>
      </c>
      <c r="AL25">
        <v>2</v>
      </c>
      <c r="AM25">
        <v>5</v>
      </c>
      <c r="AN25">
        <v>4</v>
      </c>
      <c r="AO25">
        <v>2</v>
      </c>
      <c r="AP25">
        <v>5</v>
      </c>
      <c r="AQ25">
        <v>4</v>
      </c>
      <c r="AR25">
        <v>1</v>
      </c>
      <c r="AS25">
        <v>5</v>
      </c>
      <c r="AT25">
        <v>5</v>
      </c>
      <c r="AU25">
        <v>3</v>
      </c>
      <c r="AV25">
        <v>5</v>
      </c>
      <c r="AW25">
        <v>3</v>
      </c>
      <c r="AX25" s="9">
        <f t="shared" si="0"/>
        <v>5</v>
      </c>
      <c r="AY25" s="10">
        <f t="shared" si="1"/>
        <v>6</v>
      </c>
      <c r="AZ25" s="9" t="str">
        <f t="shared" si="6"/>
        <v>N/A</v>
      </c>
      <c r="BA25" s="10" t="str">
        <f t="shared" si="2"/>
        <v>N/A</v>
      </c>
      <c r="BB25" s="10" t="str">
        <f t="shared" si="15"/>
        <v>N/A</v>
      </c>
      <c r="BC25" s="10" t="str">
        <f t="shared" si="3"/>
        <v>N/A</v>
      </c>
      <c r="BD25" s="9" t="str">
        <f t="shared" si="8"/>
        <v>N/A</v>
      </c>
      <c r="BE25" s="9">
        <f t="shared" si="4"/>
        <v>1</v>
      </c>
      <c r="BF25" s="10">
        <f t="shared" si="5"/>
        <v>2</v>
      </c>
      <c r="BG25">
        <f t="shared" si="9"/>
        <v>0</v>
      </c>
      <c r="BH25" t="str">
        <f t="shared" si="10"/>
        <v>N/A</v>
      </c>
      <c r="BI25" t="str">
        <f t="shared" si="11"/>
        <v>N/A</v>
      </c>
      <c r="BJ25" t="str">
        <f t="shared" si="12"/>
        <v>N/A</v>
      </c>
      <c r="BK25">
        <f t="shared" si="13"/>
        <v>0</v>
      </c>
      <c r="BL25" t="str">
        <f t="shared" si="14"/>
        <v>N/A</v>
      </c>
    </row>
    <row r="26" spans="1:64" x14ac:dyDescent="0.2">
      <c r="A26">
        <v>114352021826</v>
      </c>
      <c r="B26">
        <v>426449233</v>
      </c>
      <c r="C26" s="1">
        <v>45100.604247685187</v>
      </c>
      <c r="D26" s="1">
        <v>45100.607430555552</v>
      </c>
      <c r="E26" t="s">
        <v>245</v>
      </c>
      <c r="J26">
        <v>217</v>
      </c>
      <c r="K26" t="s">
        <v>41</v>
      </c>
      <c r="L26">
        <v>2</v>
      </c>
      <c r="M26">
        <v>2</v>
      </c>
      <c r="N26">
        <v>3</v>
      </c>
      <c r="O26">
        <v>4</v>
      </c>
      <c r="P26">
        <v>4</v>
      </c>
      <c r="Q26">
        <v>5</v>
      </c>
      <c r="R26">
        <v>5</v>
      </c>
      <c r="S26">
        <v>6</v>
      </c>
      <c r="T26">
        <v>1</v>
      </c>
      <c r="U26">
        <v>7</v>
      </c>
      <c r="V26">
        <v>4</v>
      </c>
      <c r="W26">
        <v>4</v>
      </c>
      <c r="X26">
        <v>3</v>
      </c>
      <c r="Y26">
        <v>5</v>
      </c>
      <c r="AL26">
        <v>3</v>
      </c>
      <c r="AM26">
        <v>5</v>
      </c>
      <c r="AN26">
        <v>5</v>
      </c>
      <c r="AO26">
        <v>3</v>
      </c>
      <c r="AP26">
        <v>2</v>
      </c>
      <c r="AQ26">
        <v>2</v>
      </c>
      <c r="AR26">
        <v>4</v>
      </c>
      <c r="AS26">
        <v>4</v>
      </c>
      <c r="AT26">
        <v>4</v>
      </c>
      <c r="AU26">
        <v>2</v>
      </c>
      <c r="AV26">
        <v>2</v>
      </c>
      <c r="AW26">
        <v>2</v>
      </c>
      <c r="AX26" s="9">
        <f t="shared" si="0"/>
        <v>4.666666666666667</v>
      </c>
      <c r="AY26" s="10">
        <f t="shared" si="1"/>
        <v>2</v>
      </c>
      <c r="AZ26" s="9" t="str">
        <f t="shared" si="6"/>
        <v>N/A</v>
      </c>
      <c r="BA26" s="10" t="str">
        <f t="shared" si="2"/>
        <v>N/A</v>
      </c>
      <c r="BB26" s="10" t="str">
        <f t="shared" si="15"/>
        <v>N/A</v>
      </c>
      <c r="BC26" s="10" t="str">
        <f t="shared" si="3"/>
        <v>N/A</v>
      </c>
      <c r="BD26" s="9" t="str">
        <f t="shared" si="8"/>
        <v>N/A</v>
      </c>
      <c r="BE26" s="9">
        <f t="shared" si="4"/>
        <v>4.2</v>
      </c>
      <c r="BF26" s="10">
        <f t="shared" si="5"/>
        <v>3</v>
      </c>
      <c r="BG26">
        <f t="shared" si="9"/>
        <v>7</v>
      </c>
      <c r="BH26" t="str">
        <f t="shared" si="10"/>
        <v>N/A</v>
      </c>
      <c r="BI26" t="str">
        <f t="shared" si="11"/>
        <v>N/A</v>
      </c>
      <c r="BJ26" t="str">
        <f t="shared" si="12"/>
        <v>N/A</v>
      </c>
      <c r="BK26">
        <f t="shared" si="13"/>
        <v>3</v>
      </c>
      <c r="BL26" t="str">
        <f t="shared" si="14"/>
        <v>N/A</v>
      </c>
    </row>
    <row r="27" spans="1:64" x14ac:dyDescent="0.2">
      <c r="A27">
        <v>114351193273</v>
      </c>
      <c r="B27">
        <v>426449233</v>
      </c>
      <c r="C27" s="1">
        <v>45099.690868055557</v>
      </c>
      <c r="D27" s="1">
        <v>45099.69253472222</v>
      </c>
      <c r="E27" t="s">
        <v>283</v>
      </c>
      <c r="J27">
        <v>221</v>
      </c>
      <c r="K27" t="s">
        <v>53</v>
      </c>
      <c r="L27">
        <v>4</v>
      </c>
      <c r="M27">
        <v>5</v>
      </c>
      <c r="N27">
        <v>7</v>
      </c>
      <c r="O27">
        <v>4</v>
      </c>
      <c r="P27">
        <v>3</v>
      </c>
      <c r="Q27">
        <v>7</v>
      </c>
      <c r="R27">
        <v>7</v>
      </c>
      <c r="S27">
        <v>5</v>
      </c>
      <c r="T27">
        <v>4</v>
      </c>
      <c r="U27">
        <v>7</v>
      </c>
      <c r="V27">
        <v>4</v>
      </c>
      <c r="W27">
        <v>7</v>
      </c>
      <c r="X27">
        <v>2</v>
      </c>
      <c r="Y27">
        <v>7</v>
      </c>
      <c r="AC27">
        <v>2</v>
      </c>
      <c r="AD27">
        <v>2</v>
      </c>
      <c r="AE27">
        <v>5</v>
      </c>
      <c r="AL27">
        <v>4</v>
      </c>
      <c r="AM27">
        <v>3</v>
      </c>
      <c r="AN27">
        <v>3</v>
      </c>
      <c r="AO27">
        <v>3</v>
      </c>
      <c r="AP27">
        <v>3</v>
      </c>
      <c r="AQ27">
        <v>4</v>
      </c>
      <c r="AR27">
        <v>2</v>
      </c>
      <c r="AS27">
        <v>2</v>
      </c>
      <c r="AT27">
        <v>4</v>
      </c>
      <c r="AU27">
        <v>4</v>
      </c>
      <c r="AV27">
        <v>3</v>
      </c>
      <c r="AW27">
        <v>4</v>
      </c>
      <c r="AX27" s="9">
        <f t="shared" si="0"/>
        <v>5.333333333333333</v>
      </c>
      <c r="AY27" s="10">
        <f t="shared" si="1"/>
        <v>8</v>
      </c>
      <c r="AZ27" s="9">
        <f t="shared" si="6"/>
        <v>0</v>
      </c>
      <c r="BA27" s="10">
        <f t="shared" si="2"/>
        <v>-1</v>
      </c>
      <c r="BB27" s="10">
        <f t="shared" si="15"/>
        <v>0</v>
      </c>
      <c r="BC27" s="10">
        <f t="shared" si="3"/>
        <v>1</v>
      </c>
      <c r="BD27" s="9">
        <f t="shared" si="8"/>
        <v>3.3333333333333335</v>
      </c>
      <c r="BE27" s="9">
        <f t="shared" si="4"/>
        <v>5.6</v>
      </c>
      <c r="BF27" s="10">
        <f t="shared" si="5"/>
        <v>3.25</v>
      </c>
      <c r="BG27">
        <f t="shared" si="9"/>
        <v>3</v>
      </c>
      <c r="BH27">
        <f t="shared" si="10"/>
        <v>3.2222222222222223</v>
      </c>
      <c r="BI27">
        <f t="shared" si="11"/>
        <v>0.33333333333333348</v>
      </c>
      <c r="BJ27">
        <f t="shared" si="12"/>
        <v>1</v>
      </c>
      <c r="BK27">
        <f t="shared" si="13"/>
        <v>1</v>
      </c>
      <c r="BL27">
        <f t="shared" si="14"/>
        <v>0.66666666666666696</v>
      </c>
    </row>
    <row r="28" spans="1:64" x14ac:dyDescent="0.2">
      <c r="A28">
        <v>114351327089</v>
      </c>
      <c r="B28">
        <v>426449233</v>
      </c>
      <c r="C28" s="1">
        <v>45099.822141203702</v>
      </c>
      <c r="D28" s="1">
        <v>45099.82440972222</v>
      </c>
      <c r="E28" t="s">
        <v>261</v>
      </c>
      <c r="J28">
        <v>225</v>
      </c>
      <c r="K28" t="s">
        <v>49</v>
      </c>
      <c r="L28">
        <v>2</v>
      </c>
      <c r="M28">
        <v>6</v>
      </c>
      <c r="N28">
        <v>4</v>
      </c>
      <c r="O28">
        <v>1</v>
      </c>
      <c r="P28">
        <v>6</v>
      </c>
      <c r="Q28">
        <v>2</v>
      </c>
      <c r="R28">
        <v>7</v>
      </c>
      <c r="S28">
        <v>5</v>
      </c>
      <c r="T28">
        <v>5</v>
      </c>
      <c r="U28">
        <v>2</v>
      </c>
      <c r="V28">
        <v>2</v>
      </c>
      <c r="W28">
        <v>7</v>
      </c>
      <c r="X28">
        <v>2</v>
      </c>
      <c r="Y28">
        <v>7</v>
      </c>
      <c r="AF28">
        <v>6</v>
      </c>
      <c r="AG28">
        <v>6</v>
      </c>
      <c r="AH28">
        <v>3</v>
      </c>
      <c r="AL28">
        <v>4</v>
      </c>
      <c r="AM28">
        <v>5</v>
      </c>
      <c r="AN28">
        <v>5</v>
      </c>
      <c r="AO28">
        <v>3</v>
      </c>
      <c r="AP28">
        <v>3</v>
      </c>
      <c r="AQ28">
        <v>4</v>
      </c>
      <c r="AR28">
        <v>4</v>
      </c>
      <c r="AS28">
        <v>5</v>
      </c>
      <c r="AT28">
        <v>4</v>
      </c>
      <c r="AU28">
        <v>2</v>
      </c>
      <c r="AV28">
        <v>3</v>
      </c>
      <c r="AW28">
        <v>2</v>
      </c>
      <c r="AX28" s="9">
        <f t="shared" si="0"/>
        <v>4</v>
      </c>
      <c r="AY28" s="10">
        <f t="shared" si="1"/>
        <v>10</v>
      </c>
      <c r="AZ28" s="9">
        <f t="shared" si="6"/>
        <v>2</v>
      </c>
      <c r="BA28" s="10">
        <f t="shared" si="2"/>
        <v>2</v>
      </c>
      <c r="BB28" s="10">
        <f t="shared" si="15"/>
        <v>2</v>
      </c>
      <c r="BC28" s="10">
        <f t="shared" si="3"/>
        <v>2</v>
      </c>
      <c r="BD28" s="9">
        <f t="shared" si="8"/>
        <v>2.3333333333333335</v>
      </c>
      <c r="BE28" s="9">
        <f t="shared" si="4"/>
        <v>4</v>
      </c>
      <c r="BF28" s="10">
        <f t="shared" si="5"/>
        <v>4.75</v>
      </c>
      <c r="BG28">
        <f t="shared" si="9"/>
        <v>7</v>
      </c>
      <c r="BH28">
        <f t="shared" si="10"/>
        <v>3.4444444444444446</v>
      </c>
      <c r="BI28">
        <f t="shared" si="11"/>
        <v>1.3333333333333335</v>
      </c>
      <c r="BJ28">
        <f t="shared" si="12"/>
        <v>2</v>
      </c>
      <c r="BK28">
        <f t="shared" si="13"/>
        <v>2</v>
      </c>
      <c r="BL28">
        <f t="shared" si="14"/>
        <v>1.9999999999999996</v>
      </c>
    </row>
    <row r="29" spans="1:64" x14ac:dyDescent="0.2">
      <c r="A29">
        <v>114351197370</v>
      </c>
      <c r="B29">
        <v>426449233</v>
      </c>
      <c r="C29" s="1">
        <v>45099.694074074076</v>
      </c>
      <c r="D29" s="1">
        <v>45099.698229166665</v>
      </c>
      <c r="E29" t="s">
        <v>280</v>
      </c>
      <c r="J29">
        <v>229</v>
      </c>
      <c r="K29" t="s">
        <v>47</v>
      </c>
      <c r="L29">
        <v>3</v>
      </c>
      <c r="M29">
        <v>3</v>
      </c>
      <c r="N29">
        <v>2</v>
      </c>
      <c r="O29">
        <v>1</v>
      </c>
      <c r="P29">
        <v>6</v>
      </c>
      <c r="Q29">
        <v>3</v>
      </c>
      <c r="R29">
        <v>6</v>
      </c>
      <c r="S29">
        <v>5</v>
      </c>
      <c r="T29">
        <v>1</v>
      </c>
      <c r="U29">
        <v>6</v>
      </c>
      <c r="V29">
        <v>4</v>
      </c>
      <c r="W29">
        <v>7</v>
      </c>
      <c r="X29">
        <v>5</v>
      </c>
      <c r="Y29">
        <v>7</v>
      </c>
      <c r="Z29">
        <v>5</v>
      </c>
      <c r="AA29">
        <v>3</v>
      </c>
      <c r="AB29">
        <v>3</v>
      </c>
      <c r="AL29">
        <v>4</v>
      </c>
      <c r="AM29">
        <v>1</v>
      </c>
      <c r="AN29">
        <v>4</v>
      </c>
      <c r="AO29">
        <v>1</v>
      </c>
      <c r="AP29">
        <v>1</v>
      </c>
      <c r="AQ29">
        <v>1</v>
      </c>
      <c r="AR29">
        <v>4</v>
      </c>
      <c r="AS29">
        <v>1</v>
      </c>
      <c r="AT29">
        <v>4</v>
      </c>
      <c r="AU29">
        <v>1</v>
      </c>
      <c r="AV29">
        <v>1</v>
      </c>
      <c r="AW29">
        <v>1</v>
      </c>
      <c r="AX29" s="9">
        <f t="shared" si="0"/>
        <v>4</v>
      </c>
      <c r="AY29" s="10">
        <f t="shared" si="1"/>
        <v>5</v>
      </c>
      <c r="AZ29" s="9">
        <f t="shared" si="6"/>
        <v>2</v>
      </c>
      <c r="BA29" s="10">
        <f t="shared" si="2"/>
        <v>3</v>
      </c>
      <c r="BB29" s="10">
        <f t="shared" si="15"/>
        <v>0</v>
      </c>
      <c r="BC29" s="10">
        <f t="shared" si="3"/>
        <v>3</v>
      </c>
      <c r="BD29" s="9">
        <f t="shared" si="8"/>
        <v>1</v>
      </c>
      <c r="BE29" s="9">
        <f t="shared" si="4"/>
        <v>3.6</v>
      </c>
      <c r="BF29" s="10">
        <f t="shared" si="5"/>
        <v>3.75</v>
      </c>
      <c r="BG29">
        <f t="shared" si="9"/>
        <v>6</v>
      </c>
      <c r="BH29">
        <f t="shared" si="10"/>
        <v>1.6666666666666667</v>
      </c>
      <c r="BI29">
        <f t="shared" si="11"/>
        <v>0</v>
      </c>
      <c r="BJ29">
        <f t="shared" si="12"/>
        <v>0</v>
      </c>
      <c r="BK29">
        <f t="shared" si="13"/>
        <v>0</v>
      </c>
      <c r="BL29">
        <f t="shared" si="14"/>
        <v>2</v>
      </c>
    </row>
    <row r="30" spans="1:64" x14ac:dyDescent="0.2">
      <c r="A30">
        <v>114351187858</v>
      </c>
      <c r="B30">
        <v>426449233</v>
      </c>
      <c r="C30" s="1">
        <v>45099.686249999999</v>
      </c>
      <c r="D30" s="1">
        <v>45099.69027777778</v>
      </c>
      <c r="E30" t="s">
        <v>287</v>
      </c>
      <c r="J30">
        <v>237</v>
      </c>
      <c r="K30" t="s">
        <v>47</v>
      </c>
      <c r="L30">
        <v>2</v>
      </c>
      <c r="M30">
        <v>5</v>
      </c>
      <c r="N30">
        <v>3</v>
      </c>
      <c r="O30">
        <v>2</v>
      </c>
      <c r="P30">
        <v>5</v>
      </c>
      <c r="Q30">
        <v>3</v>
      </c>
      <c r="R30">
        <v>4</v>
      </c>
      <c r="S30">
        <v>6</v>
      </c>
      <c r="T30">
        <v>5</v>
      </c>
      <c r="U30">
        <v>7</v>
      </c>
      <c r="V30">
        <v>3</v>
      </c>
      <c r="W30">
        <v>7</v>
      </c>
      <c r="X30">
        <v>3</v>
      </c>
      <c r="Y30">
        <v>7</v>
      </c>
      <c r="Z30">
        <v>5</v>
      </c>
      <c r="AA30">
        <v>2</v>
      </c>
      <c r="AB30">
        <v>4</v>
      </c>
      <c r="AL30">
        <v>5</v>
      </c>
      <c r="AM30">
        <v>5</v>
      </c>
      <c r="AN30">
        <v>5</v>
      </c>
      <c r="AO30">
        <v>3</v>
      </c>
      <c r="AP30">
        <v>3</v>
      </c>
      <c r="AQ30">
        <v>3</v>
      </c>
      <c r="AR30">
        <v>3</v>
      </c>
      <c r="AS30">
        <v>3</v>
      </c>
      <c r="AT30">
        <v>3</v>
      </c>
      <c r="AU30">
        <v>4</v>
      </c>
      <c r="AV30">
        <v>4</v>
      </c>
      <c r="AW30">
        <v>4</v>
      </c>
      <c r="AX30" s="9">
        <f t="shared" si="0"/>
        <v>6</v>
      </c>
      <c r="AY30" s="10">
        <f t="shared" si="1"/>
        <v>8</v>
      </c>
      <c r="AZ30" s="9">
        <f t="shared" si="6"/>
        <v>2</v>
      </c>
      <c r="BA30" s="10">
        <f t="shared" si="2"/>
        <v>2</v>
      </c>
      <c r="BB30" s="10">
        <f t="shared" si="15"/>
        <v>2</v>
      </c>
      <c r="BC30" s="10">
        <f t="shared" si="3"/>
        <v>2</v>
      </c>
      <c r="BD30" s="9">
        <f t="shared" si="8"/>
        <v>3</v>
      </c>
      <c r="BE30" s="9">
        <f t="shared" si="4"/>
        <v>3.4</v>
      </c>
      <c r="BF30" s="10">
        <f t="shared" si="5"/>
        <v>4</v>
      </c>
      <c r="BG30">
        <f t="shared" si="9"/>
        <v>6</v>
      </c>
      <c r="BH30">
        <f t="shared" si="10"/>
        <v>3.3333333333333335</v>
      </c>
      <c r="BI30">
        <f t="shared" si="11"/>
        <v>1.6666666666666665</v>
      </c>
      <c r="BJ30">
        <f t="shared" si="12"/>
        <v>2</v>
      </c>
      <c r="BK30">
        <f t="shared" si="13"/>
        <v>2</v>
      </c>
      <c r="BL30">
        <f t="shared" si="14"/>
        <v>2</v>
      </c>
    </row>
    <row r="31" spans="1:64" x14ac:dyDescent="0.2">
      <c r="A31">
        <v>114351494839</v>
      </c>
      <c r="B31">
        <v>426449233</v>
      </c>
      <c r="C31" s="1">
        <v>45100.051446759258</v>
      </c>
      <c r="D31" s="1">
        <v>45100.055659722224</v>
      </c>
      <c r="E31" t="s">
        <v>251</v>
      </c>
      <c r="J31">
        <v>245</v>
      </c>
      <c r="K31" t="s">
        <v>49</v>
      </c>
      <c r="L31">
        <v>3</v>
      </c>
      <c r="M31">
        <v>4</v>
      </c>
      <c r="N31">
        <v>3</v>
      </c>
      <c r="O31">
        <v>1</v>
      </c>
      <c r="P31">
        <v>2</v>
      </c>
      <c r="Q31">
        <v>4</v>
      </c>
      <c r="R31">
        <v>6</v>
      </c>
      <c r="S31">
        <v>5</v>
      </c>
      <c r="T31">
        <v>1</v>
      </c>
      <c r="U31">
        <v>6</v>
      </c>
      <c r="V31">
        <v>1</v>
      </c>
      <c r="W31">
        <v>4</v>
      </c>
      <c r="X31">
        <v>2</v>
      </c>
      <c r="Y31">
        <v>7</v>
      </c>
      <c r="AF31">
        <v>3</v>
      </c>
      <c r="AG31">
        <v>2</v>
      </c>
      <c r="AH31">
        <v>2</v>
      </c>
      <c r="AL31">
        <v>3</v>
      </c>
      <c r="AM31">
        <v>3</v>
      </c>
      <c r="AN31">
        <v>3</v>
      </c>
      <c r="AO31">
        <v>3</v>
      </c>
      <c r="AP31">
        <v>3</v>
      </c>
      <c r="AQ31">
        <v>3</v>
      </c>
      <c r="AR31">
        <v>3</v>
      </c>
      <c r="AS31">
        <v>3</v>
      </c>
      <c r="AT31">
        <v>3</v>
      </c>
      <c r="AU31">
        <v>2</v>
      </c>
      <c r="AV31">
        <v>3</v>
      </c>
      <c r="AW31">
        <v>3</v>
      </c>
      <c r="AX31" s="9">
        <f t="shared" si="0"/>
        <v>4</v>
      </c>
      <c r="AY31" s="10">
        <f t="shared" si="1"/>
        <v>8</v>
      </c>
      <c r="AZ31" s="9">
        <f t="shared" si="6"/>
        <v>0.33333333333333331</v>
      </c>
      <c r="BA31" s="10">
        <f t="shared" si="2"/>
        <v>1</v>
      </c>
      <c r="BB31" s="10">
        <f t="shared" si="15"/>
        <v>0</v>
      </c>
      <c r="BC31" s="10">
        <f t="shared" si="3"/>
        <v>0</v>
      </c>
      <c r="BD31" s="9">
        <f t="shared" si="8"/>
        <v>2.6666666666666665</v>
      </c>
      <c r="BE31" s="9">
        <f t="shared" si="4"/>
        <v>3.2</v>
      </c>
      <c r="BF31" s="10">
        <f t="shared" si="5"/>
        <v>2.5</v>
      </c>
      <c r="BG31">
        <f t="shared" si="9"/>
        <v>1</v>
      </c>
      <c r="BH31">
        <f t="shared" si="10"/>
        <v>2.8888888888888888</v>
      </c>
      <c r="BI31">
        <f t="shared" si="11"/>
        <v>0</v>
      </c>
      <c r="BJ31">
        <f t="shared" si="12"/>
        <v>0</v>
      </c>
      <c r="BK31">
        <f t="shared" si="13"/>
        <v>0</v>
      </c>
      <c r="BL31">
        <f t="shared" si="14"/>
        <v>0.33333333333333348</v>
      </c>
    </row>
    <row r="32" spans="1:64" x14ac:dyDescent="0.2">
      <c r="A32">
        <v>114351220063</v>
      </c>
      <c r="B32">
        <v>426449233</v>
      </c>
      <c r="C32" s="1">
        <v>45099.712743055556</v>
      </c>
      <c r="D32" s="1">
        <v>45099.718495370369</v>
      </c>
      <c r="E32" t="s">
        <v>272</v>
      </c>
      <c r="J32">
        <v>253</v>
      </c>
      <c r="K32" t="s">
        <v>47</v>
      </c>
      <c r="L32">
        <v>6</v>
      </c>
      <c r="M32">
        <v>6</v>
      </c>
      <c r="N32">
        <v>2</v>
      </c>
      <c r="O32">
        <v>5</v>
      </c>
      <c r="P32">
        <v>7</v>
      </c>
      <c r="Q32">
        <v>7</v>
      </c>
      <c r="R32">
        <v>3</v>
      </c>
      <c r="S32">
        <v>6</v>
      </c>
      <c r="T32">
        <v>1</v>
      </c>
      <c r="U32">
        <v>7</v>
      </c>
      <c r="V32">
        <v>6</v>
      </c>
      <c r="W32">
        <v>7</v>
      </c>
      <c r="X32">
        <v>6</v>
      </c>
      <c r="Y32">
        <v>7</v>
      </c>
      <c r="Z32">
        <v>6</v>
      </c>
      <c r="AA32">
        <v>1</v>
      </c>
      <c r="AB32">
        <v>1</v>
      </c>
      <c r="AL32">
        <v>4</v>
      </c>
      <c r="AM32">
        <v>6</v>
      </c>
      <c r="AN32">
        <v>6</v>
      </c>
      <c r="AO32">
        <v>6</v>
      </c>
      <c r="AP32">
        <v>6</v>
      </c>
      <c r="AQ32">
        <v>6</v>
      </c>
      <c r="AR32">
        <v>6</v>
      </c>
      <c r="AS32">
        <v>6</v>
      </c>
      <c r="AT32">
        <v>6</v>
      </c>
      <c r="AU32">
        <v>6</v>
      </c>
      <c r="AV32">
        <v>6</v>
      </c>
      <c r="AW32">
        <v>6</v>
      </c>
      <c r="AX32" s="9">
        <f t="shared" si="0"/>
        <v>4.666666666666667</v>
      </c>
      <c r="AY32" s="10">
        <f t="shared" si="1"/>
        <v>2</v>
      </c>
      <c r="AZ32" s="9">
        <f t="shared" si="6"/>
        <v>-0.66666666666666663</v>
      </c>
      <c r="BA32" s="10">
        <f t="shared" si="2"/>
        <v>-2</v>
      </c>
      <c r="BB32" s="10">
        <f t="shared" si="15"/>
        <v>0</v>
      </c>
      <c r="BC32" s="10">
        <f t="shared" si="3"/>
        <v>0</v>
      </c>
      <c r="BD32" s="9">
        <f t="shared" si="8"/>
        <v>6</v>
      </c>
      <c r="BE32" s="9">
        <f t="shared" si="4"/>
        <v>4.8</v>
      </c>
      <c r="BF32" s="10">
        <f t="shared" si="5"/>
        <v>3</v>
      </c>
      <c r="BG32">
        <f t="shared" si="9"/>
        <v>2</v>
      </c>
      <c r="BH32">
        <f t="shared" si="10"/>
        <v>6</v>
      </c>
      <c r="BI32">
        <f t="shared" si="11"/>
        <v>0</v>
      </c>
      <c r="BJ32">
        <f t="shared" si="12"/>
        <v>0</v>
      </c>
      <c r="BK32">
        <f t="shared" si="13"/>
        <v>0</v>
      </c>
      <c r="BL32">
        <f t="shared" si="14"/>
        <v>-0.66666666666666696</v>
      </c>
    </row>
    <row r="33" spans="1:64" x14ac:dyDescent="0.2">
      <c r="A33">
        <v>114351689780</v>
      </c>
      <c r="B33">
        <v>426449233</v>
      </c>
      <c r="C33" s="1">
        <v>45100.310706018521</v>
      </c>
      <c r="D33" s="1">
        <v>45100.3127662037</v>
      </c>
      <c r="E33" t="s">
        <v>249</v>
      </c>
      <c r="J33">
        <v>257</v>
      </c>
      <c r="K33" t="s">
        <v>47</v>
      </c>
      <c r="L33">
        <v>1</v>
      </c>
      <c r="M33">
        <v>1</v>
      </c>
      <c r="N33">
        <v>1</v>
      </c>
      <c r="O33">
        <v>1</v>
      </c>
      <c r="P33">
        <v>3</v>
      </c>
      <c r="Q33">
        <v>7</v>
      </c>
      <c r="R33">
        <v>1</v>
      </c>
      <c r="S33">
        <v>7</v>
      </c>
      <c r="T33">
        <v>4</v>
      </c>
      <c r="U33">
        <v>7</v>
      </c>
      <c r="V33">
        <v>4</v>
      </c>
      <c r="W33">
        <v>6</v>
      </c>
      <c r="X33">
        <v>3</v>
      </c>
      <c r="Y33">
        <v>5</v>
      </c>
      <c r="Z33">
        <v>1</v>
      </c>
      <c r="AA33">
        <v>1</v>
      </c>
      <c r="AB33">
        <v>1</v>
      </c>
      <c r="AL33">
        <v>2</v>
      </c>
      <c r="AM33">
        <v>6</v>
      </c>
      <c r="AN33">
        <v>6</v>
      </c>
      <c r="AO33">
        <v>2</v>
      </c>
      <c r="AP33">
        <v>6</v>
      </c>
      <c r="AQ33">
        <v>6</v>
      </c>
      <c r="AR33">
        <v>1</v>
      </c>
      <c r="AS33">
        <v>1</v>
      </c>
      <c r="AT33">
        <v>1</v>
      </c>
      <c r="AU33">
        <v>6</v>
      </c>
      <c r="AV33">
        <v>6</v>
      </c>
      <c r="AW33">
        <v>6</v>
      </c>
      <c r="AX33" s="9">
        <f t="shared" si="0"/>
        <v>6</v>
      </c>
      <c r="AY33" s="10">
        <f t="shared" si="1"/>
        <v>4</v>
      </c>
      <c r="AZ33" s="9">
        <f t="shared" si="6"/>
        <v>0</v>
      </c>
      <c r="BA33" s="10">
        <f t="shared" si="2"/>
        <v>0</v>
      </c>
      <c r="BB33" s="10">
        <f t="shared" si="15"/>
        <v>0</v>
      </c>
      <c r="BC33" s="10">
        <f t="shared" si="3"/>
        <v>0</v>
      </c>
      <c r="BD33" s="9">
        <f t="shared" si="8"/>
        <v>4.666666666666667</v>
      </c>
      <c r="BE33" s="9">
        <f t="shared" si="4"/>
        <v>2.6</v>
      </c>
      <c r="BF33" s="10">
        <f t="shared" si="5"/>
        <v>1.25</v>
      </c>
      <c r="BG33">
        <f t="shared" si="9"/>
        <v>15</v>
      </c>
      <c r="BH33">
        <f t="shared" si="10"/>
        <v>3.8888888888888888</v>
      </c>
      <c r="BI33">
        <f t="shared" si="11"/>
        <v>1.666666666666667</v>
      </c>
      <c r="BJ33">
        <f t="shared" si="12"/>
        <v>5</v>
      </c>
      <c r="BK33">
        <f t="shared" si="13"/>
        <v>5</v>
      </c>
      <c r="BL33">
        <f t="shared" si="14"/>
        <v>3.666666666666667</v>
      </c>
    </row>
    <row r="34" spans="1:64" x14ac:dyDescent="0.2">
      <c r="A34">
        <v>114351239484</v>
      </c>
      <c r="B34">
        <v>426449233</v>
      </c>
      <c r="C34" s="1">
        <v>45099.729479166665</v>
      </c>
      <c r="D34" s="1">
        <v>45099.73578703704</v>
      </c>
      <c r="E34" t="s">
        <v>269</v>
      </c>
      <c r="J34">
        <v>261</v>
      </c>
      <c r="K34" t="s">
        <v>47</v>
      </c>
      <c r="L34">
        <v>5</v>
      </c>
      <c r="M34">
        <v>5</v>
      </c>
      <c r="N34">
        <v>1</v>
      </c>
      <c r="O34">
        <v>4</v>
      </c>
      <c r="P34">
        <v>7</v>
      </c>
      <c r="Q34">
        <v>3</v>
      </c>
      <c r="R34">
        <v>7</v>
      </c>
      <c r="S34">
        <v>7</v>
      </c>
      <c r="T34">
        <v>5</v>
      </c>
      <c r="U34">
        <v>7</v>
      </c>
      <c r="V34">
        <v>4</v>
      </c>
      <c r="W34">
        <v>4</v>
      </c>
      <c r="X34">
        <v>7</v>
      </c>
      <c r="Y34">
        <v>7</v>
      </c>
      <c r="Z34">
        <v>3</v>
      </c>
      <c r="AA34">
        <v>4</v>
      </c>
      <c r="AB34">
        <v>4</v>
      </c>
      <c r="AL34">
        <v>5</v>
      </c>
      <c r="AM34">
        <v>6</v>
      </c>
      <c r="AN34">
        <v>6</v>
      </c>
      <c r="AO34">
        <v>1</v>
      </c>
      <c r="AP34">
        <v>2</v>
      </c>
      <c r="AQ34">
        <v>1</v>
      </c>
      <c r="AR34">
        <v>5</v>
      </c>
      <c r="AS34">
        <v>5</v>
      </c>
      <c r="AT34">
        <v>5</v>
      </c>
      <c r="AU34">
        <v>1</v>
      </c>
      <c r="AV34">
        <v>1</v>
      </c>
      <c r="AW34">
        <v>1</v>
      </c>
      <c r="AX34" s="9">
        <f t="shared" si="0"/>
        <v>6.333333333333333</v>
      </c>
      <c r="AY34" s="10">
        <f t="shared" si="1"/>
        <v>0</v>
      </c>
      <c r="AZ34" s="9">
        <f t="shared" si="6"/>
        <v>4.333333333333333</v>
      </c>
      <c r="BA34" s="10">
        <f t="shared" si="2"/>
        <v>4</v>
      </c>
      <c r="BB34" s="10">
        <f t="shared" si="15"/>
        <v>4</v>
      </c>
      <c r="BC34" s="10">
        <f t="shared" si="3"/>
        <v>5</v>
      </c>
      <c r="BD34" s="9">
        <f t="shared" si="8"/>
        <v>1.3333333333333333</v>
      </c>
      <c r="BE34" s="9">
        <f t="shared" si="4"/>
        <v>4.4000000000000004</v>
      </c>
      <c r="BF34" s="10">
        <f t="shared" si="5"/>
        <v>4</v>
      </c>
      <c r="BG34">
        <f t="shared" si="9"/>
        <v>14</v>
      </c>
      <c r="BH34">
        <f t="shared" si="10"/>
        <v>2.4444444444444446</v>
      </c>
      <c r="BI34">
        <f t="shared" si="11"/>
        <v>3.3333333333333335</v>
      </c>
      <c r="BJ34">
        <f t="shared" si="12"/>
        <v>5</v>
      </c>
      <c r="BK34">
        <f t="shared" si="13"/>
        <v>5</v>
      </c>
      <c r="BL34">
        <f t="shared" si="14"/>
        <v>4.666666666666667</v>
      </c>
    </row>
    <row r="35" spans="1:64" x14ac:dyDescent="0.2">
      <c r="A35">
        <v>114351206049</v>
      </c>
      <c r="B35">
        <v>426449233</v>
      </c>
      <c r="C35" s="1">
        <v>45099.70140046296</v>
      </c>
      <c r="D35" s="1">
        <v>45099.707916666666</v>
      </c>
      <c r="E35" t="s">
        <v>276</v>
      </c>
      <c r="J35">
        <v>265</v>
      </c>
      <c r="K35" t="s">
        <v>47</v>
      </c>
      <c r="L35">
        <v>4</v>
      </c>
      <c r="M35">
        <v>5</v>
      </c>
      <c r="N35">
        <v>6</v>
      </c>
      <c r="O35">
        <v>1</v>
      </c>
      <c r="P35">
        <v>5</v>
      </c>
      <c r="Q35">
        <v>6</v>
      </c>
      <c r="R35">
        <v>7</v>
      </c>
      <c r="S35">
        <v>6</v>
      </c>
      <c r="T35">
        <v>2</v>
      </c>
      <c r="U35">
        <v>6</v>
      </c>
      <c r="V35">
        <v>5</v>
      </c>
      <c r="W35">
        <v>7</v>
      </c>
      <c r="X35">
        <v>7</v>
      </c>
      <c r="Y35">
        <v>5</v>
      </c>
      <c r="Z35">
        <v>4</v>
      </c>
      <c r="AA35">
        <v>5</v>
      </c>
      <c r="AB35">
        <v>2</v>
      </c>
      <c r="AL35">
        <v>4</v>
      </c>
      <c r="AM35">
        <v>5</v>
      </c>
      <c r="AN35">
        <v>5</v>
      </c>
      <c r="AO35">
        <v>4</v>
      </c>
      <c r="AP35">
        <v>2</v>
      </c>
      <c r="AQ35">
        <v>3</v>
      </c>
      <c r="AR35">
        <v>4</v>
      </c>
      <c r="AS35">
        <v>4</v>
      </c>
      <c r="AT35">
        <v>4</v>
      </c>
      <c r="AU35">
        <v>4</v>
      </c>
      <c r="AV35">
        <v>1</v>
      </c>
      <c r="AW35">
        <v>2</v>
      </c>
      <c r="AX35" s="9">
        <f t="shared" si="0"/>
        <v>4.666666666666667</v>
      </c>
      <c r="AY35" s="10">
        <f t="shared" si="1"/>
        <v>0</v>
      </c>
      <c r="AZ35" s="9">
        <f t="shared" si="6"/>
        <v>1.6666666666666667</v>
      </c>
      <c r="BA35" s="10">
        <f t="shared" si="2"/>
        <v>0</v>
      </c>
      <c r="BB35" s="10">
        <f t="shared" si="15"/>
        <v>3</v>
      </c>
      <c r="BC35" s="10">
        <f t="shared" si="3"/>
        <v>2</v>
      </c>
      <c r="BD35" s="9">
        <f t="shared" si="8"/>
        <v>3</v>
      </c>
      <c r="BE35" s="9">
        <f t="shared" si="4"/>
        <v>5</v>
      </c>
      <c r="BF35" s="10">
        <f t="shared" si="5"/>
        <v>3.75</v>
      </c>
      <c r="BG35">
        <f t="shared" si="9"/>
        <v>7</v>
      </c>
      <c r="BH35">
        <f t="shared" si="10"/>
        <v>3.1111111111111112</v>
      </c>
      <c r="BI35">
        <f t="shared" si="11"/>
        <v>2.6666666666666665</v>
      </c>
      <c r="BJ35">
        <f t="shared" si="12"/>
        <v>4</v>
      </c>
      <c r="BK35">
        <f t="shared" si="13"/>
        <v>4</v>
      </c>
      <c r="BL35">
        <f t="shared" si="14"/>
        <v>2.3333333333333335</v>
      </c>
    </row>
    <row r="36" spans="1:64" x14ac:dyDescent="0.2">
      <c r="A36">
        <v>114351193222</v>
      </c>
      <c r="B36">
        <v>426449233</v>
      </c>
      <c r="C36" s="1">
        <v>45099.69085648148</v>
      </c>
      <c r="D36" s="1">
        <v>45099.693460648145</v>
      </c>
      <c r="E36" t="s">
        <v>282</v>
      </c>
      <c r="J36">
        <v>269</v>
      </c>
      <c r="K36" t="s">
        <v>41</v>
      </c>
      <c r="L36">
        <v>6</v>
      </c>
      <c r="M36">
        <v>3</v>
      </c>
      <c r="N36">
        <v>3</v>
      </c>
      <c r="O36">
        <v>4</v>
      </c>
      <c r="P36">
        <v>4</v>
      </c>
      <c r="Q36">
        <v>3</v>
      </c>
      <c r="R36">
        <v>6</v>
      </c>
      <c r="S36">
        <v>3</v>
      </c>
      <c r="T36">
        <v>3</v>
      </c>
      <c r="U36">
        <v>4</v>
      </c>
      <c r="V36">
        <v>4</v>
      </c>
      <c r="W36">
        <v>4</v>
      </c>
      <c r="X36">
        <v>2</v>
      </c>
      <c r="Y36">
        <v>4</v>
      </c>
      <c r="AL36">
        <v>3</v>
      </c>
      <c r="AM36">
        <v>3</v>
      </c>
      <c r="AN36">
        <v>3</v>
      </c>
      <c r="AO36">
        <v>3</v>
      </c>
      <c r="AP36">
        <v>3</v>
      </c>
      <c r="AQ36">
        <v>3</v>
      </c>
      <c r="AR36">
        <v>3</v>
      </c>
      <c r="AS36">
        <v>3</v>
      </c>
      <c r="AT36">
        <v>3</v>
      </c>
      <c r="AU36">
        <v>3</v>
      </c>
      <c r="AV36">
        <v>3</v>
      </c>
      <c r="AW36">
        <v>3</v>
      </c>
      <c r="AX36" s="9">
        <f t="shared" si="0"/>
        <v>3.3333333333333335</v>
      </c>
      <c r="AY36" s="10">
        <f t="shared" si="1"/>
        <v>2</v>
      </c>
      <c r="AZ36" s="9" t="str">
        <f t="shared" si="6"/>
        <v>N/A</v>
      </c>
      <c r="BA36" s="10" t="str">
        <f t="shared" si="2"/>
        <v>N/A</v>
      </c>
      <c r="BB36" s="10" t="str">
        <f t="shared" si="15"/>
        <v>N/A</v>
      </c>
      <c r="BC36" s="10" t="str">
        <f t="shared" si="3"/>
        <v>N/A</v>
      </c>
      <c r="BD36" s="9" t="str">
        <f t="shared" si="8"/>
        <v>N/A</v>
      </c>
      <c r="BE36" s="9">
        <f t="shared" si="4"/>
        <v>4</v>
      </c>
      <c r="BF36" s="10">
        <f t="shared" si="5"/>
        <v>3</v>
      </c>
      <c r="BG36">
        <f t="shared" si="9"/>
        <v>0</v>
      </c>
      <c r="BH36" t="str">
        <f t="shared" si="10"/>
        <v>N/A</v>
      </c>
      <c r="BI36" t="str">
        <f t="shared" si="11"/>
        <v>N/A</v>
      </c>
      <c r="BJ36" t="str">
        <f t="shared" si="12"/>
        <v>N/A</v>
      </c>
      <c r="BK36">
        <f t="shared" si="13"/>
        <v>0</v>
      </c>
      <c r="BL36" t="str">
        <f t="shared" si="14"/>
        <v>N/A</v>
      </c>
    </row>
    <row r="37" spans="1:64" x14ac:dyDescent="0.2">
      <c r="A37">
        <v>114351848119</v>
      </c>
      <c r="B37">
        <v>426449233</v>
      </c>
      <c r="C37" s="1">
        <v>45100.469247685185</v>
      </c>
      <c r="D37" s="1">
        <v>45100.472696759258</v>
      </c>
      <c r="E37" t="s">
        <v>120</v>
      </c>
      <c r="J37">
        <v>273</v>
      </c>
      <c r="K37" t="s">
        <v>47</v>
      </c>
      <c r="L37">
        <v>5</v>
      </c>
      <c r="M37">
        <v>7</v>
      </c>
      <c r="N37">
        <v>5</v>
      </c>
      <c r="O37">
        <v>2</v>
      </c>
      <c r="P37">
        <v>2</v>
      </c>
      <c r="Q37">
        <v>5</v>
      </c>
      <c r="R37">
        <v>5</v>
      </c>
      <c r="S37">
        <v>7</v>
      </c>
      <c r="T37">
        <v>6</v>
      </c>
      <c r="U37">
        <v>7</v>
      </c>
      <c r="V37">
        <v>3</v>
      </c>
      <c r="W37">
        <v>7</v>
      </c>
      <c r="X37">
        <v>3</v>
      </c>
      <c r="Y37">
        <v>7</v>
      </c>
      <c r="Z37">
        <v>6</v>
      </c>
      <c r="AA37">
        <v>2</v>
      </c>
      <c r="AB37">
        <v>3</v>
      </c>
      <c r="AL37">
        <v>5</v>
      </c>
      <c r="AM37">
        <v>5</v>
      </c>
      <c r="AN37">
        <v>5</v>
      </c>
      <c r="AO37">
        <v>3</v>
      </c>
      <c r="AP37">
        <v>1</v>
      </c>
      <c r="AQ37">
        <v>3</v>
      </c>
      <c r="AR37">
        <v>3</v>
      </c>
      <c r="AS37">
        <v>1</v>
      </c>
      <c r="AT37">
        <v>2</v>
      </c>
      <c r="AU37">
        <v>3</v>
      </c>
      <c r="AV37">
        <v>3</v>
      </c>
      <c r="AW37">
        <v>3</v>
      </c>
      <c r="AX37" s="9">
        <f t="shared" si="0"/>
        <v>6.666666666666667</v>
      </c>
      <c r="AY37" s="10">
        <f t="shared" si="1"/>
        <v>8</v>
      </c>
      <c r="AZ37" s="9">
        <f t="shared" si="6"/>
        <v>2.6666666666666665</v>
      </c>
      <c r="BA37" s="10">
        <f t="shared" si="2"/>
        <v>2</v>
      </c>
      <c r="BB37" s="10">
        <f t="shared" si="15"/>
        <v>4</v>
      </c>
      <c r="BC37" s="10">
        <f t="shared" si="3"/>
        <v>2</v>
      </c>
      <c r="BD37" s="9">
        <f t="shared" si="8"/>
        <v>2.3333333333333335</v>
      </c>
      <c r="BE37" s="9">
        <f t="shared" si="4"/>
        <v>3.8</v>
      </c>
      <c r="BF37" s="10">
        <f t="shared" si="5"/>
        <v>4</v>
      </c>
      <c r="BG37">
        <f t="shared" si="9"/>
        <v>9</v>
      </c>
      <c r="BH37">
        <f t="shared" si="10"/>
        <v>2.4444444444444446</v>
      </c>
      <c r="BI37">
        <f t="shared" si="11"/>
        <v>3.333333333333333</v>
      </c>
      <c r="BJ37">
        <f t="shared" si="12"/>
        <v>4</v>
      </c>
      <c r="BK37">
        <f t="shared" si="13"/>
        <v>4</v>
      </c>
      <c r="BL37">
        <f t="shared" si="14"/>
        <v>3</v>
      </c>
    </row>
    <row r="38" spans="1:64" x14ac:dyDescent="0.2">
      <c r="A38">
        <v>114351190068</v>
      </c>
      <c r="B38">
        <v>426449233</v>
      </c>
      <c r="C38" s="1">
        <v>45099.688136574077</v>
      </c>
      <c r="D38" s="1">
        <v>45099.692037037035</v>
      </c>
      <c r="E38" t="s">
        <v>284</v>
      </c>
      <c r="J38">
        <v>277</v>
      </c>
      <c r="K38" t="s">
        <v>47</v>
      </c>
      <c r="L38">
        <v>3</v>
      </c>
      <c r="M38">
        <v>7</v>
      </c>
      <c r="N38">
        <v>3</v>
      </c>
      <c r="O38">
        <v>2</v>
      </c>
      <c r="P38">
        <v>1</v>
      </c>
      <c r="Q38">
        <v>7</v>
      </c>
      <c r="R38">
        <v>4</v>
      </c>
      <c r="S38">
        <v>7</v>
      </c>
      <c r="T38">
        <v>5</v>
      </c>
      <c r="U38">
        <v>7</v>
      </c>
      <c r="V38">
        <v>1</v>
      </c>
      <c r="W38">
        <v>7</v>
      </c>
      <c r="X38">
        <v>1</v>
      </c>
      <c r="Y38">
        <v>7</v>
      </c>
      <c r="Z38">
        <v>2</v>
      </c>
      <c r="AA38">
        <v>4</v>
      </c>
      <c r="AB38">
        <v>2</v>
      </c>
      <c r="AL38">
        <v>4</v>
      </c>
      <c r="AM38">
        <v>6</v>
      </c>
      <c r="AN38">
        <v>5</v>
      </c>
      <c r="AO38">
        <v>4</v>
      </c>
      <c r="AP38">
        <v>6</v>
      </c>
      <c r="AQ38">
        <v>5</v>
      </c>
      <c r="AR38">
        <v>2</v>
      </c>
      <c r="AS38">
        <v>1</v>
      </c>
      <c r="AT38">
        <v>3</v>
      </c>
      <c r="AU38">
        <v>3</v>
      </c>
      <c r="AV38">
        <v>4</v>
      </c>
      <c r="AW38">
        <v>4</v>
      </c>
      <c r="AX38" s="9">
        <f t="shared" si="0"/>
        <v>6.333333333333333</v>
      </c>
      <c r="AY38" s="10">
        <f t="shared" si="1"/>
        <v>12</v>
      </c>
      <c r="AZ38" s="9">
        <f t="shared" si="6"/>
        <v>0</v>
      </c>
      <c r="BA38" s="10">
        <f t="shared" si="2"/>
        <v>0</v>
      </c>
      <c r="BB38" s="10">
        <f t="shared" si="15"/>
        <v>0</v>
      </c>
      <c r="BC38" s="10">
        <f t="shared" si="3"/>
        <v>0</v>
      </c>
      <c r="BD38" s="9">
        <f t="shared" si="8"/>
        <v>5</v>
      </c>
      <c r="BE38" s="9">
        <f t="shared" si="4"/>
        <v>3.4</v>
      </c>
      <c r="BF38" s="10">
        <f t="shared" si="5"/>
        <v>3</v>
      </c>
      <c r="BG38">
        <f t="shared" si="9"/>
        <v>9</v>
      </c>
      <c r="BH38">
        <f t="shared" si="10"/>
        <v>3.5555555555555554</v>
      </c>
      <c r="BI38">
        <f t="shared" si="11"/>
        <v>2.3333333333333335</v>
      </c>
      <c r="BJ38">
        <f t="shared" si="12"/>
        <v>5</v>
      </c>
      <c r="BK38">
        <f t="shared" si="13"/>
        <v>5</v>
      </c>
      <c r="BL38">
        <f t="shared" si="14"/>
        <v>3</v>
      </c>
    </row>
    <row r="39" spans="1:64" x14ac:dyDescent="0.2">
      <c r="A39">
        <v>114351271786</v>
      </c>
      <c r="B39">
        <v>426449233</v>
      </c>
      <c r="C39" s="1">
        <v>45099.758738425924</v>
      </c>
      <c r="D39" s="1">
        <v>45099.762800925928</v>
      </c>
      <c r="E39" t="s">
        <v>266</v>
      </c>
      <c r="J39">
        <v>281</v>
      </c>
      <c r="K39" t="s">
        <v>47</v>
      </c>
      <c r="L39">
        <v>7</v>
      </c>
      <c r="M39">
        <v>7</v>
      </c>
      <c r="N39">
        <v>6</v>
      </c>
      <c r="O39">
        <v>1</v>
      </c>
      <c r="P39">
        <v>5</v>
      </c>
      <c r="Q39">
        <v>5</v>
      </c>
      <c r="R39">
        <v>6</v>
      </c>
      <c r="S39">
        <v>6</v>
      </c>
      <c r="T39">
        <v>4</v>
      </c>
      <c r="U39">
        <v>7</v>
      </c>
      <c r="V39">
        <v>2</v>
      </c>
      <c r="W39">
        <v>7</v>
      </c>
      <c r="X39">
        <v>1</v>
      </c>
      <c r="Y39">
        <v>6</v>
      </c>
      <c r="Z39">
        <v>4</v>
      </c>
      <c r="AA39">
        <v>4</v>
      </c>
      <c r="AB39">
        <v>5</v>
      </c>
      <c r="AL39">
        <v>4</v>
      </c>
      <c r="AM39">
        <v>5</v>
      </c>
      <c r="AN39">
        <v>5</v>
      </c>
      <c r="AO39">
        <v>4</v>
      </c>
      <c r="AP39">
        <v>5</v>
      </c>
      <c r="AQ39">
        <v>5</v>
      </c>
      <c r="AR39">
        <v>3</v>
      </c>
      <c r="AS39">
        <v>3</v>
      </c>
      <c r="AT39">
        <v>5</v>
      </c>
      <c r="AU39">
        <v>3</v>
      </c>
      <c r="AV39">
        <v>3</v>
      </c>
      <c r="AW39">
        <v>5</v>
      </c>
      <c r="AX39" s="9">
        <f t="shared" si="0"/>
        <v>5.666666666666667</v>
      </c>
      <c r="AY39" s="10">
        <f t="shared" si="1"/>
        <v>10</v>
      </c>
      <c r="AZ39" s="9">
        <f t="shared" si="6"/>
        <v>0</v>
      </c>
      <c r="BA39" s="10">
        <f t="shared" si="2"/>
        <v>0</v>
      </c>
      <c r="BB39" s="10">
        <f t="shared" si="15"/>
        <v>0</v>
      </c>
      <c r="BC39" s="10">
        <f t="shared" si="3"/>
        <v>0</v>
      </c>
      <c r="BD39" s="9">
        <f t="shared" si="8"/>
        <v>4.666666666666667</v>
      </c>
      <c r="BE39" s="9">
        <f t="shared" si="4"/>
        <v>4.5999999999999996</v>
      </c>
      <c r="BF39" s="10">
        <f t="shared" si="5"/>
        <v>4.25</v>
      </c>
      <c r="BG39">
        <f t="shared" si="9"/>
        <v>3</v>
      </c>
      <c r="BH39">
        <f t="shared" si="10"/>
        <v>4</v>
      </c>
      <c r="BI39">
        <f t="shared" si="11"/>
        <v>1.3333333333333335</v>
      </c>
      <c r="BJ39">
        <f t="shared" si="12"/>
        <v>2</v>
      </c>
      <c r="BK39">
        <f t="shared" si="13"/>
        <v>2</v>
      </c>
      <c r="BL39">
        <f t="shared" si="14"/>
        <v>1.0000000000000004</v>
      </c>
    </row>
    <row r="40" spans="1:64" x14ac:dyDescent="0.2">
      <c r="A40">
        <v>114352198602</v>
      </c>
      <c r="B40">
        <v>426449233</v>
      </c>
      <c r="C40" s="1">
        <v>45100.77484953704</v>
      </c>
      <c r="D40" s="1">
        <v>45102.433425925927</v>
      </c>
      <c r="E40" t="s">
        <v>230</v>
      </c>
      <c r="J40">
        <v>285</v>
      </c>
      <c r="K40" t="s">
        <v>45</v>
      </c>
      <c r="L40">
        <v>1</v>
      </c>
      <c r="M40">
        <v>1</v>
      </c>
      <c r="N40">
        <v>1</v>
      </c>
      <c r="O40">
        <v>1</v>
      </c>
      <c r="P40">
        <v>1</v>
      </c>
      <c r="Q40">
        <v>1</v>
      </c>
      <c r="R40">
        <v>1</v>
      </c>
      <c r="S40">
        <v>1</v>
      </c>
      <c r="T40">
        <v>1</v>
      </c>
      <c r="U40">
        <v>1</v>
      </c>
      <c r="V40">
        <v>1</v>
      </c>
      <c r="W40">
        <v>1</v>
      </c>
      <c r="X40">
        <v>1</v>
      </c>
      <c r="Y40">
        <v>1</v>
      </c>
      <c r="AL40">
        <v>1</v>
      </c>
      <c r="AM40">
        <v>1</v>
      </c>
      <c r="AN40">
        <v>1</v>
      </c>
      <c r="AO40">
        <v>1</v>
      </c>
      <c r="AP40">
        <v>1</v>
      </c>
      <c r="AQ40">
        <v>1</v>
      </c>
      <c r="AR40">
        <v>1</v>
      </c>
      <c r="AS40">
        <v>1</v>
      </c>
      <c r="AT40">
        <v>1</v>
      </c>
      <c r="AU40">
        <v>1</v>
      </c>
      <c r="AV40">
        <v>1</v>
      </c>
      <c r="AW40">
        <v>1</v>
      </c>
      <c r="AX40" s="9">
        <f t="shared" si="0"/>
        <v>1</v>
      </c>
      <c r="AY40" s="10">
        <f t="shared" si="1"/>
        <v>0</v>
      </c>
      <c r="AZ40" s="9" t="str">
        <f t="shared" si="6"/>
        <v>N/A</v>
      </c>
      <c r="BA40" s="10" t="str">
        <f t="shared" si="2"/>
        <v>N/A</v>
      </c>
      <c r="BB40" s="10" t="str">
        <f t="shared" si="15"/>
        <v>N/A</v>
      </c>
      <c r="BC40" s="10" t="str">
        <f t="shared" si="3"/>
        <v>N/A</v>
      </c>
      <c r="BD40" s="9" t="str">
        <f t="shared" si="8"/>
        <v>N/A</v>
      </c>
      <c r="BE40" s="9">
        <f t="shared" si="4"/>
        <v>1</v>
      </c>
      <c r="BF40" s="10">
        <f t="shared" si="5"/>
        <v>1</v>
      </c>
      <c r="BG40">
        <f t="shared" si="9"/>
        <v>0</v>
      </c>
      <c r="BH40" t="str">
        <f t="shared" si="10"/>
        <v>N/A</v>
      </c>
      <c r="BI40" t="str">
        <f t="shared" si="11"/>
        <v>N/A</v>
      </c>
      <c r="BJ40" t="str">
        <f t="shared" si="12"/>
        <v>N/A</v>
      </c>
      <c r="BK40">
        <f t="shared" si="13"/>
        <v>0</v>
      </c>
      <c r="BL40" t="str">
        <f t="shared" si="14"/>
        <v>N/A</v>
      </c>
    </row>
    <row r="41" spans="1:64" x14ac:dyDescent="0.2">
      <c r="A41">
        <v>114351217431</v>
      </c>
      <c r="B41">
        <v>426449233</v>
      </c>
      <c r="C41" s="1">
        <v>45099.711331018516</v>
      </c>
      <c r="D41" s="1">
        <v>45099.713321759256</v>
      </c>
      <c r="E41" t="s">
        <v>274</v>
      </c>
      <c r="J41">
        <v>289</v>
      </c>
      <c r="K41" t="s">
        <v>53</v>
      </c>
      <c r="L41">
        <v>5</v>
      </c>
      <c r="M41">
        <v>5</v>
      </c>
      <c r="N41">
        <v>4</v>
      </c>
      <c r="O41">
        <v>1</v>
      </c>
      <c r="P41">
        <v>3</v>
      </c>
      <c r="Q41">
        <v>3</v>
      </c>
      <c r="R41">
        <v>4</v>
      </c>
      <c r="S41">
        <v>5</v>
      </c>
      <c r="T41">
        <v>4</v>
      </c>
      <c r="U41">
        <v>7</v>
      </c>
      <c r="V41">
        <v>3</v>
      </c>
      <c r="W41">
        <v>7</v>
      </c>
      <c r="X41">
        <v>3</v>
      </c>
      <c r="Y41">
        <v>5</v>
      </c>
      <c r="AC41">
        <v>3</v>
      </c>
      <c r="AD41">
        <v>3</v>
      </c>
      <c r="AE41">
        <v>5</v>
      </c>
      <c r="AL41">
        <v>4</v>
      </c>
      <c r="AM41">
        <v>5</v>
      </c>
      <c r="AN41">
        <v>4</v>
      </c>
      <c r="AO41">
        <v>5</v>
      </c>
      <c r="AP41">
        <v>6</v>
      </c>
      <c r="AQ41">
        <v>6</v>
      </c>
      <c r="AR41">
        <v>3</v>
      </c>
      <c r="AS41">
        <v>3</v>
      </c>
      <c r="AT41">
        <v>2</v>
      </c>
      <c r="AU41">
        <v>3</v>
      </c>
      <c r="AV41">
        <v>4</v>
      </c>
      <c r="AW41">
        <v>5</v>
      </c>
      <c r="AX41" s="9">
        <f t="shared" si="0"/>
        <v>5.333333333333333</v>
      </c>
      <c r="AY41" s="10">
        <f t="shared" si="1"/>
        <v>6</v>
      </c>
      <c r="AZ41" s="9">
        <f t="shared" si="6"/>
        <v>1.3333333333333333</v>
      </c>
      <c r="BA41" s="10">
        <f t="shared" si="2"/>
        <v>1</v>
      </c>
      <c r="BB41" s="10">
        <f t="shared" si="15"/>
        <v>1</v>
      </c>
      <c r="BC41" s="10">
        <f t="shared" si="3"/>
        <v>2</v>
      </c>
      <c r="BD41" s="9">
        <f t="shared" si="8"/>
        <v>4.333333333333333</v>
      </c>
      <c r="BE41" s="9">
        <f t="shared" si="4"/>
        <v>3</v>
      </c>
      <c r="BF41" s="10">
        <f t="shared" si="5"/>
        <v>3.75</v>
      </c>
      <c r="BG41">
        <f t="shared" si="9"/>
        <v>9</v>
      </c>
      <c r="BH41">
        <f t="shared" si="10"/>
        <v>3.6666666666666665</v>
      </c>
      <c r="BI41">
        <f t="shared" si="11"/>
        <v>2</v>
      </c>
      <c r="BJ41">
        <f t="shared" si="12"/>
        <v>3</v>
      </c>
      <c r="BK41">
        <f t="shared" si="13"/>
        <v>3</v>
      </c>
      <c r="BL41">
        <f t="shared" si="14"/>
        <v>3.0000000000000004</v>
      </c>
    </row>
    <row r="42" spans="1:64" x14ac:dyDescent="0.2">
      <c r="A42">
        <v>114351217227</v>
      </c>
      <c r="B42">
        <v>426449233</v>
      </c>
      <c r="C42" s="1">
        <v>45099.710995370369</v>
      </c>
      <c r="D42" s="1">
        <v>45099.713865740741</v>
      </c>
      <c r="E42" t="s">
        <v>273</v>
      </c>
      <c r="J42">
        <v>297</v>
      </c>
      <c r="K42" t="s">
        <v>53</v>
      </c>
      <c r="L42">
        <v>2</v>
      </c>
      <c r="M42">
        <v>4</v>
      </c>
      <c r="N42">
        <v>2</v>
      </c>
      <c r="O42">
        <v>4</v>
      </c>
      <c r="P42">
        <v>1</v>
      </c>
      <c r="Q42">
        <v>6</v>
      </c>
      <c r="R42">
        <v>3</v>
      </c>
      <c r="S42">
        <v>5</v>
      </c>
      <c r="T42">
        <v>3</v>
      </c>
      <c r="U42">
        <v>7</v>
      </c>
      <c r="V42">
        <v>2</v>
      </c>
      <c r="W42">
        <v>4</v>
      </c>
      <c r="X42">
        <v>2</v>
      </c>
      <c r="Y42">
        <v>4</v>
      </c>
      <c r="AC42">
        <v>5</v>
      </c>
      <c r="AD42">
        <v>3</v>
      </c>
      <c r="AE42">
        <v>5</v>
      </c>
      <c r="AL42">
        <v>3</v>
      </c>
      <c r="AM42">
        <v>1</v>
      </c>
      <c r="AN42">
        <v>2</v>
      </c>
      <c r="AO42">
        <v>4</v>
      </c>
      <c r="AP42">
        <v>5</v>
      </c>
      <c r="AQ42">
        <v>6</v>
      </c>
      <c r="AR42">
        <v>1</v>
      </c>
      <c r="AS42">
        <v>1</v>
      </c>
      <c r="AT42">
        <v>1</v>
      </c>
      <c r="AU42">
        <v>4</v>
      </c>
      <c r="AV42">
        <v>3</v>
      </c>
      <c r="AW42">
        <v>5</v>
      </c>
      <c r="AX42" s="9">
        <f t="shared" si="0"/>
        <v>5</v>
      </c>
      <c r="AY42" s="10">
        <f t="shared" si="1"/>
        <v>4</v>
      </c>
      <c r="AZ42" s="9">
        <f t="shared" si="6"/>
        <v>3</v>
      </c>
      <c r="BA42" s="10">
        <f t="shared" si="2"/>
        <v>1</v>
      </c>
      <c r="BB42" s="10">
        <f t="shared" si="15"/>
        <v>4</v>
      </c>
      <c r="BC42" s="10">
        <f t="shared" si="3"/>
        <v>4</v>
      </c>
      <c r="BD42" s="9">
        <f t="shared" si="8"/>
        <v>2</v>
      </c>
      <c r="BE42" s="9">
        <f t="shared" si="4"/>
        <v>3.2</v>
      </c>
      <c r="BF42" s="10">
        <f t="shared" si="5"/>
        <v>4</v>
      </c>
      <c r="BG42">
        <f t="shared" si="9"/>
        <v>12</v>
      </c>
      <c r="BH42">
        <f t="shared" si="10"/>
        <v>2.3333333333333335</v>
      </c>
      <c r="BI42">
        <f t="shared" si="11"/>
        <v>3.333333333333333</v>
      </c>
      <c r="BJ42">
        <f t="shared" si="12"/>
        <v>4</v>
      </c>
      <c r="BK42">
        <f t="shared" si="13"/>
        <v>4</v>
      </c>
      <c r="BL42">
        <f t="shared" si="14"/>
        <v>4</v>
      </c>
    </row>
    <row r="43" spans="1:64" x14ac:dyDescent="0.2">
      <c r="A43">
        <v>114351306802</v>
      </c>
      <c r="B43">
        <v>426449233</v>
      </c>
      <c r="C43" s="1">
        <v>45099.796446759261</v>
      </c>
      <c r="D43" s="1">
        <v>45099.801782407405</v>
      </c>
      <c r="E43" t="s">
        <v>264</v>
      </c>
      <c r="J43">
        <v>301</v>
      </c>
      <c r="K43" t="s">
        <v>49</v>
      </c>
      <c r="L43">
        <v>7</v>
      </c>
      <c r="M43">
        <v>7</v>
      </c>
      <c r="N43">
        <v>5</v>
      </c>
      <c r="O43">
        <v>1</v>
      </c>
      <c r="P43">
        <v>6</v>
      </c>
      <c r="Q43">
        <v>1</v>
      </c>
      <c r="R43">
        <v>4</v>
      </c>
      <c r="S43">
        <v>6</v>
      </c>
      <c r="T43">
        <v>3</v>
      </c>
      <c r="U43">
        <v>6</v>
      </c>
      <c r="V43">
        <v>3</v>
      </c>
      <c r="W43">
        <v>7</v>
      </c>
      <c r="X43">
        <v>2</v>
      </c>
      <c r="Y43">
        <v>6</v>
      </c>
      <c r="AF43">
        <v>6</v>
      </c>
      <c r="AG43">
        <v>6</v>
      </c>
      <c r="AH43">
        <v>6</v>
      </c>
      <c r="AL43">
        <v>4</v>
      </c>
      <c r="AM43">
        <v>6</v>
      </c>
      <c r="AN43">
        <v>6</v>
      </c>
      <c r="AO43">
        <v>1</v>
      </c>
      <c r="AP43">
        <v>1</v>
      </c>
      <c r="AQ43">
        <v>2</v>
      </c>
      <c r="AR43">
        <v>6</v>
      </c>
      <c r="AS43">
        <v>6</v>
      </c>
      <c r="AT43">
        <v>6</v>
      </c>
      <c r="AU43">
        <v>2</v>
      </c>
      <c r="AV43">
        <v>1</v>
      </c>
      <c r="AW43">
        <v>3</v>
      </c>
      <c r="AX43" s="9">
        <f t="shared" si="0"/>
        <v>5</v>
      </c>
      <c r="AY43" s="10">
        <f t="shared" si="1"/>
        <v>8</v>
      </c>
      <c r="AZ43" s="9">
        <f t="shared" si="6"/>
        <v>4</v>
      </c>
      <c r="BA43" s="10">
        <f t="shared" si="2"/>
        <v>4</v>
      </c>
      <c r="BB43" s="10">
        <f t="shared" si="15"/>
        <v>5</v>
      </c>
      <c r="BC43" s="10">
        <f t="shared" si="3"/>
        <v>3</v>
      </c>
      <c r="BD43" s="9">
        <f t="shared" si="8"/>
        <v>2</v>
      </c>
      <c r="BE43" s="9">
        <f t="shared" si="4"/>
        <v>3.4</v>
      </c>
      <c r="BF43" s="10">
        <f t="shared" si="5"/>
        <v>5.5</v>
      </c>
      <c r="BG43">
        <f t="shared" si="9"/>
        <v>14</v>
      </c>
      <c r="BH43">
        <f t="shared" si="10"/>
        <v>2.8888888888888888</v>
      </c>
      <c r="BI43">
        <f t="shared" si="11"/>
        <v>3.3333333333333335</v>
      </c>
      <c r="BJ43">
        <f t="shared" si="12"/>
        <v>5</v>
      </c>
      <c r="BK43">
        <f t="shared" si="13"/>
        <v>5</v>
      </c>
      <c r="BL43">
        <f t="shared" si="14"/>
        <v>4.666666666666667</v>
      </c>
    </row>
    <row r="44" spans="1:64" x14ac:dyDescent="0.2">
      <c r="A44">
        <v>114351682713</v>
      </c>
      <c r="B44">
        <v>426449233</v>
      </c>
      <c r="C44" s="1">
        <v>45100.301435185182</v>
      </c>
      <c r="D44" s="1">
        <v>45100.303981481484</v>
      </c>
      <c r="E44" t="s">
        <v>250</v>
      </c>
      <c r="J44">
        <v>305</v>
      </c>
      <c r="K44" t="s">
        <v>53</v>
      </c>
      <c r="L44">
        <v>4</v>
      </c>
      <c r="M44">
        <v>4</v>
      </c>
      <c r="N44">
        <v>4</v>
      </c>
      <c r="O44">
        <v>2</v>
      </c>
      <c r="P44">
        <v>2</v>
      </c>
      <c r="Q44">
        <v>4</v>
      </c>
      <c r="R44">
        <v>2</v>
      </c>
      <c r="S44">
        <v>6</v>
      </c>
      <c r="T44">
        <v>5</v>
      </c>
      <c r="U44">
        <v>7</v>
      </c>
      <c r="V44">
        <v>6</v>
      </c>
      <c r="W44">
        <v>6</v>
      </c>
      <c r="X44">
        <v>7</v>
      </c>
      <c r="Y44">
        <v>6</v>
      </c>
      <c r="AC44">
        <v>6</v>
      </c>
      <c r="AD44">
        <v>4</v>
      </c>
      <c r="AE44">
        <v>4</v>
      </c>
      <c r="AL44">
        <v>2</v>
      </c>
      <c r="AM44">
        <v>5</v>
      </c>
      <c r="AN44">
        <v>5</v>
      </c>
      <c r="AO44">
        <v>5</v>
      </c>
      <c r="AP44">
        <v>6</v>
      </c>
      <c r="AQ44">
        <v>6</v>
      </c>
      <c r="AR44">
        <v>1</v>
      </c>
      <c r="AS44">
        <v>1</v>
      </c>
      <c r="AT44">
        <v>1</v>
      </c>
      <c r="AU44">
        <v>3</v>
      </c>
      <c r="AV44">
        <v>2</v>
      </c>
      <c r="AW44">
        <v>6</v>
      </c>
      <c r="AX44" s="9">
        <f t="shared" si="0"/>
        <v>6</v>
      </c>
      <c r="AY44" s="10">
        <f t="shared" si="1"/>
        <v>-1</v>
      </c>
      <c r="AZ44" s="9">
        <f t="shared" si="6"/>
        <v>1.6666666666666667</v>
      </c>
      <c r="BA44" s="10">
        <f t="shared" si="2"/>
        <v>3</v>
      </c>
      <c r="BB44" s="10">
        <f t="shared" si="15"/>
        <v>1</v>
      </c>
      <c r="BC44" s="10">
        <f t="shared" si="3"/>
        <v>1</v>
      </c>
      <c r="BD44" s="9">
        <f t="shared" si="8"/>
        <v>4</v>
      </c>
      <c r="BE44" s="9">
        <f t="shared" si="4"/>
        <v>2.8</v>
      </c>
      <c r="BF44" s="10">
        <f t="shared" si="5"/>
        <v>4</v>
      </c>
      <c r="BG44">
        <f t="shared" si="9"/>
        <v>14</v>
      </c>
      <c r="BH44">
        <f t="shared" si="10"/>
        <v>2.8888888888888888</v>
      </c>
      <c r="BI44">
        <f t="shared" si="11"/>
        <v>3.3333333333333335</v>
      </c>
      <c r="BJ44">
        <f t="shared" si="12"/>
        <v>5</v>
      </c>
      <c r="BK44">
        <f t="shared" si="13"/>
        <v>5</v>
      </c>
      <c r="BL44">
        <f t="shared" si="14"/>
        <v>4.666666666666667</v>
      </c>
    </row>
    <row r="45" spans="1:64" x14ac:dyDescent="0.2">
      <c r="A45">
        <v>114351465059</v>
      </c>
      <c r="B45">
        <v>426449233</v>
      </c>
      <c r="C45" s="1">
        <v>45100.005856481483</v>
      </c>
      <c r="D45" s="1">
        <v>45100.008900462963</v>
      </c>
      <c r="E45" t="s">
        <v>253</v>
      </c>
      <c r="J45">
        <v>309</v>
      </c>
      <c r="K45" t="s">
        <v>41</v>
      </c>
      <c r="L45">
        <v>4</v>
      </c>
      <c r="M45">
        <v>7</v>
      </c>
      <c r="N45">
        <v>3</v>
      </c>
      <c r="O45">
        <v>1</v>
      </c>
      <c r="P45">
        <v>4</v>
      </c>
      <c r="Q45">
        <v>3</v>
      </c>
      <c r="R45">
        <v>7</v>
      </c>
      <c r="S45">
        <v>4</v>
      </c>
      <c r="T45">
        <v>1</v>
      </c>
      <c r="U45">
        <v>1</v>
      </c>
      <c r="V45">
        <v>3</v>
      </c>
      <c r="W45">
        <v>7</v>
      </c>
      <c r="X45">
        <v>4</v>
      </c>
      <c r="Y45">
        <v>7</v>
      </c>
      <c r="AL45">
        <v>4</v>
      </c>
      <c r="AM45">
        <v>4</v>
      </c>
      <c r="AN45">
        <v>4</v>
      </c>
      <c r="AO45">
        <v>3</v>
      </c>
      <c r="AP45">
        <v>1</v>
      </c>
      <c r="AQ45">
        <v>4</v>
      </c>
      <c r="AR45">
        <v>3</v>
      </c>
      <c r="AS45">
        <v>2</v>
      </c>
      <c r="AT45">
        <v>4</v>
      </c>
      <c r="AU45">
        <v>2</v>
      </c>
      <c r="AV45">
        <v>1</v>
      </c>
      <c r="AW45">
        <v>3</v>
      </c>
      <c r="AX45" s="9">
        <f t="shared" si="0"/>
        <v>2</v>
      </c>
      <c r="AY45" s="10">
        <f t="shared" si="1"/>
        <v>7</v>
      </c>
      <c r="AZ45" s="9" t="str">
        <f t="shared" si="6"/>
        <v>N/A</v>
      </c>
      <c r="BA45" s="10" t="str">
        <f t="shared" si="2"/>
        <v>N/A</v>
      </c>
      <c r="BB45" s="10" t="str">
        <f t="shared" si="15"/>
        <v>N/A</v>
      </c>
      <c r="BC45" s="10" t="str">
        <f t="shared" si="3"/>
        <v>N/A</v>
      </c>
      <c r="BD45" s="9" t="str">
        <f t="shared" si="8"/>
        <v>N/A</v>
      </c>
      <c r="BE45" s="9">
        <f t="shared" si="4"/>
        <v>3.6</v>
      </c>
      <c r="BF45" s="10">
        <f t="shared" si="5"/>
        <v>4</v>
      </c>
      <c r="BG45">
        <f t="shared" si="9"/>
        <v>6</v>
      </c>
      <c r="BH45" t="str">
        <f t="shared" si="10"/>
        <v>N/A</v>
      </c>
      <c r="BI45" t="str">
        <f t="shared" si="11"/>
        <v>N/A</v>
      </c>
      <c r="BJ45" t="str">
        <f t="shared" si="12"/>
        <v>N/A</v>
      </c>
      <c r="BK45">
        <f t="shared" si="13"/>
        <v>3</v>
      </c>
      <c r="BL45" t="str">
        <f t="shared" si="14"/>
        <v>N/A</v>
      </c>
    </row>
    <row r="46" spans="1:64" x14ac:dyDescent="0.2">
      <c r="A46">
        <v>114351306312</v>
      </c>
      <c r="B46">
        <v>426449233</v>
      </c>
      <c r="C46" s="1">
        <v>45099.795798611114</v>
      </c>
      <c r="D46" s="1">
        <v>45099.802951388891</v>
      </c>
      <c r="E46" t="s">
        <v>263</v>
      </c>
      <c r="J46">
        <v>313</v>
      </c>
      <c r="K46" t="s">
        <v>47</v>
      </c>
      <c r="L46">
        <v>7</v>
      </c>
      <c r="M46">
        <v>6</v>
      </c>
      <c r="N46">
        <v>3</v>
      </c>
      <c r="O46">
        <v>2</v>
      </c>
      <c r="P46">
        <v>6</v>
      </c>
      <c r="Q46">
        <v>2</v>
      </c>
      <c r="R46">
        <v>7</v>
      </c>
      <c r="S46">
        <v>7</v>
      </c>
      <c r="T46">
        <v>5</v>
      </c>
      <c r="U46">
        <v>7</v>
      </c>
      <c r="V46">
        <v>2</v>
      </c>
      <c r="W46">
        <v>7</v>
      </c>
      <c r="X46">
        <v>2</v>
      </c>
      <c r="Y46">
        <v>7</v>
      </c>
      <c r="Z46">
        <v>4</v>
      </c>
      <c r="AA46">
        <v>3</v>
      </c>
      <c r="AB46">
        <v>5</v>
      </c>
      <c r="AL46">
        <v>5</v>
      </c>
      <c r="AM46">
        <v>5</v>
      </c>
      <c r="AN46">
        <v>6</v>
      </c>
      <c r="AO46">
        <v>4</v>
      </c>
      <c r="AP46">
        <v>2</v>
      </c>
      <c r="AQ46">
        <v>4</v>
      </c>
      <c r="AR46">
        <v>3</v>
      </c>
      <c r="AS46">
        <v>3</v>
      </c>
      <c r="AT46">
        <v>4</v>
      </c>
      <c r="AU46">
        <v>3</v>
      </c>
      <c r="AV46">
        <v>2</v>
      </c>
      <c r="AW46">
        <v>4</v>
      </c>
      <c r="AX46" s="9">
        <f t="shared" si="0"/>
        <v>6.333333333333333</v>
      </c>
      <c r="AY46" s="10">
        <f t="shared" si="1"/>
        <v>10</v>
      </c>
      <c r="AZ46" s="9">
        <f t="shared" si="6"/>
        <v>2</v>
      </c>
      <c r="BA46" s="10">
        <f t="shared" si="2"/>
        <v>1</v>
      </c>
      <c r="BB46" s="10">
        <f t="shared" si="15"/>
        <v>3</v>
      </c>
      <c r="BC46" s="10">
        <f t="shared" si="3"/>
        <v>2</v>
      </c>
      <c r="BD46" s="9">
        <f t="shared" si="8"/>
        <v>3.3333333333333335</v>
      </c>
      <c r="BE46" s="9">
        <f t="shared" si="4"/>
        <v>4</v>
      </c>
      <c r="BF46" s="10">
        <f t="shared" si="5"/>
        <v>4.25</v>
      </c>
      <c r="BG46">
        <f t="shared" si="9"/>
        <v>7</v>
      </c>
      <c r="BH46">
        <f t="shared" si="10"/>
        <v>3.2222222222222223</v>
      </c>
      <c r="BI46">
        <f t="shared" si="11"/>
        <v>2.6666666666666665</v>
      </c>
      <c r="BJ46">
        <f t="shared" si="12"/>
        <v>3</v>
      </c>
      <c r="BK46">
        <f t="shared" si="13"/>
        <v>3</v>
      </c>
      <c r="BL46">
        <f t="shared" si="14"/>
        <v>2.333333333333333</v>
      </c>
    </row>
    <row r="47" spans="1:64" x14ac:dyDescent="0.2">
      <c r="A47">
        <v>114351231517</v>
      </c>
      <c r="B47">
        <v>426449233</v>
      </c>
      <c r="C47" s="1">
        <v>45099.72252314815</v>
      </c>
      <c r="D47" s="1">
        <v>45099.735034722224</v>
      </c>
      <c r="E47" t="s">
        <v>271</v>
      </c>
      <c r="J47">
        <v>317</v>
      </c>
      <c r="K47" t="s">
        <v>49</v>
      </c>
      <c r="L47">
        <v>4</v>
      </c>
      <c r="M47">
        <v>3</v>
      </c>
      <c r="N47">
        <v>4</v>
      </c>
      <c r="O47">
        <v>2</v>
      </c>
      <c r="P47">
        <v>3</v>
      </c>
      <c r="Q47">
        <v>1</v>
      </c>
      <c r="R47">
        <v>5</v>
      </c>
      <c r="S47">
        <v>4</v>
      </c>
      <c r="T47">
        <v>1</v>
      </c>
      <c r="U47">
        <v>7</v>
      </c>
      <c r="V47">
        <v>5</v>
      </c>
      <c r="W47">
        <v>7</v>
      </c>
      <c r="X47">
        <v>7</v>
      </c>
      <c r="Y47">
        <v>7</v>
      </c>
      <c r="AF47">
        <v>2</v>
      </c>
      <c r="AG47">
        <v>5</v>
      </c>
      <c r="AH47">
        <v>5</v>
      </c>
      <c r="AL47">
        <v>5</v>
      </c>
      <c r="AM47">
        <v>5</v>
      </c>
      <c r="AN47">
        <v>5</v>
      </c>
      <c r="AO47">
        <v>1</v>
      </c>
      <c r="AP47">
        <v>1</v>
      </c>
      <c r="AQ47">
        <v>1</v>
      </c>
      <c r="AR47">
        <v>5</v>
      </c>
      <c r="AS47">
        <v>5</v>
      </c>
      <c r="AT47">
        <v>5</v>
      </c>
      <c r="AU47">
        <v>2</v>
      </c>
      <c r="AV47">
        <v>2</v>
      </c>
      <c r="AW47">
        <v>3</v>
      </c>
      <c r="AX47" s="9">
        <f t="shared" si="0"/>
        <v>4</v>
      </c>
      <c r="AY47" s="10">
        <f t="shared" si="1"/>
        <v>2</v>
      </c>
      <c r="AZ47" s="9">
        <f t="shared" si="6"/>
        <v>2.6666666666666665</v>
      </c>
      <c r="BA47" s="10">
        <f t="shared" si="2"/>
        <v>3</v>
      </c>
      <c r="BB47" s="10">
        <f t="shared" si="15"/>
        <v>3</v>
      </c>
      <c r="BC47" s="10">
        <f t="shared" si="3"/>
        <v>2</v>
      </c>
      <c r="BD47" s="9">
        <f t="shared" si="8"/>
        <v>2.3333333333333335</v>
      </c>
      <c r="BE47" s="9">
        <f t="shared" si="4"/>
        <v>3</v>
      </c>
      <c r="BF47" s="10">
        <f t="shared" si="5"/>
        <v>4.25</v>
      </c>
      <c r="BG47">
        <f t="shared" si="9"/>
        <v>12</v>
      </c>
      <c r="BH47">
        <f t="shared" si="10"/>
        <v>2.7777777777777777</v>
      </c>
      <c r="BI47">
        <f t="shared" si="11"/>
        <v>2.3333333333333335</v>
      </c>
      <c r="BJ47">
        <f t="shared" si="12"/>
        <v>4</v>
      </c>
      <c r="BK47">
        <f t="shared" si="13"/>
        <v>4</v>
      </c>
      <c r="BL47">
        <f t="shared" si="14"/>
        <v>4</v>
      </c>
    </row>
    <row r="48" spans="1:64" x14ac:dyDescent="0.2">
      <c r="A48">
        <v>114353131856</v>
      </c>
      <c r="B48">
        <v>426449233</v>
      </c>
      <c r="C48" s="1">
        <v>45102.742326388892</v>
      </c>
      <c r="D48" s="1">
        <v>45102.755624999998</v>
      </c>
      <c r="E48" t="s">
        <v>229</v>
      </c>
      <c r="J48">
        <v>321</v>
      </c>
      <c r="K48" t="s">
        <v>43</v>
      </c>
      <c r="L48">
        <v>4</v>
      </c>
      <c r="M48">
        <v>2</v>
      </c>
      <c r="N48">
        <v>5</v>
      </c>
      <c r="O48">
        <v>4</v>
      </c>
      <c r="P48">
        <v>1</v>
      </c>
      <c r="Q48">
        <v>4</v>
      </c>
      <c r="R48">
        <v>1</v>
      </c>
      <c r="S48">
        <v>7</v>
      </c>
      <c r="T48">
        <v>4</v>
      </c>
      <c r="U48">
        <v>7</v>
      </c>
      <c r="V48">
        <v>1</v>
      </c>
      <c r="W48">
        <v>1</v>
      </c>
      <c r="X48">
        <v>7</v>
      </c>
      <c r="Y48">
        <v>7</v>
      </c>
      <c r="AI48">
        <v>1</v>
      </c>
      <c r="AJ48">
        <v>1</v>
      </c>
      <c r="AK48">
        <v>1</v>
      </c>
      <c r="AL48">
        <v>3</v>
      </c>
      <c r="AM48">
        <v>3</v>
      </c>
      <c r="AN48">
        <v>4</v>
      </c>
      <c r="AO48">
        <v>4</v>
      </c>
      <c r="AP48">
        <v>4</v>
      </c>
      <c r="AQ48">
        <v>5</v>
      </c>
      <c r="AR48">
        <v>3</v>
      </c>
      <c r="AS48">
        <v>3</v>
      </c>
      <c r="AT48">
        <v>3</v>
      </c>
      <c r="AU48">
        <v>4</v>
      </c>
      <c r="AV48">
        <v>4</v>
      </c>
      <c r="AW48">
        <v>5</v>
      </c>
      <c r="AX48" s="9">
        <f t="shared" si="0"/>
        <v>6</v>
      </c>
      <c r="AY48" s="10">
        <f t="shared" si="1"/>
        <v>0</v>
      </c>
      <c r="AZ48" s="9">
        <f t="shared" si="6"/>
        <v>1.3333333333333333</v>
      </c>
      <c r="BA48" s="10">
        <f t="shared" si="2"/>
        <v>1</v>
      </c>
      <c r="BB48" s="10">
        <f t="shared" si="15"/>
        <v>1</v>
      </c>
      <c r="BC48" s="10">
        <f t="shared" si="3"/>
        <v>2</v>
      </c>
      <c r="BD48" s="9">
        <f t="shared" si="8"/>
        <v>3</v>
      </c>
      <c r="BE48" s="9">
        <f t="shared" si="4"/>
        <v>3</v>
      </c>
      <c r="BF48" s="10">
        <f t="shared" si="5"/>
        <v>1.5</v>
      </c>
      <c r="BG48">
        <f t="shared" si="9"/>
        <v>4</v>
      </c>
      <c r="BH48">
        <f t="shared" si="10"/>
        <v>3.5555555555555554</v>
      </c>
      <c r="BI48">
        <f t="shared" si="11"/>
        <v>0.66666666666666652</v>
      </c>
      <c r="BJ48">
        <f t="shared" si="12"/>
        <v>1</v>
      </c>
      <c r="BK48">
        <f t="shared" si="13"/>
        <v>1</v>
      </c>
      <c r="BL48">
        <f t="shared" si="14"/>
        <v>1.333333333333333</v>
      </c>
    </row>
    <row r="49" spans="1:64" x14ac:dyDescent="0.2">
      <c r="A49">
        <v>114382931313</v>
      </c>
      <c r="B49">
        <v>426449233</v>
      </c>
      <c r="C49" s="1">
        <v>45142.642418981479</v>
      </c>
      <c r="D49" s="1">
        <v>45142.646134259259</v>
      </c>
      <c r="E49" t="s">
        <v>468</v>
      </c>
      <c r="J49">
        <v>325</v>
      </c>
      <c r="K49" t="s">
        <v>53</v>
      </c>
      <c r="L49">
        <v>5</v>
      </c>
      <c r="M49">
        <v>3</v>
      </c>
      <c r="N49">
        <v>4</v>
      </c>
      <c r="O49">
        <v>2</v>
      </c>
      <c r="P49">
        <v>3</v>
      </c>
      <c r="Q49">
        <v>7</v>
      </c>
      <c r="R49">
        <v>7</v>
      </c>
      <c r="S49">
        <v>6</v>
      </c>
      <c r="T49">
        <v>7</v>
      </c>
      <c r="U49">
        <v>7</v>
      </c>
      <c r="V49">
        <v>5</v>
      </c>
      <c r="W49">
        <v>5</v>
      </c>
      <c r="X49">
        <v>5</v>
      </c>
      <c r="Y49">
        <v>7</v>
      </c>
      <c r="AC49">
        <v>6</v>
      </c>
      <c r="AD49">
        <v>1</v>
      </c>
      <c r="AE49">
        <v>6</v>
      </c>
      <c r="AL49">
        <v>5</v>
      </c>
      <c r="AM49">
        <v>6</v>
      </c>
      <c r="AN49">
        <v>6</v>
      </c>
      <c r="AO49">
        <v>6</v>
      </c>
      <c r="AP49">
        <v>6</v>
      </c>
      <c r="AQ49">
        <v>6</v>
      </c>
      <c r="AR49">
        <v>2</v>
      </c>
      <c r="AS49">
        <v>2</v>
      </c>
      <c r="AT49">
        <v>4</v>
      </c>
      <c r="AU49">
        <v>6</v>
      </c>
      <c r="AV49">
        <v>6</v>
      </c>
      <c r="AW49">
        <v>6</v>
      </c>
      <c r="AX49" s="9">
        <f t="shared" si="0"/>
        <v>6.666666666666667</v>
      </c>
      <c r="AY49" s="10">
        <f t="shared" si="1"/>
        <v>2</v>
      </c>
      <c r="AZ49" s="9">
        <f t="shared" si="6"/>
        <v>0.33333333333333331</v>
      </c>
      <c r="BA49" s="10">
        <f t="shared" si="2"/>
        <v>1</v>
      </c>
      <c r="BB49" s="10">
        <f t="shared" si="15"/>
        <v>0</v>
      </c>
      <c r="BC49" s="10">
        <f t="shared" si="3"/>
        <v>0</v>
      </c>
      <c r="BD49" s="9">
        <f t="shared" si="8"/>
        <v>5.666666666666667</v>
      </c>
      <c r="BE49" s="9">
        <f t="shared" si="4"/>
        <v>4.5999999999999996</v>
      </c>
      <c r="BF49" s="10">
        <f t="shared" si="5"/>
        <v>4.5</v>
      </c>
      <c r="BG49">
        <f t="shared" si="9"/>
        <v>10</v>
      </c>
      <c r="BH49">
        <f t="shared" si="10"/>
        <v>4.7777777777777777</v>
      </c>
      <c r="BI49">
        <f t="shared" si="11"/>
        <v>1.333333333333333</v>
      </c>
      <c r="BJ49">
        <f t="shared" si="12"/>
        <v>4</v>
      </c>
      <c r="BK49">
        <f t="shared" si="13"/>
        <v>4</v>
      </c>
      <c r="BL49">
        <f t="shared" si="14"/>
        <v>3.3333333333333335</v>
      </c>
    </row>
    <row r="50" spans="1:64" x14ac:dyDescent="0.2">
      <c r="A50">
        <v>114380207446</v>
      </c>
      <c r="B50">
        <v>426449233</v>
      </c>
      <c r="C50" s="1">
        <v>45139.628587962965</v>
      </c>
      <c r="D50" s="1">
        <v>45139.631539351853</v>
      </c>
      <c r="E50" t="s">
        <v>469</v>
      </c>
      <c r="J50">
        <v>329</v>
      </c>
      <c r="K50" t="s">
        <v>47</v>
      </c>
      <c r="L50">
        <v>3</v>
      </c>
      <c r="M50">
        <v>7</v>
      </c>
      <c r="N50">
        <v>6</v>
      </c>
      <c r="O50">
        <v>2</v>
      </c>
      <c r="P50">
        <v>2</v>
      </c>
      <c r="Q50">
        <v>5</v>
      </c>
      <c r="R50">
        <v>2</v>
      </c>
      <c r="S50">
        <v>7</v>
      </c>
      <c r="T50">
        <v>7</v>
      </c>
      <c r="U50">
        <v>7</v>
      </c>
      <c r="V50">
        <v>1</v>
      </c>
      <c r="W50">
        <v>7</v>
      </c>
      <c r="X50">
        <v>1</v>
      </c>
      <c r="Y50">
        <v>7</v>
      </c>
      <c r="Z50">
        <v>2</v>
      </c>
      <c r="AA50">
        <v>2</v>
      </c>
      <c r="AB50">
        <v>2</v>
      </c>
      <c r="AL50">
        <v>2</v>
      </c>
      <c r="AM50">
        <v>4</v>
      </c>
      <c r="AN50">
        <v>3</v>
      </c>
      <c r="AO50">
        <v>2</v>
      </c>
      <c r="AP50">
        <v>1</v>
      </c>
      <c r="AQ50">
        <v>3</v>
      </c>
      <c r="AR50">
        <v>3</v>
      </c>
      <c r="AS50">
        <v>3</v>
      </c>
      <c r="AT50">
        <v>3</v>
      </c>
      <c r="AU50">
        <v>1</v>
      </c>
      <c r="AV50">
        <v>1</v>
      </c>
      <c r="AW50">
        <v>1</v>
      </c>
      <c r="AX50" s="9">
        <f t="shared" si="0"/>
        <v>7</v>
      </c>
      <c r="AY50" s="10">
        <f t="shared" si="1"/>
        <v>12</v>
      </c>
      <c r="AZ50" s="9">
        <f t="shared" si="6"/>
        <v>1</v>
      </c>
      <c r="BA50" s="10">
        <f t="shared" si="2"/>
        <v>0</v>
      </c>
      <c r="BB50" s="10">
        <f t="shared" si="15"/>
        <v>3</v>
      </c>
      <c r="BC50" s="10">
        <f t="shared" si="3"/>
        <v>0</v>
      </c>
      <c r="BD50" s="9">
        <f t="shared" si="8"/>
        <v>2</v>
      </c>
      <c r="BE50" s="9">
        <f t="shared" si="4"/>
        <v>3.4</v>
      </c>
      <c r="BF50" s="10">
        <f t="shared" si="5"/>
        <v>2</v>
      </c>
      <c r="BG50">
        <f t="shared" si="9"/>
        <v>6</v>
      </c>
      <c r="BH50">
        <f t="shared" si="10"/>
        <v>2</v>
      </c>
      <c r="BI50">
        <f t="shared" si="11"/>
        <v>2.333333333333333</v>
      </c>
      <c r="BJ50">
        <f t="shared" si="12"/>
        <v>3</v>
      </c>
      <c r="BK50">
        <f t="shared" si="13"/>
        <v>3</v>
      </c>
      <c r="BL50">
        <f t="shared" si="14"/>
        <v>2</v>
      </c>
    </row>
    <row r="51" spans="1:64" x14ac:dyDescent="0.2">
      <c r="A51">
        <v>114351346240</v>
      </c>
      <c r="B51">
        <v>426449233</v>
      </c>
      <c r="C51" s="1">
        <v>45099.847881944443</v>
      </c>
      <c r="D51" s="1">
        <v>45099.85087962963</v>
      </c>
      <c r="E51" t="s">
        <v>257</v>
      </c>
      <c r="J51">
        <v>333</v>
      </c>
      <c r="K51" t="s">
        <v>47</v>
      </c>
      <c r="L51">
        <v>3</v>
      </c>
      <c r="M51">
        <v>6</v>
      </c>
      <c r="N51">
        <v>4</v>
      </c>
      <c r="O51">
        <v>1</v>
      </c>
      <c r="P51">
        <v>6</v>
      </c>
      <c r="Q51">
        <v>1</v>
      </c>
      <c r="R51">
        <v>4</v>
      </c>
      <c r="S51">
        <v>5</v>
      </c>
      <c r="T51">
        <v>4</v>
      </c>
      <c r="U51">
        <v>7</v>
      </c>
      <c r="V51">
        <v>1</v>
      </c>
      <c r="W51">
        <v>1</v>
      </c>
      <c r="X51">
        <v>2</v>
      </c>
      <c r="Y51">
        <v>7</v>
      </c>
      <c r="Z51">
        <v>5</v>
      </c>
      <c r="AA51">
        <v>1</v>
      </c>
      <c r="AB51">
        <v>3</v>
      </c>
      <c r="AL51">
        <v>4</v>
      </c>
      <c r="AM51">
        <v>4</v>
      </c>
      <c r="AN51">
        <v>4</v>
      </c>
      <c r="AO51">
        <v>4</v>
      </c>
      <c r="AP51">
        <v>3</v>
      </c>
      <c r="AQ51">
        <v>4</v>
      </c>
      <c r="AR51">
        <v>2</v>
      </c>
      <c r="AS51">
        <v>2</v>
      </c>
      <c r="AT51">
        <v>2</v>
      </c>
      <c r="AU51">
        <v>4</v>
      </c>
      <c r="AV51">
        <v>4</v>
      </c>
      <c r="AW51">
        <v>4</v>
      </c>
      <c r="AX51" s="9">
        <f t="shared" si="0"/>
        <v>5.333333333333333</v>
      </c>
      <c r="AY51" s="10">
        <f t="shared" si="1"/>
        <v>5</v>
      </c>
      <c r="AZ51" s="9">
        <f t="shared" si="6"/>
        <v>0.33333333333333331</v>
      </c>
      <c r="BA51" s="10">
        <f t="shared" si="2"/>
        <v>0</v>
      </c>
      <c r="BB51" s="10">
        <f t="shared" si="15"/>
        <v>1</v>
      </c>
      <c r="BC51" s="10">
        <f t="shared" si="3"/>
        <v>0</v>
      </c>
      <c r="BD51" s="9">
        <f t="shared" si="8"/>
        <v>3.6666666666666665</v>
      </c>
      <c r="BE51" s="9">
        <f t="shared" si="4"/>
        <v>3.2</v>
      </c>
      <c r="BF51" s="10">
        <f t="shared" si="5"/>
        <v>3.25</v>
      </c>
      <c r="BG51">
        <f t="shared" si="9"/>
        <v>6</v>
      </c>
      <c r="BH51">
        <f t="shared" si="10"/>
        <v>3.2222222222222223</v>
      </c>
      <c r="BI51">
        <f t="shared" si="11"/>
        <v>1</v>
      </c>
      <c r="BJ51">
        <f t="shared" si="12"/>
        <v>2</v>
      </c>
      <c r="BK51">
        <f t="shared" si="13"/>
        <v>2</v>
      </c>
      <c r="BL51">
        <f t="shared" si="14"/>
        <v>2</v>
      </c>
    </row>
    <row r="52" spans="1:64" x14ac:dyDescent="0.2">
      <c r="A52">
        <v>114351306976</v>
      </c>
      <c r="B52">
        <v>426449233</v>
      </c>
      <c r="C52" s="1">
        <v>45099.796817129631</v>
      </c>
      <c r="D52" s="1">
        <v>45099.801180555558</v>
      </c>
      <c r="E52" t="s">
        <v>265</v>
      </c>
      <c r="J52">
        <v>337</v>
      </c>
      <c r="K52" t="s">
        <v>53</v>
      </c>
      <c r="L52">
        <v>5</v>
      </c>
      <c r="M52">
        <v>5</v>
      </c>
      <c r="N52">
        <v>2</v>
      </c>
      <c r="O52">
        <v>1</v>
      </c>
      <c r="P52">
        <v>3</v>
      </c>
      <c r="Q52">
        <v>3</v>
      </c>
      <c r="R52">
        <v>1</v>
      </c>
      <c r="S52">
        <v>4</v>
      </c>
      <c r="T52">
        <v>5</v>
      </c>
      <c r="U52">
        <v>7</v>
      </c>
      <c r="V52">
        <v>3</v>
      </c>
      <c r="W52">
        <v>7</v>
      </c>
      <c r="X52">
        <v>1</v>
      </c>
      <c r="Y52">
        <v>7</v>
      </c>
      <c r="AC52">
        <v>5</v>
      </c>
      <c r="AD52">
        <v>2</v>
      </c>
      <c r="AE52">
        <v>3</v>
      </c>
      <c r="AL52">
        <v>5</v>
      </c>
      <c r="AM52">
        <v>6</v>
      </c>
      <c r="AN52">
        <v>6</v>
      </c>
      <c r="AO52">
        <v>5</v>
      </c>
      <c r="AP52">
        <v>6</v>
      </c>
      <c r="AQ52">
        <v>6</v>
      </c>
      <c r="AR52">
        <v>4</v>
      </c>
      <c r="AS52">
        <v>2</v>
      </c>
      <c r="AT52">
        <v>5</v>
      </c>
      <c r="AU52">
        <v>5</v>
      </c>
      <c r="AV52">
        <v>3</v>
      </c>
      <c r="AW52">
        <v>6</v>
      </c>
      <c r="AX52" s="9">
        <f t="shared" si="0"/>
        <v>5.333333333333333</v>
      </c>
      <c r="AY52" s="10">
        <f t="shared" si="1"/>
        <v>10</v>
      </c>
      <c r="AZ52" s="9">
        <f t="shared" si="6"/>
        <v>0</v>
      </c>
      <c r="BA52" s="10">
        <f t="shared" si="2"/>
        <v>0</v>
      </c>
      <c r="BB52" s="10">
        <f t="shared" si="15"/>
        <v>0</v>
      </c>
      <c r="BC52" s="10">
        <f t="shared" si="3"/>
        <v>0</v>
      </c>
      <c r="BD52" s="9">
        <f t="shared" si="8"/>
        <v>5.666666666666667</v>
      </c>
      <c r="BE52" s="9">
        <f t="shared" si="4"/>
        <v>2</v>
      </c>
      <c r="BF52" s="10">
        <f t="shared" si="5"/>
        <v>3.75</v>
      </c>
      <c r="BG52">
        <f t="shared" si="9"/>
        <v>6</v>
      </c>
      <c r="BH52">
        <f t="shared" si="10"/>
        <v>4.666666666666667</v>
      </c>
      <c r="BI52">
        <f t="shared" si="11"/>
        <v>2.3333333333333335</v>
      </c>
      <c r="BJ52">
        <f t="shared" si="12"/>
        <v>4</v>
      </c>
      <c r="BK52">
        <f t="shared" si="13"/>
        <v>4</v>
      </c>
      <c r="BL52">
        <f t="shared" si="14"/>
        <v>2.0000000000000004</v>
      </c>
    </row>
    <row r="53" spans="1:64" x14ac:dyDescent="0.2">
      <c r="A53">
        <v>114351190934</v>
      </c>
      <c r="B53">
        <v>426449233</v>
      </c>
      <c r="C53" s="1">
        <v>45099.687986111108</v>
      </c>
      <c r="D53" s="1">
        <v>45099.702418981484</v>
      </c>
      <c r="E53" t="s">
        <v>278</v>
      </c>
      <c r="J53">
        <v>341</v>
      </c>
      <c r="K53" t="s">
        <v>47</v>
      </c>
      <c r="L53">
        <v>5</v>
      </c>
      <c r="M53">
        <v>6</v>
      </c>
      <c r="N53">
        <v>5</v>
      </c>
      <c r="O53">
        <v>2</v>
      </c>
      <c r="P53">
        <v>4</v>
      </c>
      <c r="Q53">
        <v>5</v>
      </c>
      <c r="R53">
        <v>6</v>
      </c>
      <c r="S53">
        <v>5</v>
      </c>
      <c r="T53">
        <v>3</v>
      </c>
      <c r="U53">
        <v>6</v>
      </c>
      <c r="V53">
        <v>2</v>
      </c>
      <c r="W53">
        <v>6</v>
      </c>
      <c r="X53">
        <v>3</v>
      </c>
      <c r="Y53">
        <v>6</v>
      </c>
      <c r="Z53">
        <v>2</v>
      </c>
      <c r="AA53">
        <v>5</v>
      </c>
      <c r="AB53">
        <v>4</v>
      </c>
      <c r="AL53">
        <v>4</v>
      </c>
      <c r="AM53">
        <v>4</v>
      </c>
      <c r="AN53">
        <v>4</v>
      </c>
      <c r="AO53">
        <v>3</v>
      </c>
      <c r="AP53">
        <v>3</v>
      </c>
      <c r="AQ53">
        <v>3</v>
      </c>
      <c r="AR53">
        <v>4</v>
      </c>
      <c r="AS53">
        <v>4</v>
      </c>
      <c r="AT53">
        <v>4</v>
      </c>
      <c r="AU53">
        <v>3</v>
      </c>
      <c r="AV53">
        <v>3</v>
      </c>
      <c r="AW53">
        <v>3</v>
      </c>
      <c r="AX53" s="9">
        <f t="shared" si="0"/>
        <v>4.666666666666667</v>
      </c>
      <c r="AY53" s="10">
        <f t="shared" si="1"/>
        <v>7</v>
      </c>
      <c r="AZ53" s="9">
        <f t="shared" si="6"/>
        <v>1</v>
      </c>
      <c r="BA53" s="10">
        <f t="shared" si="2"/>
        <v>1</v>
      </c>
      <c r="BB53" s="10">
        <f t="shared" si="15"/>
        <v>1</v>
      </c>
      <c r="BC53" s="10">
        <f t="shared" si="3"/>
        <v>1</v>
      </c>
      <c r="BD53" s="9">
        <f t="shared" si="8"/>
        <v>3</v>
      </c>
      <c r="BE53" s="9">
        <f t="shared" si="4"/>
        <v>4.4000000000000004</v>
      </c>
      <c r="BF53" s="10">
        <f t="shared" si="5"/>
        <v>3.75</v>
      </c>
      <c r="BG53">
        <f t="shared" si="9"/>
        <v>3</v>
      </c>
      <c r="BH53">
        <f t="shared" si="10"/>
        <v>3.3333333333333335</v>
      </c>
      <c r="BI53">
        <f t="shared" si="11"/>
        <v>0.66666666666666652</v>
      </c>
      <c r="BJ53">
        <f t="shared" si="12"/>
        <v>1</v>
      </c>
      <c r="BK53">
        <f t="shared" si="13"/>
        <v>1</v>
      </c>
      <c r="BL53">
        <f t="shared" si="14"/>
        <v>1</v>
      </c>
    </row>
    <row r="54" spans="1:64" x14ac:dyDescent="0.2">
      <c r="A54">
        <v>114380147698</v>
      </c>
      <c r="B54">
        <v>426449233</v>
      </c>
      <c r="C54" s="1">
        <v>45139.576122685183</v>
      </c>
      <c r="D54" s="1">
        <v>45139.579641203702</v>
      </c>
      <c r="E54" t="s">
        <v>470</v>
      </c>
      <c r="J54">
        <v>345</v>
      </c>
      <c r="K54" t="s">
        <v>47</v>
      </c>
      <c r="L54">
        <v>5</v>
      </c>
      <c r="M54">
        <v>7</v>
      </c>
      <c r="N54">
        <v>5</v>
      </c>
      <c r="O54">
        <v>1</v>
      </c>
      <c r="P54">
        <v>7</v>
      </c>
      <c r="Q54">
        <v>2</v>
      </c>
      <c r="R54">
        <v>7</v>
      </c>
      <c r="S54">
        <v>7</v>
      </c>
      <c r="T54">
        <v>1</v>
      </c>
      <c r="U54">
        <v>7</v>
      </c>
      <c r="V54">
        <v>6</v>
      </c>
      <c r="W54">
        <v>7</v>
      </c>
      <c r="X54">
        <v>7</v>
      </c>
      <c r="Y54">
        <v>3</v>
      </c>
      <c r="Z54">
        <v>1</v>
      </c>
      <c r="AA54">
        <v>1</v>
      </c>
      <c r="AB54">
        <v>5</v>
      </c>
      <c r="AL54">
        <v>4</v>
      </c>
      <c r="AM54">
        <v>6</v>
      </c>
      <c r="AN54">
        <v>6</v>
      </c>
      <c r="AO54">
        <v>1</v>
      </c>
      <c r="AP54">
        <v>1</v>
      </c>
      <c r="AQ54">
        <v>2</v>
      </c>
      <c r="AR54">
        <v>4</v>
      </c>
      <c r="AS54">
        <v>4</v>
      </c>
      <c r="AT54">
        <v>4</v>
      </c>
      <c r="AU54">
        <v>3</v>
      </c>
      <c r="AV54">
        <v>1</v>
      </c>
      <c r="AW54">
        <v>3</v>
      </c>
      <c r="AX54" s="9">
        <f t="shared" si="0"/>
        <v>5</v>
      </c>
      <c r="AY54" s="10">
        <f t="shared" si="1"/>
        <v>-3</v>
      </c>
      <c r="AZ54" s="9">
        <f t="shared" si="6"/>
        <v>4</v>
      </c>
      <c r="BA54" s="10">
        <f t="shared" si="2"/>
        <v>3</v>
      </c>
      <c r="BB54" s="10">
        <f t="shared" si="15"/>
        <v>5</v>
      </c>
      <c r="BC54" s="10">
        <f t="shared" si="3"/>
        <v>4</v>
      </c>
      <c r="BD54" s="9">
        <f t="shared" si="8"/>
        <v>1.3333333333333333</v>
      </c>
      <c r="BE54" s="9">
        <f t="shared" si="4"/>
        <v>4.4000000000000004</v>
      </c>
      <c r="BF54" s="10">
        <f t="shared" si="5"/>
        <v>2.75</v>
      </c>
      <c r="BG54">
        <f t="shared" si="9"/>
        <v>12</v>
      </c>
      <c r="BH54">
        <f t="shared" si="10"/>
        <v>2.5555555555555554</v>
      </c>
      <c r="BI54">
        <f t="shared" si="11"/>
        <v>4</v>
      </c>
      <c r="BJ54">
        <f t="shared" si="12"/>
        <v>5</v>
      </c>
      <c r="BK54">
        <f t="shared" si="13"/>
        <v>5</v>
      </c>
      <c r="BL54">
        <f t="shared" si="14"/>
        <v>4</v>
      </c>
    </row>
    <row r="55" spans="1:64" x14ac:dyDescent="0.2">
      <c r="A55">
        <v>114351193673</v>
      </c>
      <c r="B55">
        <v>426449233</v>
      </c>
      <c r="C55" s="1">
        <v>45099.691168981481</v>
      </c>
      <c r="D55" s="1">
        <v>45099.695057870369</v>
      </c>
      <c r="E55" t="s">
        <v>281</v>
      </c>
      <c r="J55">
        <v>349</v>
      </c>
      <c r="K55" t="s">
        <v>47</v>
      </c>
      <c r="L55">
        <v>7</v>
      </c>
      <c r="M55">
        <v>7</v>
      </c>
      <c r="N55">
        <v>4</v>
      </c>
      <c r="O55">
        <v>1</v>
      </c>
      <c r="P55">
        <v>1</v>
      </c>
      <c r="Q55">
        <v>4</v>
      </c>
      <c r="R55">
        <v>2</v>
      </c>
      <c r="S55">
        <v>7</v>
      </c>
      <c r="T55">
        <v>4</v>
      </c>
      <c r="U55">
        <v>7</v>
      </c>
      <c r="V55">
        <v>2</v>
      </c>
      <c r="W55">
        <v>7</v>
      </c>
      <c r="X55">
        <v>2</v>
      </c>
      <c r="Y55">
        <v>7</v>
      </c>
      <c r="Z55">
        <v>1</v>
      </c>
      <c r="AA55">
        <v>1</v>
      </c>
      <c r="AB55">
        <v>1</v>
      </c>
      <c r="AL55">
        <v>3</v>
      </c>
      <c r="AM55">
        <v>5</v>
      </c>
      <c r="AN55">
        <v>5</v>
      </c>
      <c r="AO55">
        <v>3</v>
      </c>
      <c r="AP55">
        <v>5</v>
      </c>
      <c r="AQ55">
        <v>5</v>
      </c>
      <c r="AR55">
        <v>2</v>
      </c>
      <c r="AS55">
        <v>2</v>
      </c>
      <c r="AT55">
        <v>4</v>
      </c>
      <c r="AU55">
        <v>3</v>
      </c>
      <c r="AV55">
        <v>5</v>
      </c>
      <c r="AW55">
        <v>5</v>
      </c>
      <c r="AX55" s="9">
        <f t="shared" si="0"/>
        <v>6</v>
      </c>
      <c r="AY55" s="10">
        <f t="shared" si="1"/>
        <v>10</v>
      </c>
      <c r="AZ55" s="9">
        <f t="shared" si="6"/>
        <v>0</v>
      </c>
      <c r="BA55" s="10">
        <f t="shared" si="2"/>
        <v>0</v>
      </c>
      <c r="BB55" s="10">
        <f t="shared" si="15"/>
        <v>0</v>
      </c>
      <c r="BC55" s="10">
        <f t="shared" si="3"/>
        <v>0</v>
      </c>
      <c r="BD55" s="9">
        <f t="shared" si="8"/>
        <v>4.333333333333333</v>
      </c>
      <c r="BE55" s="9">
        <f t="shared" si="4"/>
        <v>2.4</v>
      </c>
      <c r="BF55" s="10">
        <f t="shared" si="5"/>
        <v>1.5</v>
      </c>
      <c r="BG55">
        <f t="shared" si="9"/>
        <v>5</v>
      </c>
      <c r="BH55">
        <f t="shared" si="10"/>
        <v>3.7777777777777777</v>
      </c>
      <c r="BI55">
        <f t="shared" si="11"/>
        <v>1</v>
      </c>
      <c r="BJ55">
        <f t="shared" si="12"/>
        <v>3</v>
      </c>
      <c r="BK55">
        <f t="shared" si="13"/>
        <v>3</v>
      </c>
      <c r="BL55">
        <f t="shared" si="14"/>
        <v>1.6666666666666665</v>
      </c>
    </row>
    <row r="56" spans="1:64" x14ac:dyDescent="0.2">
      <c r="A56">
        <v>114352636552</v>
      </c>
      <c r="B56">
        <v>426449233</v>
      </c>
      <c r="C56" s="1">
        <v>45101.570277777777</v>
      </c>
      <c r="D56" s="1">
        <v>45101.578333333331</v>
      </c>
      <c r="E56" t="s">
        <v>232</v>
      </c>
      <c r="J56">
        <v>353</v>
      </c>
      <c r="K56" t="s">
        <v>47</v>
      </c>
      <c r="L56">
        <v>5</v>
      </c>
      <c r="M56">
        <v>4</v>
      </c>
      <c r="N56">
        <v>3</v>
      </c>
      <c r="O56">
        <v>2</v>
      </c>
      <c r="P56">
        <v>4</v>
      </c>
      <c r="Q56">
        <v>4</v>
      </c>
      <c r="R56">
        <v>3</v>
      </c>
      <c r="S56">
        <v>5</v>
      </c>
      <c r="T56">
        <v>2</v>
      </c>
      <c r="U56">
        <v>7</v>
      </c>
      <c r="V56">
        <v>1</v>
      </c>
      <c r="W56">
        <v>7</v>
      </c>
      <c r="X56">
        <v>1</v>
      </c>
      <c r="Y56">
        <v>7</v>
      </c>
      <c r="Z56">
        <v>5</v>
      </c>
      <c r="AA56">
        <v>2</v>
      </c>
      <c r="AB56">
        <v>3</v>
      </c>
      <c r="AL56">
        <v>4</v>
      </c>
      <c r="AM56">
        <v>5</v>
      </c>
      <c r="AN56">
        <v>5</v>
      </c>
      <c r="AO56">
        <v>2</v>
      </c>
      <c r="AP56">
        <v>1</v>
      </c>
      <c r="AQ56">
        <v>3</v>
      </c>
      <c r="AR56">
        <v>3</v>
      </c>
      <c r="AS56">
        <v>2</v>
      </c>
      <c r="AT56">
        <v>3</v>
      </c>
      <c r="AU56">
        <v>2</v>
      </c>
      <c r="AV56">
        <v>1</v>
      </c>
      <c r="AW56">
        <v>3</v>
      </c>
      <c r="AX56" s="9">
        <f t="shared" si="0"/>
        <v>4.666666666666667</v>
      </c>
      <c r="AY56" s="10">
        <f t="shared" si="1"/>
        <v>12</v>
      </c>
      <c r="AZ56" s="9">
        <f t="shared" si="6"/>
        <v>2.6666666666666665</v>
      </c>
      <c r="BA56" s="10">
        <f t="shared" si="2"/>
        <v>2</v>
      </c>
      <c r="BB56" s="10">
        <f t="shared" si="15"/>
        <v>4</v>
      </c>
      <c r="BC56" s="10">
        <f t="shared" si="3"/>
        <v>2</v>
      </c>
      <c r="BD56" s="9">
        <f t="shared" si="8"/>
        <v>2</v>
      </c>
      <c r="BE56" s="9">
        <f t="shared" si="4"/>
        <v>3.2</v>
      </c>
      <c r="BF56" s="10">
        <f t="shared" si="5"/>
        <v>3.5</v>
      </c>
      <c r="BG56">
        <f t="shared" si="9"/>
        <v>8</v>
      </c>
      <c r="BH56">
        <f t="shared" si="10"/>
        <v>2.2222222222222223</v>
      </c>
      <c r="BI56">
        <f t="shared" si="11"/>
        <v>3.666666666666667</v>
      </c>
      <c r="BJ56">
        <f t="shared" si="12"/>
        <v>4</v>
      </c>
      <c r="BK56">
        <f t="shared" si="13"/>
        <v>4</v>
      </c>
      <c r="BL56">
        <f t="shared" si="14"/>
        <v>2.666666666666667</v>
      </c>
    </row>
    <row r="57" spans="1:64" x14ac:dyDescent="0.2">
      <c r="A57">
        <v>114351194131</v>
      </c>
      <c r="B57">
        <v>426449233</v>
      </c>
      <c r="C57" s="1">
        <v>45099.691412037035</v>
      </c>
      <c r="D57" s="1">
        <v>45099.699548611112</v>
      </c>
      <c r="E57" t="s">
        <v>279</v>
      </c>
      <c r="J57">
        <v>357</v>
      </c>
      <c r="K57" t="s">
        <v>47</v>
      </c>
      <c r="L57">
        <v>4</v>
      </c>
      <c r="M57">
        <v>2</v>
      </c>
      <c r="N57">
        <v>2</v>
      </c>
      <c r="O57">
        <v>3</v>
      </c>
      <c r="P57">
        <v>5</v>
      </c>
      <c r="Q57">
        <v>4</v>
      </c>
      <c r="R57">
        <v>2</v>
      </c>
      <c r="S57">
        <v>6</v>
      </c>
      <c r="T57">
        <v>4</v>
      </c>
      <c r="U57">
        <v>6</v>
      </c>
      <c r="V57">
        <v>1</v>
      </c>
      <c r="W57">
        <v>7</v>
      </c>
      <c r="X57">
        <v>2</v>
      </c>
      <c r="Y57">
        <v>7</v>
      </c>
      <c r="Z57">
        <v>5</v>
      </c>
      <c r="AA57">
        <v>3</v>
      </c>
      <c r="AB57">
        <v>2</v>
      </c>
      <c r="AL57">
        <v>4</v>
      </c>
      <c r="AM57">
        <v>5</v>
      </c>
      <c r="AN57">
        <v>5</v>
      </c>
      <c r="AO57">
        <v>2</v>
      </c>
      <c r="AP57">
        <v>2</v>
      </c>
      <c r="AQ57">
        <v>4</v>
      </c>
      <c r="AR57">
        <v>3</v>
      </c>
      <c r="AS57">
        <v>3</v>
      </c>
      <c r="AT57">
        <v>4</v>
      </c>
      <c r="AU57">
        <v>3</v>
      </c>
      <c r="AV57">
        <v>3</v>
      </c>
      <c r="AW57">
        <v>4</v>
      </c>
      <c r="AX57" s="9">
        <f t="shared" si="0"/>
        <v>5.333333333333333</v>
      </c>
      <c r="AY57" s="10">
        <f t="shared" si="1"/>
        <v>11</v>
      </c>
      <c r="AZ57" s="9">
        <f t="shared" si="6"/>
        <v>2</v>
      </c>
      <c r="BA57" s="10">
        <f t="shared" si="2"/>
        <v>2</v>
      </c>
      <c r="BB57" s="10">
        <f t="shared" si="15"/>
        <v>3</v>
      </c>
      <c r="BC57" s="10">
        <f t="shared" si="3"/>
        <v>1</v>
      </c>
      <c r="BD57" s="9">
        <f t="shared" si="8"/>
        <v>2.6666666666666665</v>
      </c>
      <c r="BE57" s="9">
        <f t="shared" si="4"/>
        <v>3.2</v>
      </c>
      <c r="BF57" s="10">
        <f t="shared" si="5"/>
        <v>3.5</v>
      </c>
      <c r="BG57">
        <f t="shared" si="9"/>
        <v>6</v>
      </c>
      <c r="BH57">
        <f t="shared" si="10"/>
        <v>3.1111111111111112</v>
      </c>
      <c r="BI57">
        <f t="shared" si="11"/>
        <v>2.3333333333333335</v>
      </c>
      <c r="BJ57">
        <f t="shared" si="12"/>
        <v>3</v>
      </c>
      <c r="BK57">
        <f t="shared" si="13"/>
        <v>3</v>
      </c>
      <c r="BL57">
        <f t="shared" si="14"/>
        <v>2.0000000000000004</v>
      </c>
    </row>
    <row r="58" spans="1:64" x14ac:dyDescent="0.2">
      <c r="A58">
        <v>114351188792</v>
      </c>
      <c r="B58">
        <v>426449233</v>
      </c>
      <c r="C58" s="1">
        <v>45099.686840277776</v>
      </c>
      <c r="D58" s="1">
        <v>45099.691689814812</v>
      </c>
      <c r="E58" t="s">
        <v>286</v>
      </c>
      <c r="J58">
        <v>361</v>
      </c>
      <c r="K58" t="s">
        <v>53</v>
      </c>
      <c r="L58">
        <v>4</v>
      </c>
      <c r="M58">
        <v>5</v>
      </c>
      <c r="N58">
        <v>7</v>
      </c>
      <c r="O58">
        <v>3</v>
      </c>
      <c r="P58">
        <v>1</v>
      </c>
      <c r="Q58">
        <v>6</v>
      </c>
      <c r="R58">
        <v>1</v>
      </c>
      <c r="S58">
        <v>6</v>
      </c>
      <c r="T58">
        <v>5</v>
      </c>
      <c r="U58">
        <v>7</v>
      </c>
      <c r="V58">
        <v>1</v>
      </c>
      <c r="W58">
        <v>7</v>
      </c>
      <c r="X58">
        <v>1</v>
      </c>
      <c r="Y58">
        <v>6</v>
      </c>
      <c r="AC58">
        <v>3</v>
      </c>
      <c r="AD58">
        <v>3</v>
      </c>
      <c r="AE58">
        <v>3</v>
      </c>
      <c r="AL58">
        <v>4</v>
      </c>
      <c r="AM58">
        <v>5</v>
      </c>
      <c r="AN58">
        <v>5</v>
      </c>
      <c r="AO58">
        <v>4</v>
      </c>
      <c r="AP58">
        <v>5</v>
      </c>
      <c r="AQ58">
        <v>5</v>
      </c>
      <c r="AR58">
        <v>2</v>
      </c>
      <c r="AS58">
        <v>2</v>
      </c>
      <c r="AT58">
        <v>4</v>
      </c>
      <c r="AU58">
        <v>3</v>
      </c>
      <c r="AV58">
        <v>3</v>
      </c>
      <c r="AW58">
        <v>3</v>
      </c>
      <c r="AX58" s="9">
        <f t="shared" si="0"/>
        <v>6</v>
      </c>
      <c r="AY58" s="10">
        <f t="shared" si="1"/>
        <v>11</v>
      </c>
      <c r="AZ58" s="9">
        <f t="shared" si="6"/>
        <v>0</v>
      </c>
      <c r="BA58" s="10">
        <f t="shared" si="2"/>
        <v>0</v>
      </c>
      <c r="BB58" s="10">
        <f t="shared" si="15"/>
        <v>0</v>
      </c>
      <c r="BC58" s="10">
        <f t="shared" si="3"/>
        <v>0</v>
      </c>
      <c r="BD58" s="9">
        <f t="shared" si="8"/>
        <v>4.666666666666667</v>
      </c>
      <c r="BE58" s="9">
        <f t="shared" si="4"/>
        <v>3.6</v>
      </c>
      <c r="BF58" s="10">
        <f t="shared" si="5"/>
        <v>3.25</v>
      </c>
      <c r="BG58">
        <f t="shared" si="9"/>
        <v>6</v>
      </c>
      <c r="BH58">
        <f t="shared" si="10"/>
        <v>3.4444444444444446</v>
      </c>
      <c r="BI58">
        <f t="shared" si="11"/>
        <v>1.6666666666666665</v>
      </c>
      <c r="BJ58">
        <f t="shared" si="12"/>
        <v>3</v>
      </c>
      <c r="BK58">
        <f t="shared" si="13"/>
        <v>3</v>
      </c>
      <c r="BL58">
        <f t="shared" si="14"/>
        <v>2.0000000000000004</v>
      </c>
    </row>
    <row r="59" spans="1:64" x14ac:dyDescent="0.2">
      <c r="A59">
        <v>114351188935</v>
      </c>
      <c r="B59">
        <v>426449233</v>
      </c>
      <c r="C59" s="1">
        <v>45099.687222222223</v>
      </c>
      <c r="D59" s="1">
        <v>45099.691979166666</v>
      </c>
      <c r="E59" t="s">
        <v>285</v>
      </c>
      <c r="J59">
        <v>369</v>
      </c>
      <c r="K59" t="s">
        <v>41</v>
      </c>
      <c r="L59">
        <v>3</v>
      </c>
      <c r="M59">
        <v>1</v>
      </c>
      <c r="N59">
        <v>2</v>
      </c>
      <c r="O59">
        <v>1</v>
      </c>
      <c r="P59">
        <v>5</v>
      </c>
      <c r="Q59">
        <v>1</v>
      </c>
      <c r="R59">
        <v>6</v>
      </c>
      <c r="S59">
        <v>5</v>
      </c>
      <c r="T59">
        <v>2</v>
      </c>
      <c r="U59">
        <v>4</v>
      </c>
      <c r="V59">
        <v>1</v>
      </c>
      <c r="W59">
        <v>6</v>
      </c>
      <c r="X59">
        <v>1</v>
      </c>
      <c r="Y59">
        <v>5</v>
      </c>
      <c r="AL59">
        <v>3</v>
      </c>
      <c r="AM59">
        <v>3</v>
      </c>
      <c r="AN59">
        <v>3</v>
      </c>
      <c r="AO59">
        <v>3</v>
      </c>
      <c r="AP59">
        <v>3</v>
      </c>
      <c r="AQ59">
        <v>3</v>
      </c>
      <c r="AR59">
        <v>3</v>
      </c>
      <c r="AS59">
        <v>3</v>
      </c>
      <c r="AT59">
        <v>3</v>
      </c>
      <c r="AU59">
        <v>3</v>
      </c>
      <c r="AV59">
        <v>3</v>
      </c>
      <c r="AW59">
        <v>3</v>
      </c>
      <c r="AX59" s="9">
        <f t="shared" si="0"/>
        <v>3.6666666666666665</v>
      </c>
      <c r="AY59" s="10">
        <f t="shared" si="1"/>
        <v>9</v>
      </c>
      <c r="AZ59" s="9" t="str">
        <f t="shared" si="6"/>
        <v>N/A</v>
      </c>
      <c r="BA59" s="10" t="str">
        <f t="shared" si="2"/>
        <v>N/A</v>
      </c>
      <c r="BB59" s="10" t="str">
        <f t="shared" si="15"/>
        <v>N/A</v>
      </c>
      <c r="BC59" s="10" t="str">
        <f t="shared" si="3"/>
        <v>N/A</v>
      </c>
      <c r="BD59" s="9" t="str">
        <f t="shared" si="8"/>
        <v>N/A</v>
      </c>
      <c r="BE59" s="9">
        <f t="shared" si="4"/>
        <v>3</v>
      </c>
      <c r="BF59" s="10">
        <f t="shared" si="5"/>
        <v>3</v>
      </c>
      <c r="BG59">
        <f t="shared" si="9"/>
        <v>0</v>
      </c>
      <c r="BH59" t="str">
        <f t="shared" si="10"/>
        <v>N/A</v>
      </c>
      <c r="BI59" t="str">
        <f t="shared" si="11"/>
        <v>N/A</v>
      </c>
      <c r="BJ59" t="str">
        <f t="shared" si="12"/>
        <v>N/A</v>
      </c>
      <c r="BK59">
        <f t="shared" si="13"/>
        <v>0</v>
      </c>
      <c r="BL59" t="str">
        <f t="shared" si="14"/>
        <v>N/A</v>
      </c>
    </row>
    <row r="60" spans="1:64" x14ac:dyDescent="0.2">
      <c r="A60">
        <v>114351338237</v>
      </c>
      <c r="B60">
        <v>426449233</v>
      </c>
      <c r="C60" s="1">
        <v>45099.836469907408</v>
      </c>
      <c r="D60" s="1">
        <v>45099.846678240741</v>
      </c>
      <c r="E60" t="s">
        <v>258</v>
      </c>
      <c r="J60">
        <v>373</v>
      </c>
      <c r="K60" t="s">
        <v>45</v>
      </c>
      <c r="L60">
        <v>6</v>
      </c>
      <c r="M60">
        <v>3</v>
      </c>
      <c r="N60">
        <v>3</v>
      </c>
      <c r="O60">
        <v>1</v>
      </c>
      <c r="P60">
        <v>4</v>
      </c>
      <c r="Q60">
        <v>4</v>
      </c>
      <c r="R60">
        <v>5</v>
      </c>
      <c r="S60">
        <v>6</v>
      </c>
      <c r="T60">
        <v>1</v>
      </c>
      <c r="U60">
        <v>3</v>
      </c>
      <c r="V60">
        <v>4</v>
      </c>
      <c r="W60">
        <v>7</v>
      </c>
      <c r="X60">
        <v>5</v>
      </c>
      <c r="Y60">
        <v>7</v>
      </c>
      <c r="AL60">
        <v>5</v>
      </c>
      <c r="AM60">
        <v>5</v>
      </c>
      <c r="AN60">
        <v>4</v>
      </c>
      <c r="AO60">
        <v>4</v>
      </c>
      <c r="AP60">
        <v>4</v>
      </c>
      <c r="AQ60">
        <v>4</v>
      </c>
      <c r="AR60">
        <v>4</v>
      </c>
      <c r="AS60">
        <v>2</v>
      </c>
      <c r="AT60">
        <v>3</v>
      </c>
      <c r="AU60">
        <v>3</v>
      </c>
      <c r="AV60">
        <v>2</v>
      </c>
      <c r="AW60">
        <v>4</v>
      </c>
      <c r="AX60" s="9">
        <f t="shared" si="0"/>
        <v>3.3333333333333335</v>
      </c>
      <c r="AY60" s="10">
        <f t="shared" si="1"/>
        <v>5</v>
      </c>
      <c r="AZ60" s="9" t="str">
        <f t="shared" si="6"/>
        <v>N/A</v>
      </c>
      <c r="BA60" s="10" t="str">
        <f t="shared" si="2"/>
        <v>N/A</v>
      </c>
      <c r="BB60" s="10" t="str">
        <f t="shared" si="15"/>
        <v>N/A</v>
      </c>
      <c r="BC60" s="10" t="str">
        <f t="shared" si="3"/>
        <v>N/A</v>
      </c>
      <c r="BD60" s="9" t="str">
        <f t="shared" si="8"/>
        <v>N/A</v>
      </c>
      <c r="BE60" s="9">
        <f t="shared" si="4"/>
        <v>3.4</v>
      </c>
      <c r="BF60" s="10">
        <f t="shared" si="5"/>
        <v>5</v>
      </c>
      <c r="BG60">
        <f t="shared" si="9"/>
        <v>5</v>
      </c>
      <c r="BH60" t="str">
        <f t="shared" si="10"/>
        <v>N/A</v>
      </c>
      <c r="BI60" t="str">
        <f t="shared" si="11"/>
        <v>N/A</v>
      </c>
      <c r="BJ60" t="str">
        <f t="shared" si="12"/>
        <v>N/A</v>
      </c>
      <c r="BK60">
        <f t="shared" si="13"/>
        <v>3</v>
      </c>
      <c r="BL60" t="str">
        <f t="shared" si="14"/>
        <v>N/A</v>
      </c>
    </row>
    <row r="61" spans="1:64" x14ac:dyDescent="0.2">
      <c r="A61">
        <v>114351329712</v>
      </c>
      <c r="B61">
        <v>426449233</v>
      </c>
      <c r="C61" s="1">
        <v>45099.825370370374</v>
      </c>
      <c r="D61" s="1">
        <v>45099.831817129627</v>
      </c>
      <c r="E61" t="s">
        <v>260</v>
      </c>
      <c r="J61">
        <v>377</v>
      </c>
      <c r="K61" t="s">
        <v>49</v>
      </c>
      <c r="L61">
        <v>5</v>
      </c>
      <c r="M61">
        <v>6</v>
      </c>
      <c r="N61">
        <v>5</v>
      </c>
      <c r="O61">
        <v>5</v>
      </c>
      <c r="P61">
        <v>5</v>
      </c>
      <c r="Q61">
        <v>7</v>
      </c>
      <c r="R61">
        <v>5</v>
      </c>
      <c r="S61">
        <v>5</v>
      </c>
      <c r="T61">
        <v>5</v>
      </c>
      <c r="U61">
        <v>3</v>
      </c>
      <c r="V61">
        <v>5</v>
      </c>
      <c r="W61">
        <v>5</v>
      </c>
      <c r="X61">
        <v>5</v>
      </c>
      <c r="Y61">
        <v>7</v>
      </c>
      <c r="AF61">
        <v>2</v>
      </c>
      <c r="AG61">
        <v>2</v>
      </c>
      <c r="AH61">
        <v>2</v>
      </c>
      <c r="AL61">
        <v>4</v>
      </c>
      <c r="AM61">
        <v>4</v>
      </c>
      <c r="AN61">
        <v>3</v>
      </c>
      <c r="AO61">
        <v>3</v>
      </c>
      <c r="AP61">
        <v>2</v>
      </c>
      <c r="AQ61">
        <v>2</v>
      </c>
      <c r="AR61">
        <v>3</v>
      </c>
      <c r="AS61">
        <v>3</v>
      </c>
      <c r="AT61">
        <v>3</v>
      </c>
      <c r="AU61">
        <v>4</v>
      </c>
      <c r="AV61">
        <v>4</v>
      </c>
      <c r="AW61">
        <v>3</v>
      </c>
      <c r="AX61" s="9">
        <f t="shared" si="0"/>
        <v>4.333333333333333</v>
      </c>
      <c r="AY61" s="10">
        <f t="shared" si="1"/>
        <v>2</v>
      </c>
      <c r="AZ61" s="9">
        <f t="shared" si="6"/>
        <v>-0.66666666666666663</v>
      </c>
      <c r="BA61" s="10">
        <f t="shared" si="2"/>
        <v>-1</v>
      </c>
      <c r="BB61" s="10">
        <f t="shared" si="15"/>
        <v>-1</v>
      </c>
      <c r="BC61" s="10">
        <f t="shared" si="3"/>
        <v>0</v>
      </c>
      <c r="BD61" s="9">
        <f t="shared" si="8"/>
        <v>3.6666666666666665</v>
      </c>
      <c r="BE61" s="9">
        <f t="shared" si="4"/>
        <v>5.4</v>
      </c>
      <c r="BF61" s="10">
        <f t="shared" si="5"/>
        <v>2.5</v>
      </c>
      <c r="BG61">
        <f t="shared" si="9"/>
        <v>4</v>
      </c>
      <c r="BH61">
        <f t="shared" si="10"/>
        <v>3.2222222222222223</v>
      </c>
      <c r="BI61">
        <f t="shared" si="11"/>
        <v>-0.33333333333333348</v>
      </c>
      <c r="BJ61">
        <f t="shared" si="12"/>
        <v>1</v>
      </c>
      <c r="BK61">
        <f t="shared" si="13"/>
        <v>2</v>
      </c>
      <c r="BL61">
        <f t="shared" si="14"/>
        <v>0.66666666666666652</v>
      </c>
    </row>
    <row r="62" spans="1:64" x14ac:dyDescent="0.2">
      <c r="A62">
        <v>114355199816</v>
      </c>
      <c r="B62">
        <v>426449233</v>
      </c>
      <c r="C62" s="1">
        <v>45105.06690972222</v>
      </c>
      <c r="D62" s="1">
        <v>45105.074930555558</v>
      </c>
      <c r="E62" t="s">
        <v>186</v>
      </c>
      <c r="J62">
        <v>381</v>
      </c>
      <c r="K62" t="s">
        <v>41</v>
      </c>
      <c r="L62">
        <v>2</v>
      </c>
      <c r="M62">
        <v>4</v>
      </c>
      <c r="N62">
        <v>2</v>
      </c>
      <c r="O62">
        <v>5</v>
      </c>
      <c r="P62">
        <v>5</v>
      </c>
      <c r="Q62">
        <v>5</v>
      </c>
      <c r="R62">
        <v>3</v>
      </c>
      <c r="S62">
        <v>5</v>
      </c>
      <c r="T62">
        <v>5</v>
      </c>
      <c r="U62">
        <v>6</v>
      </c>
      <c r="V62">
        <v>5</v>
      </c>
      <c r="W62">
        <v>5</v>
      </c>
      <c r="X62">
        <v>3</v>
      </c>
      <c r="Y62">
        <v>6</v>
      </c>
      <c r="AL62">
        <v>3</v>
      </c>
      <c r="AM62">
        <v>5</v>
      </c>
      <c r="AN62">
        <v>5</v>
      </c>
      <c r="AO62">
        <v>3</v>
      </c>
      <c r="AP62">
        <v>5</v>
      </c>
      <c r="AQ62">
        <v>5</v>
      </c>
      <c r="AR62">
        <v>2</v>
      </c>
      <c r="AS62">
        <v>4</v>
      </c>
      <c r="AT62">
        <v>4</v>
      </c>
      <c r="AU62">
        <v>3</v>
      </c>
      <c r="AV62">
        <v>5</v>
      </c>
      <c r="AW62">
        <v>5</v>
      </c>
      <c r="AX62" s="9">
        <f t="shared" si="0"/>
        <v>5.333333333333333</v>
      </c>
      <c r="AY62" s="10">
        <f t="shared" si="1"/>
        <v>3</v>
      </c>
      <c r="AZ62" s="9" t="str">
        <f t="shared" si="6"/>
        <v>N/A</v>
      </c>
      <c r="BA62" s="10" t="str">
        <f t="shared" si="2"/>
        <v>N/A</v>
      </c>
      <c r="BB62" s="10" t="str">
        <f t="shared" si="15"/>
        <v>N/A</v>
      </c>
      <c r="BC62" s="10" t="str">
        <f t="shared" si="3"/>
        <v>N/A</v>
      </c>
      <c r="BD62" s="9" t="str">
        <f t="shared" si="8"/>
        <v>N/A</v>
      </c>
      <c r="BE62" s="9">
        <f t="shared" si="4"/>
        <v>4</v>
      </c>
      <c r="BF62" s="10">
        <f t="shared" si="5"/>
        <v>3</v>
      </c>
      <c r="BG62">
        <f t="shared" si="9"/>
        <v>3</v>
      </c>
      <c r="BH62" t="str">
        <f t="shared" si="10"/>
        <v>N/A</v>
      </c>
      <c r="BI62" t="str">
        <f t="shared" si="11"/>
        <v>N/A</v>
      </c>
      <c r="BJ62" t="str">
        <f t="shared" si="12"/>
        <v>N/A</v>
      </c>
      <c r="BK62">
        <f t="shared" si="13"/>
        <v>1</v>
      </c>
      <c r="BL62" t="str">
        <f t="shared" si="14"/>
        <v>N/A</v>
      </c>
    </row>
    <row r="63" spans="1:64" x14ac:dyDescent="0.2">
      <c r="A63">
        <v>114351245323</v>
      </c>
      <c r="B63">
        <v>426449233</v>
      </c>
      <c r="C63" s="1">
        <v>45099.734444444446</v>
      </c>
      <c r="D63" s="1">
        <v>45099.737037037034</v>
      </c>
      <c r="E63" t="s">
        <v>268</v>
      </c>
      <c r="J63">
        <v>385</v>
      </c>
      <c r="K63" t="s">
        <v>47</v>
      </c>
      <c r="L63">
        <v>4</v>
      </c>
      <c r="M63">
        <v>6</v>
      </c>
      <c r="N63">
        <v>2</v>
      </c>
      <c r="O63">
        <v>1</v>
      </c>
      <c r="P63">
        <v>4</v>
      </c>
      <c r="Q63">
        <v>5</v>
      </c>
      <c r="R63">
        <v>5</v>
      </c>
      <c r="S63">
        <v>5</v>
      </c>
      <c r="T63">
        <v>3</v>
      </c>
      <c r="U63">
        <v>7</v>
      </c>
      <c r="V63">
        <v>3</v>
      </c>
      <c r="W63">
        <v>7</v>
      </c>
      <c r="X63">
        <v>2</v>
      </c>
      <c r="Y63">
        <v>7</v>
      </c>
      <c r="Z63">
        <v>3</v>
      </c>
      <c r="AA63">
        <v>2</v>
      </c>
      <c r="AB63">
        <v>2</v>
      </c>
      <c r="AL63">
        <v>4</v>
      </c>
      <c r="AM63">
        <v>4</v>
      </c>
      <c r="AN63">
        <v>4</v>
      </c>
      <c r="AO63">
        <v>4</v>
      </c>
      <c r="AP63">
        <v>4</v>
      </c>
      <c r="AQ63">
        <v>6</v>
      </c>
      <c r="AR63">
        <v>4</v>
      </c>
      <c r="AS63">
        <v>4</v>
      </c>
      <c r="AT63">
        <v>6</v>
      </c>
      <c r="AU63">
        <v>2</v>
      </c>
      <c r="AV63">
        <v>1</v>
      </c>
      <c r="AW63">
        <v>1</v>
      </c>
      <c r="AX63" s="9">
        <f t="shared" ref="AX63:AX124" si="16">AVERAGE(S63:U63)</f>
        <v>5</v>
      </c>
      <c r="AY63" s="10">
        <f t="shared" ref="AY63:AY124" si="17">-V63+W63-X63+Y63</f>
        <v>9</v>
      </c>
      <c r="AZ63" s="9">
        <f t="shared" ref="AZ63:AZ124" si="18">IF(K63="Unión por la Patria (Frente de Todos)",AVERAGE(AO63-AL63,AP63-AM63,AQ63-AN63),IF(K63="Juntos por el Cambio",AVERAGE(AL63-AO63,AM63-AP63,AN63-AQ63),IF(K63="La Libertad Avanza",AVERAGE(AR63-AU63,AS63-AV63,AT63-AW63),IF(K63="Frente de Izquierda",AVERAGE(AU63-AR63,AV63-AS63,AW63-AT63),"N/A"))))</f>
        <v>-0.66666666666666663</v>
      </c>
      <c r="BA63" s="10">
        <f t="shared" ref="BA63:BA124" si="19">IF(K63="Unión por la Patria (Frente de Todos)",(AO63-AL63),IF(K63="Juntos por el Cambio",AVERAGE(AL63-AO63),IF(K63="La Libertad Avanza",AVERAGE(AR63-AU63),IF(K63="Frente de Izquierda",AVERAGE(AU63-AR63),"N/A"))))</f>
        <v>0</v>
      </c>
      <c r="BB63" s="10">
        <f t="shared" ref="BB63:BB124" si="20">IF(K63="Unión por la Patria (Frente de Todos)",AVERAGE(AP63-AM63),IF(K63="Juntos por el Cambio",AVERAGE(AM63-AP63),IF(K63="La Libertad Avanza",AVERAGE(AS63-AV63),IF(K63="Frente de Izquierda",AVERAGE(AV63-AS63),"N/A"))))</f>
        <v>0</v>
      </c>
      <c r="BC63" s="10">
        <f t="shared" ref="BC63:BC124" si="21">IF(K63="Unión por la Patria (Frente de Todos)",AVERAGE(AQ63-AN63),IF(K63="Juntos por el Cambio",AVERAGE(AN63-AQ63),IF(K63="La Libertad Avanza",AVERAGE(AT63-AW63),IF(K63="Frente de Izquierda",AVERAGE(AW63-AT63),"N/A"))))</f>
        <v>-2</v>
      </c>
      <c r="BD63" s="9">
        <f t="shared" ref="BD63:BD124" si="22">IF(K63="Unión por la Patria (Frente de Todos)",AVERAGE(AL63:AN63),IF(K63="Juntos por el Cambio",AVERAGE(AO63:AQ63),IF(K63="La Libertad Avanza",AVERAGE(AU63:AW63),IF(K63="Frente de Izquierda",AVERAGE(AR63:AT63),"N/A"))))</f>
        <v>4.666666666666667</v>
      </c>
      <c r="BE63" s="9">
        <f t="shared" ref="BE63:BE124" si="23">AVERAGE(N63:R63)</f>
        <v>3.4</v>
      </c>
      <c r="BF63" s="10">
        <f t="shared" ref="BF63:BF124" si="24">AVERAGE(Z63:AL63)</f>
        <v>2.75</v>
      </c>
      <c r="BG63">
        <f t="shared" ref="BG63:BG124" si="25">MAX(SUM(AL63:AN63),SUM(AO63:AQ63),SUM(AR63:AT63),SUM(AU63:AW63))-MIN(SUM(AL63:AN63),SUM(AO63:AQ63),SUM(AR63:AT63),SUM(AU63:AW63))</f>
        <v>10</v>
      </c>
      <c r="BH63">
        <f t="shared" si="10"/>
        <v>3.5555555555555554</v>
      </c>
      <c r="BI63">
        <f t="shared" si="11"/>
        <v>1</v>
      </c>
      <c r="BJ63">
        <f t="shared" si="12"/>
        <v>3</v>
      </c>
      <c r="BK63">
        <f t="shared" si="13"/>
        <v>3</v>
      </c>
      <c r="BL63">
        <f t="shared" si="14"/>
        <v>2.666666666666667</v>
      </c>
    </row>
    <row r="64" spans="1:64" x14ac:dyDescent="0.2">
      <c r="A64">
        <v>114354699876</v>
      </c>
      <c r="B64">
        <v>426449233</v>
      </c>
      <c r="C64" s="1">
        <v>45104.528287037036</v>
      </c>
      <c r="D64" s="1">
        <v>45104.531504629631</v>
      </c>
      <c r="E64" t="s">
        <v>185</v>
      </c>
      <c r="J64">
        <v>389</v>
      </c>
      <c r="K64" t="s">
        <v>49</v>
      </c>
      <c r="L64">
        <v>5</v>
      </c>
      <c r="M64">
        <v>4</v>
      </c>
      <c r="N64">
        <v>3</v>
      </c>
      <c r="O64">
        <v>3</v>
      </c>
      <c r="P64">
        <v>5</v>
      </c>
      <c r="Q64">
        <v>1</v>
      </c>
      <c r="R64">
        <v>3</v>
      </c>
      <c r="S64">
        <v>5</v>
      </c>
      <c r="T64">
        <v>2</v>
      </c>
      <c r="U64">
        <v>5</v>
      </c>
      <c r="V64">
        <v>4</v>
      </c>
      <c r="W64">
        <v>6</v>
      </c>
      <c r="X64">
        <v>4</v>
      </c>
      <c r="Y64">
        <v>4</v>
      </c>
      <c r="AF64">
        <v>3</v>
      </c>
      <c r="AG64">
        <v>5</v>
      </c>
      <c r="AH64">
        <v>4</v>
      </c>
      <c r="AL64">
        <v>2</v>
      </c>
      <c r="AM64">
        <v>3</v>
      </c>
      <c r="AN64">
        <v>3</v>
      </c>
      <c r="AO64">
        <v>1</v>
      </c>
      <c r="AP64">
        <v>2</v>
      </c>
      <c r="AQ64">
        <v>2</v>
      </c>
      <c r="AR64">
        <v>4</v>
      </c>
      <c r="AS64">
        <v>4</v>
      </c>
      <c r="AT64">
        <v>4</v>
      </c>
      <c r="AU64">
        <v>1</v>
      </c>
      <c r="AV64">
        <v>1</v>
      </c>
      <c r="AW64">
        <v>1</v>
      </c>
      <c r="AX64" s="9">
        <f t="shared" si="16"/>
        <v>4</v>
      </c>
      <c r="AY64" s="10">
        <f t="shared" si="17"/>
        <v>2</v>
      </c>
      <c r="AZ64" s="9">
        <f t="shared" si="18"/>
        <v>3</v>
      </c>
      <c r="BA64" s="10">
        <f t="shared" si="19"/>
        <v>3</v>
      </c>
      <c r="BB64" s="10">
        <f t="shared" si="20"/>
        <v>3</v>
      </c>
      <c r="BC64" s="10">
        <f t="shared" si="21"/>
        <v>3</v>
      </c>
      <c r="BD64" s="9">
        <f t="shared" si="22"/>
        <v>1</v>
      </c>
      <c r="BE64" s="9">
        <f t="shared" si="23"/>
        <v>3</v>
      </c>
      <c r="BF64" s="10">
        <f t="shared" si="24"/>
        <v>3.5</v>
      </c>
      <c r="BG64">
        <f t="shared" si="25"/>
        <v>9</v>
      </c>
      <c r="BH64">
        <f t="shared" si="10"/>
        <v>1.7777777777777777</v>
      </c>
      <c r="BI64">
        <f t="shared" si="11"/>
        <v>2</v>
      </c>
      <c r="BJ64">
        <f t="shared" si="12"/>
        <v>3</v>
      </c>
      <c r="BK64">
        <f t="shared" si="13"/>
        <v>3</v>
      </c>
      <c r="BL64">
        <f t="shared" si="14"/>
        <v>3</v>
      </c>
    </row>
    <row r="65" spans="1:64" x14ac:dyDescent="0.2">
      <c r="A65">
        <v>114355597017</v>
      </c>
      <c r="B65">
        <v>426449233</v>
      </c>
      <c r="C65" s="1">
        <v>45105.524189814816</v>
      </c>
      <c r="D65" s="1">
        <v>45105.533043981479</v>
      </c>
      <c r="E65" t="s">
        <v>185</v>
      </c>
      <c r="J65">
        <v>389</v>
      </c>
      <c r="K65" t="s">
        <v>49</v>
      </c>
      <c r="L65">
        <v>6</v>
      </c>
      <c r="M65">
        <v>5</v>
      </c>
      <c r="N65">
        <v>3</v>
      </c>
      <c r="O65">
        <v>2</v>
      </c>
      <c r="P65">
        <v>5</v>
      </c>
      <c r="Q65">
        <v>2</v>
      </c>
      <c r="R65">
        <v>5</v>
      </c>
      <c r="S65">
        <v>5</v>
      </c>
      <c r="T65">
        <v>3</v>
      </c>
      <c r="U65">
        <v>5</v>
      </c>
      <c r="V65">
        <v>3</v>
      </c>
      <c r="W65">
        <v>6</v>
      </c>
      <c r="X65">
        <v>3</v>
      </c>
      <c r="Y65">
        <v>4</v>
      </c>
      <c r="AF65">
        <v>3</v>
      </c>
      <c r="AG65">
        <v>4</v>
      </c>
      <c r="AH65">
        <v>4</v>
      </c>
      <c r="AL65">
        <v>3</v>
      </c>
      <c r="AM65">
        <v>3</v>
      </c>
      <c r="AN65">
        <v>3</v>
      </c>
      <c r="AO65">
        <v>2</v>
      </c>
      <c r="AP65">
        <v>2</v>
      </c>
      <c r="AQ65">
        <v>2</v>
      </c>
      <c r="AR65">
        <v>4</v>
      </c>
      <c r="AS65">
        <v>4</v>
      </c>
      <c r="AT65">
        <v>4</v>
      </c>
      <c r="AU65">
        <v>1</v>
      </c>
      <c r="AV65">
        <v>1</v>
      </c>
      <c r="AW65">
        <v>1</v>
      </c>
      <c r="AX65" s="9">
        <f t="shared" si="16"/>
        <v>4.333333333333333</v>
      </c>
      <c r="AY65" s="10">
        <f t="shared" si="17"/>
        <v>4</v>
      </c>
      <c r="AZ65" s="9">
        <f t="shared" si="18"/>
        <v>3</v>
      </c>
      <c r="BA65" s="10">
        <f t="shared" si="19"/>
        <v>3</v>
      </c>
      <c r="BB65" s="10">
        <f t="shared" si="20"/>
        <v>3</v>
      </c>
      <c r="BC65" s="10">
        <f t="shared" si="21"/>
        <v>3</v>
      </c>
      <c r="BD65" s="9">
        <f t="shared" si="22"/>
        <v>1</v>
      </c>
      <c r="BE65" s="9">
        <f t="shared" si="23"/>
        <v>3.4</v>
      </c>
      <c r="BF65" s="10">
        <f t="shared" si="24"/>
        <v>3.5</v>
      </c>
      <c r="BG65">
        <f t="shared" si="25"/>
        <v>9</v>
      </c>
      <c r="BH65">
        <f t="shared" si="10"/>
        <v>2</v>
      </c>
      <c r="BI65">
        <f t="shared" si="11"/>
        <v>2</v>
      </c>
      <c r="BJ65">
        <f t="shared" si="12"/>
        <v>3</v>
      </c>
      <c r="BK65">
        <f t="shared" si="13"/>
        <v>3</v>
      </c>
      <c r="BL65">
        <f t="shared" si="14"/>
        <v>3</v>
      </c>
    </row>
    <row r="66" spans="1:64" x14ac:dyDescent="0.2">
      <c r="A66">
        <v>114351317107</v>
      </c>
      <c r="B66">
        <v>426449233</v>
      </c>
      <c r="C66" s="1">
        <v>45099.808946759258</v>
      </c>
      <c r="D66" s="1">
        <v>45099.812615740739</v>
      </c>
      <c r="E66" t="s">
        <v>262</v>
      </c>
      <c r="J66">
        <v>393</v>
      </c>
      <c r="K66" t="s">
        <v>43</v>
      </c>
      <c r="L66">
        <v>7</v>
      </c>
      <c r="M66">
        <v>7</v>
      </c>
      <c r="N66">
        <v>5</v>
      </c>
      <c r="O66">
        <v>7</v>
      </c>
      <c r="P66">
        <v>2</v>
      </c>
      <c r="Q66">
        <v>7</v>
      </c>
      <c r="R66">
        <v>2</v>
      </c>
      <c r="S66">
        <v>7</v>
      </c>
      <c r="T66">
        <v>5</v>
      </c>
      <c r="U66">
        <v>7</v>
      </c>
      <c r="V66">
        <v>2</v>
      </c>
      <c r="W66">
        <v>7</v>
      </c>
      <c r="X66">
        <v>2</v>
      </c>
      <c r="Y66">
        <v>7</v>
      </c>
      <c r="AI66">
        <v>4</v>
      </c>
      <c r="AJ66">
        <v>5</v>
      </c>
      <c r="AK66">
        <v>5</v>
      </c>
      <c r="AL66">
        <v>5</v>
      </c>
      <c r="AM66">
        <v>2</v>
      </c>
      <c r="AN66">
        <v>6</v>
      </c>
      <c r="AO66">
        <v>6</v>
      </c>
      <c r="AP66">
        <v>6</v>
      </c>
      <c r="AQ66">
        <v>6</v>
      </c>
      <c r="AR66">
        <v>5</v>
      </c>
      <c r="AS66">
        <v>2</v>
      </c>
      <c r="AT66">
        <v>6</v>
      </c>
      <c r="AU66">
        <v>6</v>
      </c>
      <c r="AV66">
        <v>6</v>
      </c>
      <c r="AW66">
        <v>6</v>
      </c>
      <c r="AX66" s="9">
        <f t="shared" si="16"/>
        <v>6.333333333333333</v>
      </c>
      <c r="AY66" s="10">
        <f t="shared" si="17"/>
        <v>10</v>
      </c>
      <c r="AZ66" s="9">
        <f t="shared" si="18"/>
        <v>1.6666666666666667</v>
      </c>
      <c r="BA66" s="10">
        <f t="shared" si="19"/>
        <v>1</v>
      </c>
      <c r="BB66" s="10">
        <f t="shared" si="20"/>
        <v>4</v>
      </c>
      <c r="BC66" s="10">
        <f t="shared" si="21"/>
        <v>0</v>
      </c>
      <c r="BD66" s="9">
        <f t="shared" si="22"/>
        <v>4.333333333333333</v>
      </c>
      <c r="BE66" s="9">
        <f t="shared" si="23"/>
        <v>4.5999999999999996</v>
      </c>
      <c r="BF66" s="10">
        <f t="shared" si="24"/>
        <v>4.75</v>
      </c>
      <c r="BG66">
        <f t="shared" si="25"/>
        <v>5</v>
      </c>
      <c r="BH66">
        <f t="shared" si="10"/>
        <v>4.8888888888888893</v>
      </c>
      <c r="BI66">
        <f t="shared" si="11"/>
        <v>2.6666666666666665</v>
      </c>
      <c r="BJ66">
        <f t="shared" si="12"/>
        <v>4</v>
      </c>
      <c r="BK66">
        <f t="shared" si="13"/>
        <v>4</v>
      </c>
      <c r="BL66">
        <f t="shared" si="14"/>
        <v>1.666666666666667</v>
      </c>
    </row>
    <row r="67" spans="1:64" x14ac:dyDescent="0.2">
      <c r="A67">
        <v>114351291133</v>
      </c>
      <c r="B67">
        <v>426449233</v>
      </c>
      <c r="C67" s="1">
        <v>45099.778969907406</v>
      </c>
      <c r="D67" s="1">
        <v>45099.783634259256</v>
      </c>
      <c r="E67" t="s">
        <v>193</v>
      </c>
      <c r="J67">
        <v>401</v>
      </c>
      <c r="K67" t="s">
        <v>47</v>
      </c>
      <c r="L67">
        <v>5</v>
      </c>
      <c r="M67">
        <v>4</v>
      </c>
      <c r="N67">
        <v>3</v>
      </c>
      <c r="O67">
        <v>3</v>
      </c>
      <c r="P67">
        <v>3</v>
      </c>
      <c r="Q67">
        <v>5</v>
      </c>
      <c r="R67">
        <v>3</v>
      </c>
      <c r="S67">
        <v>5</v>
      </c>
      <c r="T67">
        <v>3</v>
      </c>
      <c r="U67">
        <v>7</v>
      </c>
      <c r="V67">
        <v>2</v>
      </c>
      <c r="W67">
        <v>6</v>
      </c>
      <c r="X67">
        <v>3</v>
      </c>
      <c r="Y67">
        <v>6</v>
      </c>
      <c r="Z67">
        <v>3</v>
      </c>
      <c r="AA67">
        <v>3</v>
      </c>
      <c r="AB67">
        <v>3</v>
      </c>
      <c r="AL67">
        <v>4</v>
      </c>
      <c r="AM67">
        <v>4</v>
      </c>
      <c r="AN67">
        <v>4</v>
      </c>
      <c r="AO67">
        <v>3</v>
      </c>
      <c r="AP67">
        <v>3</v>
      </c>
      <c r="AQ67">
        <v>4</v>
      </c>
      <c r="AR67">
        <v>2</v>
      </c>
      <c r="AS67">
        <v>2</v>
      </c>
      <c r="AT67">
        <v>4</v>
      </c>
      <c r="AU67">
        <v>3</v>
      </c>
      <c r="AV67">
        <v>1</v>
      </c>
      <c r="AW67">
        <v>4</v>
      </c>
      <c r="AX67" s="9">
        <f t="shared" si="16"/>
        <v>5</v>
      </c>
      <c r="AY67" s="10">
        <f t="shared" si="17"/>
        <v>7</v>
      </c>
      <c r="AZ67" s="9">
        <f t="shared" si="18"/>
        <v>0.66666666666666663</v>
      </c>
      <c r="BA67" s="10">
        <f t="shared" si="19"/>
        <v>1</v>
      </c>
      <c r="BB67" s="10">
        <f t="shared" si="20"/>
        <v>1</v>
      </c>
      <c r="BC67" s="10">
        <f t="shared" si="21"/>
        <v>0</v>
      </c>
      <c r="BD67" s="9">
        <f t="shared" si="22"/>
        <v>3.3333333333333335</v>
      </c>
      <c r="BE67" s="9">
        <f t="shared" si="23"/>
        <v>3.4</v>
      </c>
      <c r="BF67" s="10">
        <f t="shared" si="24"/>
        <v>3.25</v>
      </c>
      <c r="BG67">
        <f t="shared" si="25"/>
        <v>4</v>
      </c>
      <c r="BH67">
        <f t="shared" ref="BH67:BH130" si="26">IF(K67="Unión por la Patria (Frente de Todos)",AVERAGE(AL67:AN67,AR67:AW67),IF(K67="Juntos por el Cambio",AVERAGE(AO67:AW67),IF(K67="La Libertad Avanza",AVERAGE(AU67:AW67,AL67:AQ67),IF(K67="Frente de Izquierda",AVERAGE(AL67:AT67),"N/A"))))</f>
        <v>2.8888888888888888</v>
      </c>
      <c r="BI67">
        <f t="shared" ref="BI67:BI130" si="27">IF(K67="Unión por la Patria (Frente de Todos)",AP67-AVERAGE(AM67,AS67,AV67),IF(K67="Juntos por el Cambio",AM67-AVERAGE(AP67,AS67,AV67),IF(K67="La Libertad Avanza",AS67-AVERAGE(AM67,AP67,AV67),IF(K67="Frente de Izquierda",AV67-AVERAGE(AM67,AP67,AS67),"N/A"))))</f>
        <v>2</v>
      </c>
      <c r="BJ67">
        <f t="shared" ref="BJ67:BJ130" si="28">IF(K67="Unión por la Patria (Frente de Todos)",AP67-MIN(AM67,AS67,AV67),IF(K67="Juntos por el Cambio",AM67-MIN(AP67,AS67,AV67),IF(K67="La Libertad Avanza",AS67-MIN(AM67,AP67,AV67),IF(K67="Frente de Izquierda",AV67-MIN(AM67,AP67,AS67),"N/A"))))</f>
        <v>3</v>
      </c>
      <c r="BK67">
        <f t="shared" ref="BK67:BK130" si="29">MAX(AM67,AP67,AS67,AV67)-MIN(AM67,AP67,AS67,AV67)</f>
        <v>3</v>
      </c>
      <c r="BL67">
        <f t="shared" ref="BL67:BL130" si="30">IF(K67="Unión por la Patria (Frente de Todos)",AVERAGE(AO67:AQ67)-MIN(AVERAGE(AL67:AN67),AVERAGE(AR67:AT67),AVERAGE(AU67:AW67)),IF(K67="Juntos por el Cambio",AVERAGE(AL67:AN67)-MIN(AVERAGE(AO67:AQ67),AVERAGE(AR67:AT67),AVERAGE(AU67:AW67)),IF(K67="La Libertad Avanza",AVERAGE(AR67:AT67)-MIN(AVERAGE(AU67:AW67),AVERAGE(AO67:AQ67),AVERAGE(AL67:AN67)),IF(K67="Frente de Izquierda",AVERAGE(AU67:AW67)-MIN(AVERAGE(AR67:AT67),AVERAGE(AO67:AQ67),AVERAGE(AL67:AN67)),"N/A"))))</f>
        <v>1.3333333333333335</v>
      </c>
    </row>
    <row r="68" spans="1:64" x14ac:dyDescent="0.2">
      <c r="A68">
        <v>114351227982</v>
      </c>
      <c r="B68">
        <v>426449233</v>
      </c>
      <c r="C68" s="1">
        <v>45099.719629629632</v>
      </c>
      <c r="D68" s="1">
        <v>45099.735138888886</v>
      </c>
      <c r="E68" t="s">
        <v>270</v>
      </c>
      <c r="J68">
        <v>405</v>
      </c>
      <c r="K68" t="s">
        <v>47</v>
      </c>
      <c r="L68">
        <v>4</v>
      </c>
      <c r="M68">
        <v>1</v>
      </c>
      <c r="N68">
        <v>4</v>
      </c>
      <c r="O68">
        <v>6</v>
      </c>
      <c r="P68">
        <v>1</v>
      </c>
      <c r="Q68">
        <v>5</v>
      </c>
      <c r="R68">
        <v>6</v>
      </c>
      <c r="S68">
        <v>5</v>
      </c>
      <c r="T68">
        <v>6</v>
      </c>
      <c r="U68">
        <v>5</v>
      </c>
      <c r="V68">
        <v>1</v>
      </c>
      <c r="W68">
        <v>6</v>
      </c>
      <c r="X68">
        <v>4</v>
      </c>
      <c r="Y68">
        <v>6</v>
      </c>
      <c r="Z68">
        <v>1</v>
      </c>
      <c r="AA68">
        <v>1</v>
      </c>
      <c r="AB68">
        <v>1</v>
      </c>
      <c r="AL68">
        <v>3</v>
      </c>
      <c r="AM68">
        <v>3</v>
      </c>
      <c r="AN68">
        <v>3</v>
      </c>
      <c r="AO68">
        <v>3</v>
      </c>
      <c r="AP68">
        <v>3</v>
      </c>
      <c r="AQ68">
        <v>3</v>
      </c>
      <c r="AR68">
        <v>1</v>
      </c>
      <c r="AS68">
        <v>1</v>
      </c>
      <c r="AT68">
        <v>1</v>
      </c>
      <c r="AU68">
        <v>3</v>
      </c>
      <c r="AV68">
        <v>3</v>
      </c>
      <c r="AW68">
        <v>3</v>
      </c>
      <c r="AX68" s="9">
        <f t="shared" si="16"/>
        <v>5.333333333333333</v>
      </c>
      <c r="AY68" s="10">
        <f t="shared" si="17"/>
        <v>7</v>
      </c>
      <c r="AZ68" s="9">
        <f t="shared" si="18"/>
        <v>0</v>
      </c>
      <c r="BA68" s="10">
        <f t="shared" si="19"/>
        <v>0</v>
      </c>
      <c r="BB68" s="10">
        <f t="shared" si="20"/>
        <v>0</v>
      </c>
      <c r="BC68" s="10">
        <f t="shared" si="21"/>
        <v>0</v>
      </c>
      <c r="BD68" s="9">
        <f t="shared" si="22"/>
        <v>3</v>
      </c>
      <c r="BE68" s="9">
        <f t="shared" si="23"/>
        <v>4.4000000000000004</v>
      </c>
      <c r="BF68" s="10">
        <f t="shared" si="24"/>
        <v>1.5</v>
      </c>
      <c r="BG68">
        <f t="shared" si="25"/>
        <v>6</v>
      </c>
      <c r="BH68">
        <f t="shared" si="26"/>
        <v>2.3333333333333335</v>
      </c>
      <c r="BI68">
        <f t="shared" si="27"/>
        <v>0.66666666666666652</v>
      </c>
      <c r="BJ68">
        <f t="shared" si="28"/>
        <v>2</v>
      </c>
      <c r="BK68">
        <f t="shared" si="29"/>
        <v>2</v>
      </c>
      <c r="BL68">
        <f t="shared" si="30"/>
        <v>2</v>
      </c>
    </row>
    <row r="69" spans="1:64" x14ac:dyDescent="0.2">
      <c r="A69">
        <v>114352055007</v>
      </c>
      <c r="B69">
        <v>426449233</v>
      </c>
      <c r="C69" s="1">
        <v>45100.630671296298</v>
      </c>
      <c r="D69" s="1">
        <v>45100.633923611109</v>
      </c>
      <c r="E69" t="s">
        <v>244</v>
      </c>
      <c r="J69">
        <v>409</v>
      </c>
      <c r="K69" t="s">
        <v>45</v>
      </c>
      <c r="L69">
        <v>3</v>
      </c>
      <c r="M69">
        <v>6</v>
      </c>
      <c r="N69">
        <v>3</v>
      </c>
      <c r="O69">
        <v>4</v>
      </c>
      <c r="P69">
        <v>4</v>
      </c>
      <c r="Q69">
        <v>3</v>
      </c>
      <c r="R69">
        <v>3</v>
      </c>
      <c r="S69">
        <v>7</v>
      </c>
      <c r="T69">
        <v>5</v>
      </c>
      <c r="U69">
        <v>7</v>
      </c>
      <c r="V69">
        <v>2</v>
      </c>
      <c r="W69">
        <v>7</v>
      </c>
      <c r="X69">
        <v>4</v>
      </c>
      <c r="Y69">
        <v>7</v>
      </c>
      <c r="AL69">
        <v>4</v>
      </c>
      <c r="AM69">
        <v>4</v>
      </c>
      <c r="AN69">
        <v>4</v>
      </c>
      <c r="AO69">
        <v>4</v>
      </c>
      <c r="AP69">
        <v>4</v>
      </c>
      <c r="AQ69">
        <v>4</v>
      </c>
      <c r="AR69">
        <v>3</v>
      </c>
      <c r="AS69">
        <v>2</v>
      </c>
      <c r="AT69">
        <v>2</v>
      </c>
      <c r="AU69">
        <v>3</v>
      </c>
      <c r="AV69">
        <v>3</v>
      </c>
      <c r="AW69">
        <v>3</v>
      </c>
      <c r="AX69" s="9">
        <f t="shared" si="16"/>
        <v>6.333333333333333</v>
      </c>
      <c r="AY69" s="10">
        <f t="shared" si="17"/>
        <v>8</v>
      </c>
      <c r="AZ69" s="9" t="str">
        <f t="shared" si="18"/>
        <v>N/A</v>
      </c>
      <c r="BA69" s="10" t="str">
        <f t="shared" si="19"/>
        <v>N/A</v>
      </c>
      <c r="BB69" s="10" t="str">
        <f t="shared" si="20"/>
        <v>N/A</v>
      </c>
      <c r="BC69" s="10" t="str">
        <f t="shared" si="21"/>
        <v>N/A</v>
      </c>
      <c r="BD69" s="9" t="str">
        <f t="shared" si="22"/>
        <v>N/A</v>
      </c>
      <c r="BE69" s="9">
        <f t="shared" si="23"/>
        <v>3.4</v>
      </c>
      <c r="BF69" s="10">
        <f t="shared" si="24"/>
        <v>4</v>
      </c>
      <c r="BG69">
        <f t="shared" si="25"/>
        <v>5</v>
      </c>
      <c r="BH69" t="str">
        <f t="shared" si="26"/>
        <v>N/A</v>
      </c>
      <c r="BI69" t="str">
        <f t="shared" si="27"/>
        <v>N/A</v>
      </c>
      <c r="BJ69" t="str">
        <f t="shared" si="28"/>
        <v>N/A</v>
      </c>
      <c r="BK69">
        <f t="shared" si="29"/>
        <v>2</v>
      </c>
      <c r="BL69" t="str">
        <f t="shared" si="30"/>
        <v>N/A</v>
      </c>
    </row>
    <row r="70" spans="1:64" x14ac:dyDescent="0.2">
      <c r="A70">
        <v>114352172785</v>
      </c>
      <c r="B70">
        <v>426449233</v>
      </c>
      <c r="C70" s="1">
        <v>45100.743993055556</v>
      </c>
      <c r="D70" s="1">
        <v>45100.748333333337</v>
      </c>
      <c r="E70" t="s">
        <v>242</v>
      </c>
      <c r="J70">
        <v>413</v>
      </c>
      <c r="K70" t="s">
        <v>47</v>
      </c>
      <c r="L70">
        <v>3</v>
      </c>
      <c r="M70">
        <v>4</v>
      </c>
      <c r="N70">
        <v>3</v>
      </c>
      <c r="O70">
        <v>2</v>
      </c>
      <c r="P70">
        <v>2</v>
      </c>
      <c r="Q70">
        <v>5</v>
      </c>
      <c r="R70">
        <v>5</v>
      </c>
      <c r="S70">
        <v>5</v>
      </c>
      <c r="T70">
        <v>4</v>
      </c>
      <c r="U70">
        <v>7</v>
      </c>
      <c r="V70">
        <v>3</v>
      </c>
      <c r="W70">
        <v>7</v>
      </c>
      <c r="X70">
        <v>2</v>
      </c>
      <c r="Y70">
        <v>7</v>
      </c>
      <c r="Z70">
        <v>5</v>
      </c>
      <c r="AA70">
        <v>1</v>
      </c>
      <c r="AB70">
        <v>3</v>
      </c>
      <c r="AL70">
        <v>4</v>
      </c>
      <c r="AM70">
        <v>4</v>
      </c>
      <c r="AN70">
        <v>4</v>
      </c>
      <c r="AO70">
        <v>4</v>
      </c>
      <c r="AP70">
        <v>4</v>
      </c>
      <c r="AQ70">
        <v>4</v>
      </c>
      <c r="AR70">
        <v>3</v>
      </c>
      <c r="AS70">
        <v>3</v>
      </c>
      <c r="AT70">
        <v>3</v>
      </c>
      <c r="AU70">
        <v>4</v>
      </c>
      <c r="AV70">
        <v>4</v>
      </c>
      <c r="AW70">
        <v>4</v>
      </c>
      <c r="AX70" s="9">
        <f t="shared" si="16"/>
        <v>5.333333333333333</v>
      </c>
      <c r="AY70" s="10">
        <f t="shared" si="17"/>
        <v>9</v>
      </c>
      <c r="AZ70" s="9">
        <f t="shared" si="18"/>
        <v>0</v>
      </c>
      <c r="BA70" s="10">
        <f t="shared" si="19"/>
        <v>0</v>
      </c>
      <c r="BB70" s="10">
        <f t="shared" si="20"/>
        <v>0</v>
      </c>
      <c r="BC70" s="10">
        <f t="shared" si="21"/>
        <v>0</v>
      </c>
      <c r="BD70" s="9">
        <f t="shared" si="22"/>
        <v>4</v>
      </c>
      <c r="BE70" s="9">
        <f t="shared" si="23"/>
        <v>3.4</v>
      </c>
      <c r="BF70" s="10">
        <f t="shared" si="24"/>
        <v>3.25</v>
      </c>
      <c r="BG70">
        <f t="shared" si="25"/>
        <v>3</v>
      </c>
      <c r="BH70">
        <f t="shared" si="26"/>
        <v>3.6666666666666665</v>
      </c>
      <c r="BI70">
        <f t="shared" si="27"/>
        <v>0.33333333333333348</v>
      </c>
      <c r="BJ70">
        <f t="shared" si="28"/>
        <v>1</v>
      </c>
      <c r="BK70">
        <f t="shared" si="29"/>
        <v>1</v>
      </c>
      <c r="BL70">
        <f t="shared" si="30"/>
        <v>1</v>
      </c>
    </row>
    <row r="71" spans="1:64" x14ac:dyDescent="0.2">
      <c r="A71">
        <v>114352154549</v>
      </c>
      <c r="B71">
        <v>426449233</v>
      </c>
      <c r="C71" s="1">
        <v>45100.654849537037</v>
      </c>
      <c r="D71" s="1">
        <v>45100.734039351853</v>
      </c>
      <c r="E71" t="s">
        <v>243</v>
      </c>
      <c r="J71">
        <v>417</v>
      </c>
      <c r="K71" t="s">
        <v>47</v>
      </c>
      <c r="L71">
        <v>1</v>
      </c>
      <c r="M71">
        <v>7</v>
      </c>
      <c r="N71">
        <v>5</v>
      </c>
      <c r="O71">
        <v>2</v>
      </c>
      <c r="P71">
        <v>5</v>
      </c>
      <c r="Q71">
        <v>2</v>
      </c>
      <c r="R71">
        <v>6</v>
      </c>
      <c r="S71">
        <v>6</v>
      </c>
      <c r="T71">
        <v>5</v>
      </c>
      <c r="U71">
        <v>7</v>
      </c>
      <c r="V71">
        <v>5</v>
      </c>
      <c r="W71">
        <v>7</v>
      </c>
      <c r="X71">
        <v>1</v>
      </c>
      <c r="Y71">
        <v>5</v>
      </c>
      <c r="Z71">
        <v>1</v>
      </c>
      <c r="AA71">
        <v>1</v>
      </c>
      <c r="AB71">
        <v>1</v>
      </c>
      <c r="AL71">
        <v>4</v>
      </c>
      <c r="AM71">
        <v>4</v>
      </c>
      <c r="AN71">
        <v>4</v>
      </c>
      <c r="AO71">
        <v>4</v>
      </c>
      <c r="AP71">
        <v>4</v>
      </c>
      <c r="AQ71">
        <v>4</v>
      </c>
      <c r="AR71">
        <v>4</v>
      </c>
      <c r="AS71">
        <v>4</v>
      </c>
      <c r="AT71">
        <v>4</v>
      </c>
      <c r="AU71">
        <v>4</v>
      </c>
      <c r="AV71">
        <v>4</v>
      </c>
      <c r="AW71">
        <v>4</v>
      </c>
      <c r="AX71" s="9">
        <f t="shared" si="16"/>
        <v>6</v>
      </c>
      <c r="AY71" s="10">
        <f t="shared" si="17"/>
        <v>6</v>
      </c>
      <c r="AZ71" s="9">
        <f t="shared" si="18"/>
        <v>0</v>
      </c>
      <c r="BA71" s="10">
        <f t="shared" si="19"/>
        <v>0</v>
      </c>
      <c r="BB71" s="10">
        <f t="shared" si="20"/>
        <v>0</v>
      </c>
      <c r="BC71" s="10">
        <f t="shared" si="21"/>
        <v>0</v>
      </c>
      <c r="BD71" s="9">
        <f t="shared" si="22"/>
        <v>4</v>
      </c>
      <c r="BE71" s="9">
        <f t="shared" si="23"/>
        <v>4</v>
      </c>
      <c r="BF71" s="10">
        <f t="shared" si="24"/>
        <v>1.75</v>
      </c>
      <c r="BG71">
        <f t="shared" si="25"/>
        <v>0</v>
      </c>
      <c r="BH71">
        <f t="shared" si="26"/>
        <v>4</v>
      </c>
      <c r="BI71">
        <f t="shared" si="27"/>
        <v>0</v>
      </c>
      <c r="BJ71">
        <f t="shared" si="28"/>
        <v>0</v>
      </c>
      <c r="BK71">
        <f t="shared" si="29"/>
        <v>0</v>
      </c>
      <c r="BL71">
        <f t="shared" si="30"/>
        <v>0</v>
      </c>
    </row>
    <row r="72" spans="1:64" x14ac:dyDescent="0.2">
      <c r="A72">
        <v>114362585902</v>
      </c>
      <c r="B72">
        <v>426449233</v>
      </c>
      <c r="C72" s="1">
        <v>45115.405150462961</v>
      </c>
      <c r="D72" s="1">
        <v>45115.411608796298</v>
      </c>
      <c r="E72" t="s">
        <v>92</v>
      </c>
      <c r="J72">
        <v>425</v>
      </c>
      <c r="K72" t="s">
        <v>41</v>
      </c>
      <c r="L72">
        <v>7</v>
      </c>
      <c r="M72">
        <v>1</v>
      </c>
      <c r="N72">
        <v>5</v>
      </c>
      <c r="O72">
        <v>5</v>
      </c>
      <c r="P72">
        <v>3</v>
      </c>
      <c r="Q72">
        <v>5</v>
      </c>
      <c r="R72">
        <v>5</v>
      </c>
      <c r="S72">
        <v>3</v>
      </c>
      <c r="T72">
        <v>5</v>
      </c>
      <c r="U72">
        <v>3</v>
      </c>
      <c r="V72">
        <v>3</v>
      </c>
      <c r="W72">
        <v>5</v>
      </c>
      <c r="X72">
        <v>4</v>
      </c>
      <c r="Y72">
        <v>5</v>
      </c>
      <c r="AX72" s="9">
        <f t="shared" si="16"/>
        <v>3.6666666666666665</v>
      </c>
      <c r="AY72" s="10">
        <f t="shared" si="17"/>
        <v>3</v>
      </c>
      <c r="AZ72" s="9" t="str">
        <f t="shared" si="18"/>
        <v>N/A</v>
      </c>
      <c r="BA72" s="10" t="str">
        <f t="shared" si="19"/>
        <v>N/A</v>
      </c>
      <c r="BB72" s="10" t="str">
        <f t="shared" si="20"/>
        <v>N/A</v>
      </c>
      <c r="BC72" s="10" t="str">
        <f t="shared" si="21"/>
        <v>N/A</v>
      </c>
      <c r="BD72" s="9" t="str">
        <f t="shared" si="22"/>
        <v>N/A</v>
      </c>
      <c r="BE72" s="9">
        <f t="shared" si="23"/>
        <v>4.5999999999999996</v>
      </c>
      <c r="BF72" s="10" t="e">
        <f t="shared" si="24"/>
        <v>#DIV/0!</v>
      </c>
      <c r="BG72">
        <f t="shared" si="25"/>
        <v>0</v>
      </c>
      <c r="BH72" t="str">
        <f t="shared" si="26"/>
        <v>N/A</v>
      </c>
      <c r="BI72" t="str">
        <f t="shared" si="27"/>
        <v>N/A</v>
      </c>
      <c r="BJ72" t="str">
        <f t="shared" si="28"/>
        <v>N/A</v>
      </c>
      <c r="BK72">
        <f t="shared" si="29"/>
        <v>0</v>
      </c>
      <c r="BL72" t="str">
        <f t="shared" si="30"/>
        <v>N/A</v>
      </c>
    </row>
    <row r="73" spans="1:64" x14ac:dyDescent="0.2">
      <c r="A73">
        <v>114363802958</v>
      </c>
      <c r="B73">
        <v>426449233</v>
      </c>
      <c r="C73" s="1">
        <v>45117.615486111114</v>
      </c>
      <c r="D73" s="1">
        <v>45117.628599537034</v>
      </c>
      <c r="E73" t="s">
        <v>51</v>
      </c>
      <c r="J73">
        <v>426</v>
      </c>
      <c r="K73" t="s">
        <v>45</v>
      </c>
      <c r="L73">
        <v>3</v>
      </c>
      <c r="M73">
        <v>3</v>
      </c>
      <c r="N73">
        <v>3</v>
      </c>
      <c r="O73">
        <v>3</v>
      </c>
      <c r="P73">
        <v>3</v>
      </c>
      <c r="Q73">
        <v>3</v>
      </c>
      <c r="R73">
        <v>3</v>
      </c>
      <c r="S73">
        <v>3</v>
      </c>
      <c r="T73">
        <v>3</v>
      </c>
      <c r="U73">
        <v>3</v>
      </c>
      <c r="V73">
        <v>3</v>
      </c>
      <c r="W73">
        <v>3</v>
      </c>
      <c r="X73">
        <v>3</v>
      </c>
      <c r="Y73">
        <v>3</v>
      </c>
      <c r="AL73">
        <v>3</v>
      </c>
      <c r="AM73">
        <v>3</v>
      </c>
      <c r="AN73">
        <v>3</v>
      </c>
      <c r="AO73">
        <v>3</v>
      </c>
      <c r="AP73">
        <v>3</v>
      </c>
      <c r="AQ73">
        <v>3</v>
      </c>
      <c r="AR73">
        <v>3</v>
      </c>
      <c r="AS73">
        <v>3</v>
      </c>
      <c r="AT73">
        <v>3</v>
      </c>
      <c r="AU73">
        <v>3</v>
      </c>
      <c r="AV73">
        <v>3</v>
      </c>
      <c r="AW73">
        <v>3</v>
      </c>
      <c r="AX73" s="9">
        <f t="shared" si="16"/>
        <v>3</v>
      </c>
      <c r="AY73" s="10">
        <f t="shared" si="17"/>
        <v>0</v>
      </c>
      <c r="AZ73" s="9" t="str">
        <f t="shared" si="18"/>
        <v>N/A</v>
      </c>
      <c r="BA73" s="10" t="str">
        <f t="shared" si="19"/>
        <v>N/A</v>
      </c>
      <c r="BB73" s="10" t="str">
        <f t="shared" si="20"/>
        <v>N/A</v>
      </c>
      <c r="BC73" s="10" t="str">
        <f t="shared" si="21"/>
        <v>N/A</v>
      </c>
      <c r="BD73" s="9" t="str">
        <f t="shared" si="22"/>
        <v>N/A</v>
      </c>
      <c r="BE73" s="9">
        <f t="shared" si="23"/>
        <v>3</v>
      </c>
      <c r="BF73" s="10">
        <f t="shared" si="24"/>
        <v>3</v>
      </c>
      <c r="BG73">
        <f t="shared" si="25"/>
        <v>0</v>
      </c>
      <c r="BH73" t="str">
        <f t="shared" si="26"/>
        <v>N/A</v>
      </c>
      <c r="BI73" t="str">
        <f t="shared" si="27"/>
        <v>N/A</v>
      </c>
      <c r="BJ73" t="str">
        <f t="shared" si="28"/>
        <v>N/A</v>
      </c>
      <c r="BK73">
        <f t="shared" si="29"/>
        <v>0</v>
      </c>
      <c r="BL73" t="str">
        <f t="shared" si="30"/>
        <v>N/A</v>
      </c>
    </row>
    <row r="74" spans="1:64" x14ac:dyDescent="0.2">
      <c r="A74">
        <v>114372797819</v>
      </c>
      <c r="B74">
        <v>426449233</v>
      </c>
      <c r="C74" s="1">
        <v>45128.744583333333</v>
      </c>
      <c r="D74" s="1">
        <v>45128.745972222219</v>
      </c>
      <c r="E74" t="s">
        <v>51</v>
      </c>
      <c r="J74">
        <v>426</v>
      </c>
      <c r="K74" t="s">
        <v>41</v>
      </c>
      <c r="L74">
        <v>3</v>
      </c>
      <c r="M74">
        <v>3</v>
      </c>
      <c r="N74">
        <v>2</v>
      </c>
      <c r="O74">
        <v>3</v>
      </c>
      <c r="P74">
        <v>3</v>
      </c>
      <c r="Q74">
        <v>2</v>
      </c>
      <c r="R74">
        <v>4</v>
      </c>
      <c r="S74">
        <v>6</v>
      </c>
      <c r="T74">
        <v>2</v>
      </c>
      <c r="U74">
        <v>5</v>
      </c>
      <c r="V74">
        <v>2</v>
      </c>
      <c r="W74">
        <v>2</v>
      </c>
      <c r="X74">
        <v>2</v>
      </c>
      <c r="Y74">
        <v>2</v>
      </c>
      <c r="AL74">
        <v>2</v>
      </c>
      <c r="AM74">
        <v>2</v>
      </c>
      <c r="AN74">
        <v>2</v>
      </c>
      <c r="AO74">
        <v>1</v>
      </c>
      <c r="AP74">
        <v>1</v>
      </c>
      <c r="AQ74">
        <v>1</v>
      </c>
      <c r="AR74">
        <v>3</v>
      </c>
      <c r="AS74">
        <v>2</v>
      </c>
      <c r="AT74">
        <v>1</v>
      </c>
      <c r="AU74">
        <v>2</v>
      </c>
      <c r="AV74">
        <v>3</v>
      </c>
      <c r="AW74">
        <v>3</v>
      </c>
      <c r="AX74" s="9">
        <f t="shared" si="16"/>
        <v>4.333333333333333</v>
      </c>
      <c r="AY74" s="10">
        <f t="shared" si="17"/>
        <v>0</v>
      </c>
      <c r="AZ74" s="9" t="str">
        <f t="shared" si="18"/>
        <v>N/A</v>
      </c>
      <c r="BA74" s="10" t="str">
        <f t="shared" si="19"/>
        <v>N/A</v>
      </c>
      <c r="BB74" s="10" t="str">
        <f t="shared" si="20"/>
        <v>N/A</v>
      </c>
      <c r="BC74" s="10" t="str">
        <f t="shared" si="21"/>
        <v>N/A</v>
      </c>
      <c r="BD74" s="9" t="str">
        <f t="shared" si="22"/>
        <v>N/A</v>
      </c>
      <c r="BE74" s="9">
        <f t="shared" si="23"/>
        <v>2.8</v>
      </c>
      <c r="BF74" s="10">
        <f t="shared" si="24"/>
        <v>2</v>
      </c>
      <c r="BG74">
        <f t="shared" si="25"/>
        <v>5</v>
      </c>
      <c r="BH74" t="str">
        <f t="shared" si="26"/>
        <v>N/A</v>
      </c>
      <c r="BI74" t="str">
        <f t="shared" si="27"/>
        <v>N/A</v>
      </c>
      <c r="BJ74" t="str">
        <f t="shared" si="28"/>
        <v>N/A</v>
      </c>
      <c r="BK74">
        <f t="shared" si="29"/>
        <v>2</v>
      </c>
      <c r="BL74" t="str">
        <f t="shared" si="30"/>
        <v>N/A</v>
      </c>
    </row>
    <row r="75" spans="1:64" x14ac:dyDescent="0.2">
      <c r="A75">
        <v>114352373433</v>
      </c>
      <c r="B75">
        <v>426449233</v>
      </c>
      <c r="C75" s="1">
        <v>45101.086759259262</v>
      </c>
      <c r="D75" s="1">
        <v>45101.093946759262</v>
      </c>
      <c r="E75" t="s">
        <v>235</v>
      </c>
      <c r="J75">
        <v>429</v>
      </c>
      <c r="K75" t="s">
        <v>47</v>
      </c>
      <c r="L75">
        <v>7</v>
      </c>
      <c r="M75">
        <v>5</v>
      </c>
      <c r="N75">
        <v>3</v>
      </c>
      <c r="O75">
        <v>1</v>
      </c>
      <c r="P75">
        <v>7</v>
      </c>
      <c r="Q75">
        <v>5</v>
      </c>
      <c r="R75">
        <v>6</v>
      </c>
      <c r="S75">
        <v>6</v>
      </c>
      <c r="T75">
        <v>3</v>
      </c>
      <c r="U75">
        <v>7</v>
      </c>
      <c r="V75">
        <v>2</v>
      </c>
      <c r="W75">
        <v>7</v>
      </c>
      <c r="X75">
        <v>3</v>
      </c>
      <c r="Y75">
        <v>6</v>
      </c>
      <c r="Z75">
        <v>6</v>
      </c>
      <c r="AA75">
        <v>5</v>
      </c>
      <c r="AB75">
        <v>6</v>
      </c>
      <c r="AL75">
        <v>5</v>
      </c>
      <c r="AM75">
        <v>4</v>
      </c>
      <c r="AN75">
        <v>4</v>
      </c>
      <c r="AO75">
        <v>1</v>
      </c>
      <c r="AP75">
        <v>1</v>
      </c>
      <c r="AQ75">
        <v>1</v>
      </c>
      <c r="AR75">
        <v>1</v>
      </c>
      <c r="AS75">
        <v>1</v>
      </c>
      <c r="AT75">
        <v>1</v>
      </c>
      <c r="AU75">
        <v>1</v>
      </c>
      <c r="AV75">
        <v>1</v>
      </c>
      <c r="AW75">
        <v>1</v>
      </c>
      <c r="AX75" s="9">
        <f t="shared" si="16"/>
        <v>5.333333333333333</v>
      </c>
      <c r="AY75" s="10">
        <f t="shared" si="17"/>
        <v>8</v>
      </c>
      <c r="AZ75" s="9">
        <f t="shared" si="18"/>
        <v>3.3333333333333335</v>
      </c>
      <c r="BA75" s="10">
        <f t="shared" si="19"/>
        <v>4</v>
      </c>
      <c r="BB75" s="10">
        <f t="shared" si="20"/>
        <v>3</v>
      </c>
      <c r="BC75" s="10">
        <f t="shared" si="21"/>
        <v>3</v>
      </c>
      <c r="BD75" s="9">
        <f t="shared" si="22"/>
        <v>1</v>
      </c>
      <c r="BE75" s="9">
        <f t="shared" si="23"/>
        <v>4.4000000000000004</v>
      </c>
      <c r="BF75" s="10">
        <f t="shared" si="24"/>
        <v>5.5</v>
      </c>
      <c r="BG75">
        <f t="shared" si="25"/>
        <v>10</v>
      </c>
      <c r="BH75">
        <f t="shared" si="26"/>
        <v>1</v>
      </c>
      <c r="BI75">
        <f t="shared" si="27"/>
        <v>3</v>
      </c>
      <c r="BJ75">
        <f t="shared" si="28"/>
        <v>3</v>
      </c>
      <c r="BK75">
        <f t="shared" si="29"/>
        <v>3</v>
      </c>
      <c r="BL75">
        <f t="shared" si="30"/>
        <v>3.333333333333333</v>
      </c>
    </row>
    <row r="76" spans="1:64" x14ac:dyDescent="0.2">
      <c r="A76">
        <v>114352206969</v>
      </c>
      <c r="B76">
        <v>426449233</v>
      </c>
      <c r="C76" s="1">
        <v>45100.785937499997</v>
      </c>
      <c r="D76" s="1">
        <v>45100.790347222224</v>
      </c>
      <c r="E76" t="s">
        <v>239</v>
      </c>
      <c r="J76">
        <v>433</v>
      </c>
      <c r="K76" t="s">
        <v>47</v>
      </c>
      <c r="L76">
        <v>6</v>
      </c>
      <c r="M76">
        <v>7</v>
      </c>
      <c r="N76">
        <v>5</v>
      </c>
      <c r="O76">
        <v>2</v>
      </c>
      <c r="P76">
        <v>4</v>
      </c>
      <c r="Q76">
        <v>4</v>
      </c>
      <c r="R76">
        <v>6</v>
      </c>
      <c r="S76">
        <v>6</v>
      </c>
      <c r="T76">
        <v>5</v>
      </c>
      <c r="U76">
        <v>7</v>
      </c>
      <c r="V76">
        <v>3</v>
      </c>
      <c r="W76">
        <v>6</v>
      </c>
      <c r="X76">
        <v>2</v>
      </c>
      <c r="Y76">
        <v>6</v>
      </c>
      <c r="Z76">
        <v>3</v>
      </c>
      <c r="AA76">
        <v>3</v>
      </c>
      <c r="AB76">
        <v>2</v>
      </c>
      <c r="AL76">
        <v>4</v>
      </c>
      <c r="AM76">
        <v>4</v>
      </c>
      <c r="AN76">
        <v>4</v>
      </c>
      <c r="AO76">
        <v>3</v>
      </c>
      <c r="AP76">
        <v>3</v>
      </c>
      <c r="AQ76">
        <v>3</v>
      </c>
      <c r="AR76">
        <v>2</v>
      </c>
      <c r="AS76">
        <v>1</v>
      </c>
      <c r="AT76">
        <v>1</v>
      </c>
      <c r="AU76">
        <v>2</v>
      </c>
      <c r="AV76">
        <v>2</v>
      </c>
      <c r="AW76">
        <v>2</v>
      </c>
      <c r="AX76" s="9">
        <f t="shared" si="16"/>
        <v>6</v>
      </c>
      <c r="AY76" s="10">
        <f t="shared" si="17"/>
        <v>7</v>
      </c>
      <c r="AZ76" s="9">
        <f t="shared" si="18"/>
        <v>1</v>
      </c>
      <c r="BA76" s="10">
        <f t="shared" si="19"/>
        <v>1</v>
      </c>
      <c r="BB76" s="10">
        <f t="shared" si="20"/>
        <v>1</v>
      </c>
      <c r="BC76" s="10">
        <f t="shared" si="21"/>
        <v>1</v>
      </c>
      <c r="BD76" s="9">
        <f t="shared" si="22"/>
        <v>3</v>
      </c>
      <c r="BE76" s="9">
        <f t="shared" si="23"/>
        <v>4.2</v>
      </c>
      <c r="BF76" s="10">
        <f t="shared" si="24"/>
        <v>3</v>
      </c>
      <c r="BG76">
        <f t="shared" si="25"/>
        <v>8</v>
      </c>
      <c r="BH76">
        <f t="shared" si="26"/>
        <v>2.1111111111111112</v>
      </c>
      <c r="BI76">
        <f t="shared" si="27"/>
        <v>2</v>
      </c>
      <c r="BJ76">
        <f t="shared" si="28"/>
        <v>3</v>
      </c>
      <c r="BK76">
        <f t="shared" si="29"/>
        <v>3</v>
      </c>
      <c r="BL76">
        <f t="shared" si="30"/>
        <v>2.666666666666667</v>
      </c>
    </row>
    <row r="77" spans="1:64" x14ac:dyDescent="0.2">
      <c r="A77">
        <v>114352263486</v>
      </c>
      <c r="B77">
        <v>426449233</v>
      </c>
      <c r="C77" s="1">
        <v>45100.870717592596</v>
      </c>
      <c r="D77" s="1">
        <v>45100.873136574075</v>
      </c>
      <c r="E77" t="s">
        <v>237</v>
      </c>
      <c r="J77">
        <v>437</v>
      </c>
      <c r="K77" t="s">
        <v>41</v>
      </c>
      <c r="L77">
        <v>3</v>
      </c>
      <c r="M77">
        <v>2</v>
      </c>
      <c r="N77">
        <v>3</v>
      </c>
      <c r="O77">
        <v>1</v>
      </c>
      <c r="P77">
        <v>5</v>
      </c>
      <c r="Q77">
        <v>2</v>
      </c>
      <c r="R77">
        <v>5</v>
      </c>
      <c r="S77">
        <v>7</v>
      </c>
      <c r="T77">
        <v>5</v>
      </c>
      <c r="U77">
        <v>7</v>
      </c>
      <c r="V77">
        <v>5</v>
      </c>
      <c r="W77">
        <v>7</v>
      </c>
      <c r="X77">
        <v>5</v>
      </c>
      <c r="Y77">
        <v>7</v>
      </c>
      <c r="AL77">
        <v>4</v>
      </c>
      <c r="AM77">
        <v>5</v>
      </c>
      <c r="AN77">
        <v>5</v>
      </c>
      <c r="AO77">
        <v>3</v>
      </c>
      <c r="AP77">
        <v>4</v>
      </c>
      <c r="AQ77">
        <v>4</v>
      </c>
      <c r="AR77">
        <v>4</v>
      </c>
      <c r="AS77">
        <v>5</v>
      </c>
      <c r="AT77">
        <v>5</v>
      </c>
      <c r="AU77">
        <v>3</v>
      </c>
      <c r="AV77">
        <v>3</v>
      </c>
      <c r="AW77">
        <v>3</v>
      </c>
      <c r="AX77" s="9">
        <f t="shared" si="16"/>
        <v>6.333333333333333</v>
      </c>
      <c r="AY77" s="10">
        <f t="shared" si="17"/>
        <v>4</v>
      </c>
      <c r="AZ77" s="9" t="str">
        <f t="shared" si="18"/>
        <v>N/A</v>
      </c>
      <c r="BA77" s="10" t="str">
        <f t="shared" si="19"/>
        <v>N/A</v>
      </c>
      <c r="BB77" s="10" t="str">
        <f t="shared" si="20"/>
        <v>N/A</v>
      </c>
      <c r="BC77" s="10" t="str">
        <f t="shared" si="21"/>
        <v>N/A</v>
      </c>
      <c r="BD77" s="9" t="str">
        <f t="shared" si="22"/>
        <v>N/A</v>
      </c>
      <c r="BE77" s="9">
        <f t="shared" si="23"/>
        <v>3.2</v>
      </c>
      <c r="BF77" s="10">
        <f t="shared" si="24"/>
        <v>4</v>
      </c>
      <c r="BG77">
        <f t="shared" si="25"/>
        <v>5</v>
      </c>
      <c r="BH77" t="str">
        <f t="shared" si="26"/>
        <v>N/A</v>
      </c>
      <c r="BI77" t="str">
        <f t="shared" si="27"/>
        <v>N/A</v>
      </c>
      <c r="BJ77" t="str">
        <f t="shared" si="28"/>
        <v>N/A</v>
      </c>
      <c r="BK77">
        <f t="shared" si="29"/>
        <v>2</v>
      </c>
      <c r="BL77" t="str">
        <f t="shared" si="30"/>
        <v>N/A</v>
      </c>
    </row>
    <row r="78" spans="1:64" x14ac:dyDescent="0.2">
      <c r="A78">
        <v>114352853385</v>
      </c>
      <c r="B78">
        <v>426449233</v>
      </c>
      <c r="C78" s="1">
        <v>45102.087361111109</v>
      </c>
      <c r="D78" s="1">
        <v>45102.092997685184</v>
      </c>
      <c r="E78" t="s">
        <v>231</v>
      </c>
      <c r="J78">
        <v>441</v>
      </c>
      <c r="K78" t="s">
        <v>53</v>
      </c>
      <c r="L78">
        <v>6</v>
      </c>
      <c r="M78">
        <v>5</v>
      </c>
      <c r="N78">
        <v>6</v>
      </c>
      <c r="O78">
        <v>4</v>
      </c>
      <c r="P78">
        <v>1</v>
      </c>
      <c r="Q78">
        <v>5</v>
      </c>
      <c r="R78">
        <v>4</v>
      </c>
      <c r="S78">
        <v>6</v>
      </c>
      <c r="T78">
        <v>6</v>
      </c>
      <c r="U78">
        <v>6</v>
      </c>
      <c r="V78">
        <v>4</v>
      </c>
      <c r="W78">
        <v>7</v>
      </c>
      <c r="X78">
        <v>1</v>
      </c>
      <c r="Y78">
        <v>7</v>
      </c>
      <c r="AC78">
        <v>6</v>
      </c>
      <c r="AD78">
        <v>2</v>
      </c>
      <c r="AE78">
        <v>3</v>
      </c>
      <c r="AL78">
        <v>4</v>
      </c>
      <c r="AM78">
        <v>5</v>
      </c>
      <c r="AN78">
        <v>5</v>
      </c>
      <c r="AO78">
        <v>6</v>
      </c>
      <c r="AP78">
        <v>5</v>
      </c>
      <c r="AQ78">
        <v>6</v>
      </c>
      <c r="AR78">
        <v>4</v>
      </c>
      <c r="AS78">
        <v>4</v>
      </c>
      <c r="AT78">
        <v>3</v>
      </c>
      <c r="AU78">
        <v>5</v>
      </c>
      <c r="AV78">
        <v>5</v>
      </c>
      <c r="AW78">
        <v>5</v>
      </c>
      <c r="AX78" s="9">
        <f t="shared" si="16"/>
        <v>6</v>
      </c>
      <c r="AY78" s="10">
        <f t="shared" si="17"/>
        <v>9</v>
      </c>
      <c r="AZ78" s="9">
        <f t="shared" si="18"/>
        <v>1</v>
      </c>
      <c r="BA78" s="10">
        <f t="shared" si="19"/>
        <v>2</v>
      </c>
      <c r="BB78" s="10">
        <f t="shared" si="20"/>
        <v>0</v>
      </c>
      <c r="BC78" s="10">
        <f t="shared" si="21"/>
        <v>1</v>
      </c>
      <c r="BD78" s="9">
        <f t="shared" si="22"/>
        <v>4.666666666666667</v>
      </c>
      <c r="BE78" s="9">
        <f t="shared" si="23"/>
        <v>4</v>
      </c>
      <c r="BF78" s="10">
        <f t="shared" si="24"/>
        <v>3.75</v>
      </c>
      <c r="BG78">
        <f t="shared" si="25"/>
        <v>6</v>
      </c>
      <c r="BH78">
        <f t="shared" si="26"/>
        <v>4.4444444444444446</v>
      </c>
      <c r="BI78">
        <f t="shared" si="27"/>
        <v>0.33333333333333304</v>
      </c>
      <c r="BJ78">
        <f t="shared" si="28"/>
        <v>1</v>
      </c>
      <c r="BK78">
        <f t="shared" si="29"/>
        <v>1</v>
      </c>
      <c r="BL78">
        <f t="shared" si="30"/>
        <v>2.0000000000000004</v>
      </c>
    </row>
    <row r="79" spans="1:64" x14ac:dyDescent="0.2">
      <c r="A79">
        <v>114352356551</v>
      </c>
      <c r="B79">
        <v>426449233</v>
      </c>
      <c r="C79" s="1">
        <v>45101.046180555553</v>
      </c>
      <c r="D79" s="1">
        <v>45101.055451388886</v>
      </c>
      <c r="E79" t="s">
        <v>236</v>
      </c>
      <c r="J79">
        <v>445</v>
      </c>
      <c r="K79" t="s">
        <v>45</v>
      </c>
      <c r="L79">
        <v>1</v>
      </c>
      <c r="M79">
        <v>3</v>
      </c>
      <c r="N79">
        <v>4</v>
      </c>
      <c r="O79">
        <v>2</v>
      </c>
      <c r="P79">
        <v>2</v>
      </c>
      <c r="Q79">
        <v>2</v>
      </c>
      <c r="R79">
        <v>4</v>
      </c>
      <c r="S79">
        <v>4</v>
      </c>
      <c r="T79">
        <v>5</v>
      </c>
      <c r="U79">
        <v>6</v>
      </c>
      <c r="V79">
        <v>2</v>
      </c>
      <c r="W79">
        <v>6</v>
      </c>
      <c r="X79">
        <v>2</v>
      </c>
      <c r="Y79">
        <v>6</v>
      </c>
      <c r="AL79">
        <v>3</v>
      </c>
      <c r="AM79">
        <v>2</v>
      </c>
      <c r="AN79">
        <v>3</v>
      </c>
      <c r="AO79">
        <v>1</v>
      </c>
      <c r="AP79">
        <v>1</v>
      </c>
      <c r="AQ79">
        <v>3</v>
      </c>
      <c r="AR79">
        <v>3</v>
      </c>
      <c r="AS79">
        <v>2</v>
      </c>
      <c r="AT79">
        <v>3</v>
      </c>
      <c r="AU79">
        <v>3</v>
      </c>
      <c r="AV79">
        <v>2</v>
      </c>
      <c r="AW79">
        <v>3</v>
      </c>
      <c r="AX79" s="9">
        <f t="shared" si="16"/>
        <v>5</v>
      </c>
      <c r="AY79" s="10">
        <f t="shared" si="17"/>
        <v>8</v>
      </c>
      <c r="AZ79" s="9" t="str">
        <f t="shared" si="18"/>
        <v>N/A</v>
      </c>
      <c r="BA79" s="10" t="str">
        <f t="shared" si="19"/>
        <v>N/A</v>
      </c>
      <c r="BB79" s="10" t="str">
        <f t="shared" si="20"/>
        <v>N/A</v>
      </c>
      <c r="BC79" s="10" t="str">
        <f t="shared" si="21"/>
        <v>N/A</v>
      </c>
      <c r="BD79" s="9" t="str">
        <f t="shared" si="22"/>
        <v>N/A</v>
      </c>
      <c r="BE79" s="9">
        <f t="shared" si="23"/>
        <v>2.8</v>
      </c>
      <c r="BF79" s="10">
        <f t="shared" si="24"/>
        <v>3</v>
      </c>
      <c r="BG79">
        <f t="shared" si="25"/>
        <v>3</v>
      </c>
      <c r="BH79" t="str">
        <f t="shared" si="26"/>
        <v>N/A</v>
      </c>
      <c r="BI79" t="str">
        <f t="shared" si="27"/>
        <v>N/A</v>
      </c>
      <c r="BJ79" t="str">
        <f t="shared" si="28"/>
        <v>N/A</v>
      </c>
      <c r="BK79">
        <f t="shared" si="29"/>
        <v>1</v>
      </c>
      <c r="BL79" t="str">
        <f t="shared" si="30"/>
        <v>N/A</v>
      </c>
    </row>
    <row r="80" spans="1:64" x14ac:dyDescent="0.2">
      <c r="A80">
        <v>114352193779</v>
      </c>
      <c r="B80">
        <v>426449233</v>
      </c>
      <c r="C80" s="1">
        <v>45100.768622685187</v>
      </c>
      <c r="D80" s="1">
        <v>45100.772129629629</v>
      </c>
      <c r="E80" t="s">
        <v>241</v>
      </c>
      <c r="J80">
        <v>449</v>
      </c>
      <c r="K80" t="s">
        <v>47</v>
      </c>
      <c r="L80">
        <v>4</v>
      </c>
      <c r="M80">
        <v>3</v>
      </c>
      <c r="N80">
        <v>1</v>
      </c>
      <c r="O80">
        <v>1</v>
      </c>
      <c r="P80">
        <v>4</v>
      </c>
      <c r="Q80">
        <v>1</v>
      </c>
      <c r="R80">
        <v>5</v>
      </c>
      <c r="S80">
        <v>6</v>
      </c>
      <c r="T80">
        <v>3</v>
      </c>
      <c r="U80">
        <v>6</v>
      </c>
      <c r="V80">
        <v>4</v>
      </c>
      <c r="W80">
        <v>7</v>
      </c>
      <c r="X80">
        <v>5</v>
      </c>
      <c r="Y80">
        <v>6</v>
      </c>
      <c r="Z80">
        <v>2</v>
      </c>
      <c r="AA80">
        <v>2</v>
      </c>
      <c r="AB80">
        <v>3</v>
      </c>
      <c r="AL80">
        <v>5</v>
      </c>
      <c r="AM80">
        <v>6</v>
      </c>
      <c r="AN80">
        <v>6</v>
      </c>
      <c r="AO80">
        <v>1</v>
      </c>
      <c r="AP80">
        <v>1</v>
      </c>
      <c r="AQ80">
        <v>1</v>
      </c>
      <c r="AR80">
        <v>2</v>
      </c>
      <c r="AS80">
        <v>2</v>
      </c>
      <c r="AT80">
        <v>2</v>
      </c>
      <c r="AU80">
        <v>1</v>
      </c>
      <c r="AV80">
        <v>1</v>
      </c>
      <c r="AW80">
        <v>1</v>
      </c>
      <c r="AX80" s="9">
        <f t="shared" si="16"/>
        <v>5</v>
      </c>
      <c r="AY80" s="10">
        <f t="shared" si="17"/>
        <v>4</v>
      </c>
      <c r="AZ80" s="9">
        <f t="shared" si="18"/>
        <v>4.666666666666667</v>
      </c>
      <c r="BA80" s="10">
        <f t="shared" si="19"/>
        <v>4</v>
      </c>
      <c r="BB80" s="10">
        <f t="shared" si="20"/>
        <v>5</v>
      </c>
      <c r="BC80" s="10">
        <f t="shared" si="21"/>
        <v>5</v>
      </c>
      <c r="BD80" s="9">
        <f t="shared" si="22"/>
        <v>1</v>
      </c>
      <c r="BE80" s="9">
        <f t="shared" si="23"/>
        <v>2.4</v>
      </c>
      <c r="BF80" s="10">
        <f t="shared" si="24"/>
        <v>3</v>
      </c>
      <c r="BG80">
        <f t="shared" si="25"/>
        <v>14</v>
      </c>
      <c r="BH80">
        <f t="shared" si="26"/>
        <v>1.3333333333333333</v>
      </c>
      <c r="BI80">
        <f t="shared" si="27"/>
        <v>4.666666666666667</v>
      </c>
      <c r="BJ80">
        <f t="shared" si="28"/>
        <v>5</v>
      </c>
      <c r="BK80">
        <f t="shared" si="29"/>
        <v>5</v>
      </c>
      <c r="BL80">
        <f t="shared" si="30"/>
        <v>4.666666666666667</v>
      </c>
    </row>
    <row r="81" spans="1:64" x14ac:dyDescent="0.2">
      <c r="A81">
        <v>114352192244</v>
      </c>
      <c r="B81">
        <v>426449233</v>
      </c>
      <c r="C81" s="1">
        <v>45100.766689814816</v>
      </c>
      <c r="D81" s="1">
        <v>45100.771458333336</v>
      </c>
      <c r="E81" t="s">
        <v>191</v>
      </c>
      <c r="J81">
        <v>457</v>
      </c>
      <c r="K81" t="s">
        <v>43</v>
      </c>
      <c r="L81">
        <v>7</v>
      </c>
      <c r="M81">
        <v>7</v>
      </c>
      <c r="N81">
        <v>4</v>
      </c>
      <c r="O81">
        <v>6</v>
      </c>
      <c r="P81">
        <v>1</v>
      </c>
      <c r="Q81">
        <v>7</v>
      </c>
      <c r="R81">
        <v>1</v>
      </c>
      <c r="S81">
        <v>6</v>
      </c>
      <c r="T81">
        <v>5</v>
      </c>
      <c r="U81">
        <v>7</v>
      </c>
      <c r="V81">
        <v>1</v>
      </c>
      <c r="W81">
        <v>6</v>
      </c>
      <c r="X81">
        <v>1</v>
      </c>
      <c r="Y81">
        <v>6</v>
      </c>
      <c r="AI81">
        <v>3</v>
      </c>
      <c r="AJ81">
        <v>5</v>
      </c>
      <c r="AK81">
        <v>4</v>
      </c>
      <c r="AL81">
        <v>3</v>
      </c>
      <c r="AM81">
        <v>1</v>
      </c>
      <c r="AN81">
        <v>5</v>
      </c>
      <c r="AO81">
        <v>4</v>
      </c>
      <c r="AP81">
        <v>5</v>
      </c>
      <c r="AQ81">
        <v>6</v>
      </c>
      <c r="AR81">
        <v>2</v>
      </c>
      <c r="AS81">
        <v>1</v>
      </c>
      <c r="AT81">
        <v>2</v>
      </c>
      <c r="AU81">
        <v>3</v>
      </c>
      <c r="AV81">
        <v>2</v>
      </c>
      <c r="AW81">
        <v>5</v>
      </c>
      <c r="AX81" s="9">
        <f t="shared" si="16"/>
        <v>6</v>
      </c>
      <c r="AY81" s="10">
        <f t="shared" si="17"/>
        <v>10</v>
      </c>
      <c r="AZ81" s="9">
        <f t="shared" si="18"/>
        <v>1.6666666666666667</v>
      </c>
      <c r="BA81" s="10">
        <f t="shared" si="19"/>
        <v>1</v>
      </c>
      <c r="BB81" s="10">
        <f t="shared" si="20"/>
        <v>1</v>
      </c>
      <c r="BC81" s="10">
        <f t="shared" si="21"/>
        <v>3</v>
      </c>
      <c r="BD81" s="9">
        <f t="shared" si="22"/>
        <v>1.6666666666666667</v>
      </c>
      <c r="BE81" s="9">
        <f t="shared" si="23"/>
        <v>3.8</v>
      </c>
      <c r="BF81" s="10">
        <f t="shared" si="24"/>
        <v>3.75</v>
      </c>
      <c r="BG81">
        <f t="shared" si="25"/>
        <v>10</v>
      </c>
      <c r="BH81">
        <f t="shared" si="26"/>
        <v>3.2222222222222223</v>
      </c>
      <c r="BI81">
        <f t="shared" si="27"/>
        <v>-0.33333333333333348</v>
      </c>
      <c r="BJ81">
        <f t="shared" si="28"/>
        <v>1</v>
      </c>
      <c r="BK81">
        <f t="shared" si="29"/>
        <v>4</v>
      </c>
      <c r="BL81">
        <f t="shared" si="30"/>
        <v>1.6666666666666667</v>
      </c>
    </row>
    <row r="82" spans="1:64" x14ac:dyDescent="0.2">
      <c r="A82">
        <v>114354836098</v>
      </c>
      <c r="B82">
        <v>426449233</v>
      </c>
      <c r="C82" s="1">
        <v>45104.636180555557</v>
      </c>
      <c r="D82" s="1">
        <v>45104.639143518521</v>
      </c>
      <c r="E82" t="s">
        <v>191</v>
      </c>
      <c r="J82">
        <v>457</v>
      </c>
      <c r="K82" t="s">
        <v>43</v>
      </c>
      <c r="L82">
        <v>7</v>
      </c>
      <c r="M82">
        <v>6</v>
      </c>
      <c r="N82">
        <v>4</v>
      </c>
      <c r="O82">
        <v>5</v>
      </c>
      <c r="P82">
        <v>1</v>
      </c>
      <c r="Q82">
        <v>7</v>
      </c>
      <c r="R82">
        <v>1</v>
      </c>
      <c r="S82">
        <v>5</v>
      </c>
      <c r="T82">
        <v>3</v>
      </c>
      <c r="U82">
        <v>7</v>
      </c>
      <c r="V82">
        <v>1</v>
      </c>
      <c r="W82">
        <v>6</v>
      </c>
      <c r="X82">
        <v>1</v>
      </c>
      <c r="Y82">
        <v>6</v>
      </c>
      <c r="AI82">
        <v>3</v>
      </c>
      <c r="AJ82">
        <v>3</v>
      </c>
      <c r="AK82">
        <v>4</v>
      </c>
      <c r="AL82">
        <v>4</v>
      </c>
      <c r="AM82">
        <v>1</v>
      </c>
      <c r="AN82">
        <v>4</v>
      </c>
      <c r="AO82">
        <v>4</v>
      </c>
      <c r="AP82">
        <v>6</v>
      </c>
      <c r="AQ82">
        <v>5</v>
      </c>
      <c r="AR82">
        <v>1</v>
      </c>
      <c r="AS82">
        <v>1</v>
      </c>
      <c r="AT82">
        <v>2</v>
      </c>
      <c r="AU82">
        <v>4</v>
      </c>
      <c r="AV82">
        <v>2</v>
      </c>
      <c r="AW82">
        <v>3</v>
      </c>
      <c r="AX82" s="9">
        <f t="shared" si="16"/>
        <v>5</v>
      </c>
      <c r="AY82" s="10">
        <f t="shared" si="17"/>
        <v>10</v>
      </c>
      <c r="AZ82" s="9">
        <f t="shared" si="18"/>
        <v>1.6666666666666667</v>
      </c>
      <c r="BA82" s="10">
        <f t="shared" si="19"/>
        <v>3</v>
      </c>
      <c r="BB82" s="10">
        <f t="shared" si="20"/>
        <v>1</v>
      </c>
      <c r="BC82" s="10">
        <f t="shared" si="21"/>
        <v>1</v>
      </c>
      <c r="BD82" s="9">
        <f t="shared" si="22"/>
        <v>1.3333333333333333</v>
      </c>
      <c r="BE82" s="9">
        <f t="shared" si="23"/>
        <v>3.6</v>
      </c>
      <c r="BF82" s="10">
        <f t="shared" si="24"/>
        <v>3.5</v>
      </c>
      <c r="BG82">
        <f t="shared" si="25"/>
        <v>11</v>
      </c>
      <c r="BH82">
        <f t="shared" si="26"/>
        <v>3.1111111111111112</v>
      </c>
      <c r="BI82">
        <f t="shared" si="27"/>
        <v>-0.66666666666666652</v>
      </c>
      <c r="BJ82">
        <f t="shared" si="28"/>
        <v>1</v>
      </c>
      <c r="BK82">
        <f t="shared" si="29"/>
        <v>5</v>
      </c>
      <c r="BL82">
        <f t="shared" si="30"/>
        <v>1.6666666666666667</v>
      </c>
    </row>
    <row r="83" spans="1:64" x14ac:dyDescent="0.2">
      <c r="A83">
        <v>114352188788</v>
      </c>
      <c r="B83">
        <v>426449233</v>
      </c>
      <c r="C83" s="1">
        <v>45100.762546296297</v>
      </c>
      <c r="D83" s="1">
        <v>45100.776423611111</v>
      </c>
      <c r="E83" t="s">
        <v>240</v>
      </c>
      <c r="J83">
        <v>461</v>
      </c>
      <c r="K83" t="s">
        <v>47</v>
      </c>
      <c r="L83">
        <v>3</v>
      </c>
      <c r="M83">
        <v>7</v>
      </c>
      <c r="N83">
        <v>4</v>
      </c>
      <c r="O83">
        <v>1</v>
      </c>
      <c r="P83">
        <v>2</v>
      </c>
      <c r="Q83">
        <v>6</v>
      </c>
      <c r="R83">
        <v>3</v>
      </c>
      <c r="S83">
        <v>5</v>
      </c>
      <c r="T83">
        <v>4</v>
      </c>
      <c r="U83">
        <v>7</v>
      </c>
      <c r="V83">
        <v>5</v>
      </c>
      <c r="W83">
        <v>7</v>
      </c>
      <c r="X83">
        <v>2</v>
      </c>
      <c r="Y83">
        <v>7</v>
      </c>
      <c r="Z83">
        <v>3</v>
      </c>
      <c r="AA83">
        <v>1</v>
      </c>
      <c r="AB83">
        <v>2</v>
      </c>
      <c r="AL83">
        <v>3</v>
      </c>
      <c r="AM83">
        <v>3</v>
      </c>
      <c r="AN83">
        <v>3</v>
      </c>
      <c r="AO83">
        <v>3</v>
      </c>
      <c r="AP83">
        <v>3</v>
      </c>
      <c r="AQ83">
        <v>3</v>
      </c>
      <c r="AR83">
        <v>3</v>
      </c>
      <c r="AS83">
        <v>3</v>
      </c>
      <c r="AT83">
        <v>3</v>
      </c>
      <c r="AU83">
        <v>3</v>
      </c>
      <c r="AV83">
        <v>3</v>
      </c>
      <c r="AW83">
        <v>3</v>
      </c>
      <c r="AX83" s="9">
        <f t="shared" si="16"/>
        <v>5.333333333333333</v>
      </c>
      <c r="AY83" s="10">
        <f t="shared" si="17"/>
        <v>7</v>
      </c>
      <c r="AZ83" s="9">
        <f t="shared" si="18"/>
        <v>0</v>
      </c>
      <c r="BA83" s="10">
        <f t="shared" si="19"/>
        <v>0</v>
      </c>
      <c r="BB83" s="10">
        <f t="shared" si="20"/>
        <v>0</v>
      </c>
      <c r="BC83" s="10">
        <f t="shared" si="21"/>
        <v>0</v>
      </c>
      <c r="BD83" s="9">
        <f t="shared" si="22"/>
        <v>3</v>
      </c>
      <c r="BE83" s="9">
        <f t="shared" si="23"/>
        <v>3.2</v>
      </c>
      <c r="BF83" s="10">
        <f t="shared" si="24"/>
        <v>2.25</v>
      </c>
      <c r="BG83">
        <f t="shared" si="25"/>
        <v>0</v>
      </c>
      <c r="BH83">
        <f t="shared" si="26"/>
        <v>3</v>
      </c>
      <c r="BI83">
        <f t="shared" si="27"/>
        <v>0</v>
      </c>
      <c r="BJ83">
        <f t="shared" si="28"/>
        <v>0</v>
      </c>
      <c r="BK83">
        <f t="shared" si="29"/>
        <v>0</v>
      </c>
      <c r="BL83">
        <f t="shared" si="30"/>
        <v>0</v>
      </c>
    </row>
    <row r="84" spans="1:64" x14ac:dyDescent="0.2">
      <c r="A84">
        <v>114353970564</v>
      </c>
      <c r="B84">
        <v>426449233</v>
      </c>
      <c r="C84" s="1">
        <v>45103.693171296298</v>
      </c>
      <c r="D84" s="1">
        <v>45103.698125000003</v>
      </c>
      <c r="E84" t="s">
        <v>203</v>
      </c>
      <c r="J84">
        <v>465</v>
      </c>
      <c r="K84" t="s">
        <v>49</v>
      </c>
      <c r="L84">
        <v>6</v>
      </c>
      <c r="M84">
        <v>5</v>
      </c>
      <c r="N84">
        <v>2</v>
      </c>
      <c r="O84">
        <v>1</v>
      </c>
      <c r="P84">
        <v>6</v>
      </c>
      <c r="Q84">
        <v>4</v>
      </c>
      <c r="R84">
        <v>6</v>
      </c>
      <c r="S84">
        <v>5</v>
      </c>
      <c r="T84">
        <v>2</v>
      </c>
      <c r="U84">
        <v>6</v>
      </c>
      <c r="V84">
        <v>5</v>
      </c>
      <c r="W84">
        <v>6</v>
      </c>
      <c r="X84">
        <v>6</v>
      </c>
      <c r="Y84">
        <v>7</v>
      </c>
      <c r="AF84">
        <v>3</v>
      </c>
      <c r="AG84">
        <v>4</v>
      </c>
      <c r="AH84">
        <v>5</v>
      </c>
      <c r="AL84">
        <v>4</v>
      </c>
      <c r="AM84">
        <v>5</v>
      </c>
      <c r="AN84">
        <v>5</v>
      </c>
      <c r="AO84">
        <v>2</v>
      </c>
      <c r="AP84">
        <v>1</v>
      </c>
      <c r="AQ84">
        <v>3</v>
      </c>
      <c r="AR84">
        <v>4</v>
      </c>
      <c r="AS84">
        <v>5</v>
      </c>
      <c r="AT84">
        <v>5</v>
      </c>
      <c r="AU84">
        <v>2</v>
      </c>
      <c r="AV84">
        <v>1</v>
      </c>
      <c r="AW84">
        <v>2</v>
      </c>
      <c r="AX84" s="9">
        <f t="shared" si="16"/>
        <v>4.333333333333333</v>
      </c>
      <c r="AY84" s="10">
        <f t="shared" si="17"/>
        <v>2</v>
      </c>
      <c r="AZ84" s="9">
        <f t="shared" si="18"/>
        <v>3</v>
      </c>
      <c r="BA84" s="10">
        <f t="shared" si="19"/>
        <v>2</v>
      </c>
      <c r="BB84" s="10">
        <f t="shared" si="20"/>
        <v>4</v>
      </c>
      <c r="BC84" s="10">
        <f t="shared" si="21"/>
        <v>3</v>
      </c>
      <c r="BD84" s="9">
        <f t="shared" si="22"/>
        <v>1.6666666666666667</v>
      </c>
      <c r="BE84" s="9">
        <f t="shared" si="23"/>
        <v>3.8</v>
      </c>
      <c r="BF84" s="10">
        <f t="shared" si="24"/>
        <v>4</v>
      </c>
      <c r="BG84">
        <f t="shared" si="25"/>
        <v>9</v>
      </c>
      <c r="BH84">
        <f t="shared" si="26"/>
        <v>2.7777777777777777</v>
      </c>
      <c r="BI84">
        <f t="shared" si="27"/>
        <v>2.6666666666666665</v>
      </c>
      <c r="BJ84">
        <f t="shared" si="28"/>
        <v>4</v>
      </c>
      <c r="BK84">
        <f t="shared" si="29"/>
        <v>4</v>
      </c>
      <c r="BL84">
        <f t="shared" si="30"/>
        <v>3</v>
      </c>
    </row>
    <row r="85" spans="1:64" x14ac:dyDescent="0.2">
      <c r="A85">
        <v>114352229848</v>
      </c>
      <c r="B85">
        <v>426449233</v>
      </c>
      <c r="C85" s="1">
        <v>45100.81925925926</v>
      </c>
      <c r="D85" s="1">
        <v>45100.821319444447</v>
      </c>
      <c r="E85" t="s">
        <v>238</v>
      </c>
      <c r="J85">
        <v>469</v>
      </c>
      <c r="K85" t="s">
        <v>47</v>
      </c>
      <c r="L85">
        <v>7</v>
      </c>
      <c r="M85">
        <v>7</v>
      </c>
      <c r="N85">
        <v>4</v>
      </c>
      <c r="O85">
        <v>1</v>
      </c>
      <c r="P85">
        <v>1</v>
      </c>
      <c r="Q85">
        <v>7</v>
      </c>
      <c r="R85">
        <v>7</v>
      </c>
      <c r="S85">
        <v>7</v>
      </c>
      <c r="T85">
        <v>7</v>
      </c>
      <c r="U85">
        <v>7</v>
      </c>
      <c r="V85">
        <v>7</v>
      </c>
      <c r="W85">
        <v>7</v>
      </c>
      <c r="X85">
        <v>2</v>
      </c>
      <c r="Y85">
        <v>7</v>
      </c>
      <c r="Z85">
        <v>1</v>
      </c>
      <c r="AA85">
        <v>4</v>
      </c>
      <c r="AB85">
        <v>4</v>
      </c>
      <c r="AL85">
        <v>5</v>
      </c>
      <c r="AM85">
        <v>5</v>
      </c>
      <c r="AN85">
        <v>6</v>
      </c>
      <c r="AO85">
        <v>4</v>
      </c>
      <c r="AP85">
        <v>3</v>
      </c>
      <c r="AQ85">
        <v>2</v>
      </c>
      <c r="AR85">
        <v>1</v>
      </c>
      <c r="AS85">
        <v>1</v>
      </c>
      <c r="AT85">
        <v>1</v>
      </c>
      <c r="AU85">
        <v>4</v>
      </c>
      <c r="AV85">
        <v>5</v>
      </c>
      <c r="AW85">
        <v>6</v>
      </c>
      <c r="AX85" s="9">
        <f t="shared" si="16"/>
        <v>7</v>
      </c>
      <c r="AY85" s="10">
        <f t="shared" si="17"/>
        <v>5</v>
      </c>
      <c r="AZ85" s="9">
        <f t="shared" si="18"/>
        <v>2.3333333333333335</v>
      </c>
      <c r="BA85" s="10">
        <f t="shared" si="19"/>
        <v>1</v>
      </c>
      <c r="BB85" s="10">
        <f t="shared" si="20"/>
        <v>2</v>
      </c>
      <c r="BC85" s="10">
        <f t="shared" si="21"/>
        <v>4</v>
      </c>
      <c r="BD85" s="9">
        <f t="shared" si="22"/>
        <v>3</v>
      </c>
      <c r="BE85" s="9">
        <f t="shared" si="23"/>
        <v>4</v>
      </c>
      <c r="BF85" s="10">
        <f t="shared" si="24"/>
        <v>3.5</v>
      </c>
      <c r="BG85">
        <f t="shared" si="25"/>
        <v>13</v>
      </c>
      <c r="BH85">
        <f t="shared" si="26"/>
        <v>3</v>
      </c>
      <c r="BI85">
        <f t="shared" si="27"/>
        <v>2</v>
      </c>
      <c r="BJ85">
        <f t="shared" si="28"/>
        <v>4</v>
      </c>
      <c r="BK85">
        <f t="shared" si="29"/>
        <v>4</v>
      </c>
      <c r="BL85">
        <f t="shared" si="30"/>
        <v>4.333333333333333</v>
      </c>
    </row>
    <row r="86" spans="1:64" x14ac:dyDescent="0.2">
      <c r="A86">
        <v>114352557143</v>
      </c>
      <c r="B86">
        <v>426449233</v>
      </c>
      <c r="C86" s="1">
        <v>45101.449803240743</v>
      </c>
      <c r="D86" s="1">
        <v>45101.461631944447</v>
      </c>
      <c r="E86" t="s">
        <v>233</v>
      </c>
      <c r="J86">
        <v>473</v>
      </c>
      <c r="K86" t="s">
        <v>53</v>
      </c>
      <c r="L86">
        <v>7</v>
      </c>
      <c r="M86">
        <v>5</v>
      </c>
      <c r="N86">
        <v>6</v>
      </c>
      <c r="O86">
        <v>4</v>
      </c>
      <c r="P86">
        <v>1</v>
      </c>
      <c r="Q86">
        <v>7</v>
      </c>
      <c r="R86">
        <v>1</v>
      </c>
      <c r="S86">
        <v>6</v>
      </c>
      <c r="T86">
        <v>7</v>
      </c>
      <c r="U86">
        <v>7</v>
      </c>
      <c r="V86">
        <v>6</v>
      </c>
      <c r="W86">
        <v>7</v>
      </c>
      <c r="X86">
        <v>7</v>
      </c>
      <c r="Y86">
        <v>7</v>
      </c>
      <c r="AC86">
        <v>5</v>
      </c>
      <c r="AD86">
        <v>5</v>
      </c>
      <c r="AE86">
        <v>6</v>
      </c>
      <c r="AL86">
        <v>1</v>
      </c>
      <c r="AM86">
        <v>1</v>
      </c>
      <c r="AN86">
        <v>1</v>
      </c>
      <c r="AO86">
        <v>6</v>
      </c>
      <c r="AP86">
        <v>4</v>
      </c>
      <c r="AQ86">
        <v>6</v>
      </c>
      <c r="AR86">
        <v>1</v>
      </c>
      <c r="AS86">
        <v>1</v>
      </c>
      <c r="AT86">
        <v>1</v>
      </c>
      <c r="AU86">
        <v>6</v>
      </c>
      <c r="AV86">
        <v>4</v>
      </c>
      <c r="AW86">
        <v>6</v>
      </c>
      <c r="AX86" s="9">
        <f t="shared" si="16"/>
        <v>6.666666666666667</v>
      </c>
      <c r="AY86" s="10">
        <f t="shared" si="17"/>
        <v>1</v>
      </c>
      <c r="AZ86" s="9">
        <f t="shared" si="18"/>
        <v>4.333333333333333</v>
      </c>
      <c r="BA86" s="10">
        <f t="shared" si="19"/>
        <v>5</v>
      </c>
      <c r="BB86" s="10">
        <f t="shared" si="20"/>
        <v>3</v>
      </c>
      <c r="BC86" s="10">
        <f t="shared" si="21"/>
        <v>5</v>
      </c>
      <c r="BD86" s="9">
        <f t="shared" si="22"/>
        <v>1</v>
      </c>
      <c r="BE86" s="9">
        <f t="shared" si="23"/>
        <v>3.8</v>
      </c>
      <c r="BF86" s="10">
        <f t="shared" si="24"/>
        <v>4.25</v>
      </c>
      <c r="BG86">
        <f t="shared" si="25"/>
        <v>13</v>
      </c>
      <c r="BH86">
        <f t="shared" si="26"/>
        <v>2.4444444444444446</v>
      </c>
      <c r="BI86">
        <f t="shared" si="27"/>
        <v>2</v>
      </c>
      <c r="BJ86">
        <f t="shared" si="28"/>
        <v>3</v>
      </c>
      <c r="BK86">
        <f t="shared" si="29"/>
        <v>3</v>
      </c>
      <c r="BL86">
        <f t="shared" si="30"/>
        <v>4.333333333333333</v>
      </c>
    </row>
    <row r="87" spans="1:64" x14ac:dyDescent="0.2">
      <c r="A87">
        <v>114353914750</v>
      </c>
      <c r="B87">
        <v>426449233</v>
      </c>
      <c r="C87" s="1">
        <v>45103.646053240744</v>
      </c>
      <c r="D87" s="1">
        <v>45103.650081018517</v>
      </c>
      <c r="E87" t="s">
        <v>208</v>
      </c>
      <c r="J87">
        <v>477</v>
      </c>
      <c r="K87" t="s">
        <v>47</v>
      </c>
      <c r="L87">
        <v>6</v>
      </c>
      <c r="M87">
        <v>4</v>
      </c>
      <c r="N87">
        <v>4</v>
      </c>
      <c r="O87">
        <v>1</v>
      </c>
      <c r="P87">
        <v>7</v>
      </c>
      <c r="Q87">
        <v>5</v>
      </c>
      <c r="R87">
        <v>7</v>
      </c>
      <c r="S87">
        <v>5</v>
      </c>
      <c r="T87">
        <v>5</v>
      </c>
      <c r="U87">
        <v>7</v>
      </c>
      <c r="V87">
        <v>1</v>
      </c>
      <c r="W87">
        <v>7</v>
      </c>
      <c r="X87">
        <v>1</v>
      </c>
      <c r="Y87">
        <v>7</v>
      </c>
      <c r="Z87">
        <v>4</v>
      </c>
      <c r="AA87">
        <v>1</v>
      </c>
      <c r="AB87">
        <v>4</v>
      </c>
      <c r="AL87">
        <v>5</v>
      </c>
      <c r="AM87">
        <v>5</v>
      </c>
      <c r="AN87">
        <v>5</v>
      </c>
      <c r="AO87">
        <v>3</v>
      </c>
      <c r="AP87">
        <v>3</v>
      </c>
      <c r="AQ87">
        <v>3</v>
      </c>
      <c r="AR87">
        <v>4</v>
      </c>
      <c r="AS87">
        <v>4</v>
      </c>
      <c r="AT87">
        <v>4</v>
      </c>
      <c r="AU87">
        <v>3</v>
      </c>
      <c r="AV87">
        <v>3</v>
      </c>
      <c r="AW87">
        <v>3</v>
      </c>
      <c r="AX87" s="9">
        <f t="shared" si="16"/>
        <v>5.666666666666667</v>
      </c>
      <c r="AY87" s="10">
        <f t="shared" si="17"/>
        <v>12</v>
      </c>
      <c r="AZ87" s="9">
        <f t="shared" si="18"/>
        <v>2</v>
      </c>
      <c r="BA87" s="10">
        <f t="shared" si="19"/>
        <v>2</v>
      </c>
      <c r="BB87" s="10">
        <f t="shared" si="20"/>
        <v>2</v>
      </c>
      <c r="BC87" s="10">
        <f t="shared" si="21"/>
        <v>2</v>
      </c>
      <c r="BD87" s="9">
        <f t="shared" si="22"/>
        <v>3</v>
      </c>
      <c r="BE87" s="9">
        <f t="shared" si="23"/>
        <v>4.8</v>
      </c>
      <c r="BF87" s="10">
        <f t="shared" si="24"/>
        <v>3.5</v>
      </c>
      <c r="BG87">
        <f t="shared" si="25"/>
        <v>6</v>
      </c>
      <c r="BH87">
        <f t="shared" si="26"/>
        <v>3.3333333333333335</v>
      </c>
      <c r="BI87">
        <f t="shared" si="27"/>
        <v>1.6666666666666665</v>
      </c>
      <c r="BJ87">
        <f t="shared" si="28"/>
        <v>2</v>
      </c>
      <c r="BK87">
        <f t="shared" si="29"/>
        <v>2</v>
      </c>
      <c r="BL87">
        <f t="shared" si="30"/>
        <v>2</v>
      </c>
    </row>
    <row r="88" spans="1:64" x14ac:dyDescent="0.2">
      <c r="A88">
        <v>114353903729</v>
      </c>
      <c r="B88">
        <v>426449233</v>
      </c>
      <c r="C88" s="1">
        <v>45103.635231481479</v>
      </c>
      <c r="D88" s="1">
        <v>45103.639490740738</v>
      </c>
      <c r="E88" t="s">
        <v>212</v>
      </c>
      <c r="J88">
        <v>481</v>
      </c>
      <c r="K88" t="s">
        <v>53</v>
      </c>
      <c r="L88">
        <v>7</v>
      </c>
      <c r="M88">
        <v>5</v>
      </c>
      <c r="N88">
        <v>3</v>
      </c>
      <c r="O88">
        <v>3</v>
      </c>
      <c r="P88">
        <v>1</v>
      </c>
      <c r="Q88">
        <v>7</v>
      </c>
      <c r="R88">
        <v>1</v>
      </c>
      <c r="S88">
        <v>5</v>
      </c>
      <c r="T88">
        <v>5</v>
      </c>
      <c r="U88">
        <v>7</v>
      </c>
      <c r="V88">
        <v>5</v>
      </c>
      <c r="W88">
        <v>5</v>
      </c>
      <c r="X88">
        <v>3</v>
      </c>
      <c r="Y88">
        <v>4</v>
      </c>
      <c r="AC88">
        <v>4</v>
      </c>
      <c r="AD88">
        <v>2</v>
      </c>
      <c r="AE88">
        <v>5</v>
      </c>
      <c r="AL88">
        <v>3</v>
      </c>
      <c r="AM88">
        <v>3</v>
      </c>
      <c r="AN88">
        <v>5</v>
      </c>
      <c r="AO88">
        <v>4</v>
      </c>
      <c r="AP88">
        <v>4</v>
      </c>
      <c r="AQ88">
        <v>5</v>
      </c>
      <c r="AR88">
        <v>2</v>
      </c>
      <c r="AS88">
        <v>1</v>
      </c>
      <c r="AT88">
        <v>3</v>
      </c>
      <c r="AU88">
        <v>3</v>
      </c>
      <c r="AV88">
        <v>1</v>
      </c>
      <c r="AW88">
        <v>4</v>
      </c>
      <c r="AX88" s="9">
        <f t="shared" si="16"/>
        <v>5.666666666666667</v>
      </c>
      <c r="AY88" s="10">
        <f t="shared" si="17"/>
        <v>1</v>
      </c>
      <c r="AZ88" s="9">
        <f t="shared" si="18"/>
        <v>0.66666666666666663</v>
      </c>
      <c r="BA88" s="10">
        <f t="shared" si="19"/>
        <v>1</v>
      </c>
      <c r="BB88" s="10">
        <f t="shared" si="20"/>
        <v>1</v>
      </c>
      <c r="BC88" s="10">
        <f t="shared" si="21"/>
        <v>0</v>
      </c>
      <c r="BD88" s="9">
        <f t="shared" si="22"/>
        <v>3.6666666666666665</v>
      </c>
      <c r="BE88" s="9">
        <f t="shared" si="23"/>
        <v>3</v>
      </c>
      <c r="BF88" s="10">
        <f t="shared" si="24"/>
        <v>3.5</v>
      </c>
      <c r="BG88">
        <f t="shared" si="25"/>
        <v>7</v>
      </c>
      <c r="BH88">
        <f t="shared" si="26"/>
        <v>2.7777777777777777</v>
      </c>
      <c r="BI88">
        <f t="shared" si="27"/>
        <v>2.333333333333333</v>
      </c>
      <c r="BJ88">
        <f t="shared" si="28"/>
        <v>3</v>
      </c>
      <c r="BK88">
        <f t="shared" si="29"/>
        <v>3</v>
      </c>
      <c r="BL88">
        <f t="shared" si="30"/>
        <v>2.333333333333333</v>
      </c>
    </row>
    <row r="89" spans="1:64" x14ac:dyDescent="0.2">
      <c r="A89">
        <v>114353966248</v>
      </c>
      <c r="B89">
        <v>426449233</v>
      </c>
      <c r="C89" s="1">
        <v>45103.689606481479</v>
      </c>
      <c r="D89" s="1">
        <v>45103.701666666668</v>
      </c>
      <c r="E89" t="s">
        <v>202</v>
      </c>
      <c r="J89">
        <v>485</v>
      </c>
      <c r="K89" t="s">
        <v>49</v>
      </c>
      <c r="L89">
        <v>7</v>
      </c>
      <c r="M89">
        <v>5</v>
      </c>
      <c r="N89">
        <v>4</v>
      </c>
      <c r="O89">
        <v>1</v>
      </c>
      <c r="P89">
        <v>2</v>
      </c>
      <c r="Q89">
        <v>2</v>
      </c>
      <c r="R89">
        <v>5</v>
      </c>
      <c r="S89">
        <v>5</v>
      </c>
      <c r="T89">
        <v>6</v>
      </c>
      <c r="U89">
        <v>4</v>
      </c>
      <c r="V89">
        <v>2</v>
      </c>
      <c r="W89">
        <v>7</v>
      </c>
      <c r="X89">
        <v>2</v>
      </c>
      <c r="Y89">
        <v>7</v>
      </c>
      <c r="AF89">
        <v>2</v>
      </c>
      <c r="AG89">
        <v>3</v>
      </c>
      <c r="AH89">
        <v>3</v>
      </c>
      <c r="AL89">
        <v>3</v>
      </c>
      <c r="AM89">
        <v>5</v>
      </c>
      <c r="AN89">
        <v>5</v>
      </c>
      <c r="AO89">
        <v>1</v>
      </c>
      <c r="AP89">
        <v>2</v>
      </c>
      <c r="AQ89">
        <v>3</v>
      </c>
      <c r="AR89">
        <v>6</v>
      </c>
      <c r="AS89">
        <v>6</v>
      </c>
      <c r="AT89">
        <v>6</v>
      </c>
      <c r="AU89">
        <v>5</v>
      </c>
      <c r="AV89">
        <v>4</v>
      </c>
      <c r="AW89">
        <v>4</v>
      </c>
      <c r="AX89" s="9">
        <f t="shared" si="16"/>
        <v>5</v>
      </c>
      <c r="AY89" s="10">
        <f t="shared" si="17"/>
        <v>10</v>
      </c>
      <c r="AZ89" s="9">
        <f t="shared" si="18"/>
        <v>1.6666666666666667</v>
      </c>
      <c r="BA89" s="10">
        <f t="shared" si="19"/>
        <v>1</v>
      </c>
      <c r="BB89" s="10">
        <f t="shared" si="20"/>
        <v>2</v>
      </c>
      <c r="BC89" s="10">
        <f t="shared" si="21"/>
        <v>2</v>
      </c>
      <c r="BD89" s="9">
        <f t="shared" si="22"/>
        <v>4.333333333333333</v>
      </c>
      <c r="BE89" s="9">
        <f t="shared" si="23"/>
        <v>2.8</v>
      </c>
      <c r="BF89" s="10">
        <f t="shared" si="24"/>
        <v>2.75</v>
      </c>
      <c r="BG89">
        <f t="shared" si="25"/>
        <v>12</v>
      </c>
      <c r="BH89">
        <f t="shared" si="26"/>
        <v>3.5555555555555554</v>
      </c>
      <c r="BI89">
        <f t="shared" si="27"/>
        <v>2.3333333333333335</v>
      </c>
      <c r="BJ89">
        <f t="shared" si="28"/>
        <v>4</v>
      </c>
      <c r="BK89">
        <f t="shared" si="29"/>
        <v>4</v>
      </c>
      <c r="BL89">
        <f t="shared" si="30"/>
        <v>4</v>
      </c>
    </row>
    <row r="90" spans="1:64" x14ac:dyDescent="0.2">
      <c r="A90">
        <v>114353906921</v>
      </c>
      <c r="B90">
        <v>426449233</v>
      </c>
      <c r="C90" s="1">
        <v>45103.639016203706</v>
      </c>
      <c r="D90" s="1">
        <v>45103.645636574074</v>
      </c>
      <c r="E90" t="s">
        <v>211</v>
      </c>
      <c r="J90">
        <v>489</v>
      </c>
      <c r="K90" t="s">
        <v>47</v>
      </c>
      <c r="L90">
        <v>5</v>
      </c>
      <c r="M90">
        <v>4</v>
      </c>
      <c r="N90">
        <v>5</v>
      </c>
      <c r="O90">
        <v>2</v>
      </c>
      <c r="P90">
        <v>5</v>
      </c>
      <c r="Q90">
        <v>4</v>
      </c>
      <c r="R90">
        <v>5</v>
      </c>
      <c r="S90">
        <v>6</v>
      </c>
      <c r="T90">
        <v>3</v>
      </c>
      <c r="U90">
        <v>7</v>
      </c>
      <c r="V90">
        <v>3</v>
      </c>
      <c r="W90">
        <v>7</v>
      </c>
      <c r="X90">
        <v>5</v>
      </c>
      <c r="Y90">
        <v>7</v>
      </c>
      <c r="Z90">
        <v>6</v>
      </c>
      <c r="AA90">
        <v>1</v>
      </c>
      <c r="AB90">
        <v>4</v>
      </c>
      <c r="AL90">
        <v>5</v>
      </c>
      <c r="AM90">
        <v>5</v>
      </c>
      <c r="AN90">
        <v>5</v>
      </c>
      <c r="AO90">
        <v>4</v>
      </c>
      <c r="AP90">
        <v>5</v>
      </c>
      <c r="AQ90">
        <v>5</v>
      </c>
      <c r="AR90">
        <v>4</v>
      </c>
      <c r="AS90">
        <v>5</v>
      </c>
      <c r="AT90">
        <v>5</v>
      </c>
      <c r="AU90">
        <v>4</v>
      </c>
      <c r="AV90">
        <v>5</v>
      </c>
      <c r="AW90">
        <v>5</v>
      </c>
      <c r="AX90" s="9">
        <f t="shared" si="16"/>
        <v>5.333333333333333</v>
      </c>
      <c r="AY90" s="10">
        <f t="shared" si="17"/>
        <v>6</v>
      </c>
      <c r="AZ90" s="9">
        <f t="shared" si="18"/>
        <v>0.33333333333333331</v>
      </c>
      <c r="BA90" s="10">
        <f t="shared" si="19"/>
        <v>1</v>
      </c>
      <c r="BB90" s="10">
        <f t="shared" si="20"/>
        <v>0</v>
      </c>
      <c r="BC90" s="10">
        <f t="shared" si="21"/>
        <v>0</v>
      </c>
      <c r="BD90" s="9">
        <f t="shared" si="22"/>
        <v>4.666666666666667</v>
      </c>
      <c r="BE90" s="9">
        <f t="shared" si="23"/>
        <v>4.2</v>
      </c>
      <c r="BF90" s="10">
        <f t="shared" si="24"/>
        <v>4</v>
      </c>
      <c r="BG90">
        <f t="shared" si="25"/>
        <v>1</v>
      </c>
      <c r="BH90">
        <f t="shared" si="26"/>
        <v>4.666666666666667</v>
      </c>
      <c r="BI90">
        <f t="shared" si="27"/>
        <v>0</v>
      </c>
      <c r="BJ90">
        <f t="shared" si="28"/>
        <v>0</v>
      </c>
      <c r="BK90">
        <f t="shared" si="29"/>
        <v>0</v>
      </c>
      <c r="BL90">
        <f t="shared" si="30"/>
        <v>0.33333333333333304</v>
      </c>
    </row>
    <row r="91" spans="1:64" x14ac:dyDescent="0.2">
      <c r="A91">
        <v>114354102274</v>
      </c>
      <c r="B91">
        <v>426449233</v>
      </c>
      <c r="C91" s="1">
        <v>45103.8203587963</v>
      </c>
      <c r="D91" s="1">
        <v>45103.822974537034</v>
      </c>
      <c r="E91" t="s">
        <v>199</v>
      </c>
      <c r="J91">
        <v>493</v>
      </c>
      <c r="K91" t="s">
        <v>53</v>
      </c>
      <c r="L91">
        <v>7</v>
      </c>
      <c r="M91">
        <v>5</v>
      </c>
      <c r="N91">
        <v>4</v>
      </c>
      <c r="O91">
        <v>2</v>
      </c>
      <c r="P91">
        <v>2</v>
      </c>
      <c r="Q91">
        <v>7</v>
      </c>
      <c r="R91">
        <v>6</v>
      </c>
      <c r="S91">
        <v>6</v>
      </c>
      <c r="T91">
        <v>2</v>
      </c>
      <c r="U91">
        <v>7</v>
      </c>
      <c r="V91">
        <v>6</v>
      </c>
      <c r="W91">
        <v>7</v>
      </c>
      <c r="X91">
        <v>3</v>
      </c>
      <c r="Y91">
        <v>7</v>
      </c>
      <c r="AC91">
        <v>5</v>
      </c>
      <c r="AD91">
        <v>1</v>
      </c>
      <c r="AE91">
        <v>6</v>
      </c>
      <c r="AL91">
        <v>3</v>
      </c>
      <c r="AM91">
        <v>3</v>
      </c>
      <c r="AN91">
        <v>3</v>
      </c>
      <c r="AO91">
        <v>5</v>
      </c>
      <c r="AP91">
        <v>5</v>
      </c>
      <c r="AQ91">
        <v>5</v>
      </c>
      <c r="AR91">
        <v>1</v>
      </c>
      <c r="AS91">
        <v>1</v>
      </c>
      <c r="AT91">
        <v>1</v>
      </c>
      <c r="AU91">
        <v>2</v>
      </c>
      <c r="AV91">
        <v>2</v>
      </c>
      <c r="AW91">
        <v>3</v>
      </c>
      <c r="AX91" s="9">
        <f t="shared" si="16"/>
        <v>5</v>
      </c>
      <c r="AY91" s="10">
        <f t="shared" si="17"/>
        <v>5</v>
      </c>
      <c r="AZ91" s="9">
        <f t="shared" si="18"/>
        <v>2</v>
      </c>
      <c r="BA91" s="10">
        <f t="shared" si="19"/>
        <v>2</v>
      </c>
      <c r="BB91" s="10">
        <f t="shared" si="20"/>
        <v>2</v>
      </c>
      <c r="BC91" s="10">
        <f t="shared" si="21"/>
        <v>2</v>
      </c>
      <c r="BD91" s="9">
        <f t="shared" si="22"/>
        <v>3</v>
      </c>
      <c r="BE91" s="9">
        <f t="shared" si="23"/>
        <v>4.2</v>
      </c>
      <c r="BF91" s="10">
        <f t="shared" si="24"/>
        <v>3.75</v>
      </c>
      <c r="BG91">
        <f t="shared" si="25"/>
        <v>12</v>
      </c>
      <c r="BH91">
        <f t="shared" si="26"/>
        <v>2.1111111111111112</v>
      </c>
      <c r="BI91">
        <f t="shared" si="27"/>
        <v>3</v>
      </c>
      <c r="BJ91">
        <f t="shared" si="28"/>
        <v>4</v>
      </c>
      <c r="BK91">
        <f t="shared" si="29"/>
        <v>4</v>
      </c>
      <c r="BL91">
        <f t="shared" si="30"/>
        <v>4</v>
      </c>
    </row>
    <row r="92" spans="1:64" x14ac:dyDescent="0.2">
      <c r="A92">
        <v>114353900281</v>
      </c>
      <c r="B92">
        <v>426449233</v>
      </c>
      <c r="C92" s="1">
        <v>45103.633055555554</v>
      </c>
      <c r="D92" s="1">
        <v>45103.635011574072</v>
      </c>
      <c r="E92" t="s">
        <v>213</v>
      </c>
      <c r="J92">
        <v>497</v>
      </c>
      <c r="K92" t="s">
        <v>49</v>
      </c>
      <c r="L92">
        <v>5</v>
      </c>
      <c r="M92">
        <v>6</v>
      </c>
      <c r="N92">
        <v>5</v>
      </c>
      <c r="O92">
        <v>3</v>
      </c>
      <c r="P92">
        <v>6</v>
      </c>
      <c r="Q92">
        <v>4</v>
      </c>
      <c r="R92">
        <v>4</v>
      </c>
      <c r="S92">
        <v>5</v>
      </c>
      <c r="T92">
        <v>3</v>
      </c>
      <c r="U92">
        <v>7</v>
      </c>
      <c r="V92">
        <v>6</v>
      </c>
      <c r="W92">
        <v>7</v>
      </c>
      <c r="X92">
        <v>4</v>
      </c>
      <c r="Y92">
        <v>5</v>
      </c>
      <c r="AF92">
        <v>5</v>
      </c>
      <c r="AG92">
        <v>4</v>
      </c>
      <c r="AH92">
        <v>4</v>
      </c>
      <c r="AL92">
        <v>4</v>
      </c>
      <c r="AM92">
        <v>5</v>
      </c>
      <c r="AN92">
        <v>5</v>
      </c>
      <c r="AO92">
        <v>4</v>
      </c>
      <c r="AP92">
        <v>5</v>
      </c>
      <c r="AQ92">
        <v>5</v>
      </c>
      <c r="AR92">
        <v>5</v>
      </c>
      <c r="AS92">
        <v>5</v>
      </c>
      <c r="AT92">
        <v>5</v>
      </c>
      <c r="AU92">
        <v>2</v>
      </c>
      <c r="AV92">
        <v>2</v>
      </c>
      <c r="AW92">
        <v>3</v>
      </c>
      <c r="AX92" s="9">
        <f t="shared" si="16"/>
        <v>5</v>
      </c>
      <c r="AY92" s="10">
        <f t="shared" si="17"/>
        <v>2</v>
      </c>
      <c r="AZ92" s="9">
        <f t="shared" si="18"/>
        <v>2.6666666666666665</v>
      </c>
      <c r="BA92" s="10">
        <f t="shared" si="19"/>
        <v>3</v>
      </c>
      <c r="BB92" s="10">
        <f t="shared" si="20"/>
        <v>3</v>
      </c>
      <c r="BC92" s="10">
        <f t="shared" si="21"/>
        <v>2</v>
      </c>
      <c r="BD92" s="9">
        <f t="shared" si="22"/>
        <v>2.3333333333333335</v>
      </c>
      <c r="BE92" s="9">
        <f t="shared" si="23"/>
        <v>4.4000000000000004</v>
      </c>
      <c r="BF92" s="10">
        <f t="shared" si="24"/>
        <v>4.25</v>
      </c>
      <c r="BG92">
        <f t="shared" si="25"/>
        <v>8</v>
      </c>
      <c r="BH92">
        <f t="shared" si="26"/>
        <v>3.8888888888888888</v>
      </c>
      <c r="BI92">
        <f t="shared" si="27"/>
        <v>1</v>
      </c>
      <c r="BJ92">
        <f t="shared" si="28"/>
        <v>3</v>
      </c>
      <c r="BK92">
        <f t="shared" si="29"/>
        <v>3</v>
      </c>
      <c r="BL92">
        <f t="shared" si="30"/>
        <v>2.6666666666666665</v>
      </c>
    </row>
    <row r="93" spans="1:64" x14ac:dyDescent="0.2">
      <c r="A93">
        <v>114355811580</v>
      </c>
      <c r="B93">
        <v>426449233</v>
      </c>
      <c r="C93" s="1">
        <v>45105.680011574077</v>
      </c>
      <c r="D93" s="1">
        <v>45105.682083333333</v>
      </c>
      <c r="E93" t="s">
        <v>173</v>
      </c>
      <c r="J93">
        <v>501</v>
      </c>
      <c r="K93" t="s">
        <v>47</v>
      </c>
      <c r="L93">
        <v>7</v>
      </c>
      <c r="M93">
        <v>6</v>
      </c>
      <c r="N93">
        <v>6</v>
      </c>
      <c r="O93">
        <v>2</v>
      </c>
      <c r="P93">
        <v>3</v>
      </c>
      <c r="Q93">
        <v>4</v>
      </c>
      <c r="R93">
        <v>7</v>
      </c>
      <c r="S93">
        <v>6</v>
      </c>
      <c r="T93">
        <v>5</v>
      </c>
      <c r="U93">
        <v>6</v>
      </c>
      <c r="V93">
        <v>2</v>
      </c>
      <c r="W93">
        <v>6</v>
      </c>
      <c r="X93">
        <v>2</v>
      </c>
      <c r="Y93">
        <v>7</v>
      </c>
      <c r="Z93">
        <v>3</v>
      </c>
      <c r="AA93">
        <v>4</v>
      </c>
      <c r="AB93">
        <v>3</v>
      </c>
      <c r="AL93">
        <v>4</v>
      </c>
      <c r="AM93">
        <v>5</v>
      </c>
      <c r="AN93">
        <v>4</v>
      </c>
      <c r="AO93">
        <v>4</v>
      </c>
      <c r="AP93">
        <v>4</v>
      </c>
      <c r="AQ93">
        <v>5</v>
      </c>
      <c r="AR93">
        <v>3</v>
      </c>
      <c r="AS93">
        <v>3</v>
      </c>
      <c r="AT93">
        <v>5</v>
      </c>
      <c r="AU93">
        <v>3</v>
      </c>
      <c r="AV93">
        <v>4</v>
      </c>
      <c r="AW93">
        <v>5</v>
      </c>
      <c r="AX93" s="9">
        <f t="shared" si="16"/>
        <v>5.666666666666667</v>
      </c>
      <c r="AY93" s="10">
        <f t="shared" si="17"/>
        <v>9</v>
      </c>
      <c r="AZ93" s="9">
        <f t="shared" si="18"/>
        <v>0</v>
      </c>
      <c r="BA93" s="10">
        <f t="shared" si="19"/>
        <v>0</v>
      </c>
      <c r="BB93" s="10">
        <f t="shared" si="20"/>
        <v>1</v>
      </c>
      <c r="BC93" s="10">
        <f t="shared" si="21"/>
        <v>-1</v>
      </c>
      <c r="BD93" s="9">
        <f t="shared" si="22"/>
        <v>4.333333333333333</v>
      </c>
      <c r="BE93" s="9">
        <f t="shared" si="23"/>
        <v>4.4000000000000004</v>
      </c>
      <c r="BF93" s="10">
        <f t="shared" si="24"/>
        <v>3.5</v>
      </c>
      <c r="BG93">
        <f t="shared" si="25"/>
        <v>2</v>
      </c>
      <c r="BH93">
        <f t="shared" si="26"/>
        <v>4</v>
      </c>
      <c r="BI93">
        <f t="shared" si="27"/>
        <v>1.3333333333333335</v>
      </c>
      <c r="BJ93">
        <f t="shared" si="28"/>
        <v>2</v>
      </c>
      <c r="BK93">
        <f t="shared" si="29"/>
        <v>2</v>
      </c>
      <c r="BL93">
        <f t="shared" si="30"/>
        <v>0.66666666666666652</v>
      </c>
    </row>
    <row r="94" spans="1:64" x14ac:dyDescent="0.2">
      <c r="A94">
        <v>114354234203</v>
      </c>
      <c r="B94">
        <v>426449233</v>
      </c>
      <c r="C94" s="1">
        <v>45103.990405092591</v>
      </c>
      <c r="D94" s="1">
        <v>45103.998993055553</v>
      </c>
      <c r="E94" t="s">
        <v>197</v>
      </c>
      <c r="J94">
        <v>505</v>
      </c>
      <c r="K94" t="s">
        <v>47</v>
      </c>
      <c r="L94">
        <v>4</v>
      </c>
      <c r="M94">
        <v>6</v>
      </c>
      <c r="N94">
        <v>5</v>
      </c>
      <c r="O94">
        <v>3</v>
      </c>
      <c r="P94">
        <v>2</v>
      </c>
      <c r="Q94">
        <v>7</v>
      </c>
      <c r="R94">
        <v>3</v>
      </c>
      <c r="S94">
        <v>4</v>
      </c>
      <c r="T94">
        <v>4</v>
      </c>
      <c r="U94">
        <v>7</v>
      </c>
      <c r="V94">
        <v>3</v>
      </c>
      <c r="W94">
        <v>7</v>
      </c>
      <c r="X94">
        <v>5</v>
      </c>
      <c r="Y94">
        <v>2</v>
      </c>
      <c r="Z94">
        <v>2</v>
      </c>
      <c r="AA94">
        <v>2</v>
      </c>
      <c r="AB94">
        <v>2</v>
      </c>
      <c r="AL94">
        <v>5</v>
      </c>
      <c r="AM94">
        <v>5</v>
      </c>
      <c r="AN94">
        <v>5</v>
      </c>
      <c r="AO94">
        <v>5</v>
      </c>
      <c r="AP94">
        <v>5</v>
      </c>
      <c r="AQ94">
        <v>5</v>
      </c>
      <c r="AR94">
        <v>1</v>
      </c>
      <c r="AS94">
        <v>1</v>
      </c>
      <c r="AT94">
        <v>1</v>
      </c>
      <c r="AU94">
        <v>5</v>
      </c>
      <c r="AV94">
        <v>5</v>
      </c>
      <c r="AW94">
        <v>5</v>
      </c>
      <c r="AX94" s="9">
        <f t="shared" si="16"/>
        <v>5</v>
      </c>
      <c r="AY94" s="10">
        <f t="shared" si="17"/>
        <v>1</v>
      </c>
      <c r="AZ94" s="9">
        <f t="shared" si="18"/>
        <v>0</v>
      </c>
      <c r="BA94" s="10">
        <f t="shared" si="19"/>
        <v>0</v>
      </c>
      <c r="BB94" s="10">
        <f t="shared" si="20"/>
        <v>0</v>
      </c>
      <c r="BC94" s="10">
        <f t="shared" si="21"/>
        <v>0</v>
      </c>
      <c r="BD94" s="9">
        <f t="shared" si="22"/>
        <v>5</v>
      </c>
      <c r="BE94" s="9">
        <f t="shared" si="23"/>
        <v>4</v>
      </c>
      <c r="BF94" s="10">
        <f t="shared" si="24"/>
        <v>2.75</v>
      </c>
      <c r="BG94">
        <f t="shared" si="25"/>
        <v>12</v>
      </c>
      <c r="BH94">
        <f t="shared" si="26"/>
        <v>3.6666666666666665</v>
      </c>
      <c r="BI94">
        <f t="shared" si="27"/>
        <v>1.3333333333333335</v>
      </c>
      <c r="BJ94">
        <f t="shared" si="28"/>
        <v>4</v>
      </c>
      <c r="BK94">
        <f t="shared" si="29"/>
        <v>4</v>
      </c>
      <c r="BL94">
        <f t="shared" si="30"/>
        <v>4</v>
      </c>
    </row>
    <row r="95" spans="1:64" x14ac:dyDescent="0.2">
      <c r="A95">
        <v>114353867168</v>
      </c>
      <c r="B95">
        <v>426449233</v>
      </c>
      <c r="C95" s="1">
        <v>45103.605671296296</v>
      </c>
      <c r="D95" s="1">
        <v>45103.610034722224</v>
      </c>
      <c r="E95" t="s">
        <v>216</v>
      </c>
      <c r="J95">
        <v>509</v>
      </c>
      <c r="K95" t="s">
        <v>47</v>
      </c>
      <c r="L95">
        <v>7</v>
      </c>
      <c r="M95">
        <v>5</v>
      </c>
      <c r="N95">
        <v>5</v>
      </c>
      <c r="O95">
        <v>4</v>
      </c>
      <c r="P95">
        <v>7</v>
      </c>
      <c r="Q95">
        <v>7</v>
      </c>
      <c r="R95">
        <v>3</v>
      </c>
      <c r="S95">
        <v>5</v>
      </c>
      <c r="T95">
        <v>5</v>
      </c>
      <c r="U95">
        <v>6</v>
      </c>
      <c r="V95">
        <v>4</v>
      </c>
      <c r="W95">
        <v>6</v>
      </c>
      <c r="X95">
        <v>7</v>
      </c>
      <c r="Y95">
        <v>7</v>
      </c>
      <c r="Z95">
        <v>4</v>
      </c>
      <c r="AA95">
        <v>4</v>
      </c>
      <c r="AB95">
        <v>3</v>
      </c>
      <c r="AL95">
        <v>5</v>
      </c>
      <c r="AM95">
        <v>4</v>
      </c>
      <c r="AN95">
        <v>5</v>
      </c>
      <c r="AO95">
        <v>4</v>
      </c>
      <c r="AP95">
        <v>4</v>
      </c>
      <c r="AQ95">
        <v>5</v>
      </c>
      <c r="AR95">
        <v>4</v>
      </c>
      <c r="AS95">
        <v>4</v>
      </c>
      <c r="AT95">
        <v>4</v>
      </c>
      <c r="AU95">
        <v>4</v>
      </c>
      <c r="AV95">
        <v>4</v>
      </c>
      <c r="AW95">
        <v>4</v>
      </c>
      <c r="AX95" s="9">
        <f t="shared" si="16"/>
        <v>5.333333333333333</v>
      </c>
      <c r="AY95" s="10">
        <f t="shared" si="17"/>
        <v>2</v>
      </c>
      <c r="AZ95" s="9">
        <f t="shared" si="18"/>
        <v>0.33333333333333331</v>
      </c>
      <c r="BA95" s="10">
        <f t="shared" si="19"/>
        <v>1</v>
      </c>
      <c r="BB95" s="10">
        <f t="shared" si="20"/>
        <v>0</v>
      </c>
      <c r="BC95" s="10">
        <f t="shared" si="21"/>
        <v>0</v>
      </c>
      <c r="BD95" s="9">
        <f t="shared" si="22"/>
        <v>4.333333333333333</v>
      </c>
      <c r="BE95" s="9">
        <f t="shared" si="23"/>
        <v>5.2</v>
      </c>
      <c r="BF95" s="10">
        <f t="shared" si="24"/>
        <v>4</v>
      </c>
      <c r="BG95">
        <f t="shared" si="25"/>
        <v>2</v>
      </c>
      <c r="BH95">
        <f t="shared" si="26"/>
        <v>4.1111111111111107</v>
      </c>
      <c r="BI95">
        <f t="shared" si="27"/>
        <v>0</v>
      </c>
      <c r="BJ95">
        <f t="shared" si="28"/>
        <v>0</v>
      </c>
      <c r="BK95">
        <f t="shared" si="29"/>
        <v>0</v>
      </c>
      <c r="BL95">
        <f t="shared" si="30"/>
        <v>0.66666666666666696</v>
      </c>
    </row>
    <row r="96" spans="1:64" x14ac:dyDescent="0.2">
      <c r="A96">
        <v>114353938061</v>
      </c>
      <c r="B96">
        <v>426449233</v>
      </c>
      <c r="C96" s="1">
        <v>45103.665127314816</v>
      </c>
      <c r="D96" s="1">
        <v>45103.668657407405</v>
      </c>
      <c r="E96" t="s">
        <v>207</v>
      </c>
      <c r="J96">
        <v>513</v>
      </c>
      <c r="K96" t="s">
        <v>47</v>
      </c>
      <c r="L96">
        <v>1</v>
      </c>
      <c r="M96">
        <v>6</v>
      </c>
      <c r="N96">
        <v>2</v>
      </c>
      <c r="O96">
        <v>1</v>
      </c>
      <c r="P96">
        <v>6</v>
      </c>
      <c r="Q96">
        <v>2</v>
      </c>
      <c r="R96">
        <v>7</v>
      </c>
      <c r="S96">
        <v>5</v>
      </c>
      <c r="T96">
        <v>2</v>
      </c>
      <c r="U96">
        <v>7</v>
      </c>
      <c r="V96">
        <v>3</v>
      </c>
      <c r="W96">
        <v>7</v>
      </c>
      <c r="X96">
        <v>3</v>
      </c>
      <c r="Y96">
        <v>7</v>
      </c>
      <c r="Z96">
        <v>2</v>
      </c>
      <c r="AA96">
        <v>1</v>
      </c>
      <c r="AB96">
        <v>2</v>
      </c>
      <c r="AL96">
        <v>3</v>
      </c>
      <c r="AM96">
        <v>5</v>
      </c>
      <c r="AN96">
        <v>5</v>
      </c>
      <c r="AO96">
        <v>2</v>
      </c>
      <c r="AP96">
        <v>3</v>
      </c>
      <c r="AQ96">
        <v>3</v>
      </c>
      <c r="AR96">
        <v>2</v>
      </c>
      <c r="AS96">
        <v>3</v>
      </c>
      <c r="AT96">
        <v>3</v>
      </c>
      <c r="AU96">
        <v>1</v>
      </c>
      <c r="AV96">
        <v>1</v>
      </c>
      <c r="AW96">
        <v>1</v>
      </c>
      <c r="AX96" s="9">
        <f t="shared" si="16"/>
        <v>4.666666666666667</v>
      </c>
      <c r="AY96" s="10">
        <f t="shared" si="17"/>
        <v>8</v>
      </c>
      <c r="AZ96" s="9">
        <f t="shared" si="18"/>
        <v>1.6666666666666667</v>
      </c>
      <c r="BA96" s="10">
        <f t="shared" si="19"/>
        <v>1</v>
      </c>
      <c r="BB96" s="10">
        <f t="shared" si="20"/>
        <v>2</v>
      </c>
      <c r="BC96" s="10">
        <f t="shared" si="21"/>
        <v>2</v>
      </c>
      <c r="BD96" s="9">
        <f t="shared" si="22"/>
        <v>2.6666666666666665</v>
      </c>
      <c r="BE96" s="9">
        <f t="shared" si="23"/>
        <v>3.6</v>
      </c>
      <c r="BF96" s="10">
        <f t="shared" si="24"/>
        <v>2</v>
      </c>
      <c r="BG96">
        <f t="shared" si="25"/>
        <v>10</v>
      </c>
      <c r="BH96">
        <f t="shared" si="26"/>
        <v>2.1111111111111112</v>
      </c>
      <c r="BI96">
        <f t="shared" si="27"/>
        <v>2.6666666666666665</v>
      </c>
      <c r="BJ96">
        <f t="shared" si="28"/>
        <v>4</v>
      </c>
      <c r="BK96">
        <f t="shared" si="29"/>
        <v>4</v>
      </c>
      <c r="BL96">
        <f t="shared" si="30"/>
        <v>3.333333333333333</v>
      </c>
    </row>
    <row r="97" spans="1:64" x14ac:dyDescent="0.2">
      <c r="A97">
        <v>114355092561</v>
      </c>
      <c r="B97">
        <v>426449233</v>
      </c>
      <c r="C97" s="1">
        <v>45104.906585648147</v>
      </c>
      <c r="D97" s="1">
        <v>45104.910243055558</v>
      </c>
      <c r="E97" t="s">
        <v>188</v>
      </c>
      <c r="J97">
        <v>517</v>
      </c>
      <c r="K97" t="s">
        <v>53</v>
      </c>
      <c r="L97">
        <v>6</v>
      </c>
      <c r="M97">
        <v>6</v>
      </c>
      <c r="N97">
        <v>5</v>
      </c>
      <c r="O97">
        <v>5</v>
      </c>
      <c r="P97">
        <v>2</v>
      </c>
      <c r="Q97">
        <v>7</v>
      </c>
      <c r="R97">
        <v>3</v>
      </c>
      <c r="S97">
        <v>7</v>
      </c>
      <c r="T97">
        <v>4</v>
      </c>
      <c r="U97">
        <v>7</v>
      </c>
      <c r="V97">
        <v>4</v>
      </c>
      <c r="W97">
        <v>5</v>
      </c>
      <c r="X97">
        <v>3</v>
      </c>
      <c r="Y97">
        <v>4</v>
      </c>
      <c r="AC97">
        <v>5</v>
      </c>
      <c r="AD97">
        <v>4</v>
      </c>
      <c r="AE97">
        <v>4</v>
      </c>
      <c r="AL97">
        <v>1</v>
      </c>
      <c r="AM97">
        <v>3</v>
      </c>
      <c r="AN97">
        <v>3</v>
      </c>
      <c r="AO97">
        <v>6</v>
      </c>
      <c r="AP97">
        <v>6</v>
      </c>
      <c r="AQ97">
        <v>6</v>
      </c>
      <c r="AR97">
        <v>1</v>
      </c>
      <c r="AS97">
        <v>1</v>
      </c>
      <c r="AT97">
        <v>1</v>
      </c>
      <c r="AU97">
        <v>6</v>
      </c>
      <c r="AV97">
        <v>6</v>
      </c>
      <c r="AW97">
        <v>6</v>
      </c>
      <c r="AX97" s="9">
        <f t="shared" si="16"/>
        <v>6</v>
      </c>
      <c r="AY97" s="10">
        <f t="shared" si="17"/>
        <v>2</v>
      </c>
      <c r="AZ97" s="9">
        <f t="shared" si="18"/>
        <v>3.6666666666666665</v>
      </c>
      <c r="BA97" s="10">
        <f t="shared" si="19"/>
        <v>5</v>
      </c>
      <c r="BB97" s="10">
        <f t="shared" si="20"/>
        <v>3</v>
      </c>
      <c r="BC97" s="10">
        <f t="shared" si="21"/>
        <v>3</v>
      </c>
      <c r="BD97" s="9">
        <f t="shared" si="22"/>
        <v>2.3333333333333335</v>
      </c>
      <c r="BE97" s="9">
        <f t="shared" si="23"/>
        <v>4.4000000000000004</v>
      </c>
      <c r="BF97" s="10">
        <f t="shared" si="24"/>
        <v>3.5</v>
      </c>
      <c r="BG97">
        <f t="shared" si="25"/>
        <v>15</v>
      </c>
      <c r="BH97">
        <f t="shared" si="26"/>
        <v>3.1111111111111112</v>
      </c>
      <c r="BI97">
        <f t="shared" si="27"/>
        <v>2.6666666666666665</v>
      </c>
      <c r="BJ97">
        <f t="shared" si="28"/>
        <v>5</v>
      </c>
      <c r="BK97">
        <f t="shared" si="29"/>
        <v>5</v>
      </c>
      <c r="BL97">
        <f t="shared" si="30"/>
        <v>5</v>
      </c>
    </row>
    <row r="98" spans="1:64" x14ac:dyDescent="0.2">
      <c r="A98">
        <v>114354994183</v>
      </c>
      <c r="B98">
        <v>426449233</v>
      </c>
      <c r="C98" s="1">
        <v>45104.781284722223</v>
      </c>
      <c r="D98" s="1">
        <v>45104.785682870373</v>
      </c>
      <c r="E98" t="s">
        <v>189</v>
      </c>
      <c r="J98">
        <v>525</v>
      </c>
      <c r="K98" t="s">
        <v>47</v>
      </c>
      <c r="L98">
        <v>4</v>
      </c>
      <c r="M98">
        <v>7</v>
      </c>
      <c r="N98">
        <v>4</v>
      </c>
      <c r="O98">
        <v>2</v>
      </c>
      <c r="P98">
        <v>5</v>
      </c>
      <c r="Q98">
        <v>3</v>
      </c>
      <c r="R98">
        <v>6</v>
      </c>
      <c r="S98">
        <v>7</v>
      </c>
      <c r="T98">
        <v>2</v>
      </c>
      <c r="U98">
        <v>7</v>
      </c>
      <c r="V98">
        <v>5</v>
      </c>
      <c r="W98">
        <v>6</v>
      </c>
      <c r="X98">
        <v>3</v>
      </c>
      <c r="Y98">
        <v>6</v>
      </c>
      <c r="Z98">
        <v>3</v>
      </c>
      <c r="AA98">
        <v>3</v>
      </c>
      <c r="AB98">
        <v>3</v>
      </c>
      <c r="AL98">
        <v>5</v>
      </c>
      <c r="AM98">
        <v>5</v>
      </c>
      <c r="AN98">
        <v>5</v>
      </c>
      <c r="AO98">
        <v>4</v>
      </c>
      <c r="AP98">
        <v>3</v>
      </c>
      <c r="AQ98">
        <v>3</v>
      </c>
      <c r="AR98">
        <v>5</v>
      </c>
      <c r="AS98">
        <v>5</v>
      </c>
      <c r="AT98">
        <v>5</v>
      </c>
      <c r="AU98">
        <v>4</v>
      </c>
      <c r="AV98">
        <v>3</v>
      </c>
      <c r="AW98">
        <v>4</v>
      </c>
      <c r="AX98" s="9">
        <f t="shared" si="16"/>
        <v>5.333333333333333</v>
      </c>
      <c r="AY98" s="10">
        <f t="shared" si="17"/>
        <v>4</v>
      </c>
      <c r="AZ98" s="9">
        <f t="shared" si="18"/>
        <v>1.6666666666666667</v>
      </c>
      <c r="BA98" s="10">
        <f t="shared" si="19"/>
        <v>1</v>
      </c>
      <c r="BB98" s="10">
        <f t="shared" si="20"/>
        <v>2</v>
      </c>
      <c r="BC98" s="10">
        <f t="shared" si="21"/>
        <v>2</v>
      </c>
      <c r="BD98" s="9">
        <f t="shared" si="22"/>
        <v>3.3333333333333335</v>
      </c>
      <c r="BE98" s="9">
        <f t="shared" si="23"/>
        <v>4</v>
      </c>
      <c r="BF98" s="10">
        <f t="shared" si="24"/>
        <v>3.5</v>
      </c>
      <c r="BG98">
        <f t="shared" si="25"/>
        <v>5</v>
      </c>
      <c r="BH98">
        <f t="shared" si="26"/>
        <v>4</v>
      </c>
      <c r="BI98">
        <f t="shared" si="27"/>
        <v>1.3333333333333335</v>
      </c>
      <c r="BJ98">
        <f t="shared" si="28"/>
        <v>2</v>
      </c>
      <c r="BK98">
        <f t="shared" si="29"/>
        <v>2</v>
      </c>
      <c r="BL98">
        <f t="shared" si="30"/>
        <v>1.6666666666666665</v>
      </c>
    </row>
    <row r="99" spans="1:64" x14ac:dyDescent="0.2">
      <c r="A99">
        <v>114354884704</v>
      </c>
      <c r="B99">
        <v>426449233</v>
      </c>
      <c r="C99" s="1">
        <v>45104.678935185184</v>
      </c>
      <c r="D99" s="1">
        <v>45104.680798611109</v>
      </c>
      <c r="E99" t="s">
        <v>190</v>
      </c>
      <c r="J99">
        <v>533</v>
      </c>
      <c r="K99" t="s">
        <v>43</v>
      </c>
      <c r="L99">
        <v>1</v>
      </c>
      <c r="M99">
        <v>3</v>
      </c>
      <c r="N99">
        <v>3</v>
      </c>
      <c r="O99">
        <v>4</v>
      </c>
      <c r="P99">
        <v>7</v>
      </c>
      <c r="Q99">
        <v>7</v>
      </c>
      <c r="R99">
        <v>7</v>
      </c>
      <c r="S99">
        <v>7</v>
      </c>
      <c r="T99">
        <v>7</v>
      </c>
      <c r="U99">
        <v>7</v>
      </c>
      <c r="V99">
        <v>1</v>
      </c>
      <c r="W99">
        <v>7</v>
      </c>
      <c r="X99">
        <v>7</v>
      </c>
      <c r="Y99">
        <v>7</v>
      </c>
      <c r="AI99">
        <v>6</v>
      </c>
      <c r="AJ99">
        <v>6</v>
      </c>
      <c r="AK99">
        <v>6</v>
      </c>
      <c r="AL99">
        <v>1</v>
      </c>
      <c r="AM99">
        <v>2</v>
      </c>
      <c r="AN99">
        <v>3</v>
      </c>
      <c r="AO99">
        <v>1</v>
      </c>
      <c r="AP99">
        <v>3</v>
      </c>
      <c r="AQ99">
        <v>3</v>
      </c>
      <c r="AR99">
        <v>1</v>
      </c>
      <c r="AS99">
        <v>1</v>
      </c>
      <c r="AT99">
        <v>1</v>
      </c>
      <c r="AU99">
        <v>6</v>
      </c>
      <c r="AV99">
        <v>4</v>
      </c>
      <c r="AW99">
        <v>5</v>
      </c>
      <c r="AX99" s="9">
        <f t="shared" si="16"/>
        <v>7</v>
      </c>
      <c r="AY99" s="10">
        <f t="shared" si="17"/>
        <v>6</v>
      </c>
      <c r="AZ99" s="9">
        <f t="shared" si="18"/>
        <v>4</v>
      </c>
      <c r="BA99" s="10">
        <f t="shared" si="19"/>
        <v>5</v>
      </c>
      <c r="BB99" s="10">
        <f t="shared" si="20"/>
        <v>3</v>
      </c>
      <c r="BC99" s="10">
        <f t="shared" si="21"/>
        <v>4</v>
      </c>
      <c r="BD99" s="9">
        <f t="shared" si="22"/>
        <v>1</v>
      </c>
      <c r="BE99" s="9">
        <f t="shared" si="23"/>
        <v>5.6</v>
      </c>
      <c r="BF99" s="10">
        <f t="shared" si="24"/>
        <v>4.75</v>
      </c>
      <c r="BG99">
        <f t="shared" si="25"/>
        <v>12</v>
      </c>
      <c r="BH99">
        <f t="shared" si="26"/>
        <v>1.7777777777777777</v>
      </c>
      <c r="BI99">
        <f t="shared" si="27"/>
        <v>2</v>
      </c>
      <c r="BJ99">
        <f t="shared" si="28"/>
        <v>3</v>
      </c>
      <c r="BK99">
        <f t="shared" si="29"/>
        <v>3</v>
      </c>
      <c r="BL99">
        <f t="shared" si="30"/>
        <v>4</v>
      </c>
    </row>
    <row r="100" spans="1:64" x14ac:dyDescent="0.2">
      <c r="A100">
        <v>114353852923</v>
      </c>
      <c r="B100">
        <v>426449233</v>
      </c>
      <c r="C100" s="1">
        <v>45103.59337962963</v>
      </c>
      <c r="D100" s="1">
        <v>45103.598645833335</v>
      </c>
      <c r="E100" t="s">
        <v>221</v>
      </c>
      <c r="J100">
        <v>537</v>
      </c>
      <c r="K100" t="s">
        <v>53</v>
      </c>
      <c r="L100">
        <v>7</v>
      </c>
      <c r="M100">
        <v>6</v>
      </c>
      <c r="N100">
        <v>4</v>
      </c>
      <c r="O100">
        <v>5</v>
      </c>
      <c r="P100">
        <v>1</v>
      </c>
      <c r="Q100">
        <v>7</v>
      </c>
      <c r="R100">
        <v>2</v>
      </c>
      <c r="S100">
        <v>6</v>
      </c>
      <c r="T100">
        <v>4</v>
      </c>
      <c r="U100">
        <v>5</v>
      </c>
      <c r="V100">
        <v>2</v>
      </c>
      <c r="W100">
        <v>6</v>
      </c>
      <c r="X100">
        <v>3</v>
      </c>
      <c r="Y100">
        <v>6</v>
      </c>
      <c r="AC100">
        <v>3</v>
      </c>
      <c r="AD100">
        <v>4</v>
      </c>
      <c r="AE100">
        <v>5</v>
      </c>
      <c r="AL100">
        <v>3</v>
      </c>
      <c r="AM100">
        <v>2</v>
      </c>
      <c r="AN100">
        <v>4</v>
      </c>
      <c r="AO100">
        <v>4</v>
      </c>
      <c r="AP100">
        <v>5</v>
      </c>
      <c r="AQ100">
        <v>5</v>
      </c>
      <c r="AR100">
        <v>1</v>
      </c>
      <c r="AS100">
        <v>1</v>
      </c>
      <c r="AT100">
        <v>1</v>
      </c>
      <c r="AU100">
        <v>4</v>
      </c>
      <c r="AV100">
        <v>4</v>
      </c>
      <c r="AW100">
        <v>5</v>
      </c>
      <c r="AX100" s="9">
        <f t="shared" si="16"/>
        <v>5</v>
      </c>
      <c r="AY100" s="10">
        <f t="shared" si="17"/>
        <v>7</v>
      </c>
      <c r="AZ100" s="9">
        <f t="shared" si="18"/>
        <v>1.6666666666666667</v>
      </c>
      <c r="BA100" s="10">
        <f t="shared" si="19"/>
        <v>1</v>
      </c>
      <c r="BB100" s="10">
        <f t="shared" si="20"/>
        <v>3</v>
      </c>
      <c r="BC100" s="10">
        <f t="shared" si="21"/>
        <v>1</v>
      </c>
      <c r="BD100" s="9">
        <f t="shared" si="22"/>
        <v>3</v>
      </c>
      <c r="BE100" s="9">
        <f t="shared" si="23"/>
        <v>3.8</v>
      </c>
      <c r="BF100" s="10">
        <f t="shared" si="24"/>
        <v>3.75</v>
      </c>
      <c r="BG100">
        <f t="shared" si="25"/>
        <v>11</v>
      </c>
      <c r="BH100">
        <f t="shared" si="26"/>
        <v>2.7777777777777777</v>
      </c>
      <c r="BI100">
        <f t="shared" si="27"/>
        <v>2.6666666666666665</v>
      </c>
      <c r="BJ100">
        <f t="shared" si="28"/>
        <v>4</v>
      </c>
      <c r="BK100">
        <f t="shared" si="29"/>
        <v>4</v>
      </c>
      <c r="BL100">
        <f t="shared" si="30"/>
        <v>3.666666666666667</v>
      </c>
    </row>
    <row r="101" spans="1:64" x14ac:dyDescent="0.2">
      <c r="A101">
        <v>114353883943</v>
      </c>
      <c r="B101">
        <v>426449233</v>
      </c>
      <c r="C101" s="1">
        <v>45103.619513888887</v>
      </c>
      <c r="D101" s="1">
        <v>45103.624664351853</v>
      </c>
      <c r="E101" t="s">
        <v>215</v>
      </c>
      <c r="J101">
        <v>545</v>
      </c>
      <c r="K101" t="s">
        <v>43</v>
      </c>
      <c r="L101">
        <v>7</v>
      </c>
      <c r="M101">
        <v>5</v>
      </c>
      <c r="N101">
        <v>3</v>
      </c>
      <c r="O101">
        <v>2</v>
      </c>
      <c r="P101">
        <v>1</v>
      </c>
      <c r="Q101">
        <v>7</v>
      </c>
      <c r="R101">
        <v>1</v>
      </c>
      <c r="S101">
        <v>6</v>
      </c>
      <c r="T101">
        <v>6</v>
      </c>
      <c r="U101">
        <v>5</v>
      </c>
      <c r="V101">
        <v>3</v>
      </c>
      <c r="W101">
        <v>7</v>
      </c>
      <c r="X101">
        <v>2</v>
      </c>
      <c r="Y101">
        <v>6</v>
      </c>
      <c r="AI101">
        <v>5</v>
      </c>
      <c r="AJ101">
        <v>6</v>
      </c>
      <c r="AK101">
        <v>4</v>
      </c>
      <c r="AL101">
        <v>3</v>
      </c>
      <c r="AM101">
        <v>2</v>
      </c>
      <c r="AN101">
        <v>2</v>
      </c>
      <c r="AO101">
        <v>3</v>
      </c>
      <c r="AP101">
        <v>2</v>
      </c>
      <c r="AQ101">
        <v>2</v>
      </c>
      <c r="AR101">
        <v>3</v>
      </c>
      <c r="AS101">
        <v>2</v>
      </c>
      <c r="AT101">
        <v>2</v>
      </c>
      <c r="AU101">
        <v>4</v>
      </c>
      <c r="AV101">
        <v>5</v>
      </c>
      <c r="AW101">
        <v>6</v>
      </c>
      <c r="AX101" s="9">
        <f t="shared" si="16"/>
        <v>5.666666666666667</v>
      </c>
      <c r="AY101" s="10">
        <f t="shared" si="17"/>
        <v>8</v>
      </c>
      <c r="AZ101" s="9">
        <f t="shared" si="18"/>
        <v>2.6666666666666665</v>
      </c>
      <c r="BA101" s="10">
        <f t="shared" si="19"/>
        <v>1</v>
      </c>
      <c r="BB101" s="10">
        <f t="shared" si="20"/>
        <v>3</v>
      </c>
      <c r="BC101" s="10">
        <f t="shared" si="21"/>
        <v>4</v>
      </c>
      <c r="BD101" s="9">
        <f t="shared" si="22"/>
        <v>2.3333333333333335</v>
      </c>
      <c r="BE101" s="9">
        <f t="shared" si="23"/>
        <v>2.8</v>
      </c>
      <c r="BF101" s="10">
        <f t="shared" si="24"/>
        <v>4.5</v>
      </c>
      <c r="BG101">
        <f t="shared" si="25"/>
        <v>8</v>
      </c>
      <c r="BH101">
        <f t="shared" si="26"/>
        <v>2.3333333333333335</v>
      </c>
      <c r="BI101">
        <f t="shared" si="27"/>
        <v>3</v>
      </c>
      <c r="BJ101">
        <f t="shared" si="28"/>
        <v>3</v>
      </c>
      <c r="BK101">
        <f t="shared" si="29"/>
        <v>3</v>
      </c>
      <c r="BL101">
        <f t="shared" si="30"/>
        <v>2.6666666666666665</v>
      </c>
    </row>
    <row r="102" spans="1:64" x14ac:dyDescent="0.2">
      <c r="A102">
        <v>114353850753</v>
      </c>
      <c r="B102">
        <v>426449233</v>
      </c>
      <c r="C102" s="1">
        <v>45103.591620370367</v>
      </c>
      <c r="D102" s="1">
        <v>45103.598645833335</v>
      </c>
      <c r="E102" t="s">
        <v>222</v>
      </c>
      <c r="J102">
        <v>548</v>
      </c>
      <c r="K102" t="s">
        <v>53</v>
      </c>
      <c r="L102">
        <v>7</v>
      </c>
      <c r="M102">
        <v>5</v>
      </c>
      <c r="N102">
        <v>5</v>
      </c>
      <c r="O102">
        <v>5</v>
      </c>
      <c r="P102">
        <v>5</v>
      </c>
      <c r="Q102">
        <v>7</v>
      </c>
      <c r="R102">
        <v>3</v>
      </c>
      <c r="S102">
        <v>5</v>
      </c>
      <c r="T102">
        <v>5</v>
      </c>
      <c r="U102">
        <v>7</v>
      </c>
      <c r="V102">
        <v>5</v>
      </c>
      <c r="W102">
        <v>7</v>
      </c>
      <c r="X102">
        <v>3</v>
      </c>
      <c r="Y102">
        <v>7</v>
      </c>
      <c r="AC102">
        <v>6</v>
      </c>
      <c r="AD102">
        <v>4</v>
      </c>
      <c r="AE102">
        <v>5</v>
      </c>
      <c r="AL102">
        <v>4</v>
      </c>
      <c r="AM102">
        <v>4</v>
      </c>
      <c r="AN102">
        <v>4</v>
      </c>
      <c r="AO102">
        <v>6</v>
      </c>
      <c r="AP102">
        <v>6</v>
      </c>
      <c r="AQ102">
        <v>6</v>
      </c>
      <c r="AR102">
        <v>4</v>
      </c>
      <c r="AS102">
        <v>3</v>
      </c>
      <c r="AT102">
        <v>4</v>
      </c>
      <c r="AU102">
        <v>6</v>
      </c>
      <c r="AV102">
        <v>6</v>
      </c>
      <c r="AW102">
        <v>6</v>
      </c>
      <c r="AX102" s="9">
        <f t="shared" si="16"/>
        <v>5.666666666666667</v>
      </c>
      <c r="AY102" s="10">
        <f t="shared" si="17"/>
        <v>6</v>
      </c>
      <c r="AZ102" s="9">
        <f t="shared" si="18"/>
        <v>2</v>
      </c>
      <c r="BA102" s="10">
        <f t="shared" si="19"/>
        <v>2</v>
      </c>
      <c r="BB102" s="10">
        <f t="shared" si="20"/>
        <v>2</v>
      </c>
      <c r="BC102" s="10">
        <f t="shared" si="21"/>
        <v>2</v>
      </c>
      <c r="BD102" s="9">
        <f t="shared" si="22"/>
        <v>4</v>
      </c>
      <c r="BE102" s="9">
        <f t="shared" si="23"/>
        <v>5</v>
      </c>
      <c r="BF102" s="10">
        <f t="shared" si="24"/>
        <v>4.75</v>
      </c>
      <c r="BG102">
        <f t="shared" si="25"/>
        <v>7</v>
      </c>
      <c r="BH102">
        <f t="shared" si="26"/>
        <v>4.5555555555555554</v>
      </c>
      <c r="BI102">
        <f t="shared" si="27"/>
        <v>1.666666666666667</v>
      </c>
      <c r="BJ102">
        <f t="shared" si="28"/>
        <v>3</v>
      </c>
      <c r="BK102">
        <f t="shared" si="29"/>
        <v>3</v>
      </c>
      <c r="BL102">
        <f t="shared" si="30"/>
        <v>2.3333333333333335</v>
      </c>
    </row>
    <row r="103" spans="1:64" x14ac:dyDescent="0.2">
      <c r="A103">
        <v>114353967948</v>
      </c>
      <c r="B103">
        <v>426449233</v>
      </c>
      <c r="C103" s="1">
        <v>45103.691180555557</v>
      </c>
      <c r="D103" s="1">
        <v>45103.695428240739</v>
      </c>
      <c r="E103" t="s">
        <v>204</v>
      </c>
      <c r="J103">
        <v>553</v>
      </c>
      <c r="K103" t="s">
        <v>47</v>
      </c>
      <c r="L103">
        <v>6</v>
      </c>
      <c r="M103">
        <v>6</v>
      </c>
      <c r="N103">
        <v>5</v>
      </c>
      <c r="O103">
        <v>1</v>
      </c>
      <c r="P103">
        <v>4</v>
      </c>
      <c r="Q103">
        <v>4</v>
      </c>
      <c r="R103">
        <v>6</v>
      </c>
      <c r="S103">
        <v>6</v>
      </c>
      <c r="T103">
        <v>5</v>
      </c>
      <c r="U103">
        <v>7</v>
      </c>
      <c r="V103">
        <v>5</v>
      </c>
      <c r="W103">
        <v>7</v>
      </c>
      <c r="X103">
        <v>5</v>
      </c>
      <c r="Y103">
        <v>7</v>
      </c>
      <c r="Z103">
        <v>4</v>
      </c>
      <c r="AA103">
        <v>5</v>
      </c>
      <c r="AB103">
        <v>4</v>
      </c>
      <c r="AL103">
        <v>5</v>
      </c>
      <c r="AM103">
        <v>6</v>
      </c>
      <c r="AN103">
        <v>6</v>
      </c>
      <c r="AO103">
        <v>2</v>
      </c>
      <c r="AP103">
        <v>1</v>
      </c>
      <c r="AQ103">
        <v>2</v>
      </c>
      <c r="AR103">
        <v>3</v>
      </c>
      <c r="AS103">
        <v>3</v>
      </c>
      <c r="AT103">
        <v>3</v>
      </c>
      <c r="AU103">
        <v>3</v>
      </c>
      <c r="AV103">
        <v>1</v>
      </c>
      <c r="AW103">
        <v>2</v>
      </c>
      <c r="AX103" s="9">
        <f t="shared" si="16"/>
        <v>6</v>
      </c>
      <c r="AY103" s="10">
        <f t="shared" si="17"/>
        <v>4</v>
      </c>
      <c r="AZ103" s="9">
        <f t="shared" si="18"/>
        <v>4</v>
      </c>
      <c r="BA103" s="10">
        <f t="shared" si="19"/>
        <v>3</v>
      </c>
      <c r="BB103" s="10">
        <f t="shared" si="20"/>
        <v>5</v>
      </c>
      <c r="BC103" s="10">
        <f t="shared" si="21"/>
        <v>4</v>
      </c>
      <c r="BD103" s="9">
        <f t="shared" si="22"/>
        <v>1.6666666666666667</v>
      </c>
      <c r="BE103" s="9">
        <f t="shared" si="23"/>
        <v>4</v>
      </c>
      <c r="BF103" s="10">
        <f t="shared" si="24"/>
        <v>4.5</v>
      </c>
      <c r="BG103">
        <f t="shared" si="25"/>
        <v>12</v>
      </c>
      <c r="BH103">
        <f t="shared" si="26"/>
        <v>2.2222222222222223</v>
      </c>
      <c r="BI103">
        <f t="shared" si="27"/>
        <v>4.333333333333333</v>
      </c>
      <c r="BJ103">
        <f t="shared" si="28"/>
        <v>5</v>
      </c>
      <c r="BK103">
        <f t="shared" si="29"/>
        <v>5</v>
      </c>
      <c r="BL103">
        <f t="shared" si="30"/>
        <v>4</v>
      </c>
    </row>
    <row r="104" spans="1:64" x14ac:dyDescent="0.2">
      <c r="A104">
        <v>114353850028</v>
      </c>
      <c r="B104">
        <v>426449233</v>
      </c>
      <c r="C104" s="1">
        <v>45103.591238425928</v>
      </c>
      <c r="D104" s="1">
        <v>45103.594166666669</v>
      </c>
      <c r="E104" t="s">
        <v>228</v>
      </c>
      <c r="J104">
        <v>557</v>
      </c>
      <c r="K104" t="s">
        <v>41</v>
      </c>
      <c r="L104">
        <v>7</v>
      </c>
      <c r="M104">
        <v>1</v>
      </c>
      <c r="N104">
        <v>1</v>
      </c>
      <c r="O104">
        <v>5</v>
      </c>
      <c r="P104">
        <v>2</v>
      </c>
      <c r="Q104">
        <v>3</v>
      </c>
      <c r="R104">
        <v>1</v>
      </c>
      <c r="S104">
        <v>1</v>
      </c>
      <c r="T104">
        <v>3</v>
      </c>
      <c r="U104">
        <v>7</v>
      </c>
      <c r="V104">
        <v>2</v>
      </c>
      <c r="W104">
        <v>2</v>
      </c>
      <c r="X104">
        <v>1</v>
      </c>
      <c r="Y104">
        <v>7</v>
      </c>
      <c r="AL104">
        <v>3</v>
      </c>
      <c r="AM104">
        <v>3</v>
      </c>
      <c r="AN104">
        <v>3</v>
      </c>
      <c r="AO104">
        <v>3</v>
      </c>
      <c r="AP104">
        <v>3</v>
      </c>
      <c r="AQ104">
        <v>3</v>
      </c>
      <c r="AR104">
        <v>3</v>
      </c>
      <c r="AS104">
        <v>3</v>
      </c>
      <c r="AT104">
        <v>3</v>
      </c>
      <c r="AU104">
        <v>2</v>
      </c>
      <c r="AV104">
        <v>2</v>
      </c>
      <c r="AW104">
        <v>3</v>
      </c>
      <c r="AX104" s="9">
        <f t="shared" si="16"/>
        <v>3.6666666666666665</v>
      </c>
      <c r="AY104" s="10">
        <f t="shared" si="17"/>
        <v>6</v>
      </c>
      <c r="AZ104" s="9" t="str">
        <f t="shared" si="18"/>
        <v>N/A</v>
      </c>
      <c r="BA104" s="10" t="str">
        <f t="shared" si="19"/>
        <v>N/A</v>
      </c>
      <c r="BB104" s="10" t="str">
        <f t="shared" si="20"/>
        <v>N/A</v>
      </c>
      <c r="BC104" s="10" t="str">
        <f t="shared" si="21"/>
        <v>N/A</v>
      </c>
      <c r="BD104" s="9" t="str">
        <f t="shared" si="22"/>
        <v>N/A</v>
      </c>
      <c r="BE104" s="9">
        <f t="shared" si="23"/>
        <v>2.4</v>
      </c>
      <c r="BF104" s="10">
        <f t="shared" si="24"/>
        <v>3</v>
      </c>
      <c r="BG104">
        <f t="shared" si="25"/>
        <v>2</v>
      </c>
      <c r="BH104" t="str">
        <f t="shared" si="26"/>
        <v>N/A</v>
      </c>
      <c r="BI104" t="str">
        <f t="shared" si="27"/>
        <v>N/A</v>
      </c>
      <c r="BJ104" t="str">
        <f t="shared" si="28"/>
        <v>N/A</v>
      </c>
      <c r="BK104">
        <f t="shared" si="29"/>
        <v>1</v>
      </c>
      <c r="BL104" t="str">
        <f t="shared" si="30"/>
        <v>N/A</v>
      </c>
    </row>
    <row r="105" spans="1:64" x14ac:dyDescent="0.2">
      <c r="A105">
        <v>114354197326</v>
      </c>
      <c r="B105">
        <v>426449233</v>
      </c>
      <c r="C105" s="1">
        <v>45103.940532407411</v>
      </c>
      <c r="D105" s="1">
        <v>45103.946956018517</v>
      </c>
      <c r="E105" t="s">
        <v>183</v>
      </c>
      <c r="J105">
        <v>561</v>
      </c>
      <c r="K105" t="s">
        <v>45</v>
      </c>
      <c r="L105">
        <v>4</v>
      </c>
      <c r="M105">
        <v>3</v>
      </c>
      <c r="N105">
        <v>4</v>
      </c>
      <c r="O105">
        <v>4</v>
      </c>
      <c r="P105">
        <v>6</v>
      </c>
      <c r="Q105">
        <v>4</v>
      </c>
      <c r="R105">
        <v>5</v>
      </c>
      <c r="S105">
        <v>4</v>
      </c>
      <c r="T105">
        <v>3</v>
      </c>
      <c r="U105">
        <v>7</v>
      </c>
      <c r="V105">
        <v>2</v>
      </c>
      <c r="W105">
        <v>7</v>
      </c>
      <c r="X105">
        <v>2</v>
      </c>
      <c r="Y105">
        <v>6</v>
      </c>
      <c r="AL105">
        <v>4</v>
      </c>
      <c r="AM105">
        <v>4</v>
      </c>
      <c r="AN105">
        <v>4</v>
      </c>
      <c r="AO105">
        <v>3</v>
      </c>
      <c r="AP105">
        <v>1</v>
      </c>
      <c r="AQ105">
        <v>3</v>
      </c>
      <c r="AR105">
        <v>3</v>
      </c>
      <c r="AS105">
        <v>3</v>
      </c>
      <c r="AT105">
        <v>3</v>
      </c>
      <c r="AU105">
        <v>3</v>
      </c>
      <c r="AV105">
        <v>1</v>
      </c>
      <c r="AW105">
        <v>3</v>
      </c>
      <c r="AX105" s="9">
        <f t="shared" si="16"/>
        <v>4.666666666666667</v>
      </c>
      <c r="AY105" s="10">
        <f t="shared" si="17"/>
        <v>9</v>
      </c>
      <c r="AZ105" s="9" t="str">
        <f t="shared" si="18"/>
        <v>N/A</v>
      </c>
      <c r="BA105" s="10" t="str">
        <f t="shared" si="19"/>
        <v>N/A</v>
      </c>
      <c r="BB105" s="10" t="str">
        <f t="shared" si="20"/>
        <v>N/A</v>
      </c>
      <c r="BC105" s="10" t="str">
        <f t="shared" si="21"/>
        <v>N/A</v>
      </c>
      <c r="BD105" s="9" t="str">
        <f t="shared" si="22"/>
        <v>N/A</v>
      </c>
      <c r="BE105" s="9">
        <f t="shared" si="23"/>
        <v>4.5999999999999996</v>
      </c>
      <c r="BF105" s="10">
        <f t="shared" si="24"/>
        <v>4</v>
      </c>
      <c r="BG105">
        <f t="shared" si="25"/>
        <v>5</v>
      </c>
      <c r="BH105" t="str">
        <f t="shared" si="26"/>
        <v>N/A</v>
      </c>
      <c r="BI105" t="str">
        <f t="shared" si="27"/>
        <v>N/A</v>
      </c>
      <c r="BJ105" t="str">
        <f t="shared" si="28"/>
        <v>N/A</v>
      </c>
      <c r="BK105">
        <f t="shared" si="29"/>
        <v>3</v>
      </c>
      <c r="BL105" t="str">
        <f t="shared" si="30"/>
        <v>N/A</v>
      </c>
    </row>
    <row r="106" spans="1:64" x14ac:dyDescent="0.2">
      <c r="A106">
        <v>114353851899</v>
      </c>
      <c r="B106">
        <v>426449233</v>
      </c>
      <c r="C106" s="1">
        <v>45103.592812499999</v>
      </c>
      <c r="D106" s="1">
        <v>45103.597881944443</v>
      </c>
      <c r="E106" t="s">
        <v>223</v>
      </c>
      <c r="J106">
        <v>565</v>
      </c>
      <c r="K106" t="s">
        <v>47</v>
      </c>
      <c r="L106">
        <v>7</v>
      </c>
      <c r="M106">
        <v>5</v>
      </c>
      <c r="N106">
        <v>5</v>
      </c>
      <c r="O106">
        <v>3</v>
      </c>
      <c r="P106">
        <v>3</v>
      </c>
      <c r="Q106">
        <v>5</v>
      </c>
      <c r="R106">
        <v>6</v>
      </c>
      <c r="S106">
        <v>6</v>
      </c>
      <c r="T106">
        <v>6</v>
      </c>
      <c r="U106">
        <v>6</v>
      </c>
      <c r="V106">
        <v>3</v>
      </c>
      <c r="W106">
        <v>6</v>
      </c>
      <c r="X106">
        <v>6</v>
      </c>
      <c r="Y106">
        <v>6</v>
      </c>
      <c r="Z106">
        <v>3</v>
      </c>
      <c r="AA106">
        <v>3</v>
      </c>
      <c r="AB106">
        <v>4</v>
      </c>
      <c r="AL106">
        <v>5</v>
      </c>
      <c r="AM106">
        <v>5</v>
      </c>
      <c r="AN106">
        <v>5</v>
      </c>
      <c r="AO106">
        <v>3</v>
      </c>
      <c r="AP106">
        <v>3</v>
      </c>
      <c r="AQ106">
        <v>3</v>
      </c>
      <c r="AR106">
        <v>3</v>
      </c>
      <c r="AS106">
        <v>3</v>
      </c>
      <c r="AT106">
        <v>3</v>
      </c>
      <c r="AU106">
        <v>3</v>
      </c>
      <c r="AV106">
        <v>3</v>
      </c>
      <c r="AW106">
        <v>3</v>
      </c>
      <c r="AX106" s="9">
        <f t="shared" si="16"/>
        <v>6</v>
      </c>
      <c r="AY106" s="10">
        <f t="shared" si="17"/>
        <v>3</v>
      </c>
      <c r="AZ106" s="9">
        <f t="shared" si="18"/>
        <v>2</v>
      </c>
      <c r="BA106" s="10">
        <f t="shared" si="19"/>
        <v>2</v>
      </c>
      <c r="BB106" s="10">
        <f t="shared" si="20"/>
        <v>2</v>
      </c>
      <c r="BC106" s="10">
        <f t="shared" si="21"/>
        <v>2</v>
      </c>
      <c r="BD106" s="9">
        <f t="shared" si="22"/>
        <v>3</v>
      </c>
      <c r="BE106" s="9">
        <f t="shared" si="23"/>
        <v>4.4000000000000004</v>
      </c>
      <c r="BF106" s="10">
        <f t="shared" si="24"/>
        <v>3.75</v>
      </c>
      <c r="BG106">
        <f t="shared" si="25"/>
        <v>6</v>
      </c>
      <c r="BH106">
        <f t="shared" si="26"/>
        <v>3</v>
      </c>
      <c r="BI106">
        <f t="shared" si="27"/>
        <v>2</v>
      </c>
      <c r="BJ106">
        <f t="shared" si="28"/>
        <v>2</v>
      </c>
      <c r="BK106">
        <f t="shared" si="29"/>
        <v>2</v>
      </c>
      <c r="BL106">
        <f t="shared" si="30"/>
        <v>2</v>
      </c>
    </row>
    <row r="107" spans="1:64" x14ac:dyDescent="0.2">
      <c r="A107">
        <v>114353854245</v>
      </c>
      <c r="B107">
        <v>426449233</v>
      </c>
      <c r="C107" s="1">
        <v>45103.594351851854</v>
      </c>
      <c r="D107" s="1">
        <v>45103.601354166669</v>
      </c>
      <c r="E107" t="s">
        <v>220</v>
      </c>
      <c r="J107">
        <v>569</v>
      </c>
      <c r="K107" t="s">
        <v>47</v>
      </c>
      <c r="L107">
        <v>5</v>
      </c>
      <c r="M107">
        <v>5</v>
      </c>
      <c r="N107">
        <v>4</v>
      </c>
      <c r="O107">
        <v>4</v>
      </c>
      <c r="P107">
        <v>6</v>
      </c>
      <c r="Q107">
        <v>6</v>
      </c>
      <c r="R107">
        <v>5</v>
      </c>
      <c r="S107">
        <v>6</v>
      </c>
      <c r="T107">
        <v>5</v>
      </c>
      <c r="U107">
        <v>6</v>
      </c>
      <c r="V107">
        <v>5</v>
      </c>
      <c r="W107">
        <v>6</v>
      </c>
      <c r="X107">
        <v>4</v>
      </c>
      <c r="Y107">
        <v>6</v>
      </c>
      <c r="Z107">
        <v>4</v>
      </c>
      <c r="AA107">
        <v>4</v>
      </c>
      <c r="AB107">
        <v>5</v>
      </c>
      <c r="AL107">
        <v>4</v>
      </c>
      <c r="AM107">
        <v>4</v>
      </c>
      <c r="AN107">
        <v>4</v>
      </c>
      <c r="AO107">
        <v>4</v>
      </c>
      <c r="AP107">
        <v>4</v>
      </c>
      <c r="AQ107">
        <v>4</v>
      </c>
      <c r="AR107">
        <v>3</v>
      </c>
      <c r="AS107">
        <v>3</v>
      </c>
      <c r="AT107">
        <v>3</v>
      </c>
      <c r="AU107">
        <v>4</v>
      </c>
      <c r="AV107">
        <v>4</v>
      </c>
      <c r="AW107">
        <v>4</v>
      </c>
      <c r="AX107" s="9">
        <f t="shared" si="16"/>
        <v>5.666666666666667</v>
      </c>
      <c r="AY107" s="10">
        <f t="shared" si="17"/>
        <v>3</v>
      </c>
      <c r="AZ107" s="9">
        <f t="shared" si="18"/>
        <v>0</v>
      </c>
      <c r="BA107" s="10">
        <f t="shared" si="19"/>
        <v>0</v>
      </c>
      <c r="BB107" s="10">
        <f t="shared" si="20"/>
        <v>0</v>
      </c>
      <c r="BC107" s="10">
        <f t="shared" si="21"/>
        <v>0</v>
      </c>
      <c r="BD107" s="9">
        <f t="shared" si="22"/>
        <v>4</v>
      </c>
      <c r="BE107" s="9">
        <f t="shared" si="23"/>
        <v>5</v>
      </c>
      <c r="BF107" s="10">
        <f t="shared" si="24"/>
        <v>4.25</v>
      </c>
      <c r="BG107">
        <f t="shared" si="25"/>
        <v>3</v>
      </c>
      <c r="BH107">
        <f t="shared" si="26"/>
        <v>3.6666666666666665</v>
      </c>
      <c r="BI107">
        <f t="shared" si="27"/>
        <v>0.33333333333333348</v>
      </c>
      <c r="BJ107">
        <f t="shared" si="28"/>
        <v>1</v>
      </c>
      <c r="BK107">
        <f t="shared" si="29"/>
        <v>1</v>
      </c>
      <c r="BL107">
        <f t="shared" si="30"/>
        <v>1</v>
      </c>
    </row>
    <row r="108" spans="1:64" x14ac:dyDescent="0.2">
      <c r="A108">
        <v>114353995607</v>
      </c>
      <c r="B108">
        <v>426449233</v>
      </c>
      <c r="C108" s="1">
        <v>45103.71603009259</v>
      </c>
      <c r="D108" s="1">
        <v>45103.720648148148</v>
      </c>
      <c r="E108" t="s">
        <v>200</v>
      </c>
      <c r="J108">
        <v>573</v>
      </c>
      <c r="K108" t="s">
        <v>53</v>
      </c>
      <c r="L108">
        <v>5</v>
      </c>
      <c r="M108">
        <v>6</v>
      </c>
      <c r="N108">
        <v>4</v>
      </c>
      <c r="O108">
        <v>4</v>
      </c>
      <c r="P108">
        <v>1</v>
      </c>
      <c r="Q108">
        <v>7</v>
      </c>
      <c r="R108">
        <v>7</v>
      </c>
      <c r="S108">
        <v>6</v>
      </c>
      <c r="T108">
        <v>7</v>
      </c>
      <c r="U108">
        <v>7</v>
      </c>
      <c r="V108">
        <v>1</v>
      </c>
      <c r="W108">
        <v>7</v>
      </c>
      <c r="X108">
        <v>1</v>
      </c>
      <c r="Y108">
        <v>7</v>
      </c>
      <c r="AC108">
        <v>4</v>
      </c>
      <c r="AD108">
        <v>3</v>
      </c>
      <c r="AE108">
        <v>5</v>
      </c>
      <c r="AL108">
        <v>1</v>
      </c>
      <c r="AM108">
        <v>1</v>
      </c>
      <c r="AN108">
        <v>1</v>
      </c>
      <c r="AO108">
        <v>5</v>
      </c>
      <c r="AP108">
        <v>5</v>
      </c>
      <c r="AQ108">
        <v>5</v>
      </c>
      <c r="AR108">
        <v>2</v>
      </c>
      <c r="AS108">
        <v>2</v>
      </c>
      <c r="AT108">
        <v>2</v>
      </c>
      <c r="AU108">
        <v>5</v>
      </c>
      <c r="AV108">
        <v>5</v>
      </c>
      <c r="AW108">
        <v>5</v>
      </c>
      <c r="AX108" s="9">
        <f t="shared" si="16"/>
        <v>6.666666666666667</v>
      </c>
      <c r="AY108" s="10">
        <f t="shared" si="17"/>
        <v>12</v>
      </c>
      <c r="AZ108" s="9">
        <f t="shared" si="18"/>
        <v>4</v>
      </c>
      <c r="BA108" s="10">
        <f t="shared" si="19"/>
        <v>4</v>
      </c>
      <c r="BB108" s="10">
        <f t="shared" si="20"/>
        <v>4</v>
      </c>
      <c r="BC108" s="10">
        <f t="shared" si="21"/>
        <v>4</v>
      </c>
      <c r="BD108" s="9">
        <f t="shared" si="22"/>
        <v>1</v>
      </c>
      <c r="BE108" s="9">
        <f t="shared" si="23"/>
        <v>4.5999999999999996</v>
      </c>
      <c r="BF108" s="10">
        <f t="shared" si="24"/>
        <v>3.25</v>
      </c>
      <c r="BG108">
        <f t="shared" si="25"/>
        <v>12</v>
      </c>
      <c r="BH108">
        <f t="shared" si="26"/>
        <v>2.6666666666666665</v>
      </c>
      <c r="BI108">
        <f t="shared" si="27"/>
        <v>2.3333333333333335</v>
      </c>
      <c r="BJ108">
        <f t="shared" si="28"/>
        <v>4</v>
      </c>
      <c r="BK108">
        <f t="shared" si="29"/>
        <v>4</v>
      </c>
      <c r="BL108">
        <f t="shared" si="30"/>
        <v>4</v>
      </c>
    </row>
    <row r="109" spans="1:64" x14ac:dyDescent="0.2">
      <c r="A109">
        <v>114353851090</v>
      </c>
      <c r="B109">
        <v>426449233</v>
      </c>
      <c r="C109" s="1">
        <v>45103.592199074075</v>
      </c>
      <c r="D109" s="1">
        <v>45103.595879629633</v>
      </c>
      <c r="E109" t="s">
        <v>224</v>
      </c>
      <c r="J109">
        <v>577</v>
      </c>
      <c r="K109" t="s">
        <v>47</v>
      </c>
      <c r="L109">
        <v>7</v>
      </c>
      <c r="M109">
        <v>7</v>
      </c>
      <c r="N109">
        <v>3</v>
      </c>
      <c r="O109">
        <v>1</v>
      </c>
      <c r="P109">
        <v>7</v>
      </c>
      <c r="Q109">
        <v>3</v>
      </c>
      <c r="R109">
        <v>7</v>
      </c>
      <c r="S109">
        <v>7</v>
      </c>
      <c r="T109">
        <v>5</v>
      </c>
      <c r="U109">
        <v>7</v>
      </c>
      <c r="V109">
        <v>3</v>
      </c>
      <c r="W109">
        <v>7</v>
      </c>
      <c r="X109">
        <v>7</v>
      </c>
      <c r="Y109">
        <v>7</v>
      </c>
      <c r="Z109">
        <v>4</v>
      </c>
      <c r="AA109">
        <v>4</v>
      </c>
      <c r="AB109">
        <v>4</v>
      </c>
      <c r="AL109">
        <v>5</v>
      </c>
      <c r="AM109">
        <v>5</v>
      </c>
      <c r="AN109">
        <v>5</v>
      </c>
      <c r="AO109">
        <v>4</v>
      </c>
      <c r="AP109">
        <v>3</v>
      </c>
      <c r="AQ109">
        <v>5</v>
      </c>
      <c r="AR109">
        <v>4</v>
      </c>
      <c r="AS109">
        <v>4</v>
      </c>
      <c r="AT109">
        <v>4</v>
      </c>
      <c r="AU109">
        <v>4</v>
      </c>
      <c r="AV109">
        <v>2</v>
      </c>
      <c r="AW109">
        <v>4</v>
      </c>
      <c r="AX109" s="9">
        <f t="shared" si="16"/>
        <v>6.333333333333333</v>
      </c>
      <c r="AY109" s="10">
        <f t="shared" si="17"/>
        <v>4</v>
      </c>
      <c r="AZ109" s="9">
        <f t="shared" si="18"/>
        <v>1</v>
      </c>
      <c r="BA109" s="10">
        <f t="shared" si="19"/>
        <v>1</v>
      </c>
      <c r="BB109" s="10">
        <f t="shared" si="20"/>
        <v>2</v>
      </c>
      <c r="BC109" s="10">
        <f t="shared" si="21"/>
        <v>0</v>
      </c>
      <c r="BD109" s="9">
        <f t="shared" si="22"/>
        <v>4</v>
      </c>
      <c r="BE109" s="9">
        <f t="shared" si="23"/>
        <v>4.2</v>
      </c>
      <c r="BF109" s="10">
        <f t="shared" si="24"/>
        <v>4.25</v>
      </c>
      <c r="BG109">
        <f t="shared" si="25"/>
        <v>5</v>
      </c>
      <c r="BH109">
        <f t="shared" si="26"/>
        <v>3.7777777777777777</v>
      </c>
      <c r="BI109">
        <f t="shared" si="27"/>
        <v>2</v>
      </c>
      <c r="BJ109">
        <f t="shared" si="28"/>
        <v>3</v>
      </c>
      <c r="BK109">
        <f t="shared" si="29"/>
        <v>3</v>
      </c>
      <c r="BL109">
        <f t="shared" si="30"/>
        <v>1.6666666666666665</v>
      </c>
    </row>
    <row r="110" spans="1:64" x14ac:dyDescent="0.2">
      <c r="A110">
        <v>114354226955</v>
      </c>
      <c r="B110">
        <v>426449233</v>
      </c>
      <c r="C110" s="1">
        <v>45103.981122685182</v>
      </c>
      <c r="D110" s="1">
        <v>45103.984027777777</v>
      </c>
      <c r="E110" t="s">
        <v>198</v>
      </c>
      <c r="J110">
        <v>581</v>
      </c>
      <c r="K110" t="s">
        <v>47</v>
      </c>
      <c r="L110">
        <v>1</v>
      </c>
      <c r="M110">
        <v>7</v>
      </c>
      <c r="N110">
        <v>1</v>
      </c>
      <c r="O110">
        <v>1</v>
      </c>
      <c r="P110">
        <v>7</v>
      </c>
      <c r="Q110">
        <v>1</v>
      </c>
      <c r="R110">
        <v>4</v>
      </c>
      <c r="S110">
        <v>7</v>
      </c>
      <c r="T110">
        <v>4</v>
      </c>
      <c r="U110">
        <v>7</v>
      </c>
      <c r="V110">
        <v>3</v>
      </c>
      <c r="W110">
        <v>7</v>
      </c>
      <c r="X110">
        <v>1</v>
      </c>
      <c r="Y110">
        <v>7</v>
      </c>
      <c r="Z110">
        <v>1</v>
      </c>
      <c r="AA110">
        <v>3</v>
      </c>
      <c r="AB110">
        <v>4</v>
      </c>
      <c r="AL110">
        <v>4</v>
      </c>
      <c r="AM110">
        <v>4</v>
      </c>
      <c r="AN110">
        <v>4</v>
      </c>
      <c r="AO110">
        <v>3</v>
      </c>
      <c r="AP110">
        <v>2</v>
      </c>
      <c r="AQ110">
        <v>3</v>
      </c>
      <c r="AR110">
        <v>4</v>
      </c>
      <c r="AS110">
        <v>4</v>
      </c>
      <c r="AT110">
        <v>4</v>
      </c>
      <c r="AU110">
        <v>2</v>
      </c>
      <c r="AV110">
        <v>2</v>
      </c>
      <c r="AW110">
        <v>2</v>
      </c>
      <c r="AX110" s="9">
        <f t="shared" si="16"/>
        <v>6</v>
      </c>
      <c r="AY110" s="10">
        <f t="shared" si="17"/>
        <v>10</v>
      </c>
      <c r="AZ110" s="9">
        <f t="shared" si="18"/>
        <v>1.3333333333333333</v>
      </c>
      <c r="BA110" s="10">
        <f t="shared" si="19"/>
        <v>1</v>
      </c>
      <c r="BB110" s="10">
        <f t="shared" si="20"/>
        <v>2</v>
      </c>
      <c r="BC110" s="10">
        <f t="shared" si="21"/>
        <v>1</v>
      </c>
      <c r="BD110" s="9">
        <f t="shared" si="22"/>
        <v>2.6666666666666665</v>
      </c>
      <c r="BE110" s="9">
        <f t="shared" si="23"/>
        <v>2.8</v>
      </c>
      <c r="BF110" s="10">
        <f t="shared" si="24"/>
        <v>3</v>
      </c>
      <c r="BG110">
        <f t="shared" si="25"/>
        <v>6</v>
      </c>
      <c r="BH110">
        <f t="shared" si="26"/>
        <v>2.8888888888888888</v>
      </c>
      <c r="BI110">
        <f t="shared" si="27"/>
        <v>1.3333333333333335</v>
      </c>
      <c r="BJ110">
        <f t="shared" si="28"/>
        <v>2</v>
      </c>
      <c r="BK110">
        <f t="shared" si="29"/>
        <v>2</v>
      </c>
      <c r="BL110">
        <f t="shared" si="30"/>
        <v>2</v>
      </c>
    </row>
    <row r="111" spans="1:64" x14ac:dyDescent="0.2">
      <c r="A111">
        <v>114354626667</v>
      </c>
      <c r="B111">
        <v>426449233</v>
      </c>
      <c r="C111" s="1">
        <v>45104.47315972222</v>
      </c>
      <c r="D111" s="1">
        <v>45104.477592592593</v>
      </c>
      <c r="E111" t="s">
        <v>195</v>
      </c>
      <c r="J111">
        <v>585</v>
      </c>
      <c r="K111" t="s">
        <v>53</v>
      </c>
      <c r="L111">
        <v>7</v>
      </c>
      <c r="M111">
        <v>6</v>
      </c>
      <c r="N111">
        <v>5</v>
      </c>
      <c r="O111">
        <v>5</v>
      </c>
      <c r="P111">
        <v>2</v>
      </c>
      <c r="Q111">
        <v>6</v>
      </c>
      <c r="R111">
        <v>6</v>
      </c>
      <c r="S111">
        <v>4</v>
      </c>
      <c r="T111">
        <v>4</v>
      </c>
      <c r="U111">
        <v>6</v>
      </c>
      <c r="V111">
        <v>3</v>
      </c>
      <c r="W111">
        <v>6</v>
      </c>
      <c r="X111">
        <v>3</v>
      </c>
      <c r="Y111">
        <v>5</v>
      </c>
      <c r="AC111">
        <v>4</v>
      </c>
      <c r="AD111">
        <v>3</v>
      </c>
      <c r="AE111">
        <v>3</v>
      </c>
      <c r="AL111">
        <v>3</v>
      </c>
      <c r="AM111">
        <v>4</v>
      </c>
      <c r="AN111">
        <v>3</v>
      </c>
      <c r="AO111">
        <v>5</v>
      </c>
      <c r="AP111">
        <v>5</v>
      </c>
      <c r="AQ111">
        <v>5</v>
      </c>
      <c r="AR111">
        <v>2</v>
      </c>
      <c r="AS111">
        <v>2</v>
      </c>
      <c r="AT111">
        <v>1</v>
      </c>
      <c r="AU111">
        <v>4</v>
      </c>
      <c r="AV111">
        <v>5</v>
      </c>
      <c r="AW111">
        <v>5</v>
      </c>
      <c r="AX111" s="9">
        <f t="shared" si="16"/>
        <v>4.666666666666667</v>
      </c>
      <c r="AY111" s="10">
        <f t="shared" si="17"/>
        <v>5</v>
      </c>
      <c r="AZ111" s="9">
        <f t="shared" si="18"/>
        <v>1.6666666666666667</v>
      </c>
      <c r="BA111" s="10">
        <f t="shared" si="19"/>
        <v>2</v>
      </c>
      <c r="BB111" s="10">
        <f t="shared" si="20"/>
        <v>1</v>
      </c>
      <c r="BC111" s="10">
        <f t="shared" si="21"/>
        <v>2</v>
      </c>
      <c r="BD111" s="9">
        <f t="shared" si="22"/>
        <v>3.3333333333333335</v>
      </c>
      <c r="BE111" s="9">
        <f t="shared" si="23"/>
        <v>4.8</v>
      </c>
      <c r="BF111" s="10">
        <f t="shared" si="24"/>
        <v>3.25</v>
      </c>
      <c r="BG111">
        <f t="shared" si="25"/>
        <v>10</v>
      </c>
      <c r="BH111">
        <f t="shared" si="26"/>
        <v>3.2222222222222223</v>
      </c>
      <c r="BI111">
        <f t="shared" si="27"/>
        <v>1.3333333333333335</v>
      </c>
      <c r="BJ111">
        <f t="shared" si="28"/>
        <v>3</v>
      </c>
      <c r="BK111">
        <f t="shared" si="29"/>
        <v>3</v>
      </c>
      <c r="BL111">
        <f t="shared" si="30"/>
        <v>3.333333333333333</v>
      </c>
    </row>
    <row r="112" spans="1:64" x14ac:dyDescent="0.2">
      <c r="A112">
        <v>114353952116</v>
      </c>
      <c r="B112">
        <v>426449233</v>
      </c>
      <c r="C112" s="1">
        <v>45103.677199074074</v>
      </c>
      <c r="D112" s="1">
        <v>45103.680659722224</v>
      </c>
      <c r="E112" t="s">
        <v>205</v>
      </c>
      <c r="J112">
        <v>593</v>
      </c>
      <c r="K112" t="s">
        <v>45</v>
      </c>
      <c r="L112">
        <v>5</v>
      </c>
      <c r="M112">
        <v>1</v>
      </c>
      <c r="N112">
        <v>5</v>
      </c>
      <c r="O112">
        <v>2</v>
      </c>
      <c r="P112">
        <v>2</v>
      </c>
      <c r="Q112">
        <v>4</v>
      </c>
      <c r="R112">
        <v>4</v>
      </c>
      <c r="S112">
        <v>6</v>
      </c>
      <c r="T112">
        <v>1</v>
      </c>
      <c r="U112">
        <v>7</v>
      </c>
      <c r="V112">
        <v>5</v>
      </c>
      <c r="W112">
        <v>6</v>
      </c>
      <c r="X112">
        <v>4</v>
      </c>
      <c r="Y112">
        <v>7</v>
      </c>
      <c r="AL112">
        <v>3</v>
      </c>
      <c r="AM112">
        <v>2</v>
      </c>
      <c r="AN112">
        <v>5</v>
      </c>
      <c r="AO112">
        <v>4</v>
      </c>
      <c r="AP112">
        <v>2</v>
      </c>
      <c r="AQ112">
        <v>4</v>
      </c>
      <c r="AR112">
        <v>1</v>
      </c>
      <c r="AS112">
        <v>1</v>
      </c>
      <c r="AT112">
        <v>1</v>
      </c>
      <c r="AU112">
        <v>6</v>
      </c>
      <c r="AV112">
        <v>2</v>
      </c>
      <c r="AW112">
        <v>5</v>
      </c>
      <c r="AX112" s="9">
        <f t="shared" si="16"/>
        <v>4.666666666666667</v>
      </c>
      <c r="AY112" s="10">
        <f t="shared" si="17"/>
        <v>4</v>
      </c>
      <c r="AZ112" s="9" t="str">
        <f t="shared" si="18"/>
        <v>N/A</v>
      </c>
      <c r="BA112" s="10" t="str">
        <f t="shared" si="19"/>
        <v>N/A</v>
      </c>
      <c r="BB112" s="10" t="str">
        <f t="shared" si="20"/>
        <v>N/A</v>
      </c>
      <c r="BC112" s="10" t="str">
        <f t="shared" si="21"/>
        <v>N/A</v>
      </c>
      <c r="BD112" s="9" t="str">
        <f t="shared" si="22"/>
        <v>N/A</v>
      </c>
      <c r="BE112" s="9">
        <f t="shared" si="23"/>
        <v>3.4</v>
      </c>
      <c r="BF112" s="10">
        <f t="shared" si="24"/>
        <v>3</v>
      </c>
      <c r="BG112">
        <f t="shared" si="25"/>
        <v>10</v>
      </c>
      <c r="BH112" t="str">
        <f t="shared" si="26"/>
        <v>N/A</v>
      </c>
      <c r="BI112" t="str">
        <f t="shared" si="27"/>
        <v>N/A</v>
      </c>
      <c r="BJ112" t="str">
        <f t="shared" si="28"/>
        <v>N/A</v>
      </c>
      <c r="BK112">
        <f t="shared" si="29"/>
        <v>1</v>
      </c>
      <c r="BL112" t="str">
        <f t="shared" si="30"/>
        <v>N/A</v>
      </c>
    </row>
    <row r="113" spans="1:64" x14ac:dyDescent="0.2">
      <c r="A113">
        <v>114353910714</v>
      </c>
      <c r="B113">
        <v>426449233</v>
      </c>
      <c r="C113" s="1">
        <v>45103.642442129632</v>
      </c>
      <c r="D113" s="1">
        <v>45103.646226851852</v>
      </c>
      <c r="E113" t="s">
        <v>210</v>
      </c>
      <c r="J113">
        <v>597</v>
      </c>
      <c r="K113" t="s">
        <v>53</v>
      </c>
      <c r="L113">
        <v>2</v>
      </c>
      <c r="M113">
        <v>7</v>
      </c>
      <c r="N113">
        <v>4</v>
      </c>
      <c r="O113">
        <v>2</v>
      </c>
      <c r="P113">
        <v>5</v>
      </c>
      <c r="Q113">
        <v>5</v>
      </c>
      <c r="R113">
        <v>5</v>
      </c>
      <c r="S113">
        <v>7</v>
      </c>
      <c r="T113">
        <v>7</v>
      </c>
      <c r="U113">
        <v>7</v>
      </c>
      <c r="V113">
        <v>1</v>
      </c>
      <c r="W113">
        <v>7</v>
      </c>
      <c r="X113">
        <v>5</v>
      </c>
      <c r="Y113">
        <v>7</v>
      </c>
      <c r="AC113">
        <v>3</v>
      </c>
      <c r="AD113">
        <v>1</v>
      </c>
      <c r="AE113">
        <v>3</v>
      </c>
      <c r="AL113">
        <v>4</v>
      </c>
      <c r="AM113">
        <v>5</v>
      </c>
      <c r="AN113">
        <v>5</v>
      </c>
      <c r="AO113">
        <v>4</v>
      </c>
      <c r="AP113">
        <v>5</v>
      </c>
      <c r="AQ113">
        <v>5</v>
      </c>
      <c r="AR113">
        <v>3</v>
      </c>
      <c r="AS113">
        <v>2</v>
      </c>
      <c r="AT113">
        <v>2</v>
      </c>
      <c r="AU113">
        <v>3</v>
      </c>
      <c r="AV113">
        <v>2</v>
      </c>
      <c r="AW113">
        <v>2</v>
      </c>
      <c r="AX113" s="9">
        <f t="shared" si="16"/>
        <v>7</v>
      </c>
      <c r="AY113" s="10">
        <f t="shared" si="17"/>
        <v>8</v>
      </c>
      <c r="AZ113" s="9">
        <f t="shared" si="18"/>
        <v>0</v>
      </c>
      <c r="BA113" s="10">
        <f t="shared" si="19"/>
        <v>0</v>
      </c>
      <c r="BB113" s="10">
        <f t="shared" si="20"/>
        <v>0</v>
      </c>
      <c r="BC113" s="10">
        <f t="shared" si="21"/>
        <v>0</v>
      </c>
      <c r="BD113" s="9">
        <f t="shared" si="22"/>
        <v>4.666666666666667</v>
      </c>
      <c r="BE113" s="9">
        <f t="shared" si="23"/>
        <v>4.2</v>
      </c>
      <c r="BF113" s="10">
        <f t="shared" si="24"/>
        <v>2.75</v>
      </c>
      <c r="BG113">
        <f t="shared" si="25"/>
        <v>7</v>
      </c>
      <c r="BH113">
        <f t="shared" si="26"/>
        <v>3.1111111111111112</v>
      </c>
      <c r="BI113">
        <f t="shared" si="27"/>
        <v>2</v>
      </c>
      <c r="BJ113">
        <f t="shared" si="28"/>
        <v>3</v>
      </c>
      <c r="BK113">
        <f t="shared" si="29"/>
        <v>3</v>
      </c>
      <c r="BL113">
        <f t="shared" si="30"/>
        <v>2.3333333333333335</v>
      </c>
    </row>
    <row r="114" spans="1:64" x14ac:dyDescent="0.2">
      <c r="A114">
        <v>114353866716</v>
      </c>
      <c r="B114">
        <v>426449233</v>
      </c>
      <c r="C114" s="1">
        <v>45103.605185185188</v>
      </c>
      <c r="D114" s="1">
        <v>45103.60837962963</v>
      </c>
      <c r="E114" t="s">
        <v>217</v>
      </c>
      <c r="J114">
        <v>601</v>
      </c>
      <c r="K114" t="s">
        <v>47</v>
      </c>
      <c r="L114">
        <v>7</v>
      </c>
      <c r="M114">
        <v>7</v>
      </c>
      <c r="N114">
        <v>4</v>
      </c>
      <c r="O114">
        <v>1</v>
      </c>
      <c r="P114">
        <v>7</v>
      </c>
      <c r="Q114">
        <v>7</v>
      </c>
      <c r="R114">
        <v>7</v>
      </c>
      <c r="S114">
        <v>7</v>
      </c>
      <c r="T114">
        <v>4</v>
      </c>
      <c r="U114">
        <v>7</v>
      </c>
      <c r="V114">
        <v>1</v>
      </c>
      <c r="W114">
        <v>1</v>
      </c>
      <c r="X114">
        <v>1</v>
      </c>
      <c r="Y114">
        <v>7</v>
      </c>
      <c r="Z114">
        <v>6</v>
      </c>
      <c r="AA114">
        <v>4</v>
      </c>
      <c r="AB114">
        <v>6</v>
      </c>
      <c r="AL114">
        <v>6</v>
      </c>
      <c r="AM114">
        <v>6</v>
      </c>
      <c r="AN114">
        <v>6</v>
      </c>
      <c r="AO114">
        <v>1</v>
      </c>
      <c r="AP114">
        <v>1</v>
      </c>
      <c r="AQ114">
        <v>1</v>
      </c>
      <c r="AR114">
        <v>6</v>
      </c>
      <c r="AS114">
        <v>6</v>
      </c>
      <c r="AT114">
        <v>6</v>
      </c>
      <c r="AU114">
        <v>1</v>
      </c>
      <c r="AV114">
        <v>1</v>
      </c>
      <c r="AW114">
        <v>1</v>
      </c>
      <c r="AX114" s="9">
        <f t="shared" si="16"/>
        <v>6</v>
      </c>
      <c r="AY114" s="10">
        <f t="shared" si="17"/>
        <v>6</v>
      </c>
      <c r="AZ114" s="9">
        <f t="shared" si="18"/>
        <v>5</v>
      </c>
      <c r="BA114" s="10">
        <f t="shared" si="19"/>
        <v>5</v>
      </c>
      <c r="BB114" s="10">
        <f t="shared" si="20"/>
        <v>5</v>
      </c>
      <c r="BC114" s="10">
        <f t="shared" si="21"/>
        <v>5</v>
      </c>
      <c r="BD114" s="9">
        <f t="shared" si="22"/>
        <v>1</v>
      </c>
      <c r="BE114" s="9">
        <f t="shared" si="23"/>
        <v>5.2</v>
      </c>
      <c r="BF114" s="10">
        <f t="shared" si="24"/>
        <v>5.5</v>
      </c>
      <c r="BG114">
        <f t="shared" si="25"/>
        <v>15</v>
      </c>
      <c r="BH114">
        <f t="shared" si="26"/>
        <v>2.6666666666666665</v>
      </c>
      <c r="BI114">
        <f t="shared" si="27"/>
        <v>3.3333333333333335</v>
      </c>
      <c r="BJ114">
        <f t="shared" si="28"/>
        <v>5</v>
      </c>
      <c r="BK114">
        <f t="shared" si="29"/>
        <v>5</v>
      </c>
      <c r="BL114">
        <f t="shared" si="30"/>
        <v>5</v>
      </c>
    </row>
    <row r="115" spans="1:64" x14ac:dyDescent="0.2">
      <c r="A115">
        <v>114353865589</v>
      </c>
      <c r="B115">
        <v>426449233</v>
      </c>
      <c r="C115" s="1">
        <v>45103.603506944448</v>
      </c>
      <c r="D115" s="1">
        <v>45103.608356481483</v>
      </c>
      <c r="E115" t="s">
        <v>218</v>
      </c>
      <c r="J115">
        <v>605</v>
      </c>
      <c r="K115" t="s">
        <v>45</v>
      </c>
      <c r="L115">
        <v>2</v>
      </c>
      <c r="M115">
        <v>5</v>
      </c>
      <c r="N115">
        <v>4</v>
      </c>
      <c r="O115">
        <v>4</v>
      </c>
      <c r="P115">
        <v>5</v>
      </c>
      <c r="Q115">
        <v>4</v>
      </c>
      <c r="R115">
        <v>2</v>
      </c>
      <c r="S115">
        <v>5</v>
      </c>
      <c r="T115">
        <v>3</v>
      </c>
      <c r="U115">
        <v>6</v>
      </c>
      <c r="V115">
        <v>3</v>
      </c>
      <c r="W115">
        <v>5</v>
      </c>
      <c r="X115">
        <v>1</v>
      </c>
      <c r="Y115">
        <v>6</v>
      </c>
      <c r="AL115">
        <v>4</v>
      </c>
      <c r="AM115">
        <v>4</v>
      </c>
      <c r="AN115">
        <v>4</v>
      </c>
      <c r="AO115">
        <v>4</v>
      </c>
      <c r="AP115">
        <v>4</v>
      </c>
      <c r="AQ115">
        <v>4</v>
      </c>
      <c r="AR115">
        <v>2</v>
      </c>
      <c r="AS115">
        <v>2</v>
      </c>
      <c r="AT115">
        <v>2</v>
      </c>
      <c r="AU115">
        <v>3</v>
      </c>
      <c r="AV115">
        <v>3</v>
      </c>
      <c r="AW115">
        <v>4</v>
      </c>
      <c r="AX115" s="9">
        <f t="shared" si="16"/>
        <v>4.666666666666667</v>
      </c>
      <c r="AY115" s="10">
        <f t="shared" si="17"/>
        <v>7</v>
      </c>
      <c r="AZ115" s="9" t="str">
        <f t="shared" si="18"/>
        <v>N/A</v>
      </c>
      <c r="BA115" s="10" t="str">
        <f t="shared" si="19"/>
        <v>N/A</v>
      </c>
      <c r="BB115" s="10" t="str">
        <f t="shared" si="20"/>
        <v>N/A</v>
      </c>
      <c r="BC115" s="10" t="str">
        <f t="shared" si="21"/>
        <v>N/A</v>
      </c>
      <c r="BD115" s="9" t="str">
        <f t="shared" si="22"/>
        <v>N/A</v>
      </c>
      <c r="BE115" s="9">
        <f t="shared" si="23"/>
        <v>3.8</v>
      </c>
      <c r="BF115" s="10">
        <f t="shared" si="24"/>
        <v>4</v>
      </c>
      <c r="BG115">
        <f t="shared" si="25"/>
        <v>6</v>
      </c>
      <c r="BH115" t="str">
        <f t="shared" si="26"/>
        <v>N/A</v>
      </c>
      <c r="BI115" t="str">
        <f t="shared" si="27"/>
        <v>N/A</v>
      </c>
      <c r="BJ115" t="str">
        <f t="shared" si="28"/>
        <v>N/A</v>
      </c>
      <c r="BK115">
        <f t="shared" si="29"/>
        <v>2</v>
      </c>
      <c r="BL115" t="str">
        <f t="shared" si="30"/>
        <v>N/A</v>
      </c>
    </row>
    <row r="116" spans="1:64" x14ac:dyDescent="0.2">
      <c r="A116">
        <v>114353851111</v>
      </c>
      <c r="B116">
        <v>426449233</v>
      </c>
      <c r="C116" s="1">
        <v>45103.592233796298</v>
      </c>
      <c r="D116" s="1">
        <v>45103.595648148148</v>
      </c>
      <c r="E116" t="s">
        <v>225</v>
      </c>
      <c r="J116">
        <v>609</v>
      </c>
      <c r="K116" t="s">
        <v>53</v>
      </c>
      <c r="L116">
        <v>4</v>
      </c>
      <c r="M116">
        <v>4</v>
      </c>
      <c r="N116">
        <v>4</v>
      </c>
      <c r="O116">
        <v>4</v>
      </c>
      <c r="P116">
        <v>4</v>
      </c>
      <c r="Q116">
        <v>6</v>
      </c>
      <c r="R116">
        <v>3</v>
      </c>
      <c r="S116">
        <v>5</v>
      </c>
      <c r="T116">
        <v>6</v>
      </c>
      <c r="U116">
        <v>5</v>
      </c>
      <c r="V116">
        <v>1</v>
      </c>
      <c r="W116">
        <v>4</v>
      </c>
      <c r="X116">
        <v>4</v>
      </c>
      <c r="Y116">
        <v>6</v>
      </c>
      <c r="AC116">
        <v>6</v>
      </c>
      <c r="AD116">
        <v>1</v>
      </c>
      <c r="AE116">
        <v>3</v>
      </c>
      <c r="AL116">
        <v>3</v>
      </c>
      <c r="AM116">
        <v>2</v>
      </c>
      <c r="AN116">
        <v>2</v>
      </c>
      <c r="AO116">
        <v>3</v>
      </c>
      <c r="AP116">
        <v>3</v>
      </c>
      <c r="AQ116">
        <v>3</v>
      </c>
      <c r="AR116">
        <v>1</v>
      </c>
      <c r="AS116">
        <v>1</v>
      </c>
      <c r="AT116">
        <v>1</v>
      </c>
      <c r="AU116">
        <v>5</v>
      </c>
      <c r="AV116">
        <v>5</v>
      </c>
      <c r="AW116">
        <v>5</v>
      </c>
      <c r="AX116" s="9">
        <f t="shared" si="16"/>
        <v>5.333333333333333</v>
      </c>
      <c r="AY116" s="10">
        <f t="shared" si="17"/>
        <v>5</v>
      </c>
      <c r="AZ116" s="9">
        <f t="shared" si="18"/>
        <v>0.66666666666666663</v>
      </c>
      <c r="BA116" s="10">
        <f t="shared" si="19"/>
        <v>0</v>
      </c>
      <c r="BB116" s="10">
        <f t="shared" si="20"/>
        <v>1</v>
      </c>
      <c r="BC116" s="10">
        <f t="shared" si="21"/>
        <v>1</v>
      </c>
      <c r="BD116" s="9">
        <f t="shared" si="22"/>
        <v>2.3333333333333335</v>
      </c>
      <c r="BE116" s="9">
        <f t="shared" si="23"/>
        <v>4.2</v>
      </c>
      <c r="BF116" s="10">
        <f t="shared" si="24"/>
        <v>3.25</v>
      </c>
      <c r="BG116">
        <f t="shared" si="25"/>
        <v>12</v>
      </c>
      <c r="BH116">
        <f t="shared" si="26"/>
        <v>2.7777777777777777</v>
      </c>
      <c r="BI116">
        <f t="shared" si="27"/>
        <v>0.33333333333333348</v>
      </c>
      <c r="BJ116">
        <f t="shared" si="28"/>
        <v>2</v>
      </c>
      <c r="BK116">
        <f t="shared" si="29"/>
        <v>4</v>
      </c>
      <c r="BL116">
        <f t="shared" si="30"/>
        <v>2</v>
      </c>
    </row>
    <row r="117" spans="1:64" x14ac:dyDescent="0.2">
      <c r="A117">
        <v>114353885981</v>
      </c>
      <c r="B117">
        <v>426449233</v>
      </c>
      <c r="C117" s="1">
        <v>45103.621087962965</v>
      </c>
      <c r="D117" s="1">
        <v>45103.626458333332</v>
      </c>
      <c r="E117" t="s">
        <v>214</v>
      </c>
      <c r="J117">
        <v>613</v>
      </c>
      <c r="K117" t="s">
        <v>47</v>
      </c>
      <c r="L117">
        <v>7</v>
      </c>
      <c r="M117">
        <v>6</v>
      </c>
      <c r="N117">
        <v>5</v>
      </c>
      <c r="O117">
        <v>3</v>
      </c>
      <c r="P117">
        <v>5</v>
      </c>
      <c r="Q117">
        <v>5</v>
      </c>
      <c r="R117">
        <v>6</v>
      </c>
      <c r="S117">
        <v>6</v>
      </c>
      <c r="T117">
        <v>4</v>
      </c>
      <c r="U117">
        <v>7</v>
      </c>
      <c r="V117">
        <v>5</v>
      </c>
      <c r="W117">
        <v>6</v>
      </c>
      <c r="X117">
        <v>4</v>
      </c>
      <c r="Y117">
        <v>6</v>
      </c>
      <c r="Z117">
        <v>4</v>
      </c>
      <c r="AA117">
        <v>4</v>
      </c>
      <c r="AB117">
        <v>4</v>
      </c>
      <c r="AL117">
        <v>5</v>
      </c>
      <c r="AM117">
        <v>5</v>
      </c>
      <c r="AN117">
        <v>5</v>
      </c>
      <c r="AO117">
        <v>3</v>
      </c>
      <c r="AP117">
        <v>2</v>
      </c>
      <c r="AQ117">
        <v>3</v>
      </c>
      <c r="AR117">
        <v>4</v>
      </c>
      <c r="AS117">
        <v>3</v>
      </c>
      <c r="AT117">
        <v>4</v>
      </c>
      <c r="AU117">
        <v>3</v>
      </c>
      <c r="AV117">
        <v>2</v>
      </c>
      <c r="AW117">
        <v>3</v>
      </c>
      <c r="AX117" s="9">
        <f t="shared" si="16"/>
        <v>5.666666666666667</v>
      </c>
      <c r="AY117" s="10">
        <f t="shared" si="17"/>
        <v>3</v>
      </c>
      <c r="AZ117" s="9">
        <f t="shared" si="18"/>
        <v>2.3333333333333335</v>
      </c>
      <c r="BA117" s="10">
        <f t="shared" si="19"/>
        <v>2</v>
      </c>
      <c r="BB117" s="10">
        <f t="shared" si="20"/>
        <v>3</v>
      </c>
      <c r="BC117" s="10">
        <f t="shared" si="21"/>
        <v>2</v>
      </c>
      <c r="BD117" s="9">
        <f t="shared" si="22"/>
        <v>2.6666666666666665</v>
      </c>
      <c r="BE117" s="9">
        <f t="shared" si="23"/>
        <v>4.8</v>
      </c>
      <c r="BF117" s="10">
        <f t="shared" si="24"/>
        <v>4.25</v>
      </c>
      <c r="BG117">
        <f t="shared" si="25"/>
        <v>7</v>
      </c>
      <c r="BH117">
        <f t="shared" si="26"/>
        <v>3</v>
      </c>
      <c r="BI117">
        <f t="shared" si="27"/>
        <v>2.6666666666666665</v>
      </c>
      <c r="BJ117">
        <f t="shared" si="28"/>
        <v>3</v>
      </c>
      <c r="BK117">
        <f t="shared" si="29"/>
        <v>3</v>
      </c>
      <c r="BL117">
        <f t="shared" si="30"/>
        <v>2.3333333333333335</v>
      </c>
    </row>
    <row r="118" spans="1:64" x14ac:dyDescent="0.2">
      <c r="A118">
        <v>114353983268</v>
      </c>
      <c r="B118">
        <v>426449233</v>
      </c>
      <c r="C118" s="1">
        <v>45103.704398148147</v>
      </c>
      <c r="D118" s="1">
        <v>45103.71434027778</v>
      </c>
      <c r="E118" t="s">
        <v>201</v>
      </c>
      <c r="J118">
        <v>617</v>
      </c>
      <c r="K118" t="s">
        <v>47</v>
      </c>
      <c r="L118">
        <v>2</v>
      </c>
      <c r="M118">
        <v>3</v>
      </c>
      <c r="N118">
        <v>3</v>
      </c>
      <c r="O118">
        <v>2</v>
      </c>
      <c r="P118">
        <v>4</v>
      </c>
      <c r="Q118">
        <v>4</v>
      </c>
      <c r="R118">
        <v>5</v>
      </c>
      <c r="S118">
        <v>4</v>
      </c>
      <c r="T118">
        <v>5</v>
      </c>
      <c r="U118">
        <v>6</v>
      </c>
      <c r="V118">
        <v>3</v>
      </c>
      <c r="W118">
        <v>5</v>
      </c>
      <c r="X118">
        <v>3</v>
      </c>
      <c r="Y118">
        <v>6</v>
      </c>
      <c r="Z118">
        <v>4</v>
      </c>
      <c r="AA118">
        <v>1</v>
      </c>
      <c r="AB118">
        <v>3</v>
      </c>
      <c r="AL118">
        <v>4</v>
      </c>
      <c r="AM118">
        <v>4</v>
      </c>
      <c r="AN118">
        <v>4</v>
      </c>
      <c r="AO118">
        <v>2</v>
      </c>
      <c r="AP118">
        <v>1</v>
      </c>
      <c r="AQ118">
        <v>3</v>
      </c>
      <c r="AR118">
        <v>4</v>
      </c>
      <c r="AS118">
        <v>4</v>
      </c>
      <c r="AT118">
        <v>4</v>
      </c>
      <c r="AU118">
        <v>2</v>
      </c>
      <c r="AV118">
        <v>1</v>
      </c>
      <c r="AW118">
        <v>2</v>
      </c>
      <c r="AX118" s="9">
        <f t="shared" si="16"/>
        <v>5</v>
      </c>
      <c r="AY118" s="10">
        <f t="shared" si="17"/>
        <v>5</v>
      </c>
      <c r="AZ118" s="9">
        <f t="shared" si="18"/>
        <v>2</v>
      </c>
      <c r="BA118" s="10">
        <f t="shared" si="19"/>
        <v>2</v>
      </c>
      <c r="BB118" s="10">
        <f t="shared" si="20"/>
        <v>3</v>
      </c>
      <c r="BC118" s="10">
        <f t="shared" si="21"/>
        <v>1</v>
      </c>
      <c r="BD118" s="9">
        <f t="shared" si="22"/>
        <v>2</v>
      </c>
      <c r="BE118" s="9">
        <f t="shared" si="23"/>
        <v>3.6</v>
      </c>
      <c r="BF118" s="10">
        <f t="shared" si="24"/>
        <v>3</v>
      </c>
      <c r="BG118">
        <f t="shared" si="25"/>
        <v>7</v>
      </c>
      <c r="BH118">
        <f t="shared" si="26"/>
        <v>2.5555555555555554</v>
      </c>
      <c r="BI118">
        <f t="shared" si="27"/>
        <v>2</v>
      </c>
      <c r="BJ118">
        <f t="shared" si="28"/>
        <v>3</v>
      </c>
      <c r="BK118">
        <f t="shared" si="29"/>
        <v>3</v>
      </c>
      <c r="BL118">
        <f t="shared" si="30"/>
        <v>2.333333333333333</v>
      </c>
    </row>
    <row r="119" spans="1:64" x14ac:dyDescent="0.2">
      <c r="A119">
        <v>114353866760</v>
      </c>
      <c r="B119">
        <v>426449233</v>
      </c>
      <c r="C119" s="1">
        <v>45103.605393518519</v>
      </c>
      <c r="D119" s="1">
        <v>45103.606990740744</v>
      </c>
      <c r="E119" t="s">
        <v>158</v>
      </c>
      <c r="J119">
        <v>621</v>
      </c>
      <c r="K119" t="s">
        <v>47</v>
      </c>
      <c r="L119">
        <v>5</v>
      </c>
      <c r="M119">
        <v>5</v>
      </c>
      <c r="N119">
        <v>4</v>
      </c>
      <c r="O119">
        <v>5</v>
      </c>
      <c r="P119">
        <v>4</v>
      </c>
      <c r="Q119">
        <v>4</v>
      </c>
      <c r="R119">
        <v>5</v>
      </c>
      <c r="S119">
        <v>5</v>
      </c>
      <c r="T119">
        <v>5</v>
      </c>
      <c r="U119">
        <v>6</v>
      </c>
      <c r="V119">
        <v>7</v>
      </c>
      <c r="W119">
        <v>6</v>
      </c>
      <c r="X119">
        <v>5</v>
      </c>
      <c r="Y119">
        <v>4</v>
      </c>
      <c r="Z119">
        <v>4</v>
      </c>
      <c r="AA119">
        <v>5</v>
      </c>
      <c r="AB119">
        <v>5</v>
      </c>
      <c r="AL119">
        <v>4</v>
      </c>
      <c r="AM119">
        <v>5</v>
      </c>
      <c r="AN119">
        <v>4</v>
      </c>
      <c r="AO119">
        <v>2</v>
      </c>
      <c r="AP119">
        <v>3</v>
      </c>
      <c r="AQ119">
        <v>4</v>
      </c>
      <c r="AR119">
        <v>3</v>
      </c>
      <c r="AS119">
        <v>4</v>
      </c>
      <c r="AT119">
        <v>4</v>
      </c>
      <c r="AU119">
        <v>3</v>
      </c>
      <c r="AV119">
        <v>4</v>
      </c>
      <c r="AW119">
        <v>3</v>
      </c>
      <c r="AX119" s="9">
        <f t="shared" si="16"/>
        <v>5.333333333333333</v>
      </c>
      <c r="AY119" s="10">
        <f t="shared" si="17"/>
        <v>-2</v>
      </c>
      <c r="AZ119" s="9">
        <f t="shared" si="18"/>
        <v>1.3333333333333333</v>
      </c>
      <c r="BA119" s="10">
        <f t="shared" si="19"/>
        <v>2</v>
      </c>
      <c r="BB119" s="10">
        <f t="shared" si="20"/>
        <v>2</v>
      </c>
      <c r="BC119" s="10">
        <f t="shared" si="21"/>
        <v>0</v>
      </c>
      <c r="BD119" s="9">
        <f t="shared" si="22"/>
        <v>3</v>
      </c>
      <c r="BE119" s="9">
        <f t="shared" si="23"/>
        <v>4.4000000000000004</v>
      </c>
      <c r="BF119" s="10">
        <f t="shared" si="24"/>
        <v>4.5</v>
      </c>
      <c r="BG119">
        <f t="shared" si="25"/>
        <v>4</v>
      </c>
      <c r="BH119">
        <f t="shared" si="26"/>
        <v>3.3333333333333335</v>
      </c>
      <c r="BI119">
        <f t="shared" si="27"/>
        <v>1.3333333333333335</v>
      </c>
      <c r="BJ119">
        <f t="shared" si="28"/>
        <v>2</v>
      </c>
      <c r="BK119">
        <f t="shared" si="29"/>
        <v>2</v>
      </c>
      <c r="BL119">
        <f t="shared" si="30"/>
        <v>1.333333333333333</v>
      </c>
    </row>
    <row r="120" spans="1:64" x14ac:dyDescent="0.2">
      <c r="A120">
        <v>114353933436</v>
      </c>
      <c r="B120">
        <v>426449233</v>
      </c>
      <c r="C120" s="1">
        <v>45103.661111111112</v>
      </c>
      <c r="D120" s="1">
        <v>45103.669131944444</v>
      </c>
      <c r="E120" t="s">
        <v>206</v>
      </c>
      <c r="J120">
        <v>633</v>
      </c>
      <c r="K120" t="s">
        <v>53</v>
      </c>
      <c r="L120">
        <v>4</v>
      </c>
      <c r="M120">
        <v>7</v>
      </c>
      <c r="N120">
        <v>5</v>
      </c>
      <c r="O120">
        <v>5</v>
      </c>
      <c r="P120">
        <v>4</v>
      </c>
      <c r="Q120">
        <v>7</v>
      </c>
      <c r="R120">
        <v>4</v>
      </c>
      <c r="S120">
        <v>7</v>
      </c>
      <c r="T120">
        <v>4</v>
      </c>
      <c r="U120">
        <v>7</v>
      </c>
      <c r="V120">
        <v>5</v>
      </c>
      <c r="W120">
        <v>6</v>
      </c>
      <c r="X120">
        <v>5</v>
      </c>
      <c r="Y120">
        <v>5</v>
      </c>
      <c r="AC120">
        <v>6</v>
      </c>
      <c r="AD120">
        <v>3</v>
      </c>
      <c r="AE120">
        <v>4</v>
      </c>
      <c r="AL120">
        <v>3</v>
      </c>
      <c r="AM120">
        <v>2</v>
      </c>
      <c r="AN120">
        <v>4</v>
      </c>
      <c r="AO120">
        <v>5</v>
      </c>
      <c r="AP120">
        <v>5</v>
      </c>
      <c r="AQ120">
        <v>6</v>
      </c>
      <c r="AR120">
        <v>4</v>
      </c>
      <c r="AS120">
        <v>4</v>
      </c>
      <c r="AT120">
        <v>5</v>
      </c>
      <c r="AU120">
        <v>4</v>
      </c>
      <c r="AV120">
        <v>4</v>
      </c>
      <c r="AW120">
        <v>5</v>
      </c>
      <c r="AX120" s="9">
        <f t="shared" si="16"/>
        <v>6</v>
      </c>
      <c r="AY120" s="10">
        <f t="shared" si="17"/>
        <v>1</v>
      </c>
      <c r="AZ120" s="9">
        <f t="shared" si="18"/>
        <v>2.3333333333333335</v>
      </c>
      <c r="BA120" s="10">
        <f t="shared" si="19"/>
        <v>2</v>
      </c>
      <c r="BB120" s="10">
        <f t="shared" si="20"/>
        <v>3</v>
      </c>
      <c r="BC120" s="10">
        <f t="shared" si="21"/>
        <v>2</v>
      </c>
      <c r="BD120" s="9">
        <f t="shared" si="22"/>
        <v>3</v>
      </c>
      <c r="BE120" s="9">
        <f t="shared" si="23"/>
        <v>5</v>
      </c>
      <c r="BF120" s="10">
        <f t="shared" si="24"/>
        <v>4</v>
      </c>
      <c r="BG120">
        <f t="shared" si="25"/>
        <v>7</v>
      </c>
      <c r="BH120">
        <f t="shared" si="26"/>
        <v>3.8888888888888888</v>
      </c>
      <c r="BI120">
        <f t="shared" si="27"/>
        <v>1.6666666666666665</v>
      </c>
      <c r="BJ120">
        <f t="shared" si="28"/>
        <v>3</v>
      </c>
      <c r="BK120">
        <f t="shared" si="29"/>
        <v>3</v>
      </c>
      <c r="BL120">
        <f t="shared" si="30"/>
        <v>2.333333333333333</v>
      </c>
    </row>
    <row r="121" spans="1:64" x14ac:dyDescent="0.2">
      <c r="A121">
        <v>114354552365</v>
      </c>
      <c r="B121">
        <v>426449233</v>
      </c>
      <c r="C121" s="1">
        <v>45104.41574074074</v>
      </c>
      <c r="D121" s="1">
        <v>45104.428599537037</v>
      </c>
      <c r="E121" t="s">
        <v>196</v>
      </c>
      <c r="J121">
        <v>637</v>
      </c>
      <c r="K121" t="s">
        <v>53</v>
      </c>
      <c r="L121">
        <v>6</v>
      </c>
      <c r="M121">
        <v>6</v>
      </c>
      <c r="N121">
        <v>6</v>
      </c>
      <c r="O121">
        <v>4</v>
      </c>
      <c r="P121">
        <v>3</v>
      </c>
      <c r="Q121">
        <v>7</v>
      </c>
      <c r="R121">
        <v>2</v>
      </c>
      <c r="S121">
        <v>6</v>
      </c>
      <c r="T121">
        <v>6</v>
      </c>
      <c r="U121">
        <v>7</v>
      </c>
      <c r="V121">
        <v>5</v>
      </c>
      <c r="W121">
        <v>7</v>
      </c>
      <c r="X121">
        <v>5</v>
      </c>
      <c r="Y121">
        <v>6</v>
      </c>
      <c r="AC121">
        <v>6</v>
      </c>
      <c r="AD121">
        <v>4</v>
      </c>
      <c r="AE121">
        <v>5</v>
      </c>
      <c r="AL121">
        <v>2</v>
      </c>
      <c r="AM121">
        <v>2</v>
      </c>
      <c r="AN121">
        <v>3</v>
      </c>
      <c r="AO121">
        <v>4</v>
      </c>
      <c r="AP121">
        <v>3</v>
      </c>
      <c r="AQ121">
        <v>4</v>
      </c>
      <c r="AR121">
        <v>1</v>
      </c>
      <c r="AS121">
        <v>1</v>
      </c>
      <c r="AT121">
        <v>1</v>
      </c>
      <c r="AU121">
        <v>5</v>
      </c>
      <c r="AV121">
        <v>4</v>
      </c>
      <c r="AW121">
        <v>4</v>
      </c>
      <c r="AX121" s="9">
        <f t="shared" si="16"/>
        <v>6.333333333333333</v>
      </c>
      <c r="AY121" s="10">
        <f t="shared" si="17"/>
        <v>3</v>
      </c>
      <c r="AZ121" s="9">
        <f t="shared" si="18"/>
        <v>1.3333333333333333</v>
      </c>
      <c r="BA121" s="10">
        <f t="shared" si="19"/>
        <v>2</v>
      </c>
      <c r="BB121" s="10">
        <f t="shared" si="20"/>
        <v>1</v>
      </c>
      <c r="BC121" s="10">
        <f t="shared" si="21"/>
        <v>1</v>
      </c>
      <c r="BD121" s="9">
        <f t="shared" si="22"/>
        <v>2.3333333333333335</v>
      </c>
      <c r="BE121" s="9">
        <f t="shared" si="23"/>
        <v>4.4000000000000004</v>
      </c>
      <c r="BF121" s="10">
        <f t="shared" si="24"/>
        <v>4.25</v>
      </c>
      <c r="BG121">
        <f t="shared" si="25"/>
        <v>10</v>
      </c>
      <c r="BH121">
        <f t="shared" si="26"/>
        <v>2.5555555555555554</v>
      </c>
      <c r="BI121">
        <f t="shared" si="27"/>
        <v>0.66666666666666652</v>
      </c>
      <c r="BJ121">
        <f t="shared" si="28"/>
        <v>2</v>
      </c>
      <c r="BK121">
        <f t="shared" si="29"/>
        <v>3</v>
      </c>
      <c r="BL121">
        <f t="shared" si="30"/>
        <v>2.6666666666666665</v>
      </c>
    </row>
    <row r="122" spans="1:64" x14ac:dyDescent="0.2">
      <c r="A122">
        <v>114353851673</v>
      </c>
      <c r="B122">
        <v>426449233</v>
      </c>
      <c r="C122" s="1">
        <v>45103.592453703706</v>
      </c>
      <c r="D122" s="1">
        <v>45103.594768518517</v>
      </c>
      <c r="E122" t="s">
        <v>227</v>
      </c>
      <c r="J122">
        <v>641</v>
      </c>
      <c r="K122" t="s">
        <v>47</v>
      </c>
      <c r="L122">
        <v>5</v>
      </c>
      <c r="M122">
        <v>4</v>
      </c>
      <c r="N122">
        <v>3</v>
      </c>
      <c r="O122">
        <v>4</v>
      </c>
      <c r="P122">
        <v>7</v>
      </c>
      <c r="Q122">
        <v>6</v>
      </c>
      <c r="R122">
        <v>6</v>
      </c>
      <c r="S122">
        <v>7</v>
      </c>
      <c r="T122">
        <v>6</v>
      </c>
      <c r="U122">
        <v>7</v>
      </c>
      <c r="V122">
        <v>5</v>
      </c>
      <c r="W122">
        <v>7</v>
      </c>
      <c r="X122">
        <v>7</v>
      </c>
      <c r="Y122">
        <v>7</v>
      </c>
      <c r="Z122">
        <v>6</v>
      </c>
      <c r="AA122">
        <v>4</v>
      </c>
      <c r="AB122">
        <v>5</v>
      </c>
      <c r="AL122">
        <v>5</v>
      </c>
      <c r="AM122">
        <v>6</v>
      </c>
      <c r="AN122">
        <v>6</v>
      </c>
      <c r="AO122">
        <v>4</v>
      </c>
      <c r="AP122">
        <v>4</v>
      </c>
      <c r="AQ122">
        <v>5</v>
      </c>
      <c r="AR122">
        <v>3</v>
      </c>
      <c r="AS122">
        <v>3</v>
      </c>
      <c r="AT122">
        <v>6</v>
      </c>
      <c r="AU122">
        <v>4</v>
      </c>
      <c r="AV122">
        <v>5</v>
      </c>
      <c r="AW122">
        <v>5</v>
      </c>
      <c r="AX122" s="9">
        <f t="shared" si="16"/>
        <v>6.666666666666667</v>
      </c>
      <c r="AY122" s="10">
        <f t="shared" si="17"/>
        <v>2</v>
      </c>
      <c r="AZ122" s="9">
        <f t="shared" si="18"/>
        <v>1.3333333333333333</v>
      </c>
      <c r="BA122" s="10">
        <f t="shared" si="19"/>
        <v>1</v>
      </c>
      <c r="BB122" s="10">
        <f t="shared" si="20"/>
        <v>2</v>
      </c>
      <c r="BC122" s="10">
        <f t="shared" si="21"/>
        <v>1</v>
      </c>
      <c r="BD122" s="9">
        <f t="shared" si="22"/>
        <v>4.333333333333333</v>
      </c>
      <c r="BE122" s="9">
        <f t="shared" si="23"/>
        <v>5.2</v>
      </c>
      <c r="BF122" s="10">
        <f t="shared" si="24"/>
        <v>5</v>
      </c>
      <c r="BG122">
        <f t="shared" si="25"/>
        <v>5</v>
      </c>
      <c r="BH122">
        <f t="shared" si="26"/>
        <v>4.333333333333333</v>
      </c>
      <c r="BI122">
        <f t="shared" si="27"/>
        <v>2</v>
      </c>
      <c r="BJ122">
        <f t="shared" si="28"/>
        <v>3</v>
      </c>
      <c r="BK122">
        <f t="shared" si="29"/>
        <v>3</v>
      </c>
      <c r="BL122">
        <f t="shared" si="30"/>
        <v>1.666666666666667</v>
      </c>
    </row>
    <row r="123" spans="1:64" x14ac:dyDescent="0.2">
      <c r="A123">
        <v>114353851658</v>
      </c>
      <c r="B123">
        <v>426449233</v>
      </c>
      <c r="C123" s="1">
        <v>45103.592685185184</v>
      </c>
      <c r="D123" s="1">
        <v>45103.594849537039</v>
      </c>
      <c r="E123" t="s">
        <v>226</v>
      </c>
      <c r="J123">
        <v>645</v>
      </c>
      <c r="K123" t="s">
        <v>43</v>
      </c>
      <c r="L123">
        <v>5</v>
      </c>
      <c r="M123">
        <v>2</v>
      </c>
      <c r="N123">
        <v>4</v>
      </c>
      <c r="O123">
        <v>1</v>
      </c>
      <c r="P123">
        <v>7</v>
      </c>
      <c r="Q123">
        <v>7</v>
      </c>
      <c r="R123">
        <v>4</v>
      </c>
      <c r="S123">
        <v>7</v>
      </c>
      <c r="T123">
        <v>7</v>
      </c>
      <c r="U123">
        <v>7</v>
      </c>
      <c r="V123">
        <v>4</v>
      </c>
      <c r="W123">
        <v>7</v>
      </c>
      <c r="X123">
        <v>4</v>
      </c>
      <c r="Y123">
        <v>7</v>
      </c>
      <c r="AI123">
        <v>6</v>
      </c>
      <c r="AJ123">
        <v>6</v>
      </c>
      <c r="AK123">
        <v>6</v>
      </c>
      <c r="AL123">
        <v>4</v>
      </c>
      <c r="AM123">
        <v>4</v>
      </c>
      <c r="AN123">
        <v>4</v>
      </c>
      <c r="AO123">
        <v>4</v>
      </c>
      <c r="AP123">
        <v>4</v>
      </c>
      <c r="AQ123">
        <v>4</v>
      </c>
      <c r="AR123">
        <v>4</v>
      </c>
      <c r="AS123">
        <v>4</v>
      </c>
      <c r="AT123">
        <v>4</v>
      </c>
      <c r="AU123">
        <v>4</v>
      </c>
      <c r="AV123">
        <v>4</v>
      </c>
      <c r="AW123">
        <v>4</v>
      </c>
      <c r="AX123" s="9">
        <f t="shared" si="16"/>
        <v>7</v>
      </c>
      <c r="AY123" s="10">
        <f t="shared" si="17"/>
        <v>6</v>
      </c>
      <c r="AZ123" s="9">
        <f t="shared" si="18"/>
        <v>0</v>
      </c>
      <c r="BA123" s="10">
        <f t="shared" si="19"/>
        <v>0</v>
      </c>
      <c r="BB123" s="10">
        <f t="shared" si="20"/>
        <v>0</v>
      </c>
      <c r="BC123" s="10">
        <f t="shared" si="21"/>
        <v>0</v>
      </c>
      <c r="BD123" s="9">
        <f t="shared" si="22"/>
        <v>4</v>
      </c>
      <c r="BE123" s="9">
        <f t="shared" si="23"/>
        <v>4.5999999999999996</v>
      </c>
      <c r="BF123" s="10">
        <f t="shared" si="24"/>
        <v>5.5</v>
      </c>
      <c r="BG123">
        <f t="shared" si="25"/>
        <v>0</v>
      </c>
      <c r="BH123">
        <f t="shared" si="26"/>
        <v>4</v>
      </c>
      <c r="BI123">
        <f t="shared" si="27"/>
        <v>0</v>
      </c>
      <c r="BJ123">
        <f t="shared" si="28"/>
        <v>0</v>
      </c>
      <c r="BK123">
        <f t="shared" si="29"/>
        <v>0</v>
      </c>
      <c r="BL123">
        <f t="shared" si="30"/>
        <v>0</v>
      </c>
    </row>
    <row r="124" spans="1:64" x14ac:dyDescent="0.2">
      <c r="A124">
        <v>114359766406</v>
      </c>
      <c r="B124">
        <v>426449233</v>
      </c>
      <c r="C124" s="1">
        <v>45111.690520833334</v>
      </c>
      <c r="D124" s="1">
        <v>45111.695069444446</v>
      </c>
      <c r="E124" t="s">
        <v>100</v>
      </c>
      <c r="J124">
        <v>649</v>
      </c>
      <c r="K124" t="s">
        <v>53</v>
      </c>
      <c r="L124">
        <v>7</v>
      </c>
      <c r="M124">
        <v>7</v>
      </c>
      <c r="N124">
        <v>3</v>
      </c>
      <c r="O124">
        <v>7</v>
      </c>
      <c r="P124">
        <v>1</v>
      </c>
      <c r="Q124">
        <v>7</v>
      </c>
      <c r="R124">
        <v>1</v>
      </c>
      <c r="S124">
        <v>7</v>
      </c>
      <c r="T124">
        <v>7</v>
      </c>
      <c r="U124">
        <v>7</v>
      </c>
      <c r="V124">
        <v>2</v>
      </c>
      <c r="W124">
        <v>6</v>
      </c>
      <c r="X124">
        <v>5</v>
      </c>
      <c r="Y124">
        <v>6</v>
      </c>
      <c r="AC124">
        <v>5</v>
      </c>
      <c r="AD124">
        <v>5</v>
      </c>
      <c r="AE124">
        <v>6</v>
      </c>
      <c r="AL124">
        <v>2</v>
      </c>
      <c r="AM124">
        <v>1</v>
      </c>
      <c r="AN124">
        <v>2</v>
      </c>
      <c r="AO124">
        <v>6</v>
      </c>
      <c r="AP124">
        <v>6</v>
      </c>
      <c r="AQ124">
        <v>6</v>
      </c>
      <c r="AR124">
        <v>1</v>
      </c>
      <c r="AS124">
        <v>1</v>
      </c>
      <c r="AT124">
        <v>1</v>
      </c>
      <c r="AU124">
        <v>5</v>
      </c>
      <c r="AV124">
        <v>5</v>
      </c>
      <c r="AW124">
        <v>6</v>
      </c>
      <c r="AX124" s="9">
        <f t="shared" si="16"/>
        <v>7</v>
      </c>
      <c r="AY124" s="10">
        <f t="shared" si="17"/>
        <v>5</v>
      </c>
      <c r="AZ124" s="9">
        <f t="shared" si="18"/>
        <v>4.333333333333333</v>
      </c>
      <c r="BA124" s="10">
        <f t="shared" si="19"/>
        <v>4</v>
      </c>
      <c r="BB124" s="10">
        <f t="shared" si="20"/>
        <v>5</v>
      </c>
      <c r="BC124" s="10">
        <f t="shared" si="21"/>
        <v>4</v>
      </c>
      <c r="BD124" s="9">
        <f t="shared" si="22"/>
        <v>1.6666666666666667</v>
      </c>
      <c r="BE124" s="9">
        <f t="shared" si="23"/>
        <v>3.8</v>
      </c>
      <c r="BF124" s="10">
        <f t="shared" si="24"/>
        <v>4.5</v>
      </c>
      <c r="BG124">
        <f t="shared" si="25"/>
        <v>15</v>
      </c>
      <c r="BH124">
        <f t="shared" si="26"/>
        <v>2.6666666666666665</v>
      </c>
      <c r="BI124">
        <f t="shared" si="27"/>
        <v>3.6666666666666665</v>
      </c>
      <c r="BJ124">
        <f t="shared" si="28"/>
        <v>5</v>
      </c>
      <c r="BK124">
        <f t="shared" si="29"/>
        <v>5</v>
      </c>
      <c r="BL124">
        <f t="shared" si="30"/>
        <v>5</v>
      </c>
    </row>
    <row r="125" spans="1:64" x14ac:dyDescent="0.2">
      <c r="A125">
        <v>114354771972</v>
      </c>
      <c r="B125">
        <v>426449233</v>
      </c>
      <c r="C125" s="1">
        <v>45104.585451388892</v>
      </c>
      <c r="D125" s="1">
        <v>45104.592581018522</v>
      </c>
      <c r="E125" t="s">
        <v>192</v>
      </c>
      <c r="J125">
        <v>653</v>
      </c>
      <c r="K125" t="s">
        <v>45</v>
      </c>
      <c r="L125">
        <v>1</v>
      </c>
      <c r="M125">
        <v>2</v>
      </c>
      <c r="N125">
        <v>3</v>
      </c>
      <c r="O125">
        <v>1</v>
      </c>
      <c r="P125">
        <v>1</v>
      </c>
      <c r="Q125">
        <v>5</v>
      </c>
      <c r="R125">
        <v>7</v>
      </c>
      <c r="S125">
        <v>7</v>
      </c>
      <c r="T125">
        <v>5</v>
      </c>
      <c r="U125">
        <v>7</v>
      </c>
      <c r="V125">
        <v>3</v>
      </c>
      <c r="W125">
        <v>6</v>
      </c>
      <c r="X125">
        <v>6</v>
      </c>
      <c r="Y125">
        <v>7</v>
      </c>
      <c r="AL125">
        <v>4</v>
      </c>
      <c r="AM125">
        <v>2</v>
      </c>
      <c r="AN125">
        <v>2</v>
      </c>
      <c r="AO125">
        <v>1</v>
      </c>
      <c r="AP125">
        <v>1</v>
      </c>
      <c r="AQ125">
        <v>1</v>
      </c>
      <c r="AR125">
        <v>4</v>
      </c>
      <c r="AS125">
        <v>4</v>
      </c>
      <c r="AT125">
        <v>4</v>
      </c>
      <c r="AU125">
        <v>3</v>
      </c>
      <c r="AV125">
        <v>3</v>
      </c>
      <c r="AW125">
        <v>3</v>
      </c>
      <c r="AX125" s="9">
        <f t="shared" ref="AX125:AX187" si="31">AVERAGE(S125:U125)</f>
        <v>6.333333333333333</v>
      </c>
      <c r="AY125" s="10">
        <f t="shared" ref="AY125:AY187" si="32">-V125+W125-X125+Y125</f>
        <v>4</v>
      </c>
      <c r="AZ125" s="9" t="str">
        <f t="shared" ref="AZ125:AZ187" si="33">IF(K125="Unión por la Patria (Frente de Todos)",AVERAGE(AO125-AL125,AP125-AM125,AQ125-AN125),IF(K125="Juntos por el Cambio",AVERAGE(AL125-AO125,AM125-AP125,AN125-AQ125),IF(K125="La Libertad Avanza",AVERAGE(AR125-AU125,AS125-AV125,AT125-AW125),IF(K125="Frente de Izquierda",AVERAGE(AU125-AR125,AV125-AS125,AW125-AT125),"N/A"))))</f>
        <v>N/A</v>
      </c>
      <c r="BA125" s="10" t="str">
        <f t="shared" ref="BA125:BA187" si="34">IF(K125="Unión por la Patria (Frente de Todos)",(AO125-AL125),IF(K125="Juntos por el Cambio",AVERAGE(AL125-AO125),IF(K125="La Libertad Avanza",AVERAGE(AR125-AU125),IF(K125="Frente de Izquierda",AVERAGE(AU125-AR125),"N/A"))))</f>
        <v>N/A</v>
      </c>
      <c r="BB125" s="10" t="str">
        <f t="shared" ref="BB125:BB187" si="35">IF(K125="Unión por la Patria (Frente de Todos)",AVERAGE(AP125-AM125),IF(K125="Juntos por el Cambio",AVERAGE(AM125-AP125),IF(K125="La Libertad Avanza",AVERAGE(AS125-AV125),IF(K125="Frente de Izquierda",AVERAGE(AV125-AS125),"N/A"))))</f>
        <v>N/A</v>
      </c>
      <c r="BC125" s="10" t="str">
        <f t="shared" ref="BC125:BC187" si="36">IF(K125="Unión por la Patria (Frente de Todos)",AVERAGE(AQ125-AN125),IF(K125="Juntos por el Cambio",AVERAGE(AN125-AQ125),IF(K125="La Libertad Avanza",AVERAGE(AT125-AW125),IF(K125="Frente de Izquierda",AVERAGE(AW125-AT125),"N/A"))))</f>
        <v>N/A</v>
      </c>
      <c r="BD125" s="9" t="str">
        <f t="shared" ref="BD125:BD187" si="37">IF(K125="Unión por la Patria (Frente de Todos)",AVERAGE(AL125:AN125),IF(K125="Juntos por el Cambio",AVERAGE(AO125:AQ125),IF(K125="La Libertad Avanza",AVERAGE(AU125:AW125),IF(K125="Frente de Izquierda",AVERAGE(AR125:AT125),"N/A"))))</f>
        <v>N/A</v>
      </c>
      <c r="BE125" s="9">
        <f t="shared" ref="BE125:BE187" si="38">AVERAGE(N125:R125)</f>
        <v>3.4</v>
      </c>
      <c r="BF125" s="10">
        <f t="shared" ref="BF125:BF187" si="39">AVERAGE(Z125:AL125)</f>
        <v>4</v>
      </c>
      <c r="BG125">
        <f t="shared" ref="BG125:BG187" si="40">MAX(SUM(AL125:AN125),SUM(AO125:AQ125),SUM(AR125:AT125),SUM(AU125:AW125))-MIN(SUM(AL125:AN125),SUM(AO125:AQ125),SUM(AR125:AT125),SUM(AU125:AW125))</f>
        <v>9</v>
      </c>
      <c r="BH125" t="str">
        <f t="shared" si="26"/>
        <v>N/A</v>
      </c>
      <c r="BI125" t="str">
        <f t="shared" si="27"/>
        <v>N/A</v>
      </c>
      <c r="BJ125" t="str">
        <f t="shared" si="28"/>
        <v>N/A</v>
      </c>
      <c r="BK125">
        <f t="shared" si="29"/>
        <v>3</v>
      </c>
      <c r="BL125" t="str">
        <f t="shared" si="30"/>
        <v>N/A</v>
      </c>
    </row>
    <row r="126" spans="1:64" x14ac:dyDescent="0.2">
      <c r="A126">
        <v>114355194744</v>
      </c>
      <c r="B126">
        <v>426449233</v>
      </c>
      <c r="C126" s="1">
        <v>45105.06045138889</v>
      </c>
      <c r="D126" s="1">
        <v>45105.063379629632</v>
      </c>
      <c r="E126" t="s">
        <v>187</v>
      </c>
      <c r="J126">
        <v>657</v>
      </c>
      <c r="K126" t="s">
        <v>41</v>
      </c>
      <c r="L126">
        <v>3</v>
      </c>
      <c r="M126">
        <v>5</v>
      </c>
      <c r="N126">
        <v>3</v>
      </c>
      <c r="O126">
        <v>4</v>
      </c>
      <c r="P126">
        <v>2</v>
      </c>
      <c r="Q126">
        <v>6</v>
      </c>
      <c r="R126">
        <v>4</v>
      </c>
      <c r="S126">
        <v>6</v>
      </c>
      <c r="T126">
        <v>3</v>
      </c>
      <c r="U126">
        <v>7</v>
      </c>
      <c r="V126">
        <v>3</v>
      </c>
      <c r="W126">
        <v>6</v>
      </c>
      <c r="X126">
        <v>4</v>
      </c>
      <c r="Y126">
        <v>5</v>
      </c>
      <c r="AL126">
        <v>3</v>
      </c>
      <c r="AM126">
        <v>2</v>
      </c>
      <c r="AN126">
        <v>3</v>
      </c>
      <c r="AO126">
        <v>4</v>
      </c>
      <c r="AP126">
        <v>4</v>
      </c>
      <c r="AQ126">
        <v>4</v>
      </c>
      <c r="AR126">
        <v>3</v>
      </c>
      <c r="AS126">
        <v>3</v>
      </c>
      <c r="AT126">
        <v>3</v>
      </c>
      <c r="AU126">
        <v>4</v>
      </c>
      <c r="AV126">
        <v>3</v>
      </c>
      <c r="AW126">
        <v>3</v>
      </c>
      <c r="AX126" s="9">
        <f t="shared" si="31"/>
        <v>5.333333333333333</v>
      </c>
      <c r="AY126" s="10">
        <f t="shared" si="32"/>
        <v>4</v>
      </c>
      <c r="AZ126" s="9" t="str">
        <f t="shared" si="33"/>
        <v>N/A</v>
      </c>
      <c r="BA126" s="10" t="str">
        <f t="shared" si="34"/>
        <v>N/A</v>
      </c>
      <c r="BB126" s="10" t="str">
        <f t="shared" si="35"/>
        <v>N/A</v>
      </c>
      <c r="BC126" s="10" t="str">
        <f t="shared" si="36"/>
        <v>N/A</v>
      </c>
      <c r="BD126" s="9" t="str">
        <f t="shared" si="37"/>
        <v>N/A</v>
      </c>
      <c r="BE126" s="9">
        <f t="shared" si="38"/>
        <v>3.8</v>
      </c>
      <c r="BF126" s="10">
        <f t="shared" si="39"/>
        <v>3</v>
      </c>
      <c r="BG126">
        <f t="shared" si="40"/>
        <v>4</v>
      </c>
      <c r="BH126" t="str">
        <f t="shared" si="26"/>
        <v>N/A</v>
      </c>
      <c r="BI126" t="str">
        <f t="shared" si="27"/>
        <v>N/A</v>
      </c>
      <c r="BJ126" t="str">
        <f t="shared" si="28"/>
        <v>N/A</v>
      </c>
      <c r="BK126">
        <f t="shared" si="29"/>
        <v>2</v>
      </c>
      <c r="BL126" t="str">
        <f t="shared" si="30"/>
        <v>N/A</v>
      </c>
    </row>
    <row r="127" spans="1:64" x14ac:dyDescent="0.2">
      <c r="A127">
        <v>114353912332</v>
      </c>
      <c r="B127">
        <v>426449233</v>
      </c>
      <c r="C127" s="1">
        <v>45103.643576388888</v>
      </c>
      <c r="D127" s="1">
        <v>45103.647418981483</v>
      </c>
      <c r="E127" t="s">
        <v>209</v>
      </c>
      <c r="J127">
        <v>661</v>
      </c>
      <c r="K127" t="s">
        <v>47</v>
      </c>
      <c r="L127">
        <v>2</v>
      </c>
      <c r="M127">
        <v>4</v>
      </c>
      <c r="N127">
        <v>4</v>
      </c>
      <c r="O127">
        <v>2</v>
      </c>
      <c r="P127">
        <v>4</v>
      </c>
      <c r="Q127">
        <v>5</v>
      </c>
      <c r="R127">
        <v>4</v>
      </c>
      <c r="S127">
        <v>6</v>
      </c>
      <c r="T127">
        <v>7</v>
      </c>
      <c r="U127">
        <v>6</v>
      </c>
      <c r="V127">
        <v>1</v>
      </c>
      <c r="W127">
        <v>7</v>
      </c>
      <c r="X127">
        <v>2</v>
      </c>
      <c r="Y127">
        <v>6</v>
      </c>
      <c r="Z127">
        <v>2</v>
      </c>
      <c r="AA127">
        <v>1</v>
      </c>
      <c r="AB127">
        <v>2</v>
      </c>
      <c r="AL127">
        <v>4</v>
      </c>
      <c r="AM127">
        <v>4</v>
      </c>
      <c r="AN127">
        <v>4</v>
      </c>
      <c r="AO127">
        <v>4</v>
      </c>
      <c r="AP127">
        <v>4</v>
      </c>
      <c r="AQ127">
        <v>4</v>
      </c>
      <c r="AR127">
        <v>4</v>
      </c>
      <c r="AS127">
        <v>4</v>
      </c>
      <c r="AT127">
        <v>4</v>
      </c>
      <c r="AU127">
        <v>4</v>
      </c>
      <c r="AV127">
        <v>4</v>
      </c>
      <c r="AW127">
        <v>4</v>
      </c>
      <c r="AX127" s="9">
        <f t="shared" si="31"/>
        <v>6.333333333333333</v>
      </c>
      <c r="AY127" s="10">
        <f t="shared" si="32"/>
        <v>10</v>
      </c>
      <c r="AZ127" s="9">
        <f t="shared" si="33"/>
        <v>0</v>
      </c>
      <c r="BA127" s="10">
        <f t="shared" si="34"/>
        <v>0</v>
      </c>
      <c r="BB127" s="10">
        <f t="shared" si="35"/>
        <v>0</v>
      </c>
      <c r="BC127" s="10">
        <f t="shared" si="36"/>
        <v>0</v>
      </c>
      <c r="BD127" s="9">
        <f t="shared" si="37"/>
        <v>4</v>
      </c>
      <c r="BE127" s="9">
        <f t="shared" si="38"/>
        <v>3.8</v>
      </c>
      <c r="BF127" s="10">
        <f t="shared" si="39"/>
        <v>2.25</v>
      </c>
      <c r="BG127">
        <f t="shared" si="40"/>
        <v>0</v>
      </c>
      <c r="BH127">
        <f t="shared" si="26"/>
        <v>4</v>
      </c>
      <c r="BI127">
        <f t="shared" si="27"/>
        <v>0</v>
      </c>
      <c r="BJ127">
        <f t="shared" si="28"/>
        <v>0</v>
      </c>
      <c r="BK127">
        <f t="shared" si="29"/>
        <v>0</v>
      </c>
      <c r="BL127">
        <f t="shared" si="30"/>
        <v>0</v>
      </c>
    </row>
    <row r="128" spans="1:64" x14ac:dyDescent="0.2">
      <c r="A128">
        <v>114381737959</v>
      </c>
      <c r="B128">
        <v>426449233</v>
      </c>
      <c r="C128" s="1">
        <v>45141.357881944445</v>
      </c>
      <c r="D128" s="1">
        <v>45141.360879629632</v>
      </c>
      <c r="E128" t="s">
        <v>471</v>
      </c>
      <c r="J128">
        <v>665</v>
      </c>
      <c r="K128" t="s">
        <v>53</v>
      </c>
      <c r="L128">
        <v>5</v>
      </c>
      <c r="M128">
        <v>7</v>
      </c>
      <c r="N128">
        <v>3</v>
      </c>
      <c r="O128">
        <v>2</v>
      </c>
      <c r="P128">
        <v>1</v>
      </c>
      <c r="Q128">
        <v>6</v>
      </c>
      <c r="R128">
        <v>3</v>
      </c>
      <c r="S128">
        <v>6</v>
      </c>
      <c r="T128">
        <v>5</v>
      </c>
      <c r="U128">
        <v>7</v>
      </c>
      <c r="V128">
        <v>5</v>
      </c>
      <c r="W128">
        <v>2</v>
      </c>
      <c r="X128">
        <v>1</v>
      </c>
      <c r="Y128">
        <v>3</v>
      </c>
      <c r="AC128">
        <v>4</v>
      </c>
      <c r="AD128">
        <v>4</v>
      </c>
      <c r="AE128">
        <v>5</v>
      </c>
      <c r="AL128">
        <v>3</v>
      </c>
      <c r="AM128">
        <v>5</v>
      </c>
      <c r="AN128">
        <v>5</v>
      </c>
      <c r="AO128">
        <v>4</v>
      </c>
      <c r="AP128">
        <v>6</v>
      </c>
      <c r="AQ128">
        <v>6</v>
      </c>
      <c r="AR128">
        <v>1</v>
      </c>
      <c r="AS128">
        <v>1</v>
      </c>
      <c r="AT128">
        <v>1</v>
      </c>
      <c r="AU128">
        <v>3</v>
      </c>
      <c r="AV128">
        <v>2</v>
      </c>
      <c r="AW128">
        <v>5</v>
      </c>
      <c r="AX128" s="9">
        <f t="shared" si="31"/>
        <v>6</v>
      </c>
      <c r="AY128" s="10">
        <f t="shared" si="32"/>
        <v>-1</v>
      </c>
      <c r="AZ128" s="9">
        <f t="shared" si="33"/>
        <v>1</v>
      </c>
      <c r="BA128" s="10">
        <f t="shared" si="34"/>
        <v>1</v>
      </c>
      <c r="BB128" s="10">
        <f t="shared" si="35"/>
        <v>1</v>
      </c>
      <c r="BC128" s="10">
        <f t="shared" si="36"/>
        <v>1</v>
      </c>
      <c r="BD128" s="9">
        <f t="shared" si="37"/>
        <v>4.333333333333333</v>
      </c>
      <c r="BE128" s="9">
        <f t="shared" si="38"/>
        <v>3</v>
      </c>
      <c r="BF128" s="10">
        <f t="shared" si="39"/>
        <v>4</v>
      </c>
      <c r="BG128">
        <f t="shared" si="40"/>
        <v>13</v>
      </c>
      <c r="BH128">
        <f t="shared" si="26"/>
        <v>2.8888888888888888</v>
      </c>
      <c r="BI128">
        <f t="shared" si="27"/>
        <v>3.3333333333333335</v>
      </c>
      <c r="BJ128">
        <f t="shared" si="28"/>
        <v>5</v>
      </c>
      <c r="BK128">
        <f t="shared" si="29"/>
        <v>5</v>
      </c>
      <c r="BL128">
        <f t="shared" si="30"/>
        <v>4.333333333333333</v>
      </c>
    </row>
    <row r="129" spans="1:64" x14ac:dyDescent="0.2">
      <c r="A129">
        <v>114353858671</v>
      </c>
      <c r="B129">
        <v>426449233</v>
      </c>
      <c r="C129" s="1">
        <v>45103.598101851851</v>
      </c>
      <c r="D129" s="1">
        <v>45103.604745370372</v>
      </c>
      <c r="E129" t="s">
        <v>219</v>
      </c>
      <c r="J129">
        <v>669</v>
      </c>
      <c r="K129" t="s">
        <v>47</v>
      </c>
      <c r="L129">
        <v>3</v>
      </c>
      <c r="M129">
        <v>3</v>
      </c>
      <c r="N129">
        <v>2</v>
      </c>
      <c r="O129">
        <v>4</v>
      </c>
      <c r="P129">
        <v>7</v>
      </c>
      <c r="Q129">
        <v>4</v>
      </c>
      <c r="R129">
        <v>5</v>
      </c>
      <c r="S129">
        <v>7</v>
      </c>
      <c r="T129">
        <v>1</v>
      </c>
      <c r="U129">
        <v>7</v>
      </c>
      <c r="V129">
        <v>5</v>
      </c>
      <c r="W129">
        <v>7</v>
      </c>
      <c r="X129">
        <v>7</v>
      </c>
      <c r="Y129">
        <v>7</v>
      </c>
      <c r="Z129">
        <v>4</v>
      </c>
      <c r="AA129">
        <v>2</v>
      </c>
      <c r="AB129">
        <v>3</v>
      </c>
      <c r="AL129">
        <v>3</v>
      </c>
      <c r="AM129">
        <v>1</v>
      </c>
      <c r="AN129">
        <v>4</v>
      </c>
      <c r="AO129">
        <v>3</v>
      </c>
      <c r="AP129">
        <v>2</v>
      </c>
      <c r="AQ129">
        <v>3</v>
      </c>
      <c r="AR129">
        <v>3</v>
      </c>
      <c r="AS129">
        <v>2</v>
      </c>
      <c r="AT129">
        <v>2</v>
      </c>
      <c r="AU129">
        <v>3</v>
      </c>
      <c r="AV129">
        <v>2</v>
      </c>
      <c r="AW129">
        <v>3</v>
      </c>
      <c r="AX129" s="9">
        <f t="shared" si="31"/>
        <v>5</v>
      </c>
      <c r="AY129" s="10">
        <f t="shared" si="32"/>
        <v>2</v>
      </c>
      <c r="AZ129" s="9">
        <f t="shared" si="33"/>
        <v>0</v>
      </c>
      <c r="BA129" s="10">
        <f t="shared" si="34"/>
        <v>0</v>
      </c>
      <c r="BB129" s="10">
        <f t="shared" si="35"/>
        <v>-1</v>
      </c>
      <c r="BC129" s="10">
        <f t="shared" si="36"/>
        <v>1</v>
      </c>
      <c r="BD129" s="9">
        <f t="shared" si="37"/>
        <v>2.6666666666666665</v>
      </c>
      <c r="BE129" s="9">
        <f t="shared" si="38"/>
        <v>4.4000000000000004</v>
      </c>
      <c r="BF129" s="10">
        <f t="shared" si="39"/>
        <v>3</v>
      </c>
      <c r="BG129">
        <f t="shared" si="40"/>
        <v>1</v>
      </c>
      <c r="BH129">
        <f t="shared" si="26"/>
        <v>2.5555555555555554</v>
      </c>
      <c r="BI129">
        <f t="shared" si="27"/>
        <v>-1</v>
      </c>
      <c r="BJ129">
        <f t="shared" si="28"/>
        <v>-1</v>
      </c>
      <c r="BK129">
        <f t="shared" si="29"/>
        <v>1</v>
      </c>
      <c r="BL129">
        <f t="shared" si="30"/>
        <v>0.33333333333333304</v>
      </c>
    </row>
    <row r="130" spans="1:64" x14ac:dyDescent="0.2">
      <c r="A130">
        <v>114356065749</v>
      </c>
      <c r="B130">
        <v>426449233</v>
      </c>
      <c r="C130" s="1">
        <v>45105.936469907407</v>
      </c>
      <c r="D130" s="1">
        <v>45105.950856481482</v>
      </c>
      <c r="E130" t="s">
        <v>165</v>
      </c>
      <c r="J130">
        <v>673</v>
      </c>
      <c r="K130" t="s">
        <v>53</v>
      </c>
      <c r="L130">
        <v>5</v>
      </c>
      <c r="M130">
        <v>7</v>
      </c>
      <c r="N130">
        <v>5</v>
      </c>
      <c r="O130">
        <v>7</v>
      </c>
      <c r="P130">
        <v>4</v>
      </c>
      <c r="Q130">
        <v>7</v>
      </c>
      <c r="R130">
        <v>1</v>
      </c>
      <c r="S130">
        <v>6</v>
      </c>
      <c r="T130">
        <v>4</v>
      </c>
      <c r="U130">
        <v>7</v>
      </c>
      <c r="V130">
        <v>1</v>
      </c>
      <c r="W130">
        <v>5</v>
      </c>
      <c r="X130">
        <v>3</v>
      </c>
      <c r="Y130">
        <v>7</v>
      </c>
      <c r="AC130">
        <v>6</v>
      </c>
      <c r="AD130">
        <v>6</v>
      </c>
      <c r="AE130">
        <v>6</v>
      </c>
      <c r="AL130">
        <v>2</v>
      </c>
      <c r="AM130">
        <v>1</v>
      </c>
      <c r="AN130">
        <v>2</v>
      </c>
      <c r="AO130">
        <v>2</v>
      </c>
      <c r="AP130">
        <v>1</v>
      </c>
      <c r="AQ130">
        <v>1</v>
      </c>
      <c r="AR130">
        <v>1</v>
      </c>
      <c r="AS130">
        <v>1</v>
      </c>
      <c r="AT130">
        <v>1</v>
      </c>
      <c r="AU130">
        <v>5</v>
      </c>
      <c r="AV130">
        <v>5</v>
      </c>
      <c r="AW130">
        <v>5</v>
      </c>
      <c r="AX130" s="9">
        <f t="shared" si="31"/>
        <v>5.666666666666667</v>
      </c>
      <c r="AY130" s="10">
        <f t="shared" si="32"/>
        <v>8</v>
      </c>
      <c r="AZ130" s="9">
        <f t="shared" si="33"/>
        <v>-0.33333333333333331</v>
      </c>
      <c r="BA130" s="10">
        <f t="shared" si="34"/>
        <v>0</v>
      </c>
      <c r="BB130" s="10">
        <f t="shared" si="35"/>
        <v>0</v>
      </c>
      <c r="BC130" s="10">
        <f t="shared" si="36"/>
        <v>-1</v>
      </c>
      <c r="BD130" s="9">
        <f t="shared" si="37"/>
        <v>1.6666666666666667</v>
      </c>
      <c r="BE130" s="9">
        <f t="shared" si="38"/>
        <v>4.8</v>
      </c>
      <c r="BF130" s="10">
        <f t="shared" si="39"/>
        <v>5</v>
      </c>
      <c r="BG130">
        <f t="shared" si="40"/>
        <v>12</v>
      </c>
      <c r="BH130">
        <f t="shared" si="26"/>
        <v>2.5555555555555554</v>
      </c>
      <c r="BI130">
        <f t="shared" si="27"/>
        <v>-1.3333333333333335</v>
      </c>
      <c r="BJ130">
        <f t="shared" si="28"/>
        <v>0</v>
      </c>
      <c r="BK130">
        <f t="shared" si="29"/>
        <v>4</v>
      </c>
      <c r="BL130">
        <f t="shared" si="30"/>
        <v>0.33333333333333326</v>
      </c>
    </row>
    <row r="131" spans="1:64" x14ac:dyDescent="0.2">
      <c r="A131">
        <v>114355819380</v>
      </c>
      <c r="B131">
        <v>426449233</v>
      </c>
      <c r="C131" s="1">
        <v>45105.686203703706</v>
      </c>
      <c r="D131" s="1">
        <v>45105.689201388886</v>
      </c>
      <c r="E131" t="s">
        <v>172</v>
      </c>
      <c r="J131">
        <v>677</v>
      </c>
      <c r="K131" t="s">
        <v>43</v>
      </c>
      <c r="L131">
        <v>5</v>
      </c>
      <c r="M131">
        <v>6</v>
      </c>
      <c r="N131">
        <v>4</v>
      </c>
      <c r="O131">
        <v>5</v>
      </c>
      <c r="P131">
        <v>3</v>
      </c>
      <c r="Q131">
        <v>6</v>
      </c>
      <c r="R131">
        <v>2</v>
      </c>
      <c r="S131">
        <v>5</v>
      </c>
      <c r="T131">
        <v>6</v>
      </c>
      <c r="U131">
        <v>7</v>
      </c>
      <c r="V131">
        <v>1</v>
      </c>
      <c r="W131">
        <v>7</v>
      </c>
      <c r="X131">
        <v>3</v>
      </c>
      <c r="Y131">
        <v>7</v>
      </c>
      <c r="AI131">
        <v>3</v>
      </c>
      <c r="AJ131">
        <v>4</v>
      </c>
      <c r="AK131">
        <v>3</v>
      </c>
      <c r="AL131">
        <v>3</v>
      </c>
      <c r="AM131">
        <v>3</v>
      </c>
      <c r="AN131">
        <v>4</v>
      </c>
      <c r="AO131">
        <v>3</v>
      </c>
      <c r="AP131">
        <v>3</v>
      </c>
      <c r="AQ131">
        <v>3</v>
      </c>
      <c r="AR131">
        <v>1</v>
      </c>
      <c r="AS131">
        <v>1</v>
      </c>
      <c r="AT131">
        <v>1</v>
      </c>
      <c r="AU131">
        <v>5</v>
      </c>
      <c r="AV131">
        <v>5</v>
      </c>
      <c r="AW131">
        <v>6</v>
      </c>
      <c r="AX131" s="9">
        <f t="shared" si="31"/>
        <v>6</v>
      </c>
      <c r="AY131" s="10">
        <f t="shared" si="32"/>
        <v>10</v>
      </c>
      <c r="AZ131" s="9">
        <f t="shared" si="33"/>
        <v>4.333333333333333</v>
      </c>
      <c r="BA131" s="10">
        <f t="shared" si="34"/>
        <v>4</v>
      </c>
      <c r="BB131" s="10">
        <f t="shared" si="35"/>
        <v>4</v>
      </c>
      <c r="BC131" s="10">
        <f t="shared" si="36"/>
        <v>5</v>
      </c>
      <c r="BD131" s="9">
        <f t="shared" si="37"/>
        <v>1</v>
      </c>
      <c r="BE131" s="9">
        <f t="shared" si="38"/>
        <v>4</v>
      </c>
      <c r="BF131" s="10">
        <f t="shared" si="39"/>
        <v>3.25</v>
      </c>
      <c r="BG131">
        <f t="shared" si="40"/>
        <v>13</v>
      </c>
      <c r="BH131">
        <f t="shared" ref="BH131:BH194" si="41">IF(K131="Unión por la Patria (Frente de Todos)",AVERAGE(AL131:AN131,AR131:AW131),IF(K131="Juntos por el Cambio",AVERAGE(AO131:AW131),IF(K131="La Libertad Avanza",AVERAGE(AU131:AW131,AL131:AQ131),IF(K131="Frente de Izquierda",AVERAGE(AL131:AT131),"N/A"))))</f>
        <v>2.4444444444444446</v>
      </c>
      <c r="BI131">
        <f t="shared" ref="BI131:BI194" si="42">IF(K131="Unión por la Patria (Frente de Todos)",AP131-AVERAGE(AM131,AS131,AV131),IF(K131="Juntos por el Cambio",AM131-AVERAGE(AP131,AS131,AV131),IF(K131="La Libertad Avanza",AS131-AVERAGE(AM131,AP131,AV131),IF(K131="Frente de Izquierda",AV131-AVERAGE(AM131,AP131,AS131),"N/A"))))</f>
        <v>2.6666666666666665</v>
      </c>
      <c r="BJ131">
        <f t="shared" ref="BJ131:BJ194" si="43">IF(K131="Unión por la Patria (Frente de Todos)",AP131-MIN(AM131,AS131,AV131),IF(K131="Juntos por el Cambio",AM131-MIN(AP131,AS131,AV131),IF(K131="La Libertad Avanza",AS131-MIN(AM131,AP131,AV131),IF(K131="Frente de Izquierda",AV131-MIN(AM131,AP131,AS131),"N/A"))))</f>
        <v>4</v>
      </c>
      <c r="BK131">
        <f t="shared" ref="BK131:BK194" si="44">MAX(AM131,AP131,AS131,AV131)-MIN(AM131,AP131,AS131,AV131)</f>
        <v>4</v>
      </c>
      <c r="BL131">
        <f t="shared" ref="BL131:BL194" si="45">IF(K131="Unión por la Patria (Frente de Todos)",AVERAGE(AO131:AQ131)-MIN(AVERAGE(AL131:AN131),AVERAGE(AR131:AT131),AVERAGE(AU131:AW131)),IF(K131="Juntos por el Cambio",AVERAGE(AL131:AN131)-MIN(AVERAGE(AO131:AQ131),AVERAGE(AR131:AT131),AVERAGE(AU131:AW131)),IF(K131="La Libertad Avanza",AVERAGE(AR131:AT131)-MIN(AVERAGE(AU131:AW131),AVERAGE(AO131:AQ131),AVERAGE(AL131:AN131)),IF(K131="Frente de Izquierda",AVERAGE(AU131:AW131)-MIN(AVERAGE(AR131:AT131),AVERAGE(AO131:AQ131),AVERAGE(AL131:AN131)),"N/A"))))</f>
        <v>4.333333333333333</v>
      </c>
    </row>
    <row r="132" spans="1:64" x14ac:dyDescent="0.2">
      <c r="A132">
        <v>114355832804</v>
      </c>
      <c r="B132">
        <v>426449233</v>
      </c>
      <c r="C132" s="1">
        <v>45105.69699074074</v>
      </c>
      <c r="D132" s="1">
        <v>45105.700104166666</v>
      </c>
      <c r="E132" t="s">
        <v>171</v>
      </c>
      <c r="J132">
        <v>685</v>
      </c>
      <c r="K132" t="s">
        <v>53</v>
      </c>
      <c r="L132">
        <v>7</v>
      </c>
      <c r="M132">
        <v>5</v>
      </c>
      <c r="N132">
        <v>7</v>
      </c>
      <c r="O132">
        <v>4</v>
      </c>
      <c r="P132">
        <v>1</v>
      </c>
      <c r="Q132">
        <v>7</v>
      </c>
      <c r="R132">
        <v>5</v>
      </c>
      <c r="S132">
        <v>7</v>
      </c>
      <c r="T132">
        <v>1</v>
      </c>
      <c r="U132">
        <v>7</v>
      </c>
      <c r="V132">
        <v>1</v>
      </c>
      <c r="W132">
        <v>7</v>
      </c>
      <c r="X132">
        <v>1</v>
      </c>
      <c r="Y132">
        <v>7</v>
      </c>
      <c r="AC132">
        <v>1</v>
      </c>
      <c r="AD132">
        <v>1</v>
      </c>
      <c r="AE132">
        <v>1</v>
      </c>
      <c r="AL132">
        <v>3</v>
      </c>
      <c r="AM132">
        <v>3</v>
      </c>
      <c r="AN132">
        <v>3</v>
      </c>
      <c r="AO132">
        <v>3</v>
      </c>
      <c r="AP132">
        <v>3</v>
      </c>
      <c r="AQ132">
        <v>3</v>
      </c>
      <c r="AR132">
        <v>3</v>
      </c>
      <c r="AS132">
        <v>3</v>
      </c>
      <c r="AT132">
        <v>3</v>
      </c>
      <c r="AU132">
        <v>3</v>
      </c>
      <c r="AV132">
        <v>3</v>
      </c>
      <c r="AW132">
        <v>3</v>
      </c>
      <c r="AX132" s="9">
        <f t="shared" si="31"/>
        <v>5</v>
      </c>
      <c r="AY132" s="10">
        <f t="shared" si="32"/>
        <v>12</v>
      </c>
      <c r="AZ132" s="9">
        <f t="shared" si="33"/>
        <v>0</v>
      </c>
      <c r="BA132" s="10">
        <f t="shared" si="34"/>
        <v>0</v>
      </c>
      <c r="BB132" s="10">
        <f t="shared" si="35"/>
        <v>0</v>
      </c>
      <c r="BC132" s="10">
        <f t="shared" si="36"/>
        <v>0</v>
      </c>
      <c r="BD132" s="9">
        <f t="shared" si="37"/>
        <v>3</v>
      </c>
      <c r="BE132" s="9">
        <f t="shared" si="38"/>
        <v>4.8</v>
      </c>
      <c r="BF132" s="10">
        <f t="shared" si="39"/>
        <v>1.5</v>
      </c>
      <c r="BG132">
        <f t="shared" si="40"/>
        <v>0</v>
      </c>
      <c r="BH132">
        <f t="shared" si="41"/>
        <v>3</v>
      </c>
      <c r="BI132">
        <f t="shared" si="42"/>
        <v>0</v>
      </c>
      <c r="BJ132">
        <f t="shared" si="43"/>
        <v>0</v>
      </c>
      <c r="BK132">
        <f t="shared" si="44"/>
        <v>0</v>
      </c>
      <c r="BL132">
        <f t="shared" si="45"/>
        <v>0</v>
      </c>
    </row>
    <row r="133" spans="1:64" x14ac:dyDescent="0.2">
      <c r="A133">
        <v>114355662891</v>
      </c>
      <c r="B133">
        <v>426449233</v>
      </c>
      <c r="C133" s="1">
        <v>45105.572233796294</v>
      </c>
      <c r="D133" s="1">
        <v>45105.584733796299</v>
      </c>
      <c r="E133" t="s">
        <v>177</v>
      </c>
      <c r="J133">
        <v>689</v>
      </c>
      <c r="K133" t="s">
        <v>47</v>
      </c>
      <c r="L133">
        <v>5</v>
      </c>
      <c r="M133">
        <v>5</v>
      </c>
      <c r="N133">
        <v>5</v>
      </c>
      <c r="O133">
        <v>2</v>
      </c>
      <c r="P133">
        <v>7</v>
      </c>
      <c r="Q133">
        <v>5</v>
      </c>
      <c r="R133">
        <v>6</v>
      </c>
      <c r="S133">
        <v>5</v>
      </c>
      <c r="T133">
        <v>5</v>
      </c>
      <c r="U133">
        <v>6</v>
      </c>
      <c r="V133">
        <v>5</v>
      </c>
      <c r="W133">
        <v>7</v>
      </c>
      <c r="X133">
        <v>5</v>
      </c>
      <c r="Y133">
        <v>5</v>
      </c>
      <c r="Z133">
        <v>4</v>
      </c>
      <c r="AA133">
        <v>4</v>
      </c>
      <c r="AB133">
        <v>5</v>
      </c>
      <c r="AL133">
        <v>5</v>
      </c>
      <c r="AM133">
        <v>4</v>
      </c>
      <c r="AN133">
        <v>4</v>
      </c>
      <c r="AO133">
        <v>3</v>
      </c>
      <c r="AP133">
        <v>4</v>
      </c>
      <c r="AQ133">
        <v>4</v>
      </c>
      <c r="AR133">
        <v>4</v>
      </c>
      <c r="AS133">
        <v>4</v>
      </c>
      <c r="AT133">
        <v>4</v>
      </c>
      <c r="AU133">
        <v>2</v>
      </c>
      <c r="AV133">
        <v>3</v>
      </c>
      <c r="AW133">
        <v>4</v>
      </c>
      <c r="AX133" s="9">
        <f t="shared" si="31"/>
        <v>5.333333333333333</v>
      </c>
      <c r="AY133" s="10">
        <f t="shared" si="32"/>
        <v>2</v>
      </c>
      <c r="AZ133" s="9">
        <f t="shared" si="33"/>
        <v>0.66666666666666663</v>
      </c>
      <c r="BA133" s="10">
        <f t="shared" si="34"/>
        <v>2</v>
      </c>
      <c r="BB133" s="10">
        <f t="shared" si="35"/>
        <v>0</v>
      </c>
      <c r="BC133" s="10">
        <f t="shared" si="36"/>
        <v>0</v>
      </c>
      <c r="BD133" s="9">
        <f t="shared" si="37"/>
        <v>3.6666666666666665</v>
      </c>
      <c r="BE133" s="9">
        <f t="shared" si="38"/>
        <v>5</v>
      </c>
      <c r="BF133" s="10">
        <f t="shared" si="39"/>
        <v>4.5</v>
      </c>
      <c r="BG133">
        <f t="shared" si="40"/>
        <v>4</v>
      </c>
      <c r="BH133">
        <f t="shared" si="41"/>
        <v>3.5555555555555554</v>
      </c>
      <c r="BI133">
        <f t="shared" si="42"/>
        <v>0.33333333333333348</v>
      </c>
      <c r="BJ133">
        <f t="shared" si="43"/>
        <v>1</v>
      </c>
      <c r="BK133">
        <f t="shared" si="44"/>
        <v>1</v>
      </c>
      <c r="BL133">
        <f t="shared" si="45"/>
        <v>1.333333333333333</v>
      </c>
    </row>
    <row r="134" spans="1:64" x14ac:dyDescent="0.2">
      <c r="A134">
        <v>114356383009</v>
      </c>
      <c r="B134">
        <v>426449233</v>
      </c>
      <c r="C134" s="1">
        <v>45106.380474537036</v>
      </c>
      <c r="D134" s="1">
        <v>45106.386400462965</v>
      </c>
      <c r="E134" t="s">
        <v>162</v>
      </c>
      <c r="J134">
        <v>693</v>
      </c>
      <c r="K134" t="s">
        <v>53</v>
      </c>
      <c r="L134">
        <v>4</v>
      </c>
      <c r="M134">
        <v>4</v>
      </c>
      <c r="N134">
        <v>6</v>
      </c>
      <c r="O134">
        <v>3</v>
      </c>
      <c r="P134">
        <v>1</v>
      </c>
      <c r="Q134">
        <v>7</v>
      </c>
      <c r="R134">
        <v>1</v>
      </c>
      <c r="S134">
        <v>6</v>
      </c>
      <c r="T134">
        <v>6</v>
      </c>
      <c r="U134">
        <v>6</v>
      </c>
      <c r="V134">
        <v>2</v>
      </c>
      <c r="W134">
        <v>7</v>
      </c>
      <c r="X134">
        <v>1</v>
      </c>
      <c r="Y134">
        <v>7</v>
      </c>
      <c r="AC134">
        <v>5</v>
      </c>
      <c r="AD134">
        <v>3</v>
      </c>
      <c r="AE134">
        <v>4</v>
      </c>
      <c r="AL134">
        <v>2</v>
      </c>
      <c r="AM134">
        <v>3</v>
      </c>
      <c r="AN134">
        <v>3</v>
      </c>
      <c r="AO134">
        <v>3</v>
      </c>
      <c r="AP134">
        <v>4</v>
      </c>
      <c r="AQ134">
        <v>4</v>
      </c>
      <c r="AR134">
        <v>3</v>
      </c>
      <c r="AS134">
        <v>3</v>
      </c>
      <c r="AT134">
        <v>4</v>
      </c>
      <c r="AU134">
        <v>3</v>
      </c>
      <c r="AV134">
        <v>3</v>
      </c>
      <c r="AW134">
        <v>4</v>
      </c>
      <c r="AX134" s="9">
        <f t="shared" si="31"/>
        <v>6</v>
      </c>
      <c r="AY134" s="10">
        <f t="shared" si="32"/>
        <v>11</v>
      </c>
      <c r="AZ134" s="9">
        <f t="shared" si="33"/>
        <v>1</v>
      </c>
      <c r="BA134" s="10">
        <f t="shared" si="34"/>
        <v>1</v>
      </c>
      <c r="BB134" s="10">
        <f t="shared" si="35"/>
        <v>1</v>
      </c>
      <c r="BC134" s="10">
        <f t="shared" si="36"/>
        <v>1</v>
      </c>
      <c r="BD134" s="9">
        <f t="shared" si="37"/>
        <v>2.6666666666666665</v>
      </c>
      <c r="BE134" s="9">
        <f t="shared" si="38"/>
        <v>3.6</v>
      </c>
      <c r="BF134" s="10">
        <f t="shared" si="39"/>
        <v>3.5</v>
      </c>
      <c r="BG134">
        <f t="shared" si="40"/>
        <v>3</v>
      </c>
      <c r="BH134">
        <f t="shared" si="41"/>
        <v>3.1111111111111112</v>
      </c>
      <c r="BI134">
        <f t="shared" si="42"/>
        <v>1</v>
      </c>
      <c r="BJ134">
        <f t="shared" si="43"/>
        <v>1</v>
      </c>
      <c r="BK134">
        <f t="shared" si="44"/>
        <v>1</v>
      </c>
      <c r="BL134">
        <f t="shared" si="45"/>
        <v>1</v>
      </c>
    </row>
    <row r="135" spans="1:64" x14ac:dyDescent="0.2">
      <c r="A135">
        <v>114356018585</v>
      </c>
      <c r="B135">
        <v>426449233</v>
      </c>
      <c r="C135" s="1">
        <v>45105.879155092596</v>
      </c>
      <c r="D135" s="1">
        <v>45105.885949074072</v>
      </c>
      <c r="E135" t="s">
        <v>167</v>
      </c>
      <c r="J135">
        <v>697</v>
      </c>
      <c r="K135" t="s">
        <v>45</v>
      </c>
      <c r="L135">
        <v>7</v>
      </c>
      <c r="M135">
        <v>5</v>
      </c>
      <c r="N135">
        <v>4</v>
      </c>
      <c r="O135">
        <v>2</v>
      </c>
      <c r="P135">
        <v>6</v>
      </c>
      <c r="Q135">
        <v>5</v>
      </c>
      <c r="R135">
        <v>6</v>
      </c>
      <c r="S135">
        <v>5</v>
      </c>
      <c r="T135">
        <v>3</v>
      </c>
      <c r="U135">
        <v>5</v>
      </c>
      <c r="V135">
        <v>1</v>
      </c>
      <c r="W135">
        <v>7</v>
      </c>
      <c r="X135">
        <v>2</v>
      </c>
      <c r="Y135">
        <v>7</v>
      </c>
      <c r="AL135">
        <v>5</v>
      </c>
      <c r="AM135">
        <v>5</v>
      </c>
      <c r="AN135">
        <v>5</v>
      </c>
      <c r="AO135">
        <v>3</v>
      </c>
      <c r="AP135">
        <v>3</v>
      </c>
      <c r="AQ135">
        <v>3</v>
      </c>
      <c r="AR135">
        <v>4</v>
      </c>
      <c r="AS135">
        <v>4</v>
      </c>
      <c r="AT135">
        <v>4</v>
      </c>
      <c r="AU135">
        <v>3</v>
      </c>
      <c r="AV135">
        <v>3</v>
      </c>
      <c r="AW135">
        <v>3</v>
      </c>
      <c r="AX135" s="9">
        <f t="shared" si="31"/>
        <v>4.333333333333333</v>
      </c>
      <c r="AY135" s="10">
        <f t="shared" si="32"/>
        <v>11</v>
      </c>
      <c r="AZ135" s="9" t="str">
        <f t="shared" si="33"/>
        <v>N/A</v>
      </c>
      <c r="BA135" s="10" t="str">
        <f t="shared" si="34"/>
        <v>N/A</v>
      </c>
      <c r="BB135" s="10" t="str">
        <f t="shared" si="35"/>
        <v>N/A</v>
      </c>
      <c r="BC135" s="10" t="str">
        <f t="shared" si="36"/>
        <v>N/A</v>
      </c>
      <c r="BD135" s="9" t="str">
        <f t="shared" si="37"/>
        <v>N/A</v>
      </c>
      <c r="BE135" s="9">
        <f t="shared" si="38"/>
        <v>4.5999999999999996</v>
      </c>
      <c r="BF135" s="10">
        <f t="shared" si="39"/>
        <v>5</v>
      </c>
      <c r="BG135">
        <f t="shared" si="40"/>
        <v>6</v>
      </c>
      <c r="BH135" t="str">
        <f t="shared" si="41"/>
        <v>N/A</v>
      </c>
      <c r="BI135" t="str">
        <f t="shared" si="42"/>
        <v>N/A</v>
      </c>
      <c r="BJ135" t="str">
        <f t="shared" si="43"/>
        <v>N/A</v>
      </c>
      <c r="BK135">
        <f t="shared" si="44"/>
        <v>2</v>
      </c>
      <c r="BL135" t="str">
        <f t="shared" si="45"/>
        <v>N/A</v>
      </c>
    </row>
    <row r="136" spans="1:64" x14ac:dyDescent="0.2">
      <c r="A136">
        <v>114355844192</v>
      </c>
      <c r="B136">
        <v>426449233</v>
      </c>
      <c r="C136" s="1">
        <v>45105.706909722219</v>
      </c>
      <c r="D136" s="1">
        <v>45105.712060185186</v>
      </c>
      <c r="E136" t="s">
        <v>170</v>
      </c>
      <c r="J136">
        <v>701</v>
      </c>
      <c r="K136" t="s">
        <v>47</v>
      </c>
      <c r="L136">
        <v>6</v>
      </c>
      <c r="M136">
        <v>5</v>
      </c>
      <c r="N136">
        <v>5</v>
      </c>
      <c r="O136">
        <v>3</v>
      </c>
      <c r="P136">
        <v>6</v>
      </c>
      <c r="Q136">
        <v>6</v>
      </c>
      <c r="R136">
        <v>5</v>
      </c>
      <c r="S136">
        <v>5</v>
      </c>
      <c r="T136">
        <v>4</v>
      </c>
      <c r="U136">
        <v>5</v>
      </c>
      <c r="V136">
        <v>4</v>
      </c>
      <c r="W136">
        <v>7</v>
      </c>
      <c r="X136">
        <v>7</v>
      </c>
      <c r="Y136">
        <v>7</v>
      </c>
      <c r="Z136">
        <v>1</v>
      </c>
      <c r="AA136">
        <v>1</v>
      </c>
      <c r="AB136">
        <v>4</v>
      </c>
      <c r="AL136">
        <v>5</v>
      </c>
      <c r="AM136">
        <v>5</v>
      </c>
      <c r="AN136">
        <v>4</v>
      </c>
      <c r="AO136">
        <v>3</v>
      </c>
      <c r="AP136">
        <v>4</v>
      </c>
      <c r="AQ136">
        <v>5</v>
      </c>
      <c r="AR136">
        <v>3</v>
      </c>
      <c r="AS136">
        <v>5</v>
      </c>
      <c r="AT136">
        <v>5</v>
      </c>
      <c r="AU136">
        <v>3</v>
      </c>
      <c r="AV136">
        <v>4</v>
      </c>
      <c r="AW136">
        <v>3</v>
      </c>
      <c r="AX136" s="9">
        <f t="shared" si="31"/>
        <v>4.666666666666667</v>
      </c>
      <c r="AY136" s="10">
        <f t="shared" si="32"/>
        <v>3</v>
      </c>
      <c r="AZ136" s="9">
        <f t="shared" si="33"/>
        <v>0.66666666666666663</v>
      </c>
      <c r="BA136" s="10">
        <f t="shared" si="34"/>
        <v>2</v>
      </c>
      <c r="BB136" s="10">
        <f t="shared" si="35"/>
        <v>1</v>
      </c>
      <c r="BC136" s="10">
        <f t="shared" si="36"/>
        <v>-1</v>
      </c>
      <c r="BD136" s="9">
        <f t="shared" si="37"/>
        <v>4</v>
      </c>
      <c r="BE136" s="9">
        <f t="shared" si="38"/>
        <v>5</v>
      </c>
      <c r="BF136" s="10">
        <f t="shared" si="39"/>
        <v>2.75</v>
      </c>
      <c r="BG136">
        <f t="shared" si="40"/>
        <v>4</v>
      </c>
      <c r="BH136">
        <f t="shared" si="41"/>
        <v>3.8888888888888888</v>
      </c>
      <c r="BI136">
        <f t="shared" si="42"/>
        <v>0.66666666666666696</v>
      </c>
      <c r="BJ136">
        <f t="shared" si="43"/>
        <v>1</v>
      </c>
      <c r="BK136">
        <f t="shared" si="44"/>
        <v>1</v>
      </c>
      <c r="BL136">
        <f t="shared" si="45"/>
        <v>1.3333333333333335</v>
      </c>
    </row>
    <row r="137" spans="1:64" x14ac:dyDescent="0.2">
      <c r="A137">
        <v>114355639000</v>
      </c>
      <c r="B137">
        <v>426449233</v>
      </c>
      <c r="C137" s="1">
        <v>45105.555856481478</v>
      </c>
      <c r="D137" s="1">
        <v>45105.558564814812</v>
      </c>
      <c r="E137" t="s">
        <v>180</v>
      </c>
      <c r="J137">
        <v>705</v>
      </c>
      <c r="K137" t="s">
        <v>53</v>
      </c>
      <c r="L137">
        <v>3</v>
      </c>
      <c r="M137">
        <v>7</v>
      </c>
      <c r="N137">
        <v>4</v>
      </c>
      <c r="O137">
        <v>2</v>
      </c>
      <c r="P137">
        <v>4</v>
      </c>
      <c r="Q137">
        <v>3</v>
      </c>
      <c r="R137">
        <v>3</v>
      </c>
      <c r="S137">
        <v>7</v>
      </c>
      <c r="T137">
        <v>7</v>
      </c>
      <c r="U137">
        <v>5</v>
      </c>
      <c r="V137">
        <v>1</v>
      </c>
      <c r="W137">
        <v>7</v>
      </c>
      <c r="X137">
        <v>1</v>
      </c>
      <c r="Y137">
        <v>7</v>
      </c>
      <c r="AC137">
        <v>3</v>
      </c>
      <c r="AD137">
        <v>1</v>
      </c>
      <c r="AE137">
        <v>1</v>
      </c>
      <c r="AL137">
        <v>3</v>
      </c>
      <c r="AM137">
        <v>3</v>
      </c>
      <c r="AN137">
        <v>3</v>
      </c>
      <c r="AO137">
        <v>3</v>
      </c>
      <c r="AP137">
        <v>3</v>
      </c>
      <c r="AQ137">
        <v>3</v>
      </c>
      <c r="AR137">
        <v>1</v>
      </c>
      <c r="AS137">
        <v>1</v>
      </c>
      <c r="AT137">
        <v>1</v>
      </c>
      <c r="AU137">
        <v>1</v>
      </c>
      <c r="AV137">
        <v>1</v>
      </c>
      <c r="AW137">
        <v>1</v>
      </c>
      <c r="AX137" s="9">
        <f t="shared" si="31"/>
        <v>6.333333333333333</v>
      </c>
      <c r="AY137" s="10">
        <f t="shared" si="32"/>
        <v>12</v>
      </c>
      <c r="AZ137" s="9">
        <f t="shared" si="33"/>
        <v>0</v>
      </c>
      <c r="BA137" s="10">
        <f t="shared" si="34"/>
        <v>0</v>
      </c>
      <c r="BB137" s="10">
        <f t="shared" si="35"/>
        <v>0</v>
      </c>
      <c r="BC137" s="10">
        <f t="shared" si="36"/>
        <v>0</v>
      </c>
      <c r="BD137" s="9">
        <f t="shared" si="37"/>
        <v>3</v>
      </c>
      <c r="BE137" s="9">
        <f t="shared" si="38"/>
        <v>3.2</v>
      </c>
      <c r="BF137" s="10">
        <f t="shared" si="39"/>
        <v>2</v>
      </c>
      <c r="BG137">
        <f t="shared" si="40"/>
        <v>6</v>
      </c>
      <c r="BH137">
        <f t="shared" si="41"/>
        <v>1.6666666666666667</v>
      </c>
      <c r="BI137">
        <f t="shared" si="42"/>
        <v>1.3333333333333333</v>
      </c>
      <c r="BJ137">
        <f t="shared" si="43"/>
        <v>2</v>
      </c>
      <c r="BK137">
        <f t="shared" si="44"/>
        <v>2</v>
      </c>
      <c r="BL137">
        <f t="shared" si="45"/>
        <v>2</v>
      </c>
    </row>
    <row r="138" spans="1:64" x14ac:dyDescent="0.2">
      <c r="A138">
        <v>114355883555</v>
      </c>
      <c r="B138">
        <v>426449233</v>
      </c>
      <c r="C138" s="1">
        <v>45105.643634259257</v>
      </c>
      <c r="D138" s="1">
        <v>45105.74417824074</v>
      </c>
      <c r="E138" t="s">
        <v>168</v>
      </c>
      <c r="J138">
        <v>709</v>
      </c>
      <c r="K138" t="s">
        <v>47</v>
      </c>
      <c r="L138">
        <v>4</v>
      </c>
      <c r="M138">
        <v>5</v>
      </c>
      <c r="N138">
        <v>5</v>
      </c>
      <c r="O138">
        <v>3</v>
      </c>
      <c r="P138">
        <v>5</v>
      </c>
      <c r="Q138">
        <v>5</v>
      </c>
      <c r="R138">
        <v>5</v>
      </c>
      <c r="S138">
        <v>5</v>
      </c>
      <c r="T138">
        <v>3</v>
      </c>
      <c r="U138">
        <v>7</v>
      </c>
      <c r="V138">
        <v>3</v>
      </c>
      <c r="W138">
        <v>7</v>
      </c>
      <c r="X138">
        <v>4</v>
      </c>
      <c r="Y138">
        <v>7</v>
      </c>
      <c r="Z138">
        <v>5</v>
      </c>
      <c r="AA138">
        <v>1</v>
      </c>
      <c r="AB138">
        <v>4</v>
      </c>
      <c r="AL138">
        <v>5</v>
      </c>
      <c r="AM138">
        <v>6</v>
      </c>
      <c r="AN138">
        <v>6</v>
      </c>
      <c r="AO138">
        <v>3</v>
      </c>
      <c r="AP138">
        <v>3</v>
      </c>
      <c r="AQ138">
        <v>6</v>
      </c>
      <c r="AR138">
        <v>4</v>
      </c>
      <c r="AS138">
        <v>3</v>
      </c>
      <c r="AT138">
        <v>6</v>
      </c>
      <c r="AU138">
        <v>4</v>
      </c>
      <c r="AV138">
        <v>3</v>
      </c>
      <c r="AW138">
        <v>6</v>
      </c>
      <c r="AX138" s="9">
        <f t="shared" si="31"/>
        <v>5</v>
      </c>
      <c r="AY138" s="10">
        <f t="shared" si="32"/>
        <v>7</v>
      </c>
      <c r="AZ138" s="9">
        <f t="shared" si="33"/>
        <v>1.6666666666666667</v>
      </c>
      <c r="BA138" s="10">
        <f t="shared" si="34"/>
        <v>2</v>
      </c>
      <c r="BB138" s="10">
        <f t="shared" si="35"/>
        <v>3</v>
      </c>
      <c r="BC138" s="10">
        <f t="shared" si="36"/>
        <v>0</v>
      </c>
      <c r="BD138" s="9">
        <f t="shared" si="37"/>
        <v>4</v>
      </c>
      <c r="BE138" s="9">
        <f t="shared" si="38"/>
        <v>4.5999999999999996</v>
      </c>
      <c r="BF138" s="10">
        <f t="shared" si="39"/>
        <v>3.75</v>
      </c>
      <c r="BG138">
        <f t="shared" si="40"/>
        <v>5</v>
      </c>
      <c r="BH138">
        <f t="shared" si="41"/>
        <v>4.2222222222222223</v>
      </c>
      <c r="BI138">
        <f t="shared" si="42"/>
        <v>3</v>
      </c>
      <c r="BJ138">
        <f t="shared" si="43"/>
        <v>3</v>
      </c>
      <c r="BK138">
        <f t="shared" si="44"/>
        <v>3</v>
      </c>
      <c r="BL138">
        <f t="shared" si="45"/>
        <v>1.666666666666667</v>
      </c>
    </row>
    <row r="139" spans="1:64" x14ac:dyDescent="0.2">
      <c r="A139">
        <v>114355637517</v>
      </c>
      <c r="B139">
        <v>426449233</v>
      </c>
      <c r="C139" s="1">
        <v>45105.554930555554</v>
      </c>
      <c r="D139" s="1">
        <v>45105.583553240744</v>
      </c>
      <c r="E139" t="s">
        <v>178</v>
      </c>
      <c r="J139">
        <v>713</v>
      </c>
      <c r="K139" t="s">
        <v>53</v>
      </c>
      <c r="L139">
        <v>7</v>
      </c>
      <c r="M139">
        <v>7</v>
      </c>
      <c r="N139">
        <v>5</v>
      </c>
      <c r="O139">
        <v>7</v>
      </c>
      <c r="P139">
        <v>1</v>
      </c>
      <c r="Q139">
        <v>7</v>
      </c>
      <c r="R139">
        <v>1</v>
      </c>
      <c r="S139">
        <v>5</v>
      </c>
      <c r="T139">
        <v>4</v>
      </c>
      <c r="U139">
        <v>7</v>
      </c>
      <c r="V139">
        <v>7</v>
      </c>
      <c r="W139">
        <v>7</v>
      </c>
      <c r="X139">
        <v>3</v>
      </c>
      <c r="Y139">
        <v>7</v>
      </c>
      <c r="AC139">
        <v>4</v>
      </c>
      <c r="AD139">
        <v>6</v>
      </c>
      <c r="AE139">
        <v>6</v>
      </c>
      <c r="AL139">
        <v>4</v>
      </c>
      <c r="AM139">
        <v>4</v>
      </c>
      <c r="AN139">
        <v>4</v>
      </c>
      <c r="AO139">
        <v>4</v>
      </c>
      <c r="AP139">
        <v>4</v>
      </c>
      <c r="AQ139">
        <v>4</v>
      </c>
      <c r="AR139">
        <v>4</v>
      </c>
      <c r="AS139">
        <v>4</v>
      </c>
      <c r="AT139">
        <v>4</v>
      </c>
      <c r="AU139">
        <v>4</v>
      </c>
      <c r="AV139">
        <v>4</v>
      </c>
      <c r="AW139">
        <v>4</v>
      </c>
      <c r="AX139" s="9">
        <f t="shared" si="31"/>
        <v>5.333333333333333</v>
      </c>
      <c r="AY139" s="10">
        <f t="shared" si="32"/>
        <v>4</v>
      </c>
      <c r="AZ139" s="9">
        <f t="shared" si="33"/>
        <v>0</v>
      </c>
      <c r="BA139" s="10">
        <f t="shared" si="34"/>
        <v>0</v>
      </c>
      <c r="BB139" s="10">
        <f t="shared" si="35"/>
        <v>0</v>
      </c>
      <c r="BC139" s="10">
        <f t="shared" si="36"/>
        <v>0</v>
      </c>
      <c r="BD139" s="9">
        <f t="shared" si="37"/>
        <v>4</v>
      </c>
      <c r="BE139" s="9">
        <f t="shared" si="38"/>
        <v>4.2</v>
      </c>
      <c r="BF139" s="10">
        <f t="shared" si="39"/>
        <v>5</v>
      </c>
      <c r="BG139">
        <f t="shared" si="40"/>
        <v>0</v>
      </c>
      <c r="BH139">
        <f t="shared" si="41"/>
        <v>4</v>
      </c>
      <c r="BI139">
        <f t="shared" si="42"/>
        <v>0</v>
      </c>
      <c r="BJ139">
        <f t="shared" si="43"/>
        <v>0</v>
      </c>
      <c r="BK139">
        <f t="shared" si="44"/>
        <v>0</v>
      </c>
      <c r="BL139">
        <f t="shared" si="45"/>
        <v>0</v>
      </c>
    </row>
    <row r="140" spans="1:64" x14ac:dyDescent="0.2">
      <c r="A140">
        <v>114355634354</v>
      </c>
      <c r="B140">
        <v>426449233</v>
      </c>
      <c r="C140" s="1">
        <v>45105.552812499998</v>
      </c>
      <c r="D140" s="1">
        <v>45105.558298611111</v>
      </c>
      <c r="E140" t="s">
        <v>181</v>
      </c>
      <c r="J140">
        <v>721</v>
      </c>
      <c r="K140" t="s">
        <v>41</v>
      </c>
      <c r="L140">
        <v>6</v>
      </c>
      <c r="M140">
        <v>7</v>
      </c>
      <c r="N140">
        <v>6</v>
      </c>
      <c r="O140">
        <v>2</v>
      </c>
      <c r="P140">
        <v>6</v>
      </c>
      <c r="Q140">
        <v>4</v>
      </c>
      <c r="R140">
        <v>5</v>
      </c>
      <c r="S140">
        <v>6</v>
      </c>
      <c r="T140">
        <v>7</v>
      </c>
      <c r="U140">
        <v>7</v>
      </c>
      <c r="V140">
        <v>2</v>
      </c>
      <c r="W140">
        <v>7</v>
      </c>
      <c r="X140">
        <v>2</v>
      </c>
      <c r="Y140">
        <v>6</v>
      </c>
      <c r="AL140">
        <v>4</v>
      </c>
      <c r="AM140">
        <v>4</v>
      </c>
      <c r="AN140">
        <v>4</v>
      </c>
      <c r="AO140">
        <v>4</v>
      </c>
      <c r="AP140">
        <v>4</v>
      </c>
      <c r="AQ140">
        <v>4</v>
      </c>
      <c r="AR140">
        <v>4</v>
      </c>
      <c r="AS140">
        <v>4</v>
      </c>
      <c r="AT140">
        <v>4</v>
      </c>
      <c r="AU140">
        <v>3</v>
      </c>
      <c r="AV140">
        <v>3</v>
      </c>
      <c r="AW140">
        <v>3</v>
      </c>
      <c r="AX140" s="9">
        <f t="shared" si="31"/>
        <v>6.666666666666667</v>
      </c>
      <c r="AY140" s="10">
        <f t="shared" si="32"/>
        <v>9</v>
      </c>
      <c r="AZ140" s="9" t="str">
        <f t="shared" si="33"/>
        <v>N/A</v>
      </c>
      <c r="BA140" s="10" t="str">
        <f t="shared" si="34"/>
        <v>N/A</v>
      </c>
      <c r="BB140" s="10" t="str">
        <f t="shared" si="35"/>
        <v>N/A</v>
      </c>
      <c r="BC140" s="10" t="str">
        <f t="shared" si="36"/>
        <v>N/A</v>
      </c>
      <c r="BD140" s="9" t="str">
        <f t="shared" si="37"/>
        <v>N/A</v>
      </c>
      <c r="BE140" s="9">
        <f t="shared" si="38"/>
        <v>4.5999999999999996</v>
      </c>
      <c r="BF140" s="10">
        <f t="shared" si="39"/>
        <v>4</v>
      </c>
      <c r="BG140">
        <f t="shared" si="40"/>
        <v>3</v>
      </c>
      <c r="BH140" t="str">
        <f t="shared" si="41"/>
        <v>N/A</v>
      </c>
      <c r="BI140" t="str">
        <f t="shared" si="42"/>
        <v>N/A</v>
      </c>
      <c r="BJ140" t="str">
        <f t="shared" si="43"/>
        <v>N/A</v>
      </c>
      <c r="BK140">
        <f t="shared" si="44"/>
        <v>1</v>
      </c>
      <c r="BL140" t="str">
        <f t="shared" si="45"/>
        <v>N/A</v>
      </c>
    </row>
    <row r="141" spans="1:64" x14ac:dyDescent="0.2">
      <c r="A141">
        <v>114355628396</v>
      </c>
      <c r="B141">
        <v>426449233</v>
      </c>
      <c r="C141" s="1">
        <v>45105.548715277779</v>
      </c>
      <c r="D141" s="1">
        <v>45105.552627314813</v>
      </c>
      <c r="E141" t="s">
        <v>182</v>
      </c>
      <c r="J141">
        <v>725</v>
      </c>
      <c r="K141" t="s">
        <v>53</v>
      </c>
      <c r="L141">
        <v>6</v>
      </c>
      <c r="M141">
        <v>7</v>
      </c>
      <c r="N141">
        <v>5</v>
      </c>
      <c r="O141">
        <v>3</v>
      </c>
      <c r="P141">
        <v>1</v>
      </c>
      <c r="Q141">
        <v>7</v>
      </c>
      <c r="R141">
        <v>3</v>
      </c>
      <c r="S141">
        <v>7</v>
      </c>
      <c r="T141">
        <v>6</v>
      </c>
      <c r="U141">
        <v>7</v>
      </c>
      <c r="V141">
        <v>1</v>
      </c>
      <c r="W141">
        <v>6</v>
      </c>
      <c r="X141">
        <v>1</v>
      </c>
      <c r="Y141">
        <v>5</v>
      </c>
      <c r="AC141">
        <v>2</v>
      </c>
      <c r="AD141">
        <v>3</v>
      </c>
      <c r="AE141">
        <v>4</v>
      </c>
      <c r="AL141">
        <v>3</v>
      </c>
      <c r="AM141">
        <v>5</v>
      </c>
      <c r="AN141">
        <v>6</v>
      </c>
      <c r="AO141">
        <v>4</v>
      </c>
      <c r="AP141">
        <v>5</v>
      </c>
      <c r="AQ141">
        <v>6</v>
      </c>
      <c r="AR141">
        <v>1</v>
      </c>
      <c r="AS141">
        <v>1</v>
      </c>
      <c r="AT141">
        <v>1</v>
      </c>
      <c r="AU141">
        <v>4</v>
      </c>
      <c r="AV141">
        <v>2</v>
      </c>
      <c r="AW141">
        <v>6</v>
      </c>
      <c r="AX141" s="9">
        <f t="shared" si="31"/>
        <v>6.666666666666667</v>
      </c>
      <c r="AY141" s="10">
        <f t="shared" si="32"/>
        <v>9</v>
      </c>
      <c r="AZ141" s="9">
        <f t="shared" si="33"/>
        <v>0.33333333333333331</v>
      </c>
      <c r="BA141" s="10">
        <f t="shared" si="34"/>
        <v>1</v>
      </c>
      <c r="BB141" s="10">
        <f t="shared" si="35"/>
        <v>0</v>
      </c>
      <c r="BC141" s="10">
        <f t="shared" si="36"/>
        <v>0</v>
      </c>
      <c r="BD141" s="9">
        <f t="shared" si="37"/>
        <v>4.666666666666667</v>
      </c>
      <c r="BE141" s="9">
        <f t="shared" si="38"/>
        <v>3.8</v>
      </c>
      <c r="BF141" s="10">
        <f t="shared" si="39"/>
        <v>3</v>
      </c>
      <c r="BG141">
        <f t="shared" si="40"/>
        <v>12</v>
      </c>
      <c r="BH141">
        <f t="shared" si="41"/>
        <v>3.2222222222222223</v>
      </c>
      <c r="BI141">
        <f t="shared" si="42"/>
        <v>2.3333333333333335</v>
      </c>
      <c r="BJ141">
        <f t="shared" si="43"/>
        <v>4</v>
      </c>
      <c r="BK141">
        <f t="shared" si="44"/>
        <v>4</v>
      </c>
      <c r="BL141">
        <f t="shared" si="45"/>
        <v>4</v>
      </c>
    </row>
    <row r="142" spans="1:64" x14ac:dyDescent="0.2">
      <c r="A142">
        <v>114356866812</v>
      </c>
      <c r="B142">
        <v>426449233</v>
      </c>
      <c r="C142" s="1">
        <v>45106.828113425923</v>
      </c>
      <c r="D142" s="1">
        <v>45106.832233796296</v>
      </c>
      <c r="E142" t="s">
        <v>159</v>
      </c>
      <c r="J142">
        <v>733</v>
      </c>
      <c r="K142" t="s">
        <v>89</v>
      </c>
      <c r="L142">
        <v>3</v>
      </c>
      <c r="M142">
        <v>4</v>
      </c>
      <c r="N142">
        <v>1</v>
      </c>
      <c r="O142">
        <v>3</v>
      </c>
      <c r="P142">
        <v>2</v>
      </c>
      <c r="Q142">
        <v>6</v>
      </c>
      <c r="R142">
        <v>6</v>
      </c>
      <c r="S142">
        <v>7</v>
      </c>
      <c r="T142">
        <v>5</v>
      </c>
      <c r="U142">
        <v>7</v>
      </c>
      <c r="V142">
        <v>1</v>
      </c>
      <c r="W142">
        <v>6</v>
      </c>
      <c r="X142">
        <v>4</v>
      </c>
      <c r="Y142">
        <v>7</v>
      </c>
      <c r="AL142">
        <v>3</v>
      </c>
      <c r="AM142">
        <v>1</v>
      </c>
      <c r="AN142">
        <v>3</v>
      </c>
      <c r="AO142">
        <v>3</v>
      </c>
      <c r="AP142">
        <v>2</v>
      </c>
      <c r="AQ142">
        <v>4</v>
      </c>
      <c r="AR142">
        <v>3</v>
      </c>
      <c r="AS142">
        <v>2</v>
      </c>
      <c r="AT142">
        <v>5</v>
      </c>
      <c r="AU142">
        <v>3</v>
      </c>
      <c r="AV142">
        <v>4</v>
      </c>
      <c r="AW142">
        <v>5</v>
      </c>
      <c r="AX142" s="9">
        <f t="shared" si="31"/>
        <v>6.333333333333333</v>
      </c>
      <c r="AY142" s="10">
        <f t="shared" si="32"/>
        <v>8</v>
      </c>
      <c r="AZ142" s="9" t="str">
        <f t="shared" si="33"/>
        <v>N/A</v>
      </c>
      <c r="BA142" s="10" t="str">
        <f t="shared" si="34"/>
        <v>N/A</v>
      </c>
      <c r="BB142" s="10" t="str">
        <f t="shared" si="35"/>
        <v>N/A</v>
      </c>
      <c r="BC142" s="10" t="str">
        <f t="shared" si="36"/>
        <v>N/A</v>
      </c>
      <c r="BD142" s="9" t="str">
        <f t="shared" si="37"/>
        <v>N/A</v>
      </c>
      <c r="BE142" s="9">
        <f t="shared" si="38"/>
        <v>3.6</v>
      </c>
      <c r="BF142" s="10">
        <f t="shared" si="39"/>
        <v>3</v>
      </c>
      <c r="BG142">
        <f t="shared" si="40"/>
        <v>5</v>
      </c>
      <c r="BH142" t="str">
        <f t="shared" si="41"/>
        <v>N/A</v>
      </c>
      <c r="BI142" t="str">
        <f t="shared" si="42"/>
        <v>N/A</v>
      </c>
      <c r="BJ142" t="str">
        <f t="shared" si="43"/>
        <v>N/A</v>
      </c>
      <c r="BK142">
        <f t="shared" si="44"/>
        <v>3</v>
      </c>
      <c r="BL142" t="str">
        <f t="shared" si="45"/>
        <v>N/A</v>
      </c>
    </row>
    <row r="143" spans="1:64" x14ac:dyDescent="0.2">
      <c r="A143">
        <v>114380517220</v>
      </c>
      <c r="B143">
        <v>426449233</v>
      </c>
      <c r="C143" s="1">
        <v>45139.954432870371</v>
      </c>
      <c r="D143" s="1">
        <v>45139.958749999998</v>
      </c>
      <c r="E143" t="s">
        <v>472</v>
      </c>
      <c r="J143">
        <v>737</v>
      </c>
      <c r="K143" t="s">
        <v>45</v>
      </c>
      <c r="L143">
        <v>1</v>
      </c>
      <c r="M143">
        <v>6</v>
      </c>
      <c r="N143">
        <v>2</v>
      </c>
      <c r="O143">
        <v>2</v>
      </c>
      <c r="P143">
        <v>1</v>
      </c>
      <c r="Q143">
        <v>7</v>
      </c>
      <c r="R143">
        <v>6</v>
      </c>
      <c r="S143">
        <v>6</v>
      </c>
      <c r="T143">
        <v>4</v>
      </c>
      <c r="U143">
        <v>4</v>
      </c>
      <c r="V143">
        <v>6</v>
      </c>
      <c r="W143">
        <v>5</v>
      </c>
      <c r="X143">
        <v>2</v>
      </c>
      <c r="Y143">
        <v>7</v>
      </c>
      <c r="AL143">
        <v>3</v>
      </c>
      <c r="AM143">
        <v>2</v>
      </c>
      <c r="AN143">
        <v>5</v>
      </c>
      <c r="AO143">
        <v>4</v>
      </c>
      <c r="AP143">
        <v>3</v>
      </c>
      <c r="AQ143">
        <v>5</v>
      </c>
      <c r="AR143">
        <v>2</v>
      </c>
      <c r="AS143">
        <v>1</v>
      </c>
      <c r="AT143">
        <v>5</v>
      </c>
      <c r="AU143">
        <v>5</v>
      </c>
      <c r="AV143">
        <v>2</v>
      </c>
      <c r="AW143">
        <v>5</v>
      </c>
      <c r="AX143" s="9">
        <f t="shared" si="31"/>
        <v>4.666666666666667</v>
      </c>
      <c r="AY143" s="10">
        <f t="shared" si="32"/>
        <v>4</v>
      </c>
      <c r="AZ143" s="9" t="str">
        <f t="shared" si="33"/>
        <v>N/A</v>
      </c>
      <c r="BA143" s="10" t="str">
        <f t="shared" si="34"/>
        <v>N/A</v>
      </c>
      <c r="BB143" s="10" t="str">
        <f t="shared" si="35"/>
        <v>N/A</v>
      </c>
      <c r="BC143" s="10" t="str">
        <f t="shared" si="36"/>
        <v>N/A</v>
      </c>
      <c r="BD143" s="9" t="str">
        <f t="shared" si="37"/>
        <v>N/A</v>
      </c>
      <c r="BE143" s="9">
        <f t="shared" si="38"/>
        <v>3.6</v>
      </c>
      <c r="BF143" s="10">
        <f t="shared" si="39"/>
        <v>3</v>
      </c>
      <c r="BG143">
        <f t="shared" si="40"/>
        <v>4</v>
      </c>
      <c r="BH143" t="str">
        <f t="shared" si="41"/>
        <v>N/A</v>
      </c>
      <c r="BI143" t="str">
        <f t="shared" si="42"/>
        <v>N/A</v>
      </c>
      <c r="BJ143" t="str">
        <f t="shared" si="43"/>
        <v>N/A</v>
      </c>
      <c r="BK143">
        <f t="shared" si="44"/>
        <v>2</v>
      </c>
      <c r="BL143" t="str">
        <f t="shared" si="45"/>
        <v>N/A</v>
      </c>
    </row>
    <row r="144" spans="1:64" x14ac:dyDescent="0.2">
      <c r="A144">
        <v>114356814638</v>
      </c>
      <c r="B144">
        <v>426449233</v>
      </c>
      <c r="C144" s="1">
        <v>45106.764780092592</v>
      </c>
      <c r="D144" s="1">
        <v>45106.794502314813</v>
      </c>
      <c r="E144" t="s">
        <v>160</v>
      </c>
      <c r="J144">
        <v>741</v>
      </c>
      <c r="K144" t="s">
        <v>43</v>
      </c>
      <c r="L144">
        <v>2</v>
      </c>
      <c r="M144">
        <v>5</v>
      </c>
      <c r="N144">
        <v>5</v>
      </c>
      <c r="O144">
        <v>2</v>
      </c>
      <c r="P144">
        <v>2</v>
      </c>
      <c r="Q144">
        <v>3</v>
      </c>
      <c r="R144">
        <v>6</v>
      </c>
      <c r="S144">
        <v>5</v>
      </c>
      <c r="T144">
        <v>3</v>
      </c>
      <c r="U144">
        <v>6</v>
      </c>
      <c r="V144">
        <v>1</v>
      </c>
      <c r="W144">
        <v>7</v>
      </c>
      <c r="X144">
        <v>3</v>
      </c>
      <c r="Y144">
        <v>7</v>
      </c>
      <c r="AI144">
        <v>1</v>
      </c>
      <c r="AJ144">
        <v>1</v>
      </c>
      <c r="AK144">
        <v>4</v>
      </c>
      <c r="AL144">
        <v>3</v>
      </c>
      <c r="AM144">
        <v>5</v>
      </c>
      <c r="AN144">
        <v>5</v>
      </c>
      <c r="AO144">
        <v>3</v>
      </c>
      <c r="AP144">
        <v>5</v>
      </c>
      <c r="AQ144">
        <v>5</v>
      </c>
      <c r="AR144">
        <v>3</v>
      </c>
      <c r="AS144">
        <v>2</v>
      </c>
      <c r="AT144">
        <v>3</v>
      </c>
      <c r="AU144">
        <v>3</v>
      </c>
      <c r="AV144">
        <v>4</v>
      </c>
      <c r="AW144">
        <v>4</v>
      </c>
      <c r="AX144" s="9">
        <f t="shared" si="31"/>
        <v>4.666666666666667</v>
      </c>
      <c r="AY144" s="10">
        <f t="shared" si="32"/>
        <v>10</v>
      </c>
      <c r="AZ144" s="9">
        <f t="shared" si="33"/>
        <v>1</v>
      </c>
      <c r="BA144" s="10">
        <f t="shared" si="34"/>
        <v>0</v>
      </c>
      <c r="BB144" s="10">
        <f t="shared" si="35"/>
        <v>2</v>
      </c>
      <c r="BC144" s="10">
        <f t="shared" si="36"/>
        <v>1</v>
      </c>
      <c r="BD144" s="9">
        <f t="shared" si="37"/>
        <v>2.6666666666666665</v>
      </c>
      <c r="BE144" s="9">
        <f t="shared" si="38"/>
        <v>3.6</v>
      </c>
      <c r="BF144" s="10">
        <f t="shared" si="39"/>
        <v>2.25</v>
      </c>
      <c r="BG144">
        <f t="shared" si="40"/>
        <v>5</v>
      </c>
      <c r="BH144">
        <f t="shared" si="41"/>
        <v>3.7777777777777777</v>
      </c>
      <c r="BI144">
        <f t="shared" si="42"/>
        <v>0</v>
      </c>
      <c r="BJ144">
        <f t="shared" si="43"/>
        <v>2</v>
      </c>
      <c r="BK144">
        <f t="shared" si="44"/>
        <v>3</v>
      </c>
      <c r="BL144">
        <f t="shared" si="45"/>
        <v>1</v>
      </c>
    </row>
    <row r="145" spans="1:64" x14ac:dyDescent="0.2">
      <c r="A145">
        <v>114355685348</v>
      </c>
      <c r="B145">
        <v>426449233</v>
      </c>
      <c r="C145" s="1">
        <v>45105.586967592593</v>
      </c>
      <c r="D145" s="1">
        <v>45105.593518518515</v>
      </c>
      <c r="E145" t="s">
        <v>176</v>
      </c>
      <c r="J145">
        <v>745</v>
      </c>
      <c r="K145" t="s">
        <v>47</v>
      </c>
      <c r="L145">
        <v>6</v>
      </c>
      <c r="M145">
        <v>7</v>
      </c>
      <c r="N145">
        <v>4</v>
      </c>
      <c r="O145">
        <v>2</v>
      </c>
      <c r="P145">
        <v>6</v>
      </c>
      <c r="Q145">
        <v>2</v>
      </c>
      <c r="R145">
        <v>7</v>
      </c>
      <c r="S145">
        <v>6</v>
      </c>
      <c r="T145">
        <v>2</v>
      </c>
      <c r="U145">
        <v>7</v>
      </c>
      <c r="V145">
        <v>2</v>
      </c>
      <c r="W145">
        <v>6</v>
      </c>
      <c r="X145">
        <v>5</v>
      </c>
      <c r="Y145">
        <v>7</v>
      </c>
      <c r="Z145">
        <v>4</v>
      </c>
      <c r="AA145">
        <v>3</v>
      </c>
      <c r="AB145">
        <v>5</v>
      </c>
      <c r="AL145">
        <v>5</v>
      </c>
      <c r="AM145">
        <v>5</v>
      </c>
      <c r="AN145">
        <v>5</v>
      </c>
      <c r="AO145">
        <v>2</v>
      </c>
      <c r="AP145">
        <v>2</v>
      </c>
      <c r="AQ145">
        <v>3</v>
      </c>
      <c r="AR145">
        <v>3</v>
      </c>
      <c r="AS145">
        <v>4</v>
      </c>
      <c r="AT145">
        <v>4</v>
      </c>
      <c r="AU145">
        <v>3</v>
      </c>
      <c r="AV145">
        <v>3</v>
      </c>
      <c r="AW145">
        <v>3</v>
      </c>
      <c r="AX145" s="9">
        <f t="shared" si="31"/>
        <v>5</v>
      </c>
      <c r="AY145" s="10">
        <f t="shared" si="32"/>
        <v>6</v>
      </c>
      <c r="AZ145" s="9">
        <f t="shared" si="33"/>
        <v>2.6666666666666665</v>
      </c>
      <c r="BA145" s="10">
        <f t="shared" si="34"/>
        <v>3</v>
      </c>
      <c r="BB145" s="10">
        <f t="shared" si="35"/>
        <v>3</v>
      </c>
      <c r="BC145" s="10">
        <f t="shared" si="36"/>
        <v>2</v>
      </c>
      <c r="BD145" s="9">
        <f t="shared" si="37"/>
        <v>2.3333333333333335</v>
      </c>
      <c r="BE145" s="9">
        <f t="shared" si="38"/>
        <v>4.2</v>
      </c>
      <c r="BF145" s="10">
        <f t="shared" si="39"/>
        <v>4.25</v>
      </c>
      <c r="BG145">
        <f t="shared" si="40"/>
        <v>8</v>
      </c>
      <c r="BH145">
        <f t="shared" si="41"/>
        <v>3</v>
      </c>
      <c r="BI145">
        <f t="shared" si="42"/>
        <v>2</v>
      </c>
      <c r="BJ145">
        <f t="shared" si="43"/>
        <v>3</v>
      </c>
      <c r="BK145">
        <f t="shared" si="44"/>
        <v>3</v>
      </c>
      <c r="BL145">
        <f t="shared" si="45"/>
        <v>2.6666666666666665</v>
      </c>
    </row>
    <row r="146" spans="1:64" x14ac:dyDescent="0.2">
      <c r="A146">
        <v>114355624787</v>
      </c>
      <c r="B146">
        <v>426449233</v>
      </c>
      <c r="C146" s="1">
        <v>45105.54583333333</v>
      </c>
      <c r="D146" s="1">
        <v>45105.551192129627</v>
      </c>
      <c r="E146" t="s">
        <v>183</v>
      </c>
      <c r="J146">
        <v>749</v>
      </c>
      <c r="K146" t="s">
        <v>47</v>
      </c>
      <c r="L146">
        <v>1</v>
      </c>
      <c r="M146">
        <v>2</v>
      </c>
      <c r="N146">
        <v>3</v>
      </c>
      <c r="O146">
        <v>2</v>
      </c>
      <c r="P146">
        <v>3</v>
      </c>
      <c r="Q146">
        <v>1</v>
      </c>
      <c r="R146">
        <v>5</v>
      </c>
      <c r="S146">
        <v>7</v>
      </c>
      <c r="T146">
        <v>7</v>
      </c>
      <c r="U146">
        <v>7</v>
      </c>
      <c r="V146">
        <v>4</v>
      </c>
      <c r="W146">
        <v>7</v>
      </c>
      <c r="X146">
        <v>4</v>
      </c>
      <c r="Y146">
        <v>7</v>
      </c>
      <c r="Z146">
        <v>6</v>
      </c>
      <c r="AA146">
        <v>1</v>
      </c>
      <c r="AB146">
        <v>3</v>
      </c>
      <c r="AL146">
        <v>5</v>
      </c>
      <c r="AM146">
        <v>6</v>
      </c>
      <c r="AN146">
        <v>6</v>
      </c>
      <c r="AO146">
        <v>3</v>
      </c>
      <c r="AP146">
        <v>2</v>
      </c>
      <c r="AQ146">
        <v>6</v>
      </c>
      <c r="AR146">
        <v>3</v>
      </c>
      <c r="AS146">
        <v>1</v>
      </c>
      <c r="AT146">
        <v>5</v>
      </c>
      <c r="AU146">
        <v>4</v>
      </c>
      <c r="AV146">
        <v>2</v>
      </c>
      <c r="AW146">
        <v>5</v>
      </c>
      <c r="AX146" s="9">
        <f t="shared" si="31"/>
        <v>7</v>
      </c>
      <c r="AY146" s="10">
        <f t="shared" si="32"/>
        <v>6</v>
      </c>
      <c r="AZ146" s="9">
        <f t="shared" si="33"/>
        <v>2</v>
      </c>
      <c r="BA146" s="10">
        <f t="shared" si="34"/>
        <v>2</v>
      </c>
      <c r="BB146" s="10">
        <f t="shared" si="35"/>
        <v>4</v>
      </c>
      <c r="BC146" s="10">
        <f t="shared" si="36"/>
        <v>0</v>
      </c>
      <c r="BD146" s="9">
        <f t="shared" si="37"/>
        <v>3.6666666666666665</v>
      </c>
      <c r="BE146" s="9">
        <f t="shared" si="38"/>
        <v>2.8</v>
      </c>
      <c r="BF146" s="10">
        <f t="shared" si="39"/>
        <v>3.75</v>
      </c>
      <c r="BG146">
        <f t="shared" si="40"/>
        <v>8</v>
      </c>
      <c r="BH146">
        <f t="shared" si="41"/>
        <v>3.4444444444444446</v>
      </c>
      <c r="BI146">
        <f t="shared" si="42"/>
        <v>4.333333333333333</v>
      </c>
      <c r="BJ146">
        <f t="shared" si="43"/>
        <v>5</v>
      </c>
      <c r="BK146">
        <f t="shared" si="44"/>
        <v>5</v>
      </c>
      <c r="BL146">
        <f t="shared" si="45"/>
        <v>2.666666666666667</v>
      </c>
    </row>
    <row r="147" spans="1:64" x14ac:dyDescent="0.2">
      <c r="A147">
        <v>114355691913</v>
      </c>
      <c r="B147">
        <v>426449233</v>
      </c>
      <c r="C147" s="1">
        <v>45105.591412037036</v>
      </c>
      <c r="D147" s="1">
        <v>45105.595231481479</v>
      </c>
      <c r="E147" t="s">
        <v>175</v>
      </c>
      <c r="J147">
        <v>753</v>
      </c>
      <c r="K147" t="s">
        <v>53</v>
      </c>
      <c r="L147">
        <v>4</v>
      </c>
      <c r="M147">
        <v>6</v>
      </c>
      <c r="N147">
        <v>5</v>
      </c>
      <c r="O147">
        <v>4</v>
      </c>
      <c r="P147">
        <v>6</v>
      </c>
      <c r="Q147">
        <v>5</v>
      </c>
      <c r="R147">
        <v>1</v>
      </c>
      <c r="S147">
        <v>7</v>
      </c>
      <c r="T147">
        <v>5</v>
      </c>
      <c r="U147">
        <v>7</v>
      </c>
      <c r="V147">
        <v>5</v>
      </c>
      <c r="W147">
        <v>4</v>
      </c>
      <c r="X147">
        <v>3</v>
      </c>
      <c r="Y147">
        <v>6</v>
      </c>
      <c r="AC147">
        <v>6</v>
      </c>
      <c r="AD147">
        <v>3</v>
      </c>
      <c r="AE147">
        <v>5</v>
      </c>
      <c r="AL147">
        <v>4</v>
      </c>
      <c r="AM147">
        <v>4</v>
      </c>
      <c r="AN147">
        <v>3</v>
      </c>
      <c r="AO147">
        <v>4</v>
      </c>
      <c r="AP147">
        <v>4</v>
      </c>
      <c r="AQ147">
        <v>4</v>
      </c>
      <c r="AR147">
        <v>3</v>
      </c>
      <c r="AS147">
        <v>3</v>
      </c>
      <c r="AT147">
        <v>3</v>
      </c>
      <c r="AU147">
        <v>5</v>
      </c>
      <c r="AV147">
        <v>5</v>
      </c>
      <c r="AW147">
        <v>5</v>
      </c>
      <c r="AX147" s="9">
        <f t="shared" si="31"/>
        <v>6.333333333333333</v>
      </c>
      <c r="AY147" s="10">
        <f t="shared" si="32"/>
        <v>2</v>
      </c>
      <c r="AZ147" s="9">
        <f t="shared" si="33"/>
        <v>0.33333333333333331</v>
      </c>
      <c r="BA147" s="10">
        <f t="shared" si="34"/>
        <v>0</v>
      </c>
      <c r="BB147" s="10">
        <f t="shared" si="35"/>
        <v>0</v>
      </c>
      <c r="BC147" s="10">
        <f t="shared" si="36"/>
        <v>1</v>
      </c>
      <c r="BD147" s="9">
        <f t="shared" si="37"/>
        <v>3.6666666666666665</v>
      </c>
      <c r="BE147" s="9">
        <f t="shared" si="38"/>
        <v>4.2</v>
      </c>
      <c r="BF147" s="10">
        <f t="shared" si="39"/>
        <v>4.5</v>
      </c>
      <c r="BG147">
        <f t="shared" si="40"/>
        <v>6</v>
      </c>
      <c r="BH147">
        <f t="shared" si="41"/>
        <v>3.8888888888888888</v>
      </c>
      <c r="BI147">
        <f t="shared" si="42"/>
        <v>0</v>
      </c>
      <c r="BJ147">
        <f t="shared" si="43"/>
        <v>1</v>
      </c>
      <c r="BK147">
        <f t="shared" si="44"/>
        <v>2</v>
      </c>
      <c r="BL147">
        <f t="shared" si="45"/>
        <v>1</v>
      </c>
    </row>
    <row r="148" spans="1:64" x14ac:dyDescent="0.2">
      <c r="A148">
        <v>114355650592</v>
      </c>
      <c r="B148">
        <v>426449233</v>
      </c>
      <c r="C148" s="1">
        <v>45105.563333333332</v>
      </c>
      <c r="D148" s="1">
        <v>45105.567673611113</v>
      </c>
      <c r="E148" t="s">
        <v>179</v>
      </c>
      <c r="J148">
        <v>757</v>
      </c>
      <c r="K148" t="s">
        <v>41</v>
      </c>
      <c r="L148">
        <v>3</v>
      </c>
      <c r="M148">
        <v>5</v>
      </c>
      <c r="N148">
        <v>1</v>
      </c>
      <c r="O148">
        <v>2</v>
      </c>
      <c r="P148">
        <v>4</v>
      </c>
      <c r="Q148">
        <v>6</v>
      </c>
      <c r="R148">
        <v>2</v>
      </c>
      <c r="S148">
        <v>6</v>
      </c>
      <c r="T148">
        <v>4</v>
      </c>
      <c r="U148">
        <v>7</v>
      </c>
      <c r="V148">
        <v>4</v>
      </c>
      <c r="W148">
        <v>7</v>
      </c>
      <c r="X148">
        <v>5</v>
      </c>
      <c r="Y148">
        <v>6</v>
      </c>
      <c r="AL148">
        <v>4</v>
      </c>
      <c r="AM148">
        <v>4</v>
      </c>
      <c r="AN148">
        <v>4</v>
      </c>
      <c r="AO148">
        <v>3</v>
      </c>
      <c r="AP148">
        <v>3</v>
      </c>
      <c r="AQ148">
        <v>4</v>
      </c>
      <c r="AR148">
        <v>3</v>
      </c>
      <c r="AS148">
        <v>2</v>
      </c>
      <c r="AT148">
        <v>4</v>
      </c>
      <c r="AU148">
        <v>3</v>
      </c>
      <c r="AV148">
        <v>2</v>
      </c>
      <c r="AW148">
        <v>4</v>
      </c>
      <c r="AX148" s="9">
        <f t="shared" si="31"/>
        <v>5.666666666666667</v>
      </c>
      <c r="AY148" s="10">
        <f t="shared" si="32"/>
        <v>4</v>
      </c>
      <c r="AZ148" s="9" t="str">
        <f t="shared" si="33"/>
        <v>N/A</v>
      </c>
      <c r="BA148" s="10" t="str">
        <f t="shared" si="34"/>
        <v>N/A</v>
      </c>
      <c r="BB148" s="10" t="str">
        <f t="shared" si="35"/>
        <v>N/A</v>
      </c>
      <c r="BC148" s="10" t="str">
        <f t="shared" si="36"/>
        <v>N/A</v>
      </c>
      <c r="BD148" s="9" t="str">
        <f t="shared" si="37"/>
        <v>N/A</v>
      </c>
      <c r="BE148" s="9">
        <f t="shared" si="38"/>
        <v>3</v>
      </c>
      <c r="BF148" s="10">
        <f t="shared" si="39"/>
        <v>4</v>
      </c>
      <c r="BG148">
        <f t="shared" si="40"/>
        <v>3</v>
      </c>
      <c r="BH148" t="str">
        <f t="shared" si="41"/>
        <v>N/A</v>
      </c>
      <c r="BI148" t="str">
        <f t="shared" si="42"/>
        <v>N/A</v>
      </c>
      <c r="BJ148" t="str">
        <f t="shared" si="43"/>
        <v>N/A</v>
      </c>
      <c r="BK148">
        <f t="shared" si="44"/>
        <v>2</v>
      </c>
      <c r="BL148" t="str">
        <f t="shared" si="45"/>
        <v>N/A</v>
      </c>
    </row>
    <row r="149" spans="1:64" x14ac:dyDescent="0.2">
      <c r="A149">
        <v>114357648626</v>
      </c>
      <c r="B149">
        <v>426449233</v>
      </c>
      <c r="C149" s="1">
        <v>45107.759282407409</v>
      </c>
      <c r="D149" s="1">
        <v>45107.763703703706</v>
      </c>
      <c r="E149" t="s">
        <v>155</v>
      </c>
      <c r="J149">
        <v>761</v>
      </c>
      <c r="K149" t="s">
        <v>49</v>
      </c>
      <c r="L149">
        <v>3</v>
      </c>
      <c r="M149">
        <v>4</v>
      </c>
      <c r="N149">
        <v>1</v>
      </c>
      <c r="O149">
        <v>2</v>
      </c>
      <c r="P149">
        <v>5</v>
      </c>
      <c r="Q149">
        <v>7</v>
      </c>
      <c r="R149">
        <v>7</v>
      </c>
      <c r="S149">
        <v>6</v>
      </c>
      <c r="T149">
        <v>7</v>
      </c>
      <c r="U149">
        <v>3</v>
      </c>
      <c r="V149">
        <v>1</v>
      </c>
      <c r="W149">
        <v>7</v>
      </c>
      <c r="X149">
        <v>3</v>
      </c>
      <c r="Y149">
        <v>7</v>
      </c>
      <c r="AF149">
        <v>5</v>
      </c>
      <c r="AG149">
        <v>4</v>
      </c>
      <c r="AH149">
        <v>4</v>
      </c>
      <c r="AL149">
        <v>4</v>
      </c>
      <c r="AM149">
        <v>6</v>
      </c>
      <c r="AN149">
        <v>6</v>
      </c>
      <c r="AO149">
        <v>3</v>
      </c>
      <c r="AP149">
        <v>6</v>
      </c>
      <c r="AQ149">
        <v>5</v>
      </c>
      <c r="AR149">
        <v>4</v>
      </c>
      <c r="AS149">
        <v>6</v>
      </c>
      <c r="AT149">
        <v>6</v>
      </c>
      <c r="AU149">
        <v>2</v>
      </c>
      <c r="AV149">
        <v>5</v>
      </c>
      <c r="AW149">
        <v>4</v>
      </c>
      <c r="AX149" s="9">
        <f t="shared" si="31"/>
        <v>5.333333333333333</v>
      </c>
      <c r="AY149" s="10">
        <f t="shared" si="32"/>
        <v>10</v>
      </c>
      <c r="AZ149" s="9">
        <f t="shared" si="33"/>
        <v>1.6666666666666667</v>
      </c>
      <c r="BA149" s="10">
        <f t="shared" si="34"/>
        <v>2</v>
      </c>
      <c r="BB149" s="10">
        <f t="shared" si="35"/>
        <v>1</v>
      </c>
      <c r="BC149" s="10">
        <f t="shared" si="36"/>
        <v>2</v>
      </c>
      <c r="BD149" s="9">
        <f t="shared" si="37"/>
        <v>3.6666666666666665</v>
      </c>
      <c r="BE149" s="9">
        <f t="shared" si="38"/>
        <v>4.4000000000000004</v>
      </c>
      <c r="BF149" s="10">
        <f t="shared" si="39"/>
        <v>4.25</v>
      </c>
      <c r="BG149">
        <f t="shared" si="40"/>
        <v>5</v>
      </c>
      <c r="BH149">
        <f t="shared" si="41"/>
        <v>4.5555555555555554</v>
      </c>
      <c r="BI149">
        <f t="shared" si="42"/>
        <v>0.33333333333333304</v>
      </c>
      <c r="BJ149">
        <f t="shared" si="43"/>
        <v>1</v>
      </c>
      <c r="BK149">
        <f t="shared" si="44"/>
        <v>1</v>
      </c>
      <c r="BL149">
        <f t="shared" si="45"/>
        <v>1.6666666666666665</v>
      </c>
    </row>
    <row r="150" spans="1:64" x14ac:dyDescent="0.2">
      <c r="A150">
        <v>114359073549</v>
      </c>
      <c r="B150">
        <v>426449233</v>
      </c>
      <c r="C150" s="1">
        <v>45110.600231481483</v>
      </c>
      <c r="D150" s="1">
        <v>45110.601956018516</v>
      </c>
      <c r="E150" t="s">
        <v>153</v>
      </c>
      <c r="J150">
        <v>765</v>
      </c>
      <c r="K150" t="s">
        <v>53</v>
      </c>
      <c r="L150">
        <v>1</v>
      </c>
      <c r="M150">
        <v>5</v>
      </c>
      <c r="N150">
        <v>4</v>
      </c>
      <c r="O150">
        <v>2</v>
      </c>
      <c r="P150">
        <v>1</v>
      </c>
      <c r="Q150">
        <v>7</v>
      </c>
      <c r="R150">
        <v>3</v>
      </c>
      <c r="S150">
        <v>7</v>
      </c>
      <c r="T150">
        <v>7</v>
      </c>
      <c r="U150">
        <v>7</v>
      </c>
      <c r="V150">
        <v>1</v>
      </c>
      <c r="W150">
        <v>5</v>
      </c>
      <c r="X150">
        <v>2</v>
      </c>
      <c r="Y150">
        <v>6</v>
      </c>
      <c r="AC150">
        <v>5</v>
      </c>
      <c r="AD150">
        <v>3</v>
      </c>
      <c r="AE150">
        <v>4</v>
      </c>
      <c r="AL150">
        <v>2</v>
      </c>
      <c r="AM150">
        <v>1</v>
      </c>
      <c r="AN150">
        <v>5</v>
      </c>
      <c r="AO150">
        <v>4</v>
      </c>
      <c r="AP150">
        <v>3</v>
      </c>
      <c r="AQ150">
        <v>6</v>
      </c>
      <c r="AR150">
        <v>1</v>
      </c>
      <c r="AS150">
        <v>1</v>
      </c>
      <c r="AT150">
        <v>1</v>
      </c>
      <c r="AU150">
        <v>4</v>
      </c>
      <c r="AV150">
        <v>4</v>
      </c>
      <c r="AW150">
        <v>5</v>
      </c>
      <c r="AX150" s="9">
        <f t="shared" si="31"/>
        <v>7</v>
      </c>
      <c r="AY150" s="10">
        <f t="shared" si="32"/>
        <v>8</v>
      </c>
      <c r="AZ150" s="9">
        <f t="shared" si="33"/>
        <v>1.6666666666666667</v>
      </c>
      <c r="BA150" s="10">
        <f t="shared" si="34"/>
        <v>2</v>
      </c>
      <c r="BB150" s="10">
        <f t="shared" si="35"/>
        <v>2</v>
      </c>
      <c r="BC150" s="10">
        <f t="shared" si="36"/>
        <v>1</v>
      </c>
      <c r="BD150" s="9">
        <f t="shared" si="37"/>
        <v>2.6666666666666665</v>
      </c>
      <c r="BE150" s="9">
        <f t="shared" si="38"/>
        <v>3.4</v>
      </c>
      <c r="BF150" s="10">
        <f t="shared" si="39"/>
        <v>3.5</v>
      </c>
      <c r="BG150">
        <f t="shared" si="40"/>
        <v>10</v>
      </c>
      <c r="BH150">
        <f t="shared" si="41"/>
        <v>2.6666666666666665</v>
      </c>
      <c r="BI150">
        <f t="shared" si="42"/>
        <v>1</v>
      </c>
      <c r="BJ150">
        <f t="shared" si="43"/>
        <v>2</v>
      </c>
      <c r="BK150">
        <f t="shared" si="44"/>
        <v>3</v>
      </c>
      <c r="BL150">
        <f t="shared" si="45"/>
        <v>3.333333333333333</v>
      </c>
    </row>
    <row r="151" spans="1:64" x14ac:dyDescent="0.2">
      <c r="A151">
        <v>114355787057</v>
      </c>
      <c r="B151">
        <v>426449233</v>
      </c>
      <c r="C151" s="1">
        <v>45105.661550925928</v>
      </c>
      <c r="D151" s="1">
        <v>45105.665891203702</v>
      </c>
      <c r="E151" t="s">
        <v>174</v>
      </c>
      <c r="J151">
        <v>769</v>
      </c>
      <c r="K151" t="s">
        <v>43</v>
      </c>
      <c r="L151">
        <v>4</v>
      </c>
      <c r="M151">
        <v>5</v>
      </c>
      <c r="N151">
        <v>2</v>
      </c>
      <c r="O151">
        <v>1</v>
      </c>
      <c r="P151">
        <v>1</v>
      </c>
      <c r="Q151">
        <v>7</v>
      </c>
      <c r="R151">
        <v>1</v>
      </c>
      <c r="S151">
        <v>5</v>
      </c>
      <c r="T151">
        <v>6</v>
      </c>
      <c r="U151">
        <v>7</v>
      </c>
      <c r="V151">
        <v>3</v>
      </c>
      <c r="W151">
        <v>7</v>
      </c>
      <c r="X151">
        <v>1</v>
      </c>
      <c r="Y151">
        <v>2</v>
      </c>
      <c r="AI151">
        <v>5</v>
      </c>
      <c r="AJ151">
        <v>5</v>
      </c>
      <c r="AK151">
        <v>6</v>
      </c>
      <c r="AL151">
        <v>3</v>
      </c>
      <c r="AM151">
        <v>1</v>
      </c>
      <c r="AN151">
        <v>4</v>
      </c>
      <c r="AO151">
        <v>5</v>
      </c>
      <c r="AP151">
        <v>5</v>
      </c>
      <c r="AQ151">
        <v>5</v>
      </c>
      <c r="AR151">
        <v>1</v>
      </c>
      <c r="AS151">
        <v>1</v>
      </c>
      <c r="AT151">
        <v>1</v>
      </c>
      <c r="AU151">
        <v>6</v>
      </c>
      <c r="AV151">
        <v>6</v>
      </c>
      <c r="AW151">
        <v>6</v>
      </c>
      <c r="AX151" s="9">
        <f t="shared" si="31"/>
        <v>6</v>
      </c>
      <c r="AY151" s="10">
        <f t="shared" si="32"/>
        <v>5</v>
      </c>
      <c r="AZ151" s="9">
        <f t="shared" si="33"/>
        <v>5</v>
      </c>
      <c r="BA151" s="10">
        <f t="shared" si="34"/>
        <v>5</v>
      </c>
      <c r="BB151" s="10">
        <f t="shared" si="35"/>
        <v>5</v>
      </c>
      <c r="BC151" s="10">
        <f t="shared" si="36"/>
        <v>5</v>
      </c>
      <c r="BD151" s="9">
        <f t="shared" si="37"/>
        <v>1</v>
      </c>
      <c r="BE151" s="9">
        <f t="shared" si="38"/>
        <v>2.4</v>
      </c>
      <c r="BF151" s="10">
        <f t="shared" si="39"/>
        <v>4.75</v>
      </c>
      <c r="BG151">
        <f t="shared" si="40"/>
        <v>15</v>
      </c>
      <c r="BH151">
        <f t="shared" si="41"/>
        <v>2.8888888888888888</v>
      </c>
      <c r="BI151">
        <f t="shared" si="42"/>
        <v>3.6666666666666665</v>
      </c>
      <c r="BJ151">
        <f t="shared" si="43"/>
        <v>5</v>
      </c>
      <c r="BK151">
        <f t="shared" si="44"/>
        <v>5</v>
      </c>
      <c r="BL151">
        <f t="shared" si="45"/>
        <v>5</v>
      </c>
    </row>
    <row r="152" spans="1:64" x14ac:dyDescent="0.2">
      <c r="A152">
        <v>114357632519</v>
      </c>
      <c r="B152">
        <v>426449233</v>
      </c>
      <c r="C152" s="1">
        <v>45107.738483796296</v>
      </c>
      <c r="D152" s="1">
        <v>45107.744664351849</v>
      </c>
      <c r="E152" t="s">
        <v>156</v>
      </c>
      <c r="J152">
        <v>773</v>
      </c>
      <c r="K152" t="s">
        <v>47</v>
      </c>
      <c r="L152">
        <v>6</v>
      </c>
      <c r="M152">
        <v>3</v>
      </c>
      <c r="N152">
        <v>4</v>
      </c>
      <c r="O152">
        <v>5</v>
      </c>
      <c r="P152">
        <v>5</v>
      </c>
      <c r="Q152">
        <v>7</v>
      </c>
      <c r="R152">
        <v>1</v>
      </c>
      <c r="S152">
        <v>5</v>
      </c>
      <c r="T152">
        <v>4</v>
      </c>
      <c r="U152">
        <v>7</v>
      </c>
      <c r="V152">
        <v>1</v>
      </c>
      <c r="W152">
        <v>7</v>
      </c>
      <c r="X152">
        <v>3</v>
      </c>
      <c r="Y152">
        <v>5</v>
      </c>
      <c r="Z152">
        <v>6</v>
      </c>
      <c r="AA152">
        <v>4</v>
      </c>
      <c r="AB152">
        <v>4</v>
      </c>
      <c r="AL152">
        <v>4</v>
      </c>
      <c r="AM152">
        <v>6</v>
      </c>
      <c r="AN152">
        <v>6</v>
      </c>
      <c r="AO152">
        <v>3</v>
      </c>
      <c r="AP152">
        <v>5</v>
      </c>
      <c r="AQ152">
        <v>5</v>
      </c>
      <c r="AR152">
        <v>3</v>
      </c>
      <c r="AS152">
        <v>4</v>
      </c>
      <c r="AT152">
        <v>6</v>
      </c>
      <c r="AU152">
        <v>4</v>
      </c>
      <c r="AV152">
        <v>4</v>
      </c>
      <c r="AW152">
        <v>6</v>
      </c>
      <c r="AX152" s="9">
        <f t="shared" si="31"/>
        <v>5.333333333333333</v>
      </c>
      <c r="AY152" s="10">
        <f t="shared" si="32"/>
        <v>8</v>
      </c>
      <c r="AZ152" s="9">
        <f t="shared" si="33"/>
        <v>1</v>
      </c>
      <c r="BA152" s="10">
        <f t="shared" si="34"/>
        <v>1</v>
      </c>
      <c r="BB152" s="10">
        <f t="shared" si="35"/>
        <v>1</v>
      </c>
      <c r="BC152" s="10">
        <f t="shared" si="36"/>
        <v>1</v>
      </c>
      <c r="BD152" s="9">
        <f t="shared" si="37"/>
        <v>4.333333333333333</v>
      </c>
      <c r="BE152" s="9">
        <f t="shared" si="38"/>
        <v>4.4000000000000004</v>
      </c>
      <c r="BF152" s="10">
        <f t="shared" si="39"/>
        <v>4.5</v>
      </c>
      <c r="BG152">
        <f t="shared" si="40"/>
        <v>3</v>
      </c>
      <c r="BH152">
        <f t="shared" si="41"/>
        <v>4.4444444444444446</v>
      </c>
      <c r="BI152">
        <f t="shared" si="42"/>
        <v>1.666666666666667</v>
      </c>
      <c r="BJ152">
        <f t="shared" si="43"/>
        <v>2</v>
      </c>
      <c r="BK152">
        <f t="shared" si="44"/>
        <v>2</v>
      </c>
      <c r="BL152">
        <f t="shared" si="45"/>
        <v>1</v>
      </c>
    </row>
    <row r="153" spans="1:64" x14ac:dyDescent="0.2">
      <c r="A153">
        <v>114356084766</v>
      </c>
      <c r="B153">
        <v>426449233</v>
      </c>
      <c r="C153" s="1">
        <v>45105.960509259261</v>
      </c>
      <c r="D153" s="1">
        <v>45105.968344907407</v>
      </c>
      <c r="E153" t="s">
        <v>164</v>
      </c>
      <c r="J153">
        <v>781</v>
      </c>
      <c r="K153" t="s">
        <v>47</v>
      </c>
      <c r="L153">
        <v>3</v>
      </c>
      <c r="M153">
        <v>3</v>
      </c>
      <c r="N153">
        <v>2</v>
      </c>
      <c r="O153">
        <v>4</v>
      </c>
      <c r="P153">
        <v>7</v>
      </c>
      <c r="Q153">
        <v>4</v>
      </c>
      <c r="R153">
        <v>5</v>
      </c>
      <c r="S153">
        <v>5</v>
      </c>
      <c r="T153">
        <v>4</v>
      </c>
      <c r="U153">
        <v>7</v>
      </c>
      <c r="V153">
        <v>1</v>
      </c>
      <c r="W153">
        <v>7</v>
      </c>
      <c r="X153">
        <v>1</v>
      </c>
      <c r="Y153">
        <v>7</v>
      </c>
      <c r="Z153">
        <v>2</v>
      </c>
      <c r="AA153">
        <v>3</v>
      </c>
      <c r="AB153">
        <v>2</v>
      </c>
      <c r="AL153">
        <v>5</v>
      </c>
      <c r="AM153">
        <v>6</v>
      </c>
      <c r="AN153">
        <v>6</v>
      </c>
      <c r="AO153">
        <v>3</v>
      </c>
      <c r="AP153">
        <v>2</v>
      </c>
      <c r="AQ153">
        <v>5</v>
      </c>
      <c r="AR153">
        <v>4</v>
      </c>
      <c r="AS153">
        <v>5</v>
      </c>
      <c r="AT153">
        <v>5</v>
      </c>
      <c r="AU153">
        <v>4</v>
      </c>
      <c r="AV153">
        <v>3</v>
      </c>
      <c r="AW153">
        <v>4</v>
      </c>
      <c r="AX153" s="9">
        <f t="shared" si="31"/>
        <v>5.333333333333333</v>
      </c>
      <c r="AY153" s="10">
        <f t="shared" si="32"/>
        <v>12</v>
      </c>
      <c r="AZ153" s="9">
        <f t="shared" si="33"/>
        <v>2.3333333333333335</v>
      </c>
      <c r="BA153" s="10">
        <f t="shared" si="34"/>
        <v>2</v>
      </c>
      <c r="BB153" s="10">
        <f t="shared" si="35"/>
        <v>4</v>
      </c>
      <c r="BC153" s="10">
        <f t="shared" si="36"/>
        <v>1</v>
      </c>
      <c r="BD153" s="9">
        <f t="shared" si="37"/>
        <v>3.3333333333333335</v>
      </c>
      <c r="BE153" s="9">
        <f t="shared" si="38"/>
        <v>4.4000000000000004</v>
      </c>
      <c r="BF153" s="10">
        <f t="shared" si="39"/>
        <v>3</v>
      </c>
      <c r="BG153">
        <f t="shared" si="40"/>
        <v>7</v>
      </c>
      <c r="BH153">
        <f t="shared" si="41"/>
        <v>3.8888888888888888</v>
      </c>
      <c r="BI153">
        <f t="shared" si="42"/>
        <v>2.6666666666666665</v>
      </c>
      <c r="BJ153">
        <f t="shared" si="43"/>
        <v>4</v>
      </c>
      <c r="BK153">
        <f t="shared" si="44"/>
        <v>4</v>
      </c>
      <c r="BL153">
        <f t="shared" si="45"/>
        <v>2.3333333333333335</v>
      </c>
    </row>
    <row r="154" spans="1:64" x14ac:dyDescent="0.2">
      <c r="A154">
        <v>114355616651</v>
      </c>
      <c r="B154">
        <v>426449233</v>
      </c>
      <c r="C154" s="1">
        <v>45105.540324074071</v>
      </c>
      <c r="D154" s="1">
        <v>45105.54314814815</v>
      </c>
      <c r="E154" t="s">
        <v>184</v>
      </c>
      <c r="J154">
        <v>785</v>
      </c>
      <c r="K154" t="s">
        <v>47</v>
      </c>
      <c r="L154">
        <v>4</v>
      </c>
      <c r="M154">
        <v>6</v>
      </c>
      <c r="N154">
        <v>3</v>
      </c>
      <c r="O154">
        <v>3</v>
      </c>
      <c r="P154">
        <v>4</v>
      </c>
      <c r="Q154">
        <v>6</v>
      </c>
      <c r="R154">
        <v>4</v>
      </c>
      <c r="S154">
        <v>7</v>
      </c>
      <c r="T154">
        <v>6</v>
      </c>
      <c r="U154">
        <v>7</v>
      </c>
      <c r="V154">
        <v>4</v>
      </c>
      <c r="W154">
        <v>6</v>
      </c>
      <c r="X154">
        <v>2</v>
      </c>
      <c r="Y154">
        <v>7</v>
      </c>
      <c r="Z154">
        <v>4</v>
      </c>
      <c r="AA154">
        <v>5</v>
      </c>
      <c r="AB154">
        <v>5</v>
      </c>
      <c r="AL154">
        <v>5</v>
      </c>
      <c r="AM154">
        <v>5</v>
      </c>
      <c r="AN154">
        <v>5</v>
      </c>
      <c r="AO154">
        <v>3</v>
      </c>
      <c r="AP154">
        <v>3</v>
      </c>
      <c r="AQ154">
        <v>5</v>
      </c>
      <c r="AR154">
        <v>3</v>
      </c>
      <c r="AS154">
        <v>3</v>
      </c>
      <c r="AT154">
        <v>5</v>
      </c>
      <c r="AU154">
        <v>3</v>
      </c>
      <c r="AV154">
        <v>3</v>
      </c>
      <c r="AW154">
        <v>5</v>
      </c>
      <c r="AX154" s="9">
        <f t="shared" si="31"/>
        <v>6.666666666666667</v>
      </c>
      <c r="AY154" s="10">
        <f t="shared" si="32"/>
        <v>7</v>
      </c>
      <c r="AZ154" s="9">
        <f t="shared" si="33"/>
        <v>1.3333333333333333</v>
      </c>
      <c r="BA154" s="10">
        <f t="shared" si="34"/>
        <v>2</v>
      </c>
      <c r="BB154" s="10">
        <f t="shared" si="35"/>
        <v>2</v>
      </c>
      <c r="BC154" s="10">
        <f t="shared" si="36"/>
        <v>0</v>
      </c>
      <c r="BD154" s="9">
        <f t="shared" si="37"/>
        <v>3.6666666666666665</v>
      </c>
      <c r="BE154" s="9">
        <f t="shared" si="38"/>
        <v>4</v>
      </c>
      <c r="BF154" s="10">
        <f t="shared" si="39"/>
        <v>4.75</v>
      </c>
      <c r="BG154">
        <f t="shared" si="40"/>
        <v>4</v>
      </c>
      <c r="BH154">
        <f t="shared" si="41"/>
        <v>3.6666666666666665</v>
      </c>
      <c r="BI154">
        <f t="shared" si="42"/>
        <v>2</v>
      </c>
      <c r="BJ154">
        <f t="shared" si="43"/>
        <v>2</v>
      </c>
      <c r="BK154">
        <f t="shared" si="44"/>
        <v>2</v>
      </c>
      <c r="BL154">
        <f t="shared" si="45"/>
        <v>1.3333333333333335</v>
      </c>
    </row>
    <row r="155" spans="1:64" x14ac:dyDescent="0.2">
      <c r="A155">
        <v>114357001767</v>
      </c>
      <c r="B155">
        <v>426449233</v>
      </c>
      <c r="C155" s="1">
        <v>45107.025636574072</v>
      </c>
      <c r="D155" s="1">
        <v>45107.029328703706</v>
      </c>
      <c r="E155" t="s">
        <v>158</v>
      </c>
      <c r="J155">
        <v>789</v>
      </c>
      <c r="K155" t="s">
        <v>43</v>
      </c>
      <c r="L155">
        <v>5</v>
      </c>
      <c r="M155">
        <v>6</v>
      </c>
      <c r="N155">
        <v>3</v>
      </c>
      <c r="O155">
        <v>7</v>
      </c>
      <c r="P155">
        <v>3</v>
      </c>
      <c r="Q155">
        <v>7</v>
      </c>
      <c r="R155">
        <v>5</v>
      </c>
      <c r="S155">
        <v>6</v>
      </c>
      <c r="T155">
        <v>6</v>
      </c>
      <c r="U155">
        <v>7</v>
      </c>
      <c r="V155">
        <v>3</v>
      </c>
      <c r="W155">
        <v>7</v>
      </c>
      <c r="X155">
        <v>4</v>
      </c>
      <c r="Y155">
        <v>6</v>
      </c>
      <c r="AI155">
        <v>6</v>
      </c>
      <c r="AJ155">
        <v>4</v>
      </c>
      <c r="AK155">
        <v>5</v>
      </c>
      <c r="AL155">
        <v>3</v>
      </c>
      <c r="AM155">
        <v>3</v>
      </c>
      <c r="AN155">
        <v>5</v>
      </c>
      <c r="AO155">
        <v>4</v>
      </c>
      <c r="AP155">
        <v>4</v>
      </c>
      <c r="AQ155">
        <v>5</v>
      </c>
      <c r="AR155">
        <v>2</v>
      </c>
      <c r="AS155">
        <v>2</v>
      </c>
      <c r="AT155">
        <v>2</v>
      </c>
      <c r="AU155">
        <v>5</v>
      </c>
      <c r="AV155">
        <v>5</v>
      </c>
      <c r="AW155">
        <v>5</v>
      </c>
      <c r="AX155" s="9">
        <f t="shared" si="31"/>
        <v>6.333333333333333</v>
      </c>
      <c r="AY155" s="10">
        <f t="shared" si="32"/>
        <v>6</v>
      </c>
      <c r="AZ155" s="9">
        <f t="shared" si="33"/>
        <v>3</v>
      </c>
      <c r="BA155" s="10">
        <f t="shared" si="34"/>
        <v>3</v>
      </c>
      <c r="BB155" s="10">
        <f t="shared" si="35"/>
        <v>3</v>
      </c>
      <c r="BC155" s="10">
        <f t="shared" si="36"/>
        <v>3</v>
      </c>
      <c r="BD155" s="9">
        <f t="shared" si="37"/>
        <v>2</v>
      </c>
      <c r="BE155" s="9">
        <f t="shared" si="38"/>
        <v>5</v>
      </c>
      <c r="BF155" s="10">
        <f t="shared" si="39"/>
        <v>4.5</v>
      </c>
      <c r="BG155">
        <f t="shared" si="40"/>
        <v>9</v>
      </c>
      <c r="BH155">
        <f t="shared" si="41"/>
        <v>3.3333333333333335</v>
      </c>
      <c r="BI155">
        <f t="shared" si="42"/>
        <v>2</v>
      </c>
      <c r="BJ155">
        <f t="shared" si="43"/>
        <v>3</v>
      </c>
      <c r="BK155">
        <f t="shared" si="44"/>
        <v>3</v>
      </c>
      <c r="BL155">
        <f t="shared" si="45"/>
        <v>3</v>
      </c>
    </row>
    <row r="156" spans="1:64" x14ac:dyDescent="0.2">
      <c r="A156">
        <v>114357616161</v>
      </c>
      <c r="B156">
        <v>426449233</v>
      </c>
      <c r="C156" s="1">
        <v>45107.720567129632</v>
      </c>
      <c r="D156" s="1">
        <v>45107.723043981481</v>
      </c>
      <c r="E156" t="s">
        <v>157</v>
      </c>
      <c r="J156">
        <v>793</v>
      </c>
      <c r="K156" t="s">
        <v>49</v>
      </c>
      <c r="L156">
        <v>6</v>
      </c>
      <c r="M156">
        <v>7</v>
      </c>
      <c r="N156">
        <v>4</v>
      </c>
      <c r="O156">
        <v>1</v>
      </c>
      <c r="P156">
        <v>5</v>
      </c>
      <c r="Q156">
        <v>2</v>
      </c>
      <c r="R156">
        <v>6</v>
      </c>
      <c r="S156">
        <v>4</v>
      </c>
      <c r="T156">
        <v>4</v>
      </c>
      <c r="U156">
        <v>7</v>
      </c>
      <c r="V156">
        <v>2</v>
      </c>
      <c r="W156">
        <v>7</v>
      </c>
      <c r="X156">
        <v>7</v>
      </c>
      <c r="Y156">
        <v>7</v>
      </c>
      <c r="AF156">
        <v>1</v>
      </c>
      <c r="AG156">
        <v>3</v>
      </c>
      <c r="AH156">
        <v>3</v>
      </c>
      <c r="AL156">
        <v>3</v>
      </c>
      <c r="AM156">
        <v>6</v>
      </c>
      <c r="AN156">
        <v>6</v>
      </c>
      <c r="AO156">
        <v>2</v>
      </c>
      <c r="AP156">
        <v>6</v>
      </c>
      <c r="AQ156">
        <v>6</v>
      </c>
      <c r="AR156">
        <v>3</v>
      </c>
      <c r="AS156">
        <v>6</v>
      </c>
      <c r="AT156">
        <v>6</v>
      </c>
      <c r="AU156">
        <v>2</v>
      </c>
      <c r="AV156">
        <v>1</v>
      </c>
      <c r="AW156">
        <v>6</v>
      </c>
      <c r="AX156" s="9">
        <f t="shared" si="31"/>
        <v>5</v>
      </c>
      <c r="AY156" s="10">
        <f t="shared" si="32"/>
        <v>5</v>
      </c>
      <c r="AZ156" s="9">
        <f t="shared" si="33"/>
        <v>2</v>
      </c>
      <c r="BA156" s="10">
        <f t="shared" si="34"/>
        <v>1</v>
      </c>
      <c r="BB156" s="10">
        <f t="shared" si="35"/>
        <v>5</v>
      </c>
      <c r="BC156" s="10">
        <f t="shared" si="36"/>
        <v>0</v>
      </c>
      <c r="BD156" s="9">
        <f t="shared" si="37"/>
        <v>3</v>
      </c>
      <c r="BE156" s="9">
        <f t="shared" si="38"/>
        <v>3.6</v>
      </c>
      <c r="BF156" s="10">
        <f t="shared" si="39"/>
        <v>2.5</v>
      </c>
      <c r="BG156">
        <f t="shared" si="40"/>
        <v>6</v>
      </c>
      <c r="BH156">
        <f t="shared" si="41"/>
        <v>4.2222222222222223</v>
      </c>
      <c r="BI156">
        <f t="shared" si="42"/>
        <v>1.666666666666667</v>
      </c>
      <c r="BJ156">
        <f t="shared" si="43"/>
        <v>5</v>
      </c>
      <c r="BK156">
        <f t="shared" si="44"/>
        <v>5</v>
      </c>
      <c r="BL156">
        <f t="shared" si="45"/>
        <v>2</v>
      </c>
    </row>
    <row r="157" spans="1:64" x14ac:dyDescent="0.2">
      <c r="A157">
        <v>114356425267</v>
      </c>
      <c r="B157">
        <v>426449233</v>
      </c>
      <c r="C157" s="1">
        <v>45106.420590277776</v>
      </c>
      <c r="D157" s="1">
        <v>45106.424016203702</v>
      </c>
      <c r="E157" t="s">
        <v>161</v>
      </c>
      <c r="J157">
        <v>797</v>
      </c>
      <c r="K157" t="s">
        <v>53</v>
      </c>
      <c r="L157">
        <v>7</v>
      </c>
      <c r="M157">
        <v>7</v>
      </c>
      <c r="N157">
        <v>5</v>
      </c>
      <c r="O157">
        <v>5</v>
      </c>
      <c r="P157">
        <v>3</v>
      </c>
      <c r="Q157">
        <v>5</v>
      </c>
      <c r="R157">
        <v>2</v>
      </c>
      <c r="S157">
        <v>6</v>
      </c>
      <c r="T157">
        <v>7</v>
      </c>
      <c r="U157">
        <v>7</v>
      </c>
      <c r="V157">
        <v>5</v>
      </c>
      <c r="W157">
        <v>7</v>
      </c>
      <c r="X157">
        <v>4</v>
      </c>
      <c r="Y157">
        <v>7</v>
      </c>
      <c r="AC157">
        <v>6</v>
      </c>
      <c r="AD157">
        <v>3</v>
      </c>
      <c r="AE157">
        <v>5</v>
      </c>
      <c r="AL157">
        <v>4</v>
      </c>
      <c r="AM157">
        <v>5</v>
      </c>
      <c r="AN157">
        <v>6</v>
      </c>
      <c r="AO157">
        <v>6</v>
      </c>
      <c r="AP157">
        <v>6</v>
      </c>
      <c r="AQ157">
        <v>6</v>
      </c>
      <c r="AR157">
        <v>5</v>
      </c>
      <c r="AS157">
        <v>4</v>
      </c>
      <c r="AT157">
        <v>4</v>
      </c>
      <c r="AU157">
        <v>5</v>
      </c>
      <c r="AV157">
        <v>5</v>
      </c>
      <c r="AW157">
        <v>5</v>
      </c>
      <c r="AX157" s="9">
        <f t="shared" si="31"/>
        <v>6.666666666666667</v>
      </c>
      <c r="AY157" s="10">
        <f t="shared" si="32"/>
        <v>5</v>
      </c>
      <c r="AZ157" s="9">
        <f t="shared" si="33"/>
        <v>1</v>
      </c>
      <c r="BA157" s="10">
        <f t="shared" si="34"/>
        <v>2</v>
      </c>
      <c r="BB157" s="10">
        <f t="shared" si="35"/>
        <v>1</v>
      </c>
      <c r="BC157" s="10">
        <f t="shared" si="36"/>
        <v>0</v>
      </c>
      <c r="BD157" s="9">
        <f t="shared" si="37"/>
        <v>5</v>
      </c>
      <c r="BE157" s="9">
        <f t="shared" si="38"/>
        <v>4</v>
      </c>
      <c r="BF157" s="10">
        <f t="shared" si="39"/>
        <v>4.5</v>
      </c>
      <c r="BG157">
        <f t="shared" si="40"/>
        <v>5</v>
      </c>
      <c r="BH157">
        <f t="shared" si="41"/>
        <v>4.7777777777777777</v>
      </c>
      <c r="BI157">
        <f t="shared" si="42"/>
        <v>1.333333333333333</v>
      </c>
      <c r="BJ157">
        <f t="shared" si="43"/>
        <v>2</v>
      </c>
      <c r="BK157">
        <f t="shared" si="44"/>
        <v>2</v>
      </c>
      <c r="BL157">
        <f t="shared" si="45"/>
        <v>1.666666666666667</v>
      </c>
    </row>
    <row r="158" spans="1:64" x14ac:dyDescent="0.2">
      <c r="A158">
        <v>114360971360</v>
      </c>
      <c r="B158">
        <v>426449233</v>
      </c>
      <c r="C158" s="1">
        <v>45113.387094907404</v>
      </c>
      <c r="D158" s="1">
        <v>45113.391145833331</v>
      </c>
      <c r="E158" t="s">
        <v>133</v>
      </c>
      <c r="J158">
        <v>801</v>
      </c>
      <c r="K158" t="s">
        <v>47</v>
      </c>
      <c r="L158">
        <v>2</v>
      </c>
      <c r="M158">
        <v>5</v>
      </c>
      <c r="N158">
        <v>3</v>
      </c>
      <c r="O158">
        <v>2</v>
      </c>
      <c r="P158">
        <v>4</v>
      </c>
      <c r="Q158">
        <v>2</v>
      </c>
      <c r="R158">
        <v>6</v>
      </c>
      <c r="S158">
        <v>5</v>
      </c>
      <c r="T158">
        <v>7</v>
      </c>
      <c r="U158">
        <v>7</v>
      </c>
      <c r="V158">
        <v>2</v>
      </c>
      <c r="W158">
        <v>7</v>
      </c>
      <c r="X158">
        <v>3</v>
      </c>
      <c r="Y158">
        <v>6</v>
      </c>
      <c r="Z158">
        <v>2</v>
      </c>
      <c r="AA158">
        <v>2</v>
      </c>
      <c r="AB158">
        <v>2</v>
      </c>
      <c r="AL158">
        <v>3</v>
      </c>
      <c r="AM158">
        <v>5</v>
      </c>
      <c r="AN158">
        <v>3</v>
      </c>
      <c r="AO158">
        <v>3</v>
      </c>
      <c r="AP158">
        <v>4</v>
      </c>
      <c r="AQ158">
        <v>5</v>
      </c>
      <c r="AR158">
        <v>3</v>
      </c>
      <c r="AS158">
        <v>2</v>
      </c>
      <c r="AT158">
        <v>2</v>
      </c>
      <c r="AU158">
        <v>2</v>
      </c>
      <c r="AV158">
        <v>2</v>
      </c>
      <c r="AW158">
        <v>2</v>
      </c>
      <c r="AX158" s="9">
        <f t="shared" si="31"/>
        <v>6.333333333333333</v>
      </c>
      <c r="AY158" s="10">
        <f t="shared" si="32"/>
        <v>8</v>
      </c>
      <c r="AZ158" s="9">
        <f t="shared" si="33"/>
        <v>-0.33333333333333331</v>
      </c>
      <c r="BA158" s="10">
        <f t="shared" si="34"/>
        <v>0</v>
      </c>
      <c r="BB158" s="10">
        <f t="shared" si="35"/>
        <v>1</v>
      </c>
      <c r="BC158" s="10">
        <f t="shared" si="36"/>
        <v>-2</v>
      </c>
      <c r="BD158" s="9">
        <f t="shared" si="37"/>
        <v>4</v>
      </c>
      <c r="BE158" s="9">
        <f t="shared" si="38"/>
        <v>3.4</v>
      </c>
      <c r="BF158" s="10">
        <f t="shared" si="39"/>
        <v>2.25</v>
      </c>
      <c r="BG158">
        <f t="shared" si="40"/>
        <v>6</v>
      </c>
      <c r="BH158">
        <f t="shared" si="41"/>
        <v>2.7777777777777777</v>
      </c>
      <c r="BI158">
        <f t="shared" si="42"/>
        <v>2.3333333333333335</v>
      </c>
      <c r="BJ158">
        <f t="shared" si="43"/>
        <v>3</v>
      </c>
      <c r="BK158">
        <f t="shared" si="44"/>
        <v>3</v>
      </c>
      <c r="BL158">
        <f t="shared" si="45"/>
        <v>1.6666666666666665</v>
      </c>
    </row>
    <row r="159" spans="1:64" x14ac:dyDescent="0.2">
      <c r="A159">
        <v>114355860027</v>
      </c>
      <c r="B159">
        <v>426449233</v>
      </c>
      <c r="C159" s="1">
        <v>45105.720138888886</v>
      </c>
      <c r="D159" s="1">
        <v>45105.723414351851</v>
      </c>
      <c r="E159" t="s">
        <v>169</v>
      </c>
      <c r="J159">
        <v>805</v>
      </c>
      <c r="K159" t="s">
        <v>41</v>
      </c>
      <c r="L159">
        <v>4</v>
      </c>
      <c r="M159">
        <v>2</v>
      </c>
      <c r="N159">
        <v>2</v>
      </c>
      <c r="O159">
        <v>4</v>
      </c>
      <c r="P159">
        <v>2</v>
      </c>
      <c r="Q159">
        <v>7</v>
      </c>
      <c r="R159">
        <v>7</v>
      </c>
      <c r="S159">
        <v>4</v>
      </c>
      <c r="T159">
        <v>3</v>
      </c>
      <c r="U159">
        <v>6</v>
      </c>
      <c r="V159">
        <v>1</v>
      </c>
      <c r="W159">
        <v>5</v>
      </c>
      <c r="X159">
        <v>4</v>
      </c>
      <c r="Y159">
        <v>3</v>
      </c>
      <c r="AL159">
        <v>3</v>
      </c>
      <c r="AM159">
        <v>3</v>
      </c>
      <c r="AN159">
        <v>3</v>
      </c>
      <c r="AO159">
        <v>3</v>
      </c>
      <c r="AP159">
        <v>3</v>
      </c>
      <c r="AQ159">
        <v>3</v>
      </c>
      <c r="AR159">
        <v>2</v>
      </c>
      <c r="AS159">
        <v>3</v>
      </c>
      <c r="AT159">
        <v>1</v>
      </c>
      <c r="AU159">
        <v>4</v>
      </c>
      <c r="AV159">
        <v>3</v>
      </c>
      <c r="AW159">
        <v>3</v>
      </c>
      <c r="AX159" s="9">
        <f t="shared" si="31"/>
        <v>4.333333333333333</v>
      </c>
      <c r="AY159" s="10">
        <f t="shared" si="32"/>
        <v>3</v>
      </c>
      <c r="AZ159" s="9" t="str">
        <f t="shared" si="33"/>
        <v>N/A</v>
      </c>
      <c r="BA159" s="10" t="str">
        <f t="shared" si="34"/>
        <v>N/A</v>
      </c>
      <c r="BB159" s="10" t="str">
        <f t="shared" si="35"/>
        <v>N/A</v>
      </c>
      <c r="BC159" s="10" t="str">
        <f t="shared" si="36"/>
        <v>N/A</v>
      </c>
      <c r="BD159" s="9" t="str">
        <f t="shared" si="37"/>
        <v>N/A</v>
      </c>
      <c r="BE159" s="9">
        <f t="shared" si="38"/>
        <v>4.4000000000000004</v>
      </c>
      <c r="BF159" s="10">
        <f t="shared" si="39"/>
        <v>3</v>
      </c>
      <c r="BG159">
        <f t="shared" si="40"/>
        <v>4</v>
      </c>
      <c r="BH159" t="str">
        <f t="shared" si="41"/>
        <v>N/A</v>
      </c>
      <c r="BI159" t="str">
        <f t="shared" si="42"/>
        <v>N/A</v>
      </c>
      <c r="BJ159" t="str">
        <f t="shared" si="43"/>
        <v>N/A</v>
      </c>
      <c r="BK159">
        <f t="shared" si="44"/>
        <v>0</v>
      </c>
      <c r="BL159" t="str">
        <f t="shared" si="45"/>
        <v>N/A</v>
      </c>
    </row>
    <row r="160" spans="1:64" x14ac:dyDescent="0.2">
      <c r="A160">
        <v>114356043551</v>
      </c>
      <c r="B160">
        <v>426449233</v>
      </c>
      <c r="C160" s="1">
        <v>45105.909502314818</v>
      </c>
      <c r="D160" s="1">
        <v>45105.913657407407</v>
      </c>
      <c r="E160" t="s">
        <v>166</v>
      </c>
      <c r="J160">
        <v>809</v>
      </c>
      <c r="K160" t="s">
        <v>53</v>
      </c>
      <c r="L160">
        <v>5</v>
      </c>
      <c r="M160">
        <v>2</v>
      </c>
      <c r="N160">
        <v>4</v>
      </c>
      <c r="O160">
        <v>6</v>
      </c>
      <c r="P160">
        <v>2</v>
      </c>
      <c r="Q160">
        <v>7</v>
      </c>
      <c r="R160">
        <v>7</v>
      </c>
      <c r="S160">
        <v>7</v>
      </c>
      <c r="T160">
        <v>5</v>
      </c>
      <c r="U160">
        <v>7</v>
      </c>
      <c r="V160">
        <v>1</v>
      </c>
      <c r="W160">
        <v>6</v>
      </c>
      <c r="X160">
        <v>3</v>
      </c>
      <c r="Y160">
        <v>5</v>
      </c>
      <c r="AC160">
        <v>4</v>
      </c>
      <c r="AD160">
        <v>3</v>
      </c>
      <c r="AE160">
        <v>5</v>
      </c>
      <c r="AL160">
        <v>2</v>
      </c>
      <c r="AM160">
        <v>2</v>
      </c>
      <c r="AN160">
        <v>2</v>
      </c>
      <c r="AO160">
        <v>5</v>
      </c>
      <c r="AP160">
        <v>5</v>
      </c>
      <c r="AQ160">
        <v>5</v>
      </c>
      <c r="AR160">
        <v>1</v>
      </c>
      <c r="AS160">
        <v>1</v>
      </c>
      <c r="AT160">
        <v>1</v>
      </c>
      <c r="AU160">
        <v>5</v>
      </c>
      <c r="AV160">
        <v>5</v>
      </c>
      <c r="AW160">
        <v>5</v>
      </c>
      <c r="AX160" s="9">
        <f t="shared" si="31"/>
        <v>6.333333333333333</v>
      </c>
      <c r="AY160" s="10">
        <f t="shared" si="32"/>
        <v>7</v>
      </c>
      <c r="AZ160" s="9">
        <f t="shared" si="33"/>
        <v>3</v>
      </c>
      <c r="BA160" s="10">
        <f t="shared" si="34"/>
        <v>3</v>
      </c>
      <c r="BB160" s="10">
        <f t="shared" si="35"/>
        <v>3</v>
      </c>
      <c r="BC160" s="10">
        <f t="shared" si="36"/>
        <v>3</v>
      </c>
      <c r="BD160" s="9">
        <f t="shared" si="37"/>
        <v>2</v>
      </c>
      <c r="BE160" s="9">
        <f t="shared" si="38"/>
        <v>5.2</v>
      </c>
      <c r="BF160" s="10">
        <f t="shared" si="39"/>
        <v>3.5</v>
      </c>
      <c r="BG160">
        <f t="shared" si="40"/>
        <v>12</v>
      </c>
      <c r="BH160">
        <f t="shared" si="41"/>
        <v>2.6666666666666665</v>
      </c>
      <c r="BI160">
        <f t="shared" si="42"/>
        <v>2.3333333333333335</v>
      </c>
      <c r="BJ160">
        <f t="shared" si="43"/>
        <v>4</v>
      </c>
      <c r="BK160">
        <f t="shared" si="44"/>
        <v>4</v>
      </c>
      <c r="BL160">
        <f t="shared" si="45"/>
        <v>4</v>
      </c>
    </row>
    <row r="161" spans="1:64" x14ac:dyDescent="0.2">
      <c r="A161">
        <v>114356347327</v>
      </c>
      <c r="B161">
        <v>426449233</v>
      </c>
      <c r="C161" s="1">
        <v>45106.339513888888</v>
      </c>
      <c r="D161" s="1">
        <v>45106.342719907407</v>
      </c>
      <c r="E161" t="s">
        <v>163</v>
      </c>
      <c r="J161">
        <v>821</v>
      </c>
      <c r="K161" t="s">
        <v>47</v>
      </c>
      <c r="L161">
        <v>6</v>
      </c>
      <c r="M161">
        <v>3</v>
      </c>
      <c r="N161">
        <v>3</v>
      </c>
      <c r="O161">
        <v>1</v>
      </c>
      <c r="P161">
        <v>3</v>
      </c>
      <c r="Q161">
        <v>1</v>
      </c>
      <c r="R161">
        <v>7</v>
      </c>
      <c r="S161">
        <v>7</v>
      </c>
      <c r="T161">
        <v>4</v>
      </c>
      <c r="U161">
        <v>7</v>
      </c>
      <c r="V161">
        <v>1</v>
      </c>
      <c r="W161">
        <v>7</v>
      </c>
      <c r="X161">
        <v>1</v>
      </c>
      <c r="Y161">
        <v>7</v>
      </c>
      <c r="Z161">
        <v>6</v>
      </c>
      <c r="AA161">
        <v>6</v>
      </c>
      <c r="AB161">
        <v>4</v>
      </c>
      <c r="AL161">
        <v>3</v>
      </c>
      <c r="AM161">
        <v>4</v>
      </c>
      <c r="AN161">
        <v>4</v>
      </c>
      <c r="AO161">
        <v>3</v>
      </c>
      <c r="AP161">
        <v>4</v>
      </c>
      <c r="AQ161">
        <v>4</v>
      </c>
      <c r="AR161">
        <v>4</v>
      </c>
      <c r="AS161">
        <v>4</v>
      </c>
      <c r="AT161">
        <v>4</v>
      </c>
      <c r="AU161">
        <v>4</v>
      </c>
      <c r="AV161">
        <v>4</v>
      </c>
      <c r="AW161">
        <v>4</v>
      </c>
      <c r="AX161" s="9">
        <f t="shared" si="31"/>
        <v>6</v>
      </c>
      <c r="AY161" s="10">
        <f t="shared" si="32"/>
        <v>12</v>
      </c>
      <c r="AZ161" s="9">
        <f t="shared" si="33"/>
        <v>0</v>
      </c>
      <c r="BA161" s="10">
        <f t="shared" si="34"/>
        <v>0</v>
      </c>
      <c r="BB161" s="10">
        <f t="shared" si="35"/>
        <v>0</v>
      </c>
      <c r="BC161" s="10">
        <f t="shared" si="36"/>
        <v>0</v>
      </c>
      <c r="BD161" s="9">
        <f t="shared" si="37"/>
        <v>3.6666666666666665</v>
      </c>
      <c r="BE161" s="9">
        <f t="shared" si="38"/>
        <v>3</v>
      </c>
      <c r="BF161" s="10">
        <f t="shared" si="39"/>
        <v>4.75</v>
      </c>
      <c r="BG161">
        <f t="shared" si="40"/>
        <v>1</v>
      </c>
      <c r="BH161">
        <f t="shared" si="41"/>
        <v>3.8888888888888888</v>
      </c>
      <c r="BI161">
        <f t="shared" si="42"/>
        <v>0</v>
      </c>
      <c r="BJ161">
        <f t="shared" si="43"/>
        <v>0</v>
      </c>
      <c r="BK161">
        <f t="shared" si="44"/>
        <v>0</v>
      </c>
      <c r="BL161">
        <f t="shared" si="45"/>
        <v>0</v>
      </c>
    </row>
    <row r="162" spans="1:64" x14ac:dyDescent="0.2">
      <c r="A162">
        <v>114383508463</v>
      </c>
      <c r="B162">
        <v>426449233</v>
      </c>
      <c r="C162" s="1">
        <v>45143.592858796299</v>
      </c>
      <c r="D162" s="1">
        <v>45143.600347222222</v>
      </c>
      <c r="E162" t="s">
        <v>473</v>
      </c>
      <c r="J162">
        <v>829</v>
      </c>
      <c r="K162" t="s">
        <v>53</v>
      </c>
      <c r="L162">
        <v>5</v>
      </c>
      <c r="M162">
        <v>5</v>
      </c>
      <c r="N162">
        <v>3</v>
      </c>
      <c r="O162">
        <v>2</v>
      </c>
      <c r="P162">
        <v>7</v>
      </c>
      <c r="Q162">
        <v>7</v>
      </c>
      <c r="R162">
        <v>6</v>
      </c>
      <c r="S162">
        <v>6</v>
      </c>
      <c r="T162">
        <v>5</v>
      </c>
      <c r="U162">
        <v>7</v>
      </c>
      <c r="V162">
        <v>2</v>
      </c>
      <c r="W162">
        <v>6</v>
      </c>
      <c r="X162">
        <v>3</v>
      </c>
      <c r="Y162">
        <v>7</v>
      </c>
      <c r="AC162">
        <v>5</v>
      </c>
      <c r="AD162">
        <v>2</v>
      </c>
      <c r="AE162">
        <v>4</v>
      </c>
      <c r="AL162">
        <v>4</v>
      </c>
      <c r="AM162">
        <v>1</v>
      </c>
      <c r="AN162">
        <v>5</v>
      </c>
      <c r="AO162">
        <v>4</v>
      </c>
      <c r="AP162">
        <v>4</v>
      </c>
      <c r="AQ162">
        <v>4</v>
      </c>
      <c r="AR162">
        <v>2</v>
      </c>
      <c r="AS162">
        <v>1</v>
      </c>
      <c r="AT162">
        <v>2</v>
      </c>
      <c r="AU162">
        <v>4</v>
      </c>
      <c r="AV162">
        <v>4</v>
      </c>
      <c r="AW162">
        <v>5</v>
      </c>
      <c r="AX162" s="9">
        <f t="shared" si="31"/>
        <v>6</v>
      </c>
      <c r="AY162" s="10">
        <f t="shared" si="32"/>
        <v>8</v>
      </c>
      <c r="AZ162" s="9">
        <f t="shared" si="33"/>
        <v>0.66666666666666663</v>
      </c>
      <c r="BA162" s="10">
        <f t="shared" si="34"/>
        <v>0</v>
      </c>
      <c r="BB162" s="10">
        <f t="shared" si="35"/>
        <v>3</v>
      </c>
      <c r="BC162" s="10">
        <f t="shared" si="36"/>
        <v>-1</v>
      </c>
      <c r="BD162" s="9">
        <f t="shared" si="37"/>
        <v>3.3333333333333335</v>
      </c>
      <c r="BE162" s="9">
        <f t="shared" si="38"/>
        <v>5</v>
      </c>
      <c r="BF162" s="10">
        <f t="shared" si="39"/>
        <v>3.75</v>
      </c>
      <c r="BG162">
        <f t="shared" si="40"/>
        <v>8</v>
      </c>
      <c r="BH162">
        <f t="shared" si="41"/>
        <v>3.1111111111111112</v>
      </c>
      <c r="BI162">
        <f t="shared" si="42"/>
        <v>2</v>
      </c>
      <c r="BJ162">
        <f t="shared" si="43"/>
        <v>3</v>
      </c>
      <c r="BK162">
        <f t="shared" si="44"/>
        <v>3</v>
      </c>
      <c r="BL162">
        <f t="shared" si="45"/>
        <v>2.333333333333333</v>
      </c>
    </row>
    <row r="163" spans="1:64" x14ac:dyDescent="0.2">
      <c r="A163">
        <v>114359847846</v>
      </c>
      <c r="B163">
        <v>426449233</v>
      </c>
      <c r="C163" s="1">
        <v>45111.846018518518</v>
      </c>
      <c r="D163" s="1">
        <v>45111.850983796299</v>
      </c>
      <c r="E163" t="s">
        <v>143</v>
      </c>
      <c r="J163">
        <v>837</v>
      </c>
      <c r="K163" t="s">
        <v>53</v>
      </c>
      <c r="L163">
        <v>7</v>
      </c>
      <c r="M163">
        <v>5</v>
      </c>
      <c r="N163">
        <v>4</v>
      </c>
      <c r="O163">
        <v>4</v>
      </c>
      <c r="P163">
        <v>1</v>
      </c>
      <c r="Q163">
        <v>1</v>
      </c>
      <c r="R163">
        <v>5</v>
      </c>
      <c r="S163">
        <v>7</v>
      </c>
      <c r="T163">
        <v>7</v>
      </c>
      <c r="U163">
        <v>7</v>
      </c>
      <c r="V163">
        <v>5</v>
      </c>
      <c r="W163">
        <v>4</v>
      </c>
      <c r="X163">
        <v>6</v>
      </c>
      <c r="Y163">
        <v>5</v>
      </c>
      <c r="AC163">
        <v>6</v>
      </c>
      <c r="AD163">
        <v>5</v>
      </c>
      <c r="AE163">
        <v>4</v>
      </c>
      <c r="AL163">
        <v>1</v>
      </c>
      <c r="AM163">
        <v>1</v>
      </c>
      <c r="AN163">
        <v>2</v>
      </c>
      <c r="AO163">
        <v>3</v>
      </c>
      <c r="AP163">
        <v>5</v>
      </c>
      <c r="AQ163">
        <v>6</v>
      </c>
      <c r="AR163">
        <v>1</v>
      </c>
      <c r="AS163">
        <v>1</v>
      </c>
      <c r="AT163">
        <v>1</v>
      </c>
      <c r="AU163">
        <v>5</v>
      </c>
      <c r="AV163">
        <v>5</v>
      </c>
      <c r="AW163">
        <v>6</v>
      </c>
      <c r="AX163" s="9">
        <f t="shared" si="31"/>
        <v>7</v>
      </c>
      <c r="AY163" s="10">
        <f t="shared" si="32"/>
        <v>-2</v>
      </c>
      <c r="AZ163" s="9">
        <f t="shared" si="33"/>
        <v>3.3333333333333335</v>
      </c>
      <c r="BA163" s="10">
        <f t="shared" si="34"/>
        <v>2</v>
      </c>
      <c r="BB163" s="10">
        <f t="shared" si="35"/>
        <v>4</v>
      </c>
      <c r="BC163" s="10">
        <f t="shared" si="36"/>
        <v>4</v>
      </c>
      <c r="BD163" s="9">
        <f t="shared" si="37"/>
        <v>1.3333333333333333</v>
      </c>
      <c r="BE163" s="9">
        <f t="shared" si="38"/>
        <v>3</v>
      </c>
      <c r="BF163" s="10">
        <f t="shared" si="39"/>
        <v>4</v>
      </c>
      <c r="BG163">
        <f t="shared" si="40"/>
        <v>13</v>
      </c>
      <c r="BH163">
        <f t="shared" si="41"/>
        <v>2.5555555555555554</v>
      </c>
      <c r="BI163">
        <f t="shared" si="42"/>
        <v>2.6666666666666665</v>
      </c>
      <c r="BJ163">
        <f t="shared" si="43"/>
        <v>4</v>
      </c>
      <c r="BK163">
        <f t="shared" si="44"/>
        <v>4</v>
      </c>
      <c r="BL163">
        <f t="shared" si="45"/>
        <v>3.666666666666667</v>
      </c>
    </row>
    <row r="164" spans="1:64" x14ac:dyDescent="0.2">
      <c r="A164">
        <v>114359637874</v>
      </c>
      <c r="B164">
        <v>426449233</v>
      </c>
      <c r="C164" s="1">
        <v>45111.509236111109</v>
      </c>
      <c r="D164" s="1">
        <v>45111.512291666666</v>
      </c>
      <c r="E164" t="s">
        <v>146</v>
      </c>
      <c r="J164">
        <v>841</v>
      </c>
      <c r="K164" t="s">
        <v>47</v>
      </c>
      <c r="L164">
        <v>6</v>
      </c>
      <c r="M164">
        <v>6</v>
      </c>
      <c r="N164">
        <v>2</v>
      </c>
      <c r="O164">
        <v>2</v>
      </c>
      <c r="P164">
        <v>6</v>
      </c>
      <c r="Q164">
        <v>2</v>
      </c>
      <c r="R164">
        <v>4</v>
      </c>
      <c r="S164">
        <v>4</v>
      </c>
      <c r="T164">
        <v>5</v>
      </c>
      <c r="U164">
        <v>6</v>
      </c>
      <c r="V164">
        <v>2</v>
      </c>
      <c r="W164">
        <v>6</v>
      </c>
      <c r="X164">
        <v>2</v>
      </c>
      <c r="Y164">
        <v>6</v>
      </c>
      <c r="Z164">
        <v>5</v>
      </c>
      <c r="AA164">
        <v>4</v>
      </c>
      <c r="AB164">
        <v>5</v>
      </c>
      <c r="AL164">
        <v>4</v>
      </c>
      <c r="AM164">
        <v>5</v>
      </c>
      <c r="AN164">
        <v>4</v>
      </c>
      <c r="AO164">
        <v>4</v>
      </c>
      <c r="AP164">
        <v>2</v>
      </c>
      <c r="AQ164">
        <v>3</v>
      </c>
      <c r="AR164">
        <v>3</v>
      </c>
      <c r="AS164">
        <v>2</v>
      </c>
      <c r="AT164">
        <v>3</v>
      </c>
      <c r="AU164">
        <v>3</v>
      </c>
      <c r="AV164">
        <v>1</v>
      </c>
      <c r="AW164">
        <v>2</v>
      </c>
      <c r="AX164" s="9">
        <f t="shared" si="31"/>
        <v>5</v>
      </c>
      <c r="AY164" s="10">
        <f t="shared" si="32"/>
        <v>8</v>
      </c>
      <c r="AZ164" s="9">
        <f t="shared" si="33"/>
        <v>1.3333333333333333</v>
      </c>
      <c r="BA164" s="10">
        <f t="shared" si="34"/>
        <v>0</v>
      </c>
      <c r="BB164" s="10">
        <f t="shared" si="35"/>
        <v>3</v>
      </c>
      <c r="BC164" s="10">
        <f t="shared" si="36"/>
        <v>1</v>
      </c>
      <c r="BD164" s="9">
        <f t="shared" si="37"/>
        <v>3</v>
      </c>
      <c r="BE164" s="9">
        <f t="shared" si="38"/>
        <v>3.2</v>
      </c>
      <c r="BF164" s="10">
        <f t="shared" si="39"/>
        <v>4.5</v>
      </c>
      <c r="BG164">
        <f t="shared" si="40"/>
        <v>7</v>
      </c>
      <c r="BH164">
        <f t="shared" si="41"/>
        <v>2.5555555555555554</v>
      </c>
      <c r="BI164">
        <f t="shared" si="42"/>
        <v>3.333333333333333</v>
      </c>
      <c r="BJ164">
        <f t="shared" si="43"/>
        <v>4</v>
      </c>
      <c r="BK164">
        <f t="shared" si="44"/>
        <v>4</v>
      </c>
      <c r="BL164">
        <f t="shared" si="45"/>
        <v>2.333333333333333</v>
      </c>
    </row>
    <row r="165" spans="1:64" x14ac:dyDescent="0.2">
      <c r="A165">
        <v>114359216452</v>
      </c>
      <c r="B165">
        <v>426449233</v>
      </c>
      <c r="C165" s="1">
        <v>45110.798796296294</v>
      </c>
      <c r="D165" s="1">
        <v>45110.801701388889</v>
      </c>
      <c r="E165" t="s">
        <v>152</v>
      </c>
      <c r="J165">
        <v>853</v>
      </c>
      <c r="K165" t="s">
        <v>43</v>
      </c>
      <c r="L165">
        <v>5</v>
      </c>
      <c r="M165">
        <v>6</v>
      </c>
      <c r="N165">
        <v>4</v>
      </c>
      <c r="O165">
        <v>5</v>
      </c>
      <c r="P165">
        <v>1</v>
      </c>
      <c r="Q165">
        <v>7</v>
      </c>
      <c r="R165">
        <v>1</v>
      </c>
      <c r="S165">
        <v>7</v>
      </c>
      <c r="T165">
        <v>6</v>
      </c>
      <c r="U165">
        <v>4</v>
      </c>
      <c r="V165">
        <v>3</v>
      </c>
      <c r="W165">
        <v>5</v>
      </c>
      <c r="X165">
        <v>2</v>
      </c>
      <c r="Y165">
        <v>6</v>
      </c>
      <c r="AI165">
        <v>3</v>
      </c>
      <c r="AJ165">
        <v>5</v>
      </c>
      <c r="AK165">
        <v>6</v>
      </c>
      <c r="AL165">
        <v>2</v>
      </c>
      <c r="AM165">
        <v>1</v>
      </c>
      <c r="AN165">
        <v>2</v>
      </c>
      <c r="AO165">
        <v>3</v>
      </c>
      <c r="AP165">
        <v>2</v>
      </c>
      <c r="AQ165">
        <v>4</v>
      </c>
      <c r="AR165">
        <v>1</v>
      </c>
      <c r="AS165">
        <v>1</v>
      </c>
      <c r="AT165">
        <v>1</v>
      </c>
      <c r="AU165">
        <v>5</v>
      </c>
      <c r="AV165">
        <v>6</v>
      </c>
      <c r="AW165">
        <v>6</v>
      </c>
      <c r="AX165" s="9">
        <f t="shared" si="31"/>
        <v>5.666666666666667</v>
      </c>
      <c r="AY165" s="10">
        <f t="shared" si="32"/>
        <v>6</v>
      </c>
      <c r="AZ165" s="9">
        <f t="shared" si="33"/>
        <v>4.666666666666667</v>
      </c>
      <c r="BA165" s="10">
        <f t="shared" si="34"/>
        <v>4</v>
      </c>
      <c r="BB165" s="10">
        <f t="shared" si="35"/>
        <v>5</v>
      </c>
      <c r="BC165" s="10">
        <f t="shared" si="36"/>
        <v>5</v>
      </c>
      <c r="BD165" s="9">
        <f t="shared" si="37"/>
        <v>1</v>
      </c>
      <c r="BE165" s="9">
        <f t="shared" si="38"/>
        <v>3.6</v>
      </c>
      <c r="BF165" s="10">
        <f t="shared" si="39"/>
        <v>4</v>
      </c>
      <c r="BG165">
        <f t="shared" si="40"/>
        <v>14</v>
      </c>
      <c r="BH165">
        <f t="shared" si="41"/>
        <v>1.8888888888888888</v>
      </c>
      <c r="BI165">
        <f t="shared" si="42"/>
        <v>4.666666666666667</v>
      </c>
      <c r="BJ165">
        <f t="shared" si="43"/>
        <v>5</v>
      </c>
      <c r="BK165">
        <f t="shared" si="44"/>
        <v>5</v>
      </c>
      <c r="BL165">
        <f t="shared" si="45"/>
        <v>4.666666666666667</v>
      </c>
    </row>
    <row r="166" spans="1:64" x14ac:dyDescent="0.2">
      <c r="A166">
        <v>114359824850</v>
      </c>
      <c r="B166">
        <v>426449233</v>
      </c>
      <c r="C166" s="1">
        <v>45111.793599537035</v>
      </c>
      <c r="D166" s="1">
        <v>45111.799444444441</v>
      </c>
      <c r="E166" t="s">
        <v>144</v>
      </c>
      <c r="J166">
        <v>857</v>
      </c>
      <c r="K166" t="s">
        <v>47</v>
      </c>
      <c r="L166">
        <v>2</v>
      </c>
      <c r="M166">
        <v>7</v>
      </c>
      <c r="N166">
        <v>2</v>
      </c>
      <c r="O166">
        <v>1</v>
      </c>
      <c r="P166">
        <v>2</v>
      </c>
      <c r="Q166">
        <v>4</v>
      </c>
      <c r="R166">
        <v>5</v>
      </c>
      <c r="S166">
        <v>6</v>
      </c>
      <c r="T166">
        <v>2</v>
      </c>
      <c r="U166">
        <v>5</v>
      </c>
      <c r="V166">
        <v>2</v>
      </c>
      <c r="W166">
        <v>7</v>
      </c>
      <c r="X166">
        <v>2</v>
      </c>
      <c r="Y166">
        <v>7</v>
      </c>
      <c r="Z166">
        <v>1</v>
      </c>
      <c r="AA166">
        <v>4</v>
      </c>
      <c r="AB166">
        <v>2</v>
      </c>
      <c r="AL166">
        <v>5</v>
      </c>
      <c r="AM166">
        <v>6</v>
      </c>
      <c r="AN166">
        <v>6</v>
      </c>
      <c r="AO166">
        <v>4</v>
      </c>
      <c r="AP166">
        <v>5</v>
      </c>
      <c r="AQ166">
        <v>6</v>
      </c>
      <c r="AR166">
        <v>2</v>
      </c>
      <c r="AS166">
        <v>1</v>
      </c>
      <c r="AT166">
        <v>6</v>
      </c>
      <c r="AU166">
        <v>4</v>
      </c>
      <c r="AV166">
        <v>6</v>
      </c>
      <c r="AW166">
        <v>6</v>
      </c>
      <c r="AX166" s="9">
        <f t="shared" si="31"/>
        <v>4.333333333333333</v>
      </c>
      <c r="AY166" s="10">
        <f t="shared" si="32"/>
        <v>10</v>
      </c>
      <c r="AZ166" s="9">
        <f t="shared" si="33"/>
        <v>0.66666666666666663</v>
      </c>
      <c r="BA166" s="10">
        <f t="shared" si="34"/>
        <v>1</v>
      </c>
      <c r="BB166" s="10">
        <f t="shared" si="35"/>
        <v>1</v>
      </c>
      <c r="BC166" s="10">
        <f t="shared" si="36"/>
        <v>0</v>
      </c>
      <c r="BD166" s="9">
        <f t="shared" si="37"/>
        <v>5</v>
      </c>
      <c r="BE166" s="9">
        <f t="shared" si="38"/>
        <v>2.8</v>
      </c>
      <c r="BF166" s="10">
        <f t="shared" si="39"/>
        <v>3</v>
      </c>
      <c r="BG166">
        <f t="shared" si="40"/>
        <v>8</v>
      </c>
      <c r="BH166">
        <f t="shared" si="41"/>
        <v>4.4444444444444446</v>
      </c>
      <c r="BI166">
        <f t="shared" si="42"/>
        <v>2</v>
      </c>
      <c r="BJ166">
        <f t="shared" si="43"/>
        <v>5</v>
      </c>
      <c r="BK166">
        <f t="shared" si="44"/>
        <v>5</v>
      </c>
      <c r="BL166">
        <f t="shared" si="45"/>
        <v>2.666666666666667</v>
      </c>
    </row>
    <row r="167" spans="1:64" x14ac:dyDescent="0.2">
      <c r="A167">
        <v>114359576006</v>
      </c>
      <c r="B167">
        <v>426449233</v>
      </c>
      <c r="C167" s="1">
        <v>45111.434537037036</v>
      </c>
      <c r="D167" s="1">
        <v>45111.443726851852</v>
      </c>
      <c r="E167" t="s">
        <v>149</v>
      </c>
      <c r="J167">
        <v>861</v>
      </c>
      <c r="K167" t="s">
        <v>47</v>
      </c>
      <c r="L167">
        <v>7</v>
      </c>
      <c r="M167">
        <v>7</v>
      </c>
      <c r="N167">
        <v>5</v>
      </c>
      <c r="O167">
        <v>2</v>
      </c>
      <c r="P167">
        <v>6</v>
      </c>
      <c r="Q167">
        <v>5</v>
      </c>
      <c r="R167">
        <v>7</v>
      </c>
      <c r="S167">
        <v>5</v>
      </c>
      <c r="T167">
        <v>6</v>
      </c>
      <c r="U167">
        <v>6</v>
      </c>
      <c r="V167">
        <v>2</v>
      </c>
      <c r="W167">
        <v>6</v>
      </c>
      <c r="X167">
        <v>2</v>
      </c>
      <c r="Y167">
        <v>7</v>
      </c>
      <c r="Z167">
        <v>2</v>
      </c>
      <c r="AA167">
        <v>4</v>
      </c>
      <c r="AB167">
        <v>6</v>
      </c>
      <c r="AL167">
        <v>6</v>
      </c>
      <c r="AM167">
        <v>6</v>
      </c>
      <c r="AN167">
        <v>6</v>
      </c>
      <c r="AO167">
        <v>3</v>
      </c>
      <c r="AP167">
        <v>3</v>
      </c>
      <c r="AQ167">
        <v>4</v>
      </c>
      <c r="AR167">
        <v>4</v>
      </c>
      <c r="AS167">
        <v>3</v>
      </c>
      <c r="AT167">
        <v>3</v>
      </c>
      <c r="AU167">
        <v>2</v>
      </c>
      <c r="AV167">
        <v>1</v>
      </c>
      <c r="AW167">
        <v>2</v>
      </c>
      <c r="AX167" s="9">
        <f t="shared" si="31"/>
        <v>5.666666666666667</v>
      </c>
      <c r="AY167" s="10">
        <f t="shared" si="32"/>
        <v>9</v>
      </c>
      <c r="AZ167" s="9">
        <f t="shared" si="33"/>
        <v>2.6666666666666665</v>
      </c>
      <c r="BA167" s="10">
        <f t="shared" si="34"/>
        <v>3</v>
      </c>
      <c r="BB167" s="10">
        <f t="shared" si="35"/>
        <v>3</v>
      </c>
      <c r="BC167" s="10">
        <f t="shared" si="36"/>
        <v>2</v>
      </c>
      <c r="BD167" s="9">
        <f t="shared" si="37"/>
        <v>3.3333333333333335</v>
      </c>
      <c r="BE167" s="9">
        <f t="shared" si="38"/>
        <v>5</v>
      </c>
      <c r="BF167" s="10">
        <f t="shared" si="39"/>
        <v>4.5</v>
      </c>
      <c r="BG167">
        <f t="shared" si="40"/>
        <v>13</v>
      </c>
      <c r="BH167">
        <f t="shared" si="41"/>
        <v>2.7777777777777777</v>
      </c>
      <c r="BI167">
        <f t="shared" si="42"/>
        <v>3.6666666666666665</v>
      </c>
      <c r="BJ167">
        <f t="shared" si="43"/>
        <v>5</v>
      </c>
      <c r="BK167">
        <f t="shared" si="44"/>
        <v>5</v>
      </c>
      <c r="BL167">
        <f t="shared" si="45"/>
        <v>4.333333333333333</v>
      </c>
    </row>
    <row r="168" spans="1:64" x14ac:dyDescent="0.2">
      <c r="A168">
        <v>114359651493</v>
      </c>
      <c r="B168">
        <v>426449233</v>
      </c>
      <c r="C168" s="1">
        <v>45111.525914351849</v>
      </c>
      <c r="D168" s="1">
        <v>45111.541805555556</v>
      </c>
      <c r="E168" t="s">
        <v>145</v>
      </c>
      <c r="J168">
        <v>869</v>
      </c>
      <c r="K168" t="s">
        <v>43</v>
      </c>
      <c r="L168">
        <v>3</v>
      </c>
      <c r="M168">
        <v>3</v>
      </c>
      <c r="N168">
        <v>2</v>
      </c>
      <c r="O168">
        <v>3</v>
      </c>
      <c r="P168">
        <v>2</v>
      </c>
      <c r="Q168">
        <v>4</v>
      </c>
      <c r="R168">
        <v>5</v>
      </c>
      <c r="S168">
        <v>5</v>
      </c>
      <c r="T168">
        <v>5</v>
      </c>
      <c r="U168">
        <v>5</v>
      </c>
      <c r="V168">
        <v>2</v>
      </c>
      <c r="W168">
        <v>3</v>
      </c>
      <c r="X168">
        <v>2</v>
      </c>
      <c r="Y168">
        <v>5</v>
      </c>
      <c r="AI168">
        <v>3</v>
      </c>
      <c r="AJ168">
        <v>5</v>
      </c>
      <c r="AK168">
        <v>5</v>
      </c>
      <c r="AL168">
        <v>3</v>
      </c>
      <c r="AM168">
        <v>3</v>
      </c>
      <c r="AN168">
        <v>2</v>
      </c>
      <c r="AO168">
        <v>3</v>
      </c>
      <c r="AP168">
        <v>3</v>
      </c>
      <c r="AQ168">
        <v>3</v>
      </c>
      <c r="AR168">
        <v>2</v>
      </c>
      <c r="AS168">
        <v>1</v>
      </c>
      <c r="AT168">
        <v>2</v>
      </c>
      <c r="AU168">
        <v>6</v>
      </c>
      <c r="AV168">
        <v>4</v>
      </c>
      <c r="AW168">
        <v>4</v>
      </c>
      <c r="AX168" s="9">
        <f t="shared" si="31"/>
        <v>5</v>
      </c>
      <c r="AY168" s="10">
        <f t="shared" si="32"/>
        <v>4</v>
      </c>
      <c r="AZ168" s="9">
        <f t="shared" si="33"/>
        <v>3</v>
      </c>
      <c r="BA168" s="10">
        <f t="shared" si="34"/>
        <v>4</v>
      </c>
      <c r="BB168" s="10">
        <f t="shared" si="35"/>
        <v>3</v>
      </c>
      <c r="BC168" s="10">
        <f t="shared" si="36"/>
        <v>2</v>
      </c>
      <c r="BD168" s="9">
        <f t="shared" si="37"/>
        <v>1.6666666666666667</v>
      </c>
      <c r="BE168" s="9">
        <f t="shared" si="38"/>
        <v>3.2</v>
      </c>
      <c r="BF168" s="10">
        <f t="shared" si="39"/>
        <v>4</v>
      </c>
      <c r="BG168">
        <f t="shared" si="40"/>
        <v>9</v>
      </c>
      <c r="BH168">
        <f t="shared" si="41"/>
        <v>2.4444444444444446</v>
      </c>
      <c r="BI168">
        <f t="shared" si="42"/>
        <v>1.6666666666666665</v>
      </c>
      <c r="BJ168">
        <f t="shared" si="43"/>
        <v>3</v>
      </c>
      <c r="BK168">
        <f t="shared" si="44"/>
        <v>3</v>
      </c>
      <c r="BL168">
        <f t="shared" si="45"/>
        <v>3</v>
      </c>
    </row>
    <row r="169" spans="1:64" x14ac:dyDescent="0.2">
      <c r="A169">
        <v>114359581424</v>
      </c>
      <c r="B169">
        <v>426449233</v>
      </c>
      <c r="C169" s="1">
        <v>45111.440868055557</v>
      </c>
      <c r="D169" s="1">
        <v>45111.446840277778</v>
      </c>
      <c r="E169" t="s">
        <v>148</v>
      </c>
      <c r="J169">
        <v>873</v>
      </c>
      <c r="K169" t="s">
        <v>43</v>
      </c>
      <c r="L169">
        <v>4</v>
      </c>
      <c r="M169">
        <v>6</v>
      </c>
      <c r="N169">
        <v>2</v>
      </c>
      <c r="O169">
        <v>4</v>
      </c>
      <c r="P169">
        <v>1</v>
      </c>
      <c r="Q169">
        <v>6</v>
      </c>
      <c r="R169">
        <v>2</v>
      </c>
      <c r="S169">
        <v>7</v>
      </c>
      <c r="T169">
        <v>5</v>
      </c>
      <c r="U169">
        <v>5</v>
      </c>
      <c r="V169">
        <v>4</v>
      </c>
      <c r="W169">
        <v>6</v>
      </c>
      <c r="X169">
        <v>6</v>
      </c>
      <c r="Y169">
        <v>7</v>
      </c>
      <c r="AI169">
        <v>3</v>
      </c>
      <c r="AJ169">
        <v>3</v>
      </c>
      <c r="AK169">
        <v>4</v>
      </c>
      <c r="AL169">
        <v>3</v>
      </c>
      <c r="AM169">
        <v>3</v>
      </c>
      <c r="AN169">
        <v>4</v>
      </c>
      <c r="AO169">
        <v>4</v>
      </c>
      <c r="AP169">
        <v>4</v>
      </c>
      <c r="AQ169">
        <v>4</v>
      </c>
      <c r="AR169">
        <v>2</v>
      </c>
      <c r="AS169">
        <v>1</v>
      </c>
      <c r="AT169">
        <v>2</v>
      </c>
      <c r="AU169">
        <v>4</v>
      </c>
      <c r="AV169">
        <v>3</v>
      </c>
      <c r="AW169">
        <v>4</v>
      </c>
      <c r="AX169" s="9">
        <f t="shared" si="31"/>
        <v>5.666666666666667</v>
      </c>
      <c r="AY169" s="10">
        <f t="shared" si="32"/>
        <v>3</v>
      </c>
      <c r="AZ169" s="9">
        <f t="shared" si="33"/>
        <v>2</v>
      </c>
      <c r="BA169" s="10">
        <f t="shared" si="34"/>
        <v>2</v>
      </c>
      <c r="BB169" s="10">
        <f t="shared" si="35"/>
        <v>2</v>
      </c>
      <c r="BC169" s="10">
        <f t="shared" si="36"/>
        <v>2</v>
      </c>
      <c r="BD169" s="9">
        <f t="shared" si="37"/>
        <v>1.6666666666666667</v>
      </c>
      <c r="BE169" s="9">
        <f t="shared" si="38"/>
        <v>3</v>
      </c>
      <c r="BF169" s="10">
        <f t="shared" si="39"/>
        <v>3.25</v>
      </c>
      <c r="BG169">
        <f t="shared" si="40"/>
        <v>7</v>
      </c>
      <c r="BH169">
        <f t="shared" si="41"/>
        <v>3</v>
      </c>
      <c r="BI169">
        <f t="shared" si="42"/>
        <v>0.33333333333333348</v>
      </c>
      <c r="BJ169">
        <f t="shared" si="43"/>
        <v>2</v>
      </c>
      <c r="BK169">
        <f t="shared" si="44"/>
        <v>3</v>
      </c>
      <c r="BL169">
        <f t="shared" si="45"/>
        <v>1.9999999999999998</v>
      </c>
    </row>
    <row r="170" spans="1:64" x14ac:dyDescent="0.2">
      <c r="A170">
        <v>114359218208</v>
      </c>
      <c r="B170">
        <v>426449233</v>
      </c>
      <c r="C170" s="1">
        <v>45110.802164351851</v>
      </c>
      <c r="D170" s="1">
        <v>45110.807905092595</v>
      </c>
      <c r="E170" t="s">
        <v>151</v>
      </c>
      <c r="J170">
        <v>877</v>
      </c>
      <c r="K170" t="s">
        <v>43</v>
      </c>
      <c r="L170">
        <v>2</v>
      </c>
      <c r="M170">
        <v>4</v>
      </c>
      <c r="N170">
        <v>3</v>
      </c>
      <c r="O170">
        <v>3</v>
      </c>
      <c r="P170">
        <v>1</v>
      </c>
      <c r="Q170">
        <v>5</v>
      </c>
      <c r="R170">
        <v>3</v>
      </c>
      <c r="S170">
        <v>4</v>
      </c>
      <c r="T170">
        <v>5</v>
      </c>
      <c r="U170">
        <v>6</v>
      </c>
      <c r="V170">
        <v>1</v>
      </c>
      <c r="W170">
        <v>6</v>
      </c>
      <c r="X170">
        <v>4</v>
      </c>
      <c r="Y170">
        <v>4</v>
      </c>
      <c r="AI170">
        <v>3</v>
      </c>
      <c r="AJ170">
        <v>4</v>
      </c>
      <c r="AK170">
        <v>4</v>
      </c>
      <c r="AL170">
        <v>3</v>
      </c>
      <c r="AM170">
        <v>3</v>
      </c>
      <c r="AN170">
        <v>3</v>
      </c>
      <c r="AO170">
        <v>3</v>
      </c>
      <c r="AP170">
        <v>3</v>
      </c>
      <c r="AQ170">
        <v>3</v>
      </c>
      <c r="AR170">
        <v>2</v>
      </c>
      <c r="AS170">
        <v>2</v>
      </c>
      <c r="AT170">
        <v>2</v>
      </c>
      <c r="AU170">
        <v>4</v>
      </c>
      <c r="AV170">
        <v>4</v>
      </c>
      <c r="AW170">
        <v>4</v>
      </c>
      <c r="AX170" s="9">
        <f t="shared" si="31"/>
        <v>5</v>
      </c>
      <c r="AY170" s="10">
        <f t="shared" si="32"/>
        <v>5</v>
      </c>
      <c r="AZ170" s="9">
        <f t="shared" si="33"/>
        <v>2</v>
      </c>
      <c r="BA170" s="10">
        <f t="shared" si="34"/>
        <v>2</v>
      </c>
      <c r="BB170" s="10">
        <f t="shared" si="35"/>
        <v>2</v>
      </c>
      <c r="BC170" s="10">
        <f t="shared" si="36"/>
        <v>2</v>
      </c>
      <c r="BD170" s="9">
        <f t="shared" si="37"/>
        <v>2</v>
      </c>
      <c r="BE170" s="9">
        <f t="shared" si="38"/>
        <v>3</v>
      </c>
      <c r="BF170" s="10">
        <f t="shared" si="39"/>
        <v>3.5</v>
      </c>
      <c r="BG170">
        <f t="shared" si="40"/>
        <v>6</v>
      </c>
      <c r="BH170">
        <f t="shared" si="41"/>
        <v>2.6666666666666665</v>
      </c>
      <c r="BI170">
        <f t="shared" si="42"/>
        <v>1.3333333333333335</v>
      </c>
      <c r="BJ170">
        <f t="shared" si="43"/>
        <v>2</v>
      </c>
      <c r="BK170">
        <f t="shared" si="44"/>
        <v>2</v>
      </c>
      <c r="BL170">
        <f t="shared" si="45"/>
        <v>2</v>
      </c>
    </row>
    <row r="171" spans="1:64" x14ac:dyDescent="0.2">
      <c r="A171">
        <v>114380175016</v>
      </c>
      <c r="B171">
        <v>426449233</v>
      </c>
      <c r="C171" s="1">
        <v>45139.599502314813</v>
      </c>
      <c r="D171" s="1">
        <v>45139.603946759256</v>
      </c>
      <c r="E171" t="s">
        <v>474</v>
      </c>
      <c r="J171">
        <v>881</v>
      </c>
      <c r="K171" t="s">
        <v>47</v>
      </c>
      <c r="L171">
        <v>5</v>
      </c>
      <c r="M171">
        <v>5</v>
      </c>
      <c r="N171">
        <v>4</v>
      </c>
      <c r="O171">
        <v>6</v>
      </c>
      <c r="P171">
        <v>7</v>
      </c>
      <c r="Q171">
        <v>5</v>
      </c>
      <c r="R171">
        <v>2</v>
      </c>
      <c r="S171">
        <v>6</v>
      </c>
      <c r="T171">
        <v>4</v>
      </c>
      <c r="U171">
        <v>7</v>
      </c>
      <c r="V171">
        <v>1</v>
      </c>
      <c r="W171">
        <v>6</v>
      </c>
      <c r="X171">
        <v>5</v>
      </c>
      <c r="Y171">
        <v>7</v>
      </c>
      <c r="Z171">
        <v>4</v>
      </c>
      <c r="AA171">
        <v>3</v>
      </c>
      <c r="AB171">
        <v>5</v>
      </c>
      <c r="AL171">
        <v>3</v>
      </c>
      <c r="AM171">
        <v>6</v>
      </c>
      <c r="AN171">
        <v>5</v>
      </c>
      <c r="AO171">
        <v>3</v>
      </c>
      <c r="AP171">
        <v>1</v>
      </c>
      <c r="AQ171">
        <v>5</v>
      </c>
      <c r="AR171">
        <v>6</v>
      </c>
      <c r="AS171">
        <v>6</v>
      </c>
      <c r="AT171">
        <v>5</v>
      </c>
      <c r="AU171">
        <v>6</v>
      </c>
      <c r="AV171">
        <v>6</v>
      </c>
      <c r="AW171">
        <v>6</v>
      </c>
      <c r="AX171" s="9">
        <f t="shared" si="31"/>
        <v>5.666666666666667</v>
      </c>
      <c r="AY171" s="10">
        <f t="shared" si="32"/>
        <v>7</v>
      </c>
      <c r="AZ171" s="9">
        <f t="shared" si="33"/>
        <v>1.6666666666666667</v>
      </c>
      <c r="BA171" s="10">
        <f t="shared" si="34"/>
        <v>0</v>
      </c>
      <c r="BB171" s="10">
        <f t="shared" si="35"/>
        <v>5</v>
      </c>
      <c r="BC171" s="10">
        <f t="shared" si="36"/>
        <v>0</v>
      </c>
      <c r="BD171" s="9">
        <f t="shared" si="37"/>
        <v>3</v>
      </c>
      <c r="BE171" s="9">
        <f t="shared" si="38"/>
        <v>4.8</v>
      </c>
      <c r="BF171" s="10">
        <f t="shared" si="39"/>
        <v>3.75</v>
      </c>
      <c r="BG171">
        <f t="shared" si="40"/>
        <v>9</v>
      </c>
      <c r="BH171">
        <f t="shared" si="41"/>
        <v>4.8888888888888893</v>
      </c>
      <c r="BI171">
        <f t="shared" si="42"/>
        <v>1.666666666666667</v>
      </c>
      <c r="BJ171">
        <f t="shared" si="43"/>
        <v>5</v>
      </c>
      <c r="BK171">
        <f t="shared" si="44"/>
        <v>5</v>
      </c>
      <c r="BL171">
        <f t="shared" si="45"/>
        <v>1.666666666666667</v>
      </c>
    </row>
    <row r="172" spans="1:64" x14ac:dyDescent="0.2">
      <c r="A172">
        <v>114360324709</v>
      </c>
      <c r="B172">
        <v>426449233</v>
      </c>
      <c r="C172" s="1">
        <v>45112.539675925924</v>
      </c>
      <c r="D172" s="1">
        <v>45112.543865740743</v>
      </c>
      <c r="E172" t="s">
        <v>140</v>
      </c>
      <c r="J172">
        <v>885</v>
      </c>
      <c r="K172" t="s">
        <v>53</v>
      </c>
      <c r="L172">
        <v>6</v>
      </c>
      <c r="M172">
        <v>6</v>
      </c>
      <c r="N172">
        <v>4</v>
      </c>
      <c r="O172">
        <v>6</v>
      </c>
      <c r="P172">
        <v>2</v>
      </c>
      <c r="Q172">
        <v>7</v>
      </c>
      <c r="R172">
        <v>7</v>
      </c>
      <c r="S172">
        <v>7</v>
      </c>
      <c r="T172">
        <v>4</v>
      </c>
      <c r="U172">
        <v>7</v>
      </c>
      <c r="V172">
        <v>4</v>
      </c>
      <c r="W172">
        <v>5</v>
      </c>
      <c r="X172">
        <v>7</v>
      </c>
      <c r="Y172">
        <v>3</v>
      </c>
      <c r="AC172">
        <v>6</v>
      </c>
      <c r="AD172">
        <v>5</v>
      </c>
      <c r="AE172">
        <v>6</v>
      </c>
      <c r="AL172">
        <v>3</v>
      </c>
      <c r="AM172">
        <v>4</v>
      </c>
      <c r="AN172">
        <v>3</v>
      </c>
      <c r="AO172">
        <v>6</v>
      </c>
      <c r="AP172">
        <v>5</v>
      </c>
      <c r="AQ172">
        <v>6</v>
      </c>
      <c r="AR172">
        <v>1</v>
      </c>
      <c r="AS172">
        <v>1</v>
      </c>
      <c r="AT172">
        <v>1</v>
      </c>
      <c r="AU172">
        <v>6</v>
      </c>
      <c r="AV172">
        <v>5</v>
      </c>
      <c r="AW172">
        <v>6</v>
      </c>
      <c r="AX172" s="9">
        <f t="shared" si="31"/>
        <v>6</v>
      </c>
      <c r="AY172" s="10">
        <f t="shared" si="32"/>
        <v>-3</v>
      </c>
      <c r="AZ172" s="9">
        <f t="shared" si="33"/>
        <v>2.3333333333333335</v>
      </c>
      <c r="BA172" s="10">
        <f t="shared" si="34"/>
        <v>3</v>
      </c>
      <c r="BB172" s="10">
        <f t="shared" si="35"/>
        <v>1</v>
      </c>
      <c r="BC172" s="10">
        <f t="shared" si="36"/>
        <v>3</v>
      </c>
      <c r="BD172" s="9">
        <f t="shared" si="37"/>
        <v>3.3333333333333335</v>
      </c>
      <c r="BE172" s="9">
        <f t="shared" si="38"/>
        <v>5.2</v>
      </c>
      <c r="BF172" s="10">
        <f t="shared" si="39"/>
        <v>5</v>
      </c>
      <c r="BG172">
        <f t="shared" si="40"/>
        <v>14</v>
      </c>
      <c r="BH172">
        <f t="shared" si="41"/>
        <v>3.3333333333333335</v>
      </c>
      <c r="BI172">
        <f t="shared" si="42"/>
        <v>1.6666666666666665</v>
      </c>
      <c r="BJ172">
        <f t="shared" si="43"/>
        <v>4</v>
      </c>
      <c r="BK172">
        <f t="shared" si="44"/>
        <v>4</v>
      </c>
      <c r="BL172">
        <f t="shared" si="45"/>
        <v>4.666666666666667</v>
      </c>
    </row>
    <row r="173" spans="1:64" x14ac:dyDescent="0.2">
      <c r="A173">
        <v>114360288450</v>
      </c>
      <c r="B173">
        <v>426449233</v>
      </c>
      <c r="C173" s="1">
        <v>45112.510335648149</v>
      </c>
      <c r="D173" s="1">
        <v>45112.519675925927</v>
      </c>
      <c r="E173" t="s">
        <v>142</v>
      </c>
      <c r="J173">
        <v>889</v>
      </c>
      <c r="K173" t="s">
        <v>43</v>
      </c>
      <c r="L173">
        <v>5</v>
      </c>
      <c r="M173">
        <v>6</v>
      </c>
      <c r="N173">
        <v>5</v>
      </c>
      <c r="O173">
        <v>5</v>
      </c>
      <c r="P173">
        <v>1</v>
      </c>
      <c r="Q173">
        <v>7</v>
      </c>
      <c r="R173">
        <v>2</v>
      </c>
      <c r="S173">
        <v>6</v>
      </c>
      <c r="T173">
        <v>5</v>
      </c>
      <c r="U173">
        <v>7</v>
      </c>
      <c r="V173">
        <v>2</v>
      </c>
      <c r="W173">
        <v>7</v>
      </c>
      <c r="X173">
        <v>1</v>
      </c>
      <c r="Y173">
        <v>7</v>
      </c>
      <c r="AI173">
        <v>5</v>
      </c>
      <c r="AJ173">
        <v>6</v>
      </c>
      <c r="AK173">
        <v>4</v>
      </c>
      <c r="AL173">
        <v>3</v>
      </c>
      <c r="AM173">
        <v>2</v>
      </c>
      <c r="AN173">
        <v>2</v>
      </c>
      <c r="AO173">
        <v>5</v>
      </c>
      <c r="AP173">
        <v>4</v>
      </c>
      <c r="AQ173">
        <v>5</v>
      </c>
      <c r="AR173">
        <v>1</v>
      </c>
      <c r="AS173">
        <v>1</v>
      </c>
      <c r="AT173">
        <v>1</v>
      </c>
      <c r="AU173">
        <v>5</v>
      </c>
      <c r="AV173">
        <v>5</v>
      </c>
      <c r="AW173">
        <v>5</v>
      </c>
      <c r="AX173" s="9">
        <f t="shared" si="31"/>
        <v>6</v>
      </c>
      <c r="AY173" s="10">
        <f t="shared" si="32"/>
        <v>11</v>
      </c>
      <c r="AZ173" s="9">
        <f t="shared" si="33"/>
        <v>4</v>
      </c>
      <c r="BA173" s="10">
        <f t="shared" si="34"/>
        <v>4</v>
      </c>
      <c r="BB173" s="10">
        <f t="shared" si="35"/>
        <v>4</v>
      </c>
      <c r="BC173" s="10">
        <f t="shared" si="36"/>
        <v>4</v>
      </c>
      <c r="BD173" s="9">
        <f t="shared" si="37"/>
        <v>1</v>
      </c>
      <c r="BE173" s="9">
        <f t="shared" si="38"/>
        <v>4</v>
      </c>
      <c r="BF173" s="10">
        <f t="shared" si="39"/>
        <v>4.5</v>
      </c>
      <c r="BG173">
        <f t="shared" si="40"/>
        <v>12</v>
      </c>
      <c r="BH173">
        <f t="shared" si="41"/>
        <v>2.6666666666666665</v>
      </c>
      <c r="BI173">
        <f t="shared" si="42"/>
        <v>2.6666666666666665</v>
      </c>
      <c r="BJ173">
        <f t="shared" si="43"/>
        <v>4</v>
      </c>
      <c r="BK173">
        <f t="shared" si="44"/>
        <v>4</v>
      </c>
      <c r="BL173">
        <f t="shared" si="45"/>
        <v>4</v>
      </c>
    </row>
    <row r="174" spans="1:64" x14ac:dyDescent="0.2">
      <c r="A174">
        <v>114360471321</v>
      </c>
      <c r="B174">
        <v>426449233</v>
      </c>
      <c r="C174" s="1">
        <v>45112.674305555556</v>
      </c>
      <c r="D174" s="1">
        <v>45112.678530092591</v>
      </c>
      <c r="E174" t="s">
        <v>138</v>
      </c>
      <c r="J174">
        <v>893</v>
      </c>
      <c r="K174" t="s">
        <v>47</v>
      </c>
      <c r="L174">
        <v>7</v>
      </c>
      <c r="M174">
        <v>7</v>
      </c>
      <c r="N174">
        <v>4</v>
      </c>
      <c r="O174">
        <v>1</v>
      </c>
      <c r="P174">
        <v>3</v>
      </c>
      <c r="Q174">
        <v>6</v>
      </c>
      <c r="R174">
        <v>7</v>
      </c>
      <c r="S174">
        <v>7</v>
      </c>
      <c r="T174">
        <v>6</v>
      </c>
      <c r="U174">
        <v>7</v>
      </c>
      <c r="V174">
        <v>1</v>
      </c>
      <c r="W174">
        <v>7</v>
      </c>
      <c r="X174">
        <v>1</v>
      </c>
      <c r="Y174">
        <v>7</v>
      </c>
      <c r="Z174">
        <v>3</v>
      </c>
      <c r="AA174">
        <v>1</v>
      </c>
      <c r="AB174">
        <v>5</v>
      </c>
      <c r="AL174">
        <v>4</v>
      </c>
      <c r="AM174">
        <v>4</v>
      </c>
      <c r="AN174">
        <v>4</v>
      </c>
      <c r="AO174">
        <v>2</v>
      </c>
      <c r="AP174">
        <v>3</v>
      </c>
      <c r="AQ174">
        <v>1</v>
      </c>
      <c r="AR174">
        <v>4</v>
      </c>
      <c r="AS174">
        <v>4</v>
      </c>
      <c r="AT174">
        <v>4</v>
      </c>
      <c r="AU174">
        <v>3</v>
      </c>
      <c r="AV174">
        <v>2</v>
      </c>
      <c r="AW174">
        <v>2</v>
      </c>
      <c r="AX174" s="9">
        <f t="shared" si="31"/>
        <v>6.666666666666667</v>
      </c>
      <c r="AY174" s="10">
        <f t="shared" si="32"/>
        <v>12</v>
      </c>
      <c r="AZ174" s="9">
        <f t="shared" si="33"/>
        <v>2</v>
      </c>
      <c r="BA174" s="10">
        <f t="shared" si="34"/>
        <v>2</v>
      </c>
      <c r="BB174" s="10">
        <f t="shared" si="35"/>
        <v>1</v>
      </c>
      <c r="BC174" s="10">
        <f t="shared" si="36"/>
        <v>3</v>
      </c>
      <c r="BD174" s="9">
        <f t="shared" si="37"/>
        <v>2</v>
      </c>
      <c r="BE174" s="9">
        <f t="shared" si="38"/>
        <v>4.2</v>
      </c>
      <c r="BF174" s="10">
        <f t="shared" si="39"/>
        <v>3.25</v>
      </c>
      <c r="BG174">
        <f t="shared" si="40"/>
        <v>6</v>
      </c>
      <c r="BH174">
        <f t="shared" si="41"/>
        <v>2.7777777777777777</v>
      </c>
      <c r="BI174">
        <f t="shared" si="42"/>
        <v>1</v>
      </c>
      <c r="BJ174">
        <f t="shared" si="43"/>
        <v>2</v>
      </c>
      <c r="BK174">
        <f t="shared" si="44"/>
        <v>2</v>
      </c>
      <c r="BL174">
        <f t="shared" si="45"/>
        <v>2</v>
      </c>
    </row>
    <row r="175" spans="1:64" x14ac:dyDescent="0.2">
      <c r="A175">
        <v>114360508676</v>
      </c>
      <c r="B175">
        <v>426449233</v>
      </c>
      <c r="C175" s="1">
        <v>45112.714050925926</v>
      </c>
      <c r="D175" s="1">
        <v>45112.766064814816</v>
      </c>
      <c r="E175" t="s">
        <v>137</v>
      </c>
      <c r="J175">
        <v>897</v>
      </c>
      <c r="K175" t="s">
        <v>49</v>
      </c>
      <c r="L175">
        <v>6</v>
      </c>
      <c r="M175">
        <v>7</v>
      </c>
      <c r="N175">
        <v>2</v>
      </c>
      <c r="O175">
        <v>1</v>
      </c>
      <c r="P175">
        <v>6</v>
      </c>
      <c r="Q175">
        <v>1</v>
      </c>
      <c r="R175">
        <v>7</v>
      </c>
      <c r="S175">
        <v>5</v>
      </c>
      <c r="T175">
        <v>2</v>
      </c>
      <c r="U175">
        <v>6</v>
      </c>
      <c r="V175">
        <v>5</v>
      </c>
      <c r="W175">
        <v>6</v>
      </c>
      <c r="X175">
        <v>3</v>
      </c>
      <c r="Y175">
        <v>6</v>
      </c>
      <c r="AF175">
        <v>3</v>
      </c>
      <c r="AG175">
        <v>6</v>
      </c>
      <c r="AH175">
        <v>3</v>
      </c>
      <c r="AL175">
        <v>4</v>
      </c>
      <c r="AM175">
        <v>4</v>
      </c>
      <c r="AN175">
        <v>5</v>
      </c>
      <c r="AO175">
        <v>1</v>
      </c>
      <c r="AP175">
        <v>1</v>
      </c>
      <c r="AQ175">
        <v>2</v>
      </c>
      <c r="AR175">
        <v>5</v>
      </c>
      <c r="AS175">
        <v>4</v>
      </c>
      <c r="AT175">
        <v>5</v>
      </c>
      <c r="AU175">
        <v>1</v>
      </c>
      <c r="AV175">
        <v>1</v>
      </c>
      <c r="AW175">
        <v>1</v>
      </c>
      <c r="AX175" s="9">
        <f t="shared" si="31"/>
        <v>4.333333333333333</v>
      </c>
      <c r="AY175" s="10">
        <f t="shared" si="32"/>
        <v>4</v>
      </c>
      <c r="AZ175" s="9">
        <f t="shared" si="33"/>
        <v>3.6666666666666665</v>
      </c>
      <c r="BA175" s="10">
        <f t="shared" si="34"/>
        <v>4</v>
      </c>
      <c r="BB175" s="10">
        <f t="shared" si="35"/>
        <v>3</v>
      </c>
      <c r="BC175" s="10">
        <f t="shared" si="36"/>
        <v>4</v>
      </c>
      <c r="BD175" s="9">
        <f t="shared" si="37"/>
        <v>1</v>
      </c>
      <c r="BE175" s="9">
        <f t="shared" si="38"/>
        <v>3.4</v>
      </c>
      <c r="BF175" s="10">
        <f t="shared" si="39"/>
        <v>4</v>
      </c>
      <c r="BG175">
        <f t="shared" si="40"/>
        <v>11</v>
      </c>
      <c r="BH175">
        <f t="shared" si="41"/>
        <v>2.2222222222222223</v>
      </c>
      <c r="BI175">
        <f t="shared" si="42"/>
        <v>2</v>
      </c>
      <c r="BJ175">
        <f t="shared" si="43"/>
        <v>3</v>
      </c>
      <c r="BK175">
        <f t="shared" si="44"/>
        <v>3</v>
      </c>
      <c r="BL175">
        <f t="shared" si="45"/>
        <v>3.666666666666667</v>
      </c>
    </row>
    <row r="176" spans="1:64" x14ac:dyDescent="0.2">
      <c r="A176">
        <v>114360393094</v>
      </c>
      <c r="B176">
        <v>426449233</v>
      </c>
      <c r="C176" s="1">
        <v>45112.599930555552</v>
      </c>
      <c r="D176" s="1">
        <v>45112.608032407406</v>
      </c>
      <c r="E176" t="s">
        <v>139</v>
      </c>
      <c r="J176">
        <v>901</v>
      </c>
      <c r="K176" t="s">
        <v>45</v>
      </c>
      <c r="L176">
        <v>1</v>
      </c>
      <c r="M176">
        <v>4</v>
      </c>
      <c r="N176">
        <v>5</v>
      </c>
      <c r="O176">
        <v>4</v>
      </c>
      <c r="P176">
        <v>5</v>
      </c>
      <c r="Q176">
        <v>6</v>
      </c>
      <c r="R176">
        <v>4</v>
      </c>
      <c r="S176">
        <v>6</v>
      </c>
      <c r="T176">
        <v>2</v>
      </c>
      <c r="U176">
        <v>7</v>
      </c>
      <c r="V176">
        <v>3</v>
      </c>
      <c r="W176">
        <v>7</v>
      </c>
      <c r="X176">
        <v>1</v>
      </c>
      <c r="Y176">
        <v>4</v>
      </c>
      <c r="AL176">
        <v>4</v>
      </c>
      <c r="AM176">
        <v>5</v>
      </c>
      <c r="AN176">
        <v>5</v>
      </c>
      <c r="AO176">
        <v>4</v>
      </c>
      <c r="AP176">
        <v>4</v>
      </c>
      <c r="AQ176">
        <v>5</v>
      </c>
      <c r="AR176">
        <v>3</v>
      </c>
      <c r="AS176">
        <v>3</v>
      </c>
      <c r="AT176">
        <v>5</v>
      </c>
      <c r="AU176">
        <v>4</v>
      </c>
      <c r="AV176">
        <v>2</v>
      </c>
      <c r="AW176">
        <v>5</v>
      </c>
      <c r="AX176" s="9">
        <f t="shared" si="31"/>
        <v>5</v>
      </c>
      <c r="AY176" s="10">
        <f t="shared" si="32"/>
        <v>7</v>
      </c>
      <c r="AZ176" s="9" t="str">
        <f t="shared" si="33"/>
        <v>N/A</v>
      </c>
      <c r="BA176" s="10" t="str">
        <f t="shared" si="34"/>
        <v>N/A</v>
      </c>
      <c r="BB176" s="10" t="str">
        <f t="shared" si="35"/>
        <v>N/A</v>
      </c>
      <c r="BC176" s="10" t="str">
        <f t="shared" si="36"/>
        <v>N/A</v>
      </c>
      <c r="BD176" s="9" t="str">
        <f t="shared" si="37"/>
        <v>N/A</v>
      </c>
      <c r="BE176" s="9">
        <f t="shared" si="38"/>
        <v>4.8</v>
      </c>
      <c r="BF176" s="10">
        <f t="shared" si="39"/>
        <v>4</v>
      </c>
      <c r="BG176">
        <f t="shared" si="40"/>
        <v>3</v>
      </c>
      <c r="BH176" t="str">
        <f t="shared" si="41"/>
        <v>N/A</v>
      </c>
      <c r="BI176" t="str">
        <f t="shared" si="42"/>
        <v>N/A</v>
      </c>
      <c r="BJ176" t="str">
        <f t="shared" si="43"/>
        <v>N/A</v>
      </c>
      <c r="BK176">
        <f t="shared" si="44"/>
        <v>3</v>
      </c>
      <c r="BL176" t="str">
        <f t="shared" si="45"/>
        <v>N/A</v>
      </c>
    </row>
    <row r="177" spans="1:64" x14ac:dyDescent="0.2">
      <c r="A177">
        <v>114361276593</v>
      </c>
      <c r="B177">
        <v>426449233</v>
      </c>
      <c r="C177" s="1">
        <v>45113.656631944446</v>
      </c>
      <c r="D177" s="1">
        <v>45113.66028935185</v>
      </c>
      <c r="E177" t="s">
        <v>116</v>
      </c>
      <c r="J177">
        <v>909</v>
      </c>
      <c r="K177" t="s">
        <v>53</v>
      </c>
      <c r="L177">
        <v>6</v>
      </c>
      <c r="M177">
        <v>4</v>
      </c>
      <c r="N177">
        <v>2</v>
      </c>
      <c r="O177">
        <v>4</v>
      </c>
      <c r="P177">
        <v>2</v>
      </c>
      <c r="Q177">
        <v>6</v>
      </c>
      <c r="R177">
        <v>4</v>
      </c>
      <c r="S177">
        <v>7</v>
      </c>
      <c r="T177">
        <v>6</v>
      </c>
      <c r="U177">
        <v>7</v>
      </c>
      <c r="V177">
        <v>3</v>
      </c>
      <c r="W177">
        <v>4</v>
      </c>
      <c r="X177">
        <v>4</v>
      </c>
      <c r="Y177">
        <v>7</v>
      </c>
      <c r="AC177">
        <v>5</v>
      </c>
      <c r="AD177">
        <v>4</v>
      </c>
      <c r="AE177">
        <v>3</v>
      </c>
      <c r="AL177">
        <v>2</v>
      </c>
      <c r="AM177">
        <v>2</v>
      </c>
      <c r="AN177">
        <v>2</v>
      </c>
      <c r="AO177">
        <v>6</v>
      </c>
      <c r="AP177">
        <v>6</v>
      </c>
      <c r="AQ177">
        <v>6</v>
      </c>
      <c r="AR177">
        <v>1</v>
      </c>
      <c r="AS177">
        <v>1</v>
      </c>
      <c r="AT177">
        <v>1</v>
      </c>
      <c r="AU177">
        <v>6</v>
      </c>
      <c r="AV177">
        <v>6</v>
      </c>
      <c r="AW177">
        <v>6</v>
      </c>
      <c r="AX177" s="9">
        <f t="shared" si="31"/>
        <v>6.666666666666667</v>
      </c>
      <c r="AY177" s="10">
        <f t="shared" si="32"/>
        <v>4</v>
      </c>
      <c r="AZ177" s="9">
        <f t="shared" si="33"/>
        <v>4</v>
      </c>
      <c r="BA177" s="10">
        <f t="shared" si="34"/>
        <v>4</v>
      </c>
      <c r="BB177" s="10">
        <f t="shared" si="35"/>
        <v>4</v>
      </c>
      <c r="BC177" s="10">
        <f t="shared" si="36"/>
        <v>4</v>
      </c>
      <c r="BD177" s="9">
        <f t="shared" si="37"/>
        <v>2</v>
      </c>
      <c r="BE177" s="9">
        <f t="shared" si="38"/>
        <v>3.6</v>
      </c>
      <c r="BF177" s="10">
        <f t="shared" si="39"/>
        <v>3.5</v>
      </c>
      <c r="BG177">
        <f t="shared" si="40"/>
        <v>15</v>
      </c>
      <c r="BH177">
        <f t="shared" si="41"/>
        <v>3</v>
      </c>
      <c r="BI177">
        <f t="shared" si="42"/>
        <v>3</v>
      </c>
      <c r="BJ177">
        <f t="shared" si="43"/>
        <v>5</v>
      </c>
      <c r="BK177">
        <f t="shared" si="44"/>
        <v>5</v>
      </c>
      <c r="BL177">
        <f t="shared" si="45"/>
        <v>5</v>
      </c>
    </row>
    <row r="178" spans="1:64" x14ac:dyDescent="0.2">
      <c r="A178">
        <v>114360669225</v>
      </c>
      <c r="B178">
        <v>426449233</v>
      </c>
      <c r="C178" s="1">
        <v>45112.944953703707</v>
      </c>
      <c r="D178" s="1">
        <v>45112.952222222222</v>
      </c>
      <c r="E178" t="s">
        <v>135</v>
      </c>
      <c r="J178">
        <v>913</v>
      </c>
      <c r="K178" t="s">
        <v>53</v>
      </c>
      <c r="L178">
        <v>2</v>
      </c>
      <c r="M178">
        <v>7</v>
      </c>
      <c r="N178">
        <v>3</v>
      </c>
      <c r="O178">
        <v>4</v>
      </c>
      <c r="P178">
        <v>5</v>
      </c>
      <c r="Q178">
        <v>6</v>
      </c>
      <c r="R178">
        <v>3</v>
      </c>
      <c r="S178">
        <v>7</v>
      </c>
      <c r="T178">
        <v>4</v>
      </c>
      <c r="U178">
        <v>7</v>
      </c>
      <c r="V178">
        <v>1</v>
      </c>
      <c r="W178">
        <v>6</v>
      </c>
      <c r="X178">
        <v>1</v>
      </c>
      <c r="Y178">
        <v>6</v>
      </c>
      <c r="AC178">
        <v>5</v>
      </c>
      <c r="AD178">
        <v>3</v>
      </c>
      <c r="AE178">
        <v>4</v>
      </c>
      <c r="AL178">
        <v>4</v>
      </c>
      <c r="AM178">
        <v>4</v>
      </c>
      <c r="AN178">
        <v>5</v>
      </c>
      <c r="AO178">
        <v>4</v>
      </c>
      <c r="AP178">
        <v>4</v>
      </c>
      <c r="AQ178">
        <v>5</v>
      </c>
      <c r="AR178">
        <v>3</v>
      </c>
      <c r="AS178">
        <v>2</v>
      </c>
      <c r="AT178">
        <v>4</v>
      </c>
      <c r="AU178">
        <v>3</v>
      </c>
      <c r="AV178">
        <v>3</v>
      </c>
      <c r="AW178">
        <v>3</v>
      </c>
      <c r="AX178" s="9">
        <f t="shared" si="31"/>
        <v>6</v>
      </c>
      <c r="AY178" s="10">
        <f t="shared" si="32"/>
        <v>10</v>
      </c>
      <c r="AZ178" s="9">
        <f t="shared" si="33"/>
        <v>0</v>
      </c>
      <c r="BA178" s="10">
        <f t="shared" si="34"/>
        <v>0</v>
      </c>
      <c r="BB178" s="10">
        <f t="shared" si="35"/>
        <v>0</v>
      </c>
      <c r="BC178" s="10">
        <f t="shared" si="36"/>
        <v>0</v>
      </c>
      <c r="BD178" s="9">
        <f t="shared" si="37"/>
        <v>4.333333333333333</v>
      </c>
      <c r="BE178" s="9">
        <f t="shared" si="38"/>
        <v>4.2</v>
      </c>
      <c r="BF178" s="10">
        <f t="shared" si="39"/>
        <v>4</v>
      </c>
      <c r="BG178">
        <f t="shared" si="40"/>
        <v>4</v>
      </c>
      <c r="BH178">
        <f t="shared" si="41"/>
        <v>3.4444444444444446</v>
      </c>
      <c r="BI178">
        <f t="shared" si="42"/>
        <v>1</v>
      </c>
      <c r="BJ178">
        <f t="shared" si="43"/>
        <v>2</v>
      </c>
      <c r="BK178">
        <f t="shared" si="44"/>
        <v>2</v>
      </c>
      <c r="BL178">
        <f t="shared" si="45"/>
        <v>1.333333333333333</v>
      </c>
    </row>
    <row r="179" spans="1:64" x14ac:dyDescent="0.2">
      <c r="A179">
        <v>114360652688</v>
      </c>
      <c r="B179">
        <v>426449233</v>
      </c>
      <c r="C179" s="1">
        <v>45112.917256944442</v>
      </c>
      <c r="D179" s="1">
        <v>45112.935312499998</v>
      </c>
      <c r="E179" t="s">
        <v>136</v>
      </c>
      <c r="J179">
        <v>921</v>
      </c>
      <c r="K179" t="s">
        <v>49</v>
      </c>
      <c r="L179">
        <v>5</v>
      </c>
      <c r="M179">
        <v>6</v>
      </c>
      <c r="N179">
        <v>5</v>
      </c>
      <c r="O179">
        <v>2</v>
      </c>
      <c r="P179">
        <v>5</v>
      </c>
      <c r="Q179">
        <v>2</v>
      </c>
      <c r="R179">
        <v>5</v>
      </c>
      <c r="S179">
        <v>5</v>
      </c>
      <c r="T179">
        <v>3</v>
      </c>
      <c r="U179">
        <v>6</v>
      </c>
      <c r="V179">
        <v>3</v>
      </c>
      <c r="W179">
        <v>6</v>
      </c>
      <c r="X179">
        <v>2</v>
      </c>
      <c r="Y179">
        <v>6</v>
      </c>
      <c r="AF179">
        <v>4</v>
      </c>
      <c r="AG179">
        <v>5</v>
      </c>
      <c r="AH179">
        <v>3</v>
      </c>
      <c r="AL179">
        <v>4</v>
      </c>
      <c r="AM179">
        <v>4</v>
      </c>
      <c r="AN179">
        <v>4</v>
      </c>
      <c r="AO179">
        <v>2</v>
      </c>
      <c r="AP179">
        <v>2</v>
      </c>
      <c r="AQ179">
        <v>2</v>
      </c>
      <c r="AR179">
        <v>5</v>
      </c>
      <c r="AS179">
        <v>5</v>
      </c>
      <c r="AT179">
        <v>5</v>
      </c>
      <c r="AU179">
        <v>2</v>
      </c>
      <c r="AV179">
        <v>2</v>
      </c>
      <c r="AW179">
        <v>2</v>
      </c>
      <c r="AX179" s="9">
        <f t="shared" si="31"/>
        <v>4.666666666666667</v>
      </c>
      <c r="AY179" s="10">
        <f t="shared" si="32"/>
        <v>7</v>
      </c>
      <c r="AZ179" s="9">
        <f t="shared" si="33"/>
        <v>3</v>
      </c>
      <c r="BA179" s="10">
        <f t="shared" si="34"/>
        <v>3</v>
      </c>
      <c r="BB179" s="10">
        <f t="shared" si="35"/>
        <v>3</v>
      </c>
      <c r="BC179" s="10">
        <f t="shared" si="36"/>
        <v>3</v>
      </c>
      <c r="BD179" s="9">
        <f t="shared" si="37"/>
        <v>2</v>
      </c>
      <c r="BE179" s="9">
        <f t="shared" si="38"/>
        <v>3.8</v>
      </c>
      <c r="BF179" s="10">
        <f t="shared" si="39"/>
        <v>4</v>
      </c>
      <c r="BG179">
        <f t="shared" si="40"/>
        <v>9</v>
      </c>
      <c r="BH179">
        <f t="shared" si="41"/>
        <v>2.6666666666666665</v>
      </c>
      <c r="BI179">
        <f t="shared" si="42"/>
        <v>2.3333333333333335</v>
      </c>
      <c r="BJ179">
        <f t="shared" si="43"/>
        <v>3</v>
      </c>
      <c r="BK179">
        <f t="shared" si="44"/>
        <v>3</v>
      </c>
      <c r="BL179">
        <f t="shared" si="45"/>
        <v>3</v>
      </c>
    </row>
    <row r="180" spans="1:64" x14ac:dyDescent="0.2">
      <c r="A180">
        <v>114360296583</v>
      </c>
      <c r="B180">
        <v>426449233</v>
      </c>
      <c r="C180" s="1">
        <v>45112.516550925924</v>
      </c>
      <c r="D180" s="1">
        <v>45112.521921296298</v>
      </c>
      <c r="E180" t="s">
        <v>141</v>
      </c>
      <c r="J180">
        <v>925</v>
      </c>
      <c r="K180" t="s">
        <v>43</v>
      </c>
      <c r="L180">
        <v>4</v>
      </c>
      <c r="M180">
        <v>7</v>
      </c>
      <c r="N180">
        <v>2</v>
      </c>
      <c r="O180">
        <v>1</v>
      </c>
      <c r="P180">
        <v>1</v>
      </c>
      <c r="Q180">
        <v>5</v>
      </c>
      <c r="R180">
        <v>5</v>
      </c>
      <c r="S180">
        <v>7</v>
      </c>
      <c r="T180">
        <v>6</v>
      </c>
      <c r="U180">
        <v>7</v>
      </c>
      <c r="V180">
        <v>1</v>
      </c>
      <c r="W180">
        <v>6</v>
      </c>
      <c r="X180">
        <v>5</v>
      </c>
      <c r="Y180">
        <v>7</v>
      </c>
      <c r="AI180">
        <v>2</v>
      </c>
      <c r="AJ180">
        <v>6</v>
      </c>
      <c r="AK180">
        <v>6</v>
      </c>
      <c r="AL180">
        <v>3</v>
      </c>
      <c r="AM180">
        <v>1</v>
      </c>
      <c r="AN180">
        <v>4</v>
      </c>
      <c r="AO180">
        <v>4</v>
      </c>
      <c r="AP180">
        <v>5</v>
      </c>
      <c r="AQ180">
        <v>6</v>
      </c>
      <c r="AR180">
        <v>1</v>
      </c>
      <c r="AS180">
        <v>1</v>
      </c>
      <c r="AT180">
        <v>1</v>
      </c>
      <c r="AU180">
        <v>5</v>
      </c>
      <c r="AV180">
        <v>5</v>
      </c>
      <c r="AW180">
        <v>6</v>
      </c>
      <c r="AX180" s="9">
        <f t="shared" si="31"/>
        <v>6.666666666666667</v>
      </c>
      <c r="AY180" s="10">
        <f t="shared" si="32"/>
        <v>7</v>
      </c>
      <c r="AZ180" s="9">
        <f t="shared" si="33"/>
        <v>4.333333333333333</v>
      </c>
      <c r="BA180" s="10">
        <f t="shared" si="34"/>
        <v>4</v>
      </c>
      <c r="BB180" s="10">
        <f t="shared" si="35"/>
        <v>4</v>
      </c>
      <c r="BC180" s="10">
        <f t="shared" si="36"/>
        <v>5</v>
      </c>
      <c r="BD180" s="9">
        <f t="shared" si="37"/>
        <v>1</v>
      </c>
      <c r="BE180" s="9">
        <f t="shared" si="38"/>
        <v>2.8</v>
      </c>
      <c r="BF180" s="10">
        <f t="shared" si="39"/>
        <v>4.25</v>
      </c>
      <c r="BG180">
        <f t="shared" si="40"/>
        <v>13</v>
      </c>
      <c r="BH180">
        <f t="shared" si="41"/>
        <v>2.8888888888888888</v>
      </c>
      <c r="BI180">
        <f t="shared" si="42"/>
        <v>2.6666666666666665</v>
      </c>
      <c r="BJ180">
        <f t="shared" si="43"/>
        <v>4</v>
      </c>
      <c r="BK180">
        <f t="shared" si="44"/>
        <v>4</v>
      </c>
      <c r="BL180">
        <f t="shared" si="45"/>
        <v>4.333333333333333</v>
      </c>
    </row>
    <row r="181" spans="1:64" x14ac:dyDescent="0.2">
      <c r="A181">
        <v>114360770706</v>
      </c>
      <c r="B181">
        <v>426449233</v>
      </c>
      <c r="C181" s="1">
        <v>45113.132511574076</v>
      </c>
      <c r="D181" s="1">
        <v>45113.136446759258</v>
      </c>
      <c r="E181" t="s">
        <v>134</v>
      </c>
      <c r="J181">
        <v>933</v>
      </c>
      <c r="K181" t="s">
        <v>47</v>
      </c>
      <c r="L181">
        <v>5</v>
      </c>
      <c r="M181">
        <v>5</v>
      </c>
      <c r="N181">
        <v>4</v>
      </c>
      <c r="O181">
        <v>1</v>
      </c>
      <c r="P181">
        <v>7</v>
      </c>
      <c r="Q181">
        <v>2</v>
      </c>
      <c r="R181">
        <v>5</v>
      </c>
      <c r="S181">
        <v>7</v>
      </c>
      <c r="T181">
        <v>4</v>
      </c>
      <c r="U181">
        <v>5</v>
      </c>
      <c r="V181">
        <v>1</v>
      </c>
      <c r="W181">
        <v>7</v>
      </c>
      <c r="X181">
        <v>4</v>
      </c>
      <c r="Y181">
        <v>7</v>
      </c>
      <c r="Z181">
        <v>6</v>
      </c>
      <c r="AA181">
        <v>6</v>
      </c>
      <c r="AB181">
        <v>6</v>
      </c>
      <c r="AL181">
        <v>4</v>
      </c>
      <c r="AM181">
        <v>6</v>
      </c>
      <c r="AN181">
        <v>6</v>
      </c>
      <c r="AO181">
        <v>4</v>
      </c>
      <c r="AP181">
        <v>6</v>
      </c>
      <c r="AQ181">
        <v>6</v>
      </c>
      <c r="AR181">
        <v>6</v>
      </c>
      <c r="AS181">
        <v>6</v>
      </c>
      <c r="AT181">
        <v>6</v>
      </c>
      <c r="AU181">
        <v>4</v>
      </c>
      <c r="AV181">
        <v>3</v>
      </c>
      <c r="AW181">
        <v>6</v>
      </c>
      <c r="AX181" s="9">
        <f t="shared" si="31"/>
        <v>5.333333333333333</v>
      </c>
      <c r="AY181" s="10">
        <f t="shared" si="32"/>
        <v>9</v>
      </c>
      <c r="AZ181" s="9">
        <f t="shared" si="33"/>
        <v>0</v>
      </c>
      <c r="BA181" s="10">
        <f t="shared" si="34"/>
        <v>0</v>
      </c>
      <c r="BB181" s="10">
        <f t="shared" si="35"/>
        <v>0</v>
      </c>
      <c r="BC181" s="10">
        <f t="shared" si="36"/>
        <v>0</v>
      </c>
      <c r="BD181" s="9">
        <f t="shared" si="37"/>
        <v>5.333333333333333</v>
      </c>
      <c r="BE181" s="9">
        <f t="shared" si="38"/>
        <v>3.8</v>
      </c>
      <c r="BF181" s="10">
        <f t="shared" si="39"/>
        <v>5.5</v>
      </c>
      <c r="BG181">
        <f t="shared" si="40"/>
        <v>5</v>
      </c>
      <c r="BH181">
        <f t="shared" si="41"/>
        <v>5.2222222222222223</v>
      </c>
      <c r="BI181">
        <f t="shared" si="42"/>
        <v>1</v>
      </c>
      <c r="BJ181">
        <f t="shared" si="43"/>
        <v>3</v>
      </c>
      <c r="BK181">
        <f t="shared" si="44"/>
        <v>3</v>
      </c>
      <c r="BL181">
        <f t="shared" si="45"/>
        <v>1</v>
      </c>
    </row>
    <row r="182" spans="1:64" x14ac:dyDescent="0.2">
      <c r="A182">
        <v>114380444538</v>
      </c>
      <c r="B182">
        <v>426449233</v>
      </c>
      <c r="C182" s="1">
        <v>45139.859201388892</v>
      </c>
      <c r="D182" s="1">
        <v>45139.861655092594</v>
      </c>
      <c r="E182" t="s">
        <v>475</v>
      </c>
      <c r="J182">
        <v>937</v>
      </c>
      <c r="K182" t="s">
        <v>45</v>
      </c>
      <c r="L182">
        <v>4</v>
      </c>
      <c r="M182">
        <v>5</v>
      </c>
      <c r="N182">
        <v>4</v>
      </c>
      <c r="O182">
        <v>1</v>
      </c>
      <c r="P182">
        <v>7</v>
      </c>
      <c r="Q182">
        <v>3</v>
      </c>
      <c r="R182">
        <v>7</v>
      </c>
      <c r="S182">
        <v>5</v>
      </c>
      <c r="T182">
        <v>1</v>
      </c>
      <c r="U182">
        <v>7</v>
      </c>
      <c r="V182">
        <v>4</v>
      </c>
      <c r="W182">
        <v>7</v>
      </c>
      <c r="X182">
        <v>5</v>
      </c>
      <c r="Y182">
        <v>4</v>
      </c>
      <c r="AL182">
        <v>3</v>
      </c>
      <c r="AM182">
        <v>6</v>
      </c>
      <c r="AN182">
        <v>4</v>
      </c>
      <c r="AO182">
        <v>1</v>
      </c>
      <c r="AP182">
        <v>1</v>
      </c>
      <c r="AQ182">
        <v>1</v>
      </c>
      <c r="AR182">
        <v>5</v>
      </c>
      <c r="AS182">
        <v>5</v>
      </c>
      <c r="AT182">
        <v>5</v>
      </c>
      <c r="AU182">
        <v>1</v>
      </c>
      <c r="AV182">
        <v>1</v>
      </c>
      <c r="AW182">
        <v>1</v>
      </c>
      <c r="AX182" s="9">
        <f t="shared" si="31"/>
        <v>4.333333333333333</v>
      </c>
      <c r="AY182" s="10">
        <f t="shared" si="32"/>
        <v>2</v>
      </c>
      <c r="AZ182" s="9" t="str">
        <f t="shared" si="33"/>
        <v>N/A</v>
      </c>
      <c r="BA182" s="10" t="str">
        <f t="shared" si="34"/>
        <v>N/A</v>
      </c>
      <c r="BB182" s="10" t="str">
        <f t="shared" si="35"/>
        <v>N/A</v>
      </c>
      <c r="BC182" s="10" t="str">
        <f t="shared" si="36"/>
        <v>N/A</v>
      </c>
      <c r="BD182" s="9" t="str">
        <f t="shared" si="37"/>
        <v>N/A</v>
      </c>
      <c r="BE182" s="9">
        <f t="shared" si="38"/>
        <v>4.4000000000000004</v>
      </c>
      <c r="BF182" s="10">
        <f t="shared" si="39"/>
        <v>3</v>
      </c>
      <c r="BG182">
        <f t="shared" si="40"/>
        <v>12</v>
      </c>
      <c r="BH182" t="str">
        <f t="shared" si="41"/>
        <v>N/A</v>
      </c>
      <c r="BI182" t="str">
        <f t="shared" si="42"/>
        <v>N/A</v>
      </c>
      <c r="BJ182" t="str">
        <f t="shared" si="43"/>
        <v>N/A</v>
      </c>
      <c r="BK182">
        <f t="shared" si="44"/>
        <v>5</v>
      </c>
      <c r="BL182" t="str">
        <f t="shared" si="45"/>
        <v>N/A</v>
      </c>
    </row>
    <row r="183" spans="1:64" x14ac:dyDescent="0.2">
      <c r="A183">
        <v>114361188163</v>
      </c>
      <c r="B183">
        <v>426449233</v>
      </c>
      <c r="C183" s="1">
        <v>45113.580011574071</v>
      </c>
      <c r="D183" s="1">
        <v>45113.583124999997</v>
      </c>
      <c r="E183" t="s">
        <v>129</v>
      </c>
      <c r="J183">
        <v>941</v>
      </c>
      <c r="K183" t="s">
        <v>45</v>
      </c>
      <c r="L183">
        <v>1</v>
      </c>
      <c r="M183">
        <v>5</v>
      </c>
      <c r="N183">
        <v>4</v>
      </c>
      <c r="O183">
        <v>3</v>
      </c>
      <c r="P183">
        <v>6</v>
      </c>
      <c r="Q183">
        <v>4</v>
      </c>
      <c r="R183">
        <v>7</v>
      </c>
      <c r="S183">
        <v>6</v>
      </c>
      <c r="T183">
        <v>5</v>
      </c>
      <c r="U183">
        <v>7</v>
      </c>
      <c r="V183">
        <v>1</v>
      </c>
      <c r="W183">
        <v>7</v>
      </c>
      <c r="X183">
        <v>4</v>
      </c>
      <c r="Y183">
        <v>6</v>
      </c>
      <c r="AL183">
        <v>5</v>
      </c>
      <c r="AM183">
        <v>1</v>
      </c>
      <c r="AN183">
        <v>3</v>
      </c>
      <c r="AO183">
        <v>1</v>
      </c>
      <c r="AP183">
        <v>1</v>
      </c>
      <c r="AQ183">
        <v>1</v>
      </c>
      <c r="AR183">
        <v>3</v>
      </c>
      <c r="AS183">
        <v>2</v>
      </c>
      <c r="AT183">
        <v>2</v>
      </c>
      <c r="AU183">
        <v>2</v>
      </c>
      <c r="AV183">
        <v>2</v>
      </c>
      <c r="AW183">
        <v>2</v>
      </c>
      <c r="AX183" s="9">
        <f t="shared" si="31"/>
        <v>6</v>
      </c>
      <c r="AY183" s="10">
        <f t="shared" si="32"/>
        <v>8</v>
      </c>
      <c r="AZ183" s="9" t="str">
        <f t="shared" si="33"/>
        <v>N/A</v>
      </c>
      <c r="BA183" s="10" t="str">
        <f t="shared" si="34"/>
        <v>N/A</v>
      </c>
      <c r="BB183" s="10" t="str">
        <f t="shared" si="35"/>
        <v>N/A</v>
      </c>
      <c r="BC183" s="10" t="str">
        <f t="shared" si="36"/>
        <v>N/A</v>
      </c>
      <c r="BD183" s="9" t="str">
        <f t="shared" si="37"/>
        <v>N/A</v>
      </c>
      <c r="BE183" s="9">
        <f t="shared" si="38"/>
        <v>4.8</v>
      </c>
      <c r="BF183" s="10">
        <f t="shared" si="39"/>
        <v>5</v>
      </c>
      <c r="BG183">
        <f t="shared" si="40"/>
        <v>6</v>
      </c>
      <c r="BH183" t="str">
        <f t="shared" si="41"/>
        <v>N/A</v>
      </c>
      <c r="BI183" t="str">
        <f t="shared" si="42"/>
        <v>N/A</v>
      </c>
      <c r="BJ183" t="str">
        <f t="shared" si="43"/>
        <v>N/A</v>
      </c>
      <c r="BK183">
        <f t="shared" si="44"/>
        <v>1</v>
      </c>
      <c r="BL183" t="str">
        <f t="shared" si="45"/>
        <v>N/A</v>
      </c>
    </row>
    <row r="184" spans="1:64" x14ac:dyDescent="0.2">
      <c r="A184">
        <v>114370909243</v>
      </c>
      <c r="B184">
        <v>426449233</v>
      </c>
      <c r="C184" s="1">
        <v>45126.542546296296</v>
      </c>
      <c r="D184" s="1">
        <v>45126.5469212963</v>
      </c>
      <c r="E184" t="s">
        <v>60</v>
      </c>
      <c r="J184">
        <v>945</v>
      </c>
      <c r="K184" t="s">
        <v>53</v>
      </c>
      <c r="L184">
        <v>7</v>
      </c>
      <c r="M184">
        <v>7</v>
      </c>
      <c r="N184">
        <v>4</v>
      </c>
      <c r="O184">
        <v>7</v>
      </c>
      <c r="P184">
        <v>1</v>
      </c>
      <c r="Q184">
        <v>7</v>
      </c>
      <c r="R184">
        <v>1</v>
      </c>
      <c r="S184">
        <v>7</v>
      </c>
      <c r="T184">
        <v>7</v>
      </c>
      <c r="U184">
        <v>7</v>
      </c>
      <c r="V184">
        <v>4</v>
      </c>
      <c r="W184">
        <v>7</v>
      </c>
      <c r="X184">
        <v>5</v>
      </c>
      <c r="Y184">
        <v>6</v>
      </c>
      <c r="AC184">
        <v>6</v>
      </c>
      <c r="AD184">
        <v>6</v>
      </c>
      <c r="AE184">
        <v>6</v>
      </c>
      <c r="AL184">
        <v>4</v>
      </c>
      <c r="AM184">
        <v>1</v>
      </c>
      <c r="AN184">
        <v>4</v>
      </c>
      <c r="AO184">
        <v>5</v>
      </c>
      <c r="AP184">
        <v>5</v>
      </c>
      <c r="AQ184">
        <v>4</v>
      </c>
      <c r="AR184">
        <v>1</v>
      </c>
      <c r="AS184">
        <v>1</v>
      </c>
      <c r="AT184">
        <v>1</v>
      </c>
      <c r="AU184">
        <v>5</v>
      </c>
      <c r="AV184">
        <v>4</v>
      </c>
      <c r="AW184">
        <v>5</v>
      </c>
      <c r="AX184" s="9">
        <f t="shared" si="31"/>
        <v>7</v>
      </c>
      <c r="AY184" s="10">
        <f t="shared" si="32"/>
        <v>4</v>
      </c>
      <c r="AZ184" s="9">
        <f t="shared" si="33"/>
        <v>1.6666666666666667</v>
      </c>
      <c r="BA184" s="10">
        <f t="shared" si="34"/>
        <v>1</v>
      </c>
      <c r="BB184" s="10">
        <f t="shared" si="35"/>
        <v>4</v>
      </c>
      <c r="BC184" s="10">
        <f t="shared" si="36"/>
        <v>0</v>
      </c>
      <c r="BD184" s="9">
        <f t="shared" si="37"/>
        <v>3</v>
      </c>
      <c r="BE184" s="9">
        <f t="shared" si="38"/>
        <v>4</v>
      </c>
      <c r="BF184" s="10">
        <f t="shared" si="39"/>
        <v>5.5</v>
      </c>
      <c r="BG184">
        <f t="shared" si="40"/>
        <v>11</v>
      </c>
      <c r="BH184">
        <f t="shared" si="41"/>
        <v>2.8888888888888888</v>
      </c>
      <c r="BI184">
        <f t="shared" si="42"/>
        <v>3</v>
      </c>
      <c r="BJ184">
        <f t="shared" si="43"/>
        <v>4</v>
      </c>
      <c r="BK184">
        <f t="shared" si="44"/>
        <v>4</v>
      </c>
      <c r="BL184">
        <f t="shared" si="45"/>
        <v>3.666666666666667</v>
      </c>
    </row>
    <row r="185" spans="1:64" x14ac:dyDescent="0.2">
      <c r="A185">
        <v>114361598143</v>
      </c>
      <c r="B185">
        <v>426449233</v>
      </c>
      <c r="C185" s="1">
        <v>45113.974930555552</v>
      </c>
      <c r="D185" s="1">
        <v>45113.999988425923</v>
      </c>
      <c r="E185" t="s">
        <v>102</v>
      </c>
      <c r="J185">
        <v>953</v>
      </c>
      <c r="K185" t="s">
        <v>49</v>
      </c>
      <c r="L185">
        <v>2</v>
      </c>
      <c r="M185">
        <v>5</v>
      </c>
      <c r="N185">
        <v>2</v>
      </c>
      <c r="O185">
        <v>1</v>
      </c>
      <c r="P185">
        <v>5</v>
      </c>
      <c r="Q185">
        <v>3</v>
      </c>
      <c r="R185">
        <v>4</v>
      </c>
      <c r="S185">
        <v>7</v>
      </c>
      <c r="T185">
        <v>3</v>
      </c>
      <c r="U185">
        <v>3</v>
      </c>
      <c r="V185">
        <v>1</v>
      </c>
      <c r="W185">
        <v>7</v>
      </c>
      <c r="X185">
        <v>1</v>
      </c>
      <c r="Y185">
        <v>6</v>
      </c>
      <c r="AF185">
        <v>1</v>
      </c>
      <c r="AG185">
        <v>4</v>
      </c>
      <c r="AH185">
        <v>5</v>
      </c>
      <c r="AL185">
        <v>3</v>
      </c>
      <c r="AM185">
        <v>6</v>
      </c>
      <c r="AN185">
        <v>6</v>
      </c>
      <c r="AO185">
        <v>3</v>
      </c>
      <c r="AP185">
        <v>6</v>
      </c>
      <c r="AQ185">
        <v>6</v>
      </c>
      <c r="AR185">
        <v>4</v>
      </c>
      <c r="AS185">
        <v>6</v>
      </c>
      <c r="AT185">
        <v>6</v>
      </c>
      <c r="AU185">
        <v>5</v>
      </c>
      <c r="AV185">
        <v>6</v>
      </c>
      <c r="AW185">
        <v>6</v>
      </c>
      <c r="AX185" s="9">
        <f t="shared" si="31"/>
        <v>4.333333333333333</v>
      </c>
      <c r="AY185" s="10">
        <f t="shared" si="32"/>
        <v>11</v>
      </c>
      <c r="AZ185" s="9">
        <f t="shared" si="33"/>
        <v>-0.33333333333333331</v>
      </c>
      <c r="BA185" s="10">
        <f t="shared" si="34"/>
        <v>-1</v>
      </c>
      <c r="BB185" s="10">
        <f t="shared" si="35"/>
        <v>0</v>
      </c>
      <c r="BC185" s="10">
        <f t="shared" si="36"/>
        <v>0</v>
      </c>
      <c r="BD185" s="9">
        <f t="shared" si="37"/>
        <v>5.666666666666667</v>
      </c>
      <c r="BE185" s="9">
        <f t="shared" si="38"/>
        <v>3</v>
      </c>
      <c r="BF185" s="10">
        <f t="shared" si="39"/>
        <v>3.25</v>
      </c>
      <c r="BG185">
        <f t="shared" si="40"/>
        <v>2</v>
      </c>
      <c r="BH185">
        <f t="shared" si="41"/>
        <v>5.2222222222222223</v>
      </c>
      <c r="BI185">
        <f t="shared" si="42"/>
        <v>0</v>
      </c>
      <c r="BJ185">
        <f t="shared" si="43"/>
        <v>0</v>
      </c>
      <c r="BK185">
        <f t="shared" si="44"/>
        <v>0</v>
      </c>
      <c r="BL185">
        <f t="shared" si="45"/>
        <v>0.33333333333333304</v>
      </c>
    </row>
    <row r="186" spans="1:64" x14ac:dyDescent="0.2">
      <c r="A186">
        <v>114361337006</v>
      </c>
      <c r="B186">
        <v>426449233</v>
      </c>
      <c r="C186" s="1">
        <v>45113.70107638889</v>
      </c>
      <c r="D186" s="1">
        <v>45113.717986111114</v>
      </c>
      <c r="E186" t="s">
        <v>110</v>
      </c>
      <c r="J186">
        <v>961</v>
      </c>
      <c r="K186" t="s">
        <v>53</v>
      </c>
      <c r="L186">
        <v>5</v>
      </c>
      <c r="M186">
        <v>6</v>
      </c>
      <c r="N186">
        <v>5</v>
      </c>
      <c r="O186">
        <v>3</v>
      </c>
      <c r="P186">
        <v>2</v>
      </c>
      <c r="Q186">
        <v>6</v>
      </c>
      <c r="R186">
        <v>2</v>
      </c>
      <c r="S186">
        <v>6</v>
      </c>
      <c r="T186">
        <v>5</v>
      </c>
      <c r="U186">
        <v>7</v>
      </c>
      <c r="V186">
        <v>5</v>
      </c>
      <c r="W186">
        <v>5</v>
      </c>
      <c r="X186">
        <v>4</v>
      </c>
      <c r="Y186">
        <v>5</v>
      </c>
      <c r="AC186">
        <v>2</v>
      </c>
      <c r="AD186">
        <v>5</v>
      </c>
      <c r="AE186">
        <v>6</v>
      </c>
      <c r="AL186">
        <v>4</v>
      </c>
      <c r="AM186">
        <v>3</v>
      </c>
      <c r="AN186">
        <v>5</v>
      </c>
      <c r="AO186">
        <v>5</v>
      </c>
      <c r="AP186">
        <v>5</v>
      </c>
      <c r="AQ186">
        <v>6</v>
      </c>
      <c r="AR186">
        <v>3</v>
      </c>
      <c r="AS186">
        <v>1</v>
      </c>
      <c r="AT186">
        <v>4</v>
      </c>
      <c r="AU186">
        <v>5</v>
      </c>
      <c r="AV186">
        <v>3</v>
      </c>
      <c r="AW186">
        <v>6</v>
      </c>
      <c r="AX186" s="9">
        <f t="shared" si="31"/>
        <v>6</v>
      </c>
      <c r="AY186" s="10">
        <f t="shared" si="32"/>
        <v>1</v>
      </c>
      <c r="AZ186" s="9">
        <f t="shared" si="33"/>
        <v>1.3333333333333333</v>
      </c>
      <c r="BA186" s="10">
        <f t="shared" si="34"/>
        <v>1</v>
      </c>
      <c r="BB186" s="10">
        <f t="shared" si="35"/>
        <v>2</v>
      </c>
      <c r="BC186" s="10">
        <f t="shared" si="36"/>
        <v>1</v>
      </c>
      <c r="BD186" s="9">
        <f t="shared" si="37"/>
        <v>4</v>
      </c>
      <c r="BE186" s="9">
        <f t="shared" si="38"/>
        <v>3.6</v>
      </c>
      <c r="BF186" s="10">
        <f t="shared" si="39"/>
        <v>4.25</v>
      </c>
      <c r="BG186">
        <f t="shared" si="40"/>
        <v>8</v>
      </c>
      <c r="BH186">
        <f t="shared" si="41"/>
        <v>3.7777777777777777</v>
      </c>
      <c r="BI186">
        <f t="shared" si="42"/>
        <v>2.6666666666666665</v>
      </c>
      <c r="BJ186">
        <f t="shared" si="43"/>
        <v>4</v>
      </c>
      <c r="BK186">
        <f t="shared" si="44"/>
        <v>4</v>
      </c>
      <c r="BL186">
        <f t="shared" si="45"/>
        <v>2.6666666666666665</v>
      </c>
    </row>
    <row r="187" spans="1:64" x14ac:dyDescent="0.2">
      <c r="A187">
        <v>114361593154</v>
      </c>
      <c r="B187">
        <v>426449233</v>
      </c>
      <c r="C187" s="1">
        <v>45113.967048611114</v>
      </c>
      <c r="D187" s="1">
        <v>45113.970011574071</v>
      </c>
      <c r="E187" t="s">
        <v>104</v>
      </c>
      <c r="J187">
        <v>965</v>
      </c>
      <c r="K187" t="s">
        <v>47</v>
      </c>
      <c r="L187">
        <v>3</v>
      </c>
      <c r="M187">
        <v>3</v>
      </c>
      <c r="N187">
        <v>2</v>
      </c>
      <c r="O187">
        <v>1</v>
      </c>
      <c r="P187">
        <v>3</v>
      </c>
      <c r="Q187">
        <v>7</v>
      </c>
      <c r="R187">
        <v>5</v>
      </c>
      <c r="S187">
        <v>4</v>
      </c>
      <c r="T187">
        <v>6</v>
      </c>
      <c r="U187">
        <v>7</v>
      </c>
      <c r="V187">
        <v>3</v>
      </c>
      <c r="W187">
        <v>6</v>
      </c>
      <c r="X187">
        <v>1</v>
      </c>
      <c r="Y187">
        <v>5</v>
      </c>
      <c r="Z187">
        <v>4</v>
      </c>
      <c r="AA187">
        <v>4</v>
      </c>
      <c r="AB187">
        <v>4</v>
      </c>
      <c r="AL187">
        <v>4</v>
      </c>
      <c r="AM187">
        <v>6</v>
      </c>
      <c r="AN187">
        <v>6</v>
      </c>
      <c r="AO187">
        <v>4</v>
      </c>
      <c r="AP187">
        <v>6</v>
      </c>
      <c r="AQ187">
        <v>6</v>
      </c>
      <c r="AR187">
        <v>2</v>
      </c>
      <c r="AS187">
        <v>6</v>
      </c>
      <c r="AT187">
        <v>6</v>
      </c>
      <c r="AU187">
        <v>3</v>
      </c>
      <c r="AV187">
        <v>6</v>
      </c>
      <c r="AW187">
        <v>6</v>
      </c>
      <c r="AX187" s="9">
        <f t="shared" si="31"/>
        <v>5.666666666666667</v>
      </c>
      <c r="AY187" s="10">
        <f t="shared" si="32"/>
        <v>7</v>
      </c>
      <c r="AZ187" s="9">
        <f t="shared" si="33"/>
        <v>0</v>
      </c>
      <c r="BA187" s="10">
        <f t="shared" si="34"/>
        <v>0</v>
      </c>
      <c r="BB187" s="10">
        <f t="shared" si="35"/>
        <v>0</v>
      </c>
      <c r="BC187" s="10">
        <f t="shared" si="36"/>
        <v>0</v>
      </c>
      <c r="BD187" s="9">
        <f t="shared" si="37"/>
        <v>5.333333333333333</v>
      </c>
      <c r="BE187" s="9">
        <f t="shared" si="38"/>
        <v>3.6</v>
      </c>
      <c r="BF187" s="10">
        <f t="shared" si="39"/>
        <v>4</v>
      </c>
      <c r="BG187">
        <f t="shared" si="40"/>
        <v>2</v>
      </c>
      <c r="BH187">
        <f t="shared" si="41"/>
        <v>5</v>
      </c>
      <c r="BI187">
        <f t="shared" si="42"/>
        <v>0</v>
      </c>
      <c r="BJ187">
        <f t="shared" si="43"/>
        <v>0</v>
      </c>
      <c r="BK187">
        <f t="shared" si="44"/>
        <v>0</v>
      </c>
      <c r="BL187">
        <f t="shared" si="45"/>
        <v>0.66666666666666607</v>
      </c>
    </row>
    <row r="188" spans="1:64" x14ac:dyDescent="0.2">
      <c r="A188">
        <v>114362039968</v>
      </c>
      <c r="B188">
        <v>426449233</v>
      </c>
      <c r="C188" s="1">
        <v>45114.549560185187</v>
      </c>
      <c r="D188" s="1">
        <v>45114.552187499998</v>
      </c>
      <c r="E188" t="s">
        <v>96</v>
      </c>
      <c r="J188">
        <v>973</v>
      </c>
      <c r="K188" t="s">
        <v>53</v>
      </c>
      <c r="L188">
        <v>7</v>
      </c>
      <c r="M188">
        <v>5</v>
      </c>
      <c r="N188">
        <v>4</v>
      </c>
      <c r="O188">
        <v>3</v>
      </c>
      <c r="P188">
        <v>4</v>
      </c>
      <c r="Q188">
        <v>5</v>
      </c>
      <c r="R188">
        <v>4</v>
      </c>
      <c r="S188">
        <v>6</v>
      </c>
      <c r="T188">
        <v>6</v>
      </c>
      <c r="U188">
        <v>7</v>
      </c>
      <c r="V188">
        <v>2</v>
      </c>
      <c r="W188">
        <v>6</v>
      </c>
      <c r="X188">
        <v>5</v>
      </c>
      <c r="Y188">
        <v>5</v>
      </c>
      <c r="AC188">
        <v>4</v>
      </c>
      <c r="AD188">
        <v>4</v>
      </c>
      <c r="AE188">
        <v>4</v>
      </c>
      <c r="AL188">
        <v>3</v>
      </c>
      <c r="AM188">
        <v>2</v>
      </c>
      <c r="AN188">
        <v>3</v>
      </c>
      <c r="AO188">
        <v>4</v>
      </c>
      <c r="AP188">
        <v>4</v>
      </c>
      <c r="AQ188">
        <v>4</v>
      </c>
      <c r="AR188">
        <v>1</v>
      </c>
      <c r="AS188">
        <v>1</v>
      </c>
      <c r="AT188">
        <v>1</v>
      </c>
      <c r="AU188">
        <v>4</v>
      </c>
      <c r="AV188">
        <v>4</v>
      </c>
      <c r="AW188">
        <v>3</v>
      </c>
      <c r="AX188" s="9">
        <f t="shared" ref="AX188:AX246" si="46">AVERAGE(S188:U188)</f>
        <v>6.333333333333333</v>
      </c>
      <c r="AY188" s="10">
        <f t="shared" ref="AY188:AY246" si="47">-V188+W188-X188+Y188</f>
        <v>4</v>
      </c>
      <c r="AZ188" s="9">
        <f t="shared" ref="AZ188:AZ246" si="48">IF(K188="Unión por la Patria (Frente de Todos)",AVERAGE(AO188-AL188,AP188-AM188,AQ188-AN188),IF(K188="Juntos por el Cambio",AVERAGE(AL188-AO188,AM188-AP188,AN188-AQ188),IF(K188="La Libertad Avanza",AVERAGE(AR188-AU188,AS188-AV188,AT188-AW188),IF(K188="Frente de Izquierda",AVERAGE(AU188-AR188,AV188-AS188,AW188-AT188),"N/A"))))</f>
        <v>1.3333333333333333</v>
      </c>
      <c r="BA188" s="10">
        <f t="shared" ref="BA188:BA246" si="49">IF(K188="Unión por la Patria (Frente de Todos)",(AO188-AL188),IF(K188="Juntos por el Cambio",AVERAGE(AL188-AO188),IF(K188="La Libertad Avanza",AVERAGE(AR188-AU188),IF(K188="Frente de Izquierda",AVERAGE(AU188-AR188),"N/A"))))</f>
        <v>1</v>
      </c>
      <c r="BB188" s="10">
        <f t="shared" ref="BB188:BB246" si="50">IF(K188="Unión por la Patria (Frente de Todos)",AVERAGE(AP188-AM188),IF(K188="Juntos por el Cambio",AVERAGE(AM188-AP188),IF(K188="La Libertad Avanza",AVERAGE(AS188-AV188),IF(K188="Frente de Izquierda",AVERAGE(AV188-AS188),"N/A"))))</f>
        <v>2</v>
      </c>
      <c r="BC188" s="10">
        <f t="shared" ref="BC188:BC246" si="51">IF(K188="Unión por la Patria (Frente de Todos)",AVERAGE(AQ188-AN188),IF(K188="Juntos por el Cambio",AVERAGE(AN188-AQ188),IF(K188="La Libertad Avanza",AVERAGE(AT188-AW188),IF(K188="Frente de Izquierda",AVERAGE(AW188-AT188),"N/A"))))</f>
        <v>1</v>
      </c>
      <c r="BD188" s="9">
        <f t="shared" ref="BD188:BD246" si="52">IF(K188="Unión por la Patria (Frente de Todos)",AVERAGE(AL188:AN188),IF(K188="Juntos por el Cambio",AVERAGE(AO188:AQ188),IF(K188="La Libertad Avanza",AVERAGE(AU188:AW188),IF(K188="Frente de Izquierda",AVERAGE(AR188:AT188),"N/A"))))</f>
        <v>2.6666666666666665</v>
      </c>
      <c r="BE188" s="9">
        <f t="shared" ref="BE188:BE246" si="53">AVERAGE(N188:R188)</f>
        <v>4</v>
      </c>
      <c r="BF188" s="10">
        <f t="shared" ref="BF188:BF246" si="54">AVERAGE(Z188:AL188)</f>
        <v>3.75</v>
      </c>
      <c r="BG188">
        <f t="shared" ref="BG188:BG246" si="55">MAX(SUM(AL188:AN188),SUM(AO188:AQ188),SUM(AR188:AT188),SUM(AU188:AW188))-MIN(SUM(AL188:AN188),SUM(AO188:AQ188),SUM(AR188:AT188),SUM(AU188:AW188))</f>
        <v>9</v>
      </c>
      <c r="BH188">
        <f t="shared" si="41"/>
        <v>2.4444444444444446</v>
      </c>
      <c r="BI188">
        <f t="shared" si="42"/>
        <v>1.6666666666666665</v>
      </c>
      <c r="BJ188">
        <f t="shared" si="43"/>
        <v>3</v>
      </c>
      <c r="BK188">
        <f t="shared" si="44"/>
        <v>3</v>
      </c>
      <c r="BL188">
        <f t="shared" si="45"/>
        <v>3</v>
      </c>
    </row>
    <row r="189" spans="1:64" x14ac:dyDescent="0.2">
      <c r="A189">
        <v>114361250308</v>
      </c>
      <c r="B189">
        <v>426449233</v>
      </c>
      <c r="C189" s="1">
        <v>45113.634236111109</v>
      </c>
      <c r="D189" s="1">
        <v>45113.636840277781</v>
      </c>
      <c r="E189" t="s">
        <v>125</v>
      </c>
      <c r="J189">
        <v>977</v>
      </c>
      <c r="K189" t="s">
        <v>49</v>
      </c>
      <c r="L189">
        <v>7</v>
      </c>
      <c r="M189">
        <v>6</v>
      </c>
      <c r="N189">
        <v>4</v>
      </c>
      <c r="O189">
        <v>1</v>
      </c>
      <c r="P189">
        <v>4</v>
      </c>
      <c r="Q189">
        <v>1</v>
      </c>
      <c r="R189">
        <v>7</v>
      </c>
      <c r="S189">
        <v>5</v>
      </c>
      <c r="T189">
        <v>3</v>
      </c>
      <c r="U189">
        <v>5</v>
      </c>
      <c r="V189">
        <v>4</v>
      </c>
      <c r="W189">
        <v>5</v>
      </c>
      <c r="X189">
        <v>1</v>
      </c>
      <c r="Y189">
        <v>6</v>
      </c>
      <c r="AF189">
        <v>6</v>
      </c>
      <c r="AG189">
        <v>4</v>
      </c>
      <c r="AH189">
        <v>4</v>
      </c>
      <c r="AL189">
        <v>4</v>
      </c>
      <c r="AM189">
        <v>5</v>
      </c>
      <c r="AN189">
        <v>5</v>
      </c>
      <c r="AO189">
        <v>1</v>
      </c>
      <c r="AP189">
        <v>2</v>
      </c>
      <c r="AQ189">
        <v>2</v>
      </c>
      <c r="AR189">
        <v>5</v>
      </c>
      <c r="AS189">
        <v>5</v>
      </c>
      <c r="AT189">
        <v>5</v>
      </c>
      <c r="AU189">
        <v>1</v>
      </c>
      <c r="AV189">
        <v>1</v>
      </c>
      <c r="AW189">
        <v>2</v>
      </c>
      <c r="AX189" s="9">
        <f t="shared" si="46"/>
        <v>4.333333333333333</v>
      </c>
      <c r="AY189" s="10">
        <f t="shared" si="47"/>
        <v>6</v>
      </c>
      <c r="AZ189" s="9">
        <f t="shared" si="48"/>
        <v>3.6666666666666665</v>
      </c>
      <c r="BA189" s="10">
        <f t="shared" si="49"/>
        <v>4</v>
      </c>
      <c r="BB189" s="10">
        <f t="shared" si="50"/>
        <v>4</v>
      </c>
      <c r="BC189" s="10">
        <f t="shared" si="51"/>
        <v>3</v>
      </c>
      <c r="BD189" s="9">
        <f t="shared" si="52"/>
        <v>1.3333333333333333</v>
      </c>
      <c r="BE189" s="9">
        <f t="shared" si="53"/>
        <v>3.4</v>
      </c>
      <c r="BF189" s="10">
        <f t="shared" si="54"/>
        <v>4.5</v>
      </c>
      <c r="BG189">
        <f t="shared" si="55"/>
        <v>11</v>
      </c>
      <c r="BH189">
        <f t="shared" si="41"/>
        <v>2.5555555555555554</v>
      </c>
      <c r="BI189">
        <f t="shared" si="42"/>
        <v>2.3333333333333335</v>
      </c>
      <c r="BJ189">
        <f t="shared" si="43"/>
        <v>4</v>
      </c>
      <c r="BK189">
        <f t="shared" si="44"/>
        <v>4</v>
      </c>
      <c r="BL189">
        <f t="shared" si="45"/>
        <v>3.666666666666667</v>
      </c>
    </row>
    <row r="190" spans="1:64" x14ac:dyDescent="0.2">
      <c r="A190">
        <v>114361912282</v>
      </c>
      <c r="B190">
        <v>426449233</v>
      </c>
      <c r="C190" s="1">
        <v>45114.434502314813</v>
      </c>
      <c r="D190" s="1">
        <v>45114.436886574076</v>
      </c>
      <c r="E190" t="s">
        <v>97</v>
      </c>
      <c r="J190">
        <v>981</v>
      </c>
      <c r="K190" t="s">
        <v>53</v>
      </c>
      <c r="L190">
        <v>4</v>
      </c>
      <c r="M190">
        <v>7</v>
      </c>
      <c r="N190">
        <v>6</v>
      </c>
      <c r="O190">
        <v>2</v>
      </c>
      <c r="P190">
        <v>4</v>
      </c>
      <c r="Q190">
        <v>4</v>
      </c>
      <c r="R190">
        <v>5</v>
      </c>
      <c r="S190">
        <v>7</v>
      </c>
      <c r="T190">
        <v>6</v>
      </c>
      <c r="U190">
        <v>7</v>
      </c>
      <c r="V190">
        <v>2</v>
      </c>
      <c r="W190">
        <v>7</v>
      </c>
      <c r="X190">
        <v>1</v>
      </c>
      <c r="Y190">
        <v>7</v>
      </c>
      <c r="AC190">
        <v>5</v>
      </c>
      <c r="AD190">
        <v>2</v>
      </c>
      <c r="AE190">
        <v>5</v>
      </c>
      <c r="AL190">
        <v>4</v>
      </c>
      <c r="AM190">
        <v>4</v>
      </c>
      <c r="AN190">
        <v>4</v>
      </c>
      <c r="AO190">
        <v>4</v>
      </c>
      <c r="AP190">
        <v>6</v>
      </c>
      <c r="AQ190">
        <v>6</v>
      </c>
      <c r="AR190">
        <v>1</v>
      </c>
      <c r="AS190">
        <v>1</v>
      </c>
      <c r="AT190">
        <v>1</v>
      </c>
      <c r="AU190">
        <v>3</v>
      </c>
      <c r="AV190">
        <v>1</v>
      </c>
      <c r="AW190">
        <v>3</v>
      </c>
      <c r="AX190" s="9">
        <f t="shared" si="46"/>
        <v>6.666666666666667</v>
      </c>
      <c r="AY190" s="10">
        <f t="shared" si="47"/>
        <v>11</v>
      </c>
      <c r="AZ190" s="9">
        <f t="shared" si="48"/>
        <v>1.3333333333333333</v>
      </c>
      <c r="BA190" s="10">
        <f t="shared" si="49"/>
        <v>0</v>
      </c>
      <c r="BB190" s="10">
        <f t="shared" si="50"/>
        <v>2</v>
      </c>
      <c r="BC190" s="10">
        <f t="shared" si="51"/>
        <v>2</v>
      </c>
      <c r="BD190" s="9">
        <f t="shared" si="52"/>
        <v>4</v>
      </c>
      <c r="BE190" s="9">
        <f t="shared" si="53"/>
        <v>4.2</v>
      </c>
      <c r="BF190" s="10">
        <f t="shared" si="54"/>
        <v>4</v>
      </c>
      <c r="BG190">
        <f t="shared" si="55"/>
        <v>13</v>
      </c>
      <c r="BH190">
        <f t="shared" si="41"/>
        <v>2.4444444444444446</v>
      </c>
      <c r="BI190">
        <f t="shared" si="42"/>
        <v>4</v>
      </c>
      <c r="BJ190">
        <f t="shared" si="43"/>
        <v>5</v>
      </c>
      <c r="BK190">
        <f t="shared" si="44"/>
        <v>5</v>
      </c>
      <c r="BL190">
        <f t="shared" si="45"/>
        <v>4.333333333333333</v>
      </c>
    </row>
    <row r="191" spans="1:64" x14ac:dyDescent="0.2">
      <c r="A191">
        <v>114361735062</v>
      </c>
      <c r="B191">
        <v>426449233</v>
      </c>
      <c r="C191" s="1">
        <v>45114.222534722219</v>
      </c>
      <c r="D191" s="1">
        <v>45114.226412037038</v>
      </c>
      <c r="E191" t="s">
        <v>100</v>
      </c>
      <c r="J191">
        <v>985</v>
      </c>
      <c r="K191" t="s">
        <v>53</v>
      </c>
      <c r="L191">
        <v>7</v>
      </c>
      <c r="M191">
        <v>7</v>
      </c>
      <c r="N191">
        <v>3</v>
      </c>
      <c r="O191">
        <v>7</v>
      </c>
      <c r="P191">
        <v>1</v>
      </c>
      <c r="Q191">
        <v>7</v>
      </c>
      <c r="R191">
        <v>1</v>
      </c>
      <c r="S191">
        <v>7</v>
      </c>
      <c r="T191">
        <v>7</v>
      </c>
      <c r="U191">
        <v>7</v>
      </c>
      <c r="V191">
        <v>1</v>
      </c>
      <c r="W191">
        <v>7</v>
      </c>
      <c r="X191">
        <v>1</v>
      </c>
      <c r="Y191">
        <v>2</v>
      </c>
      <c r="AC191">
        <v>6</v>
      </c>
      <c r="AD191">
        <v>6</v>
      </c>
      <c r="AE191">
        <v>6</v>
      </c>
      <c r="AL191">
        <v>3</v>
      </c>
      <c r="AM191">
        <v>1</v>
      </c>
      <c r="AN191">
        <v>3</v>
      </c>
      <c r="AO191">
        <v>6</v>
      </c>
      <c r="AP191">
        <v>6</v>
      </c>
      <c r="AQ191">
        <v>6</v>
      </c>
      <c r="AR191">
        <v>1</v>
      </c>
      <c r="AS191">
        <v>1</v>
      </c>
      <c r="AT191">
        <v>1</v>
      </c>
      <c r="AU191">
        <v>3</v>
      </c>
      <c r="AV191">
        <v>3</v>
      </c>
      <c r="AW191">
        <v>4</v>
      </c>
      <c r="AX191" s="9">
        <f t="shared" si="46"/>
        <v>7</v>
      </c>
      <c r="AY191" s="10">
        <f t="shared" si="47"/>
        <v>7</v>
      </c>
      <c r="AZ191" s="9">
        <f t="shared" si="48"/>
        <v>3.6666666666666665</v>
      </c>
      <c r="BA191" s="10">
        <f t="shared" si="49"/>
        <v>3</v>
      </c>
      <c r="BB191" s="10">
        <f t="shared" si="50"/>
        <v>5</v>
      </c>
      <c r="BC191" s="10">
        <f t="shared" si="51"/>
        <v>3</v>
      </c>
      <c r="BD191" s="9">
        <f t="shared" si="52"/>
        <v>2.3333333333333335</v>
      </c>
      <c r="BE191" s="9">
        <f t="shared" si="53"/>
        <v>3.8</v>
      </c>
      <c r="BF191" s="10">
        <f t="shared" si="54"/>
        <v>5.25</v>
      </c>
      <c r="BG191">
        <f t="shared" si="55"/>
        <v>15</v>
      </c>
      <c r="BH191">
        <f t="shared" si="41"/>
        <v>2.2222222222222223</v>
      </c>
      <c r="BI191">
        <f t="shared" si="42"/>
        <v>4.333333333333333</v>
      </c>
      <c r="BJ191">
        <f t="shared" si="43"/>
        <v>5</v>
      </c>
      <c r="BK191">
        <f t="shared" si="44"/>
        <v>5</v>
      </c>
      <c r="BL191">
        <f t="shared" si="45"/>
        <v>5</v>
      </c>
    </row>
    <row r="192" spans="1:64" x14ac:dyDescent="0.2">
      <c r="A192">
        <v>114363232345</v>
      </c>
      <c r="B192">
        <v>426449233</v>
      </c>
      <c r="C192" s="1">
        <v>45116.927673611113</v>
      </c>
      <c r="D192" s="1">
        <v>45116.930069444446</v>
      </c>
      <c r="E192" t="s">
        <v>88</v>
      </c>
      <c r="J192">
        <v>989</v>
      </c>
      <c r="K192" t="s">
        <v>89</v>
      </c>
      <c r="L192">
        <v>7</v>
      </c>
      <c r="M192">
        <v>7</v>
      </c>
      <c r="N192">
        <v>3</v>
      </c>
      <c r="O192">
        <v>2</v>
      </c>
      <c r="P192">
        <v>4</v>
      </c>
      <c r="Q192">
        <v>4</v>
      </c>
      <c r="R192">
        <v>5</v>
      </c>
      <c r="S192">
        <v>6</v>
      </c>
      <c r="T192">
        <v>4</v>
      </c>
      <c r="U192">
        <v>7</v>
      </c>
      <c r="V192">
        <v>1</v>
      </c>
      <c r="W192">
        <v>7</v>
      </c>
      <c r="X192">
        <v>4</v>
      </c>
      <c r="Y192">
        <v>7</v>
      </c>
      <c r="AL192">
        <v>3</v>
      </c>
      <c r="AM192">
        <v>6</v>
      </c>
      <c r="AN192">
        <v>6</v>
      </c>
      <c r="AO192">
        <v>2</v>
      </c>
      <c r="AP192">
        <v>5</v>
      </c>
      <c r="AQ192">
        <v>6</v>
      </c>
      <c r="AR192">
        <v>2</v>
      </c>
      <c r="AS192">
        <v>5</v>
      </c>
      <c r="AT192">
        <v>6</v>
      </c>
      <c r="AU192">
        <v>2</v>
      </c>
      <c r="AV192">
        <v>3</v>
      </c>
      <c r="AW192">
        <v>6</v>
      </c>
      <c r="AX192" s="9">
        <f t="shared" si="46"/>
        <v>5.666666666666667</v>
      </c>
      <c r="AY192" s="10">
        <f t="shared" si="47"/>
        <v>9</v>
      </c>
      <c r="AZ192" s="9" t="str">
        <f t="shared" si="48"/>
        <v>N/A</v>
      </c>
      <c r="BA192" s="10" t="str">
        <f t="shared" si="49"/>
        <v>N/A</v>
      </c>
      <c r="BB192" s="10" t="str">
        <f t="shared" si="50"/>
        <v>N/A</v>
      </c>
      <c r="BC192" s="10" t="str">
        <f t="shared" si="51"/>
        <v>N/A</v>
      </c>
      <c r="BD192" s="9" t="str">
        <f t="shared" si="52"/>
        <v>N/A</v>
      </c>
      <c r="BE192" s="9">
        <f t="shared" si="53"/>
        <v>3.6</v>
      </c>
      <c r="BF192" s="10">
        <f t="shared" si="54"/>
        <v>3</v>
      </c>
      <c r="BG192">
        <f t="shared" si="55"/>
        <v>4</v>
      </c>
      <c r="BH192" t="str">
        <f t="shared" si="41"/>
        <v>N/A</v>
      </c>
      <c r="BI192" t="str">
        <f t="shared" si="42"/>
        <v>N/A</v>
      </c>
      <c r="BJ192" t="str">
        <f t="shared" si="43"/>
        <v>N/A</v>
      </c>
      <c r="BK192">
        <f t="shared" si="44"/>
        <v>3</v>
      </c>
      <c r="BL192" t="str">
        <f t="shared" si="45"/>
        <v>N/A</v>
      </c>
    </row>
    <row r="193" spans="1:64" x14ac:dyDescent="0.2">
      <c r="A193">
        <v>114380622825</v>
      </c>
      <c r="B193">
        <v>426449233</v>
      </c>
      <c r="C193" s="1">
        <v>45140.110138888886</v>
      </c>
      <c r="D193" s="1">
        <v>45140.112905092596</v>
      </c>
      <c r="E193" t="s">
        <v>476</v>
      </c>
      <c r="J193">
        <v>993</v>
      </c>
      <c r="K193" t="s">
        <v>47</v>
      </c>
      <c r="L193">
        <v>5</v>
      </c>
      <c r="M193">
        <v>7</v>
      </c>
      <c r="N193">
        <v>4</v>
      </c>
      <c r="O193">
        <v>2</v>
      </c>
      <c r="P193">
        <v>5</v>
      </c>
      <c r="Q193">
        <v>2</v>
      </c>
      <c r="R193">
        <v>4</v>
      </c>
      <c r="S193">
        <v>7</v>
      </c>
      <c r="T193">
        <v>5</v>
      </c>
      <c r="U193">
        <v>7</v>
      </c>
      <c r="V193">
        <v>3</v>
      </c>
      <c r="W193">
        <v>7</v>
      </c>
      <c r="X193">
        <v>2</v>
      </c>
      <c r="Y193">
        <v>7</v>
      </c>
      <c r="Z193">
        <v>6</v>
      </c>
      <c r="AA193">
        <v>2</v>
      </c>
      <c r="AB193">
        <v>3</v>
      </c>
      <c r="AL193">
        <v>6</v>
      </c>
      <c r="AM193">
        <v>6</v>
      </c>
      <c r="AN193">
        <v>6</v>
      </c>
      <c r="AO193">
        <v>2</v>
      </c>
      <c r="AP193">
        <v>5</v>
      </c>
      <c r="AQ193">
        <v>1</v>
      </c>
      <c r="AR193">
        <v>1</v>
      </c>
      <c r="AS193">
        <v>2</v>
      </c>
      <c r="AT193">
        <v>1</v>
      </c>
      <c r="AU193">
        <v>2</v>
      </c>
      <c r="AV193">
        <v>3</v>
      </c>
      <c r="AW193">
        <v>3</v>
      </c>
      <c r="AX193" s="9">
        <f t="shared" si="46"/>
        <v>6.333333333333333</v>
      </c>
      <c r="AY193" s="10">
        <f t="shared" si="47"/>
        <v>9</v>
      </c>
      <c r="AZ193" s="9">
        <f t="shared" si="48"/>
        <v>3.3333333333333335</v>
      </c>
      <c r="BA193" s="10">
        <f t="shared" si="49"/>
        <v>4</v>
      </c>
      <c r="BB193" s="10">
        <f t="shared" si="50"/>
        <v>1</v>
      </c>
      <c r="BC193" s="10">
        <f t="shared" si="51"/>
        <v>5</v>
      </c>
      <c r="BD193" s="9">
        <f t="shared" si="52"/>
        <v>2.6666666666666665</v>
      </c>
      <c r="BE193" s="9">
        <f t="shared" si="53"/>
        <v>3.4</v>
      </c>
      <c r="BF193" s="10">
        <f t="shared" si="54"/>
        <v>4.25</v>
      </c>
      <c r="BG193">
        <f t="shared" si="55"/>
        <v>14</v>
      </c>
      <c r="BH193">
        <f t="shared" si="41"/>
        <v>2.2222222222222223</v>
      </c>
      <c r="BI193">
        <f t="shared" si="42"/>
        <v>2.6666666666666665</v>
      </c>
      <c r="BJ193">
        <f t="shared" si="43"/>
        <v>4</v>
      </c>
      <c r="BK193">
        <f t="shared" si="44"/>
        <v>4</v>
      </c>
      <c r="BL193">
        <f t="shared" si="45"/>
        <v>4.666666666666667</v>
      </c>
    </row>
    <row r="194" spans="1:64" x14ac:dyDescent="0.2">
      <c r="A194">
        <v>114361185868</v>
      </c>
      <c r="B194">
        <v>426449233</v>
      </c>
      <c r="C194" s="1">
        <v>45113.578159722223</v>
      </c>
      <c r="D194" s="1">
        <v>45113.580682870372</v>
      </c>
      <c r="E194" t="s">
        <v>130</v>
      </c>
      <c r="J194">
        <v>997</v>
      </c>
      <c r="K194" t="s">
        <v>49</v>
      </c>
      <c r="L194">
        <v>4</v>
      </c>
      <c r="M194">
        <v>5</v>
      </c>
      <c r="N194">
        <v>4</v>
      </c>
      <c r="O194">
        <v>1</v>
      </c>
      <c r="P194">
        <v>6</v>
      </c>
      <c r="Q194">
        <v>4</v>
      </c>
      <c r="R194">
        <v>4</v>
      </c>
      <c r="S194">
        <v>4</v>
      </c>
      <c r="T194">
        <v>2</v>
      </c>
      <c r="U194">
        <v>6</v>
      </c>
      <c r="V194">
        <v>2</v>
      </c>
      <c r="W194">
        <v>6</v>
      </c>
      <c r="X194">
        <v>5</v>
      </c>
      <c r="Y194">
        <v>7</v>
      </c>
      <c r="AF194">
        <v>1</v>
      </c>
      <c r="AG194">
        <v>3</v>
      </c>
      <c r="AH194">
        <v>3</v>
      </c>
      <c r="AL194">
        <v>3</v>
      </c>
      <c r="AM194">
        <v>3</v>
      </c>
      <c r="AN194">
        <v>3</v>
      </c>
      <c r="AO194">
        <v>2</v>
      </c>
      <c r="AP194">
        <v>1</v>
      </c>
      <c r="AQ194">
        <v>3</v>
      </c>
      <c r="AR194">
        <v>3</v>
      </c>
      <c r="AS194">
        <v>3</v>
      </c>
      <c r="AT194">
        <v>3</v>
      </c>
      <c r="AU194">
        <v>1</v>
      </c>
      <c r="AV194">
        <v>1</v>
      </c>
      <c r="AW194">
        <v>3</v>
      </c>
      <c r="AX194" s="9">
        <f t="shared" si="46"/>
        <v>4</v>
      </c>
      <c r="AY194" s="10">
        <f t="shared" si="47"/>
        <v>6</v>
      </c>
      <c r="AZ194" s="9">
        <f t="shared" si="48"/>
        <v>1.3333333333333333</v>
      </c>
      <c r="BA194" s="10">
        <f t="shared" si="49"/>
        <v>2</v>
      </c>
      <c r="BB194" s="10">
        <f t="shared" si="50"/>
        <v>2</v>
      </c>
      <c r="BC194" s="10">
        <f t="shared" si="51"/>
        <v>0</v>
      </c>
      <c r="BD194" s="9">
        <f t="shared" si="52"/>
        <v>1.6666666666666667</v>
      </c>
      <c r="BE194" s="9">
        <f t="shared" si="53"/>
        <v>3.8</v>
      </c>
      <c r="BF194" s="10">
        <f t="shared" si="54"/>
        <v>2.5</v>
      </c>
      <c r="BG194">
        <f t="shared" si="55"/>
        <v>4</v>
      </c>
      <c r="BH194">
        <f t="shared" si="41"/>
        <v>2.2222222222222223</v>
      </c>
      <c r="BI194">
        <f t="shared" si="42"/>
        <v>1.3333333333333333</v>
      </c>
      <c r="BJ194">
        <f t="shared" si="43"/>
        <v>2</v>
      </c>
      <c r="BK194">
        <f t="shared" si="44"/>
        <v>2</v>
      </c>
      <c r="BL194">
        <f t="shared" si="45"/>
        <v>1.3333333333333333</v>
      </c>
    </row>
    <row r="195" spans="1:64" x14ac:dyDescent="0.2">
      <c r="A195">
        <v>114361175660</v>
      </c>
      <c r="B195">
        <v>426449233</v>
      </c>
      <c r="C195" s="1">
        <v>45113.568703703706</v>
      </c>
      <c r="D195" s="1">
        <v>45113.649340277778</v>
      </c>
      <c r="E195" t="s">
        <v>122</v>
      </c>
      <c r="J195">
        <v>1001</v>
      </c>
      <c r="K195" t="s">
        <v>53</v>
      </c>
      <c r="L195">
        <v>4</v>
      </c>
      <c r="M195">
        <v>6</v>
      </c>
      <c r="N195">
        <v>4</v>
      </c>
      <c r="O195">
        <v>5</v>
      </c>
      <c r="P195">
        <v>2</v>
      </c>
      <c r="Q195">
        <v>5</v>
      </c>
      <c r="R195">
        <v>1</v>
      </c>
      <c r="S195">
        <v>5</v>
      </c>
      <c r="T195">
        <v>3</v>
      </c>
      <c r="U195">
        <v>7</v>
      </c>
      <c r="V195">
        <v>2</v>
      </c>
      <c r="W195">
        <v>6</v>
      </c>
      <c r="X195">
        <v>3</v>
      </c>
      <c r="Y195">
        <v>3</v>
      </c>
      <c r="AC195">
        <v>5</v>
      </c>
      <c r="AD195">
        <v>1</v>
      </c>
      <c r="AE195">
        <v>2</v>
      </c>
      <c r="AL195">
        <v>3</v>
      </c>
      <c r="AM195">
        <v>3</v>
      </c>
      <c r="AN195">
        <v>3</v>
      </c>
      <c r="AO195">
        <v>3</v>
      </c>
      <c r="AP195">
        <v>3</v>
      </c>
      <c r="AQ195">
        <v>3</v>
      </c>
      <c r="AR195">
        <v>3</v>
      </c>
      <c r="AS195">
        <v>3</v>
      </c>
      <c r="AT195">
        <v>3</v>
      </c>
      <c r="AU195">
        <v>3</v>
      </c>
      <c r="AV195">
        <v>3</v>
      </c>
      <c r="AW195">
        <v>3</v>
      </c>
      <c r="AX195" s="9">
        <f t="shared" si="46"/>
        <v>5</v>
      </c>
      <c r="AY195" s="10">
        <f t="shared" si="47"/>
        <v>4</v>
      </c>
      <c r="AZ195" s="9">
        <f t="shared" si="48"/>
        <v>0</v>
      </c>
      <c r="BA195" s="10">
        <f t="shared" si="49"/>
        <v>0</v>
      </c>
      <c r="BB195" s="10">
        <f t="shared" si="50"/>
        <v>0</v>
      </c>
      <c r="BC195" s="10">
        <f t="shared" si="51"/>
        <v>0</v>
      </c>
      <c r="BD195" s="9">
        <f t="shared" si="52"/>
        <v>3</v>
      </c>
      <c r="BE195" s="9">
        <f t="shared" si="53"/>
        <v>3.4</v>
      </c>
      <c r="BF195" s="10">
        <f t="shared" si="54"/>
        <v>2.75</v>
      </c>
      <c r="BG195">
        <f t="shared" si="55"/>
        <v>0</v>
      </c>
      <c r="BH195">
        <f t="shared" ref="BH195:BH258" si="56">IF(K195="Unión por la Patria (Frente de Todos)",AVERAGE(AL195:AN195,AR195:AW195),IF(K195="Juntos por el Cambio",AVERAGE(AO195:AW195),IF(K195="La Libertad Avanza",AVERAGE(AU195:AW195,AL195:AQ195),IF(K195="Frente de Izquierda",AVERAGE(AL195:AT195),"N/A"))))</f>
        <v>3</v>
      </c>
      <c r="BI195">
        <f t="shared" ref="BI195:BI258" si="57">IF(K195="Unión por la Patria (Frente de Todos)",AP195-AVERAGE(AM195,AS195,AV195),IF(K195="Juntos por el Cambio",AM195-AVERAGE(AP195,AS195,AV195),IF(K195="La Libertad Avanza",AS195-AVERAGE(AM195,AP195,AV195),IF(K195="Frente de Izquierda",AV195-AVERAGE(AM195,AP195,AS195),"N/A"))))</f>
        <v>0</v>
      </c>
      <c r="BJ195">
        <f t="shared" ref="BJ195:BJ258" si="58">IF(K195="Unión por la Patria (Frente de Todos)",AP195-MIN(AM195,AS195,AV195),IF(K195="Juntos por el Cambio",AM195-MIN(AP195,AS195,AV195),IF(K195="La Libertad Avanza",AS195-MIN(AM195,AP195,AV195),IF(K195="Frente de Izquierda",AV195-MIN(AM195,AP195,AS195),"N/A"))))</f>
        <v>0</v>
      </c>
      <c r="BK195">
        <f t="shared" ref="BK195:BK258" si="59">MAX(AM195,AP195,AS195,AV195)-MIN(AM195,AP195,AS195,AV195)</f>
        <v>0</v>
      </c>
      <c r="BL195">
        <f t="shared" ref="BL195:BL258" si="60">IF(K195="Unión por la Patria (Frente de Todos)",AVERAGE(AO195:AQ195)-MIN(AVERAGE(AL195:AN195),AVERAGE(AR195:AT195),AVERAGE(AU195:AW195)),IF(K195="Juntos por el Cambio",AVERAGE(AL195:AN195)-MIN(AVERAGE(AO195:AQ195),AVERAGE(AR195:AT195),AVERAGE(AU195:AW195)),IF(K195="La Libertad Avanza",AVERAGE(AR195:AT195)-MIN(AVERAGE(AU195:AW195),AVERAGE(AO195:AQ195),AVERAGE(AL195:AN195)),IF(K195="Frente de Izquierda",AVERAGE(AU195:AW195)-MIN(AVERAGE(AR195:AT195),AVERAGE(AO195:AQ195),AVERAGE(AL195:AN195)),"N/A"))))</f>
        <v>0</v>
      </c>
    </row>
    <row r="196" spans="1:64" x14ac:dyDescent="0.2">
      <c r="A196">
        <v>114365716485</v>
      </c>
      <c r="B196">
        <v>426449233</v>
      </c>
      <c r="C196" s="1">
        <v>45119.711273148147</v>
      </c>
      <c r="D196" s="1">
        <v>45119.713564814818</v>
      </c>
      <c r="E196" t="s">
        <v>72</v>
      </c>
      <c r="J196">
        <v>1005</v>
      </c>
      <c r="K196" t="s">
        <v>49</v>
      </c>
      <c r="L196">
        <v>5</v>
      </c>
      <c r="M196">
        <v>2</v>
      </c>
      <c r="N196">
        <v>4</v>
      </c>
      <c r="O196">
        <v>1</v>
      </c>
      <c r="P196">
        <v>4</v>
      </c>
      <c r="Q196">
        <v>3</v>
      </c>
      <c r="R196">
        <v>1</v>
      </c>
      <c r="S196">
        <v>5</v>
      </c>
      <c r="T196">
        <v>3</v>
      </c>
      <c r="U196">
        <v>2</v>
      </c>
      <c r="V196">
        <v>5</v>
      </c>
      <c r="W196">
        <v>7</v>
      </c>
      <c r="X196">
        <v>4</v>
      </c>
      <c r="Y196">
        <v>4</v>
      </c>
      <c r="AF196">
        <v>5</v>
      </c>
      <c r="AG196">
        <v>3</v>
      </c>
      <c r="AH196">
        <v>4</v>
      </c>
      <c r="AL196">
        <v>4</v>
      </c>
      <c r="AM196">
        <v>4</v>
      </c>
      <c r="AN196">
        <v>5</v>
      </c>
      <c r="AO196">
        <v>3</v>
      </c>
      <c r="AP196">
        <v>2</v>
      </c>
      <c r="AQ196">
        <v>4</v>
      </c>
      <c r="AR196">
        <v>4</v>
      </c>
      <c r="AS196">
        <v>4</v>
      </c>
      <c r="AT196">
        <v>4</v>
      </c>
      <c r="AU196">
        <v>3</v>
      </c>
      <c r="AV196">
        <v>2</v>
      </c>
      <c r="AW196">
        <v>4</v>
      </c>
      <c r="AX196" s="9">
        <f t="shared" si="46"/>
        <v>3.3333333333333335</v>
      </c>
      <c r="AY196" s="10">
        <f t="shared" si="47"/>
        <v>2</v>
      </c>
      <c r="AZ196" s="9">
        <f t="shared" si="48"/>
        <v>1</v>
      </c>
      <c r="BA196" s="10">
        <f t="shared" si="49"/>
        <v>1</v>
      </c>
      <c r="BB196" s="10">
        <f t="shared" si="50"/>
        <v>2</v>
      </c>
      <c r="BC196" s="10">
        <f t="shared" si="51"/>
        <v>0</v>
      </c>
      <c r="BD196" s="9">
        <f t="shared" si="52"/>
        <v>3</v>
      </c>
      <c r="BE196" s="9">
        <f t="shared" si="53"/>
        <v>2.6</v>
      </c>
      <c r="BF196" s="10">
        <f t="shared" si="54"/>
        <v>4</v>
      </c>
      <c r="BG196">
        <f t="shared" si="55"/>
        <v>4</v>
      </c>
      <c r="BH196">
        <f t="shared" si="56"/>
        <v>3.4444444444444446</v>
      </c>
      <c r="BI196">
        <f t="shared" si="57"/>
        <v>1.3333333333333335</v>
      </c>
      <c r="BJ196">
        <f t="shared" si="58"/>
        <v>2</v>
      </c>
      <c r="BK196">
        <f t="shared" si="59"/>
        <v>2</v>
      </c>
      <c r="BL196">
        <f t="shared" si="60"/>
        <v>1</v>
      </c>
    </row>
    <row r="197" spans="1:64" x14ac:dyDescent="0.2">
      <c r="A197">
        <v>114381109293</v>
      </c>
      <c r="B197">
        <v>426449233</v>
      </c>
      <c r="C197" s="1">
        <v>45140.598379629628</v>
      </c>
      <c r="D197" s="1">
        <v>45140.602835648147</v>
      </c>
      <c r="E197" t="s">
        <v>132</v>
      </c>
      <c r="J197">
        <v>1009</v>
      </c>
      <c r="K197" t="s">
        <v>47</v>
      </c>
      <c r="L197">
        <v>3</v>
      </c>
      <c r="M197">
        <v>6</v>
      </c>
      <c r="N197">
        <v>3</v>
      </c>
      <c r="O197">
        <v>2</v>
      </c>
      <c r="P197">
        <v>5</v>
      </c>
      <c r="Q197">
        <v>7</v>
      </c>
      <c r="R197">
        <v>3</v>
      </c>
      <c r="S197">
        <v>7</v>
      </c>
      <c r="T197">
        <v>5</v>
      </c>
      <c r="U197">
        <v>7</v>
      </c>
      <c r="V197">
        <v>2</v>
      </c>
      <c r="W197">
        <v>7</v>
      </c>
      <c r="X197">
        <v>2</v>
      </c>
      <c r="Y197">
        <v>7</v>
      </c>
      <c r="Z197">
        <v>5</v>
      </c>
      <c r="AA197">
        <v>2</v>
      </c>
      <c r="AB197">
        <v>2</v>
      </c>
      <c r="AL197">
        <v>4</v>
      </c>
      <c r="AM197">
        <v>4</v>
      </c>
      <c r="AN197">
        <v>4</v>
      </c>
      <c r="AO197">
        <v>4</v>
      </c>
      <c r="AP197">
        <v>4</v>
      </c>
      <c r="AQ197">
        <v>4</v>
      </c>
      <c r="AR197">
        <v>2</v>
      </c>
      <c r="AS197">
        <v>2</v>
      </c>
      <c r="AT197">
        <v>2</v>
      </c>
      <c r="AU197">
        <v>2</v>
      </c>
      <c r="AV197">
        <v>2</v>
      </c>
      <c r="AW197">
        <v>2</v>
      </c>
      <c r="AX197" s="9">
        <f t="shared" si="46"/>
        <v>6.333333333333333</v>
      </c>
      <c r="AY197" s="10">
        <f t="shared" si="47"/>
        <v>10</v>
      </c>
      <c r="AZ197" s="9">
        <f t="shared" si="48"/>
        <v>0</v>
      </c>
      <c r="BA197" s="10">
        <f t="shared" si="49"/>
        <v>0</v>
      </c>
      <c r="BB197" s="10">
        <f t="shared" si="50"/>
        <v>0</v>
      </c>
      <c r="BC197" s="10">
        <f t="shared" si="51"/>
        <v>0</v>
      </c>
      <c r="BD197" s="9">
        <f t="shared" si="52"/>
        <v>4</v>
      </c>
      <c r="BE197" s="9">
        <f t="shared" si="53"/>
        <v>4</v>
      </c>
      <c r="BF197" s="10">
        <f t="shared" si="54"/>
        <v>3.25</v>
      </c>
      <c r="BG197">
        <f t="shared" si="55"/>
        <v>6</v>
      </c>
      <c r="BH197">
        <f t="shared" si="56"/>
        <v>2.6666666666666665</v>
      </c>
      <c r="BI197">
        <f t="shared" si="57"/>
        <v>1.3333333333333335</v>
      </c>
      <c r="BJ197">
        <f t="shared" si="58"/>
        <v>2</v>
      </c>
      <c r="BK197">
        <f t="shared" si="59"/>
        <v>2</v>
      </c>
      <c r="BL197">
        <f t="shared" si="60"/>
        <v>2</v>
      </c>
    </row>
    <row r="198" spans="1:64" x14ac:dyDescent="0.2">
      <c r="A198">
        <v>114361174806</v>
      </c>
      <c r="B198">
        <v>426449233</v>
      </c>
      <c r="C198" s="1">
        <v>45113.568159722221</v>
      </c>
      <c r="D198" s="1">
        <v>45113.63385416667</v>
      </c>
      <c r="E198" t="s">
        <v>126</v>
      </c>
      <c r="J198">
        <v>1013</v>
      </c>
      <c r="K198" t="s">
        <v>49</v>
      </c>
      <c r="L198">
        <v>4</v>
      </c>
      <c r="M198">
        <v>7</v>
      </c>
      <c r="N198">
        <v>4</v>
      </c>
      <c r="O198">
        <v>1</v>
      </c>
      <c r="P198">
        <v>7</v>
      </c>
      <c r="Q198">
        <v>1</v>
      </c>
      <c r="R198">
        <v>7</v>
      </c>
      <c r="S198">
        <v>7</v>
      </c>
      <c r="T198">
        <v>4</v>
      </c>
      <c r="U198">
        <v>7</v>
      </c>
      <c r="V198">
        <v>4</v>
      </c>
      <c r="W198">
        <v>7</v>
      </c>
      <c r="X198">
        <v>6</v>
      </c>
      <c r="Y198">
        <v>6</v>
      </c>
      <c r="AF198">
        <v>6</v>
      </c>
      <c r="AG198">
        <v>6</v>
      </c>
      <c r="AH198">
        <v>6</v>
      </c>
      <c r="AL198">
        <v>4</v>
      </c>
      <c r="AM198">
        <v>5</v>
      </c>
      <c r="AN198">
        <v>5</v>
      </c>
      <c r="AO198">
        <v>1</v>
      </c>
      <c r="AP198">
        <v>1</v>
      </c>
      <c r="AQ198">
        <v>1</v>
      </c>
      <c r="AR198">
        <v>5</v>
      </c>
      <c r="AS198">
        <v>5</v>
      </c>
      <c r="AT198">
        <v>5</v>
      </c>
      <c r="AU198">
        <v>1</v>
      </c>
      <c r="AV198">
        <v>1</v>
      </c>
      <c r="AW198">
        <v>1</v>
      </c>
      <c r="AX198" s="9">
        <f t="shared" si="46"/>
        <v>6</v>
      </c>
      <c r="AY198" s="10">
        <f t="shared" si="47"/>
        <v>3</v>
      </c>
      <c r="AZ198" s="9">
        <f t="shared" si="48"/>
        <v>4</v>
      </c>
      <c r="BA198" s="10">
        <f t="shared" si="49"/>
        <v>4</v>
      </c>
      <c r="BB198" s="10">
        <f t="shared" si="50"/>
        <v>4</v>
      </c>
      <c r="BC198" s="10">
        <f t="shared" si="51"/>
        <v>4</v>
      </c>
      <c r="BD198" s="9">
        <f t="shared" si="52"/>
        <v>1</v>
      </c>
      <c r="BE198" s="9">
        <f t="shared" si="53"/>
        <v>4</v>
      </c>
      <c r="BF198" s="10">
        <f t="shared" si="54"/>
        <v>5.5</v>
      </c>
      <c r="BG198">
        <f t="shared" si="55"/>
        <v>12</v>
      </c>
      <c r="BH198">
        <f t="shared" si="56"/>
        <v>2.2222222222222223</v>
      </c>
      <c r="BI198">
        <f t="shared" si="57"/>
        <v>2.6666666666666665</v>
      </c>
      <c r="BJ198">
        <f t="shared" si="58"/>
        <v>4</v>
      </c>
      <c r="BK198">
        <f t="shared" si="59"/>
        <v>4</v>
      </c>
      <c r="BL198">
        <f t="shared" si="60"/>
        <v>4</v>
      </c>
    </row>
    <row r="199" spans="1:64" x14ac:dyDescent="0.2">
      <c r="A199">
        <v>114361212068</v>
      </c>
      <c r="B199">
        <v>426449233</v>
      </c>
      <c r="C199" s="1">
        <v>45113.600937499999</v>
      </c>
      <c r="D199" s="1">
        <v>45113.603750000002</v>
      </c>
      <c r="E199" t="s">
        <v>127</v>
      </c>
      <c r="J199">
        <v>1017</v>
      </c>
      <c r="K199" t="s">
        <v>49</v>
      </c>
      <c r="L199">
        <v>5</v>
      </c>
      <c r="M199">
        <v>5</v>
      </c>
      <c r="N199">
        <v>3</v>
      </c>
      <c r="O199">
        <v>1</v>
      </c>
      <c r="P199">
        <v>5</v>
      </c>
      <c r="Q199">
        <v>7</v>
      </c>
      <c r="R199">
        <v>4</v>
      </c>
      <c r="S199">
        <v>5</v>
      </c>
      <c r="T199">
        <v>3</v>
      </c>
      <c r="U199">
        <v>7</v>
      </c>
      <c r="V199">
        <v>3</v>
      </c>
      <c r="W199">
        <v>7</v>
      </c>
      <c r="X199">
        <v>3</v>
      </c>
      <c r="Y199">
        <v>7</v>
      </c>
      <c r="AF199">
        <v>3</v>
      </c>
      <c r="AG199">
        <v>4</v>
      </c>
      <c r="AH199">
        <v>4</v>
      </c>
      <c r="AL199">
        <v>4</v>
      </c>
      <c r="AM199">
        <v>5</v>
      </c>
      <c r="AN199">
        <v>6</v>
      </c>
      <c r="AO199">
        <v>4</v>
      </c>
      <c r="AP199">
        <v>5</v>
      </c>
      <c r="AQ199">
        <v>6</v>
      </c>
      <c r="AR199">
        <v>4</v>
      </c>
      <c r="AS199">
        <v>5</v>
      </c>
      <c r="AT199">
        <v>6</v>
      </c>
      <c r="AU199">
        <v>4</v>
      </c>
      <c r="AV199">
        <v>1</v>
      </c>
      <c r="AW199">
        <v>4</v>
      </c>
      <c r="AX199" s="9">
        <f t="shared" si="46"/>
        <v>5</v>
      </c>
      <c r="AY199" s="10">
        <f t="shared" si="47"/>
        <v>8</v>
      </c>
      <c r="AZ199" s="9">
        <f t="shared" si="48"/>
        <v>2</v>
      </c>
      <c r="BA199" s="10">
        <f t="shared" si="49"/>
        <v>0</v>
      </c>
      <c r="BB199" s="10">
        <f t="shared" si="50"/>
        <v>4</v>
      </c>
      <c r="BC199" s="10">
        <f t="shared" si="51"/>
        <v>2</v>
      </c>
      <c r="BD199" s="9">
        <f t="shared" si="52"/>
        <v>3</v>
      </c>
      <c r="BE199" s="9">
        <f t="shared" si="53"/>
        <v>4</v>
      </c>
      <c r="BF199" s="10">
        <f t="shared" si="54"/>
        <v>3.75</v>
      </c>
      <c r="BG199">
        <f t="shared" si="55"/>
        <v>6</v>
      </c>
      <c r="BH199">
        <f t="shared" si="56"/>
        <v>4.333333333333333</v>
      </c>
      <c r="BI199">
        <f t="shared" si="57"/>
        <v>1.3333333333333335</v>
      </c>
      <c r="BJ199">
        <f t="shared" si="58"/>
        <v>4</v>
      </c>
      <c r="BK199">
        <f t="shared" si="59"/>
        <v>4</v>
      </c>
      <c r="BL199">
        <f t="shared" si="60"/>
        <v>2</v>
      </c>
    </row>
    <row r="200" spans="1:64" x14ac:dyDescent="0.2">
      <c r="A200">
        <v>114365747343</v>
      </c>
      <c r="B200">
        <v>426449233</v>
      </c>
      <c r="C200" s="1">
        <v>45119.741886574076</v>
      </c>
      <c r="D200" s="1">
        <v>45119.746712962966</v>
      </c>
      <c r="E200" t="s">
        <v>70</v>
      </c>
      <c r="J200">
        <v>1021</v>
      </c>
      <c r="K200" t="s">
        <v>47</v>
      </c>
      <c r="L200">
        <v>5</v>
      </c>
      <c r="M200">
        <v>6</v>
      </c>
      <c r="N200">
        <v>3</v>
      </c>
      <c r="O200">
        <v>4</v>
      </c>
      <c r="P200">
        <v>5</v>
      </c>
      <c r="Q200">
        <v>5</v>
      </c>
      <c r="R200">
        <v>5</v>
      </c>
      <c r="S200">
        <v>6</v>
      </c>
      <c r="T200">
        <v>5</v>
      </c>
      <c r="U200">
        <v>7</v>
      </c>
      <c r="V200">
        <v>2</v>
      </c>
      <c r="W200">
        <v>7</v>
      </c>
      <c r="X200">
        <v>5</v>
      </c>
      <c r="Y200">
        <v>7</v>
      </c>
      <c r="Z200">
        <v>5</v>
      </c>
      <c r="AA200">
        <v>3</v>
      </c>
      <c r="AB200">
        <v>4</v>
      </c>
      <c r="AL200">
        <v>5</v>
      </c>
      <c r="AM200">
        <v>5</v>
      </c>
      <c r="AN200">
        <v>5</v>
      </c>
      <c r="AO200">
        <v>5</v>
      </c>
      <c r="AP200">
        <v>4</v>
      </c>
      <c r="AQ200">
        <v>5</v>
      </c>
      <c r="AR200">
        <v>5</v>
      </c>
      <c r="AS200">
        <v>5</v>
      </c>
      <c r="AT200">
        <v>5</v>
      </c>
      <c r="AU200">
        <v>5</v>
      </c>
      <c r="AV200">
        <v>4</v>
      </c>
      <c r="AW200">
        <v>5</v>
      </c>
      <c r="AX200" s="9">
        <f t="shared" si="46"/>
        <v>6</v>
      </c>
      <c r="AY200" s="10">
        <f t="shared" si="47"/>
        <v>7</v>
      </c>
      <c r="AZ200" s="9">
        <f t="shared" si="48"/>
        <v>0.33333333333333331</v>
      </c>
      <c r="BA200" s="10">
        <f t="shared" si="49"/>
        <v>0</v>
      </c>
      <c r="BB200" s="10">
        <f t="shared" si="50"/>
        <v>1</v>
      </c>
      <c r="BC200" s="10">
        <f t="shared" si="51"/>
        <v>0</v>
      </c>
      <c r="BD200" s="9">
        <f t="shared" si="52"/>
        <v>4.666666666666667</v>
      </c>
      <c r="BE200" s="9">
        <f t="shared" si="53"/>
        <v>4.4000000000000004</v>
      </c>
      <c r="BF200" s="10">
        <f t="shared" si="54"/>
        <v>4.25</v>
      </c>
      <c r="BG200">
        <f t="shared" si="55"/>
        <v>1</v>
      </c>
      <c r="BH200">
        <f t="shared" si="56"/>
        <v>4.7777777777777777</v>
      </c>
      <c r="BI200">
        <f t="shared" si="57"/>
        <v>0.66666666666666696</v>
      </c>
      <c r="BJ200">
        <f t="shared" si="58"/>
        <v>1</v>
      </c>
      <c r="BK200">
        <f t="shared" si="59"/>
        <v>1</v>
      </c>
      <c r="BL200">
        <f t="shared" si="60"/>
        <v>0.33333333333333304</v>
      </c>
    </row>
    <row r="201" spans="1:64" x14ac:dyDescent="0.2">
      <c r="A201">
        <v>114361208617</v>
      </c>
      <c r="B201">
        <v>426449233</v>
      </c>
      <c r="C201" s="1">
        <v>45113.596562500003</v>
      </c>
      <c r="D201" s="1">
        <v>45113.601111111115</v>
      </c>
      <c r="E201" t="s">
        <v>128</v>
      </c>
      <c r="J201">
        <v>1029</v>
      </c>
      <c r="K201" t="s">
        <v>89</v>
      </c>
      <c r="L201">
        <v>6</v>
      </c>
      <c r="M201">
        <v>5</v>
      </c>
      <c r="N201">
        <v>2</v>
      </c>
      <c r="O201">
        <v>1</v>
      </c>
      <c r="P201">
        <v>7</v>
      </c>
      <c r="Q201">
        <v>1</v>
      </c>
      <c r="R201">
        <v>4</v>
      </c>
      <c r="S201">
        <v>6</v>
      </c>
      <c r="T201">
        <v>4</v>
      </c>
      <c r="U201">
        <v>6</v>
      </c>
      <c r="V201">
        <v>1</v>
      </c>
      <c r="W201">
        <v>7</v>
      </c>
      <c r="X201">
        <v>1</v>
      </c>
      <c r="Y201">
        <v>7</v>
      </c>
      <c r="AL201">
        <v>5</v>
      </c>
      <c r="AM201">
        <v>5</v>
      </c>
      <c r="AN201">
        <v>5</v>
      </c>
      <c r="AO201">
        <v>2</v>
      </c>
      <c r="AP201">
        <v>2</v>
      </c>
      <c r="AQ201">
        <v>3</v>
      </c>
      <c r="AR201">
        <v>5</v>
      </c>
      <c r="AS201">
        <v>5</v>
      </c>
      <c r="AT201">
        <v>5</v>
      </c>
      <c r="AU201">
        <v>1</v>
      </c>
      <c r="AV201">
        <v>1</v>
      </c>
      <c r="AW201">
        <v>1</v>
      </c>
      <c r="AX201" s="9">
        <f t="shared" si="46"/>
        <v>5.333333333333333</v>
      </c>
      <c r="AY201" s="10">
        <f t="shared" si="47"/>
        <v>12</v>
      </c>
      <c r="AZ201" s="9" t="str">
        <f t="shared" si="48"/>
        <v>N/A</v>
      </c>
      <c r="BA201" s="10" t="str">
        <f t="shared" si="49"/>
        <v>N/A</v>
      </c>
      <c r="BB201" s="10" t="str">
        <f t="shared" si="50"/>
        <v>N/A</v>
      </c>
      <c r="BC201" s="10" t="str">
        <f t="shared" si="51"/>
        <v>N/A</v>
      </c>
      <c r="BD201" s="9" t="str">
        <f t="shared" si="52"/>
        <v>N/A</v>
      </c>
      <c r="BE201" s="9">
        <f t="shared" si="53"/>
        <v>3</v>
      </c>
      <c r="BF201" s="10">
        <f t="shared" si="54"/>
        <v>5</v>
      </c>
      <c r="BG201">
        <f t="shared" si="55"/>
        <v>12</v>
      </c>
      <c r="BH201" t="str">
        <f t="shared" si="56"/>
        <v>N/A</v>
      </c>
      <c r="BI201" t="str">
        <f t="shared" si="57"/>
        <v>N/A</v>
      </c>
      <c r="BJ201" t="str">
        <f t="shared" si="58"/>
        <v>N/A</v>
      </c>
      <c r="BK201">
        <f t="shared" si="59"/>
        <v>4</v>
      </c>
      <c r="BL201" t="str">
        <f t="shared" si="60"/>
        <v>N/A</v>
      </c>
    </row>
    <row r="202" spans="1:64" x14ac:dyDescent="0.2">
      <c r="A202">
        <v>114361387570</v>
      </c>
      <c r="B202">
        <v>426449233</v>
      </c>
      <c r="C202" s="1">
        <v>45113.729849537034</v>
      </c>
      <c r="D202" s="1">
        <v>45113.734085648146</v>
      </c>
      <c r="E202" t="s">
        <v>109</v>
      </c>
      <c r="J202">
        <v>1033</v>
      </c>
      <c r="K202" t="s">
        <v>49</v>
      </c>
      <c r="L202">
        <v>7</v>
      </c>
      <c r="M202">
        <v>1</v>
      </c>
      <c r="N202">
        <v>1</v>
      </c>
      <c r="O202">
        <v>1</v>
      </c>
      <c r="P202">
        <v>7</v>
      </c>
      <c r="Q202">
        <v>4</v>
      </c>
      <c r="R202">
        <v>4</v>
      </c>
      <c r="S202">
        <v>5</v>
      </c>
      <c r="T202">
        <v>5</v>
      </c>
      <c r="U202">
        <v>5</v>
      </c>
      <c r="V202">
        <v>1</v>
      </c>
      <c r="W202">
        <v>7</v>
      </c>
      <c r="X202">
        <v>1</v>
      </c>
      <c r="Y202">
        <v>7</v>
      </c>
      <c r="AF202">
        <v>6</v>
      </c>
      <c r="AG202">
        <v>4</v>
      </c>
      <c r="AH202">
        <v>6</v>
      </c>
      <c r="AL202">
        <v>3</v>
      </c>
      <c r="AM202">
        <v>4</v>
      </c>
      <c r="AN202">
        <v>4</v>
      </c>
      <c r="AO202">
        <v>3</v>
      </c>
      <c r="AP202">
        <v>1</v>
      </c>
      <c r="AQ202">
        <v>3</v>
      </c>
      <c r="AR202">
        <v>4</v>
      </c>
      <c r="AS202">
        <v>4</v>
      </c>
      <c r="AT202">
        <v>4</v>
      </c>
      <c r="AU202">
        <v>3</v>
      </c>
      <c r="AV202">
        <v>1</v>
      </c>
      <c r="AW202">
        <v>1</v>
      </c>
      <c r="AX202" s="9">
        <f t="shared" si="46"/>
        <v>5</v>
      </c>
      <c r="AY202" s="10">
        <f t="shared" si="47"/>
        <v>12</v>
      </c>
      <c r="AZ202" s="9">
        <f t="shared" si="48"/>
        <v>2.3333333333333335</v>
      </c>
      <c r="BA202" s="10">
        <f t="shared" si="49"/>
        <v>1</v>
      </c>
      <c r="BB202" s="10">
        <f t="shared" si="50"/>
        <v>3</v>
      </c>
      <c r="BC202" s="10">
        <f t="shared" si="51"/>
        <v>3</v>
      </c>
      <c r="BD202" s="9">
        <f t="shared" si="52"/>
        <v>1.6666666666666667</v>
      </c>
      <c r="BE202" s="9">
        <f t="shared" si="53"/>
        <v>3.4</v>
      </c>
      <c r="BF202" s="10">
        <f t="shared" si="54"/>
        <v>4.75</v>
      </c>
      <c r="BG202">
        <f t="shared" si="55"/>
        <v>7</v>
      </c>
      <c r="BH202">
        <f t="shared" si="56"/>
        <v>2.5555555555555554</v>
      </c>
      <c r="BI202">
        <f t="shared" si="57"/>
        <v>2</v>
      </c>
      <c r="BJ202">
        <f t="shared" si="58"/>
        <v>3</v>
      </c>
      <c r="BK202">
        <f t="shared" si="59"/>
        <v>3</v>
      </c>
      <c r="BL202">
        <f t="shared" si="60"/>
        <v>2.333333333333333</v>
      </c>
    </row>
    <row r="203" spans="1:64" x14ac:dyDescent="0.2">
      <c r="A203">
        <v>114361218190</v>
      </c>
      <c r="B203">
        <v>426449233</v>
      </c>
      <c r="C203" s="1">
        <v>45113.605219907404</v>
      </c>
      <c r="D203" s="1">
        <v>45113.607708333337</v>
      </c>
      <c r="E203" t="s">
        <v>107</v>
      </c>
      <c r="J203">
        <v>1037</v>
      </c>
      <c r="K203" t="s">
        <v>89</v>
      </c>
      <c r="L203">
        <v>7</v>
      </c>
      <c r="M203">
        <v>4</v>
      </c>
      <c r="N203">
        <v>4</v>
      </c>
      <c r="O203">
        <v>5</v>
      </c>
      <c r="P203">
        <v>2</v>
      </c>
      <c r="Q203">
        <v>5</v>
      </c>
      <c r="R203">
        <v>5</v>
      </c>
      <c r="S203">
        <v>7</v>
      </c>
      <c r="T203">
        <v>5</v>
      </c>
      <c r="U203">
        <v>7</v>
      </c>
      <c r="V203">
        <v>1</v>
      </c>
      <c r="W203">
        <v>7</v>
      </c>
      <c r="X203">
        <v>5</v>
      </c>
      <c r="Y203">
        <v>6</v>
      </c>
      <c r="AL203">
        <v>2</v>
      </c>
      <c r="AM203">
        <v>2</v>
      </c>
      <c r="AN203">
        <v>3</v>
      </c>
      <c r="AO203">
        <v>3</v>
      </c>
      <c r="AP203">
        <v>4</v>
      </c>
      <c r="AQ203">
        <v>4</v>
      </c>
      <c r="AR203">
        <v>1</v>
      </c>
      <c r="AS203">
        <v>1</v>
      </c>
      <c r="AT203">
        <v>1</v>
      </c>
      <c r="AU203">
        <v>4</v>
      </c>
      <c r="AV203">
        <v>4</v>
      </c>
      <c r="AW203">
        <v>4</v>
      </c>
      <c r="AX203" s="9">
        <f t="shared" si="46"/>
        <v>6.333333333333333</v>
      </c>
      <c r="AY203" s="10">
        <f t="shared" si="47"/>
        <v>7</v>
      </c>
      <c r="AZ203" s="9" t="str">
        <f t="shared" si="48"/>
        <v>N/A</v>
      </c>
      <c r="BA203" s="10" t="str">
        <f t="shared" si="49"/>
        <v>N/A</v>
      </c>
      <c r="BB203" s="10" t="str">
        <f t="shared" si="50"/>
        <v>N/A</v>
      </c>
      <c r="BC203" s="10" t="str">
        <f t="shared" si="51"/>
        <v>N/A</v>
      </c>
      <c r="BD203" s="9" t="str">
        <f t="shared" si="52"/>
        <v>N/A</v>
      </c>
      <c r="BE203" s="9">
        <f t="shared" si="53"/>
        <v>4.2</v>
      </c>
      <c r="BF203" s="10">
        <f t="shared" si="54"/>
        <v>2</v>
      </c>
      <c r="BG203">
        <f t="shared" si="55"/>
        <v>9</v>
      </c>
      <c r="BH203" t="str">
        <f t="shared" si="56"/>
        <v>N/A</v>
      </c>
      <c r="BI203" t="str">
        <f t="shared" si="57"/>
        <v>N/A</v>
      </c>
      <c r="BJ203" t="str">
        <f t="shared" si="58"/>
        <v>N/A</v>
      </c>
      <c r="BK203">
        <f t="shared" si="59"/>
        <v>3</v>
      </c>
      <c r="BL203" t="str">
        <f t="shared" si="60"/>
        <v>N/A</v>
      </c>
    </row>
    <row r="204" spans="1:64" x14ac:dyDescent="0.2">
      <c r="A204">
        <v>114361177780</v>
      </c>
      <c r="B204">
        <v>426449233</v>
      </c>
      <c r="C204" s="1">
        <v>45113.570740740739</v>
      </c>
      <c r="D204" s="1">
        <v>45113.698611111111</v>
      </c>
      <c r="E204" t="s">
        <v>113</v>
      </c>
      <c r="J204">
        <v>1045</v>
      </c>
      <c r="K204" t="s">
        <v>89</v>
      </c>
      <c r="L204">
        <v>7</v>
      </c>
      <c r="M204">
        <v>3</v>
      </c>
      <c r="N204">
        <v>1</v>
      </c>
      <c r="O204">
        <v>2</v>
      </c>
      <c r="P204">
        <v>7</v>
      </c>
      <c r="Q204">
        <v>7</v>
      </c>
      <c r="R204">
        <v>4</v>
      </c>
      <c r="S204">
        <v>3</v>
      </c>
      <c r="T204">
        <v>1</v>
      </c>
      <c r="U204">
        <v>7</v>
      </c>
      <c r="V204">
        <v>3</v>
      </c>
      <c r="W204">
        <v>5</v>
      </c>
      <c r="X204">
        <v>4</v>
      </c>
      <c r="Y204">
        <v>5</v>
      </c>
      <c r="AL204">
        <v>4</v>
      </c>
      <c r="AM204">
        <v>4</v>
      </c>
      <c r="AN204">
        <v>4</v>
      </c>
      <c r="AO204">
        <v>3</v>
      </c>
      <c r="AP204">
        <v>1</v>
      </c>
      <c r="AQ204">
        <v>3</v>
      </c>
      <c r="AR204">
        <v>1</v>
      </c>
      <c r="AS204">
        <v>1</v>
      </c>
      <c r="AT204">
        <v>1</v>
      </c>
      <c r="AU204">
        <v>3</v>
      </c>
      <c r="AV204">
        <v>3</v>
      </c>
      <c r="AW204">
        <v>3</v>
      </c>
      <c r="AX204" s="9">
        <f t="shared" si="46"/>
        <v>3.6666666666666665</v>
      </c>
      <c r="AY204" s="10">
        <f t="shared" si="47"/>
        <v>3</v>
      </c>
      <c r="AZ204" s="9" t="str">
        <f t="shared" si="48"/>
        <v>N/A</v>
      </c>
      <c r="BA204" s="10" t="str">
        <f t="shared" si="49"/>
        <v>N/A</v>
      </c>
      <c r="BB204" s="10" t="str">
        <f t="shared" si="50"/>
        <v>N/A</v>
      </c>
      <c r="BC204" s="10" t="str">
        <f t="shared" si="51"/>
        <v>N/A</v>
      </c>
      <c r="BD204" s="9" t="str">
        <f t="shared" si="52"/>
        <v>N/A</v>
      </c>
      <c r="BE204" s="9">
        <f t="shared" si="53"/>
        <v>4.2</v>
      </c>
      <c r="BF204" s="10">
        <f t="shared" si="54"/>
        <v>4</v>
      </c>
      <c r="BG204">
        <f t="shared" si="55"/>
        <v>9</v>
      </c>
      <c r="BH204" t="str">
        <f t="shared" si="56"/>
        <v>N/A</v>
      </c>
      <c r="BI204" t="str">
        <f t="shared" si="57"/>
        <v>N/A</v>
      </c>
      <c r="BJ204" t="str">
        <f t="shared" si="58"/>
        <v>N/A</v>
      </c>
      <c r="BK204">
        <f t="shared" si="59"/>
        <v>3</v>
      </c>
      <c r="BL204" t="str">
        <f t="shared" si="60"/>
        <v>N/A</v>
      </c>
    </row>
    <row r="205" spans="1:64" x14ac:dyDescent="0.2">
      <c r="A205">
        <v>114361176307</v>
      </c>
      <c r="B205">
        <v>426449233</v>
      </c>
      <c r="C205" s="1">
        <v>45113.569525462961</v>
      </c>
      <c r="D205" s="1">
        <v>45113.578842592593</v>
      </c>
      <c r="E205" t="s">
        <v>131</v>
      </c>
      <c r="J205">
        <v>1049</v>
      </c>
      <c r="K205" t="s">
        <v>53</v>
      </c>
      <c r="L205">
        <v>2</v>
      </c>
      <c r="M205">
        <v>7</v>
      </c>
      <c r="N205">
        <v>3</v>
      </c>
      <c r="O205">
        <v>5</v>
      </c>
      <c r="P205">
        <v>1</v>
      </c>
      <c r="Q205">
        <v>7</v>
      </c>
      <c r="R205">
        <v>2</v>
      </c>
      <c r="S205">
        <v>7</v>
      </c>
      <c r="T205">
        <v>6</v>
      </c>
      <c r="U205">
        <v>7</v>
      </c>
      <c r="V205">
        <v>1</v>
      </c>
      <c r="W205">
        <v>5</v>
      </c>
      <c r="X205">
        <v>2</v>
      </c>
      <c r="Y205">
        <v>4</v>
      </c>
      <c r="AC205">
        <v>6</v>
      </c>
      <c r="AD205">
        <v>6</v>
      </c>
      <c r="AE205">
        <v>6</v>
      </c>
      <c r="AL205">
        <v>2</v>
      </c>
      <c r="AM205">
        <v>2</v>
      </c>
      <c r="AN205">
        <v>3</v>
      </c>
      <c r="AO205">
        <v>6</v>
      </c>
      <c r="AP205">
        <v>6</v>
      </c>
      <c r="AQ205">
        <v>6</v>
      </c>
      <c r="AR205">
        <v>1</v>
      </c>
      <c r="AS205">
        <v>1</v>
      </c>
      <c r="AT205">
        <v>1</v>
      </c>
      <c r="AU205">
        <v>6</v>
      </c>
      <c r="AV205">
        <v>4</v>
      </c>
      <c r="AW205">
        <v>6</v>
      </c>
      <c r="AX205" s="9">
        <f t="shared" si="46"/>
        <v>6.666666666666667</v>
      </c>
      <c r="AY205" s="10">
        <f t="shared" si="47"/>
        <v>6</v>
      </c>
      <c r="AZ205" s="9">
        <f t="shared" si="48"/>
        <v>3.6666666666666665</v>
      </c>
      <c r="BA205" s="10">
        <f t="shared" si="49"/>
        <v>4</v>
      </c>
      <c r="BB205" s="10">
        <f t="shared" si="50"/>
        <v>4</v>
      </c>
      <c r="BC205" s="10">
        <f t="shared" si="51"/>
        <v>3</v>
      </c>
      <c r="BD205" s="9">
        <f t="shared" si="52"/>
        <v>2.3333333333333335</v>
      </c>
      <c r="BE205" s="9">
        <f t="shared" si="53"/>
        <v>3.6</v>
      </c>
      <c r="BF205" s="10">
        <f t="shared" si="54"/>
        <v>5</v>
      </c>
      <c r="BG205">
        <f t="shared" si="55"/>
        <v>15</v>
      </c>
      <c r="BH205">
        <f t="shared" si="56"/>
        <v>2.8888888888888888</v>
      </c>
      <c r="BI205">
        <f t="shared" si="57"/>
        <v>3.6666666666666665</v>
      </c>
      <c r="BJ205">
        <f t="shared" si="58"/>
        <v>5</v>
      </c>
      <c r="BK205">
        <f t="shared" si="59"/>
        <v>5</v>
      </c>
      <c r="BL205">
        <f t="shared" si="60"/>
        <v>5</v>
      </c>
    </row>
    <row r="206" spans="1:64" x14ac:dyDescent="0.2">
      <c r="A206">
        <v>114361356064</v>
      </c>
      <c r="B206">
        <v>426449233</v>
      </c>
      <c r="C206" s="1">
        <v>45113.571423611109</v>
      </c>
      <c r="D206" s="1">
        <v>45113.71775462963</v>
      </c>
      <c r="E206" t="s">
        <v>111</v>
      </c>
      <c r="J206">
        <v>1053</v>
      </c>
      <c r="K206" t="s">
        <v>53</v>
      </c>
      <c r="L206">
        <v>7</v>
      </c>
      <c r="M206">
        <v>7</v>
      </c>
      <c r="N206">
        <v>3</v>
      </c>
      <c r="O206">
        <v>7</v>
      </c>
      <c r="P206">
        <v>1</v>
      </c>
      <c r="Q206">
        <v>7</v>
      </c>
      <c r="R206">
        <v>1</v>
      </c>
      <c r="S206">
        <v>7</v>
      </c>
      <c r="T206">
        <v>7</v>
      </c>
      <c r="U206">
        <v>7</v>
      </c>
      <c r="V206">
        <v>2</v>
      </c>
      <c r="W206">
        <v>7</v>
      </c>
      <c r="X206">
        <v>7</v>
      </c>
      <c r="Y206">
        <v>3</v>
      </c>
      <c r="AC206">
        <v>1</v>
      </c>
      <c r="AD206">
        <v>6</v>
      </c>
      <c r="AE206">
        <v>6</v>
      </c>
      <c r="AL206">
        <v>1</v>
      </c>
      <c r="AM206">
        <v>1</v>
      </c>
      <c r="AN206">
        <v>3</v>
      </c>
      <c r="AO206">
        <v>6</v>
      </c>
      <c r="AP206">
        <v>6</v>
      </c>
      <c r="AQ206">
        <v>6</v>
      </c>
      <c r="AR206">
        <v>1</v>
      </c>
      <c r="AS206">
        <v>1</v>
      </c>
      <c r="AT206">
        <v>1</v>
      </c>
      <c r="AU206">
        <v>4</v>
      </c>
      <c r="AV206">
        <v>4</v>
      </c>
      <c r="AW206">
        <v>4</v>
      </c>
      <c r="AX206" s="9">
        <f t="shared" si="46"/>
        <v>7</v>
      </c>
      <c r="AY206" s="10">
        <f t="shared" si="47"/>
        <v>1</v>
      </c>
      <c r="AZ206" s="9">
        <f t="shared" si="48"/>
        <v>4.333333333333333</v>
      </c>
      <c r="BA206" s="10">
        <f t="shared" si="49"/>
        <v>5</v>
      </c>
      <c r="BB206" s="10">
        <f t="shared" si="50"/>
        <v>5</v>
      </c>
      <c r="BC206" s="10">
        <f t="shared" si="51"/>
        <v>3</v>
      </c>
      <c r="BD206" s="9">
        <f t="shared" si="52"/>
        <v>1.6666666666666667</v>
      </c>
      <c r="BE206" s="9">
        <f t="shared" si="53"/>
        <v>3.8</v>
      </c>
      <c r="BF206" s="10">
        <f t="shared" si="54"/>
        <v>3.5</v>
      </c>
      <c r="BG206">
        <f t="shared" si="55"/>
        <v>15</v>
      </c>
      <c r="BH206">
        <f t="shared" si="56"/>
        <v>2.2222222222222223</v>
      </c>
      <c r="BI206">
        <f t="shared" si="57"/>
        <v>4</v>
      </c>
      <c r="BJ206">
        <f t="shared" si="58"/>
        <v>5</v>
      </c>
      <c r="BK206">
        <f t="shared" si="59"/>
        <v>5</v>
      </c>
      <c r="BL206">
        <f t="shared" si="60"/>
        <v>5</v>
      </c>
    </row>
    <row r="207" spans="1:64" x14ac:dyDescent="0.2">
      <c r="A207">
        <v>114363083053</v>
      </c>
      <c r="B207">
        <v>426449233</v>
      </c>
      <c r="C207" s="1">
        <v>45116.594826388886</v>
      </c>
      <c r="D207" s="1">
        <v>45116.600486111114</v>
      </c>
      <c r="E207" t="s">
        <v>91</v>
      </c>
      <c r="J207">
        <v>1057</v>
      </c>
      <c r="K207" t="s">
        <v>53</v>
      </c>
      <c r="L207">
        <v>4</v>
      </c>
      <c r="M207">
        <v>4</v>
      </c>
      <c r="N207">
        <v>2</v>
      </c>
      <c r="O207">
        <v>4</v>
      </c>
      <c r="P207">
        <v>4</v>
      </c>
      <c r="Q207">
        <v>7</v>
      </c>
      <c r="R207">
        <v>4</v>
      </c>
      <c r="S207">
        <v>7</v>
      </c>
      <c r="T207">
        <v>4</v>
      </c>
      <c r="U207">
        <v>7</v>
      </c>
      <c r="V207">
        <v>1</v>
      </c>
      <c r="W207">
        <v>7</v>
      </c>
      <c r="X207">
        <v>4</v>
      </c>
      <c r="Y207">
        <v>7</v>
      </c>
      <c r="AC207">
        <v>4</v>
      </c>
      <c r="AD207">
        <v>3</v>
      </c>
      <c r="AE207">
        <v>4</v>
      </c>
      <c r="AL207">
        <v>4</v>
      </c>
      <c r="AM207">
        <v>3</v>
      </c>
      <c r="AN207">
        <v>3</v>
      </c>
      <c r="AO207">
        <v>4</v>
      </c>
      <c r="AP207">
        <v>3</v>
      </c>
      <c r="AQ207">
        <v>4</v>
      </c>
      <c r="AR207">
        <v>1</v>
      </c>
      <c r="AS207">
        <v>1</v>
      </c>
      <c r="AT207">
        <v>1</v>
      </c>
      <c r="AU207">
        <v>3</v>
      </c>
      <c r="AV207">
        <v>3</v>
      </c>
      <c r="AW207">
        <v>3</v>
      </c>
      <c r="AX207" s="9">
        <f t="shared" si="46"/>
        <v>6</v>
      </c>
      <c r="AY207" s="10">
        <f t="shared" si="47"/>
        <v>9</v>
      </c>
      <c r="AZ207" s="9">
        <f t="shared" si="48"/>
        <v>0.33333333333333331</v>
      </c>
      <c r="BA207" s="10">
        <f t="shared" si="49"/>
        <v>0</v>
      </c>
      <c r="BB207" s="10">
        <f t="shared" si="50"/>
        <v>0</v>
      </c>
      <c r="BC207" s="10">
        <f t="shared" si="51"/>
        <v>1</v>
      </c>
      <c r="BD207" s="9">
        <f t="shared" si="52"/>
        <v>3.3333333333333335</v>
      </c>
      <c r="BE207" s="9">
        <f t="shared" si="53"/>
        <v>4.2</v>
      </c>
      <c r="BF207" s="10">
        <f t="shared" si="54"/>
        <v>3.75</v>
      </c>
      <c r="BG207">
        <f t="shared" si="55"/>
        <v>8</v>
      </c>
      <c r="BH207">
        <f t="shared" si="56"/>
        <v>2.4444444444444446</v>
      </c>
      <c r="BI207">
        <f t="shared" si="57"/>
        <v>0.66666666666666652</v>
      </c>
      <c r="BJ207">
        <f t="shared" si="58"/>
        <v>2</v>
      </c>
      <c r="BK207">
        <f t="shared" si="59"/>
        <v>2</v>
      </c>
      <c r="BL207">
        <f t="shared" si="60"/>
        <v>2.6666666666666665</v>
      </c>
    </row>
    <row r="208" spans="1:64" x14ac:dyDescent="0.2">
      <c r="A208">
        <v>114361263944</v>
      </c>
      <c r="B208">
        <v>426449233</v>
      </c>
      <c r="C208" s="1">
        <v>45113.646249999998</v>
      </c>
      <c r="D208" s="1">
        <v>45113.650740740741</v>
      </c>
      <c r="E208" t="s">
        <v>118</v>
      </c>
      <c r="J208">
        <v>1060</v>
      </c>
      <c r="K208" t="s">
        <v>47</v>
      </c>
      <c r="L208">
        <v>4</v>
      </c>
      <c r="M208">
        <v>7</v>
      </c>
      <c r="N208">
        <v>3</v>
      </c>
      <c r="O208">
        <v>1</v>
      </c>
      <c r="P208">
        <v>7</v>
      </c>
      <c r="Q208">
        <v>7</v>
      </c>
      <c r="R208">
        <v>7</v>
      </c>
      <c r="S208">
        <v>7</v>
      </c>
      <c r="T208">
        <v>7</v>
      </c>
      <c r="U208">
        <v>7</v>
      </c>
      <c r="V208">
        <v>7</v>
      </c>
      <c r="W208">
        <v>7</v>
      </c>
      <c r="X208">
        <v>7</v>
      </c>
      <c r="Y208">
        <v>7</v>
      </c>
      <c r="Z208">
        <v>6</v>
      </c>
      <c r="AA208">
        <v>1</v>
      </c>
      <c r="AB208">
        <v>1</v>
      </c>
      <c r="AL208">
        <v>4</v>
      </c>
      <c r="AM208">
        <v>4</v>
      </c>
      <c r="AN208">
        <v>6</v>
      </c>
      <c r="AO208">
        <v>1</v>
      </c>
      <c r="AP208">
        <v>6</v>
      </c>
      <c r="AQ208">
        <v>1</v>
      </c>
      <c r="AR208">
        <v>4</v>
      </c>
      <c r="AS208">
        <v>4</v>
      </c>
      <c r="AT208">
        <v>4</v>
      </c>
      <c r="AU208">
        <v>1</v>
      </c>
      <c r="AV208">
        <v>1</v>
      </c>
      <c r="AW208">
        <v>1</v>
      </c>
      <c r="AX208" s="9">
        <f t="shared" si="46"/>
        <v>7</v>
      </c>
      <c r="AY208" s="10">
        <f t="shared" si="47"/>
        <v>0</v>
      </c>
      <c r="AZ208" s="9">
        <f t="shared" si="48"/>
        <v>2</v>
      </c>
      <c r="BA208" s="10">
        <f t="shared" si="49"/>
        <v>3</v>
      </c>
      <c r="BB208" s="10">
        <f t="shared" si="50"/>
        <v>-2</v>
      </c>
      <c r="BC208" s="10">
        <f t="shared" si="51"/>
        <v>5</v>
      </c>
      <c r="BD208" s="9">
        <f t="shared" si="52"/>
        <v>2.6666666666666665</v>
      </c>
      <c r="BE208" s="9">
        <f t="shared" si="53"/>
        <v>5</v>
      </c>
      <c r="BF208" s="10">
        <f t="shared" si="54"/>
        <v>3</v>
      </c>
      <c r="BG208">
        <f t="shared" si="55"/>
        <v>11</v>
      </c>
      <c r="BH208">
        <f t="shared" si="56"/>
        <v>2.5555555555555554</v>
      </c>
      <c r="BI208">
        <f t="shared" si="57"/>
        <v>0.33333333333333348</v>
      </c>
      <c r="BJ208">
        <f t="shared" si="58"/>
        <v>3</v>
      </c>
      <c r="BK208">
        <f t="shared" si="59"/>
        <v>5</v>
      </c>
      <c r="BL208">
        <f t="shared" si="60"/>
        <v>3.666666666666667</v>
      </c>
    </row>
    <row r="209" spans="1:64" x14ac:dyDescent="0.2">
      <c r="A209">
        <v>114361263261</v>
      </c>
      <c r="B209">
        <v>426449233</v>
      </c>
      <c r="C209" s="1">
        <v>45113.64576388889</v>
      </c>
      <c r="D209" s="1">
        <v>45113.648958333331</v>
      </c>
      <c r="E209" t="s">
        <v>123</v>
      </c>
      <c r="J209">
        <v>1063</v>
      </c>
      <c r="K209" t="s">
        <v>53</v>
      </c>
      <c r="L209">
        <v>3</v>
      </c>
      <c r="M209">
        <v>3</v>
      </c>
      <c r="N209">
        <v>2</v>
      </c>
      <c r="O209">
        <v>2</v>
      </c>
      <c r="P209">
        <v>2</v>
      </c>
      <c r="Q209">
        <v>5</v>
      </c>
      <c r="R209">
        <v>2</v>
      </c>
      <c r="S209">
        <v>2</v>
      </c>
      <c r="T209">
        <v>3</v>
      </c>
      <c r="U209">
        <v>3</v>
      </c>
      <c r="V209">
        <v>1</v>
      </c>
      <c r="W209">
        <v>7</v>
      </c>
      <c r="X209">
        <v>2</v>
      </c>
      <c r="Y209">
        <v>7</v>
      </c>
      <c r="AC209">
        <v>6</v>
      </c>
      <c r="AD209">
        <v>1</v>
      </c>
      <c r="AE209">
        <v>2</v>
      </c>
      <c r="AL209">
        <v>3</v>
      </c>
      <c r="AM209">
        <v>2</v>
      </c>
      <c r="AN209">
        <v>3</v>
      </c>
      <c r="AO209">
        <v>3</v>
      </c>
      <c r="AP209">
        <v>2</v>
      </c>
      <c r="AQ209">
        <v>3</v>
      </c>
      <c r="AR209">
        <v>2</v>
      </c>
      <c r="AS209">
        <v>1</v>
      </c>
      <c r="AT209">
        <v>2</v>
      </c>
      <c r="AU209">
        <v>3</v>
      </c>
      <c r="AV209">
        <v>3</v>
      </c>
      <c r="AW209">
        <v>3</v>
      </c>
      <c r="AX209" s="9">
        <f t="shared" si="46"/>
        <v>2.6666666666666665</v>
      </c>
      <c r="AY209" s="10">
        <f t="shared" si="47"/>
        <v>11</v>
      </c>
      <c r="AZ209" s="9">
        <f t="shared" si="48"/>
        <v>0</v>
      </c>
      <c r="BA209" s="10">
        <f t="shared" si="49"/>
        <v>0</v>
      </c>
      <c r="BB209" s="10">
        <f t="shared" si="50"/>
        <v>0</v>
      </c>
      <c r="BC209" s="10">
        <f t="shared" si="51"/>
        <v>0</v>
      </c>
      <c r="BD209" s="9">
        <f t="shared" si="52"/>
        <v>2.6666666666666665</v>
      </c>
      <c r="BE209" s="9">
        <f t="shared" si="53"/>
        <v>2.6</v>
      </c>
      <c r="BF209" s="10">
        <f t="shared" si="54"/>
        <v>3</v>
      </c>
      <c r="BG209">
        <f t="shared" si="55"/>
        <v>4</v>
      </c>
      <c r="BH209">
        <f t="shared" si="56"/>
        <v>2.4444444444444446</v>
      </c>
      <c r="BI209">
        <f t="shared" si="57"/>
        <v>0</v>
      </c>
      <c r="BJ209">
        <f t="shared" si="58"/>
        <v>1</v>
      </c>
      <c r="BK209">
        <f t="shared" si="59"/>
        <v>2</v>
      </c>
      <c r="BL209">
        <f t="shared" si="60"/>
        <v>0.99999999999999978</v>
      </c>
    </row>
    <row r="210" spans="1:64" x14ac:dyDescent="0.2">
      <c r="A210">
        <v>114361511504</v>
      </c>
      <c r="B210">
        <v>426449233</v>
      </c>
      <c r="C210" s="1">
        <v>45113.861331018517</v>
      </c>
      <c r="D210" s="1">
        <v>45113.869930555556</v>
      </c>
      <c r="E210" t="s">
        <v>105</v>
      </c>
      <c r="J210">
        <v>1066</v>
      </c>
      <c r="K210" t="s">
        <v>47</v>
      </c>
      <c r="L210">
        <v>7</v>
      </c>
      <c r="M210">
        <v>7</v>
      </c>
      <c r="N210">
        <v>4</v>
      </c>
      <c r="O210">
        <v>2</v>
      </c>
      <c r="P210">
        <v>3</v>
      </c>
      <c r="Q210">
        <v>5</v>
      </c>
      <c r="R210">
        <v>6</v>
      </c>
      <c r="S210">
        <v>6</v>
      </c>
      <c r="T210">
        <v>2</v>
      </c>
      <c r="U210">
        <v>6</v>
      </c>
      <c r="V210">
        <v>2</v>
      </c>
      <c r="W210">
        <v>7</v>
      </c>
      <c r="X210">
        <v>1</v>
      </c>
      <c r="Y210">
        <v>5</v>
      </c>
      <c r="Z210">
        <v>2</v>
      </c>
      <c r="AA210">
        <v>4</v>
      </c>
      <c r="AB210">
        <v>4</v>
      </c>
      <c r="AL210">
        <v>5</v>
      </c>
      <c r="AM210">
        <v>5</v>
      </c>
      <c r="AN210">
        <v>5</v>
      </c>
      <c r="AO210">
        <v>2</v>
      </c>
      <c r="AP210">
        <v>3</v>
      </c>
      <c r="AQ210">
        <v>3</v>
      </c>
      <c r="AR210">
        <v>2</v>
      </c>
      <c r="AS210">
        <v>1</v>
      </c>
      <c r="AT210">
        <v>2</v>
      </c>
      <c r="AU210">
        <v>2</v>
      </c>
      <c r="AV210">
        <v>2</v>
      </c>
      <c r="AW210">
        <v>2</v>
      </c>
      <c r="AX210" s="9">
        <f t="shared" si="46"/>
        <v>4.666666666666667</v>
      </c>
      <c r="AY210" s="10">
        <f t="shared" si="47"/>
        <v>9</v>
      </c>
      <c r="AZ210" s="9">
        <f t="shared" si="48"/>
        <v>2.3333333333333335</v>
      </c>
      <c r="BA210" s="10">
        <f t="shared" si="49"/>
        <v>3</v>
      </c>
      <c r="BB210" s="10">
        <f t="shared" si="50"/>
        <v>2</v>
      </c>
      <c r="BC210" s="10">
        <f t="shared" si="51"/>
        <v>2</v>
      </c>
      <c r="BD210" s="9">
        <f t="shared" si="52"/>
        <v>2.6666666666666665</v>
      </c>
      <c r="BE210" s="9">
        <f t="shared" si="53"/>
        <v>4</v>
      </c>
      <c r="BF210" s="10">
        <f t="shared" si="54"/>
        <v>3.75</v>
      </c>
      <c r="BG210">
        <f t="shared" si="55"/>
        <v>10</v>
      </c>
      <c r="BH210">
        <f t="shared" si="56"/>
        <v>2.1111111111111112</v>
      </c>
      <c r="BI210">
        <f t="shared" si="57"/>
        <v>3</v>
      </c>
      <c r="BJ210">
        <f t="shared" si="58"/>
        <v>4</v>
      </c>
      <c r="BK210">
        <f t="shared" si="59"/>
        <v>4</v>
      </c>
      <c r="BL210">
        <f t="shared" si="60"/>
        <v>3.333333333333333</v>
      </c>
    </row>
    <row r="211" spans="1:64" x14ac:dyDescent="0.2">
      <c r="A211">
        <v>114361263380</v>
      </c>
      <c r="B211">
        <v>426449233</v>
      </c>
      <c r="C211" s="1">
        <v>45113.645856481482</v>
      </c>
      <c r="D211" s="1">
        <v>45113.650370370371</v>
      </c>
      <c r="E211" t="s">
        <v>119</v>
      </c>
      <c r="J211">
        <v>1072</v>
      </c>
      <c r="K211" t="s">
        <v>47</v>
      </c>
      <c r="L211">
        <v>3</v>
      </c>
      <c r="M211">
        <v>7</v>
      </c>
      <c r="N211">
        <v>6</v>
      </c>
      <c r="O211">
        <v>2</v>
      </c>
      <c r="P211">
        <v>4</v>
      </c>
      <c r="Q211">
        <v>3</v>
      </c>
      <c r="R211">
        <v>5</v>
      </c>
      <c r="S211">
        <v>6</v>
      </c>
      <c r="T211">
        <v>5</v>
      </c>
      <c r="U211">
        <v>6</v>
      </c>
      <c r="V211">
        <v>5</v>
      </c>
      <c r="W211">
        <v>6</v>
      </c>
      <c r="X211">
        <v>3</v>
      </c>
      <c r="Y211">
        <v>3</v>
      </c>
      <c r="Z211">
        <v>3</v>
      </c>
      <c r="AA211">
        <v>2</v>
      </c>
      <c r="AB211">
        <v>4</v>
      </c>
      <c r="AL211">
        <v>4</v>
      </c>
      <c r="AM211">
        <v>4</v>
      </c>
      <c r="AN211">
        <v>4</v>
      </c>
      <c r="AO211">
        <v>4</v>
      </c>
      <c r="AP211">
        <v>4</v>
      </c>
      <c r="AQ211">
        <v>4</v>
      </c>
      <c r="AR211">
        <v>3</v>
      </c>
      <c r="AS211">
        <v>2</v>
      </c>
      <c r="AT211">
        <v>3</v>
      </c>
      <c r="AU211">
        <v>3</v>
      </c>
      <c r="AV211">
        <v>2</v>
      </c>
      <c r="AW211">
        <v>3</v>
      </c>
      <c r="AX211" s="9">
        <f t="shared" si="46"/>
        <v>5.666666666666667</v>
      </c>
      <c r="AY211" s="10">
        <f t="shared" si="47"/>
        <v>1</v>
      </c>
      <c r="AZ211" s="9">
        <f t="shared" si="48"/>
        <v>0</v>
      </c>
      <c r="BA211" s="10">
        <f t="shared" si="49"/>
        <v>0</v>
      </c>
      <c r="BB211" s="10">
        <f t="shared" si="50"/>
        <v>0</v>
      </c>
      <c r="BC211" s="10">
        <f t="shared" si="51"/>
        <v>0</v>
      </c>
      <c r="BD211" s="9">
        <f t="shared" si="52"/>
        <v>4</v>
      </c>
      <c r="BE211" s="9">
        <f t="shared" si="53"/>
        <v>4</v>
      </c>
      <c r="BF211" s="10">
        <f t="shared" si="54"/>
        <v>3.25</v>
      </c>
      <c r="BG211">
        <f t="shared" si="55"/>
        <v>4</v>
      </c>
      <c r="BH211">
        <f t="shared" si="56"/>
        <v>3.1111111111111112</v>
      </c>
      <c r="BI211">
        <f t="shared" si="57"/>
        <v>1.3333333333333335</v>
      </c>
      <c r="BJ211">
        <f t="shared" si="58"/>
        <v>2</v>
      </c>
      <c r="BK211">
        <f t="shared" si="59"/>
        <v>2</v>
      </c>
      <c r="BL211">
        <f t="shared" si="60"/>
        <v>1.3333333333333335</v>
      </c>
    </row>
    <row r="212" spans="1:64" x14ac:dyDescent="0.2">
      <c r="A212">
        <v>114361609320</v>
      </c>
      <c r="B212">
        <v>426449233</v>
      </c>
      <c r="C212" s="1">
        <v>45113.992731481485</v>
      </c>
      <c r="D212" s="1">
        <v>45113.995208333334</v>
      </c>
      <c r="E212" t="s">
        <v>103</v>
      </c>
      <c r="J212">
        <v>1075</v>
      </c>
      <c r="K212" t="s">
        <v>49</v>
      </c>
      <c r="L212">
        <v>7</v>
      </c>
      <c r="M212">
        <v>6</v>
      </c>
      <c r="N212">
        <v>7</v>
      </c>
      <c r="O212">
        <v>1</v>
      </c>
      <c r="P212">
        <v>7</v>
      </c>
      <c r="Q212">
        <v>1</v>
      </c>
      <c r="R212">
        <v>7</v>
      </c>
      <c r="S212">
        <v>4</v>
      </c>
      <c r="T212">
        <v>3</v>
      </c>
      <c r="U212">
        <v>7</v>
      </c>
      <c r="V212">
        <v>7</v>
      </c>
      <c r="W212">
        <v>7</v>
      </c>
      <c r="X212">
        <v>6</v>
      </c>
      <c r="Y212">
        <v>7</v>
      </c>
      <c r="AF212">
        <v>6</v>
      </c>
      <c r="AG212">
        <v>6</v>
      </c>
      <c r="AH212">
        <v>5</v>
      </c>
      <c r="AL212">
        <v>5</v>
      </c>
      <c r="AM212">
        <v>6</v>
      </c>
      <c r="AN212">
        <v>6</v>
      </c>
      <c r="AO212">
        <v>3</v>
      </c>
      <c r="AP212">
        <v>2</v>
      </c>
      <c r="AQ212">
        <v>3</v>
      </c>
      <c r="AR212">
        <v>6</v>
      </c>
      <c r="AS212">
        <v>6</v>
      </c>
      <c r="AT212">
        <v>6</v>
      </c>
      <c r="AU212">
        <v>1</v>
      </c>
      <c r="AV212">
        <v>1</v>
      </c>
      <c r="AW212">
        <v>2</v>
      </c>
      <c r="AX212" s="9">
        <f t="shared" si="46"/>
        <v>4.666666666666667</v>
      </c>
      <c r="AY212" s="10">
        <f t="shared" si="47"/>
        <v>1</v>
      </c>
      <c r="AZ212" s="9">
        <f t="shared" si="48"/>
        <v>4.666666666666667</v>
      </c>
      <c r="BA212" s="10">
        <f t="shared" si="49"/>
        <v>5</v>
      </c>
      <c r="BB212" s="10">
        <f t="shared" si="50"/>
        <v>5</v>
      </c>
      <c r="BC212" s="10">
        <f t="shared" si="51"/>
        <v>4</v>
      </c>
      <c r="BD212" s="9">
        <f t="shared" si="52"/>
        <v>1.3333333333333333</v>
      </c>
      <c r="BE212" s="9">
        <f t="shared" si="53"/>
        <v>4.5999999999999996</v>
      </c>
      <c r="BF212" s="10">
        <f t="shared" si="54"/>
        <v>5.5</v>
      </c>
      <c r="BG212">
        <f t="shared" si="55"/>
        <v>14</v>
      </c>
      <c r="BH212">
        <f t="shared" si="56"/>
        <v>3.2222222222222223</v>
      </c>
      <c r="BI212">
        <f t="shared" si="57"/>
        <v>3</v>
      </c>
      <c r="BJ212">
        <f t="shared" si="58"/>
        <v>5</v>
      </c>
      <c r="BK212">
        <f t="shared" si="59"/>
        <v>5</v>
      </c>
      <c r="BL212">
        <f t="shared" si="60"/>
        <v>4.666666666666667</v>
      </c>
    </row>
    <row r="213" spans="1:64" x14ac:dyDescent="0.2">
      <c r="A213">
        <v>114361326906</v>
      </c>
      <c r="B213">
        <v>426449233</v>
      </c>
      <c r="C213" s="1">
        <v>45113.696064814816</v>
      </c>
      <c r="D213" s="1">
        <v>45113.69872685185</v>
      </c>
      <c r="E213" t="s">
        <v>112</v>
      </c>
      <c r="J213">
        <v>1078</v>
      </c>
      <c r="K213" t="s">
        <v>53</v>
      </c>
      <c r="L213">
        <v>3</v>
      </c>
      <c r="M213">
        <v>7</v>
      </c>
      <c r="N213">
        <v>5</v>
      </c>
      <c r="O213">
        <v>2</v>
      </c>
      <c r="P213">
        <v>4</v>
      </c>
      <c r="Q213">
        <v>7</v>
      </c>
      <c r="R213">
        <v>1</v>
      </c>
      <c r="S213">
        <v>7</v>
      </c>
      <c r="T213">
        <v>4</v>
      </c>
      <c r="U213">
        <v>7</v>
      </c>
      <c r="V213">
        <v>3</v>
      </c>
      <c r="W213">
        <v>7</v>
      </c>
      <c r="X213">
        <v>1</v>
      </c>
      <c r="Y213">
        <v>7</v>
      </c>
      <c r="AC213">
        <v>5</v>
      </c>
      <c r="AD213">
        <v>5</v>
      </c>
      <c r="AE213">
        <v>6</v>
      </c>
      <c r="AL213">
        <v>2</v>
      </c>
      <c r="AM213">
        <v>2</v>
      </c>
      <c r="AN213">
        <v>2</v>
      </c>
      <c r="AO213">
        <v>4</v>
      </c>
      <c r="AP213">
        <v>5</v>
      </c>
      <c r="AQ213">
        <v>5</v>
      </c>
      <c r="AR213">
        <v>1</v>
      </c>
      <c r="AS213">
        <v>1</v>
      </c>
      <c r="AT213">
        <v>1</v>
      </c>
      <c r="AU213">
        <v>5</v>
      </c>
      <c r="AV213">
        <v>5</v>
      </c>
      <c r="AW213">
        <v>5</v>
      </c>
      <c r="AX213" s="9">
        <f t="shared" si="46"/>
        <v>6</v>
      </c>
      <c r="AY213" s="10">
        <f t="shared" si="47"/>
        <v>10</v>
      </c>
      <c r="AZ213" s="9">
        <f t="shared" si="48"/>
        <v>2.6666666666666665</v>
      </c>
      <c r="BA213" s="10">
        <f t="shared" si="49"/>
        <v>2</v>
      </c>
      <c r="BB213" s="10">
        <f t="shared" si="50"/>
        <v>3</v>
      </c>
      <c r="BC213" s="10">
        <f t="shared" si="51"/>
        <v>3</v>
      </c>
      <c r="BD213" s="9">
        <f t="shared" si="52"/>
        <v>2</v>
      </c>
      <c r="BE213" s="9">
        <f t="shared" si="53"/>
        <v>3.8</v>
      </c>
      <c r="BF213" s="10">
        <f t="shared" si="54"/>
        <v>4.5</v>
      </c>
      <c r="BG213">
        <f t="shared" si="55"/>
        <v>12</v>
      </c>
      <c r="BH213">
        <f t="shared" si="56"/>
        <v>2.6666666666666665</v>
      </c>
      <c r="BI213">
        <f t="shared" si="57"/>
        <v>2.3333333333333335</v>
      </c>
      <c r="BJ213">
        <f t="shared" si="58"/>
        <v>4</v>
      </c>
      <c r="BK213">
        <f t="shared" si="59"/>
        <v>4</v>
      </c>
      <c r="BL213">
        <f t="shared" si="60"/>
        <v>3.666666666666667</v>
      </c>
    </row>
    <row r="214" spans="1:64" x14ac:dyDescent="0.2">
      <c r="A214">
        <v>114362289442</v>
      </c>
      <c r="B214">
        <v>426449233</v>
      </c>
      <c r="C214" s="1">
        <v>45114.800497685188</v>
      </c>
      <c r="D214" s="1">
        <v>45114.802581018521</v>
      </c>
      <c r="E214" t="s">
        <v>94</v>
      </c>
      <c r="J214">
        <v>1081</v>
      </c>
      <c r="K214" t="s">
        <v>49</v>
      </c>
      <c r="L214">
        <v>4</v>
      </c>
      <c r="M214">
        <v>4</v>
      </c>
      <c r="N214">
        <v>2</v>
      </c>
      <c r="O214">
        <v>1</v>
      </c>
      <c r="P214">
        <v>4</v>
      </c>
      <c r="Q214">
        <v>4</v>
      </c>
      <c r="R214">
        <v>6</v>
      </c>
      <c r="S214">
        <v>4</v>
      </c>
      <c r="T214">
        <v>4</v>
      </c>
      <c r="U214">
        <v>7</v>
      </c>
      <c r="V214">
        <v>1</v>
      </c>
      <c r="W214">
        <v>7</v>
      </c>
      <c r="X214">
        <v>3</v>
      </c>
      <c r="Y214">
        <v>6</v>
      </c>
      <c r="AF214">
        <v>6</v>
      </c>
      <c r="AG214">
        <v>5</v>
      </c>
      <c r="AH214">
        <v>5</v>
      </c>
      <c r="AL214">
        <v>4</v>
      </c>
      <c r="AM214">
        <v>5</v>
      </c>
      <c r="AN214">
        <v>5</v>
      </c>
      <c r="AO214">
        <v>2</v>
      </c>
      <c r="AP214">
        <v>1</v>
      </c>
      <c r="AQ214">
        <v>2</v>
      </c>
      <c r="AR214">
        <v>5</v>
      </c>
      <c r="AS214">
        <v>5</v>
      </c>
      <c r="AT214">
        <v>5</v>
      </c>
      <c r="AU214">
        <v>2</v>
      </c>
      <c r="AV214">
        <v>1</v>
      </c>
      <c r="AW214">
        <v>2</v>
      </c>
      <c r="AX214" s="9">
        <f t="shared" si="46"/>
        <v>5</v>
      </c>
      <c r="AY214" s="10">
        <f t="shared" si="47"/>
        <v>9</v>
      </c>
      <c r="AZ214" s="9">
        <f t="shared" si="48"/>
        <v>3.3333333333333335</v>
      </c>
      <c r="BA214" s="10">
        <f t="shared" si="49"/>
        <v>3</v>
      </c>
      <c r="BB214" s="10">
        <f t="shared" si="50"/>
        <v>4</v>
      </c>
      <c r="BC214" s="10">
        <f t="shared" si="51"/>
        <v>3</v>
      </c>
      <c r="BD214" s="9">
        <f t="shared" si="52"/>
        <v>1.6666666666666667</v>
      </c>
      <c r="BE214" s="9">
        <f t="shared" si="53"/>
        <v>3.4</v>
      </c>
      <c r="BF214" s="10">
        <f t="shared" si="54"/>
        <v>5</v>
      </c>
      <c r="BG214">
        <f t="shared" si="55"/>
        <v>10</v>
      </c>
      <c r="BH214">
        <f t="shared" si="56"/>
        <v>2.6666666666666665</v>
      </c>
      <c r="BI214">
        <f t="shared" si="57"/>
        <v>2.6666666666666665</v>
      </c>
      <c r="BJ214">
        <f t="shared" si="58"/>
        <v>4</v>
      </c>
      <c r="BK214">
        <f t="shared" si="59"/>
        <v>4</v>
      </c>
      <c r="BL214">
        <f t="shared" si="60"/>
        <v>3.333333333333333</v>
      </c>
    </row>
    <row r="215" spans="1:64" x14ac:dyDescent="0.2">
      <c r="A215">
        <v>114363181877</v>
      </c>
      <c r="B215">
        <v>426449233</v>
      </c>
      <c r="C215" s="1">
        <v>45116.829456018517</v>
      </c>
      <c r="D215" s="1">
        <v>45116.859259259261</v>
      </c>
      <c r="E215" t="s">
        <v>90</v>
      </c>
      <c r="J215">
        <v>1087</v>
      </c>
      <c r="K215" t="s">
        <v>47</v>
      </c>
      <c r="L215">
        <v>5</v>
      </c>
      <c r="M215">
        <v>6</v>
      </c>
      <c r="N215">
        <v>4</v>
      </c>
      <c r="O215">
        <v>4</v>
      </c>
      <c r="P215">
        <v>2</v>
      </c>
      <c r="Q215">
        <v>7</v>
      </c>
      <c r="R215">
        <v>4</v>
      </c>
      <c r="S215">
        <v>7</v>
      </c>
      <c r="T215">
        <v>7</v>
      </c>
      <c r="U215">
        <v>7</v>
      </c>
      <c r="V215">
        <v>2</v>
      </c>
      <c r="W215">
        <v>7</v>
      </c>
      <c r="X215">
        <v>5</v>
      </c>
      <c r="Y215">
        <v>7</v>
      </c>
      <c r="Z215">
        <v>1</v>
      </c>
      <c r="AA215">
        <v>1</v>
      </c>
      <c r="AB215">
        <v>2</v>
      </c>
      <c r="AL215">
        <v>3</v>
      </c>
      <c r="AM215">
        <v>6</v>
      </c>
      <c r="AN215">
        <v>6</v>
      </c>
      <c r="AO215">
        <v>5</v>
      </c>
      <c r="AP215">
        <v>3</v>
      </c>
      <c r="AQ215">
        <v>4</v>
      </c>
      <c r="AR215">
        <v>2</v>
      </c>
      <c r="AS215">
        <v>2</v>
      </c>
      <c r="AT215">
        <v>2</v>
      </c>
      <c r="AU215">
        <v>3</v>
      </c>
      <c r="AV215">
        <v>2</v>
      </c>
      <c r="AW215">
        <v>2</v>
      </c>
      <c r="AX215" s="9">
        <f t="shared" si="46"/>
        <v>7</v>
      </c>
      <c r="AY215" s="10">
        <f t="shared" si="47"/>
        <v>7</v>
      </c>
      <c r="AZ215" s="9">
        <f t="shared" si="48"/>
        <v>1</v>
      </c>
      <c r="BA215" s="10">
        <f t="shared" si="49"/>
        <v>-2</v>
      </c>
      <c r="BB215" s="10">
        <f t="shared" si="50"/>
        <v>3</v>
      </c>
      <c r="BC215" s="10">
        <f t="shared" si="51"/>
        <v>2</v>
      </c>
      <c r="BD215" s="9">
        <f t="shared" si="52"/>
        <v>4</v>
      </c>
      <c r="BE215" s="9">
        <f t="shared" si="53"/>
        <v>4.2</v>
      </c>
      <c r="BF215" s="10">
        <f t="shared" si="54"/>
        <v>1.75</v>
      </c>
      <c r="BG215">
        <f t="shared" si="55"/>
        <v>9</v>
      </c>
      <c r="BH215">
        <f t="shared" si="56"/>
        <v>2.7777777777777777</v>
      </c>
      <c r="BI215">
        <f t="shared" si="57"/>
        <v>3.6666666666666665</v>
      </c>
      <c r="BJ215">
        <f t="shared" si="58"/>
        <v>4</v>
      </c>
      <c r="BK215">
        <f t="shared" si="59"/>
        <v>4</v>
      </c>
      <c r="BL215">
        <f t="shared" si="60"/>
        <v>3</v>
      </c>
    </row>
    <row r="216" spans="1:64" x14ac:dyDescent="0.2">
      <c r="A216">
        <v>114361267415</v>
      </c>
      <c r="B216">
        <v>426449233</v>
      </c>
      <c r="C216" s="1">
        <v>45113.649027777778</v>
      </c>
      <c r="D216" s="1">
        <v>45113.650266203702</v>
      </c>
      <c r="E216" t="s">
        <v>121</v>
      </c>
      <c r="J216">
        <v>1090</v>
      </c>
      <c r="K216" t="s">
        <v>53</v>
      </c>
      <c r="L216">
        <v>4</v>
      </c>
      <c r="M216">
        <v>7</v>
      </c>
      <c r="N216">
        <v>4</v>
      </c>
      <c r="O216">
        <v>1</v>
      </c>
      <c r="P216">
        <v>1</v>
      </c>
      <c r="Q216">
        <v>7</v>
      </c>
      <c r="R216">
        <v>7</v>
      </c>
      <c r="S216">
        <v>4</v>
      </c>
      <c r="T216">
        <v>4</v>
      </c>
      <c r="U216">
        <v>4</v>
      </c>
      <c r="V216">
        <v>4</v>
      </c>
      <c r="W216">
        <v>4</v>
      </c>
      <c r="X216">
        <v>4</v>
      </c>
      <c r="Y216">
        <v>4</v>
      </c>
      <c r="AC216">
        <v>4</v>
      </c>
      <c r="AD216">
        <v>4</v>
      </c>
      <c r="AE216">
        <v>4</v>
      </c>
      <c r="AL216">
        <v>4</v>
      </c>
      <c r="AM216">
        <v>4</v>
      </c>
      <c r="AN216">
        <v>4</v>
      </c>
      <c r="AO216">
        <v>4</v>
      </c>
      <c r="AP216">
        <v>4</v>
      </c>
      <c r="AQ216">
        <v>4</v>
      </c>
      <c r="AR216">
        <v>4</v>
      </c>
      <c r="AS216">
        <v>4</v>
      </c>
      <c r="AT216">
        <v>4</v>
      </c>
      <c r="AU216">
        <v>4</v>
      </c>
      <c r="AV216">
        <v>4</v>
      </c>
      <c r="AW216">
        <v>4</v>
      </c>
      <c r="AX216" s="9">
        <f t="shared" si="46"/>
        <v>4</v>
      </c>
      <c r="AY216" s="10">
        <f t="shared" si="47"/>
        <v>0</v>
      </c>
      <c r="AZ216" s="9">
        <f t="shared" si="48"/>
        <v>0</v>
      </c>
      <c r="BA216" s="10">
        <f t="shared" si="49"/>
        <v>0</v>
      </c>
      <c r="BB216" s="10">
        <f t="shared" si="50"/>
        <v>0</v>
      </c>
      <c r="BC216" s="10">
        <f t="shared" si="51"/>
        <v>0</v>
      </c>
      <c r="BD216" s="9">
        <f t="shared" si="52"/>
        <v>4</v>
      </c>
      <c r="BE216" s="9">
        <f t="shared" si="53"/>
        <v>4</v>
      </c>
      <c r="BF216" s="10">
        <f t="shared" si="54"/>
        <v>4</v>
      </c>
      <c r="BG216">
        <f t="shared" si="55"/>
        <v>0</v>
      </c>
      <c r="BH216">
        <f t="shared" si="56"/>
        <v>4</v>
      </c>
      <c r="BI216">
        <f t="shared" si="57"/>
        <v>0</v>
      </c>
      <c r="BJ216">
        <f t="shared" si="58"/>
        <v>0</v>
      </c>
      <c r="BK216">
        <f t="shared" si="59"/>
        <v>0</v>
      </c>
      <c r="BL216">
        <f t="shared" si="60"/>
        <v>0</v>
      </c>
    </row>
    <row r="217" spans="1:64" x14ac:dyDescent="0.2">
      <c r="A217">
        <v>114361399045</v>
      </c>
      <c r="B217">
        <v>426449233</v>
      </c>
      <c r="C217" s="1">
        <v>45113.738645833335</v>
      </c>
      <c r="D217" s="1">
        <v>45113.742384259262</v>
      </c>
      <c r="E217" t="s">
        <v>107</v>
      </c>
      <c r="J217">
        <v>1099</v>
      </c>
      <c r="K217" t="s">
        <v>41</v>
      </c>
      <c r="L217">
        <v>1</v>
      </c>
      <c r="M217">
        <v>4</v>
      </c>
      <c r="N217">
        <v>2</v>
      </c>
      <c r="O217">
        <v>1</v>
      </c>
      <c r="P217">
        <v>3</v>
      </c>
      <c r="Q217">
        <v>1</v>
      </c>
      <c r="R217">
        <v>4</v>
      </c>
      <c r="S217">
        <v>7</v>
      </c>
      <c r="T217">
        <v>4</v>
      </c>
      <c r="U217">
        <v>7</v>
      </c>
      <c r="V217">
        <v>1</v>
      </c>
      <c r="W217">
        <v>7</v>
      </c>
      <c r="X217">
        <v>2</v>
      </c>
      <c r="Y217">
        <v>7</v>
      </c>
      <c r="AL217">
        <v>5</v>
      </c>
      <c r="AM217">
        <v>5</v>
      </c>
      <c r="AN217">
        <v>5</v>
      </c>
      <c r="AO217">
        <v>3</v>
      </c>
      <c r="AP217">
        <v>2</v>
      </c>
      <c r="AQ217">
        <v>2</v>
      </c>
      <c r="AR217">
        <v>4</v>
      </c>
      <c r="AS217">
        <v>4</v>
      </c>
      <c r="AT217">
        <v>4</v>
      </c>
      <c r="AU217">
        <v>2</v>
      </c>
      <c r="AV217">
        <v>1</v>
      </c>
      <c r="AW217">
        <v>2</v>
      </c>
      <c r="AX217" s="9">
        <f t="shared" si="46"/>
        <v>6</v>
      </c>
      <c r="AY217" s="10">
        <f t="shared" si="47"/>
        <v>11</v>
      </c>
      <c r="AZ217" s="9" t="str">
        <f t="shared" si="48"/>
        <v>N/A</v>
      </c>
      <c r="BA217" s="10" t="str">
        <f t="shared" si="49"/>
        <v>N/A</v>
      </c>
      <c r="BB217" s="10" t="str">
        <f t="shared" si="50"/>
        <v>N/A</v>
      </c>
      <c r="BC217" s="10" t="str">
        <f t="shared" si="51"/>
        <v>N/A</v>
      </c>
      <c r="BD217" s="9" t="str">
        <f t="shared" si="52"/>
        <v>N/A</v>
      </c>
      <c r="BE217" s="9">
        <f t="shared" si="53"/>
        <v>2.2000000000000002</v>
      </c>
      <c r="BF217" s="10">
        <f t="shared" si="54"/>
        <v>5</v>
      </c>
      <c r="BG217">
        <f t="shared" si="55"/>
        <v>10</v>
      </c>
      <c r="BH217" t="str">
        <f t="shared" si="56"/>
        <v>N/A</v>
      </c>
      <c r="BI217" t="str">
        <f t="shared" si="57"/>
        <v>N/A</v>
      </c>
      <c r="BJ217" t="str">
        <f t="shared" si="58"/>
        <v>N/A</v>
      </c>
      <c r="BK217">
        <f t="shared" si="59"/>
        <v>4</v>
      </c>
      <c r="BL217" t="str">
        <f t="shared" si="60"/>
        <v>N/A</v>
      </c>
    </row>
    <row r="218" spans="1:64" x14ac:dyDescent="0.2">
      <c r="A218">
        <v>114361461097</v>
      </c>
      <c r="B218">
        <v>426449233</v>
      </c>
      <c r="C218" s="1">
        <v>45113.79824074074</v>
      </c>
      <c r="D218" s="1">
        <v>45113.808668981481</v>
      </c>
      <c r="E218" t="s">
        <v>106</v>
      </c>
      <c r="J218">
        <v>1105</v>
      </c>
      <c r="K218" t="s">
        <v>47</v>
      </c>
      <c r="L218">
        <v>3</v>
      </c>
      <c r="M218">
        <v>4</v>
      </c>
      <c r="N218">
        <v>1</v>
      </c>
      <c r="O218">
        <v>1</v>
      </c>
      <c r="P218">
        <v>1</v>
      </c>
      <c r="Q218">
        <v>1</v>
      </c>
      <c r="R218">
        <v>5</v>
      </c>
      <c r="S218">
        <v>6</v>
      </c>
      <c r="T218">
        <v>7</v>
      </c>
      <c r="U218">
        <v>7</v>
      </c>
      <c r="V218">
        <v>3</v>
      </c>
      <c r="W218">
        <v>7</v>
      </c>
      <c r="X218">
        <v>5</v>
      </c>
      <c r="Y218">
        <v>7</v>
      </c>
      <c r="Z218">
        <v>5</v>
      </c>
      <c r="AA218">
        <v>2</v>
      </c>
      <c r="AB218">
        <v>2</v>
      </c>
      <c r="AL218">
        <v>3</v>
      </c>
      <c r="AM218">
        <v>3</v>
      </c>
      <c r="AN218">
        <v>3</v>
      </c>
      <c r="AO218">
        <v>3</v>
      </c>
      <c r="AP218">
        <v>3</v>
      </c>
      <c r="AQ218">
        <v>3</v>
      </c>
      <c r="AR218">
        <v>3</v>
      </c>
      <c r="AS218">
        <v>3</v>
      </c>
      <c r="AT218">
        <v>3</v>
      </c>
      <c r="AU218">
        <v>3</v>
      </c>
      <c r="AV218">
        <v>3</v>
      </c>
      <c r="AW218">
        <v>3</v>
      </c>
      <c r="AX218" s="9">
        <f t="shared" si="46"/>
        <v>6.666666666666667</v>
      </c>
      <c r="AY218" s="10">
        <f t="shared" si="47"/>
        <v>6</v>
      </c>
      <c r="AZ218" s="9">
        <f t="shared" si="48"/>
        <v>0</v>
      </c>
      <c r="BA218" s="10">
        <f t="shared" si="49"/>
        <v>0</v>
      </c>
      <c r="BB218" s="10">
        <f t="shared" si="50"/>
        <v>0</v>
      </c>
      <c r="BC218" s="10">
        <f t="shared" si="51"/>
        <v>0</v>
      </c>
      <c r="BD218" s="9">
        <f t="shared" si="52"/>
        <v>3</v>
      </c>
      <c r="BE218" s="9">
        <f t="shared" si="53"/>
        <v>1.8</v>
      </c>
      <c r="BF218" s="10">
        <f t="shared" si="54"/>
        <v>3</v>
      </c>
      <c r="BG218">
        <f t="shared" si="55"/>
        <v>0</v>
      </c>
      <c r="BH218">
        <f t="shared" si="56"/>
        <v>3</v>
      </c>
      <c r="BI218">
        <f t="shared" si="57"/>
        <v>0</v>
      </c>
      <c r="BJ218">
        <f t="shared" si="58"/>
        <v>0</v>
      </c>
      <c r="BK218">
        <f t="shared" si="59"/>
        <v>0</v>
      </c>
      <c r="BL218">
        <f t="shared" si="60"/>
        <v>0</v>
      </c>
    </row>
    <row r="219" spans="1:64" x14ac:dyDescent="0.2">
      <c r="A219">
        <v>114361263872</v>
      </c>
      <c r="B219">
        <v>426449233</v>
      </c>
      <c r="C219" s="1">
        <v>45113.646284722221</v>
      </c>
      <c r="D219" s="1">
        <v>45113.648888888885</v>
      </c>
      <c r="E219" t="s">
        <v>124</v>
      </c>
      <c r="J219">
        <v>1108</v>
      </c>
      <c r="K219" t="s">
        <v>53</v>
      </c>
      <c r="L219">
        <v>7</v>
      </c>
      <c r="M219">
        <v>4</v>
      </c>
      <c r="N219">
        <v>4</v>
      </c>
      <c r="O219">
        <v>4</v>
      </c>
      <c r="P219">
        <v>5</v>
      </c>
      <c r="Q219">
        <v>7</v>
      </c>
      <c r="R219">
        <v>6</v>
      </c>
      <c r="S219">
        <v>6</v>
      </c>
      <c r="T219">
        <v>4</v>
      </c>
      <c r="U219">
        <v>7</v>
      </c>
      <c r="V219">
        <v>6</v>
      </c>
      <c r="W219">
        <v>6</v>
      </c>
      <c r="X219">
        <v>4</v>
      </c>
      <c r="Y219">
        <v>5</v>
      </c>
      <c r="AC219">
        <v>6</v>
      </c>
      <c r="AD219">
        <v>4</v>
      </c>
      <c r="AE219">
        <v>6</v>
      </c>
      <c r="AL219">
        <v>4</v>
      </c>
      <c r="AM219">
        <v>4</v>
      </c>
      <c r="AN219">
        <v>4</v>
      </c>
      <c r="AO219">
        <v>5</v>
      </c>
      <c r="AP219">
        <v>5</v>
      </c>
      <c r="AQ219">
        <v>5</v>
      </c>
      <c r="AR219">
        <v>2</v>
      </c>
      <c r="AS219">
        <v>1</v>
      </c>
      <c r="AT219">
        <v>1</v>
      </c>
      <c r="AU219">
        <v>1</v>
      </c>
      <c r="AV219">
        <v>1</v>
      </c>
      <c r="AW219">
        <v>1</v>
      </c>
      <c r="AX219" s="9">
        <f t="shared" si="46"/>
        <v>5.666666666666667</v>
      </c>
      <c r="AY219" s="10">
        <f t="shared" si="47"/>
        <v>1</v>
      </c>
      <c r="AZ219" s="9">
        <f t="shared" si="48"/>
        <v>1</v>
      </c>
      <c r="BA219" s="10">
        <f t="shared" si="49"/>
        <v>1</v>
      </c>
      <c r="BB219" s="10">
        <f t="shared" si="50"/>
        <v>1</v>
      </c>
      <c r="BC219" s="10">
        <f t="shared" si="51"/>
        <v>1</v>
      </c>
      <c r="BD219" s="9">
        <f t="shared" si="52"/>
        <v>4</v>
      </c>
      <c r="BE219" s="9">
        <f t="shared" si="53"/>
        <v>5.2</v>
      </c>
      <c r="BF219" s="10">
        <f t="shared" si="54"/>
        <v>5</v>
      </c>
      <c r="BG219">
        <f t="shared" si="55"/>
        <v>12</v>
      </c>
      <c r="BH219">
        <f t="shared" si="56"/>
        <v>2.1111111111111112</v>
      </c>
      <c r="BI219">
        <f t="shared" si="57"/>
        <v>3</v>
      </c>
      <c r="BJ219">
        <f t="shared" si="58"/>
        <v>4</v>
      </c>
      <c r="BK219">
        <f t="shared" si="59"/>
        <v>4</v>
      </c>
      <c r="BL219">
        <f t="shared" si="60"/>
        <v>4</v>
      </c>
    </row>
    <row r="220" spans="1:64" x14ac:dyDescent="0.2">
      <c r="A220">
        <v>114361627536</v>
      </c>
      <c r="B220">
        <v>426449233</v>
      </c>
      <c r="C220" s="1">
        <v>45114.022534722222</v>
      </c>
      <c r="D220" s="1">
        <v>45114.025856481479</v>
      </c>
      <c r="E220" t="s">
        <v>101</v>
      </c>
      <c r="J220">
        <v>1114</v>
      </c>
      <c r="K220" t="s">
        <v>89</v>
      </c>
      <c r="L220">
        <v>6</v>
      </c>
      <c r="M220">
        <v>3</v>
      </c>
      <c r="N220">
        <v>3</v>
      </c>
      <c r="O220">
        <v>3</v>
      </c>
      <c r="P220">
        <v>2</v>
      </c>
      <c r="Q220">
        <v>4</v>
      </c>
      <c r="R220">
        <v>5</v>
      </c>
      <c r="S220">
        <v>5</v>
      </c>
      <c r="T220">
        <v>7</v>
      </c>
      <c r="U220">
        <v>6</v>
      </c>
      <c r="V220">
        <v>1</v>
      </c>
      <c r="W220">
        <v>7</v>
      </c>
      <c r="X220">
        <v>2</v>
      </c>
      <c r="Y220">
        <v>7</v>
      </c>
      <c r="AL220">
        <v>3</v>
      </c>
      <c r="AM220">
        <v>4</v>
      </c>
      <c r="AN220">
        <v>4</v>
      </c>
      <c r="AO220">
        <v>3</v>
      </c>
      <c r="AP220">
        <v>4</v>
      </c>
      <c r="AQ220">
        <v>4</v>
      </c>
      <c r="AR220">
        <v>3</v>
      </c>
      <c r="AS220">
        <v>4</v>
      </c>
      <c r="AT220">
        <v>4</v>
      </c>
      <c r="AU220">
        <v>3</v>
      </c>
      <c r="AV220">
        <v>4</v>
      </c>
      <c r="AW220">
        <v>4</v>
      </c>
      <c r="AX220" s="9">
        <f t="shared" si="46"/>
        <v>6</v>
      </c>
      <c r="AY220" s="10">
        <f t="shared" si="47"/>
        <v>11</v>
      </c>
      <c r="AZ220" s="9" t="str">
        <f t="shared" si="48"/>
        <v>N/A</v>
      </c>
      <c r="BA220" s="10" t="str">
        <f t="shared" si="49"/>
        <v>N/A</v>
      </c>
      <c r="BB220" s="10" t="str">
        <f t="shared" si="50"/>
        <v>N/A</v>
      </c>
      <c r="BC220" s="10" t="str">
        <f t="shared" si="51"/>
        <v>N/A</v>
      </c>
      <c r="BD220" s="9" t="str">
        <f t="shared" si="52"/>
        <v>N/A</v>
      </c>
      <c r="BE220" s="9">
        <f t="shared" si="53"/>
        <v>3.4</v>
      </c>
      <c r="BF220" s="10">
        <f t="shared" si="54"/>
        <v>3</v>
      </c>
      <c r="BG220">
        <f t="shared" si="55"/>
        <v>0</v>
      </c>
      <c r="BH220" t="str">
        <f t="shared" si="56"/>
        <v>N/A</v>
      </c>
      <c r="BI220" t="str">
        <f t="shared" si="57"/>
        <v>N/A</v>
      </c>
      <c r="BJ220" t="str">
        <f t="shared" si="58"/>
        <v>N/A</v>
      </c>
      <c r="BK220">
        <f t="shared" si="59"/>
        <v>0</v>
      </c>
      <c r="BL220" t="str">
        <f t="shared" si="60"/>
        <v>N/A</v>
      </c>
    </row>
    <row r="221" spans="1:64" x14ac:dyDescent="0.2">
      <c r="A221">
        <v>114361279040</v>
      </c>
      <c r="B221">
        <v>426449233</v>
      </c>
      <c r="C221" s="1">
        <v>45113.65896990741</v>
      </c>
      <c r="D221" s="1">
        <v>45113.661377314813</v>
      </c>
      <c r="E221" t="s">
        <v>115</v>
      </c>
      <c r="J221">
        <v>1120</v>
      </c>
      <c r="K221" t="s">
        <v>53</v>
      </c>
      <c r="L221">
        <v>4</v>
      </c>
      <c r="M221">
        <v>5</v>
      </c>
      <c r="N221">
        <v>2</v>
      </c>
      <c r="O221">
        <v>3</v>
      </c>
      <c r="P221">
        <v>4</v>
      </c>
      <c r="Q221">
        <v>7</v>
      </c>
      <c r="R221">
        <v>2</v>
      </c>
      <c r="S221">
        <v>5</v>
      </c>
      <c r="T221">
        <v>5</v>
      </c>
      <c r="U221">
        <v>7</v>
      </c>
      <c r="V221">
        <v>1</v>
      </c>
      <c r="W221">
        <v>7</v>
      </c>
      <c r="X221">
        <v>1</v>
      </c>
      <c r="Y221">
        <v>7</v>
      </c>
      <c r="AC221">
        <v>4</v>
      </c>
      <c r="AD221">
        <v>4</v>
      </c>
      <c r="AE221">
        <v>4</v>
      </c>
      <c r="AL221">
        <v>4</v>
      </c>
      <c r="AM221">
        <v>4</v>
      </c>
      <c r="AN221">
        <v>4</v>
      </c>
      <c r="AO221">
        <v>4</v>
      </c>
      <c r="AP221">
        <v>4</v>
      </c>
      <c r="AQ221">
        <v>4</v>
      </c>
      <c r="AR221">
        <v>4</v>
      </c>
      <c r="AS221">
        <v>4</v>
      </c>
      <c r="AT221">
        <v>4</v>
      </c>
      <c r="AU221">
        <v>4</v>
      </c>
      <c r="AV221">
        <v>4</v>
      </c>
      <c r="AW221">
        <v>4</v>
      </c>
      <c r="AX221" s="9">
        <f t="shared" si="46"/>
        <v>5.666666666666667</v>
      </c>
      <c r="AY221" s="10">
        <f t="shared" si="47"/>
        <v>12</v>
      </c>
      <c r="AZ221" s="9">
        <f t="shared" si="48"/>
        <v>0</v>
      </c>
      <c r="BA221" s="10">
        <f t="shared" si="49"/>
        <v>0</v>
      </c>
      <c r="BB221" s="10">
        <f t="shared" si="50"/>
        <v>0</v>
      </c>
      <c r="BC221" s="10">
        <f t="shared" si="51"/>
        <v>0</v>
      </c>
      <c r="BD221" s="9">
        <f t="shared" si="52"/>
        <v>4</v>
      </c>
      <c r="BE221" s="9">
        <f t="shared" si="53"/>
        <v>3.6</v>
      </c>
      <c r="BF221" s="10">
        <f t="shared" si="54"/>
        <v>4</v>
      </c>
      <c r="BG221">
        <f t="shared" si="55"/>
        <v>0</v>
      </c>
      <c r="BH221">
        <f t="shared" si="56"/>
        <v>4</v>
      </c>
      <c r="BI221">
        <f t="shared" si="57"/>
        <v>0</v>
      </c>
      <c r="BJ221">
        <f t="shared" si="58"/>
        <v>0</v>
      </c>
      <c r="BK221">
        <f t="shared" si="59"/>
        <v>0</v>
      </c>
      <c r="BL221">
        <f t="shared" si="60"/>
        <v>0</v>
      </c>
    </row>
    <row r="222" spans="1:64" x14ac:dyDescent="0.2">
      <c r="A222">
        <v>114361318413</v>
      </c>
      <c r="B222">
        <v>426449233</v>
      </c>
      <c r="C222" s="1">
        <v>45113.691157407404</v>
      </c>
      <c r="D222" s="1">
        <v>45113.692893518521</v>
      </c>
      <c r="E222" t="s">
        <v>114</v>
      </c>
      <c r="J222">
        <v>1123</v>
      </c>
      <c r="K222" t="s">
        <v>47</v>
      </c>
      <c r="L222">
        <v>4</v>
      </c>
      <c r="M222">
        <v>5</v>
      </c>
      <c r="N222">
        <v>5</v>
      </c>
      <c r="O222">
        <v>4</v>
      </c>
      <c r="P222">
        <v>3</v>
      </c>
      <c r="Q222">
        <v>5</v>
      </c>
      <c r="R222">
        <v>5</v>
      </c>
      <c r="S222">
        <v>5</v>
      </c>
      <c r="T222">
        <v>5</v>
      </c>
      <c r="U222">
        <v>7</v>
      </c>
      <c r="V222">
        <v>3</v>
      </c>
      <c r="W222">
        <v>6</v>
      </c>
      <c r="X222">
        <v>4</v>
      </c>
      <c r="Y222">
        <v>7</v>
      </c>
      <c r="Z222">
        <v>3</v>
      </c>
      <c r="AA222">
        <v>1</v>
      </c>
      <c r="AB222">
        <v>3</v>
      </c>
      <c r="AL222">
        <v>3</v>
      </c>
      <c r="AM222">
        <v>4</v>
      </c>
      <c r="AN222">
        <v>3</v>
      </c>
      <c r="AO222">
        <v>3</v>
      </c>
      <c r="AP222">
        <v>2</v>
      </c>
      <c r="AQ222">
        <v>4</v>
      </c>
      <c r="AR222">
        <v>1</v>
      </c>
      <c r="AS222">
        <v>2</v>
      </c>
      <c r="AT222">
        <v>1</v>
      </c>
      <c r="AU222">
        <v>3</v>
      </c>
      <c r="AV222">
        <v>1</v>
      </c>
      <c r="AW222">
        <v>3</v>
      </c>
      <c r="AX222" s="9">
        <f t="shared" si="46"/>
        <v>5.666666666666667</v>
      </c>
      <c r="AY222" s="10">
        <f t="shared" si="47"/>
        <v>6</v>
      </c>
      <c r="AZ222" s="9">
        <f t="shared" si="48"/>
        <v>0.33333333333333331</v>
      </c>
      <c r="BA222" s="10">
        <f t="shared" si="49"/>
        <v>0</v>
      </c>
      <c r="BB222" s="10">
        <f t="shared" si="50"/>
        <v>2</v>
      </c>
      <c r="BC222" s="10">
        <f t="shared" si="51"/>
        <v>-1</v>
      </c>
      <c r="BD222" s="9">
        <f t="shared" si="52"/>
        <v>3</v>
      </c>
      <c r="BE222" s="9">
        <f t="shared" si="53"/>
        <v>4.4000000000000004</v>
      </c>
      <c r="BF222" s="10">
        <f t="shared" si="54"/>
        <v>2.5</v>
      </c>
      <c r="BG222">
        <f t="shared" si="55"/>
        <v>6</v>
      </c>
      <c r="BH222">
        <f t="shared" si="56"/>
        <v>2.2222222222222223</v>
      </c>
      <c r="BI222">
        <f t="shared" si="57"/>
        <v>2.333333333333333</v>
      </c>
      <c r="BJ222">
        <f t="shared" si="58"/>
        <v>3</v>
      </c>
      <c r="BK222">
        <f t="shared" si="59"/>
        <v>3</v>
      </c>
      <c r="BL222">
        <f t="shared" si="60"/>
        <v>2</v>
      </c>
    </row>
    <row r="223" spans="1:64" x14ac:dyDescent="0.2">
      <c r="A223">
        <v>114361288099</v>
      </c>
      <c r="B223">
        <v>426449233</v>
      </c>
      <c r="C223" s="1">
        <v>45113.666770833333</v>
      </c>
      <c r="D223" s="1">
        <v>45113.669259259259</v>
      </c>
      <c r="E223" t="s">
        <v>95</v>
      </c>
      <c r="J223">
        <v>1126</v>
      </c>
      <c r="K223" t="s">
        <v>47</v>
      </c>
      <c r="L223">
        <v>5</v>
      </c>
      <c r="M223">
        <v>7</v>
      </c>
      <c r="N223">
        <v>4</v>
      </c>
      <c r="O223">
        <v>1</v>
      </c>
      <c r="P223">
        <v>5</v>
      </c>
      <c r="Q223">
        <v>1</v>
      </c>
      <c r="R223">
        <v>7</v>
      </c>
      <c r="S223">
        <v>7</v>
      </c>
      <c r="T223">
        <v>7</v>
      </c>
      <c r="U223">
        <v>6</v>
      </c>
      <c r="V223">
        <v>4</v>
      </c>
      <c r="W223">
        <v>7</v>
      </c>
      <c r="X223">
        <v>3</v>
      </c>
      <c r="Y223">
        <v>6</v>
      </c>
      <c r="Z223">
        <v>5</v>
      </c>
      <c r="AA223">
        <v>4</v>
      </c>
      <c r="AB223">
        <v>3</v>
      </c>
      <c r="AL223">
        <v>4</v>
      </c>
      <c r="AM223">
        <v>4</v>
      </c>
      <c r="AN223">
        <v>4</v>
      </c>
      <c r="AO223">
        <v>3</v>
      </c>
      <c r="AP223">
        <v>1</v>
      </c>
      <c r="AQ223">
        <v>3</v>
      </c>
      <c r="AR223">
        <v>3</v>
      </c>
      <c r="AS223">
        <v>2</v>
      </c>
      <c r="AT223">
        <v>3</v>
      </c>
      <c r="AU223">
        <v>4</v>
      </c>
      <c r="AV223">
        <v>3</v>
      </c>
      <c r="AW223">
        <v>4</v>
      </c>
      <c r="AX223" s="9">
        <f t="shared" si="46"/>
        <v>6.666666666666667</v>
      </c>
      <c r="AY223" s="10">
        <f t="shared" si="47"/>
        <v>6</v>
      </c>
      <c r="AZ223" s="9">
        <f t="shared" si="48"/>
        <v>1.6666666666666667</v>
      </c>
      <c r="BA223" s="10">
        <f t="shared" si="49"/>
        <v>1</v>
      </c>
      <c r="BB223" s="10">
        <f t="shared" si="50"/>
        <v>3</v>
      </c>
      <c r="BC223" s="10">
        <f t="shared" si="51"/>
        <v>1</v>
      </c>
      <c r="BD223" s="9">
        <f t="shared" si="52"/>
        <v>2.3333333333333335</v>
      </c>
      <c r="BE223" s="9">
        <f t="shared" si="53"/>
        <v>3.6</v>
      </c>
      <c r="BF223" s="10">
        <f t="shared" si="54"/>
        <v>4</v>
      </c>
      <c r="BG223">
        <f t="shared" si="55"/>
        <v>5</v>
      </c>
      <c r="BH223">
        <f t="shared" si="56"/>
        <v>2.8888888888888888</v>
      </c>
      <c r="BI223">
        <f t="shared" si="57"/>
        <v>2</v>
      </c>
      <c r="BJ223">
        <f t="shared" si="58"/>
        <v>3</v>
      </c>
      <c r="BK223">
        <f t="shared" si="59"/>
        <v>3</v>
      </c>
      <c r="BL223">
        <f t="shared" si="60"/>
        <v>1.6666666666666665</v>
      </c>
    </row>
    <row r="224" spans="1:64" x14ac:dyDescent="0.2">
      <c r="A224">
        <v>114361819370</v>
      </c>
      <c r="B224">
        <v>426449233</v>
      </c>
      <c r="C224" s="1">
        <v>45114.335497685184</v>
      </c>
      <c r="D224" s="1">
        <v>45114.33834490741</v>
      </c>
      <c r="E224" t="s">
        <v>99</v>
      </c>
      <c r="J224">
        <v>1129</v>
      </c>
      <c r="K224" t="s">
        <v>49</v>
      </c>
      <c r="L224">
        <v>7</v>
      </c>
      <c r="M224">
        <v>5</v>
      </c>
      <c r="N224">
        <v>4</v>
      </c>
      <c r="O224">
        <v>1</v>
      </c>
      <c r="P224">
        <v>6</v>
      </c>
      <c r="Q224">
        <v>2</v>
      </c>
      <c r="R224">
        <v>5</v>
      </c>
      <c r="S224">
        <v>6</v>
      </c>
      <c r="T224">
        <v>3</v>
      </c>
      <c r="U224">
        <v>5</v>
      </c>
      <c r="V224">
        <v>4</v>
      </c>
      <c r="W224">
        <v>5</v>
      </c>
      <c r="X224">
        <v>3</v>
      </c>
      <c r="Y224">
        <v>6</v>
      </c>
      <c r="AF224">
        <v>4</v>
      </c>
      <c r="AG224">
        <v>6</v>
      </c>
      <c r="AH224">
        <v>5</v>
      </c>
      <c r="AL224">
        <v>4</v>
      </c>
      <c r="AM224">
        <v>4</v>
      </c>
      <c r="AN224">
        <v>4</v>
      </c>
      <c r="AO224">
        <v>2</v>
      </c>
      <c r="AP224">
        <v>3</v>
      </c>
      <c r="AQ224">
        <v>3</v>
      </c>
      <c r="AR224">
        <v>6</v>
      </c>
      <c r="AS224">
        <v>4</v>
      </c>
      <c r="AT224">
        <v>4</v>
      </c>
      <c r="AU224">
        <v>1</v>
      </c>
      <c r="AV224">
        <v>1</v>
      </c>
      <c r="AW224">
        <v>1</v>
      </c>
      <c r="AX224" s="9">
        <f t="shared" si="46"/>
        <v>4.666666666666667</v>
      </c>
      <c r="AY224" s="10">
        <f t="shared" si="47"/>
        <v>4</v>
      </c>
      <c r="AZ224" s="9">
        <f t="shared" si="48"/>
        <v>3.6666666666666665</v>
      </c>
      <c r="BA224" s="10">
        <f t="shared" si="49"/>
        <v>5</v>
      </c>
      <c r="BB224" s="10">
        <f t="shared" si="50"/>
        <v>3</v>
      </c>
      <c r="BC224" s="10">
        <f t="shared" si="51"/>
        <v>3</v>
      </c>
      <c r="BD224" s="9">
        <f t="shared" si="52"/>
        <v>1</v>
      </c>
      <c r="BE224" s="9">
        <f t="shared" si="53"/>
        <v>3.6</v>
      </c>
      <c r="BF224" s="10">
        <f t="shared" si="54"/>
        <v>4.75</v>
      </c>
      <c r="BG224">
        <f t="shared" si="55"/>
        <v>11</v>
      </c>
      <c r="BH224">
        <f t="shared" si="56"/>
        <v>2.5555555555555554</v>
      </c>
      <c r="BI224">
        <f t="shared" si="57"/>
        <v>1.3333333333333335</v>
      </c>
      <c r="BJ224">
        <f t="shared" si="58"/>
        <v>3</v>
      </c>
      <c r="BK224">
        <f t="shared" si="59"/>
        <v>3</v>
      </c>
      <c r="BL224">
        <f t="shared" si="60"/>
        <v>3.666666666666667</v>
      </c>
    </row>
    <row r="225" spans="1:64" x14ac:dyDescent="0.2">
      <c r="A225">
        <v>114361266884</v>
      </c>
      <c r="B225">
        <v>426449233</v>
      </c>
      <c r="C225" s="1">
        <v>45113.648321759261</v>
      </c>
      <c r="D225" s="1">
        <v>45113.652986111112</v>
      </c>
      <c r="E225" t="s">
        <v>117</v>
      </c>
      <c r="J225">
        <v>1132</v>
      </c>
      <c r="K225" t="s">
        <v>43</v>
      </c>
      <c r="L225">
        <v>6</v>
      </c>
      <c r="M225">
        <v>7</v>
      </c>
      <c r="N225">
        <v>2</v>
      </c>
      <c r="O225">
        <v>3</v>
      </c>
      <c r="P225">
        <v>3</v>
      </c>
      <c r="Q225">
        <v>7</v>
      </c>
      <c r="R225">
        <v>6</v>
      </c>
      <c r="S225">
        <v>7</v>
      </c>
      <c r="T225">
        <v>5</v>
      </c>
      <c r="U225">
        <v>7</v>
      </c>
      <c r="V225">
        <v>2</v>
      </c>
      <c r="W225">
        <v>7</v>
      </c>
      <c r="X225">
        <v>2</v>
      </c>
      <c r="Y225">
        <v>7</v>
      </c>
      <c r="AI225">
        <v>4</v>
      </c>
      <c r="AJ225">
        <v>5</v>
      </c>
      <c r="AK225">
        <v>4</v>
      </c>
      <c r="AL225">
        <v>3</v>
      </c>
      <c r="AM225">
        <v>3</v>
      </c>
      <c r="AN225">
        <v>4</v>
      </c>
      <c r="AO225">
        <v>2</v>
      </c>
      <c r="AP225">
        <v>2</v>
      </c>
      <c r="AQ225">
        <v>3</v>
      </c>
      <c r="AR225">
        <v>1</v>
      </c>
      <c r="AS225">
        <v>1</v>
      </c>
      <c r="AT225">
        <v>1</v>
      </c>
      <c r="AU225">
        <v>4</v>
      </c>
      <c r="AV225">
        <v>5</v>
      </c>
      <c r="AW225">
        <v>5</v>
      </c>
      <c r="AX225" s="9">
        <f t="shared" si="46"/>
        <v>6.333333333333333</v>
      </c>
      <c r="AY225" s="10">
        <f t="shared" si="47"/>
        <v>10</v>
      </c>
      <c r="AZ225" s="9">
        <f t="shared" si="48"/>
        <v>3.6666666666666665</v>
      </c>
      <c r="BA225" s="10">
        <f t="shared" si="49"/>
        <v>3</v>
      </c>
      <c r="BB225" s="10">
        <f t="shared" si="50"/>
        <v>4</v>
      </c>
      <c r="BC225" s="10">
        <f t="shared" si="51"/>
        <v>4</v>
      </c>
      <c r="BD225" s="9">
        <f t="shared" si="52"/>
        <v>1</v>
      </c>
      <c r="BE225" s="9">
        <f t="shared" si="53"/>
        <v>4.2</v>
      </c>
      <c r="BF225" s="10">
        <f t="shared" si="54"/>
        <v>4</v>
      </c>
      <c r="BG225">
        <f t="shared" si="55"/>
        <v>11</v>
      </c>
      <c r="BH225">
        <f t="shared" si="56"/>
        <v>2.2222222222222223</v>
      </c>
      <c r="BI225">
        <f t="shared" si="57"/>
        <v>3</v>
      </c>
      <c r="BJ225">
        <f t="shared" si="58"/>
        <v>4</v>
      </c>
      <c r="BK225">
        <f t="shared" si="59"/>
        <v>4</v>
      </c>
      <c r="BL225">
        <f t="shared" si="60"/>
        <v>3.666666666666667</v>
      </c>
    </row>
    <row r="226" spans="1:64" x14ac:dyDescent="0.2">
      <c r="A226">
        <v>114363841473</v>
      </c>
      <c r="B226">
        <v>426449233</v>
      </c>
      <c r="C226" s="1">
        <v>45117.647800925923</v>
      </c>
      <c r="D226" s="1">
        <v>45117.650706018518</v>
      </c>
      <c r="E226" t="s">
        <v>86</v>
      </c>
      <c r="J226">
        <v>1135</v>
      </c>
      <c r="K226" t="s">
        <v>49</v>
      </c>
      <c r="L226">
        <v>3</v>
      </c>
      <c r="M226">
        <v>5</v>
      </c>
      <c r="N226">
        <v>2</v>
      </c>
      <c r="O226">
        <v>2</v>
      </c>
      <c r="P226">
        <v>7</v>
      </c>
      <c r="Q226">
        <v>2</v>
      </c>
      <c r="R226">
        <v>7</v>
      </c>
      <c r="S226">
        <v>6</v>
      </c>
      <c r="T226">
        <v>4</v>
      </c>
      <c r="U226">
        <v>4</v>
      </c>
      <c r="V226">
        <v>3</v>
      </c>
      <c r="W226">
        <v>7</v>
      </c>
      <c r="X226">
        <v>5</v>
      </c>
      <c r="Y226">
        <v>5</v>
      </c>
      <c r="AF226">
        <v>6</v>
      </c>
      <c r="AG226">
        <v>6</v>
      </c>
      <c r="AH226">
        <v>5</v>
      </c>
      <c r="AL226">
        <v>5</v>
      </c>
      <c r="AM226">
        <v>6</v>
      </c>
      <c r="AN226">
        <v>6</v>
      </c>
      <c r="AO226">
        <v>1</v>
      </c>
      <c r="AP226">
        <v>1</v>
      </c>
      <c r="AQ226">
        <v>2</v>
      </c>
      <c r="AR226">
        <v>5</v>
      </c>
      <c r="AS226">
        <v>5</v>
      </c>
      <c r="AT226">
        <v>5</v>
      </c>
      <c r="AU226">
        <v>1</v>
      </c>
      <c r="AV226">
        <v>1</v>
      </c>
      <c r="AW226">
        <v>1</v>
      </c>
      <c r="AX226" s="9">
        <f t="shared" si="46"/>
        <v>4.666666666666667</v>
      </c>
      <c r="AY226" s="10">
        <f t="shared" si="47"/>
        <v>4</v>
      </c>
      <c r="AZ226" s="9">
        <f t="shared" si="48"/>
        <v>4</v>
      </c>
      <c r="BA226" s="10">
        <f t="shared" si="49"/>
        <v>4</v>
      </c>
      <c r="BB226" s="10">
        <f t="shared" si="50"/>
        <v>4</v>
      </c>
      <c r="BC226" s="10">
        <f t="shared" si="51"/>
        <v>4</v>
      </c>
      <c r="BD226" s="9">
        <f t="shared" si="52"/>
        <v>1</v>
      </c>
      <c r="BE226" s="9">
        <f t="shared" si="53"/>
        <v>4</v>
      </c>
      <c r="BF226" s="10">
        <f t="shared" si="54"/>
        <v>5.5</v>
      </c>
      <c r="BG226">
        <f t="shared" si="55"/>
        <v>14</v>
      </c>
      <c r="BH226">
        <f t="shared" si="56"/>
        <v>2.6666666666666665</v>
      </c>
      <c r="BI226">
        <f t="shared" si="57"/>
        <v>2.3333333333333335</v>
      </c>
      <c r="BJ226">
        <f t="shared" si="58"/>
        <v>4</v>
      </c>
      <c r="BK226">
        <f t="shared" si="59"/>
        <v>5</v>
      </c>
      <c r="BL226">
        <f t="shared" si="60"/>
        <v>4</v>
      </c>
    </row>
    <row r="227" spans="1:64" x14ac:dyDescent="0.2">
      <c r="A227">
        <v>114361374394</v>
      </c>
      <c r="B227">
        <v>426449233</v>
      </c>
      <c r="C227" s="1">
        <v>45113.720671296294</v>
      </c>
      <c r="D227" s="1">
        <v>45113.738622685189</v>
      </c>
      <c r="E227" t="s">
        <v>108</v>
      </c>
      <c r="J227">
        <v>1141</v>
      </c>
      <c r="K227" t="s">
        <v>41</v>
      </c>
      <c r="L227">
        <v>7</v>
      </c>
      <c r="M227">
        <v>4</v>
      </c>
      <c r="N227">
        <v>2</v>
      </c>
      <c r="O227">
        <v>2</v>
      </c>
      <c r="P227">
        <v>1</v>
      </c>
      <c r="Q227">
        <v>4</v>
      </c>
      <c r="R227">
        <v>4</v>
      </c>
      <c r="S227">
        <v>4</v>
      </c>
      <c r="T227">
        <v>6</v>
      </c>
      <c r="U227">
        <v>5</v>
      </c>
      <c r="V227">
        <v>1</v>
      </c>
      <c r="W227">
        <v>7</v>
      </c>
      <c r="X227">
        <v>1</v>
      </c>
      <c r="Y227">
        <v>7</v>
      </c>
      <c r="AL227">
        <v>3</v>
      </c>
      <c r="AM227">
        <v>4</v>
      </c>
      <c r="AN227">
        <v>4</v>
      </c>
      <c r="AO227">
        <v>4</v>
      </c>
      <c r="AP227">
        <v>4</v>
      </c>
      <c r="AQ227">
        <v>4</v>
      </c>
      <c r="AR227">
        <v>4</v>
      </c>
      <c r="AS227">
        <v>4</v>
      </c>
      <c r="AT227">
        <v>4</v>
      </c>
      <c r="AU227">
        <v>4</v>
      </c>
      <c r="AV227">
        <v>4</v>
      </c>
      <c r="AW227">
        <v>4</v>
      </c>
      <c r="AX227" s="9">
        <f t="shared" si="46"/>
        <v>5</v>
      </c>
      <c r="AY227" s="10">
        <f t="shared" si="47"/>
        <v>12</v>
      </c>
      <c r="AZ227" s="9" t="str">
        <f t="shared" si="48"/>
        <v>N/A</v>
      </c>
      <c r="BA227" s="10" t="str">
        <f t="shared" si="49"/>
        <v>N/A</v>
      </c>
      <c r="BB227" s="10" t="str">
        <f t="shared" si="50"/>
        <v>N/A</v>
      </c>
      <c r="BC227" s="10" t="str">
        <f t="shared" si="51"/>
        <v>N/A</v>
      </c>
      <c r="BD227" s="9" t="str">
        <f t="shared" si="52"/>
        <v>N/A</v>
      </c>
      <c r="BE227" s="9">
        <f t="shared" si="53"/>
        <v>2.6</v>
      </c>
      <c r="BF227" s="10">
        <f t="shared" si="54"/>
        <v>3</v>
      </c>
      <c r="BG227">
        <f t="shared" si="55"/>
        <v>1</v>
      </c>
      <c r="BH227" t="str">
        <f t="shared" si="56"/>
        <v>N/A</v>
      </c>
      <c r="BI227" t="str">
        <f t="shared" si="57"/>
        <v>N/A</v>
      </c>
      <c r="BJ227" t="str">
        <f t="shared" si="58"/>
        <v>N/A</v>
      </c>
      <c r="BK227">
        <f t="shared" si="59"/>
        <v>0</v>
      </c>
      <c r="BL227" t="str">
        <f t="shared" si="60"/>
        <v>N/A</v>
      </c>
    </row>
    <row r="228" spans="1:64" x14ac:dyDescent="0.2">
      <c r="A228">
        <v>114361265435</v>
      </c>
      <c r="B228">
        <v>426449233</v>
      </c>
      <c r="C228" s="1">
        <v>45113.646111111113</v>
      </c>
      <c r="D228" s="1">
        <v>45113.650266203702</v>
      </c>
      <c r="E228" t="s">
        <v>120</v>
      </c>
      <c r="J228">
        <v>1144</v>
      </c>
      <c r="K228" t="s">
        <v>47</v>
      </c>
      <c r="L228">
        <v>3</v>
      </c>
      <c r="M228">
        <v>4</v>
      </c>
      <c r="N228">
        <v>3</v>
      </c>
      <c r="O228">
        <v>1</v>
      </c>
      <c r="P228">
        <v>3</v>
      </c>
      <c r="Q228">
        <v>2</v>
      </c>
      <c r="R228">
        <v>7</v>
      </c>
      <c r="S228">
        <v>4</v>
      </c>
      <c r="T228">
        <v>2</v>
      </c>
      <c r="U228">
        <v>7</v>
      </c>
      <c r="V228">
        <v>3</v>
      </c>
      <c r="W228">
        <v>7</v>
      </c>
      <c r="X228">
        <v>4</v>
      </c>
      <c r="Y228">
        <v>7</v>
      </c>
      <c r="Z228">
        <v>6</v>
      </c>
      <c r="AA228">
        <v>3</v>
      </c>
      <c r="AB228">
        <v>3</v>
      </c>
      <c r="AL228">
        <v>3</v>
      </c>
      <c r="AM228">
        <v>3</v>
      </c>
      <c r="AN228">
        <v>3</v>
      </c>
      <c r="AO228">
        <v>3</v>
      </c>
      <c r="AP228">
        <v>3</v>
      </c>
      <c r="AQ228">
        <v>3</v>
      </c>
      <c r="AR228">
        <v>3</v>
      </c>
      <c r="AS228">
        <v>3</v>
      </c>
      <c r="AT228">
        <v>3</v>
      </c>
      <c r="AU228">
        <v>3</v>
      </c>
      <c r="AV228">
        <v>3</v>
      </c>
      <c r="AW228">
        <v>3</v>
      </c>
      <c r="AX228" s="9">
        <f t="shared" si="46"/>
        <v>4.333333333333333</v>
      </c>
      <c r="AY228" s="10">
        <f t="shared" si="47"/>
        <v>7</v>
      </c>
      <c r="AZ228" s="9">
        <f t="shared" si="48"/>
        <v>0</v>
      </c>
      <c r="BA228" s="10">
        <f t="shared" si="49"/>
        <v>0</v>
      </c>
      <c r="BB228" s="10">
        <f t="shared" si="50"/>
        <v>0</v>
      </c>
      <c r="BC228" s="10">
        <f t="shared" si="51"/>
        <v>0</v>
      </c>
      <c r="BD228" s="9">
        <f t="shared" si="52"/>
        <v>3</v>
      </c>
      <c r="BE228" s="9">
        <f t="shared" si="53"/>
        <v>3.2</v>
      </c>
      <c r="BF228" s="10">
        <f t="shared" si="54"/>
        <v>3.75</v>
      </c>
      <c r="BG228">
        <f t="shared" si="55"/>
        <v>0</v>
      </c>
      <c r="BH228">
        <f t="shared" si="56"/>
        <v>3</v>
      </c>
      <c r="BI228">
        <f t="shared" si="57"/>
        <v>0</v>
      </c>
      <c r="BJ228">
        <f t="shared" si="58"/>
        <v>0</v>
      </c>
      <c r="BK228">
        <f t="shared" si="59"/>
        <v>0</v>
      </c>
      <c r="BL228">
        <f t="shared" si="60"/>
        <v>0</v>
      </c>
    </row>
    <row r="229" spans="1:64" x14ac:dyDescent="0.2">
      <c r="A229">
        <v>114363801121</v>
      </c>
      <c r="B229">
        <v>426449233</v>
      </c>
      <c r="C229" s="1">
        <v>45117.613738425927</v>
      </c>
      <c r="D229" s="1">
        <v>45117.61577546296</v>
      </c>
      <c r="E229" t="s">
        <v>87</v>
      </c>
      <c r="J229">
        <v>1160</v>
      </c>
      <c r="K229" t="s">
        <v>43</v>
      </c>
      <c r="L229">
        <v>5</v>
      </c>
      <c r="M229">
        <v>2</v>
      </c>
      <c r="N229">
        <v>3</v>
      </c>
      <c r="O229">
        <v>1</v>
      </c>
      <c r="P229">
        <v>5</v>
      </c>
      <c r="Q229">
        <v>4</v>
      </c>
      <c r="R229">
        <v>5</v>
      </c>
      <c r="S229">
        <v>6</v>
      </c>
      <c r="T229">
        <v>5</v>
      </c>
      <c r="U229">
        <v>7</v>
      </c>
      <c r="V229">
        <v>4</v>
      </c>
      <c r="W229">
        <v>7</v>
      </c>
      <c r="X229">
        <v>4</v>
      </c>
      <c r="Y229">
        <v>5</v>
      </c>
      <c r="AI229">
        <v>4</v>
      </c>
      <c r="AJ229">
        <v>4</v>
      </c>
      <c r="AK229">
        <v>4</v>
      </c>
      <c r="AL229">
        <v>6</v>
      </c>
      <c r="AM229">
        <v>6</v>
      </c>
      <c r="AN229">
        <v>6</v>
      </c>
      <c r="AO229">
        <v>6</v>
      </c>
      <c r="AP229">
        <v>6</v>
      </c>
      <c r="AQ229">
        <v>6</v>
      </c>
      <c r="AR229">
        <v>5</v>
      </c>
      <c r="AS229">
        <v>5</v>
      </c>
      <c r="AT229">
        <v>5</v>
      </c>
      <c r="AU229">
        <v>6</v>
      </c>
      <c r="AV229">
        <v>6</v>
      </c>
      <c r="AW229">
        <v>6</v>
      </c>
      <c r="AX229" s="9">
        <f t="shared" si="46"/>
        <v>6</v>
      </c>
      <c r="AY229" s="10">
        <f t="shared" si="47"/>
        <v>4</v>
      </c>
      <c r="AZ229" s="9">
        <f t="shared" si="48"/>
        <v>1</v>
      </c>
      <c r="BA229" s="10">
        <f t="shared" si="49"/>
        <v>1</v>
      </c>
      <c r="BB229" s="10">
        <f t="shared" si="50"/>
        <v>1</v>
      </c>
      <c r="BC229" s="10">
        <f t="shared" si="51"/>
        <v>1</v>
      </c>
      <c r="BD229" s="9">
        <f t="shared" si="52"/>
        <v>5</v>
      </c>
      <c r="BE229" s="9">
        <f t="shared" si="53"/>
        <v>3.6</v>
      </c>
      <c r="BF229" s="10">
        <f t="shared" si="54"/>
        <v>4.5</v>
      </c>
      <c r="BG229">
        <f t="shared" si="55"/>
        <v>3</v>
      </c>
      <c r="BH229">
        <f t="shared" si="56"/>
        <v>5.666666666666667</v>
      </c>
      <c r="BI229">
        <f t="shared" si="57"/>
        <v>0.33333333333333304</v>
      </c>
      <c r="BJ229">
        <f t="shared" si="58"/>
        <v>1</v>
      </c>
      <c r="BK229">
        <f t="shared" si="59"/>
        <v>1</v>
      </c>
      <c r="BL229">
        <f t="shared" si="60"/>
        <v>1</v>
      </c>
    </row>
    <row r="230" spans="1:64" x14ac:dyDescent="0.2">
      <c r="A230">
        <v>114362300429</v>
      </c>
      <c r="B230">
        <v>426449233</v>
      </c>
      <c r="C230" s="1">
        <v>45114.81417824074</v>
      </c>
      <c r="D230" s="1">
        <v>45114.820300925923</v>
      </c>
      <c r="E230" t="s">
        <v>93</v>
      </c>
      <c r="J230">
        <v>1168</v>
      </c>
      <c r="K230" t="s">
        <v>53</v>
      </c>
      <c r="L230">
        <v>4</v>
      </c>
      <c r="M230">
        <v>5</v>
      </c>
      <c r="N230">
        <v>4</v>
      </c>
      <c r="O230">
        <v>4</v>
      </c>
      <c r="P230">
        <v>3</v>
      </c>
      <c r="Q230">
        <v>5</v>
      </c>
      <c r="R230">
        <v>4</v>
      </c>
      <c r="S230">
        <v>5</v>
      </c>
      <c r="T230">
        <v>5</v>
      </c>
      <c r="U230">
        <v>7</v>
      </c>
      <c r="V230">
        <v>2</v>
      </c>
      <c r="W230">
        <v>6</v>
      </c>
      <c r="X230">
        <v>6</v>
      </c>
      <c r="Y230">
        <v>6</v>
      </c>
      <c r="AC230">
        <v>5</v>
      </c>
      <c r="AD230">
        <v>4</v>
      </c>
      <c r="AE230">
        <v>5</v>
      </c>
      <c r="AL230">
        <v>3</v>
      </c>
      <c r="AM230">
        <v>3</v>
      </c>
      <c r="AN230">
        <v>3</v>
      </c>
      <c r="AO230">
        <v>4</v>
      </c>
      <c r="AP230">
        <v>4</v>
      </c>
      <c r="AQ230">
        <v>4</v>
      </c>
      <c r="AR230">
        <v>2</v>
      </c>
      <c r="AS230">
        <v>2</v>
      </c>
      <c r="AT230">
        <v>2</v>
      </c>
      <c r="AU230">
        <v>4</v>
      </c>
      <c r="AV230">
        <v>4</v>
      </c>
      <c r="AW230">
        <v>4</v>
      </c>
      <c r="AX230" s="9">
        <f t="shared" si="46"/>
        <v>5.666666666666667</v>
      </c>
      <c r="AY230" s="10">
        <f t="shared" si="47"/>
        <v>4</v>
      </c>
      <c r="AZ230" s="9">
        <f t="shared" si="48"/>
        <v>1</v>
      </c>
      <c r="BA230" s="10">
        <f t="shared" si="49"/>
        <v>1</v>
      </c>
      <c r="BB230" s="10">
        <f t="shared" si="50"/>
        <v>1</v>
      </c>
      <c r="BC230" s="10">
        <f t="shared" si="51"/>
        <v>1</v>
      </c>
      <c r="BD230" s="9">
        <f t="shared" si="52"/>
        <v>3</v>
      </c>
      <c r="BE230" s="9">
        <f t="shared" si="53"/>
        <v>4</v>
      </c>
      <c r="BF230" s="10">
        <f t="shared" si="54"/>
        <v>4.25</v>
      </c>
      <c r="BG230">
        <f t="shared" si="55"/>
        <v>6</v>
      </c>
      <c r="BH230">
        <f t="shared" si="56"/>
        <v>3</v>
      </c>
      <c r="BI230">
        <f t="shared" si="57"/>
        <v>1</v>
      </c>
      <c r="BJ230">
        <f t="shared" si="58"/>
        <v>2</v>
      </c>
      <c r="BK230">
        <f t="shared" si="59"/>
        <v>2</v>
      </c>
      <c r="BL230">
        <f t="shared" si="60"/>
        <v>2</v>
      </c>
    </row>
    <row r="231" spans="1:64" x14ac:dyDescent="0.2">
      <c r="A231">
        <v>114362265472</v>
      </c>
      <c r="B231">
        <v>426449233</v>
      </c>
      <c r="C231" s="1">
        <v>45114.770509259259</v>
      </c>
      <c r="D231" s="1">
        <v>45114.772719907407</v>
      </c>
      <c r="E231" t="s">
        <v>95</v>
      </c>
      <c r="J231">
        <v>1176</v>
      </c>
      <c r="K231" t="s">
        <v>47</v>
      </c>
      <c r="L231">
        <v>7</v>
      </c>
      <c r="M231">
        <v>7</v>
      </c>
      <c r="N231">
        <v>4</v>
      </c>
      <c r="O231">
        <v>1</v>
      </c>
      <c r="P231">
        <v>7</v>
      </c>
      <c r="Q231">
        <v>4</v>
      </c>
      <c r="R231">
        <v>7</v>
      </c>
      <c r="S231">
        <v>7</v>
      </c>
      <c r="T231">
        <v>7</v>
      </c>
      <c r="U231">
        <v>7</v>
      </c>
      <c r="V231">
        <v>1</v>
      </c>
      <c r="W231">
        <v>5</v>
      </c>
      <c r="X231">
        <v>2</v>
      </c>
      <c r="Y231">
        <v>7</v>
      </c>
      <c r="Z231">
        <v>4</v>
      </c>
      <c r="AA231">
        <v>3</v>
      </c>
      <c r="AB231">
        <v>4</v>
      </c>
      <c r="AL231">
        <v>4</v>
      </c>
      <c r="AM231">
        <v>3</v>
      </c>
      <c r="AN231">
        <v>3</v>
      </c>
      <c r="AO231">
        <v>3</v>
      </c>
      <c r="AP231">
        <v>3</v>
      </c>
      <c r="AQ231">
        <v>3</v>
      </c>
      <c r="AR231">
        <v>3</v>
      </c>
      <c r="AS231">
        <v>3</v>
      </c>
      <c r="AT231">
        <v>3</v>
      </c>
      <c r="AU231">
        <v>3</v>
      </c>
      <c r="AV231">
        <v>3</v>
      </c>
      <c r="AW231">
        <v>3</v>
      </c>
      <c r="AX231" s="9">
        <f t="shared" si="46"/>
        <v>7</v>
      </c>
      <c r="AY231" s="10">
        <f t="shared" si="47"/>
        <v>9</v>
      </c>
      <c r="AZ231" s="9">
        <f t="shared" si="48"/>
        <v>0.33333333333333331</v>
      </c>
      <c r="BA231" s="10">
        <f t="shared" si="49"/>
        <v>1</v>
      </c>
      <c r="BB231" s="10">
        <f t="shared" si="50"/>
        <v>0</v>
      </c>
      <c r="BC231" s="10">
        <f t="shared" si="51"/>
        <v>0</v>
      </c>
      <c r="BD231" s="9">
        <f t="shared" si="52"/>
        <v>3</v>
      </c>
      <c r="BE231" s="9">
        <f t="shared" si="53"/>
        <v>4.5999999999999996</v>
      </c>
      <c r="BF231" s="10">
        <f t="shared" si="54"/>
        <v>3.75</v>
      </c>
      <c r="BG231">
        <f t="shared" si="55"/>
        <v>1</v>
      </c>
      <c r="BH231">
        <f t="shared" si="56"/>
        <v>3</v>
      </c>
      <c r="BI231">
        <f t="shared" si="57"/>
        <v>0</v>
      </c>
      <c r="BJ231">
        <f t="shared" si="58"/>
        <v>0</v>
      </c>
      <c r="BK231">
        <f t="shared" si="59"/>
        <v>0</v>
      </c>
      <c r="BL231">
        <f t="shared" si="60"/>
        <v>0.33333333333333348</v>
      </c>
    </row>
    <row r="232" spans="1:64" x14ac:dyDescent="0.2">
      <c r="A232">
        <v>114362204338</v>
      </c>
      <c r="B232">
        <v>426449233</v>
      </c>
      <c r="C232" s="1">
        <v>45114.703703703701</v>
      </c>
      <c r="D232" s="1">
        <v>45114.707118055558</v>
      </c>
      <c r="E232" t="s">
        <v>95</v>
      </c>
      <c r="J232">
        <v>1180</v>
      </c>
      <c r="K232" t="s">
        <v>47</v>
      </c>
      <c r="L232">
        <v>7</v>
      </c>
      <c r="M232">
        <v>7</v>
      </c>
      <c r="N232">
        <v>4</v>
      </c>
      <c r="O232">
        <v>1</v>
      </c>
      <c r="P232">
        <v>7</v>
      </c>
      <c r="Q232">
        <v>4</v>
      </c>
      <c r="R232">
        <v>5</v>
      </c>
      <c r="S232">
        <v>7</v>
      </c>
      <c r="T232">
        <v>5</v>
      </c>
      <c r="U232">
        <v>7</v>
      </c>
      <c r="V232">
        <v>1</v>
      </c>
      <c r="W232">
        <v>6</v>
      </c>
      <c r="X232">
        <v>5</v>
      </c>
      <c r="Y232">
        <v>7</v>
      </c>
      <c r="Z232">
        <v>6</v>
      </c>
      <c r="AA232">
        <v>4</v>
      </c>
      <c r="AB232">
        <v>5</v>
      </c>
      <c r="AL232">
        <v>4</v>
      </c>
      <c r="AM232">
        <v>4</v>
      </c>
      <c r="AN232">
        <v>4</v>
      </c>
      <c r="AO232">
        <v>3</v>
      </c>
      <c r="AP232">
        <v>1</v>
      </c>
      <c r="AQ232">
        <v>3</v>
      </c>
      <c r="AR232">
        <v>3</v>
      </c>
      <c r="AS232">
        <v>2</v>
      </c>
      <c r="AT232">
        <v>3</v>
      </c>
      <c r="AU232">
        <v>3</v>
      </c>
      <c r="AV232">
        <v>2</v>
      </c>
      <c r="AW232">
        <v>6</v>
      </c>
      <c r="AX232" s="9">
        <f t="shared" si="46"/>
        <v>6.333333333333333</v>
      </c>
      <c r="AY232" s="10">
        <f t="shared" si="47"/>
        <v>7</v>
      </c>
      <c r="AZ232" s="9">
        <f t="shared" si="48"/>
        <v>1.6666666666666667</v>
      </c>
      <c r="BA232" s="10">
        <f t="shared" si="49"/>
        <v>1</v>
      </c>
      <c r="BB232" s="10">
        <f t="shared" si="50"/>
        <v>3</v>
      </c>
      <c r="BC232" s="10">
        <f t="shared" si="51"/>
        <v>1</v>
      </c>
      <c r="BD232" s="9">
        <f t="shared" si="52"/>
        <v>2.3333333333333335</v>
      </c>
      <c r="BE232" s="9">
        <f t="shared" si="53"/>
        <v>4.2</v>
      </c>
      <c r="BF232" s="10">
        <f t="shared" si="54"/>
        <v>4.75</v>
      </c>
      <c r="BG232">
        <f t="shared" si="55"/>
        <v>5</v>
      </c>
      <c r="BH232">
        <f t="shared" si="56"/>
        <v>2.8888888888888888</v>
      </c>
      <c r="BI232">
        <f t="shared" si="57"/>
        <v>2.333333333333333</v>
      </c>
      <c r="BJ232">
        <f t="shared" si="58"/>
        <v>3</v>
      </c>
      <c r="BK232">
        <f t="shared" si="59"/>
        <v>3</v>
      </c>
      <c r="BL232">
        <f t="shared" si="60"/>
        <v>1.6666666666666665</v>
      </c>
    </row>
    <row r="233" spans="1:64" x14ac:dyDescent="0.2">
      <c r="A233">
        <v>114365439363</v>
      </c>
      <c r="B233">
        <v>426449233</v>
      </c>
      <c r="C233" s="1">
        <v>45119.4844212963</v>
      </c>
      <c r="D233" s="1">
        <v>45119.488495370373</v>
      </c>
      <c r="E233" t="s">
        <v>82</v>
      </c>
      <c r="J233">
        <v>1188</v>
      </c>
      <c r="K233" t="s">
        <v>47</v>
      </c>
      <c r="L233">
        <v>4</v>
      </c>
      <c r="M233">
        <v>6</v>
      </c>
      <c r="N233">
        <v>4</v>
      </c>
      <c r="O233">
        <v>7</v>
      </c>
      <c r="P233">
        <v>6</v>
      </c>
      <c r="Q233">
        <v>6</v>
      </c>
      <c r="R233">
        <v>6</v>
      </c>
      <c r="S233">
        <v>6</v>
      </c>
      <c r="T233">
        <v>5</v>
      </c>
      <c r="U233">
        <v>6</v>
      </c>
      <c r="V233">
        <v>2</v>
      </c>
      <c r="W233">
        <v>6</v>
      </c>
      <c r="X233">
        <v>2</v>
      </c>
      <c r="Y233">
        <v>6</v>
      </c>
      <c r="Z233">
        <v>2</v>
      </c>
      <c r="AA233">
        <v>2</v>
      </c>
      <c r="AB233">
        <v>4</v>
      </c>
      <c r="AL233">
        <v>3</v>
      </c>
      <c r="AM233">
        <v>3</v>
      </c>
      <c r="AN233">
        <v>3</v>
      </c>
      <c r="AO233">
        <v>3</v>
      </c>
      <c r="AP233">
        <v>3</v>
      </c>
      <c r="AQ233">
        <v>3</v>
      </c>
      <c r="AR233">
        <v>2</v>
      </c>
      <c r="AS233">
        <v>3</v>
      </c>
      <c r="AT233">
        <v>3</v>
      </c>
      <c r="AU233">
        <v>2</v>
      </c>
      <c r="AV233">
        <v>3</v>
      </c>
      <c r="AW233">
        <v>3</v>
      </c>
      <c r="AX233" s="9">
        <f t="shared" si="46"/>
        <v>5.666666666666667</v>
      </c>
      <c r="AY233" s="10">
        <f t="shared" si="47"/>
        <v>8</v>
      </c>
      <c r="AZ233" s="9">
        <f t="shared" si="48"/>
        <v>0</v>
      </c>
      <c r="BA233" s="10">
        <f t="shared" si="49"/>
        <v>0</v>
      </c>
      <c r="BB233" s="10">
        <f t="shared" si="50"/>
        <v>0</v>
      </c>
      <c r="BC233" s="10">
        <f t="shared" si="51"/>
        <v>0</v>
      </c>
      <c r="BD233" s="9">
        <f t="shared" si="52"/>
        <v>3</v>
      </c>
      <c r="BE233" s="9">
        <f t="shared" si="53"/>
        <v>5.8</v>
      </c>
      <c r="BF233" s="10">
        <f t="shared" si="54"/>
        <v>2.75</v>
      </c>
      <c r="BG233">
        <f t="shared" si="55"/>
        <v>1</v>
      </c>
      <c r="BH233">
        <f t="shared" si="56"/>
        <v>2.7777777777777777</v>
      </c>
      <c r="BI233">
        <f t="shared" si="57"/>
        <v>0</v>
      </c>
      <c r="BJ233">
        <f t="shared" si="58"/>
        <v>0</v>
      </c>
      <c r="BK233">
        <f t="shared" si="59"/>
        <v>0</v>
      </c>
      <c r="BL233">
        <f t="shared" si="60"/>
        <v>0.33333333333333348</v>
      </c>
    </row>
    <row r="234" spans="1:64" x14ac:dyDescent="0.2">
      <c r="A234">
        <v>114366597626</v>
      </c>
      <c r="B234">
        <v>426449233</v>
      </c>
      <c r="C234" s="1">
        <v>45120.697754629633</v>
      </c>
      <c r="D234" s="1">
        <v>45120.702094907407</v>
      </c>
      <c r="E234" t="s">
        <v>67</v>
      </c>
      <c r="J234">
        <v>1192</v>
      </c>
      <c r="K234" t="s">
        <v>53</v>
      </c>
      <c r="L234">
        <v>5</v>
      </c>
      <c r="M234">
        <v>3</v>
      </c>
      <c r="N234">
        <v>3</v>
      </c>
      <c r="O234">
        <v>7</v>
      </c>
      <c r="P234">
        <v>7</v>
      </c>
      <c r="Q234">
        <v>7</v>
      </c>
      <c r="R234">
        <v>7</v>
      </c>
      <c r="S234">
        <v>7</v>
      </c>
      <c r="T234">
        <v>4</v>
      </c>
      <c r="U234">
        <v>7</v>
      </c>
      <c r="V234">
        <v>1</v>
      </c>
      <c r="W234">
        <v>7</v>
      </c>
      <c r="X234">
        <v>6</v>
      </c>
      <c r="Y234">
        <v>7</v>
      </c>
      <c r="AC234">
        <v>6</v>
      </c>
      <c r="AD234">
        <v>3</v>
      </c>
      <c r="AE234">
        <v>1</v>
      </c>
      <c r="AL234">
        <v>4</v>
      </c>
      <c r="AM234">
        <v>1</v>
      </c>
      <c r="AN234">
        <v>5</v>
      </c>
      <c r="AO234">
        <v>4</v>
      </c>
      <c r="AP234">
        <v>4</v>
      </c>
      <c r="AQ234">
        <v>5</v>
      </c>
      <c r="AR234">
        <v>1</v>
      </c>
      <c r="AS234">
        <v>1</v>
      </c>
      <c r="AT234">
        <v>1</v>
      </c>
      <c r="AU234">
        <v>4</v>
      </c>
      <c r="AV234">
        <v>4</v>
      </c>
      <c r="AW234">
        <v>4</v>
      </c>
      <c r="AX234" s="9">
        <f t="shared" si="46"/>
        <v>6</v>
      </c>
      <c r="AY234" s="10">
        <f t="shared" si="47"/>
        <v>7</v>
      </c>
      <c r="AZ234" s="9">
        <f t="shared" si="48"/>
        <v>1</v>
      </c>
      <c r="BA234" s="10">
        <f t="shared" si="49"/>
        <v>0</v>
      </c>
      <c r="BB234" s="10">
        <f t="shared" si="50"/>
        <v>3</v>
      </c>
      <c r="BC234" s="10">
        <f t="shared" si="51"/>
        <v>0</v>
      </c>
      <c r="BD234" s="9">
        <f t="shared" si="52"/>
        <v>3.3333333333333335</v>
      </c>
      <c r="BE234" s="9">
        <f t="shared" si="53"/>
        <v>6.2</v>
      </c>
      <c r="BF234" s="10">
        <f t="shared" si="54"/>
        <v>3.5</v>
      </c>
      <c r="BG234">
        <f t="shared" si="55"/>
        <v>10</v>
      </c>
      <c r="BH234">
        <f t="shared" si="56"/>
        <v>2.7777777777777777</v>
      </c>
      <c r="BI234">
        <f t="shared" si="57"/>
        <v>2</v>
      </c>
      <c r="BJ234">
        <f t="shared" si="58"/>
        <v>3</v>
      </c>
      <c r="BK234">
        <f t="shared" si="59"/>
        <v>3</v>
      </c>
      <c r="BL234">
        <f t="shared" si="60"/>
        <v>3.333333333333333</v>
      </c>
    </row>
    <row r="235" spans="1:64" x14ac:dyDescent="0.2">
      <c r="A235">
        <v>114365526695</v>
      </c>
      <c r="B235">
        <v>426449233</v>
      </c>
      <c r="C235" s="1">
        <v>45119.555532407408</v>
      </c>
      <c r="D235" s="1">
        <v>45119.557210648149</v>
      </c>
      <c r="E235" t="s">
        <v>76</v>
      </c>
      <c r="J235">
        <v>1196</v>
      </c>
      <c r="K235" t="s">
        <v>41</v>
      </c>
      <c r="L235">
        <v>4</v>
      </c>
      <c r="M235">
        <v>7</v>
      </c>
      <c r="N235">
        <v>4</v>
      </c>
      <c r="O235">
        <v>3</v>
      </c>
      <c r="P235">
        <v>1</v>
      </c>
      <c r="Q235">
        <v>7</v>
      </c>
      <c r="R235">
        <v>1</v>
      </c>
      <c r="S235">
        <v>7</v>
      </c>
      <c r="T235">
        <v>4</v>
      </c>
      <c r="U235">
        <v>4</v>
      </c>
      <c r="V235">
        <v>4</v>
      </c>
      <c r="W235">
        <v>7</v>
      </c>
      <c r="X235">
        <v>7</v>
      </c>
      <c r="Y235">
        <v>7</v>
      </c>
      <c r="AL235">
        <v>5</v>
      </c>
      <c r="AM235">
        <v>2</v>
      </c>
      <c r="AN235">
        <v>5</v>
      </c>
      <c r="AO235">
        <v>5</v>
      </c>
      <c r="AP235">
        <v>5</v>
      </c>
      <c r="AQ235">
        <v>5</v>
      </c>
      <c r="AR235">
        <v>1</v>
      </c>
      <c r="AS235">
        <v>1</v>
      </c>
      <c r="AT235">
        <v>1</v>
      </c>
      <c r="AU235">
        <v>5</v>
      </c>
      <c r="AV235">
        <v>4</v>
      </c>
      <c r="AW235">
        <v>5</v>
      </c>
      <c r="AX235" s="9">
        <f t="shared" si="46"/>
        <v>5</v>
      </c>
      <c r="AY235" s="10">
        <f t="shared" si="47"/>
        <v>3</v>
      </c>
      <c r="AZ235" s="9" t="str">
        <f t="shared" si="48"/>
        <v>N/A</v>
      </c>
      <c r="BA235" s="10" t="str">
        <f t="shared" si="49"/>
        <v>N/A</v>
      </c>
      <c r="BB235" s="10" t="str">
        <f t="shared" si="50"/>
        <v>N/A</v>
      </c>
      <c r="BC235" s="10" t="str">
        <f t="shared" si="51"/>
        <v>N/A</v>
      </c>
      <c r="BD235" s="9" t="str">
        <f t="shared" si="52"/>
        <v>N/A</v>
      </c>
      <c r="BE235" s="9">
        <f t="shared" si="53"/>
        <v>3.2</v>
      </c>
      <c r="BF235" s="10">
        <f t="shared" si="54"/>
        <v>5</v>
      </c>
      <c r="BG235">
        <f t="shared" si="55"/>
        <v>12</v>
      </c>
      <c r="BH235" t="str">
        <f t="shared" si="56"/>
        <v>N/A</v>
      </c>
      <c r="BI235" t="str">
        <f t="shared" si="57"/>
        <v>N/A</v>
      </c>
      <c r="BJ235" t="str">
        <f t="shared" si="58"/>
        <v>N/A</v>
      </c>
      <c r="BK235">
        <f t="shared" si="59"/>
        <v>4</v>
      </c>
      <c r="BL235" t="str">
        <f t="shared" si="60"/>
        <v>N/A</v>
      </c>
    </row>
    <row r="236" spans="1:64" x14ac:dyDescent="0.2">
      <c r="A236">
        <v>114367595443</v>
      </c>
      <c r="B236">
        <v>426449233</v>
      </c>
      <c r="C236" s="1">
        <v>45121.719629629632</v>
      </c>
      <c r="D236" s="1">
        <v>45121.780127314814</v>
      </c>
      <c r="E236" t="s">
        <v>64</v>
      </c>
      <c r="J236">
        <v>1204</v>
      </c>
      <c r="K236" t="s">
        <v>47</v>
      </c>
      <c r="L236">
        <v>5</v>
      </c>
      <c r="M236">
        <v>5</v>
      </c>
      <c r="N236">
        <v>3</v>
      </c>
      <c r="O236">
        <v>1</v>
      </c>
      <c r="P236">
        <v>7</v>
      </c>
      <c r="Q236">
        <v>1</v>
      </c>
      <c r="R236">
        <v>6</v>
      </c>
      <c r="S236">
        <v>7</v>
      </c>
      <c r="T236">
        <v>6</v>
      </c>
      <c r="U236">
        <v>7</v>
      </c>
      <c r="V236">
        <v>5</v>
      </c>
      <c r="W236">
        <v>7</v>
      </c>
      <c r="X236">
        <v>5</v>
      </c>
      <c r="Y236">
        <v>7</v>
      </c>
      <c r="Z236">
        <v>6</v>
      </c>
      <c r="AA236">
        <v>3</v>
      </c>
      <c r="AB236">
        <v>4</v>
      </c>
      <c r="AL236">
        <v>4</v>
      </c>
      <c r="AM236">
        <v>6</v>
      </c>
      <c r="AN236">
        <v>6</v>
      </c>
      <c r="AO236">
        <v>3</v>
      </c>
      <c r="AP236">
        <v>1</v>
      </c>
      <c r="AQ236">
        <v>5</v>
      </c>
      <c r="AR236">
        <v>5</v>
      </c>
      <c r="AS236">
        <v>6</v>
      </c>
      <c r="AT236">
        <v>6</v>
      </c>
      <c r="AU236">
        <v>4</v>
      </c>
      <c r="AV236">
        <v>1</v>
      </c>
      <c r="AW236">
        <v>6</v>
      </c>
      <c r="AX236" s="9">
        <f t="shared" si="46"/>
        <v>6.666666666666667</v>
      </c>
      <c r="AY236" s="10">
        <f t="shared" si="47"/>
        <v>4</v>
      </c>
      <c r="AZ236" s="9">
        <f t="shared" si="48"/>
        <v>2.3333333333333335</v>
      </c>
      <c r="BA236" s="10">
        <f t="shared" si="49"/>
        <v>1</v>
      </c>
      <c r="BB236" s="10">
        <f t="shared" si="50"/>
        <v>5</v>
      </c>
      <c r="BC236" s="10">
        <f t="shared" si="51"/>
        <v>1</v>
      </c>
      <c r="BD236" s="9">
        <f t="shared" si="52"/>
        <v>3</v>
      </c>
      <c r="BE236" s="9">
        <f t="shared" si="53"/>
        <v>3.6</v>
      </c>
      <c r="BF236" s="10">
        <f t="shared" si="54"/>
        <v>4.25</v>
      </c>
      <c r="BG236">
        <f t="shared" si="55"/>
        <v>8</v>
      </c>
      <c r="BH236">
        <f t="shared" si="56"/>
        <v>4.1111111111111107</v>
      </c>
      <c r="BI236">
        <f t="shared" si="57"/>
        <v>3.3333333333333335</v>
      </c>
      <c r="BJ236">
        <f t="shared" si="58"/>
        <v>5</v>
      </c>
      <c r="BK236">
        <f t="shared" si="59"/>
        <v>5</v>
      </c>
      <c r="BL236">
        <f t="shared" si="60"/>
        <v>2.333333333333333</v>
      </c>
    </row>
    <row r="237" spans="1:64" x14ac:dyDescent="0.2">
      <c r="A237">
        <v>114368112852</v>
      </c>
      <c r="B237">
        <v>426449233</v>
      </c>
      <c r="C237" s="1">
        <v>45122.682199074072</v>
      </c>
      <c r="D237" s="1">
        <v>45122.688622685186</v>
      </c>
      <c r="E237" t="s">
        <v>63</v>
      </c>
      <c r="J237">
        <v>1208</v>
      </c>
      <c r="K237" t="s">
        <v>53</v>
      </c>
      <c r="L237">
        <v>4</v>
      </c>
      <c r="M237">
        <v>7</v>
      </c>
      <c r="N237">
        <v>3</v>
      </c>
      <c r="O237">
        <v>5</v>
      </c>
      <c r="P237">
        <v>2</v>
      </c>
      <c r="Q237">
        <v>7</v>
      </c>
      <c r="R237">
        <v>6</v>
      </c>
      <c r="S237">
        <v>7</v>
      </c>
      <c r="T237">
        <v>5</v>
      </c>
      <c r="U237">
        <v>7</v>
      </c>
      <c r="V237">
        <v>2</v>
      </c>
      <c r="W237">
        <v>5</v>
      </c>
      <c r="X237">
        <v>4</v>
      </c>
      <c r="Y237">
        <v>6</v>
      </c>
      <c r="AC237">
        <v>3</v>
      </c>
      <c r="AD237">
        <v>4</v>
      </c>
      <c r="AE237">
        <v>5</v>
      </c>
      <c r="AL237">
        <v>3</v>
      </c>
      <c r="AM237">
        <v>3</v>
      </c>
      <c r="AN237">
        <v>4</v>
      </c>
      <c r="AO237">
        <v>4</v>
      </c>
      <c r="AP237">
        <v>6</v>
      </c>
      <c r="AQ237">
        <v>6</v>
      </c>
      <c r="AR237">
        <v>2</v>
      </c>
      <c r="AS237">
        <v>2</v>
      </c>
      <c r="AT237">
        <v>4</v>
      </c>
      <c r="AU237">
        <v>4</v>
      </c>
      <c r="AV237">
        <v>6</v>
      </c>
      <c r="AW237">
        <v>6</v>
      </c>
      <c r="AX237" s="9">
        <f t="shared" si="46"/>
        <v>6.333333333333333</v>
      </c>
      <c r="AY237" s="10">
        <f t="shared" si="47"/>
        <v>5</v>
      </c>
      <c r="AZ237" s="9">
        <f t="shared" si="48"/>
        <v>2</v>
      </c>
      <c r="BA237" s="10">
        <f t="shared" si="49"/>
        <v>1</v>
      </c>
      <c r="BB237" s="10">
        <f t="shared" si="50"/>
        <v>3</v>
      </c>
      <c r="BC237" s="10">
        <f t="shared" si="51"/>
        <v>2</v>
      </c>
      <c r="BD237" s="9">
        <f t="shared" si="52"/>
        <v>3.3333333333333335</v>
      </c>
      <c r="BE237" s="9">
        <f t="shared" si="53"/>
        <v>4.5999999999999996</v>
      </c>
      <c r="BF237" s="10">
        <f t="shared" si="54"/>
        <v>3.75</v>
      </c>
      <c r="BG237">
        <f t="shared" si="55"/>
        <v>8</v>
      </c>
      <c r="BH237">
        <f t="shared" si="56"/>
        <v>3.7777777777777777</v>
      </c>
      <c r="BI237">
        <f t="shared" si="57"/>
        <v>2.3333333333333335</v>
      </c>
      <c r="BJ237">
        <f t="shared" si="58"/>
        <v>4</v>
      </c>
      <c r="BK237">
        <f t="shared" si="59"/>
        <v>4</v>
      </c>
      <c r="BL237">
        <f t="shared" si="60"/>
        <v>2.6666666666666665</v>
      </c>
    </row>
    <row r="238" spans="1:64" x14ac:dyDescent="0.2">
      <c r="A238">
        <v>114365621250</v>
      </c>
      <c r="B238">
        <v>426449233</v>
      </c>
      <c r="C238" s="1">
        <v>45119.629363425927</v>
      </c>
      <c r="D238" s="1">
        <v>45119.63422453704</v>
      </c>
      <c r="E238" t="s">
        <v>73</v>
      </c>
      <c r="J238">
        <v>1212</v>
      </c>
      <c r="K238" t="s">
        <v>45</v>
      </c>
      <c r="L238">
        <v>1</v>
      </c>
      <c r="M238">
        <v>3</v>
      </c>
      <c r="N238">
        <v>3</v>
      </c>
      <c r="O238">
        <v>2</v>
      </c>
      <c r="P238">
        <v>2</v>
      </c>
      <c r="Q238">
        <v>5</v>
      </c>
      <c r="R238">
        <v>4</v>
      </c>
      <c r="S238">
        <v>4</v>
      </c>
      <c r="T238">
        <v>2</v>
      </c>
      <c r="U238">
        <v>7</v>
      </c>
      <c r="V238">
        <v>3</v>
      </c>
      <c r="W238">
        <v>7</v>
      </c>
      <c r="X238">
        <v>3</v>
      </c>
      <c r="Y238">
        <v>7</v>
      </c>
      <c r="AL238">
        <v>4</v>
      </c>
      <c r="AM238">
        <v>4</v>
      </c>
      <c r="AN238">
        <v>4</v>
      </c>
      <c r="AO238">
        <v>4</v>
      </c>
      <c r="AP238">
        <v>4</v>
      </c>
      <c r="AQ238">
        <v>4</v>
      </c>
      <c r="AR238">
        <v>4</v>
      </c>
      <c r="AS238">
        <v>4</v>
      </c>
      <c r="AT238">
        <v>4</v>
      </c>
      <c r="AU238">
        <v>4</v>
      </c>
      <c r="AV238">
        <v>4</v>
      </c>
      <c r="AW238">
        <v>4</v>
      </c>
      <c r="AX238" s="9">
        <f t="shared" si="46"/>
        <v>4.333333333333333</v>
      </c>
      <c r="AY238" s="10">
        <f t="shared" si="47"/>
        <v>8</v>
      </c>
      <c r="AZ238" s="9" t="str">
        <f t="shared" si="48"/>
        <v>N/A</v>
      </c>
      <c r="BA238" s="10" t="str">
        <f t="shared" si="49"/>
        <v>N/A</v>
      </c>
      <c r="BB238" s="10" t="str">
        <f t="shared" si="50"/>
        <v>N/A</v>
      </c>
      <c r="BC238" s="10" t="str">
        <f t="shared" si="51"/>
        <v>N/A</v>
      </c>
      <c r="BD238" s="9" t="str">
        <f t="shared" si="52"/>
        <v>N/A</v>
      </c>
      <c r="BE238" s="9">
        <f t="shared" si="53"/>
        <v>3.2</v>
      </c>
      <c r="BF238" s="10">
        <f t="shared" si="54"/>
        <v>4</v>
      </c>
      <c r="BG238">
        <f t="shared" si="55"/>
        <v>0</v>
      </c>
      <c r="BH238" t="str">
        <f t="shared" si="56"/>
        <v>N/A</v>
      </c>
      <c r="BI238" t="str">
        <f t="shared" si="57"/>
        <v>N/A</v>
      </c>
      <c r="BJ238" t="str">
        <f t="shared" si="58"/>
        <v>N/A</v>
      </c>
      <c r="BK238">
        <f t="shared" si="59"/>
        <v>0</v>
      </c>
      <c r="BL238" t="str">
        <f t="shared" si="60"/>
        <v>N/A</v>
      </c>
    </row>
    <row r="239" spans="1:64" x14ac:dyDescent="0.2">
      <c r="A239">
        <v>114368208376</v>
      </c>
      <c r="B239">
        <v>426449233</v>
      </c>
      <c r="C239" s="1">
        <v>45122.942557870374</v>
      </c>
      <c r="D239" s="1">
        <v>45122.946736111109</v>
      </c>
      <c r="E239" t="s">
        <v>62</v>
      </c>
      <c r="J239">
        <v>1219</v>
      </c>
      <c r="K239" t="s">
        <v>49</v>
      </c>
      <c r="L239">
        <v>7</v>
      </c>
      <c r="M239">
        <v>7</v>
      </c>
      <c r="N239">
        <v>5</v>
      </c>
      <c r="O239">
        <v>3</v>
      </c>
      <c r="P239">
        <v>7</v>
      </c>
      <c r="Q239">
        <v>2</v>
      </c>
      <c r="R239">
        <v>7</v>
      </c>
      <c r="S239">
        <v>7</v>
      </c>
      <c r="T239">
        <v>2</v>
      </c>
      <c r="U239">
        <v>5</v>
      </c>
      <c r="V239">
        <v>1</v>
      </c>
      <c r="W239">
        <v>7</v>
      </c>
      <c r="X239">
        <v>4</v>
      </c>
      <c r="Y239">
        <v>7</v>
      </c>
      <c r="AF239">
        <v>6</v>
      </c>
      <c r="AG239">
        <v>6</v>
      </c>
      <c r="AH239">
        <v>6</v>
      </c>
      <c r="AL239">
        <v>4</v>
      </c>
      <c r="AM239">
        <v>1</v>
      </c>
      <c r="AN239">
        <v>3</v>
      </c>
      <c r="AO239">
        <v>1</v>
      </c>
      <c r="AP239">
        <v>1</v>
      </c>
      <c r="AQ239">
        <v>1</v>
      </c>
      <c r="AR239">
        <v>6</v>
      </c>
      <c r="AS239">
        <v>5</v>
      </c>
      <c r="AT239">
        <v>5</v>
      </c>
      <c r="AU239">
        <v>1</v>
      </c>
      <c r="AV239">
        <v>1</v>
      </c>
      <c r="AW239">
        <v>1</v>
      </c>
      <c r="AX239" s="9">
        <f t="shared" si="46"/>
        <v>4.666666666666667</v>
      </c>
      <c r="AY239" s="10">
        <f t="shared" si="47"/>
        <v>9</v>
      </c>
      <c r="AZ239" s="9">
        <f t="shared" si="48"/>
        <v>4.333333333333333</v>
      </c>
      <c r="BA239" s="10">
        <f t="shared" si="49"/>
        <v>5</v>
      </c>
      <c r="BB239" s="10">
        <f t="shared" si="50"/>
        <v>4</v>
      </c>
      <c r="BC239" s="10">
        <f t="shared" si="51"/>
        <v>4</v>
      </c>
      <c r="BD239" s="9">
        <f t="shared" si="52"/>
        <v>1</v>
      </c>
      <c r="BE239" s="9">
        <f t="shared" si="53"/>
        <v>4.8</v>
      </c>
      <c r="BF239" s="10">
        <f t="shared" si="54"/>
        <v>5.5</v>
      </c>
      <c r="BG239">
        <f t="shared" si="55"/>
        <v>13</v>
      </c>
      <c r="BH239">
        <f t="shared" si="56"/>
        <v>1.5555555555555556</v>
      </c>
      <c r="BI239">
        <f t="shared" si="57"/>
        <v>4</v>
      </c>
      <c r="BJ239">
        <f t="shared" si="58"/>
        <v>4</v>
      </c>
      <c r="BK239">
        <f t="shared" si="59"/>
        <v>4</v>
      </c>
      <c r="BL239">
        <f t="shared" si="60"/>
        <v>4.333333333333333</v>
      </c>
    </row>
    <row r="240" spans="1:64" x14ac:dyDescent="0.2">
      <c r="A240">
        <v>114370941374</v>
      </c>
      <c r="B240">
        <v>426449233</v>
      </c>
      <c r="C240" s="1">
        <v>45126.568368055552</v>
      </c>
      <c r="D240" s="1">
        <v>45126.571701388886</v>
      </c>
      <c r="E240" t="s">
        <v>59</v>
      </c>
      <c r="J240">
        <v>1220</v>
      </c>
      <c r="K240" t="s">
        <v>53</v>
      </c>
      <c r="L240">
        <v>5</v>
      </c>
      <c r="M240">
        <v>6</v>
      </c>
      <c r="N240">
        <v>7</v>
      </c>
      <c r="O240">
        <v>5</v>
      </c>
      <c r="P240">
        <v>3</v>
      </c>
      <c r="Q240">
        <v>5</v>
      </c>
      <c r="R240">
        <v>4</v>
      </c>
      <c r="S240">
        <v>6</v>
      </c>
      <c r="T240">
        <v>5</v>
      </c>
      <c r="U240">
        <v>6</v>
      </c>
      <c r="V240">
        <v>4</v>
      </c>
      <c r="W240">
        <v>5</v>
      </c>
      <c r="X240">
        <v>5</v>
      </c>
      <c r="Y240">
        <v>5</v>
      </c>
      <c r="AC240">
        <v>4</v>
      </c>
      <c r="AD240">
        <v>3</v>
      </c>
      <c r="AE240">
        <v>5</v>
      </c>
      <c r="AL240">
        <v>4</v>
      </c>
      <c r="AM240">
        <v>4</v>
      </c>
      <c r="AN240">
        <v>5</v>
      </c>
      <c r="AO240">
        <v>4</v>
      </c>
      <c r="AP240">
        <v>5</v>
      </c>
      <c r="AQ240">
        <v>5</v>
      </c>
      <c r="AR240">
        <v>2</v>
      </c>
      <c r="AS240">
        <v>3</v>
      </c>
      <c r="AT240">
        <v>3</v>
      </c>
      <c r="AU240">
        <v>3</v>
      </c>
      <c r="AV240">
        <v>4</v>
      </c>
      <c r="AW240">
        <v>5</v>
      </c>
      <c r="AX240" s="9">
        <f t="shared" si="46"/>
        <v>5.666666666666667</v>
      </c>
      <c r="AY240" s="10">
        <f t="shared" si="47"/>
        <v>1</v>
      </c>
      <c r="AZ240" s="9">
        <f t="shared" si="48"/>
        <v>0.33333333333333331</v>
      </c>
      <c r="BA240" s="10">
        <f t="shared" si="49"/>
        <v>0</v>
      </c>
      <c r="BB240" s="10">
        <f t="shared" si="50"/>
        <v>1</v>
      </c>
      <c r="BC240" s="10">
        <f t="shared" si="51"/>
        <v>0</v>
      </c>
      <c r="BD240" s="9">
        <f t="shared" si="52"/>
        <v>4.333333333333333</v>
      </c>
      <c r="BE240" s="9">
        <f t="shared" si="53"/>
        <v>4.8</v>
      </c>
      <c r="BF240" s="10">
        <f t="shared" si="54"/>
        <v>4</v>
      </c>
      <c r="BG240">
        <f t="shared" si="55"/>
        <v>6</v>
      </c>
      <c r="BH240">
        <f t="shared" si="56"/>
        <v>3.6666666666666665</v>
      </c>
      <c r="BI240">
        <f t="shared" si="57"/>
        <v>1.3333333333333335</v>
      </c>
      <c r="BJ240">
        <f t="shared" si="58"/>
        <v>2</v>
      </c>
      <c r="BK240">
        <f t="shared" si="59"/>
        <v>2</v>
      </c>
      <c r="BL240">
        <f t="shared" si="60"/>
        <v>2.0000000000000004</v>
      </c>
    </row>
    <row r="241" spans="1:64" x14ac:dyDescent="0.2">
      <c r="A241">
        <v>114365408750</v>
      </c>
      <c r="B241">
        <v>426449233</v>
      </c>
      <c r="C241" s="1">
        <v>45119.460138888891</v>
      </c>
      <c r="D241" s="1">
        <v>45119.462916666664</v>
      </c>
      <c r="E241" t="s">
        <v>84</v>
      </c>
      <c r="J241">
        <v>1224</v>
      </c>
      <c r="K241" t="s">
        <v>47</v>
      </c>
      <c r="L241">
        <v>6</v>
      </c>
      <c r="M241">
        <v>5</v>
      </c>
      <c r="N241">
        <v>5</v>
      </c>
      <c r="O241">
        <v>5</v>
      </c>
      <c r="P241">
        <v>4</v>
      </c>
      <c r="Q241">
        <v>5</v>
      </c>
      <c r="R241">
        <v>4</v>
      </c>
      <c r="S241">
        <v>6</v>
      </c>
      <c r="T241">
        <v>4</v>
      </c>
      <c r="U241">
        <v>7</v>
      </c>
      <c r="V241">
        <v>1</v>
      </c>
      <c r="W241">
        <v>7</v>
      </c>
      <c r="X241">
        <v>1</v>
      </c>
      <c r="Y241">
        <v>7</v>
      </c>
      <c r="Z241">
        <v>5</v>
      </c>
      <c r="AA241">
        <v>1</v>
      </c>
      <c r="AB241">
        <v>4</v>
      </c>
      <c r="AL241">
        <v>5</v>
      </c>
      <c r="AM241">
        <v>5</v>
      </c>
      <c r="AN241">
        <v>5</v>
      </c>
      <c r="AO241">
        <v>5</v>
      </c>
      <c r="AP241">
        <v>4</v>
      </c>
      <c r="AQ241">
        <v>5</v>
      </c>
      <c r="AR241">
        <v>5</v>
      </c>
      <c r="AS241">
        <v>5</v>
      </c>
      <c r="AT241">
        <v>5</v>
      </c>
      <c r="AU241">
        <v>3</v>
      </c>
      <c r="AV241">
        <v>2</v>
      </c>
      <c r="AW241">
        <v>5</v>
      </c>
      <c r="AX241" s="9">
        <f t="shared" si="46"/>
        <v>5.666666666666667</v>
      </c>
      <c r="AY241" s="10">
        <f t="shared" si="47"/>
        <v>12</v>
      </c>
      <c r="AZ241" s="9">
        <f t="shared" si="48"/>
        <v>0.33333333333333331</v>
      </c>
      <c r="BA241" s="10">
        <f t="shared" si="49"/>
        <v>0</v>
      </c>
      <c r="BB241" s="10">
        <f t="shared" si="50"/>
        <v>1</v>
      </c>
      <c r="BC241" s="10">
        <f t="shared" si="51"/>
        <v>0</v>
      </c>
      <c r="BD241" s="9">
        <f t="shared" si="52"/>
        <v>4.666666666666667</v>
      </c>
      <c r="BE241" s="9">
        <f t="shared" si="53"/>
        <v>4.5999999999999996</v>
      </c>
      <c r="BF241" s="10">
        <f t="shared" si="54"/>
        <v>3.75</v>
      </c>
      <c r="BG241">
        <f t="shared" si="55"/>
        <v>5</v>
      </c>
      <c r="BH241">
        <f t="shared" si="56"/>
        <v>4.333333333333333</v>
      </c>
      <c r="BI241">
        <f t="shared" si="57"/>
        <v>1.3333333333333335</v>
      </c>
      <c r="BJ241">
        <f t="shared" si="58"/>
        <v>3</v>
      </c>
      <c r="BK241">
        <f t="shared" si="59"/>
        <v>3</v>
      </c>
      <c r="BL241">
        <f t="shared" si="60"/>
        <v>1.6666666666666665</v>
      </c>
    </row>
    <row r="242" spans="1:64" x14ac:dyDescent="0.2">
      <c r="A242">
        <v>114365437393</v>
      </c>
      <c r="B242">
        <v>426449233</v>
      </c>
      <c r="C242" s="1">
        <v>45119.482754629629</v>
      </c>
      <c r="D242" s="1">
        <v>45119.489050925928</v>
      </c>
      <c r="E242" t="s">
        <v>81</v>
      </c>
      <c r="J242">
        <v>1228</v>
      </c>
      <c r="K242" t="s">
        <v>53</v>
      </c>
      <c r="L242">
        <v>7</v>
      </c>
      <c r="M242">
        <v>7</v>
      </c>
      <c r="N242">
        <v>7</v>
      </c>
      <c r="O242">
        <v>5</v>
      </c>
      <c r="P242">
        <v>3</v>
      </c>
      <c r="Q242">
        <v>7</v>
      </c>
      <c r="R242">
        <v>2</v>
      </c>
      <c r="S242">
        <v>7</v>
      </c>
      <c r="T242">
        <v>4</v>
      </c>
      <c r="U242">
        <v>7</v>
      </c>
      <c r="V242">
        <v>4</v>
      </c>
      <c r="W242">
        <v>7</v>
      </c>
      <c r="X242">
        <v>4</v>
      </c>
      <c r="Y242">
        <v>6</v>
      </c>
      <c r="AC242">
        <v>6</v>
      </c>
      <c r="AD242">
        <v>4</v>
      </c>
      <c r="AE242">
        <v>5</v>
      </c>
      <c r="AL242">
        <v>4</v>
      </c>
      <c r="AM242">
        <v>3</v>
      </c>
      <c r="AN242">
        <v>3</v>
      </c>
      <c r="AO242">
        <v>4</v>
      </c>
      <c r="AP242">
        <v>6</v>
      </c>
      <c r="AQ242">
        <v>3</v>
      </c>
      <c r="AR242">
        <v>1</v>
      </c>
      <c r="AS242">
        <v>1</v>
      </c>
      <c r="AT242">
        <v>2</v>
      </c>
      <c r="AU242">
        <v>6</v>
      </c>
      <c r="AV242">
        <v>6</v>
      </c>
      <c r="AW242">
        <v>6</v>
      </c>
      <c r="AX242" s="9">
        <f t="shared" si="46"/>
        <v>6</v>
      </c>
      <c r="AY242" s="10">
        <f t="shared" si="47"/>
        <v>5</v>
      </c>
      <c r="AZ242" s="9">
        <f t="shared" si="48"/>
        <v>1</v>
      </c>
      <c r="BA242" s="10">
        <f t="shared" si="49"/>
        <v>0</v>
      </c>
      <c r="BB242" s="10">
        <f t="shared" si="50"/>
        <v>3</v>
      </c>
      <c r="BC242" s="10">
        <f t="shared" si="51"/>
        <v>0</v>
      </c>
      <c r="BD242" s="9">
        <f t="shared" si="52"/>
        <v>3.3333333333333335</v>
      </c>
      <c r="BE242" s="9">
        <f t="shared" si="53"/>
        <v>4.8</v>
      </c>
      <c r="BF242" s="10">
        <f t="shared" si="54"/>
        <v>4.75</v>
      </c>
      <c r="BG242">
        <f t="shared" si="55"/>
        <v>14</v>
      </c>
      <c r="BH242">
        <f t="shared" si="56"/>
        <v>3.5555555555555554</v>
      </c>
      <c r="BI242">
        <f t="shared" si="57"/>
        <v>2.6666666666666665</v>
      </c>
      <c r="BJ242">
        <f t="shared" si="58"/>
        <v>5</v>
      </c>
      <c r="BK242">
        <f t="shared" si="59"/>
        <v>5</v>
      </c>
      <c r="BL242">
        <f t="shared" si="60"/>
        <v>3</v>
      </c>
    </row>
    <row r="243" spans="1:64" x14ac:dyDescent="0.2">
      <c r="A243">
        <v>114368874602</v>
      </c>
      <c r="B243">
        <v>426449233</v>
      </c>
      <c r="C243" s="1">
        <v>45124.362372685187</v>
      </c>
      <c r="D243" s="1">
        <v>45124.366249999999</v>
      </c>
      <c r="E243" t="s">
        <v>61</v>
      </c>
      <c r="J243">
        <v>1232</v>
      </c>
      <c r="K243" t="s">
        <v>47</v>
      </c>
      <c r="L243">
        <v>5</v>
      </c>
      <c r="M243">
        <v>6</v>
      </c>
      <c r="N243">
        <v>4</v>
      </c>
      <c r="O243">
        <v>2</v>
      </c>
      <c r="P243">
        <v>5</v>
      </c>
      <c r="Q243">
        <v>7</v>
      </c>
      <c r="R243">
        <v>5</v>
      </c>
      <c r="S243">
        <v>5</v>
      </c>
      <c r="T243">
        <v>5</v>
      </c>
      <c r="U243">
        <v>6</v>
      </c>
      <c r="V243">
        <v>1</v>
      </c>
      <c r="W243">
        <v>6</v>
      </c>
      <c r="X243">
        <v>5</v>
      </c>
      <c r="Y243">
        <v>7</v>
      </c>
      <c r="Z243">
        <v>3</v>
      </c>
      <c r="AA243">
        <v>1</v>
      </c>
      <c r="AB243">
        <v>2</v>
      </c>
      <c r="AL243">
        <v>4</v>
      </c>
      <c r="AM243">
        <v>4</v>
      </c>
      <c r="AN243">
        <v>4</v>
      </c>
      <c r="AO243">
        <v>4</v>
      </c>
      <c r="AP243">
        <v>3</v>
      </c>
      <c r="AQ243">
        <v>5</v>
      </c>
      <c r="AR243">
        <v>2</v>
      </c>
      <c r="AS243">
        <v>1</v>
      </c>
      <c r="AT243">
        <v>3</v>
      </c>
      <c r="AU243">
        <v>4</v>
      </c>
      <c r="AV243">
        <v>2</v>
      </c>
      <c r="AW243">
        <v>5</v>
      </c>
      <c r="AX243" s="9">
        <f t="shared" si="46"/>
        <v>5.333333333333333</v>
      </c>
      <c r="AY243" s="10">
        <f t="shared" si="47"/>
        <v>7</v>
      </c>
      <c r="AZ243" s="9">
        <f t="shared" si="48"/>
        <v>0</v>
      </c>
      <c r="BA243" s="10">
        <f t="shared" si="49"/>
        <v>0</v>
      </c>
      <c r="BB243" s="10">
        <f t="shared" si="50"/>
        <v>1</v>
      </c>
      <c r="BC243" s="10">
        <f t="shared" si="51"/>
        <v>-1</v>
      </c>
      <c r="BD243" s="9">
        <f t="shared" si="52"/>
        <v>4</v>
      </c>
      <c r="BE243" s="9">
        <f t="shared" si="53"/>
        <v>4.5999999999999996</v>
      </c>
      <c r="BF243" s="10">
        <f t="shared" si="54"/>
        <v>2.5</v>
      </c>
      <c r="BG243">
        <f t="shared" si="55"/>
        <v>6</v>
      </c>
      <c r="BH243">
        <f t="shared" si="56"/>
        <v>3.2222222222222223</v>
      </c>
      <c r="BI243">
        <f t="shared" si="57"/>
        <v>2</v>
      </c>
      <c r="BJ243">
        <f t="shared" si="58"/>
        <v>3</v>
      </c>
      <c r="BK243">
        <f t="shared" si="59"/>
        <v>3</v>
      </c>
      <c r="BL243">
        <f t="shared" si="60"/>
        <v>2</v>
      </c>
    </row>
    <row r="244" spans="1:64" x14ac:dyDescent="0.2">
      <c r="A244">
        <v>114365822713</v>
      </c>
      <c r="B244">
        <v>426449233</v>
      </c>
      <c r="C244" s="1">
        <v>45119.831006944441</v>
      </c>
      <c r="D244" s="1">
        <v>45119.834178240744</v>
      </c>
      <c r="E244" t="s">
        <v>69</v>
      </c>
      <c r="J244">
        <v>1240</v>
      </c>
      <c r="K244" t="s">
        <v>43</v>
      </c>
      <c r="L244">
        <v>2</v>
      </c>
      <c r="M244">
        <v>7</v>
      </c>
      <c r="N244">
        <v>3</v>
      </c>
      <c r="O244">
        <v>4</v>
      </c>
      <c r="P244">
        <v>3</v>
      </c>
      <c r="Q244">
        <v>7</v>
      </c>
      <c r="R244">
        <v>3</v>
      </c>
      <c r="S244">
        <v>7</v>
      </c>
      <c r="T244">
        <v>5</v>
      </c>
      <c r="U244">
        <v>6</v>
      </c>
      <c r="V244">
        <v>4</v>
      </c>
      <c r="W244">
        <v>7</v>
      </c>
      <c r="X244">
        <v>3</v>
      </c>
      <c r="Y244">
        <v>6</v>
      </c>
      <c r="AI244">
        <v>6</v>
      </c>
      <c r="AJ244">
        <v>4</v>
      </c>
      <c r="AK244">
        <v>5</v>
      </c>
      <c r="AL244">
        <v>2</v>
      </c>
      <c r="AM244">
        <v>3</v>
      </c>
      <c r="AN244">
        <v>4</v>
      </c>
      <c r="AO244">
        <v>3</v>
      </c>
      <c r="AP244">
        <v>3</v>
      </c>
      <c r="AQ244">
        <v>5</v>
      </c>
      <c r="AR244">
        <v>2</v>
      </c>
      <c r="AS244">
        <v>1</v>
      </c>
      <c r="AT244">
        <v>3</v>
      </c>
      <c r="AU244">
        <v>4</v>
      </c>
      <c r="AV244">
        <v>3</v>
      </c>
      <c r="AW244">
        <v>5</v>
      </c>
      <c r="AX244" s="9">
        <f t="shared" si="46"/>
        <v>6</v>
      </c>
      <c r="AY244" s="10">
        <f t="shared" si="47"/>
        <v>6</v>
      </c>
      <c r="AZ244" s="9">
        <f t="shared" si="48"/>
        <v>2</v>
      </c>
      <c r="BA244" s="10">
        <f t="shared" si="49"/>
        <v>2</v>
      </c>
      <c r="BB244" s="10">
        <f t="shared" si="50"/>
        <v>2</v>
      </c>
      <c r="BC244" s="10">
        <f t="shared" si="51"/>
        <v>2</v>
      </c>
      <c r="BD244" s="9">
        <f t="shared" si="52"/>
        <v>2</v>
      </c>
      <c r="BE244" s="9">
        <f t="shared" si="53"/>
        <v>4</v>
      </c>
      <c r="BF244" s="10">
        <f t="shared" si="54"/>
        <v>4.25</v>
      </c>
      <c r="BG244">
        <f t="shared" si="55"/>
        <v>6</v>
      </c>
      <c r="BH244">
        <f t="shared" si="56"/>
        <v>2.8888888888888888</v>
      </c>
      <c r="BI244">
        <f t="shared" si="57"/>
        <v>0.66666666666666652</v>
      </c>
      <c r="BJ244">
        <f t="shared" si="58"/>
        <v>2</v>
      </c>
      <c r="BK244">
        <f t="shared" si="59"/>
        <v>2</v>
      </c>
      <c r="BL244">
        <f t="shared" si="60"/>
        <v>2</v>
      </c>
    </row>
    <row r="245" spans="1:64" x14ac:dyDescent="0.2">
      <c r="A245">
        <v>114365437131</v>
      </c>
      <c r="B245">
        <v>426449233</v>
      </c>
      <c r="C245" s="1">
        <v>45119.482106481482</v>
      </c>
      <c r="D245" s="1">
        <v>45119.49015046296</v>
      </c>
      <c r="E245" t="s">
        <v>80</v>
      </c>
      <c r="J245">
        <v>1244</v>
      </c>
      <c r="K245" t="s">
        <v>43</v>
      </c>
      <c r="L245">
        <v>4</v>
      </c>
      <c r="M245">
        <v>6</v>
      </c>
      <c r="N245">
        <v>2</v>
      </c>
      <c r="O245">
        <v>5</v>
      </c>
      <c r="P245">
        <v>1</v>
      </c>
      <c r="Q245">
        <v>7</v>
      </c>
      <c r="R245">
        <v>1</v>
      </c>
      <c r="S245">
        <v>7</v>
      </c>
      <c r="T245">
        <v>7</v>
      </c>
      <c r="U245">
        <v>7</v>
      </c>
      <c r="V245">
        <v>1</v>
      </c>
      <c r="W245">
        <v>7</v>
      </c>
      <c r="X245">
        <v>1</v>
      </c>
      <c r="Y245">
        <v>7</v>
      </c>
      <c r="AI245">
        <v>5</v>
      </c>
      <c r="AJ245">
        <v>3</v>
      </c>
      <c r="AK245">
        <v>6</v>
      </c>
      <c r="AL245">
        <v>3</v>
      </c>
      <c r="AM245">
        <v>3</v>
      </c>
      <c r="AN245">
        <v>3</v>
      </c>
      <c r="AO245">
        <v>3</v>
      </c>
      <c r="AP245">
        <v>3</v>
      </c>
      <c r="AQ245">
        <v>3</v>
      </c>
      <c r="AR245">
        <v>2</v>
      </c>
      <c r="AS245">
        <v>1</v>
      </c>
      <c r="AT245">
        <v>2</v>
      </c>
      <c r="AU245">
        <v>3</v>
      </c>
      <c r="AV245">
        <v>3</v>
      </c>
      <c r="AW245">
        <v>3</v>
      </c>
      <c r="AX245" s="9">
        <f t="shared" si="46"/>
        <v>7</v>
      </c>
      <c r="AY245" s="10">
        <f t="shared" si="47"/>
        <v>12</v>
      </c>
      <c r="AZ245" s="9">
        <f t="shared" si="48"/>
        <v>1.3333333333333333</v>
      </c>
      <c r="BA245" s="10">
        <f t="shared" si="49"/>
        <v>1</v>
      </c>
      <c r="BB245" s="10">
        <f t="shared" si="50"/>
        <v>2</v>
      </c>
      <c r="BC245" s="10">
        <f t="shared" si="51"/>
        <v>1</v>
      </c>
      <c r="BD245" s="9">
        <f t="shared" si="52"/>
        <v>1.6666666666666667</v>
      </c>
      <c r="BE245" s="9">
        <f t="shared" si="53"/>
        <v>3.2</v>
      </c>
      <c r="BF245" s="10">
        <f t="shared" si="54"/>
        <v>4.25</v>
      </c>
      <c r="BG245">
        <f t="shared" si="55"/>
        <v>4</v>
      </c>
      <c r="BH245">
        <f t="shared" si="56"/>
        <v>2.5555555555555554</v>
      </c>
      <c r="BI245">
        <f t="shared" si="57"/>
        <v>0.66666666666666652</v>
      </c>
      <c r="BJ245">
        <f t="shared" si="58"/>
        <v>2</v>
      </c>
      <c r="BK245">
        <f t="shared" si="59"/>
        <v>2</v>
      </c>
      <c r="BL245">
        <f t="shared" si="60"/>
        <v>1.3333333333333333</v>
      </c>
    </row>
    <row r="246" spans="1:64" x14ac:dyDescent="0.2">
      <c r="A246">
        <v>114367184996</v>
      </c>
      <c r="B246">
        <v>426449233</v>
      </c>
      <c r="C246" s="1">
        <v>45121.379930555559</v>
      </c>
      <c r="D246" s="1">
        <v>45121.389988425923</v>
      </c>
      <c r="E246" t="s">
        <v>66</v>
      </c>
      <c r="J246">
        <v>1256</v>
      </c>
      <c r="K246" t="s">
        <v>47</v>
      </c>
      <c r="L246">
        <v>2</v>
      </c>
      <c r="M246">
        <v>2</v>
      </c>
      <c r="N246">
        <v>3</v>
      </c>
      <c r="O246">
        <v>3</v>
      </c>
      <c r="P246">
        <v>3</v>
      </c>
      <c r="Q246">
        <v>1</v>
      </c>
      <c r="R246">
        <v>1</v>
      </c>
      <c r="S246">
        <v>6</v>
      </c>
      <c r="T246">
        <v>6</v>
      </c>
      <c r="U246">
        <v>7</v>
      </c>
      <c r="V246">
        <v>3</v>
      </c>
      <c r="W246">
        <v>7</v>
      </c>
      <c r="X246">
        <v>2</v>
      </c>
      <c r="Y246">
        <v>7</v>
      </c>
      <c r="Z246">
        <v>6</v>
      </c>
      <c r="AA246">
        <v>1</v>
      </c>
      <c r="AB246">
        <v>3</v>
      </c>
      <c r="AL246">
        <v>3</v>
      </c>
      <c r="AM246">
        <v>4</v>
      </c>
      <c r="AN246">
        <v>4</v>
      </c>
      <c r="AO246">
        <v>3</v>
      </c>
      <c r="AP246">
        <v>4</v>
      </c>
      <c r="AQ246">
        <v>4</v>
      </c>
      <c r="AR246">
        <v>3</v>
      </c>
      <c r="AS246">
        <v>4</v>
      </c>
      <c r="AT246">
        <v>4</v>
      </c>
      <c r="AU246">
        <v>3</v>
      </c>
      <c r="AV246">
        <v>4</v>
      </c>
      <c r="AW246">
        <v>4</v>
      </c>
      <c r="AX246" s="9">
        <f t="shared" si="46"/>
        <v>6.333333333333333</v>
      </c>
      <c r="AY246" s="10">
        <f t="shared" si="47"/>
        <v>9</v>
      </c>
      <c r="AZ246" s="9">
        <f t="shared" si="48"/>
        <v>0</v>
      </c>
      <c r="BA246" s="10">
        <f t="shared" si="49"/>
        <v>0</v>
      </c>
      <c r="BB246" s="10">
        <f t="shared" si="50"/>
        <v>0</v>
      </c>
      <c r="BC246" s="10">
        <f t="shared" si="51"/>
        <v>0</v>
      </c>
      <c r="BD246" s="9">
        <f t="shared" si="52"/>
        <v>3.6666666666666665</v>
      </c>
      <c r="BE246" s="9">
        <f t="shared" si="53"/>
        <v>2.2000000000000002</v>
      </c>
      <c r="BF246" s="10">
        <f t="shared" si="54"/>
        <v>3.25</v>
      </c>
      <c r="BG246">
        <f t="shared" si="55"/>
        <v>0</v>
      </c>
      <c r="BH246">
        <f t="shared" si="56"/>
        <v>3.6666666666666665</v>
      </c>
      <c r="BI246">
        <f t="shared" si="57"/>
        <v>0</v>
      </c>
      <c r="BJ246">
        <f t="shared" si="58"/>
        <v>0</v>
      </c>
      <c r="BK246">
        <f t="shared" si="59"/>
        <v>0</v>
      </c>
      <c r="BL246">
        <f t="shared" si="60"/>
        <v>0</v>
      </c>
    </row>
    <row r="247" spans="1:64" x14ac:dyDescent="0.2">
      <c r="A247">
        <v>114365406664</v>
      </c>
      <c r="B247">
        <v>426449233</v>
      </c>
      <c r="C247" s="1">
        <v>45119.458935185183</v>
      </c>
      <c r="D247" s="1">
        <v>45119.461608796293</v>
      </c>
      <c r="E247" t="s">
        <v>85</v>
      </c>
      <c r="J247">
        <v>1260</v>
      </c>
      <c r="K247" t="s">
        <v>53</v>
      </c>
      <c r="L247">
        <v>7</v>
      </c>
      <c r="M247">
        <v>6</v>
      </c>
      <c r="N247">
        <v>3</v>
      </c>
      <c r="O247">
        <v>4</v>
      </c>
      <c r="P247">
        <v>1</v>
      </c>
      <c r="Q247">
        <v>7</v>
      </c>
      <c r="R247">
        <v>1</v>
      </c>
      <c r="S247">
        <v>7</v>
      </c>
      <c r="T247">
        <v>4</v>
      </c>
      <c r="U247">
        <v>7</v>
      </c>
      <c r="V247">
        <v>4</v>
      </c>
      <c r="W247">
        <v>7</v>
      </c>
      <c r="X247">
        <v>1</v>
      </c>
      <c r="Y247">
        <v>7</v>
      </c>
      <c r="AC247">
        <v>6</v>
      </c>
      <c r="AD247">
        <v>3</v>
      </c>
      <c r="AE247">
        <v>6</v>
      </c>
      <c r="AL247">
        <v>2</v>
      </c>
      <c r="AM247">
        <v>1</v>
      </c>
      <c r="AN247">
        <v>4</v>
      </c>
      <c r="AO247">
        <v>6</v>
      </c>
      <c r="AP247">
        <v>6</v>
      </c>
      <c r="AQ247">
        <v>6</v>
      </c>
      <c r="AR247">
        <v>1</v>
      </c>
      <c r="AS247">
        <v>1</v>
      </c>
      <c r="AT247">
        <v>1</v>
      </c>
      <c r="AU247">
        <v>6</v>
      </c>
      <c r="AV247">
        <v>6</v>
      </c>
      <c r="AW247">
        <v>6</v>
      </c>
      <c r="AX247" s="9">
        <f t="shared" ref="AX247:AX254" si="61">AVERAGE(S247:U247)</f>
        <v>6</v>
      </c>
      <c r="AY247" s="10">
        <f t="shared" ref="AY247:AY254" si="62">-V247+W247-X247+Y247</f>
        <v>9</v>
      </c>
      <c r="AZ247" s="9">
        <f t="shared" ref="AZ247:AZ254" si="63">IF(K247="Unión por la Patria (Frente de Todos)",AVERAGE(AO247-AL247,AP247-AM247,AQ247-AN247),IF(K247="Juntos por el Cambio",AVERAGE(AL247-AO247,AM247-AP247,AN247-AQ247),IF(K247="La Libertad Avanza",AVERAGE(AR247-AU247,AS247-AV247,AT247-AW247),IF(K247="Frente de Izquierda",AVERAGE(AU247-AR247,AV247-AS247,AW247-AT247),"N/A"))))</f>
        <v>3.6666666666666665</v>
      </c>
      <c r="BA247" s="10">
        <f t="shared" ref="BA247:BA254" si="64">IF(K247="Unión por la Patria (Frente de Todos)",(AO247-AL247),IF(K247="Juntos por el Cambio",AVERAGE(AL247-AO247),IF(K247="La Libertad Avanza",AVERAGE(AR247-AU247),IF(K247="Frente de Izquierda",AVERAGE(AU247-AR247),"N/A"))))</f>
        <v>4</v>
      </c>
      <c r="BB247" s="10">
        <f t="shared" ref="BB247:BB254" si="65">IF(K247="Unión por la Patria (Frente de Todos)",AVERAGE(AP247-AM247),IF(K247="Juntos por el Cambio",AVERAGE(AM247-AP247),IF(K247="La Libertad Avanza",AVERAGE(AS247-AV247),IF(K247="Frente de Izquierda",AVERAGE(AV247-AS247),"N/A"))))</f>
        <v>5</v>
      </c>
      <c r="BC247" s="10">
        <f t="shared" ref="BC247:BC254" si="66">IF(K247="Unión por la Patria (Frente de Todos)",AVERAGE(AQ247-AN247),IF(K247="Juntos por el Cambio",AVERAGE(AN247-AQ247),IF(K247="La Libertad Avanza",AVERAGE(AT247-AW247),IF(K247="Frente de Izquierda",AVERAGE(AW247-AT247),"N/A"))))</f>
        <v>2</v>
      </c>
      <c r="BD247" s="9">
        <f t="shared" ref="BD247:BD254" si="67">IF(K247="Unión por la Patria (Frente de Todos)",AVERAGE(AL247:AN247),IF(K247="Juntos por el Cambio",AVERAGE(AO247:AQ247),IF(K247="La Libertad Avanza",AVERAGE(AU247:AW247),IF(K247="Frente de Izquierda",AVERAGE(AR247:AT247),"N/A"))))</f>
        <v>2.3333333333333335</v>
      </c>
      <c r="BE247" s="9">
        <f t="shared" ref="BE247:BE254" si="68">AVERAGE(N247:R247)</f>
        <v>3.2</v>
      </c>
      <c r="BF247" s="10">
        <f t="shared" ref="BF247:BF254" si="69">AVERAGE(Z247:AL247)</f>
        <v>4.25</v>
      </c>
      <c r="BG247">
        <f t="shared" ref="BG247:BG254" si="70">MAX(SUM(AL247:AN247),SUM(AO247:AQ247),SUM(AR247:AT247),SUM(AU247:AW247))-MIN(SUM(AL247:AN247),SUM(AO247:AQ247),SUM(AR247:AT247),SUM(AU247:AW247))</f>
        <v>15</v>
      </c>
      <c r="BH247">
        <f t="shared" si="56"/>
        <v>3.1111111111111112</v>
      </c>
      <c r="BI247">
        <f t="shared" si="57"/>
        <v>3.3333333333333335</v>
      </c>
      <c r="BJ247">
        <f t="shared" si="58"/>
        <v>5</v>
      </c>
      <c r="BK247">
        <f t="shared" si="59"/>
        <v>5</v>
      </c>
      <c r="BL247">
        <f t="shared" si="60"/>
        <v>5</v>
      </c>
    </row>
    <row r="248" spans="1:64" x14ac:dyDescent="0.2">
      <c r="A248">
        <v>114365724700</v>
      </c>
      <c r="B248">
        <v>426449233</v>
      </c>
      <c r="C248" s="1">
        <v>45119.719074074077</v>
      </c>
      <c r="D248" s="1">
        <v>45119.722534722219</v>
      </c>
      <c r="E248" t="s">
        <v>71</v>
      </c>
      <c r="J248">
        <v>1264</v>
      </c>
      <c r="K248" t="s">
        <v>53</v>
      </c>
      <c r="L248">
        <v>7</v>
      </c>
      <c r="M248">
        <v>7</v>
      </c>
      <c r="N248">
        <v>4</v>
      </c>
      <c r="O248">
        <v>7</v>
      </c>
      <c r="P248">
        <v>2</v>
      </c>
      <c r="Q248">
        <v>7</v>
      </c>
      <c r="R248">
        <v>1</v>
      </c>
      <c r="S248">
        <v>7</v>
      </c>
      <c r="T248">
        <v>7</v>
      </c>
      <c r="U248">
        <v>7</v>
      </c>
      <c r="V248">
        <v>1</v>
      </c>
      <c r="W248">
        <v>7</v>
      </c>
      <c r="X248">
        <v>1</v>
      </c>
      <c r="Y248">
        <v>7</v>
      </c>
      <c r="AC248">
        <v>6</v>
      </c>
      <c r="AD248">
        <v>2</v>
      </c>
      <c r="AE248">
        <v>6</v>
      </c>
      <c r="AL248">
        <v>3</v>
      </c>
      <c r="AM248">
        <v>3</v>
      </c>
      <c r="AN248">
        <v>3</v>
      </c>
      <c r="AO248">
        <v>3</v>
      </c>
      <c r="AP248">
        <v>3</v>
      </c>
      <c r="AQ248">
        <v>3</v>
      </c>
      <c r="AR248">
        <v>3</v>
      </c>
      <c r="AS248">
        <v>3</v>
      </c>
      <c r="AT248">
        <v>3</v>
      </c>
      <c r="AU248">
        <v>3</v>
      </c>
      <c r="AV248">
        <v>3</v>
      </c>
      <c r="AW248">
        <v>3</v>
      </c>
      <c r="AX248" s="9">
        <f t="shared" si="61"/>
        <v>7</v>
      </c>
      <c r="AY248" s="10">
        <f t="shared" si="62"/>
        <v>12</v>
      </c>
      <c r="AZ248" s="9">
        <f t="shared" si="63"/>
        <v>0</v>
      </c>
      <c r="BA248" s="10">
        <f t="shared" si="64"/>
        <v>0</v>
      </c>
      <c r="BB248" s="10">
        <f t="shared" si="65"/>
        <v>0</v>
      </c>
      <c r="BC248" s="10">
        <f t="shared" si="66"/>
        <v>0</v>
      </c>
      <c r="BD248" s="9">
        <f t="shared" si="67"/>
        <v>3</v>
      </c>
      <c r="BE248" s="9">
        <f t="shared" si="68"/>
        <v>4.2</v>
      </c>
      <c r="BF248" s="10">
        <f t="shared" si="69"/>
        <v>4.25</v>
      </c>
      <c r="BG248">
        <f t="shared" si="70"/>
        <v>0</v>
      </c>
      <c r="BH248">
        <f t="shared" si="56"/>
        <v>3</v>
      </c>
      <c r="BI248">
        <f t="shared" si="57"/>
        <v>0</v>
      </c>
      <c r="BJ248">
        <f t="shared" si="58"/>
        <v>0</v>
      </c>
      <c r="BK248">
        <f t="shared" si="59"/>
        <v>0</v>
      </c>
      <c r="BL248">
        <f t="shared" si="60"/>
        <v>0</v>
      </c>
    </row>
    <row r="249" spans="1:64" x14ac:dyDescent="0.2">
      <c r="A249">
        <v>114367273444</v>
      </c>
      <c r="B249">
        <v>426449233</v>
      </c>
      <c r="C249" s="1">
        <v>45121.451203703706</v>
      </c>
      <c r="D249" s="1">
        <v>45121.467534722222</v>
      </c>
      <c r="E249" t="s">
        <v>65</v>
      </c>
      <c r="J249">
        <v>1268</v>
      </c>
      <c r="K249" t="s">
        <v>47</v>
      </c>
      <c r="L249">
        <v>7</v>
      </c>
      <c r="M249">
        <v>7</v>
      </c>
      <c r="N249">
        <v>5</v>
      </c>
      <c r="O249">
        <v>2</v>
      </c>
      <c r="P249">
        <v>3</v>
      </c>
      <c r="Q249">
        <v>5</v>
      </c>
      <c r="R249">
        <v>7</v>
      </c>
      <c r="S249">
        <v>6</v>
      </c>
      <c r="T249">
        <v>7</v>
      </c>
      <c r="U249">
        <v>7</v>
      </c>
      <c r="V249">
        <v>1</v>
      </c>
      <c r="W249">
        <v>7</v>
      </c>
      <c r="X249">
        <v>1</v>
      </c>
      <c r="Y249">
        <v>7</v>
      </c>
      <c r="Z249">
        <v>4</v>
      </c>
      <c r="AA249">
        <v>2</v>
      </c>
      <c r="AB249">
        <v>4</v>
      </c>
      <c r="AL249">
        <v>4</v>
      </c>
      <c r="AM249">
        <v>4</v>
      </c>
      <c r="AN249">
        <v>4</v>
      </c>
      <c r="AO249">
        <v>4</v>
      </c>
      <c r="AP249">
        <v>4</v>
      </c>
      <c r="AQ249">
        <v>4</v>
      </c>
      <c r="AR249">
        <v>4</v>
      </c>
      <c r="AS249">
        <v>4</v>
      </c>
      <c r="AT249">
        <v>4</v>
      </c>
      <c r="AU249">
        <v>4</v>
      </c>
      <c r="AV249">
        <v>4</v>
      </c>
      <c r="AW249">
        <v>4</v>
      </c>
      <c r="AX249" s="9">
        <f t="shared" si="61"/>
        <v>6.666666666666667</v>
      </c>
      <c r="AY249" s="10">
        <f t="shared" si="62"/>
        <v>12</v>
      </c>
      <c r="AZ249" s="9">
        <f t="shared" si="63"/>
        <v>0</v>
      </c>
      <c r="BA249" s="10">
        <f t="shared" si="64"/>
        <v>0</v>
      </c>
      <c r="BB249" s="10">
        <f t="shared" si="65"/>
        <v>0</v>
      </c>
      <c r="BC249" s="10">
        <f t="shared" si="66"/>
        <v>0</v>
      </c>
      <c r="BD249" s="9">
        <f t="shared" si="67"/>
        <v>4</v>
      </c>
      <c r="BE249" s="9">
        <f t="shared" si="68"/>
        <v>4.4000000000000004</v>
      </c>
      <c r="BF249" s="10">
        <f t="shared" si="69"/>
        <v>3.5</v>
      </c>
      <c r="BG249">
        <f t="shared" si="70"/>
        <v>0</v>
      </c>
      <c r="BH249">
        <f t="shared" si="56"/>
        <v>4</v>
      </c>
      <c r="BI249">
        <f t="shared" si="57"/>
        <v>0</v>
      </c>
      <c r="BJ249">
        <f t="shared" si="58"/>
        <v>0</v>
      </c>
      <c r="BK249">
        <f t="shared" si="59"/>
        <v>0</v>
      </c>
      <c r="BL249">
        <f t="shared" si="60"/>
        <v>0</v>
      </c>
    </row>
    <row r="250" spans="1:64" x14ac:dyDescent="0.2">
      <c r="A250">
        <v>114365498609</v>
      </c>
      <c r="B250">
        <v>426449233</v>
      </c>
      <c r="C250" s="1">
        <v>45119.53229166667</v>
      </c>
      <c r="D250" s="1">
        <v>45119.538055555553</v>
      </c>
      <c r="E250" t="s">
        <v>77</v>
      </c>
      <c r="J250">
        <v>1272</v>
      </c>
      <c r="K250" t="s">
        <v>43</v>
      </c>
      <c r="L250">
        <v>3</v>
      </c>
      <c r="M250">
        <v>2</v>
      </c>
      <c r="N250">
        <v>3</v>
      </c>
      <c r="O250">
        <v>4</v>
      </c>
      <c r="P250">
        <v>1</v>
      </c>
      <c r="Q250">
        <v>6</v>
      </c>
      <c r="R250">
        <v>2</v>
      </c>
      <c r="S250">
        <v>4</v>
      </c>
      <c r="T250">
        <v>4</v>
      </c>
      <c r="U250">
        <v>5</v>
      </c>
      <c r="V250">
        <v>3</v>
      </c>
      <c r="W250">
        <v>7</v>
      </c>
      <c r="X250">
        <v>3</v>
      </c>
      <c r="Y250">
        <v>4</v>
      </c>
      <c r="AI250">
        <v>4</v>
      </c>
      <c r="AJ250">
        <v>3</v>
      </c>
      <c r="AK250">
        <v>4</v>
      </c>
      <c r="AL250">
        <v>3</v>
      </c>
      <c r="AM250">
        <v>1</v>
      </c>
      <c r="AN250">
        <v>3</v>
      </c>
      <c r="AO250">
        <v>4</v>
      </c>
      <c r="AP250">
        <v>5</v>
      </c>
      <c r="AQ250">
        <v>5</v>
      </c>
      <c r="AR250">
        <v>1</v>
      </c>
      <c r="AS250">
        <v>1</v>
      </c>
      <c r="AT250">
        <v>1</v>
      </c>
      <c r="AU250">
        <v>3</v>
      </c>
      <c r="AV250">
        <v>3</v>
      </c>
      <c r="AW250">
        <v>5</v>
      </c>
      <c r="AX250" s="9">
        <f t="shared" si="61"/>
        <v>4.333333333333333</v>
      </c>
      <c r="AY250" s="10">
        <f t="shared" si="62"/>
        <v>5</v>
      </c>
      <c r="AZ250" s="9">
        <f t="shared" si="63"/>
        <v>2.6666666666666665</v>
      </c>
      <c r="BA250" s="10">
        <f t="shared" si="64"/>
        <v>2</v>
      </c>
      <c r="BB250" s="10">
        <f t="shared" si="65"/>
        <v>2</v>
      </c>
      <c r="BC250" s="10">
        <f t="shared" si="66"/>
        <v>4</v>
      </c>
      <c r="BD250" s="9">
        <f t="shared" si="67"/>
        <v>1</v>
      </c>
      <c r="BE250" s="9">
        <f t="shared" si="68"/>
        <v>3.2</v>
      </c>
      <c r="BF250" s="10">
        <f t="shared" si="69"/>
        <v>3.5</v>
      </c>
      <c r="BG250">
        <f t="shared" si="70"/>
        <v>11</v>
      </c>
      <c r="BH250">
        <f t="shared" si="56"/>
        <v>2.6666666666666665</v>
      </c>
      <c r="BI250">
        <f t="shared" si="57"/>
        <v>0.66666666666666652</v>
      </c>
      <c r="BJ250">
        <f t="shared" si="58"/>
        <v>2</v>
      </c>
      <c r="BK250">
        <f t="shared" si="59"/>
        <v>4</v>
      </c>
      <c r="BL250">
        <f t="shared" si="60"/>
        <v>2.6666666666666665</v>
      </c>
    </row>
    <row r="251" spans="1:64" x14ac:dyDescent="0.2">
      <c r="A251">
        <v>114365416144</v>
      </c>
      <c r="B251">
        <v>426449233</v>
      </c>
      <c r="C251" s="1">
        <v>45119.466053240743</v>
      </c>
      <c r="D251" s="1">
        <v>45119.474930555552</v>
      </c>
      <c r="E251" t="s">
        <v>83</v>
      </c>
      <c r="J251">
        <v>1276</v>
      </c>
      <c r="K251" t="s">
        <v>53</v>
      </c>
      <c r="L251">
        <v>3</v>
      </c>
      <c r="M251">
        <v>7</v>
      </c>
      <c r="N251">
        <v>3</v>
      </c>
      <c r="O251">
        <v>7</v>
      </c>
      <c r="P251">
        <v>1</v>
      </c>
      <c r="Q251">
        <v>7</v>
      </c>
      <c r="R251">
        <v>1</v>
      </c>
      <c r="S251">
        <v>7</v>
      </c>
      <c r="T251">
        <v>4</v>
      </c>
      <c r="U251">
        <v>7</v>
      </c>
      <c r="V251">
        <v>7</v>
      </c>
      <c r="W251">
        <v>7</v>
      </c>
      <c r="X251">
        <v>1</v>
      </c>
      <c r="Y251">
        <v>7</v>
      </c>
      <c r="AC251">
        <v>6</v>
      </c>
      <c r="AD251">
        <v>1</v>
      </c>
      <c r="AE251">
        <v>6</v>
      </c>
      <c r="AL251">
        <v>4</v>
      </c>
      <c r="AM251">
        <v>4</v>
      </c>
      <c r="AN251">
        <v>4</v>
      </c>
      <c r="AO251">
        <v>4</v>
      </c>
      <c r="AP251">
        <v>6</v>
      </c>
      <c r="AQ251">
        <v>4</v>
      </c>
      <c r="AR251">
        <v>1</v>
      </c>
      <c r="AS251">
        <v>1</v>
      </c>
      <c r="AT251">
        <v>1</v>
      </c>
      <c r="AU251">
        <v>3</v>
      </c>
      <c r="AV251">
        <v>3</v>
      </c>
      <c r="AW251">
        <v>3</v>
      </c>
      <c r="AX251" s="9">
        <f t="shared" si="61"/>
        <v>6</v>
      </c>
      <c r="AY251" s="10">
        <f t="shared" si="62"/>
        <v>6</v>
      </c>
      <c r="AZ251" s="9">
        <f t="shared" si="63"/>
        <v>0.66666666666666663</v>
      </c>
      <c r="BA251" s="10">
        <f t="shared" si="64"/>
        <v>0</v>
      </c>
      <c r="BB251" s="10">
        <f t="shared" si="65"/>
        <v>2</v>
      </c>
      <c r="BC251" s="10">
        <f t="shared" si="66"/>
        <v>0</v>
      </c>
      <c r="BD251" s="9">
        <f t="shared" si="67"/>
        <v>4</v>
      </c>
      <c r="BE251" s="9">
        <f t="shared" si="68"/>
        <v>3.8</v>
      </c>
      <c r="BF251" s="10">
        <f t="shared" si="69"/>
        <v>4.25</v>
      </c>
      <c r="BG251">
        <f t="shared" si="70"/>
        <v>11</v>
      </c>
      <c r="BH251">
        <f t="shared" si="56"/>
        <v>2.6666666666666665</v>
      </c>
      <c r="BI251">
        <f t="shared" si="57"/>
        <v>3.3333333333333335</v>
      </c>
      <c r="BJ251">
        <f t="shared" si="58"/>
        <v>5</v>
      </c>
      <c r="BK251">
        <f t="shared" si="59"/>
        <v>5</v>
      </c>
      <c r="BL251">
        <f t="shared" si="60"/>
        <v>3.666666666666667</v>
      </c>
    </row>
    <row r="252" spans="1:64" x14ac:dyDescent="0.2">
      <c r="A252">
        <v>114365611349</v>
      </c>
      <c r="B252">
        <v>426449233</v>
      </c>
      <c r="C252" s="1">
        <v>45119.621793981481</v>
      </c>
      <c r="D252" s="1">
        <v>45119.626064814816</v>
      </c>
      <c r="E252" t="s">
        <v>74</v>
      </c>
      <c r="J252">
        <v>1280</v>
      </c>
      <c r="K252" t="s">
        <v>53</v>
      </c>
      <c r="L252">
        <v>7</v>
      </c>
      <c r="M252">
        <v>7</v>
      </c>
      <c r="N252">
        <v>6</v>
      </c>
      <c r="O252">
        <v>5</v>
      </c>
      <c r="P252">
        <v>1</v>
      </c>
      <c r="Q252">
        <v>7</v>
      </c>
      <c r="R252">
        <v>1</v>
      </c>
      <c r="S252">
        <v>7</v>
      </c>
      <c r="T252">
        <v>7</v>
      </c>
      <c r="U252">
        <v>7</v>
      </c>
      <c r="V252">
        <v>2</v>
      </c>
      <c r="W252">
        <v>7</v>
      </c>
      <c r="X252">
        <v>1</v>
      </c>
      <c r="Y252">
        <v>3</v>
      </c>
      <c r="AC252">
        <v>2</v>
      </c>
      <c r="AD252">
        <v>3</v>
      </c>
      <c r="AE252">
        <v>5</v>
      </c>
      <c r="AL252">
        <v>3</v>
      </c>
      <c r="AM252">
        <v>2</v>
      </c>
      <c r="AN252">
        <v>3</v>
      </c>
      <c r="AO252">
        <v>4</v>
      </c>
      <c r="AP252">
        <v>6</v>
      </c>
      <c r="AQ252">
        <v>6</v>
      </c>
      <c r="AR252">
        <v>1</v>
      </c>
      <c r="AS252">
        <v>1</v>
      </c>
      <c r="AT252">
        <v>1</v>
      </c>
      <c r="AU252">
        <v>5</v>
      </c>
      <c r="AV252">
        <v>5</v>
      </c>
      <c r="AW252">
        <v>6</v>
      </c>
      <c r="AX252" s="9">
        <f t="shared" si="61"/>
        <v>7</v>
      </c>
      <c r="AY252" s="10">
        <f t="shared" si="62"/>
        <v>7</v>
      </c>
      <c r="AZ252" s="9">
        <f t="shared" si="63"/>
        <v>2.6666666666666665</v>
      </c>
      <c r="BA252" s="10">
        <f t="shared" si="64"/>
        <v>1</v>
      </c>
      <c r="BB252" s="10">
        <f t="shared" si="65"/>
        <v>4</v>
      </c>
      <c r="BC252" s="10">
        <f t="shared" si="66"/>
        <v>3</v>
      </c>
      <c r="BD252" s="9">
        <f t="shared" si="67"/>
        <v>2.6666666666666665</v>
      </c>
      <c r="BE252" s="9">
        <f t="shared" si="68"/>
        <v>4</v>
      </c>
      <c r="BF252" s="10">
        <f t="shared" si="69"/>
        <v>3.25</v>
      </c>
      <c r="BG252">
        <f t="shared" si="70"/>
        <v>13</v>
      </c>
      <c r="BH252">
        <f t="shared" si="56"/>
        <v>3</v>
      </c>
      <c r="BI252">
        <f t="shared" si="57"/>
        <v>3.3333333333333335</v>
      </c>
      <c r="BJ252">
        <f t="shared" si="58"/>
        <v>5</v>
      </c>
      <c r="BK252">
        <f t="shared" si="59"/>
        <v>5</v>
      </c>
      <c r="BL252">
        <f t="shared" si="60"/>
        <v>4.333333333333333</v>
      </c>
    </row>
    <row r="253" spans="1:64" x14ac:dyDescent="0.2">
      <c r="A253">
        <v>114365836479</v>
      </c>
      <c r="B253">
        <v>426449233</v>
      </c>
      <c r="C253" s="1">
        <v>45119.851226851853</v>
      </c>
      <c r="D253" s="1">
        <v>45119.855023148149</v>
      </c>
      <c r="E253" t="s">
        <v>68</v>
      </c>
      <c r="J253">
        <v>1284</v>
      </c>
      <c r="K253" t="s">
        <v>53</v>
      </c>
      <c r="L253">
        <v>4</v>
      </c>
      <c r="M253">
        <v>1</v>
      </c>
      <c r="N253">
        <v>1</v>
      </c>
      <c r="O253">
        <v>7</v>
      </c>
      <c r="P253">
        <v>7</v>
      </c>
      <c r="Q253">
        <v>3</v>
      </c>
      <c r="R253">
        <v>7</v>
      </c>
      <c r="S253">
        <v>7</v>
      </c>
      <c r="T253">
        <v>4</v>
      </c>
      <c r="U253">
        <v>5</v>
      </c>
      <c r="V253">
        <v>7</v>
      </c>
      <c r="W253">
        <v>7</v>
      </c>
      <c r="X253">
        <v>1</v>
      </c>
      <c r="Y253">
        <v>4</v>
      </c>
      <c r="AC253">
        <v>6</v>
      </c>
      <c r="AD253">
        <v>1</v>
      </c>
      <c r="AE253">
        <v>6</v>
      </c>
      <c r="AL253">
        <v>4</v>
      </c>
      <c r="AM253">
        <v>4</v>
      </c>
      <c r="AN253">
        <v>4</v>
      </c>
      <c r="AO253">
        <v>4</v>
      </c>
      <c r="AP253">
        <v>4</v>
      </c>
      <c r="AQ253">
        <v>4</v>
      </c>
      <c r="AR253">
        <v>4</v>
      </c>
      <c r="AS253">
        <v>4</v>
      </c>
      <c r="AT253">
        <v>4</v>
      </c>
      <c r="AU253">
        <v>4</v>
      </c>
      <c r="AV253">
        <v>4</v>
      </c>
      <c r="AW253">
        <v>4</v>
      </c>
      <c r="AX253" s="9">
        <f t="shared" si="61"/>
        <v>5.333333333333333</v>
      </c>
      <c r="AY253" s="10">
        <f t="shared" si="62"/>
        <v>3</v>
      </c>
      <c r="AZ253" s="9">
        <f t="shared" si="63"/>
        <v>0</v>
      </c>
      <c r="BA253" s="10">
        <f t="shared" si="64"/>
        <v>0</v>
      </c>
      <c r="BB253" s="10">
        <f t="shared" si="65"/>
        <v>0</v>
      </c>
      <c r="BC253" s="10">
        <f t="shared" si="66"/>
        <v>0</v>
      </c>
      <c r="BD253" s="9">
        <f t="shared" si="67"/>
        <v>4</v>
      </c>
      <c r="BE253" s="9">
        <f t="shared" si="68"/>
        <v>5</v>
      </c>
      <c r="BF253" s="10">
        <f t="shared" si="69"/>
        <v>4.25</v>
      </c>
      <c r="BG253">
        <f t="shared" si="70"/>
        <v>0</v>
      </c>
      <c r="BH253">
        <f t="shared" si="56"/>
        <v>4</v>
      </c>
      <c r="BI253">
        <f t="shared" si="57"/>
        <v>0</v>
      </c>
      <c r="BJ253">
        <f t="shared" si="58"/>
        <v>0</v>
      </c>
      <c r="BK253">
        <f t="shared" si="59"/>
        <v>0</v>
      </c>
      <c r="BL253">
        <f t="shared" si="60"/>
        <v>0</v>
      </c>
    </row>
    <row r="254" spans="1:64" x14ac:dyDescent="0.2">
      <c r="A254">
        <v>114365549044</v>
      </c>
      <c r="B254">
        <v>426449233</v>
      </c>
      <c r="C254" s="1">
        <v>45119.573738425926</v>
      </c>
      <c r="D254" s="1">
        <v>45119.577106481483</v>
      </c>
      <c r="E254" t="s">
        <v>75</v>
      </c>
      <c r="J254">
        <v>1288</v>
      </c>
      <c r="K254" t="s">
        <v>53</v>
      </c>
      <c r="L254">
        <v>7</v>
      </c>
      <c r="M254">
        <v>6</v>
      </c>
      <c r="N254">
        <v>4</v>
      </c>
      <c r="O254">
        <v>3</v>
      </c>
      <c r="P254">
        <v>3</v>
      </c>
      <c r="Q254">
        <v>7</v>
      </c>
      <c r="R254">
        <v>1</v>
      </c>
      <c r="S254">
        <v>7</v>
      </c>
      <c r="T254">
        <v>7</v>
      </c>
      <c r="U254">
        <v>7</v>
      </c>
      <c r="V254">
        <v>2</v>
      </c>
      <c r="W254">
        <v>7</v>
      </c>
      <c r="X254">
        <v>2</v>
      </c>
      <c r="Y254">
        <v>4</v>
      </c>
      <c r="AC254">
        <v>6</v>
      </c>
      <c r="AD254">
        <v>2</v>
      </c>
      <c r="AE254">
        <v>4</v>
      </c>
      <c r="AL254">
        <v>4</v>
      </c>
      <c r="AM254">
        <v>3</v>
      </c>
      <c r="AN254">
        <v>3</v>
      </c>
      <c r="AO254">
        <v>4</v>
      </c>
      <c r="AP254">
        <v>5</v>
      </c>
      <c r="AQ254">
        <v>6</v>
      </c>
      <c r="AR254">
        <v>2</v>
      </c>
      <c r="AS254">
        <v>1</v>
      </c>
      <c r="AT254">
        <v>2</v>
      </c>
      <c r="AU254">
        <v>4</v>
      </c>
      <c r="AV254">
        <v>5</v>
      </c>
      <c r="AW254">
        <v>6</v>
      </c>
      <c r="AX254" s="9">
        <f t="shared" si="61"/>
        <v>7</v>
      </c>
      <c r="AY254" s="10">
        <f t="shared" si="62"/>
        <v>7</v>
      </c>
      <c r="AZ254" s="9">
        <f t="shared" si="63"/>
        <v>1.6666666666666667</v>
      </c>
      <c r="BA254" s="10">
        <f t="shared" si="64"/>
        <v>0</v>
      </c>
      <c r="BB254" s="10">
        <f t="shared" si="65"/>
        <v>2</v>
      </c>
      <c r="BC254" s="10">
        <f t="shared" si="66"/>
        <v>3</v>
      </c>
      <c r="BD254" s="9">
        <f t="shared" si="67"/>
        <v>3.3333333333333335</v>
      </c>
      <c r="BE254" s="9">
        <f t="shared" si="68"/>
        <v>3.6</v>
      </c>
      <c r="BF254" s="10">
        <f t="shared" si="69"/>
        <v>4</v>
      </c>
      <c r="BG254">
        <f t="shared" si="70"/>
        <v>10</v>
      </c>
      <c r="BH254">
        <f t="shared" si="56"/>
        <v>3.3333333333333335</v>
      </c>
      <c r="BI254">
        <f t="shared" si="57"/>
        <v>2</v>
      </c>
      <c r="BJ254">
        <f t="shared" si="58"/>
        <v>4</v>
      </c>
      <c r="BK254">
        <f t="shared" si="59"/>
        <v>4</v>
      </c>
      <c r="BL254">
        <f t="shared" si="60"/>
        <v>3.333333333333333</v>
      </c>
    </row>
    <row r="255" spans="1:64" x14ac:dyDescent="0.2">
      <c r="A255">
        <v>114365438402</v>
      </c>
      <c r="B255">
        <v>426449233</v>
      </c>
      <c r="C255" s="1">
        <v>45119.481747685182</v>
      </c>
      <c r="D255" s="1">
        <v>45119.496377314812</v>
      </c>
      <c r="E255" t="s">
        <v>79</v>
      </c>
      <c r="J255">
        <v>1292</v>
      </c>
      <c r="K255" t="s">
        <v>53</v>
      </c>
      <c r="L255">
        <v>1</v>
      </c>
      <c r="M255">
        <v>4</v>
      </c>
      <c r="N255">
        <v>5</v>
      </c>
      <c r="O255">
        <v>3</v>
      </c>
      <c r="P255">
        <v>3</v>
      </c>
      <c r="Q255">
        <v>3</v>
      </c>
      <c r="R255">
        <v>5</v>
      </c>
      <c r="S255">
        <v>6</v>
      </c>
      <c r="T255">
        <v>5</v>
      </c>
      <c r="U255">
        <v>4</v>
      </c>
      <c r="V255">
        <v>3</v>
      </c>
      <c r="W255">
        <v>6</v>
      </c>
      <c r="X255">
        <v>6</v>
      </c>
      <c r="Y255">
        <v>6</v>
      </c>
      <c r="AC255">
        <v>4</v>
      </c>
      <c r="AD255">
        <v>1</v>
      </c>
      <c r="AE255">
        <v>3</v>
      </c>
      <c r="AL255">
        <v>4</v>
      </c>
      <c r="AM255">
        <v>4</v>
      </c>
      <c r="AN255">
        <v>5</v>
      </c>
      <c r="AO255">
        <v>5</v>
      </c>
      <c r="AP255">
        <v>5</v>
      </c>
      <c r="AQ255">
        <v>5</v>
      </c>
      <c r="AR255">
        <v>4</v>
      </c>
      <c r="AS255">
        <v>4</v>
      </c>
      <c r="AT255">
        <v>3</v>
      </c>
      <c r="AU255">
        <v>3</v>
      </c>
      <c r="AV255">
        <v>3</v>
      </c>
      <c r="AW255">
        <v>3</v>
      </c>
      <c r="AX255" s="9">
        <f t="shared" ref="AX255:AX281" si="71">AVERAGE(S255:U255)</f>
        <v>5</v>
      </c>
      <c r="AY255" s="10">
        <f t="shared" ref="AY255:AY281" si="72">-V255+W255-X255+Y255</f>
        <v>3</v>
      </c>
      <c r="AZ255" s="9">
        <f t="shared" ref="AZ255:AZ281" si="73">IF(K255="Unión por la Patria (Frente de Todos)",AVERAGE(AO255-AL255,AP255-AM255,AQ255-AN255),IF(K255="Juntos por el Cambio",AVERAGE(AL255-AO255,AM255-AP255,AN255-AQ255),IF(K255="La Libertad Avanza",AVERAGE(AR255-AU255,AS255-AV255,AT255-AW255),IF(K255="Frente de Izquierda",AVERAGE(AU255-AR255,AV255-AS255,AW255-AT255),"N/A"))))</f>
        <v>0.66666666666666663</v>
      </c>
      <c r="BA255" s="10">
        <f t="shared" ref="BA255:BA281" si="74">IF(K255="Unión por la Patria (Frente de Todos)",(AO255-AL255),IF(K255="Juntos por el Cambio",AVERAGE(AL255-AO255),IF(K255="La Libertad Avanza",AVERAGE(AR255-AU255),IF(K255="Frente de Izquierda",AVERAGE(AU255-AR255),"N/A"))))</f>
        <v>1</v>
      </c>
      <c r="BB255" s="10">
        <f t="shared" ref="BB255:BB281" si="75">IF(K255="Unión por la Patria (Frente de Todos)",AVERAGE(AP255-AM255),IF(K255="Juntos por el Cambio",AVERAGE(AM255-AP255),IF(K255="La Libertad Avanza",AVERAGE(AS255-AV255),IF(K255="Frente de Izquierda",AVERAGE(AV255-AS255),"N/A"))))</f>
        <v>1</v>
      </c>
      <c r="BC255" s="10">
        <f t="shared" ref="BC255:BC281" si="76">IF(K255="Unión por la Patria (Frente de Todos)",AVERAGE(AQ255-AN255),IF(K255="Juntos por el Cambio",AVERAGE(AN255-AQ255),IF(K255="La Libertad Avanza",AVERAGE(AT255-AW255),IF(K255="Frente de Izquierda",AVERAGE(AW255-AT255),"N/A"))))</f>
        <v>0</v>
      </c>
      <c r="BD255" s="9">
        <f t="shared" ref="BD255:BD281" si="77">IF(K255="Unión por la Patria (Frente de Todos)",AVERAGE(AL255:AN255),IF(K255="Juntos por el Cambio",AVERAGE(AO255:AQ255),IF(K255="La Libertad Avanza",AVERAGE(AU255:AW255),IF(K255="Frente de Izquierda",AVERAGE(AR255:AT255),"N/A"))))</f>
        <v>4.333333333333333</v>
      </c>
      <c r="BE255" s="9">
        <f t="shared" ref="BE255:BE281" si="78">AVERAGE(N255:R255)</f>
        <v>3.8</v>
      </c>
      <c r="BF255" s="10">
        <f t="shared" ref="BF255:BF281" si="79">AVERAGE(Z255:AL255)</f>
        <v>3</v>
      </c>
      <c r="BG255">
        <f t="shared" ref="BG255:BG281" si="80">MAX(SUM(AL255:AN255),SUM(AO255:AQ255),SUM(AR255:AT255),SUM(AU255:AW255))-MIN(SUM(AL255:AN255),SUM(AO255:AQ255),SUM(AR255:AT255),SUM(AU255:AW255))</f>
        <v>6</v>
      </c>
      <c r="BH255">
        <f t="shared" si="56"/>
        <v>3.6666666666666665</v>
      </c>
      <c r="BI255">
        <f t="shared" si="57"/>
        <v>1.3333333333333335</v>
      </c>
      <c r="BJ255">
        <f t="shared" si="58"/>
        <v>2</v>
      </c>
      <c r="BK255">
        <f t="shared" si="59"/>
        <v>2</v>
      </c>
      <c r="BL255">
        <f t="shared" si="60"/>
        <v>2</v>
      </c>
    </row>
    <row r="256" spans="1:64" x14ac:dyDescent="0.2">
      <c r="A256">
        <v>114365446159</v>
      </c>
      <c r="B256">
        <v>426449233</v>
      </c>
      <c r="C256" s="1">
        <v>45119.489293981482</v>
      </c>
      <c r="D256" s="1">
        <v>45119.497453703705</v>
      </c>
      <c r="E256" t="s">
        <v>78</v>
      </c>
      <c r="J256">
        <v>1296</v>
      </c>
      <c r="K256" t="s">
        <v>53</v>
      </c>
      <c r="L256">
        <v>6</v>
      </c>
      <c r="M256">
        <v>7</v>
      </c>
      <c r="N256">
        <v>4</v>
      </c>
      <c r="O256">
        <v>5</v>
      </c>
      <c r="P256">
        <v>1</v>
      </c>
      <c r="Q256">
        <v>7</v>
      </c>
      <c r="R256">
        <v>2</v>
      </c>
      <c r="S256">
        <v>6</v>
      </c>
      <c r="T256">
        <v>5</v>
      </c>
      <c r="U256">
        <v>7</v>
      </c>
      <c r="V256">
        <v>2</v>
      </c>
      <c r="W256">
        <v>7</v>
      </c>
      <c r="X256">
        <v>3</v>
      </c>
      <c r="Y256">
        <v>7</v>
      </c>
      <c r="AC256">
        <v>6</v>
      </c>
      <c r="AD256">
        <v>1</v>
      </c>
      <c r="AE256">
        <v>3</v>
      </c>
      <c r="AL256">
        <v>2</v>
      </c>
      <c r="AM256">
        <v>1</v>
      </c>
      <c r="AN256">
        <v>2</v>
      </c>
      <c r="AO256">
        <v>4</v>
      </c>
      <c r="AP256">
        <v>4</v>
      </c>
      <c r="AQ256">
        <v>4</v>
      </c>
      <c r="AR256">
        <v>1</v>
      </c>
      <c r="AS256">
        <v>1</v>
      </c>
      <c r="AT256">
        <v>1</v>
      </c>
      <c r="AU256">
        <v>5</v>
      </c>
      <c r="AV256">
        <v>4</v>
      </c>
      <c r="AW256">
        <v>6</v>
      </c>
      <c r="AX256" s="9">
        <f t="shared" si="71"/>
        <v>6</v>
      </c>
      <c r="AY256" s="10">
        <f t="shared" si="72"/>
        <v>9</v>
      </c>
      <c r="AZ256" s="9">
        <f t="shared" si="73"/>
        <v>2.3333333333333335</v>
      </c>
      <c r="BA256" s="10">
        <f t="shared" si="74"/>
        <v>2</v>
      </c>
      <c r="BB256" s="10">
        <f t="shared" si="75"/>
        <v>3</v>
      </c>
      <c r="BC256" s="10">
        <f t="shared" si="76"/>
        <v>2</v>
      </c>
      <c r="BD256" s="9">
        <f t="shared" si="77"/>
        <v>1.6666666666666667</v>
      </c>
      <c r="BE256" s="9">
        <f t="shared" si="78"/>
        <v>3.8</v>
      </c>
      <c r="BF256" s="10">
        <f t="shared" si="79"/>
        <v>3</v>
      </c>
      <c r="BG256">
        <f t="shared" si="80"/>
        <v>12</v>
      </c>
      <c r="BH256">
        <f t="shared" si="56"/>
        <v>2.5555555555555554</v>
      </c>
      <c r="BI256">
        <f t="shared" si="57"/>
        <v>2</v>
      </c>
      <c r="BJ256">
        <f t="shared" si="58"/>
        <v>3</v>
      </c>
      <c r="BK256">
        <f t="shared" si="59"/>
        <v>3</v>
      </c>
      <c r="BL256">
        <f t="shared" si="60"/>
        <v>3</v>
      </c>
    </row>
    <row r="257" spans="1:64" x14ac:dyDescent="0.2">
      <c r="A257">
        <v>114373287634</v>
      </c>
      <c r="B257">
        <v>426449233</v>
      </c>
      <c r="C257" s="1">
        <v>45129.856898148151</v>
      </c>
      <c r="D257" s="1">
        <v>45129.873715277776</v>
      </c>
      <c r="E257" t="s">
        <v>48</v>
      </c>
      <c r="J257">
        <v>1424</v>
      </c>
      <c r="K257" t="s">
        <v>49</v>
      </c>
      <c r="L257">
        <v>3</v>
      </c>
      <c r="M257">
        <v>4</v>
      </c>
      <c r="N257">
        <v>2</v>
      </c>
      <c r="O257">
        <v>5</v>
      </c>
      <c r="P257">
        <v>3</v>
      </c>
      <c r="Q257">
        <v>6</v>
      </c>
      <c r="R257">
        <v>5</v>
      </c>
      <c r="S257">
        <v>4</v>
      </c>
      <c r="T257">
        <v>4</v>
      </c>
      <c r="U257">
        <v>5</v>
      </c>
      <c r="V257">
        <v>6</v>
      </c>
      <c r="W257">
        <v>6</v>
      </c>
      <c r="X257">
        <v>4</v>
      </c>
      <c r="Y257">
        <v>5</v>
      </c>
      <c r="AF257">
        <v>6</v>
      </c>
      <c r="AG257">
        <v>3</v>
      </c>
      <c r="AH257">
        <v>3</v>
      </c>
      <c r="AL257">
        <v>4</v>
      </c>
      <c r="AM257">
        <v>4</v>
      </c>
      <c r="AN257">
        <v>4</v>
      </c>
      <c r="AO257">
        <v>4</v>
      </c>
      <c r="AP257">
        <v>4</v>
      </c>
      <c r="AQ257">
        <v>4</v>
      </c>
      <c r="AR257">
        <v>4</v>
      </c>
      <c r="AS257">
        <v>4</v>
      </c>
      <c r="AT257">
        <v>4</v>
      </c>
      <c r="AU257">
        <v>4</v>
      </c>
      <c r="AV257">
        <v>4</v>
      </c>
      <c r="AW257">
        <v>4</v>
      </c>
      <c r="AX257" s="9">
        <f t="shared" si="71"/>
        <v>4.333333333333333</v>
      </c>
      <c r="AY257" s="10">
        <f t="shared" si="72"/>
        <v>1</v>
      </c>
      <c r="AZ257" s="9">
        <f t="shared" si="73"/>
        <v>0</v>
      </c>
      <c r="BA257" s="10">
        <f t="shared" si="74"/>
        <v>0</v>
      </c>
      <c r="BB257" s="10">
        <f t="shared" si="75"/>
        <v>0</v>
      </c>
      <c r="BC257" s="10">
        <f t="shared" si="76"/>
        <v>0</v>
      </c>
      <c r="BD257" s="9">
        <f t="shared" si="77"/>
        <v>4</v>
      </c>
      <c r="BE257" s="9">
        <f t="shared" si="78"/>
        <v>4.2</v>
      </c>
      <c r="BF257" s="10">
        <f t="shared" si="79"/>
        <v>4</v>
      </c>
      <c r="BG257">
        <f t="shared" si="80"/>
        <v>0</v>
      </c>
      <c r="BH257">
        <f t="shared" si="56"/>
        <v>4</v>
      </c>
      <c r="BI257">
        <f t="shared" si="57"/>
        <v>0</v>
      </c>
      <c r="BJ257">
        <f t="shared" si="58"/>
        <v>0</v>
      </c>
      <c r="BK257">
        <f t="shared" si="59"/>
        <v>0</v>
      </c>
      <c r="BL257">
        <f t="shared" si="60"/>
        <v>0</v>
      </c>
    </row>
    <row r="258" spans="1:64" x14ac:dyDescent="0.2">
      <c r="A258">
        <v>114372322271</v>
      </c>
      <c r="B258">
        <v>426449233</v>
      </c>
      <c r="C258" s="1">
        <v>45128.187893518516</v>
      </c>
      <c r="D258" s="1">
        <v>45128.191087962965</v>
      </c>
      <c r="E258" t="s">
        <v>54</v>
      </c>
      <c r="J258">
        <v>1428</v>
      </c>
      <c r="K258" t="s">
        <v>47</v>
      </c>
      <c r="L258">
        <v>2</v>
      </c>
      <c r="M258">
        <v>2</v>
      </c>
      <c r="N258">
        <v>5</v>
      </c>
      <c r="O258">
        <v>2</v>
      </c>
      <c r="P258">
        <v>7</v>
      </c>
      <c r="Q258">
        <v>1</v>
      </c>
      <c r="R258">
        <v>3</v>
      </c>
      <c r="S258">
        <v>3</v>
      </c>
      <c r="T258">
        <v>4</v>
      </c>
      <c r="U258">
        <v>5</v>
      </c>
      <c r="V258">
        <v>1</v>
      </c>
      <c r="W258">
        <v>7</v>
      </c>
      <c r="X258">
        <v>1</v>
      </c>
      <c r="Y258">
        <v>7</v>
      </c>
      <c r="Z258">
        <v>4</v>
      </c>
      <c r="AA258">
        <v>4</v>
      </c>
      <c r="AB258">
        <v>5</v>
      </c>
      <c r="AL258">
        <v>4</v>
      </c>
      <c r="AM258">
        <v>5</v>
      </c>
      <c r="AN258">
        <v>5</v>
      </c>
      <c r="AO258">
        <v>3</v>
      </c>
      <c r="AP258">
        <v>2</v>
      </c>
      <c r="AQ258">
        <v>3</v>
      </c>
      <c r="AR258">
        <v>4</v>
      </c>
      <c r="AS258">
        <v>3</v>
      </c>
      <c r="AT258">
        <v>3</v>
      </c>
      <c r="AU258">
        <v>2</v>
      </c>
      <c r="AV258">
        <v>1</v>
      </c>
      <c r="AW258">
        <v>2</v>
      </c>
      <c r="AX258" s="9">
        <f t="shared" si="71"/>
        <v>4</v>
      </c>
      <c r="AY258" s="10">
        <f t="shared" si="72"/>
        <v>12</v>
      </c>
      <c r="AZ258" s="9">
        <f t="shared" si="73"/>
        <v>2</v>
      </c>
      <c r="BA258" s="10">
        <f t="shared" si="74"/>
        <v>1</v>
      </c>
      <c r="BB258" s="10">
        <f t="shared" si="75"/>
        <v>3</v>
      </c>
      <c r="BC258" s="10">
        <f t="shared" si="76"/>
        <v>2</v>
      </c>
      <c r="BD258" s="9">
        <f t="shared" si="77"/>
        <v>2.6666666666666665</v>
      </c>
      <c r="BE258" s="9">
        <f t="shared" si="78"/>
        <v>3.6</v>
      </c>
      <c r="BF258" s="10">
        <f t="shared" si="79"/>
        <v>4.25</v>
      </c>
      <c r="BG258">
        <f t="shared" si="80"/>
        <v>9</v>
      </c>
      <c r="BH258">
        <f t="shared" si="56"/>
        <v>2.5555555555555554</v>
      </c>
      <c r="BI258">
        <f t="shared" si="57"/>
        <v>3</v>
      </c>
      <c r="BJ258">
        <f t="shared" si="58"/>
        <v>4</v>
      </c>
      <c r="BK258">
        <f t="shared" si="59"/>
        <v>4</v>
      </c>
      <c r="BL258">
        <f t="shared" si="60"/>
        <v>3</v>
      </c>
    </row>
    <row r="259" spans="1:64" x14ac:dyDescent="0.2">
      <c r="A259">
        <v>114372087521</v>
      </c>
      <c r="B259">
        <v>426449233</v>
      </c>
      <c r="C259" s="1">
        <v>45127.799791666665</v>
      </c>
      <c r="D259" s="1">
        <v>45127.804178240738</v>
      </c>
      <c r="E259" t="s">
        <v>58</v>
      </c>
      <c r="J259">
        <v>1432</v>
      </c>
      <c r="K259" t="s">
        <v>53</v>
      </c>
      <c r="L259">
        <v>7</v>
      </c>
      <c r="M259">
        <v>7</v>
      </c>
      <c r="N259">
        <v>7</v>
      </c>
      <c r="O259">
        <v>7</v>
      </c>
      <c r="P259">
        <v>4</v>
      </c>
      <c r="Q259">
        <v>7</v>
      </c>
      <c r="R259">
        <v>1</v>
      </c>
      <c r="S259">
        <v>7</v>
      </c>
      <c r="T259">
        <v>5</v>
      </c>
      <c r="U259">
        <v>7</v>
      </c>
      <c r="V259">
        <v>1</v>
      </c>
      <c r="W259">
        <v>7</v>
      </c>
      <c r="X259">
        <v>1</v>
      </c>
      <c r="Y259">
        <v>7</v>
      </c>
      <c r="AC259">
        <v>6</v>
      </c>
      <c r="AD259">
        <v>1</v>
      </c>
      <c r="AE259">
        <v>6</v>
      </c>
      <c r="AL259">
        <v>4</v>
      </c>
      <c r="AM259">
        <v>6</v>
      </c>
      <c r="AN259">
        <v>6</v>
      </c>
      <c r="AO259">
        <v>6</v>
      </c>
      <c r="AP259">
        <v>6</v>
      </c>
      <c r="AQ259">
        <v>6</v>
      </c>
      <c r="AR259">
        <v>4</v>
      </c>
      <c r="AS259">
        <v>6</v>
      </c>
      <c r="AT259">
        <v>4</v>
      </c>
      <c r="AU259">
        <v>5</v>
      </c>
      <c r="AV259">
        <v>6</v>
      </c>
      <c r="AW259">
        <v>6</v>
      </c>
      <c r="AX259" s="9">
        <f t="shared" si="71"/>
        <v>6.333333333333333</v>
      </c>
      <c r="AY259" s="10">
        <f t="shared" si="72"/>
        <v>12</v>
      </c>
      <c r="AZ259" s="9">
        <f t="shared" si="73"/>
        <v>0.66666666666666663</v>
      </c>
      <c r="BA259" s="10">
        <f t="shared" si="74"/>
        <v>2</v>
      </c>
      <c r="BB259" s="10">
        <f t="shared" si="75"/>
        <v>0</v>
      </c>
      <c r="BC259" s="10">
        <f t="shared" si="76"/>
        <v>0</v>
      </c>
      <c r="BD259" s="9">
        <f t="shared" si="77"/>
        <v>5.333333333333333</v>
      </c>
      <c r="BE259" s="9">
        <f t="shared" si="78"/>
        <v>5.2</v>
      </c>
      <c r="BF259" s="10">
        <f t="shared" si="79"/>
        <v>4.25</v>
      </c>
      <c r="BG259">
        <f t="shared" si="80"/>
        <v>4</v>
      </c>
      <c r="BH259">
        <f t="shared" ref="BH259:BH281" si="81">IF(K259="Unión por la Patria (Frente de Todos)",AVERAGE(AL259:AN259,AR259:AW259),IF(K259="Juntos por el Cambio",AVERAGE(AO259:AW259),IF(K259="La Libertad Avanza",AVERAGE(AU259:AW259,AL259:AQ259),IF(K259="Frente de Izquierda",AVERAGE(AL259:AT259),"N/A"))))</f>
        <v>5.2222222222222223</v>
      </c>
      <c r="BI259">
        <f t="shared" ref="BI259:BI281" si="82">IF(K259="Unión por la Patria (Frente de Todos)",AP259-AVERAGE(AM259,AS259,AV259),IF(K259="Juntos por el Cambio",AM259-AVERAGE(AP259,AS259,AV259),IF(K259="La Libertad Avanza",AS259-AVERAGE(AM259,AP259,AV259),IF(K259="Frente de Izquierda",AV259-AVERAGE(AM259,AP259,AS259),"N/A"))))</f>
        <v>0</v>
      </c>
      <c r="BJ259">
        <f t="shared" ref="BJ259:BJ281" si="83">IF(K259="Unión por la Patria (Frente de Todos)",AP259-MIN(AM259,AS259,AV259),IF(K259="Juntos por el Cambio",AM259-MIN(AP259,AS259,AV259),IF(K259="La Libertad Avanza",AS259-MIN(AM259,AP259,AV259),IF(K259="Frente de Izquierda",AV259-MIN(AM259,AP259,AS259),"N/A"))))</f>
        <v>0</v>
      </c>
      <c r="BK259">
        <f t="shared" ref="BK259:BK281" si="84">MAX(AM259,AP259,AS259,AV259)-MIN(AM259,AP259,AS259,AV259)</f>
        <v>0</v>
      </c>
      <c r="BL259">
        <f t="shared" ref="BL259:BL281" si="85">IF(K259="Unión por la Patria (Frente de Todos)",AVERAGE(AO259:AQ259)-MIN(AVERAGE(AL259:AN259),AVERAGE(AR259:AT259),AVERAGE(AU259:AW259)),IF(K259="Juntos por el Cambio",AVERAGE(AL259:AN259)-MIN(AVERAGE(AO259:AQ259),AVERAGE(AR259:AT259),AVERAGE(AU259:AW259)),IF(K259="La Libertad Avanza",AVERAGE(AR259:AT259)-MIN(AVERAGE(AU259:AW259),AVERAGE(AO259:AQ259),AVERAGE(AL259:AN259)),IF(K259="Frente de Izquierda",AVERAGE(AU259:AW259)-MIN(AVERAGE(AR259:AT259),AVERAGE(AO259:AQ259),AVERAGE(AL259:AN259)),"N/A"))))</f>
        <v>1.333333333333333</v>
      </c>
    </row>
    <row r="260" spans="1:64" x14ac:dyDescent="0.2">
      <c r="A260">
        <v>114372618232</v>
      </c>
      <c r="B260">
        <v>426449233</v>
      </c>
      <c r="C260" s="1">
        <v>45128.54896990741</v>
      </c>
      <c r="D260" s="1">
        <v>45128.551840277774</v>
      </c>
      <c r="E260" t="s">
        <v>52</v>
      </c>
      <c r="J260">
        <v>1436</v>
      </c>
      <c r="K260" t="s">
        <v>53</v>
      </c>
      <c r="L260">
        <v>5</v>
      </c>
      <c r="M260">
        <v>7</v>
      </c>
      <c r="N260">
        <v>5</v>
      </c>
      <c r="O260">
        <v>7</v>
      </c>
      <c r="P260">
        <v>4</v>
      </c>
      <c r="Q260">
        <v>7</v>
      </c>
      <c r="R260">
        <v>2</v>
      </c>
      <c r="S260">
        <v>7</v>
      </c>
      <c r="T260">
        <v>7</v>
      </c>
      <c r="U260">
        <v>7</v>
      </c>
      <c r="V260">
        <v>1</v>
      </c>
      <c r="W260">
        <v>7</v>
      </c>
      <c r="X260">
        <v>1</v>
      </c>
      <c r="Y260">
        <v>7</v>
      </c>
      <c r="AC260">
        <v>6</v>
      </c>
      <c r="AD260">
        <v>6</v>
      </c>
      <c r="AE260">
        <v>6</v>
      </c>
      <c r="AL260">
        <v>1</v>
      </c>
      <c r="AM260">
        <v>1</v>
      </c>
      <c r="AN260">
        <v>2</v>
      </c>
      <c r="AO260">
        <v>6</v>
      </c>
      <c r="AP260">
        <v>6</v>
      </c>
      <c r="AQ260">
        <v>6</v>
      </c>
      <c r="AR260">
        <v>1</v>
      </c>
      <c r="AS260">
        <v>1</v>
      </c>
      <c r="AT260">
        <v>1</v>
      </c>
      <c r="AU260">
        <v>6</v>
      </c>
      <c r="AV260">
        <v>6</v>
      </c>
      <c r="AW260">
        <v>6</v>
      </c>
      <c r="AX260" s="9">
        <f t="shared" si="71"/>
        <v>7</v>
      </c>
      <c r="AY260" s="10">
        <f t="shared" si="72"/>
        <v>12</v>
      </c>
      <c r="AZ260" s="9">
        <f t="shared" si="73"/>
        <v>4.666666666666667</v>
      </c>
      <c r="BA260" s="10">
        <f t="shared" si="74"/>
        <v>5</v>
      </c>
      <c r="BB260" s="10">
        <f t="shared" si="75"/>
        <v>5</v>
      </c>
      <c r="BC260" s="10">
        <f t="shared" si="76"/>
        <v>4</v>
      </c>
      <c r="BD260" s="9">
        <f t="shared" si="77"/>
        <v>1.3333333333333333</v>
      </c>
      <c r="BE260" s="9">
        <f t="shared" si="78"/>
        <v>5</v>
      </c>
      <c r="BF260" s="10">
        <f t="shared" si="79"/>
        <v>4.75</v>
      </c>
      <c r="BG260">
        <f t="shared" si="80"/>
        <v>15</v>
      </c>
      <c r="BH260">
        <f t="shared" si="81"/>
        <v>2.7777777777777777</v>
      </c>
      <c r="BI260">
        <f t="shared" si="82"/>
        <v>3.3333333333333335</v>
      </c>
      <c r="BJ260">
        <f t="shared" si="83"/>
        <v>5</v>
      </c>
      <c r="BK260">
        <f t="shared" si="84"/>
        <v>5</v>
      </c>
      <c r="BL260">
        <f t="shared" si="85"/>
        <v>5</v>
      </c>
    </row>
    <row r="261" spans="1:64" x14ac:dyDescent="0.2">
      <c r="A261">
        <v>114372277239</v>
      </c>
      <c r="B261">
        <v>426449233</v>
      </c>
      <c r="C261" s="1">
        <v>45128.100659722222</v>
      </c>
      <c r="D261" s="1">
        <v>45128.107881944445</v>
      </c>
      <c r="E261" t="s">
        <v>55</v>
      </c>
      <c r="J261">
        <v>1444</v>
      </c>
      <c r="K261" t="s">
        <v>47</v>
      </c>
      <c r="L261">
        <v>2</v>
      </c>
      <c r="M261">
        <v>3</v>
      </c>
      <c r="N261">
        <v>3</v>
      </c>
      <c r="O261">
        <v>1</v>
      </c>
      <c r="P261">
        <v>1</v>
      </c>
      <c r="Q261">
        <v>7</v>
      </c>
      <c r="R261">
        <v>4</v>
      </c>
      <c r="S261">
        <v>5</v>
      </c>
      <c r="T261">
        <v>7</v>
      </c>
      <c r="U261">
        <v>7</v>
      </c>
      <c r="V261">
        <v>3</v>
      </c>
      <c r="W261">
        <v>7</v>
      </c>
      <c r="X261">
        <v>7</v>
      </c>
      <c r="Y261">
        <v>7</v>
      </c>
      <c r="Z261">
        <v>1</v>
      </c>
      <c r="AA261">
        <v>2</v>
      </c>
      <c r="AB261">
        <v>2</v>
      </c>
      <c r="AL261">
        <v>5</v>
      </c>
      <c r="AM261">
        <v>3</v>
      </c>
      <c r="AN261">
        <v>4</v>
      </c>
      <c r="AO261">
        <v>1</v>
      </c>
      <c r="AP261">
        <v>1</v>
      </c>
      <c r="AQ261">
        <v>1</v>
      </c>
      <c r="AR261">
        <v>1</v>
      </c>
      <c r="AS261">
        <v>1</v>
      </c>
      <c r="AT261">
        <v>1</v>
      </c>
      <c r="AU261">
        <v>1</v>
      </c>
      <c r="AV261">
        <v>1</v>
      </c>
      <c r="AW261">
        <v>1</v>
      </c>
      <c r="AX261" s="9">
        <f t="shared" si="71"/>
        <v>6.333333333333333</v>
      </c>
      <c r="AY261" s="10">
        <f t="shared" si="72"/>
        <v>4</v>
      </c>
      <c r="AZ261" s="9">
        <f t="shared" si="73"/>
        <v>3</v>
      </c>
      <c r="BA261" s="10">
        <f t="shared" si="74"/>
        <v>4</v>
      </c>
      <c r="BB261" s="10">
        <f t="shared" si="75"/>
        <v>2</v>
      </c>
      <c r="BC261" s="10">
        <f t="shared" si="76"/>
        <v>3</v>
      </c>
      <c r="BD261" s="9">
        <f t="shared" si="77"/>
        <v>1</v>
      </c>
      <c r="BE261" s="9">
        <f t="shared" si="78"/>
        <v>3.2</v>
      </c>
      <c r="BF261" s="10">
        <f t="shared" si="79"/>
        <v>2.5</v>
      </c>
      <c r="BG261">
        <f t="shared" si="80"/>
        <v>9</v>
      </c>
      <c r="BH261">
        <f t="shared" si="81"/>
        <v>1</v>
      </c>
      <c r="BI261">
        <f t="shared" si="82"/>
        <v>2</v>
      </c>
      <c r="BJ261">
        <f t="shared" si="83"/>
        <v>2</v>
      </c>
      <c r="BK261">
        <f t="shared" si="84"/>
        <v>2</v>
      </c>
      <c r="BL261">
        <f t="shared" si="85"/>
        <v>3</v>
      </c>
    </row>
    <row r="262" spans="1:64" x14ac:dyDescent="0.2">
      <c r="A262">
        <v>114374032815</v>
      </c>
      <c r="B262">
        <v>426449233</v>
      </c>
      <c r="C262" s="1">
        <v>45131.469259259262</v>
      </c>
      <c r="D262" s="1">
        <v>45131.479062500002</v>
      </c>
      <c r="E262" t="s">
        <v>46</v>
      </c>
      <c r="J262">
        <v>1452</v>
      </c>
      <c r="K262" t="s">
        <v>47</v>
      </c>
      <c r="L262">
        <v>7</v>
      </c>
      <c r="M262">
        <v>7</v>
      </c>
      <c r="N262">
        <v>4</v>
      </c>
      <c r="O262">
        <v>3</v>
      </c>
      <c r="P262">
        <v>6</v>
      </c>
      <c r="Q262">
        <v>5</v>
      </c>
      <c r="R262">
        <v>4</v>
      </c>
      <c r="S262">
        <v>6</v>
      </c>
      <c r="T262">
        <v>6</v>
      </c>
      <c r="U262">
        <v>7</v>
      </c>
      <c r="V262">
        <v>4</v>
      </c>
      <c r="W262">
        <v>7</v>
      </c>
      <c r="X262">
        <v>6</v>
      </c>
      <c r="Y262">
        <v>7</v>
      </c>
      <c r="Z262">
        <v>5</v>
      </c>
      <c r="AA262">
        <v>6</v>
      </c>
      <c r="AB262">
        <v>6</v>
      </c>
      <c r="AL262">
        <v>5</v>
      </c>
      <c r="AM262">
        <v>4</v>
      </c>
      <c r="AN262">
        <v>4</v>
      </c>
      <c r="AO262">
        <v>1</v>
      </c>
      <c r="AP262">
        <v>1</v>
      </c>
      <c r="AQ262">
        <v>4</v>
      </c>
      <c r="AR262">
        <v>2</v>
      </c>
      <c r="AS262">
        <v>1</v>
      </c>
      <c r="AT262">
        <v>4</v>
      </c>
      <c r="AU262">
        <v>2</v>
      </c>
      <c r="AV262">
        <v>1</v>
      </c>
      <c r="AW262">
        <v>4</v>
      </c>
      <c r="AX262" s="9">
        <f t="shared" si="71"/>
        <v>6.333333333333333</v>
      </c>
      <c r="AY262" s="10">
        <f t="shared" si="72"/>
        <v>4</v>
      </c>
      <c r="AZ262" s="9">
        <f t="shared" si="73"/>
        <v>2.3333333333333335</v>
      </c>
      <c r="BA262" s="10">
        <f t="shared" si="74"/>
        <v>4</v>
      </c>
      <c r="BB262" s="10">
        <f t="shared" si="75"/>
        <v>3</v>
      </c>
      <c r="BC262" s="10">
        <f t="shared" si="76"/>
        <v>0</v>
      </c>
      <c r="BD262" s="9">
        <f t="shared" si="77"/>
        <v>2</v>
      </c>
      <c r="BE262" s="9">
        <f t="shared" si="78"/>
        <v>4.4000000000000004</v>
      </c>
      <c r="BF262" s="10">
        <f t="shared" si="79"/>
        <v>5.5</v>
      </c>
      <c r="BG262">
        <f t="shared" si="80"/>
        <v>7</v>
      </c>
      <c r="BH262">
        <f t="shared" si="81"/>
        <v>2.2222222222222223</v>
      </c>
      <c r="BI262">
        <f t="shared" si="82"/>
        <v>3</v>
      </c>
      <c r="BJ262">
        <f t="shared" si="83"/>
        <v>3</v>
      </c>
      <c r="BK262">
        <f t="shared" si="84"/>
        <v>3</v>
      </c>
      <c r="BL262">
        <f t="shared" si="85"/>
        <v>2.333333333333333</v>
      </c>
    </row>
    <row r="263" spans="1:64" x14ac:dyDescent="0.2">
      <c r="A263">
        <v>114374490114</v>
      </c>
      <c r="B263">
        <v>426449233</v>
      </c>
      <c r="C263" s="1">
        <v>45131.947777777779</v>
      </c>
      <c r="D263" s="1">
        <v>45131.953414351854</v>
      </c>
      <c r="E263" t="s">
        <v>44</v>
      </c>
      <c r="J263">
        <v>1460</v>
      </c>
      <c r="K263" t="s">
        <v>45</v>
      </c>
      <c r="L263">
        <v>1</v>
      </c>
      <c r="M263">
        <v>5</v>
      </c>
      <c r="N263">
        <v>4</v>
      </c>
      <c r="O263">
        <v>1</v>
      </c>
      <c r="P263">
        <v>1</v>
      </c>
      <c r="Q263">
        <v>5</v>
      </c>
      <c r="R263">
        <v>5</v>
      </c>
      <c r="S263">
        <v>6</v>
      </c>
      <c r="T263">
        <v>7</v>
      </c>
      <c r="U263">
        <v>7</v>
      </c>
      <c r="V263">
        <v>3</v>
      </c>
      <c r="W263">
        <v>7</v>
      </c>
      <c r="X263">
        <v>1</v>
      </c>
      <c r="Y263">
        <v>7</v>
      </c>
      <c r="AL263">
        <v>4</v>
      </c>
      <c r="AM263">
        <v>4</v>
      </c>
      <c r="AN263">
        <v>4</v>
      </c>
      <c r="AO263">
        <v>4</v>
      </c>
      <c r="AP263">
        <v>4</v>
      </c>
      <c r="AQ263">
        <v>4</v>
      </c>
      <c r="AR263">
        <v>1</v>
      </c>
      <c r="AS263">
        <v>2</v>
      </c>
      <c r="AT263">
        <v>2</v>
      </c>
      <c r="AU263">
        <v>4</v>
      </c>
      <c r="AV263">
        <v>4</v>
      </c>
      <c r="AW263">
        <v>4</v>
      </c>
      <c r="AX263" s="9">
        <f t="shared" si="71"/>
        <v>6.666666666666667</v>
      </c>
      <c r="AY263" s="10">
        <f t="shared" si="72"/>
        <v>10</v>
      </c>
      <c r="AZ263" s="9" t="str">
        <f t="shared" si="73"/>
        <v>N/A</v>
      </c>
      <c r="BA263" s="10" t="str">
        <f t="shared" si="74"/>
        <v>N/A</v>
      </c>
      <c r="BB263" s="10" t="str">
        <f t="shared" si="75"/>
        <v>N/A</v>
      </c>
      <c r="BC263" s="10" t="str">
        <f t="shared" si="76"/>
        <v>N/A</v>
      </c>
      <c r="BD263" s="9" t="str">
        <f t="shared" si="77"/>
        <v>N/A</v>
      </c>
      <c r="BE263" s="9">
        <f t="shared" si="78"/>
        <v>3.2</v>
      </c>
      <c r="BF263" s="10">
        <f t="shared" si="79"/>
        <v>4</v>
      </c>
      <c r="BG263">
        <f t="shared" si="80"/>
        <v>7</v>
      </c>
      <c r="BH263" t="str">
        <f t="shared" si="81"/>
        <v>N/A</v>
      </c>
      <c r="BI263" t="str">
        <f t="shared" si="82"/>
        <v>N/A</v>
      </c>
      <c r="BJ263" t="str">
        <f t="shared" si="83"/>
        <v>N/A</v>
      </c>
      <c r="BK263">
        <f t="shared" si="84"/>
        <v>2</v>
      </c>
      <c r="BL263" t="str">
        <f t="shared" si="85"/>
        <v>N/A</v>
      </c>
    </row>
    <row r="264" spans="1:64" x14ac:dyDescent="0.2">
      <c r="A264">
        <v>114372256928</v>
      </c>
      <c r="B264">
        <v>426449233</v>
      </c>
      <c r="C264" s="1">
        <v>45128.060428240744</v>
      </c>
      <c r="D264" s="1">
        <v>45128.067118055558</v>
      </c>
      <c r="E264" t="s">
        <v>56</v>
      </c>
      <c r="J264">
        <v>1468</v>
      </c>
      <c r="K264" t="s">
        <v>47</v>
      </c>
      <c r="L264">
        <v>4</v>
      </c>
      <c r="M264">
        <v>3</v>
      </c>
      <c r="N264">
        <v>2</v>
      </c>
      <c r="O264">
        <v>2</v>
      </c>
      <c r="P264">
        <v>4</v>
      </c>
      <c r="Q264">
        <v>3</v>
      </c>
      <c r="R264">
        <v>3</v>
      </c>
      <c r="S264">
        <v>3</v>
      </c>
      <c r="T264">
        <v>5</v>
      </c>
      <c r="U264">
        <v>7</v>
      </c>
      <c r="V264">
        <v>1</v>
      </c>
      <c r="W264">
        <v>7</v>
      </c>
      <c r="X264">
        <v>1</v>
      </c>
      <c r="Y264">
        <v>7</v>
      </c>
      <c r="Z264">
        <v>5</v>
      </c>
      <c r="AA264">
        <v>3</v>
      </c>
      <c r="AB264">
        <v>3</v>
      </c>
      <c r="AL264">
        <v>3</v>
      </c>
      <c r="AM264">
        <v>5</v>
      </c>
      <c r="AN264">
        <v>5</v>
      </c>
      <c r="AO264">
        <v>3</v>
      </c>
      <c r="AP264">
        <v>2</v>
      </c>
      <c r="AQ264">
        <v>3</v>
      </c>
      <c r="AR264">
        <v>2</v>
      </c>
      <c r="AS264">
        <v>2</v>
      </c>
      <c r="AT264">
        <v>2</v>
      </c>
      <c r="AU264">
        <v>3</v>
      </c>
      <c r="AV264">
        <v>1</v>
      </c>
      <c r="AW264">
        <v>3</v>
      </c>
      <c r="AX264" s="9">
        <f t="shared" si="71"/>
        <v>5</v>
      </c>
      <c r="AY264" s="10">
        <f t="shared" si="72"/>
        <v>12</v>
      </c>
      <c r="AZ264" s="9">
        <f t="shared" si="73"/>
        <v>1.6666666666666667</v>
      </c>
      <c r="BA264" s="10">
        <f t="shared" si="74"/>
        <v>0</v>
      </c>
      <c r="BB264" s="10">
        <f t="shared" si="75"/>
        <v>3</v>
      </c>
      <c r="BC264" s="10">
        <f t="shared" si="76"/>
        <v>2</v>
      </c>
      <c r="BD264" s="9">
        <f t="shared" si="77"/>
        <v>2.6666666666666665</v>
      </c>
      <c r="BE264" s="9">
        <f t="shared" si="78"/>
        <v>2.8</v>
      </c>
      <c r="BF264" s="10">
        <f t="shared" si="79"/>
        <v>3.5</v>
      </c>
      <c r="BG264">
        <f t="shared" si="80"/>
        <v>7</v>
      </c>
      <c r="BH264">
        <f t="shared" si="81"/>
        <v>2.3333333333333335</v>
      </c>
      <c r="BI264">
        <f t="shared" si="82"/>
        <v>3.333333333333333</v>
      </c>
      <c r="BJ264">
        <f t="shared" si="83"/>
        <v>4</v>
      </c>
      <c r="BK264">
        <f t="shared" si="84"/>
        <v>4</v>
      </c>
      <c r="BL264">
        <f t="shared" si="85"/>
        <v>2.333333333333333</v>
      </c>
    </row>
    <row r="265" spans="1:64" x14ac:dyDescent="0.2">
      <c r="A265">
        <v>114373205767</v>
      </c>
      <c r="B265">
        <v>426449233</v>
      </c>
      <c r="C265" s="1">
        <v>45129.629247685189</v>
      </c>
      <c r="D265" s="1">
        <v>45129.632326388892</v>
      </c>
      <c r="E265" t="s">
        <v>50</v>
      </c>
      <c r="J265">
        <v>1476</v>
      </c>
      <c r="K265" t="s">
        <v>49</v>
      </c>
      <c r="L265">
        <v>7</v>
      </c>
      <c r="M265">
        <v>7</v>
      </c>
      <c r="N265">
        <v>7</v>
      </c>
      <c r="O265">
        <v>1</v>
      </c>
      <c r="P265">
        <v>7</v>
      </c>
      <c r="Q265">
        <v>1</v>
      </c>
      <c r="R265">
        <v>7</v>
      </c>
      <c r="S265">
        <v>7</v>
      </c>
      <c r="T265">
        <v>7</v>
      </c>
      <c r="U265">
        <v>7</v>
      </c>
      <c r="V265">
        <v>1</v>
      </c>
      <c r="W265">
        <v>7</v>
      </c>
      <c r="X265">
        <v>1</v>
      </c>
      <c r="Y265">
        <v>7</v>
      </c>
      <c r="AF265">
        <v>6</v>
      </c>
      <c r="AG265">
        <v>6</v>
      </c>
      <c r="AH265">
        <v>6</v>
      </c>
      <c r="AL265">
        <v>3</v>
      </c>
      <c r="AM265">
        <v>4</v>
      </c>
      <c r="AN265">
        <v>3</v>
      </c>
      <c r="AO265">
        <v>1</v>
      </c>
      <c r="AP265">
        <v>3</v>
      </c>
      <c r="AQ265">
        <v>2</v>
      </c>
      <c r="AR265">
        <v>6</v>
      </c>
      <c r="AS265">
        <v>6</v>
      </c>
      <c r="AT265">
        <v>6</v>
      </c>
      <c r="AU265">
        <v>1</v>
      </c>
      <c r="AV265">
        <v>1</v>
      </c>
      <c r="AW265">
        <v>1</v>
      </c>
      <c r="AX265" s="9">
        <f t="shared" si="71"/>
        <v>7</v>
      </c>
      <c r="AY265" s="10">
        <f t="shared" si="72"/>
        <v>12</v>
      </c>
      <c r="AZ265" s="9">
        <f t="shared" si="73"/>
        <v>5</v>
      </c>
      <c r="BA265" s="10">
        <f t="shared" si="74"/>
        <v>5</v>
      </c>
      <c r="BB265" s="10">
        <f t="shared" si="75"/>
        <v>5</v>
      </c>
      <c r="BC265" s="10">
        <f t="shared" si="76"/>
        <v>5</v>
      </c>
      <c r="BD265" s="9">
        <f t="shared" si="77"/>
        <v>1</v>
      </c>
      <c r="BE265" s="9">
        <f t="shared" si="78"/>
        <v>4.5999999999999996</v>
      </c>
      <c r="BF265" s="10">
        <f t="shared" si="79"/>
        <v>5.25</v>
      </c>
      <c r="BG265">
        <f t="shared" si="80"/>
        <v>15</v>
      </c>
      <c r="BH265">
        <f t="shared" si="81"/>
        <v>2.1111111111111112</v>
      </c>
      <c r="BI265">
        <f t="shared" si="82"/>
        <v>3.3333333333333335</v>
      </c>
      <c r="BJ265">
        <f t="shared" si="83"/>
        <v>5</v>
      </c>
      <c r="BK265">
        <f t="shared" si="84"/>
        <v>5</v>
      </c>
      <c r="BL265">
        <f t="shared" si="85"/>
        <v>5</v>
      </c>
    </row>
    <row r="266" spans="1:64" x14ac:dyDescent="0.2">
      <c r="A266">
        <v>114372095010</v>
      </c>
      <c r="B266">
        <v>426449233</v>
      </c>
      <c r="C266" s="1">
        <v>45127.809386574074</v>
      </c>
      <c r="D266" s="1">
        <v>45127.812199074076</v>
      </c>
      <c r="E266" t="s">
        <v>57</v>
      </c>
      <c r="J266">
        <v>1480</v>
      </c>
      <c r="K266" t="s">
        <v>41</v>
      </c>
      <c r="L266">
        <v>5</v>
      </c>
      <c r="M266">
        <v>5</v>
      </c>
      <c r="N266">
        <v>4</v>
      </c>
      <c r="O266">
        <v>2</v>
      </c>
      <c r="P266">
        <v>2</v>
      </c>
      <c r="Q266">
        <v>4</v>
      </c>
      <c r="R266">
        <v>5</v>
      </c>
      <c r="S266">
        <v>7</v>
      </c>
      <c r="T266">
        <v>6</v>
      </c>
      <c r="U266">
        <v>7</v>
      </c>
      <c r="V266">
        <v>4</v>
      </c>
      <c r="W266">
        <v>7</v>
      </c>
      <c r="X266">
        <v>4</v>
      </c>
      <c r="Y266">
        <v>7</v>
      </c>
      <c r="AL266">
        <v>6</v>
      </c>
      <c r="AM266">
        <v>5</v>
      </c>
      <c r="AN266">
        <v>6</v>
      </c>
      <c r="AO266">
        <v>6</v>
      </c>
      <c r="AP266">
        <v>5</v>
      </c>
      <c r="AQ266">
        <v>6</v>
      </c>
      <c r="AR266">
        <v>6</v>
      </c>
      <c r="AS266">
        <v>5</v>
      </c>
      <c r="AT266">
        <v>5</v>
      </c>
      <c r="AU266">
        <v>6</v>
      </c>
      <c r="AV266">
        <v>5</v>
      </c>
      <c r="AW266">
        <v>6</v>
      </c>
      <c r="AX266" s="9">
        <f t="shared" si="71"/>
        <v>6.666666666666667</v>
      </c>
      <c r="AY266" s="10">
        <f t="shared" si="72"/>
        <v>6</v>
      </c>
      <c r="AZ266" s="9" t="str">
        <f t="shared" si="73"/>
        <v>N/A</v>
      </c>
      <c r="BA266" s="10" t="str">
        <f t="shared" si="74"/>
        <v>N/A</v>
      </c>
      <c r="BB266" s="10" t="str">
        <f t="shared" si="75"/>
        <v>N/A</v>
      </c>
      <c r="BC266" s="10" t="str">
        <f t="shared" si="76"/>
        <v>N/A</v>
      </c>
      <c r="BD266" s="9" t="str">
        <f t="shared" si="77"/>
        <v>N/A</v>
      </c>
      <c r="BE266" s="9">
        <f t="shared" si="78"/>
        <v>3.4</v>
      </c>
      <c r="BF266" s="10">
        <f t="shared" si="79"/>
        <v>6</v>
      </c>
      <c r="BG266">
        <f t="shared" si="80"/>
        <v>1</v>
      </c>
      <c r="BH266" t="str">
        <f t="shared" si="81"/>
        <v>N/A</v>
      </c>
      <c r="BI266" t="str">
        <f t="shared" si="82"/>
        <v>N/A</v>
      </c>
      <c r="BJ266" t="str">
        <f t="shared" si="83"/>
        <v>N/A</v>
      </c>
      <c r="BK266">
        <f t="shared" si="84"/>
        <v>0</v>
      </c>
      <c r="BL266" t="str">
        <f t="shared" si="85"/>
        <v>N/A</v>
      </c>
    </row>
    <row r="267" spans="1:64" x14ac:dyDescent="0.2">
      <c r="A267">
        <v>114375410427</v>
      </c>
      <c r="B267">
        <v>426449233</v>
      </c>
      <c r="C267" s="1">
        <v>45132.92769675926</v>
      </c>
      <c r="D267" s="1">
        <v>45132.932025462964</v>
      </c>
      <c r="E267" t="s">
        <v>42</v>
      </c>
      <c r="J267">
        <v>1496</v>
      </c>
      <c r="K267" t="s">
        <v>43</v>
      </c>
      <c r="L267">
        <v>2</v>
      </c>
      <c r="M267">
        <v>7</v>
      </c>
      <c r="N267">
        <v>5</v>
      </c>
      <c r="O267">
        <v>2</v>
      </c>
      <c r="P267">
        <v>2</v>
      </c>
      <c r="Q267">
        <v>6</v>
      </c>
      <c r="R267">
        <v>3</v>
      </c>
      <c r="S267">
        <v>7</v>
      </c>
      <c r="T267">
        <v>5</v>
      </c>
      <c r="U267">
        <v>5</v>
      </c>
      <c r="V267">
        <v>1</v>
      </c>
      <c r="W267">
        <v>7</v>
      </c>
      <c r="X267">
        <v>1</v>
      </c>
      <c r="Y267">
        <v>6</v>
      </c>
      <c r="AI267">
        <v>5</v>
      </c>
      <c r="AJ267">
        <v>4</v>
      </c>
      <c r="AK267">
        <v>5</v>
      </c>
      <c r="AL267">
        <v>4</v>
      </c>
      <c r="AM267">
        <v>5</v>
      </c>
      <c r="AN267">
        <v>5</v>
      </c>
      <c r="AO267">
        <v>3</v>
      </c>
      <c r="AP267">
        <v>4</v>
      </c>
      <c r="AQ267">
        <v>4</v>
      </c>
      <c r="AR267">
        <v>2</v>
      </c>
      <c r="AS267">
        <v>2</v>
      </c>
      <c r="AT267">
        <v>3</v>
      </c>
      <c r="AU267">
        <v>5</v>
      </c>
      <c r="AV267">
        <v>5</v>
      </c>
      <c r="AW267">
        <v>5</v>
      </c>
      <c r="AX267" s="9">
        <f t="shared" si="71"/>
        <v>5.666666666666667</v>
      </c>
      <c r="AY267" s="10">
        <f t="shared" si="72"/>
        <v>11</v>
      </c>
      <c r="AZ267" s="9">
        <f t="shared" si="73"/>
        <v>2.6666666666666665</v>
      </c>
      <c r="BA267" s="10">
        <f t="shared" si="74"/>
        <v>3</v>
      </c>
      <c r="BB267" s="10">
        <f t="shared" si="75"/>
        <v>3</v>
      </c>
      <c r="BC267" s="10">
        <f t="shared" si="76"/>
        <v>2</v>
      </c>
      <c r="BD267" s="9">
        <f t="shared" si="77"/>
        <v>2.3333333333333335</v>
      </c>
      <c r="BE267" s="9">
        <f t="shared" si="78"/>
        <v>3.6</v>
      </c>
      <c r="BF267" s="10">
        <f t="shared" si="79"/>
        <v>4.5</v>
      </c>
      <c r="BG267">
        <f t="shared" si="80"/>
        <v>8</v>
      </c>
      <c r="BH267">
        <f t="shared" si="81"/>
        <v>3.5555555555555554</v>
      </c>
      <c r="BI267">
        <f t="shared" si="82"/>
        <v>1.3333333333333335</v>
      </c>
      <c r="BJ267">
        <f t="shared" si="83"/>
        <v>3</v>
      </c>
      <c r="BK267">
        <f t="shared" si="84"/>
        <v>3</v>
      </c>
      <c r="BL267">
        <f t="shared" si="85"/>
        <v>2.6666666666666665</v>
      </c>
    </row>
    <row r="268" spans="1:64" x14ac:dyDescent="0.2">
      <c r="A268">
        <v>114377951404</v>
      </c>
      <c r="B268">
        <v>426449233</v>
      </c>
      <c r="C268" s="1">
        <v>45135.801712962966</v>
      </c>
      <c r="D268" s="1">
        <v>45135.806400462963</v>
      </c>
      <c r="E268" t="s">
        <v>477</v>
      </c>
      <c r="J268">
        <v>1500</v>
      </c>
      <c r="K268" t="s">
        <v>43</v>
      </c>
      <c r="L268">
        <v>5</v>
      </c>
      <c r="M268">
        <v>5</v>
      </c>
      <c r="N268">
        <v>3</v>
      </c>
      <c r="O268">
        <v>3</v>
      </c>
      <c r="P268">
        <v>3</v>
      </c>
      <c r="Q268">
        <v>7</v>
      </c>
      <c r="R268">
        <v>3</v>
      </c>
      <c r="S268">
        <v>6</v>
      </c>
      <c r="T268">
        <v>5</v>
      </c>
      <c r="U268">
        <v>5</v>
      </c>
      <c r="V268">
        <v>1</v>
      </c>
      <c r="W268">
        <v>4</v>
      </c>
      <c r="X268">
        <v>1</v>
      </c>
      <c r="Y268">
        <v>4</v>
      </c>
      <c r="AI268">
        <v>1</v>
      </c>
      <c r="AJ268">
        <v>4</v>
      </c>
      <c r="AK268">
        <v>3</v>
      </c>
      <c r="AL268">
        <v>4</v>
      </c>
      <c r="AM268">
        <v>1</v>
      </c>
      <c r="AN268">
        <v>3</v>
      </c>
      <c r="AO268">
        <v>3</v>
      </c>
      <c r="AP268">
        <v>4</v>
      </c>
      <c r="AQ268">
        <v>4</v>
      </c>
      <c r="AR268">
        <v>2</v>
      </c>
      <c r="AS268">
        <v>1</v>
      </c>
      <c r="AT268">
        <v>2</v>
      </c>
      <c r="AU268">
        <v>4</v>
      </c>
      <c r="AV268">
        <v>3</v>
      </c>
      <c r="AW268">
        <v>4</v>
      </c>
      <c r="AX268" s="9">
        <f t="shared" si="71"/>
        <v>5.333333333333333</v>
      </c>
      <c r="AY268" s="10">
        <f t="shared" si="72"/>
        <v>6</v>
      </c>
      <c r="AZ268" s="9">
        <f t="shared" si="73"/>
        <v>2</v>
      </c>
      <c r="BA268" s="10">
        <f t="shared" si="74"/>
        <v>2</v>
      </c>
      <c r="BB268" s="10">
        <f t="shared" si="75"/>
        <v>2</v>
      </c>
      <c r="BC268" s="10">
        <f t="shared" si="76"/>
        <v>2</v>
      </c>
      <c r="BD268" s="9">
        <f t="shared" si="77"/>
        <v>1.6666666666666667</v>
      </c>
      <c r="BE268" s="9">
        <f t="shared" si="78"/>
        <v>3.8</v>
      </c>
      <c r="BF268" s="10">
        <f t="shared" si="79"/>
        <v>3</v>
      </c>
      <c r="BG268">
        <f t="shared" si="80"/>
        <v>6</v>
      </c>
      <c r="BH268">
        <f t="shared" si="81"/>
        <v>2.6666666666666665</v>
      </c>
      <c r="BI268">
        <f t="shared" si="82"/>
        <v>1</v>
      </c>
      <c r="BJ268">
        <f t="shared" si="83"/>
        <v>2</v>
      </c>
      <c r="BK268">
        <f t="shared" si="84"/>
        <v>3</v>
      </c>
      <c r="BL268">
        <f t="shared" si="85"/>
        <v>1.9999999999999998</v>
      </c>
    </row>
    <row r="269" spans="1:64" x14ac:dyDescent="0.2">
      <c r="A269">
        <v>114385691874</v>
      </c>
      <c r="B269">
        <v>426449233</v>
      </c>
      <c r="C269" s="1">
        <v>45146.898518518516</v>
      </c>
      <c r="D269" s="1">
        <v>45146.911249999997</v>
      </c>
      <c r="E269" t="s">
        <v>478</v>
      </c>
      <c r="J269">
        <v>1504</v>
      </c>
      <c r="K269" t="s">
        <v>43</v>
      </c>
      <c r="L269">
        <v>5</v>
      </c>
      <c r="M269">
        <v>3</v>
      </c>
      <c r="N269">
        <v>2</v>
      </c>
      <c r="O269">
        <v>4</v>
      </c>
      <c r="P269">
        <v>1</v>
      </c>
      <c r="Q269">
        <v>7</v>
      </c>
      <c r="R269">
        <v>4</v>
      </c>
      <c r="S269">
        <v>6</v>
      </c>
      <c r="T269">
        <v>4</v>
      </c>
      <c r="U269">
        <v>7</v>
      </c>
      <c r="V269">
        <v>3</v>
      </c>
      <c r="W269">
        <v>7</v>
      </c>
      <c r="X269">
        <v>1</v>
      </c>
      <c r="Y269">
        <v>7</v>
      </c>
      <c r="AI269">
        <v>5</v>
      </c>
      <c r="AJ269">
        <v>4</v>
      </c>
      <c r="AK269">
        <v>4</v>
      </c>
      <c r="AL269">
        <v>3</v>
      </c>
      <c r="AM269">
        <v>3</v>
      </c>
      <c r="AN269">
        <v>3</v>
      </c>
      <c r="AO269">
        <v>3</v>
      </c>
      <c r="AP269">
        <v>3</v>
      </c>
      <c r="AQ269">
        <v>3</v>
      </c>
      <c r="AR269">
        <v>1</v>
      </c>
      <c r="AS269">
        <v>1</v>
      </c>
      <c r="AT269">
        <v>1</v>
      </c>
      <c r="AU269">
        <v>3</v>
      </c>
      <c r="AV269">
        <v>5</v>
      </c>
      <c r="AW269">
        <v>5</v>
      </c>
      <c r="AX269" s="9">
        <f t="shared" si="71"/>
        <v>5.666666666666667</v>
      </c>
      <c r="AY269" s="10">
        <f t="shared" si="72"/>
        <v>10</v>
      </c>
      <c r="AZ269" s="9">
        <f t="shared" si="73"/>
        <v>3.3333333333333335</v>
      </c>
      <c r="BA269" s="10">
        <f t="shared" si="74"/>
        <v>2</v>
      </c>
      <c r="BB269" s="10">
        <f t="shared" si="75"/>
        <v>4</v>
      </c>
      <c r="BC269" s="10">
        <f t="shared" si="76"/>
        <v>4</v>
      </c>
      <c r="BD269" s="9">
        <f t="shared" si="77"/>
        <v>1</v>
      </c>
      <c r="BE269" s="9">
        <f t="shared" si="78"/>
        <v>3.6</v>
      </c>
      <c r="BF269" s="10">
        <f t="shared" si="79"/>
        <v>4</v>
      </c>
      <c r="BG269">
        <f t="shared" si="80"/>
        <v>10</v>
      </c>
      <c r="BH269">
        <f t="shared" si="81"/>
        <v>2.3333333333333335</v>
      </c>
      <c r="BI269">
        <f t="shared" si="82"/>
        <v>2.6666666666666665</v>
      </c>
      <c r="BJ269">
        <f t="shared" si="83"/>
        <v>4</v>
      </c>
      <c r="BK269">
        <f t="shared" si="84"/>
        <v>4</v>
      </c>
      <c r="BL269">
        <f t="shared" si="85"/>
        <v>3.333333333333333</v>
      </c>
    </row>
    <row r="270" spans="1:64" x14ac:dyDescent="0.2">
      <c r="A270">
        <v>114379528988</v>
      </c>
      <c r="B270">
        <v>426449233</v>
      </c>
      <c r="C270" s="1">
        <v>45138.770868055559</v>
      </c>
      <c r="D270" s="1">
        <v>45138.776203703703</v>
      </c>
      <c r="E270" t="s">
        <v>479</v>
      </c>
      <c r="J270">
        <v>1508</v>
      </c>
      <c r="K270" t="s">
        <v>47</v>
      </c>
      <c r="L270">
        <v>2</v>
      </c>
      <c r="M270">
        <v>3</v>
      </c>
      <c r="N270">
        <v>2</v>
      </c>
      <c r="O270">
        <v>2</v>
      </c>
      <c r="P270">
        <v>7</v>
      </c>
      <c r="Q270">
        <v>1</v>
      </c>
      <c r="R270">
        <v>7</v>
      </c>
      <c r="S270">
        <v>6</v>
      </c>
      <c r="T270">
        <v>7</v>
      </c>
      <c r="U270">
        <v>7</v>
      </c>
      <c r="V270">
        <v>3</v>
      </c>
      <c r="W270">
        <v>7</v>
      </c>
      <c r="X270">
        <v>7</v>
      </c>
      <c r="Y270">
        <v>7</v>
      </c>
      <c r="Z270">
        <v>3</v>
      </c>
      <c r="AA270">
        <v>3</v>
      </c>
      <c r="AB270">
        <v>3</v>
      </c>
      <c r="AL270">
        <v>5</v>
      </c>
      <c r="AM270">
        <v>5</v>
      </c>
      <c r="AN270">
        <v>5</v>
      </c>
      <c r="AO270">
        <v>3</v>
      </c>
      <c r="AP270">
        <v>2</v>
      </c>
      <c r="AQ270">
        <v>2</v>
      </c>
      <c r="AR270">
        <v>3</v>
      </c>
      <c r="AS270">
        <v>3</v>
      </c>
      <c r="AT270">
        <v>3</v>
      </c>
      <c r="AU270">
        <v>2</v>
      </c>
      <c r="AV270">
        <v>2</v>
      </c>
      <c r="AW270">
        <v>2</v>
      </c>
      <c r="AX270" s="9">
        <f t="shared" si="71"/>
        <v>6.666666666666667</v>
      </c>
      <c r="AY270" s="10">
        <f t="shared" si="72"/>
        <v>4</v>
      </c>
      <c r="AZ270" s="9">
        <f t="shared" si="73"/>
        <v>2.6666666666666665</v>
      </c>
      <c r="BA270" s="10">
        <f t="shared" si="74"/>
        <v>2</v>
      </c>
      <c r="BB270" s="10">
        <f t="shared" si="75"/>
        <v>3</v>
      </c>
      <c r="BC270" s="10">
        <f t="shared" si="76"/>
        <v>3</v>
      </c>
      <c r="BD270" s="9">
        <f t="shared" si="77"/>
        <v>2.3333333333333335</v>
      </c>
      <c r="BE270" s="9">
        <f t="shared" si="78"/>
        <v>3.8</v>
      </c>
      <c r="BF270" s="10">
        <f t="shared" si="79"/>
        <v>3.5</v>
      </c>
      <c r="BG270">
        <f t="shared" si="80"/>
        <v>9</v>
      </c>
      <c r="BH270">
        <f t="shared" si="81"/>
        <v>2.4444444444444446</v>
      </c>
      <c r="BI270">
        <f t="shared" si="82"/>
        <v>2.6666666666666665</v>
      </c>
      <c r="BJ270">
        <f t="shared" si="83"/>
        <v>3</v>
      </c>
      <c r="BK270">
        <f t="shared" si="84"/>
        <v>3</v>
      </c>
      <c r="BL270">
        <f t="shared" si="85"/>
        <v>3</v>
      </c>
    </row>
    <row r="271" spans="1:64" x14ac:dyDescent="0.2">
      <c r="A271">
        <v>114377860109</v>
      </c>
      <c r="B271">
        <v>426449233</v>
      </c>
      <c r="C271" s="1">
        <v>45135.691724537035</v>
      </c>
      <c r="D271" s="1">
        <v>45135.694652777776</v>
      </c>
      <c r="E271" t="s">
        <v>480</v>
      </c>
      <c r="J271">
        <v>1512</v>
      </c>
      <c r="K271" t="s">
        <v>49</v>
      </c>
      <c r="L271">
        <v>7</v>
      </c>
      <c r="M271">
        <v>5</v>
      </c>
      <c r="N271">
        <v>4</v>
      </c>
      <c r="O271">
        <v>4</v>
      </c>
      <c r="P271">
        <v>5</v>
      </c>
      <c r="Q271">
        <v>7</v>
      </c>
      <c r="R271">
        <v>5</v>
      </c>
      <c r="S271">
        <v>5</v>
      </c>
      <c r="T271">
        <v>4</v>
      </c>
      <c r="U271">
        <v>7</v>
      </c>
      <c r="V271">
        <v>5</v>
      </c>
      <c r="W271">
        <v>6</v>
      </c>
      <c r="X271">
        <v>6</v>
      </c>
      <c r="Y271">
        <v>5</v>
      </c>
      <c r="AF271">
        <v>4</v>
      </c>
      <c r="AG271">
        <v>5</v>
      </c>
      <c r="AH271">
        <v>4</v>
      </c>
      <c r="AL271">
        <v>4</v>
      </c>
      <c r="AM271">
        <v>5</v>
      </c>
      <c r="AN271">
        <v>5</v>
      </c>
      <c r="AO271">
        <v>4</v>
      </c>
      <c r="AP271">
        <v>5</v>
      </c>
      <c r="AQ271">
        <v>5</v>
      </c>
      <c r="AR271">
        <v>5</v>
      </c>
      <c r="AS271">
        <v>5</v>
      </c>
      <c r="AT271">
        <v>5</v>
      </c>
      <c r="AU271">
        <v>5</v>
      </c>
      <c r="AV271">
        <v>5</v>
      </c>
      <c r="AW271">
        <v>5</v>
      </c>
      <c r="AX271" s="9">
        <f t="shared" si="71"/>
        <v>5.333333333333333</v>
      </c>
      <c r="AY271" s="10">
        <f t="shared" si="72"/>
        <v>0</v>
      </c>
      <c r="AZ271" s="9">
        <f t="shared" si="73"/>
        <v>0</v>
      </c>
      <c r="BA271" s="10">
        <f t="shared" si="74"/>
        <v>0</v>
      </c>
      <c r="BB271" s="10">
        <f t="shared" si="75"/>
        <v>0</v>
      </c>
      <c r="BC271" s="10">
        <f t="shared" si="76"/>
        <v>0</v>
      </c>
      <c r="BD271" s="9">
        <f t="shared" si="77"/>
        <v>5</v>
      </c>
      <c r="BE271" s="9">
        <f t="shared" si="78"/>
        <v>5</v>
      </c>
      <c r="BF271" s="10">
        <f t="shared" si="79"/>
        <v>4.25</v>
      </c>
      <c r="BG271">
        <f t="shared" si="80"/>
        <v>1</v>
      </c>
      <c r="BH271">
        <f t="shared" si="81"/>
        <v>4.7777777777777777</v>
      </c>
      <c r="BI271">
        <f t="shared" si="82"/>
        <v>0</v>
      </c>
      <c r="BJ271">
        <f t="shared" si="83"/>
        <v>0</v>
      </c>
      <c r="BK271">
        <f t="shared" si="84"/>
        <v>0</v>
      </c>
      <c r="BL271">
        <f t="shared" si="85"/>
        <v>0.33333333333333304</v>
      </c>
    </row>
    <row r="272" spans="1:64" x14ac:dyDescent="0.2">
      <c r="A272">
        <v>114379699583</v>
      </c>
      <c r="B272">
        <v>426449233</v>
      </c>
      <c r="C272" s="1">
        <v>45139.012523148151</v>
      </c>
      <c r="D272" s="1">
        <v>45139.017013888886</v>
      </c>
      <c r="E272" t="s">
        <v>481</v>
      </c>
      <c r="J272">
        <v>1532</v>
      </c>
      <c r="K272" t="s">
        <v>53</v>
      </c>
      <c r="L272">
        <v>7</v>
      </c>
      <c r="M272">
        <v>7</v>
      </c>
      <c r="N272">
        <v>4</v>
      </c>
      <c r="O272">
        <v>7</v>
      </c>
      <c r="P272">
        <v>1</v>
      </c>
      <c r="Q272">
        <v>7</v>
      </c>
      <c r="R272">
        <v>1</v>
      </c>
      <c r="S272">
        <v>7</v>
      </c>
      <c r="T272">
        <v>7</v>
      </c>
      <c r="U272">
        <v>7</v>
      </c>
      <c r="V272">
        <v>4</v>
      </c>
      <c r="W272">
        <v>6</v>
      </c>
      <c r="X272">
        <v>4</v>
      </c>
      <c r="Y272">
        <v>4</v>
      </c>
      <c r="AC272">
        <v>6</v>
      </c>
      <c r="AD272">
        <v>6</v>
      </c>
      <c r="AE272">
        <v>6</v>
      </c>
      <c r="AL272">
        <v>2</v>
      </c>
      <c r="AM272">
        <v>1</v>
      </c>
      <c r="AN272">
        <v>2</v>
      </c>
      <c r="AO272">
        <v>6</v>
      </c>
      <c r="AP272">
        <v>6</v>
      </c>
      <c r="AQ272">
        <v>6</v>
      </c>
      <c r="AR272">
        <v>1</v>
      </c>
      <c r="AS272">
        <v>1</v>
      </c>
      <c r="AT272">
        <v>1</v>
      </c>
      <c r="AU272">
        <v>3</v>
      </c>
      <c r="AV272">
        <v>2</v>
      </c>
      <c r="AW272">
        <v>4</v>
      </c>
      <c r="AX272" s="9">
        <f t="shared" si="71"/>
        <v>7</v>
      </c>
      <c r="AY272" s="10">
        <f t="shared" si="72"/>
        <v>2</v>
      </c>
      <c r="AZ272" s="9">
        <f t="shared" si="73"/>
        <v>4.333333333333333</v>
      </c>
      <c r="BA272" s="10">
        <f t="shared" si="74"/>
        <v>4</v>
      </c>
      <c r="BB272" s="10">
        <f t="shared" si="75"/>
        <v>5</v>
      </c>
      <c r="BC272" s="10">
        <f t="shared" si="76"/>
        <v>4</v>
      </c>
      <c r="BD272" s="9">
        <f t="shared" si="77"/>
        <v>1.6666666666666667</v>
      </c>
      <c r="BE272" s="9">
        <f t="shared" si="78"/>
        <v>4</v>
      </c>
      <c r="BF272" s="10">
        <f t="shared" si="79"/>
        <v>5</v>
      </c>
      <c r="BG272">
        <f t="shared" si="80"/>
        <v>15</v>
      </c>
      <c r="BH272">
        <f t="shared" si="81"/>
        <v>1.8888888888888888</v>
      </c>
      <c r="BI272">
        <f t="shared" si="82"/>
        <v>4.666666666666667</v>
      </c>
      <c r="BJ272">
        <f t="shared" si="83"/>
        <v>5</v>
      </c>
      <c r="BK272">
        <f t="shared" si="84"/>
        <v>5</v>
      </c>
      <c r="BL272">
        <f t="shared" si="85"/>
        <v>5</v>
      </c>
    </row>
    <row r="273" spans="1:64" x14ac:dyDescent="0.2">
      <c r="A273">
        <v>114385798659</v>
      </c>
      <c r="B273">
        <v>426449233</v>
      </c>
      <c r="C273" s="1">
        <v>45147.045486111114</v>
      </c>
      <c r="D273" s="1">
        <v>45147.053680555553</v>
      </c>
      <c r="E273" t="s">
        <v>482</v>
      </c>
      <c r="J273">
        <v>1556</v>
      </c>
      <c r="K273" t="s">
        <v>47</v>
      </c>
      <c r="L273">
        <v>4</v>
      </c>
      <c r="M273">
        <v>3</v>
      </c>
      <c r="N273">
        <v>1</v>
      </c>
      <c r="O273">
        <v>4</v>
      </c>
      <c r="P273">
        <v>5</v>
      </c>
      <c r="Q273">
        <v>5</v>
      </c>
      <c r="R273">
        <v>5</v>
      </c>
      <c r="S273">
        <v>5</v>
      </c>
      <c r="T273">
        <v>6</v>
      </c>
      <c r="U273">
        <v>6</v>
      </c>
      <c r="V273">
        <v>4</v>
      </c>
      <c r="W273">
        <v>6</v>
      </c>
      <c r="X273">
        <v>4</v>
      </c>
      <c r="Y273">
        <v>6</v>
      </c>
      <c r="Z273">
        <v>6</v>
      </c>
      <c r="AA273">
        <v>3</v>
      </c>
      <c r="AB273">
        <v>5</v>
      </c>
      <c r="AL273">
        <v>6</v>
      </c>
      <c r="AM273">
        <v>5</v>
      </c>
      <c r="AN273">
        <v>5</v>
      </c>
      <c r="AO273">
        <v>3</v>
      </c>
      <c r="AP273">
        <v>3</v>
      </c>
      <c r="AQ273">
        <v>3</v>
      </c>
      <c r="AR273">
        <v>3</v>
      </c>
      <c r="AS273">
        <v>3</v>
      </c>
      <c r="AT273">
        <v>3</v>
      </c>
      <c r="AU273">
        <v>3</v>
      </c>
      <c r="AV273">
        <v>3</v>
      </c>
      <c r="AW273">
        <v>3</v>
      </c>
      <c r="AX273" s="9">
        <f t="shared" si="71"/>
        <v>5.666666666666667</v>
      </c>
      <c r="AY273" s="10">
        <f t="shared" si="72"/>
        <v>4</v>
      </c>
      <c r="AZ273" s="9">
        <f t="shared" si="73"/>
        <v>2.3333333333333335</v>
      </c>
      <c r="BA273" s="10">
        <f t="shared" si="74"/>
        <v>3</v>
      </c>
      <c r="BB273" s="10">
        <f t="shared" si="75"/>
        <v>2</v>
      </c>
      <c r="BC273" s="10">
        <f t="shared" si="76"/>
        <v>2</v>
      </c>
      <c r="BD273" s="9">
        <f t="shared" si="77"/>
        <v>3</v>
      </c>
      <c r="BE273" s="9">
        <f t="shared" si="78"/>
        <v>4</v>
      </c>
      <c r="BF273" s="10">
        <f t="shared" si="79"/>
        <v>5</v>
      </c>
      <c r="BG273">
        <f t="shared" si="80"/>
        <v>7</v>
      </c>
      <c r="BH273">
        <f t="shared" si="81"/>
        <v>3</v>
      </c>
      <c r="BI273">
        <f t="shared" si="82"/>
        <v>2</v>
      </c>
      <c r="BJ273">
        <f t="shared" si="83"/>
        <v>2</v>
      </c>
      <c r="BK273">
        <f t="shared" si="84"/>
        <v>2</v>
      </c>
      <c r="BL273">
        <f t="shared" si="85"/>
        <v>2.333333333333333</v>
      </c>
    </row>
    <row r="274" spans="1:64" x14ac:dyDescent="0.2">
      <c r="A274">
        <v>114385512634</v>
      </c>
      <c r="B274">
        <v>426449233</v>
      </c>
      <c r="C274" s="1">
        <v>45146.697488425925</v>
      </c>
      <c r="D274" s="1">
        <v>45146.700439814813</v>
      </c>
      <c r="E274" t="s">
        <v>483</v>
      </c>
      <c r="J274">
        <v>1560</v>
      </c>
      <c r="K274" t="s">
        <v>49</v>
      </c>
      <c r="L274">
        <v>6</v>
      </c>
      <c r="M274">
        <v>5</v>
      </c>
      <c r="N274">
        <v>4</v>
      </c>
      <c r="O274">
        <v>2</v>
      </c>
      <c r="P274">
        <v>7</v>
      </c>
      <c r="Q274">
        <v>2</v>
      </c>
      <c r="R274">
        <v>4</v>
      </c>
      <c r="S274">
        <v>7</v>
      </c>
      <c r="T274">
        <v>6</v>
      </c>
      <c r="U274">
        <v>7</v>
      </c>
      <c r="V274">
        <v>5</v>
      </c>
      <c r="W274">
        <v>6</v>
      </c>
      <c r="X274">
        <v>5</v>
      </c>
      <c r="Y274">
        <v>7</v>
      </c>
      <c r="AF274">
        <v>5</v>
      </c>
      <c r="AG274">
        <v>5</v>
      </c>
      <c r="AH274">
        <v>4</v>
      </c>
      <c r="AL274">
        <v>5</v>
      </c>
      <c r="AM274">
        <v>5</v>
      </c>
      <c r="AN274">
        <v>5</v>
      </c>
      <c r="AO274">
        <v>5</v>
      </c>
      <c r="AP274">
        <v>5</v>
      </c>
      <c r="AQ274">
        <v>5</v>
      </c>
      <c r="AR274">
        <v>5</v>
      </c>
      <c r="AS274">
        <v>5</v>
      </c>
      <c r="AT274">
        <v>5</v>
      </c>
      <c r="AU274">
        <v>5</v>
      </c>
      <c r="AV274">
        <v>5</v>
      </c>
      <c r="AW274">
        <v>5</v>
      </c>
      <c r="AX274" s="9">
        <f t="shared" si="71"/>
        <v>6.666666666666667</v>
      </c>
      <c r="AY274" s="10">
        <f t="shared" si="72"/>
        <v>3</v>
      </c>
      <c r="AZ274" s="9">
        <f t="shared" si="73"/>
        <v>0</v>
      </c>
      <c r="BA274" s="10">
        <f t="shared" si="74"/>
        <v>0</v>
      </c>
      <c r="BB274" s="10">
        <f t="shared" si="75"/>
        <v>0</v>
      </c>
      <c r="BC274" s="10">
        <f t="shared" si="76"/>
        <v>0</v>
      </c>
      <c r="BD274" s="9">
        <f t="shared" si="77"/>
        <v>5</v>
      </c>
      <c r="BE274" s="9">
        <f t="shared" si="78"/>
        <v>3.8</v>
      </c>
      <c r="BF274" s="10">
        <f t="shared" si="79"/>
        <v>4.75</v>
      </c>
      <c r="BG274">
        <f t="shared" si="80"/>
        <v>0</v>
      </c>
      <c r="BH274">
        <f t="shared" si="81"/>
        <v>5</v>
      </c>
      <c r="BI274">
        <f t="shared" si="82"/>
        <v>0</v>
      </c>
      <c r="BJ274">
        <f t="shared" si="83"/>
        <v>0</v>
      </c>
      <c r="BK274">
        <f t="shared" si="84"/>
        <v>0</v>
      </c>
      <c r="BL274">
        <f t="shared" si="85"/>
        <v>0</v>
      </c>
    </row>
    <row r="275" spans="1:64" x14ac:dyDescent="0.2">
      <c r="A275">
        <v>114385501865</v>
      </c>
      <c r="B275">
        <v>426449233</v>
      </c>
      <c r="C275" s="1">
        <v>45146.687986111108</v>
      </c>
      <c r="D275" s="1">
        <v>45146.691724537035</v>
      </c>
      <c r="E275" t="s">
        <v>484</v>
      </c>
      <c r="J275">
        <v>1580</v>
      </c>
      <c r="K275" t="s">
        <v>53</v>
      </c>
      <c r="L275">
        <v>5</v>
      </c>
      <c r="M275">
        <v>7</v>
      </c>
      <c r="N275">
        <v>4</v>
      </c>
      <c r="O275">
        <v>4</v>
      </c>
      <c r="P275">
        <v>7</v>
      </c>
      <c r="Q275">
        <v>7</v>
      </c>
      <c r="R275">
        <v>5</v>
      </c>
      <c r="S275">
        <v>6</v>
      </c>
      <c r="T275">
        <v>7</v>
      </c>
      <c r="U275">
        <v>7</v>
      </c>
      <c r="V275">
        <v>6</v>
      </c>
      <c r="W275">
        <v>6</v>
      </c>
      <c r="X275">
        <v>7</v>
      </c>
      <c r="Y275">
        <v>7</v>
      </c>
      <c r="AC275">
        <v>5</v>
      </c>
      <c r="AD275">
        <v>4</v>
      </c>
      <c r="AE275">
        <v>4</v>
      </c>
      <c r="AL275">
        <v>4</v>
      </c>
      <c r="AM275">
        <v>4</v>
      </c>
      <c r="AN275">
        <v>4</v>
      </c>
      <c r="AO275">
        <v>4</v>
      </c>
      <c r="AP275">
        <v>4</v>
      </c>
      <c r="AQ275">
        <v>4</v>
      </c>
      <c r="AR275">
        <v>1</v>
      </c>
      <c r="AS275">
        <v>1</v>
      </c>
      <c r="AT275">
        <v>1</v>
      </c>
      <c r="AU275">
        <v>3</v>
      </c>
      <c r="AV275">
        <v>3</v>
      </c>
      <c r="AW275">
        <v>3</v>
      </c>
      <c r="AX275" s="9">
        <f t="shared" si="71"/>
        <v>6.666666666666667</v>
      </c>
      <c r="AY275" s="10">
        <f t="shared" si="72"/>
        <v>0</v>
      </c>
      <c r="AZ275" s="9">
        <f t="shared" si="73"/>
        <v>0</v>
      </c>
      <c r="BA275" s="10">
        <f t="shared" si="74"/>
        <v>0</v>
      </c>
      <c r="BB275" s="10">
        <f t="shared" si="75"/>
        <v>0</v>
      </c>
      <c r="BC275" s="10">
        <f t="shared" si="76"/>
        <v>0</v>
      </c>
      <c r="BD275" s="9">
        <f t="shared" si="77"/>
        <v>4</v>
      </c>
      <c r="BE275" s="9">
        <f t="shared" si="78"/>
        <v>5.4</v>
      </c>
      <c r="BF275" s="10">
        <f t="shared" si="79"/>
        <v>4.25</v>
      </c>
      <c r="BG275">
        <f t="shared" si="80"/>
        <v>9</v>
      </c>
      <c r="BH275">
        <f t="shared" si="81"/>
        <v>2.6666666666666665</v>
      </c>
      <c r="BI275">
        <f t="shared" si="82"/>
        <v>1.3333333333333335</v>
      </c>
      <c r="BJ275">
        <f t="shared" si="83"/>
        <v>3</v>
      </c>
      <c r="BK275">
        <f t="shared" si="84"/>
        <v>3</v>
      </c>
      <c r="BL275">
        <f t="shared" si="85"/>
        <v>3</v>
      </c>
    </row>
    <row r="276" spans="1:64" x14ac:dyDescent="0.2">
      <c r="A276">
        <v>114385505555</v>
      </c>
      <c r="B276">
        <v>426449233</v>
      </c>
      <c r="C276" s="1">
        <v>45146.691504629627</v>
      </c>
      <c r="D276" s="1">
        <v>45146.694027777776</v>
      </c>
      <c r="E276" t="s">
        <v>485</v>
      </c>
      <c r="J276">
        <v>1584</v>
      </c>
      <c r="K276" t="s">
        <v>53</v>
      </c>
      <c r="L276">
        <v>7</v>
      </c>
      <c r="M276">
        <v>6</v>
      </c>
      <c r="N276">
        <v>4</v>
      </c>
      <c r="O276">
        <v>4</v>
      </c>
      <c r="P276">
        <v>1</v>
      </c>
      <c r="Q276">
        <v>7</v>
      </c>
      <c r="R276">
        <v>3</v>
      </c>
      <c r="S276">
        <v>7</v>
      </c>
      <c r="T276">
        <v>6</v>
      </c>
      <c r="U276">
        <v>7</v>
      </c>
      <c r="V276">
        <v>3</v>
      </c>
      <c r="W276">
        <v>5</v>
      </c>
      <c r="X276">
        <v>2</v>
      </c>
      <c r="Y276">
        <v>6</v>
      </c>
      <c r="AC276">
        <v>6</v>
      </c>
      <c r="AD276">
        <v>5</v>
      </c>
      <c r="AE276">
        <v>5</v>
      </c>
      <c r="AL276">
        <v>4</v>
      </c>
      <c r="AM276">
        <v>2</v>
      </c>
      <c r="AN276">
        <v>4</v>
      </c>
      <c r="AO276">
        <v>4</v>
      </c>
      <c r="AP276">
        <v>5</v>
      </c>
      <c r="AQ276">
        <v>5</v>
      </c>
      <c r="AR276">
        <v>1</v>
      </c>
      <c r="AS276">
        <v>1</v>
      </c>
      <c r="AT276">
        <v>1</v>
      </c>
      <c r="AU276">
        <v>4</v>
      </c>
      <c r="AV276">
        <v>4</v>
      </c>
      <c r="AW276">
        <v>5</v>
      </c>
      <c r="AX276" s="9">
        <f t="shared" si="71"/>
        <v>6.666666666666667</v>
      </c>
      <c r="AY276" s="10">
        <f t="shared" si="72"/>
        <v>6</v>
      </c>
      <c r="AZ276" s="9">
        <f t="shared" si="73"/>
        <v>1.3333333333333333</v>
      </c>
      <c r="BA276" s="10">
        <f t="shared" si="74"/>
        <v>0</v>
      </c>
      <c r="BB276" s="10">
        <f t="shared" si="75"/>
        <v>3</v>
      </c>
      <c r="BC276" s="10">
        <f t="shared" si="76"/>
        <v>1</v>
      </c>
      <c r="BD276" s="9">
        <f t="shared" si="77"/>
        <v>3.3333333333333335</v>
      </c>
      <c r="BE276" s="9">
        <f t="shared" si="78"/>
        <v>3.8</v>
      </c>
      <c r="BF276" s="10">
        <f t="shared" si="79"/>
        <v>5</v>
      </c>
      <c r="BG276">
        <f t="shared" si="80"/>
        <v>11</v>
      </c>
      <c r="BH276">
        <f t="shared" si="81"/>
        <v>2.8888888888888888</v>
      </c>
      <c r="BI276">
        <f t="shared" si="82"/>
        <v>2.6666666666666665</v>
      </c>
      <c r="BJ276">
        <f t="shared" si="83"/>
        <v>4</v>
      </c>
      <c r="BK276">
        <f t="shared" si="84"/>
        <v>4</v>
      </c>
      <c r="BL276">
        <f t="shared" si="85"/>
        <v>3.666666666666667</v>
      </c>
    </row>
    <row r="277" spans="1:64" x14ac:dyDescent="0.2">
      <c r="A277">
        <v>114385613656</v>
      </c>
      <c r="B277">
        <v>426449233</v>
      </c>
      <c r="C277" s="1">
        <v>45146.799664351849</v>
      </c>
      <c r="D277" s="1">
        <v>45146.809305555558</v>
      </c>
      <c r="E277" t="s">
        <v>486</v>
      </c>
      <c r="J277">
        <v>1588</v>
      </c>
      <c r="K277" t="s">
        <v>41</v>
      </c>
      <c r="L277">
        <v>4</v>
      </c>
      <c r="M277">
        <v>6</v>
      </c>
      <c r="N277">
        <v>4</v>
      </c>
      <c r="O277">
        <v>3</v>
      </c>
      <c r="P277">
        <v>6</v>
      </c>
      <c r="Q277">
        <v>7</v>
      </c>
      <c r="R277">
        <v>1</v>
      </c>
      <c r="S277">
        <v>7</v>
      </c>
      <c r="T277">
        <v>4</v>
      </c>
      <c r="U277">
        <v>5</v>
      </c>
      <c r="V277">
        <v>5</v>
      </c>
      <c r="W277">
        <v>7</v>
      </c>
      <c r="X277">
        <v>6</v>
      </c>
      <c r="Y277">
        <v>4</v>
      </c>
      <c r="AL277">
        <v>3</v>
      </c>
      <c r="AM277">
        <v>4</v>
      </c>
      <c r="AN277">
        <v>2</v>
      </c>
      <c r="AO277">
        <v>4</v>
      </c>
      <c r="AP277">
        <v>4</v>
      </c>
      <c r="AQ277">
        <v>4</v>
      </c>
      <c r="AR277">
        <v>1</v>
      </c>
      <c r="AS277">
        <v>2</v>
      </c>
      <c r="AT277">
        <v>2</v>
      </c>
      <c r="AU277">
        <v>4</v>
      </c>
      <c r="AV277">
        <v>2</v>
      </c>
      <c r="AW277">
        <v>4</v>
      </c>
      <c r="AX277" s="9">
        <f t="shared" si="71"/>
        <v>5.333333333333333</v>
      </c>
      <c r="AY277" s="10">
        <f t="shared" si="72"/>
        <v>0</v>
      </c>
      <c r="AZ277" s="9" t="str">
        <f t="shared" si="73"/>
        <v>N/A</v>
      </c>
      <c r="BA277" s="10" t="str">
        <f t="shared" si="74"/>
        <v>N/A</v>
      </c>
      <c r="BB277" s="10" t="str">
        <f t="shared" si="75"/>
        <v>N/A</v>
      </c>
      <c r="BC277" s="10" t="str">
        <f t="shared" si="76"/>
        <v>N/A</v>
      </c>
      <c r="BD277" s="9" t="str">
        <f t="shared" si="77"/>
        <v>N/A</v>
      </c>
      <c r="BE277" s="9">
        <f t="shared" si="78"/>
        <v>4.2</v>
      </c>
      <c r="BF277" s="10">
        <f t="shared" si="79"/>
        <v>3</v>
      </c>
      <c r="BG277">
        <f t="shared" si="80"/>
        <v>7</v>
      </c>
      <c r="BH277" t="str">
        <f t="shared" si="81"/>
        <v>N/A</v>
      </c>
      <c r="BI277" t="str">
        <f t="shared" si="82"/>
        <v>N/A</v>
      </c>
      <c r="BJ277" t="str">
        <f t="shared" si="83"/>
        <v>N/A</v>
      </c>
      <c r="BK277">
        <f t="shared" si="84"/>
        <v>2</v>
      </c>
      <c r="BL277" t="str">
        <f t="shared" si="85"/>
        <v>N/A</v>
      </c>
    </row>
    <row r="278" spans="1:64" x14ac:dyDescent="0.2">
      <c r="A278">
        <v>114385519263</v>
      </c>
      <c r="B278">
        <v>426449233</v>
      </c>
      <c r="C278" s="1">
        <v>45146.703796296293</v>
      </c>
      <c r="D278" s="1">
        <v>45146.706562500003</v>
      </c>
      <c r="E278" t="s">
        <v>487</v>
      </c>
      <c r="J278">
        <v>1592</v>
      </c>
      <c r="K278" t="s">
        <v>43</v>
      </c>
      <c r="L278">
        <v>2</v>
      </c>
      <c r="M278">
        <v>3</v>
      </c>
      <c r="N278">
        <v>1</v>
      </c>
      <c r="O278">
        <v>4</v>
      </c>
      <c r="P278">
        <v>1</v>
      </c>
      <c r="Q278">
        <v>7</v>
      </c>
      <c r="R278">
        <v>1</v>
      </c>
      <c r="S278">
        <v>4</v>
      </c>
      <c r="T278">
        <v>7</v>
      </c>
      <c r="U278">
        <v>7</v>
      </c>
      <c r="V278">
        <v>1</v>
      </c>
      <c r="W278">
        <v>7</v>
      </c>
      <c r="X278">
        <v>1</v>
      </c>
      <c r="Y278">
        <v>7</v>
      </c>
      <c r="AI278">
        <v>4</v>
      </c>
      <c r="AJ278">
        <v>3</v>
      </c>
      <c r="AK278">
        <v>5</v>
      </c>
      <c r="AL278">
        <v>1</v>
      </c>
      <c r="AM278">
        <v>3</v>
      </c>
      <c r="AN278">
        <v>3</v>
      </c>
      <c r="AO278">
        <v>4</v>
      </c>
      <c r="AP278">
        <v>4</v>
      </c>
      <c r="AQ278">
        <v>4</v>
      </c>
      <c r="AR278">
        <v>1</v>
      </c>
      <c r="AS278">
        <v>2</v>
      </c>
      <c r="AT278">
        <v>2</v>
      </c>
      <c r="AU278">
        <v>5</v>
      </c>
      <c r="AV278">
        <v>5</v>
      </c>
      <c r="AW278">
        <v>5</v>
      </c>
      <c r="AX278" s="9">
        <f t="shared" si="71"/>
        <v>6</v>
      </c>
      <c r="AY278" s="10">
        <f t="shared" si="72"/>
        <v>12</v>
      </c>
      <c r="AZ278" s="9">
        <f t="shared" si="73"/>
        <v>3.3333333333333335</v>
      </c>
      <c r="BA278" s="10">
        <f t="shared" si="74"/>
        <v>4</v>
      </c>
      <c r="BB278" s="10">
        <f t="shared" si="75"/>
        <v>3</v>
      </c>
      <c r="BC278" s="10">
        <f t="shared" si="76"/>
        <v>3</v>
      </c>
      <c r="BD278" s="9">
        <f t="shared" si="77"/>
        <v>1.6666666666666667</v>
      </c>
      <c r="BE278" s="9">
        <f t="shared" si="78"/>
        <v>2.8</v>
      </c>
      <c r="BF278" s="10">
        <f t="shared" si="79"/>
        <v>3.25</v>
      </c>
      <c r="BG278">
        <f t="shared" si="80"/>
        <v>10</v>
      </c>
      <c r="BH278">
        <f t="shared" si="81"/>
        <v>2.6666666666666665</v>
      </c>
      <c r="BI278">
        <f t="shared" si="82"/>
        <v>2</v>
      </c>
      <c r="BJ278">
        <f t="shared" si="83"/>
        <v>3</v>
      </c>
      <c r="BK278">
        <f t="shared" si="84"/>
        <v>3</v>
      </c>
      <c r="BL278">
        <f t="shared" si="85"/>
        <v>3.333333333333333</v>
      </c>
    </row>
    <row r="279" spans="1:64" x14ac:dyDescent="0.2">
      <c r="A279">
        <v>114386262837</v>
      </c>
      <c r="B279">
        <v>426449233</v>
      </c>
      <c r="C279" s="1">
        <v>45147.570856481485</v>
      </c>
      <c r="D279" s="1">
        <v>45147.576527777775</v>
      </c>
      <c r="E279" t="s">
        <v>488</v>
      </c>
      <c r="J279">
        <v>1604</v>
      </c>
      <c r="K279" t="s">
        <v>41</v>
      </c>
      <c r="L279">
        <v>5</v>
      </c>
      <c r="M279">
        <v>7</v>
      </c>
      <c r="N279">
        <v>3</v>
      </c>
      <c r="O279">
        <v>3</v>
      </c>
      <c r="P279">
        <v>2</v>
      </c>
      <c r="Q279">
        <v>5</v>
      </c>
      <c r="R279">
        <v>3</v>
      </c>
      <c r="S279">
        <v>6</v>
      </c>
      <c r="T279">
        <v>5</v>
      </c>
      <c r="U279">
        <v>4</v>
      </c>
      <c r="V279">
        <v>5</v>
      </c>
      <c r="W279">
        <v>6</v>
      </c>
      <c r="X279">
        <v>4</v>
      </c>
      <c r="Y279">
        <v>5</v>
      </c>
      <c r="AL279">
        <v>2</v>
      </c>
      <c r="AM279">
        <v>3</v>
      </c>
      <c r="AN279">
        <v>4</v>
      </c>
      <c r="AO279">
        <v>5</v>
      </c>
      <c r="AP279">
        <v>5</v>
      </c>
      <c r="AQ279">
        <v>6</v>
      </c>
      <c r="AR279">
        <v>2</v>
      </c>
      <c r="AS279">
        <v>1</v>
      </c>
      <c r="AT279">
        <v>2</v>
      </c>
      <c r="AU279">
        <v>5</v>
      </c>
      <c r="AV279">
        <v>5</v>
      </c>
      <c r="AW279">
        <v>5</v>
      </c>
      <c r="AX279" s="9">
        <f t="shared" si="71"/>
        <v>5</v>
      </c>
      <c r="AY279" s="10">
        <f t="shared" si="72"/>
        <v>2</v>
      </c>
      <c r="AZ279" s="9" t="str">
        <f t="shared" si="73"/>
        <v>N/A</v>
      </c>
      <c r="BA279" s="10" t="str">
        <f t="shared" si="74"/>
        <v>N/A</v>
      </c>
      <c r="BB279" s="10" t="str">
        <f t="shared" si="75"/>
        <v>N/A</v>
      </c>
      <c r="BC279" s="10" t="str">
        <f t="shared" si="76"/>
        <v>N/A</v>
      </c>
      <c r="BD279" s="9" t="str">
        <f t="shared" si="77"/>
        <v>N/A</v>
      </c>
      <c r="BE279" s="9">
        <f t="shared" si="78"/>
        <v>3.2</v>
      </c>
      <c r="BF279" s="10">
        <f t="shared" si="79"/>
        <v>2</v>
      </c>
      <c r="BG279">
        <f t="shared" si="80"/>
        <v>11</v>
      </c>
      <c r="BH279" t="str">
        <f t="shared" si="81"/>
        <v>N/A</v>
      </c>
      <c r="BI279" t="str">
        <f t="shared" si="82"/>
        <v>N/A</v>
      </c>
      <c r="BJ279" t="str">
        <f t="shared" si="83"/>
        <v>N/A</v>
      </c>
      <c r="BK279">
        <f t="shared" si="84"/>
        <v>4</v>
      </c>
      <c r="BL279" t="str">
        <f t="shared" si="85"/>
        <v>N/A</v>
      </c>
    </row>
    <row r="280" spans="1:64" x14ac:dyDescent="0.2">
      <c r="A280">
        <v>114385787480</v>
      </c>
      <c r="B280">
        <v>426449233</v>
      </c>
      <c r="C280" s="1">
        <v>45147.028946759259</v>
      </c>
      <c r="D280" s="1">
        <v>45147.035243055558</v>
      </c>
      <c r="E280" t="s">
        <v>489</v>
      </c>
      <c r="J280">
        <v>1608</v>
      </c>
      <c r="K280" t="s">
        <v>53</v>
      </c>
      <c r="L280">
        <v>7</v>
      </c>
      <c r="M280">
        <v>7</v>
      </c>
      <c r="N280">
        <v>5</v>
      </c>
      <c r="O280">
        <v>6</v>
      </c>
      <c r="P280">
        <v>1</v>
      </c>
      <c r="Q280">
        <v>7</v>
      </c>
      <c r="R280">
        <v>1</v>
      </c>
      <c r="S280">
        <v>7</v>
      </c>
      <c r="T280">
        <v>7</v>
      </c>
      <c r="U280">
        <v>7</v>
      </c>
      <c r="V280">
        <v>5</v>
      </c>
      <c r="W280">
        <v>6</v>
      </c>
      <c r="X280">
        <v>4</v>
      </c>
      <c r="Y280">
        <v>4</v>
      </c>
      <c r="AC280">
        <v>6</v>
      </c>
      <c r="AD280">
        <v>5</v>
      </c>
      <c r="AE280">
        <v>6</v>
      </c>
      <c r="AL280">
        <v>3</v>
      </c>
      <c r="AM280">
        <v>1</v>
      </c>
      <c r="AN280">
        <v>2</v>
      </c>
      <c r="AO280">
        <v>6</v>
      </c>
      <c r="AP280">
        <v>6</v>
      </c>
      <c r="AQ280">
        <v>6</v>
      </c>
      <c r="AR280">
        <v>1</v>
      </c>
      <c r="AS280">
        <v>1</v>
      </c>
      <c r="AT280">
        <v>1</v>
      </c>
      <c r="AU280">
        <v>4</v>
      </c>
      <c r="AV280">
        <v>4</v>
      </c>
      <c r="AW280">
        <v>4</v>
      </c>
      <c r="AX280" s="9">
        <f t="shared" si="71"/>
        <v>7</v>
      </c>
      <c r="AY280" s="10">
        <f t="shared" si="72"/>
        <v>1</v>
      </c>
      <c r="AZ280" s="9">
        <f t="shared" si="73"/>
        <v>4</v>
      </c>
      <c r="BA280" s="10">
        <f t="shared" si="74"/>
        <v>3</v>
      </c>
      <c r="BB280" s="10">
        <f t="shared" si="75"/>
        <v>5</v>
      </c>
      <c r="BC280" s="10">
        <f t="shared" si="76"/>
        <v>4</v>
      </c>
      <c r="BD280" s="9">
        <f t="shared" si="77"/>
        <v>2</v>
      </c>
      <c r="BE280" s="9">
        <f t="shared" si="78"/>
        <v>4</v>
      </c>
      <c r="BF280" s="10">
        <f t="shared" si="79"/>
        <v>5</v>
      </c>
      <c r="BG280">
        <f t="shared" si="80"/>
        <v>15</v>
      </c>
      <c r="BH280">
        <f t="shared" si="81"/>
        <v>2.3333333333333335</v>
      </c>
      <c r="BI280">
        <f t="shared" si="82"/>
        <v>4</v>
      </c>
      <c r="BJ280">
        <f t="shared" si="83"/>
        <v>5</v>
      </c>
      <c r="BK280">
        <f t="shared" si="84"/>
        <v>5</v>
      </c>
      <c r="BL280">
        <f t="shared" si="85"/>
        <v>5</v>
      </c>
    </row>
    <row r="281" spans="1:64" x14ac:dyDescent="0.2">
      <c r="A281">
        <v>114385691208</v>
      </c>
      <c r="B281">
        <v>426449233</v>
      </c>
      <c r="C281" s="1">
        <v>45146.898865740739</v>
      </c>
      <c r="D281" s="1">
        <v>45146.913182870368</v>
      </c>
      <c r="E281" t="s">
        <v>490</v>
      </c>
      <c r="J281">
        <v>1620</v>
      </c>
      <c r="K281" t="s">
        <v>47</v>
      </c>
      <c r="L281">
        <v>2</v>
      </c>
      <c r="M281">
        <v>4</v>
      </c>
      <c r="N281">
        <v>1</v>
      </c>
      <c r="O281">
        <v>3</v>
      </c>
      <c r="P281">
        <v>1</v>
      </c>
      <c r="Q281">
        <v>6</v>
      </c>
      <c r="R281">
        <v>5</v>
      </c>
      <c r="S281">
        <v>5</v>
      </c>
      <c r="T281">
        <v>5</v>
      </c>
      <c r="U281">
        <v>6</v>
      </c>
      <c r="V281">
        <v>2</v>
      </c>
      <c r="W281">
        <v>6</v>
      </c>
      <c r="X281">
        <v>4</v>
      </c>
      <c r="Y281">
        <v>7</v>
      </c>
      <c r="Z281">
        <v>4</v>
      </c>
      <c r="AA281">
        <v>3</v>
      </c>
      <c r="AB281">
        <v>3</v>
      </c>
      <c r="AL281">
        <v>3</v>
      </c>
      <c r="AM281">
        <v>4</v>
      </c>
      <c r="AN281">
        <v>4</v>
      </c>
      <c r="AO281">
        <v>2</v>
      </c>
      <c r="AP281">
        <v>1</v>
      </c>
      <c r="AQ281">
        <v>2</v>
      </c>
      <c r="AR281">
        <v>3</v>
      </c>
      <c r="AS281">
        <v>3</v>
      </c>
      <c r="AT281">
        <v>3</v>
      </c>
      <c r="AU281">
        <v>3</v>
      </c>
      <c r="AV281">
        <v>3</v>
      </c>
      <c r="AW281">
        <v>3</v>
      </c>
      <c r="AX281" s="9">
        <f t="shared" si="71"/>
        <v>5.333333333333333</v>
      </c>
      <c r="AY281" s="10">
        <f t="shared" si="72"/>
        <v>7</v>
      </c>
      <c r="AZ281" s="9">
        <f t="shared" si="73"/>
        <v>2</v>
      </c>
      <c r="BA281" s="10">
        <f t="shared" si="74"/>
        <v>1</v>
      </c>
      <c r="BB281" s="10">
        <f t="shared" si="75"/>
        <v>3</v>
      </c>
      <c r="BC281" s="10">
        <f t="shared" si="76"/>
        <v>2</v>
      </c>
      <c r="BD281" s="9">
        <f t="shared" si="77"/>
        <v>1.6666666666666667</v>
      </c>
      <c r="BE281" s="9">
        <f t="shared" si="78"/>
        <v>3.2</v>
      </c>
      <c r="BF281" s="10">
        <f t="shared" si="79"/>
        <v>3.25</v>
      </c>
      <c r="BG281">
        <f t="shared" si="80"/>
        <v>6</v>
      </c>
      <c r="BH281">
        <f t="shared" si="81"/>
        <v>2.5555555555555554</v>
      </c>
      <c r="BI281">
        <f t="shared" si="82"/>
        <v>1.6666666666666665</v>
      </c>
      <c r="BJ281">
        <f t="shared" si="83"/>
        <v>3</v>
      </c>
      <c r="BK281">
        <f t="shared" si="84"/>
        <v>3</v>
      </c>
      <c r="BL281">
        <f t="shared" si="85"/>
        <v>1.9999999999999998</v>
      </c>
    </row>
  </sheetData>
  <autoFilter ref="A1:AW1" xr:uid="{00000000-0001-0000-0000-000000000000}">
    <sortState xmlns:xlrd2="http://schemas.microsoft.com/office/spreadsheetml/2017/richdata2" ref="A2:AW281">
      <sortCondition ref="J1:J28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96D6-E9CC-3745-8560-DD62683D3A72}">
  <dimension ref="A1:BJ102"/>
  <sheetViews>
    <sheetView topLeftCell="AP66" workbookViewId="0">
      <selection activeCell="K1" sqref="K1:BJ1"/>
    </sheetView>
  </sheetViews>
  <sheetFormatPr baseColWidth="10" defaultRowHeight="15" x14ac:dyDescent="0.2"/>
  <cols>
    <col min="3" max="3" width="21.83203125" customWidth="1"/>
    <col min="25" max="25" width="10.83203125" style="31"/>
  </cols>
  <sheetData>
    <row r="1" spans="1:62" x14ac:dyDescent="0.2">
      <c r="A1" s="3" t="s">
        <v>0</v>
      </c>
      <c r="B1" s="4" t="s">
        <v>1</v>
      </c>
      <c r="C1" s="4" t="s">
        <v>2</v>
      </c>
      <c r="D1" s="4" t="s">
        <v>3</v>
      </c>
      <c r="E1" s="4" t="s">
        <v>4</v>
      </c>
      <c r="F1" s="4" t="s">
        <v>5</v>
      </c>
      <c r="G1" s="4" t="s">
        <v>6</v>
      </c>
      <c r="H1" s="4" t="s">
        <v>7</v>
      </c>
      <c r="I1" s="4" t="s">
        <v>8</v>
      </c>
      <c r="J1" s="4" t="s">
        <v>296</v>
      </c>
      <c r="K1" s="4" t="s">
        <v>10</v>
      </c>
      <c r="L1" s="4" t="s">
        <v>11</v>
      </c>
      <c r="M1" s="4" t="s">
        <v>12</v>
      </c>
      <c r="N1" s="4" t="s">
        <v>13</v>
      </c>
      <c r="O1" s="4" t="s">
        <v>14</v>
      </c>
      <c r="P1" s="4" t="s">
        <v>15</v>
      </c>
      <c r="Q1" s="4" t="s">
        <v>16</v>
      </c>
      <c r="R1" s="4" t="s">
        <v>17</v>
      </c>
      <c r="S1" s="4" t="s">
        <v>18</v>
      </c>
      <c r="T1" s="4" t="s">
        <v>19</v>
      </c>
      <c r="U1" s="4" t="s">
        <v>20</v>
      </c>
      <c r="V1" s="4" t="s">
        <v>21</v>
      </c>
      <c r="W1" s="4" t="s">
        <v>22</v>
      </c>
      <c r="X1" s="4" t="s">
        <v>23</v>
      </c>
      <c r="Y1" s="36" t="s">
        <v>24</v>
      </c>
      <c r="Z1" s="4" t="s">
        <v>25</v>
      </c>
      <c r="AA1" s="4" t="s">
        <v>26</v>
      </c>
      <c r="AB1" s="4" t="s">
        <v>27</v>
      </c>
      <c r="AC1" s="4" t="s">
        <v>28</v>
      </c>
      <c r="AD1" s="4" t="s">
        <v>29</v>
      </c>
      <c r="AE1" s="4" t="s">
        <v>30</v>
      </c>
      <c r="AF1" s="4" t="s">
        <v>31</v>
      </c>
      <c r="AG1" s="4" t="s">
        <v>32</v>
      </c>
      <c r="AH1" s="4" t="s">
        <v>33</v>
      </c>
      <c r="AI1" s="4" t="s">
        <v>34</v>
      </c>
      <c r="AJ1" s="4" t="s">
        <v>35</v>
      </c>
      <c r="AK1" s="4" t="s">
        <v>36</v>
      </c>
      <c r="AL1" s="5" t="s">
        <v>37</v>
      </c>
      <c r="AM1" s="5" t="s">
        <v>38</v>
      </c>
      <c r="AN1" s="5" t="s">
        <v>39</v>
      </c>
      <c r="AO1" s="6" t="s">
        <v>37</v>
      </c>
      <c r="AP1" s="6" t="s">
        <v>38</v>
      </c>
      <c r="AQ1" s="6" t="s">
        <v>39</v>
      </c>
      <c r="AR1" s="7" t="s">
        <v>37</v>
      </c>
      <c r="AS1" s="7" t="s">
        <v>38</v>
      </c>
      <c r="AT1" s="7" t="s">
        <v>39</v>
      </c>
      <c r="AU1" s="8" t="s">
        <v>37</v>
      </c>
      <c r="AV1" s="8" t="s">
        <v>38</v>
      </c>
      <c r="AW1" s="8" t="s">
        <v>39</v>
      </c>
      <c r="AX1" s="4" t="s">
        <v>382</v>
      </c>
      <c r="AY1" s="11" t="s">
        <v>417</v>
      </c>
      <c r="AZ1" s="11" t="s">
        <v>418</v>
      </c>
      <c r="BA1" s="11" t="s">
        <v>419</v>
      </c>
      <c r="BB1" s="11" t="s">
        <v>420</v>
      </c>
      <c r="BC1" s="11" t="s">
        <v>421</v>
      </c>
      <c r="BD1" s="11" t="s">
        <v>422</v>
      </c>
      <c r="BE1" s="11" t="s">
        <v>423</v>
      </c>
      <c r="BF1" s="11" t="s">
        <v>424</v>
      </c>
      <c r="BG1" s="11" t="s">
        <v>425</v>
      </c>
      <c r="BH1" s="12" t="s">
        <v>426</v>
      </c>
      <c r="BI1" s="2" t="s">
        <v>427</v>
      </c>
      <c r="BJ1" s="11" t="s">
        <v>569</v>
      </c>
    </row>
    <row r="2" spans="1:62" x14ac:dyDescent="0.2">
      <c r="A2">
        <v>118386226031</v>
      </c>
      <c r="B2">
        <v>451956475</v>
      </c>
      <c r="C2" s="1">
        <v>45141.461516203701</v>
      </c>
      <c r="D2" s="1">
        <v>45141.464537037034</v>
      </c>
      <c r="E2" t="s">
        <v>477</v>
      </c>
      <c r="J2">
        <v>1500</v>
      </c>
      <c r="K2" t="s">
        <v>43</v>
      </c>
      <c r="L2">
        <v>4</v>
      </c>
      <c r="M2">
        <v>5</v>
      </c>
      <c r="N2">
        <v>3</v>
      </c>
      <c r="O2">
        <v>4</v>
      </c>
      <c r="P2">
        <v>1</v>
      </c>
      <c r="Q2">
        <v>7</v>
      </c>
      <c r="R2">
        <v>3</v>
      </c>
      <c r="S2">
        <v>6</v>
      </c>
      <c r="T2">
        <v>5</v>
      </c>
      <c r="U2">
        <v>5</v>
      </c>
      <c r="V2">
        <v>3</v>
      </c>
      <c r="W2">
        <v>4</v>
      </c>
      <c r="X2">
        <v>1</v>
      </c>
      <c r="Y2" s="31">
        <v>4</v>
      </c>
      <c r="AI2">
        <v>3</v>
      </c>
      <c r="AJ2">
        <v>5</v>
      </c>
      <c r="AK2">
        <v>6</v>
      </c>
      <c r="AL2">
        <v>4</v>
      </c>
      <c r="AM2">
        <v>1</v>
      </c>
      <c r="AN2">
        <v>4</v>
      </c>
      <c r="AO2">
        <v>4</v>
      </c>
      <c r="AP2">
        <v>4</v>
      </c>
      <c r="AQ2">
        <v>4</v>
      </c>
      <c r="AR2">
        <v>1</v>
      </c>
      <c r="AS2">
        <v>1</v>
      </c>
      <c r="AT2">
        <v>1</v>
      </c>
      <c r="AU2">
        <v>4</v>
      </c>
      <c r="AV2">
        <v>4</v>
      </c>
      <c r="AW2">
        <v>4</v>
      </c>
      <c r="AX2">
        <v>8</v>
      </c>
      <c r="AY2" s="9">
        <f t="shared" ref="AY2:AY33" si="0">AVERAGE(S2:U2)</f>
        <v>5.333333333333333</v>
      </c>
      <c r="AZ2" s="10">
        <f t="shared" ref="AZ2:AZ33" si="1">-V2+W2-X2+Y2</f>
        <v>4</v>
      </c>
      <c r="BA2" s="9">
        <f t="shared" ref="BA2:BA33" si="2">IF(BI2="Unión por la Patria (Frente de Todos)",AVERAGE(AP2-AM2,AQ2-AN2,AO2-AL2),IF(BI2="Juntos por el Cambio",AVERAGE(AM2-AP2,AN2-AQ2,AL2-AO2),IF(BI2="La Libertad Avanza",AVERAGE(AS2-AV2,AT2-AW2,AT2-AU2),IF(BI2="Frente de Izquierda",AVERAGE(AV2-AS2,AW2-AT2,AU2-AR2),"N/A"))))</f>
        <v>3</v>
      </c>
      <c r="BB2" s="10">
        <f t="shared" ref="BB2:BB33" si="3">IF(BI2="Unión por la Patria (Frente de Todos)",(AO2-AL2),IF(BI2="Juntos por el Cambio",AVERAGE(AL2-AO2),IF(BI2="La Libertad Avanza",AVERAGE(AR2-AU2),IF(BI2="Frente de Izquierda",AVERAGE(AU2-AR2),"N/A"))))</f>
        <v>3</v>
      </c>
      <c r="BC2" s="10">
        <f t="shared" ref="BC2:BC33" si="4">IF(BI2="Unión por la Patria (Frente de Todos)",AVERAGE(AP2-AM2),IF(BI2="Juntos por el Cambio",AVERAGE(AM2-AP2),IF(BI2="La Libertad Avanza",AVERAGE(AS2-AV2),IF(BI2="Frente de Izquierda",AVERAGE(AV2-AS2),"N/A"))))</f>
        <v>3</v>
      </c>
      <c r="BD2" s="10">
        <f t="shared" ref="BD2:BD33" si="5">IF(BI2="Unión por la Patria (Frente de Todos)",AVERAGE(AQ2-AN2),IF(BI2="Juntos por el Cambio",AVERAGE(AN2-AQ2),IF(BI2="La Libertad Avanza",AVERAGE(AT2-AW2),IF(BI2="Frente de Izquierda",AVERAGE(AW2-AT2),"N/A"))))</f>
        <v>3</v>
      </c>
      <c r="BE2" s="9">
        <f t="shared" ref="BE2:BE33" si="6">IF(BI2="Unión por la Patria (Frente de Todos)",AVERAGE(AL2:AN2,AR2:AW2),IF(BI2="Juntos por el Cambio",AVERAGE(AO2:AW2),IF(BI2="La Libertad Avanza",AVERAGE(AL2:AQ2,AU2:AW2),IF(BI2="Frente de Izquierda",AVERAGE(AL2:AT2),"N/A"))))</f>
        <v>2.6666666666666665</v>
      </c>
      <c r="BF2" s="9">
        <f t="shared" ref="BF2:BF33" si="7">AVERAGE(N2:R2)</f>
        <v>3.6</v>
      </c>
      <c r="BG2" s="10">
        <f t="shared" ref="BG2:BG33" si="8">AVERAGE(Z2:AK2)</f>
        <v>4.666666666666667</v>
      </c>
      <c r="BH2">
        <f t="shared" ref="BH2:BH33" si="9">MAX(SUM(AL2:AN2),SUM(AO2:AQ2),SUM(AR2:AT2),SUM(AU2:AW2))-MIN(SUM(AL2:AN2),SUM(AO2:AQ2),SUM(AR2:AT2),SUM(AU2:AW2))</f>
        <v>9</v>
      </c>
      <c r="BI2" t="s">
        <v>43</v>
      </c>
      <c r="BJ2">
        <f>IF(K2="Unión por la Patria (Frente de Todos)",AP2-MIN(AM2,AS2,AV2),IF(K2="Juntos por el Cambio",AM2-MIN(AP2,AS2,AV2),IF(K2="La Libertad Avanza",AS2-MIN(AV2,AP2,AM2),IF(K2="Frente de Izquierda",AV2-MIN(AS2,AP2,AM2),"N/A"))))</f>
        <v>3</v>
      </c>
    </row>
    <row r="3" spans="1:62" x14ac:dyDescent="0.2">
      <c r="A3">
        <v>118386225834</v>
      </c>
      <c r="B3">
        <v>451956475</v>
      </c>
      <c r="C3" s="1">
        <v>45141.461435185185</v>
      </c>
      <c r="D3" s="1">
        <v>45141.463182870371</v>
      </c>
      <c r="E3" t="s">
        <v>481</v>
      </c>
      <c r="J3">
        <v>1532</v>
      </c>
      <c r="K3" t="s">
        <v>53</v>
      </c>
      <c r="L3">
        <v>7</v>
      </c>
      <c r="M3">
        <v>7</v>
      </c>
      <c r="N3">
        <v>4</v>
      </c>
      <c r="O3">
        <v>7</v>
      </c>
      <c r="P3">
        <v>1</v>
      </c>
      <c r="Q3">
        <v>7</v>
      </c>
      <c r="R3">
        <v>1</v>
      </c>
      <c r="S3">
        <v>7</v>
      </c>
      <c r="T3">
        <v>7</v>
      </c>
      <c r="U3">
        <v>7</v>
      </c>
      <c r="V3">
        <v>4</v>
      </c>
      <c r="W3">
        <v>4</v>
      </c>
      <c r="X3">
        <v>2</v>
      </c>
      <c r="Y3" s="31">
        <v>3</v>
      </c>
      <c r="AC3">
        <v>6</v>
      </c>
      <c r="AD3">
        <v>6</v>
      </c>
      <c r="AE3">
        <v>6</v>
      </c>
      <c r="AL3">
        <v>1</v>
      </c>
      <c r="AM3">
        <v>1</v>
      </c>
      <c r="AN3">
        <v>2</v>
      </c>
      <c r="AO3">
        <v>5</v>
      </c>
      <c r="AP3">
        <v>6</v>
      </c>
      <c r="AQ3">
        <v>6</v>
      </c>
      <c r="AR3">
        <v>1</v>
      </c>
      <c r="AS3">
        <v>1</v>
      </c>
      <c r="AT3">
        <v>1</v>
      </c>
      <c r="AU3">
        <v>4</v>
      </c>
      <c r="AV3">
        <v>3</v>
      </c>
      <c r="AW3">
        <v>3</v>
      </c>
      <c r="AX3">
        <v>8</v>
      </c>
      <c r="AY3" s="9">
        <f t="shared" si="0"/>
        <v>7</v>
      </c>
      <c r="AZ3" s="10">
        <f t="shared" si="1"/>
        <v>1</v>
      </c>
      <c r="BA3" s="9">
        <f t="shared" si="2"/>
        <v>4.333333333333333</v>
      </c>
      <c r="BB3" s="10">
        <f t="shared" si="3"/>
        <v>4</v>
      </c>
      <c r="BC3" s="10">
        <f t="shared" si="4"/>
        <v>5</v>
      </c>
      <c r="BD3" s="10">
        <f t="shared" si="5"/>
        <v>4</v>
      </c>
      <c r="BE3" s="9">
        <f t="shared" si="6"/>
        <v>1.8888888888888888</v>
      </c>
      <c r="BF3" s="9">
        <f t="shared" si="7"/>
        <v>4</v>
      </c>
      <c r="BG3" s="10">
        <f t="shared" si="8"/>
        <v>6</v>
      </c>
      <c r="BH3">
        <f t="shared" si="9"/>
        <v>14</v>
      </c>
      <c r="BI3" t="s">
        <v>53</v>
      </c>
      <c r="BJ3">
        <f t="shared" ref="BJ3:BJ66" si="10">IF(K3="Unión por la Patria (Frente de Todos)",AP3-MIN(AM3,AS3,AV3),IF(K3="Juntos por el Cambio",AM3-MIN(AP3,AS3,AV3),IF(K3="La Libertad Avanza",AS3-MIN(AV3,AP3,AM3),IF(K3="Frente de Izquierda",AV3-MIN(AS3,AP3,AM3),"N/A"))))</f>
        <v>5</v>
      </c>
    </row>
    <row r="4" spans="1:62" x14ac:dyDescent="0.2">
      <c r="A4">
        <v>118386226162</v>
      </c>
      <c r="B4">
        <v>451956475</v>
      </c>
      <c r="C4" s="1">
        <v>45141.461331018516</v>
      </c>
      <c r="D4" s="1">
        <v>45141.464143518519</v>
      </c>
      <c r="E4" t="s">
        <v>499</v>
      </c>
      <c r="J4">
        <v>725</v>
      </c>
      <c r="K4" t="s">
        <v>53</v>
      </c>
      <c r="L4">
        <v>6</v>
      </c>
      <c r="M4">
        <v>7</v>
      </c>
      <c r="N4">
        <v>5</v>
      </c>
      <c r="O4">
        <v>2</v>
      </c>
      <c r="P4">
        <v>1</v>
      </c>
      <c r="Q4">
        <v>7</v>
      </c>
      <c r="R4">
        <v>3</v>
      </c>
      <c r="S4">
        <v>7</v>
      </c>
      <c r="T4">
        <v>6</v>
      </c>
      <c r="U4">
        <v>7</v>
      </c>
      <c r="V4">
        <v>2</v>
      </c>
      <c r="W4">
        <v>6</v>
      </c>
      <c r="X4">
        <v>2</v>
      </c>
      <c r="Y4" s="31">
        <v>6</v>
      </c>
      <c r="AC4">
        <v>4</v>
      </c>
      <c r="AD4">
        <v>2</v>
      </c>
      <c r="AE4">
        <v>3</v>
      </c>
      <c r="AL4">
        <v>3</v>
      </c>
      <c r="AM4">
        <v>4</v>
      </c>
      <c r="AN4">
        <v>4</v>
      </c>
      <c r="AO4">
        <v>4</v>
      </c>
      <c r="AP4">
        <v>5</v>
      </c>
      <c r="AQ4">
        <v>5</v>
      </c>
      <c r="AR4">
        <v>1</v>
      </c>
      <c r="AS4">
        <v>1</v>
      </c>
      <c r="AT4">
        <v>2</v>
      </c>
      <c r="AU4">
        <v>4</v>
      </c>
      <c r="AV4">
        <v>3</v>
      </c>
      <c r="AW4">
        <v>5</v>
      </c>
      <c r="AX4">
        <v>6</v>
      </c>
      <c r="AY4" s="9">
        <f t="shared" si="0"/>
        <v>6.666666666666667</v>
      </c>
      <c r="AZ4" s="10">
        <f t="shared" si="1"/>
        <v>8</v>
      </c>
      <c r="BA4" s="9">
        <f t="shared" si="2"/>
        <v>1</v>
      </c>
      <c r="BB4" s="10">
        <f t="shared" si="3"/>
        <v>1</v>
      </c>
      <c r="BC4" s="10">
        <f t="shared" si="4"/>
        <v>1</v>
      </c>
      <c r="BD4" s="10">
        <f t="shared" si="5"/>
        <v>1</v>
      </c>
      <c r="BE4" s="9">
        <f t="shared" si="6"/>
        <v>3</v>
      </c>
      <c r="BF4" s="9">
        <f t="shared" si="7"/>
        <v>3.6</v>
      </c>
      <c r="BG4" s="10">
        <f t="shared" si="8"/>
        <v>3</v>
      </c>
      <c r="BH4">
        <f t="shared" si="9"/>
        <v>10</v>
      </c>
      <c r="BI4" t="s">
        <v>53</v>
      </c>
      <c r="BJ4">
        <f t="shared" si="10"/>
        <v>4</v>
      </c>
    </row>
    <row r="5" spans="1:62" x14ac:dyDescent="0.2">
      <c r="A5">
        <v>118385715318</v>
      </c>
      <c r="B5">
        <v>451956475</v>
      </c>
      <c r="C5" s="1">
        <v>45140.814837962964</v>
      </c>
      <c r="D5" s="1">
        <v>45140.817407407405</v>
      </c>
      <c r="E5" t="s">
        <v>82</v>
      </c>
      <c r="J5">
        <v>1181</v>
      </c>
      <c r="K5" t="s">
        <v>47</v>
      </c>
      <c r="L5">
        <v>5</v>
      </c>
      <c r="M5">
        <v>6</v>
      </c>
      <c r="N5">
        <v>4</v>
      </c>
      <c r="O5">
        <v>7</v>
      </c>
      <c r="P5">
        <v>7</v>
      </c>
      <c r="Q5">
        <v>5</v>
      </c>
      <c r="R5">
        <v>5</v>
      </c>
      <c r="S5">
        <v>6</v>
      </c>
      <c r="T5">
        <v>6</v>
      </c>
      <c r="U5">
        <v>6</v>
      </c>
      <c r="V5">
        <v>2</v>
      </c>
      <c r="W5">
        <v>7</v>
      </c>
      <c r="X5">
        <v>3</v>
      </c>
      <c r="Y5" s="31">
        <v>7</v>
      </c>
      <c r="Z5">
        <v>3</v>
      </c>
      <c r="AA5">
        <v>3</v>
      </c>
      <c r="AB5">
        <v>3</v>
      </c>
      <c r="AL5">
        <v>4</v>
      </c>
      <c r="AM5">
        <v>4</v>
      </c>
      <c r="AN5">
        <v>4</v>
      </c>
      <c r="AO5">
        <v>3</v>
      </c>
      <c r="AP5">
        <v>3</v>
      </c>
      <c r="AQ5">
        <v>3</v>
      </c>
      <c r="AR5">
        <v>2</v>
      </c>
      <c r="AS5">
        <v>2</v>
      </c>
      <c r="AT5">
        <v>2</v>
      </c>
      <c r="AU5">
        <v>2</v>
      </c>
      <c r="AV5">
        <v>2</v>
      </c>
      <c r="AW5">
        <v>2</v>
      </c>
      <c r="AX5">
        <v>8</v>
      </c>
      <c r="AY5" s="9">
        <f t="shared" si="0"/>
        <v>6</v>
      </c>
      <c r="AZ5" s="10">
        <f t="shared" si="1"/>
        <v>9</v>
      </c>
      <c r="BA5" s="9">
        <f t="shared" si="2"/>
        <v>1</v>
      </c>
      <c r="BB5" s="10">
        <f t="shared" si="3"/>
        <v>1</v>
      </c>
      <c r="BC5" s="10">
        <f t="shared" si="4"/>
        <v>1</v>
      </c>
      <c r="BD5" s="10">
        <f t="shared" si="5"/>
        <v>1</v>
      </c>
      <c r="BE5" s="9">
        <f t="shared" si="6"/>
        <v>2.3333333333333335</v>
      </c>
      <c r="BF5" s="9">
        <f t="shared" si="7"/>
        <v>5.6</v>
      </c>
      <c r="BG5" s="10">
        <f t="shared" si="8"/>
        <v>3</v>
      </c>
      <c r="BH5">
        <f t="shared" si="9"/>
        <v>6</v>
      </c>
      <c r="BI5" t="s">
        <v>47</v>
      </c>
      <c r="BJ5">
        <f t="shared" si="10"/>
        <v>2</v>
      </c>
    </row>
    <row r="6" spans="1:62" x14ac:dyDescent="0.2">
      <c r="A6">
        <v>118385708959</v>
      </c>
      <c r="B6">
        <v>451956475</v>
      </c>
      <c r="C6" s="1">
        <v>45140.808842592596</v>
      </c>
      <c r="D6" s="1">
        <v>45140.810972222222</v>
      </c>
      <c r="E6" t="s">
        <v>500</v>
      </c>
      <c r="J6">
        <v>169</v>
      </c>
      <c r="K6" t="s">
        <v>41</v>
      </c>
      <c r="L6">
        <v>1</v>
      </c>
      <c r="M6">
        <v>7</v>
      </c>
      <c r="N6">
        <v>4</v>
      </c>
      <c r="O6">
        <v>3</v>
      </c>
      <c r="P6">
        <v>4</v>
      </c>
      <c r="Q6">
        <v>1</v>
      </c>
      <c r="R6">
        <v>3</v>
      </c>
      <c r="S6">
        <v>7</v>
      </c>
      <c r="T6">
        <v>7</v>
      </c>
      <c r="U6">
        <v>7</v>
      </c>
      <c r="V6">
        <v>1</v>
      </c>
      <c r="W6">
        <v>7</v>
      </c>
      <c r="X6">
        <v>1</v>
      </c>
      <c r="Y6" s="31">
        <v>7</v>
      </c>
      <c r="AL6">
        <v>4</v>
      </c>
      <c r="AM6">
        <v>5</v>
      </c>
      <c r="AN6">
        <v>4</v>
      </c>
      <c r="AO6">
        <v>4</v>
      </c>
      <c r="AP6">
        <v>4</v>
      </c>
      <c r="AQ6">
        <v>4</v>
      </c>
      <c r="AR6">
        <v>5</v>
      </c>
      <c r="AS6">
        <v>5</v>
      </c>
      <c r="AT6">
        <v>5</v>
      </c>
      <c r="AU6">
        <v>3</v>
      </c>
      <c r="AV6">
        <v>3</v>
      </c>
      <c r="AW6">
        <v>3</v>
      </c>
      <c r="AX6">
        <v>8</v>
      </c>
      <c r="AY6" s="9">
        <f t="shared" si="0"/>
        <v>7</v>
      </c>
      <c r="AZ6" s="10">
        <f t="shared" si="1"/>
        <v>12</v>
      </c>
      <c r="BA6" s="9" t="str">
        <f t="shared" si="2"/>
        <v>N/A</v>
      </c>
      <c r="BB6" s="10" t="str">
        <f t="shared" si="3"/>
        <v>N/A</v>
      </c>
      <c r="BC6" s="10" t="str">
        <f t="shared" si="4"/>
        <v>N/A</v>
      </c>
      <c r="BD6" s="10" t="str">
        <f t="shared" si="5"/>
        <v>N/A</v>
      </c>
      <c r="BE6" s="9" t="str">
        <f t="shared" si="6"/>
        <v>N/A</v>
      </c>
      <c r="BF6" s="9">
        <f t="shared" si="7"/>
        <v>3</v>
      </c>
      <c r="BG6" s="10" t="e">
        <f t="shared" si="8"/>
        <v>#DIV/0!</v>
      </c>
      <c r="BH6">
        <f t="shared" si="9"/>
        <v>6</v>
      </c>
      <c r="BI6" t="s">
        <v>41</v>
      </c>
      <c r="BJ6" t="str">
        <f t="shared" si="10"/>
        <v>N/A</v>
      </c>
    </row>
    <row r="7" spans="1:62" x14ac:dyDescent="0.2">
      <c r="A7">
        <v>118385656597</v>
      </c>
      <c r="B7">
        <v>451956475</v>
      </c>
      <c r="C7" s="1">
        <v>45140.755486111113</v>
      </c>
      <c r="D7" s="1">
        <v>45140.756979166668</v>
      </c>
      <c r="E7" t="s">
        <v>132</v>
      </c>
      <c r="J7">
        <v>1081</v>
      </c>
      <c r="K7" t="s">
        <v>49</v>
      </c>
      <c r="L7">
        <v>6</v>
      </c>
      <c r="M7">
        <v>4</v>
      </c>
      <c r="N7">
        <v>2</v>
      </c>
      <c r="O7">
        <v>1</v>
      </c>
      <c r="P7">
        <v>7</v>
      </c>
      <c r="Q7">
        <v>6</v>
      </c>
      <c r="R7">
        <v>7</v>
      </c>
      <c r="S7">
        <v>6</v>
      </c>
      <c r="T7">
        <v>5</v>
      </c>
      <c r="U7">
        <v>7</v>
      </c>
      <c r="V7">
        <v>1</v>
      </c>
      <c r="W7">
        <v>7</v>
      </c>
      <c r="X7">
        <v>1</v>
      </c>
      <c r="Y7" s="31">
        <v>7</v>
      </c>
      <c r="AF7">
        <v>6</v>
      </c>
      <c r="AG7">
        <v>6</v>
      </c>
      <c r="AH7">
        <v>6</v>
      </c>
      <c r="AL7">
        <v>4</v>
      </c>
      <c r="AM7">
        <v>5</v>
      </c>
      <c r="AN7">
        <v>5</v>
      </c>
      <c r="AO7">
        <v>2</v>
      </c>
      <c r="AP7">
        <v>1</v>
      </c>
      <c r="AQ7">
        <v>3</v>
      </c>
      <c r="AR7">
        <v>5</v>
      </c>
      <c r="AS7">
        <v>5</v>
      </c>
      <c r="AT7">
        <v>5</v>
      </c>
      <c r="AU7">
        <v>2</v>
      </c>
      <c r="AV7">
        <v>1</v>
      </c>
      <c r="AW7">
        <v>2</v>
      </c>
      <c r="AX7">
        <v>7</v>
      </c>
      <c r="AY7" s="9">
        <f t="shared" si="0"/>
        <v>6</v>
      </c>
      <c r="AZ7" s="10">
        <f t="shared" si="1"/>
        <v>12</v>
      </c>
      <c r="BA7" s="9">
        <f t="shared" si="2"/>
        <v>3.3333333333333335</v>
      </c>
      <c r="BB7" s="10">
        <f t="shared" si="3"/>
        <v>3</v>
      </c>
      <c r="BC7" s="10">
        <f t="shared" si="4"/>
        <v>4</v>
      </c>
      <c r="BD7" s="10">
        <f t="shared" si="5"/>
        <v>3</v>
      </c>
      <c r="BE7" s="9">
        <f t="shared" si="6"/>
        <v>2.7777777777777777</v>
      </c>
      <c r="BF7" s="9">
        <f t="shared" si="7"/>
        <v>4.5999999999999996</v>
      </c>
      <c r="BG7" s="10">
        <f t="shared" si="8"/>
        <v>6</v>
      </c>
      <c r="BH7">
        <f t="shared" si="9"/>
        <v>10</v>
      </c>
      <c r="BI7" t="s">
        <v>49</v>
      </c>
      <c r="BJ7">
        <f t="shared" si="10"/>
        <v>4</v>
      </c>
    </row>
    <row r="8" spans="1:62" x14ac:dyDescent="0.2">
      <c r="A8">
        <v>118385656746</v>
      </c>
      <c r="B8">
        <v>451956475</v>
      </c>
      <c r="C8" s="1">
        <v>45140.755416666667</v>
      </c>
      <c r="D8" s="1">
        <v>45140.758287037039</v>
      </c>
      <c r="E8" t="s">
        <v>501</v>
      </c>
      <c r="J8">
        <v>121</v>
      </c>
      <c r="K8" t="s">
        <v>53</v>
      </c>
      <c r="L8">
        <v>3</v>
      </c>
      <c r="M8">
        <v>7</v>
      </c>
      <c r="N8">
        <v>2</v>
      </c>
      <c r="O8">
        <v>5</v>
      </c>
      <c r="P8">
        <v>1</v>
      </c>
      <c r="Q8">
        <v>7</v>
      </c>
      <c r="R8">
        <v>1</v>
      </c>
      <c r="S8">
        <v>7</v>
      </c>
      <c r="T8">
        <v>5</v>
      </c>
      <c r="U8">
        <v>7</v>
      </c>
      <c r="V8">
        <v>3</v>
      </c>
      <c r="W8">
        <v>7</v>
      </c>
      <c r="X8">
        <v>2</v>
      </c>
      <c r="Y8" s="31">
        <v>7</v>
      </c>
      <c r="AC8">
        <v>5</v>
      </c>
      <c r="AD8">
        <v>2</v>
      </c>
      <c r="AE8">
        <v>5</v>
      </c>
      <c r="AL8">
        <v>2</v>
      </c>
      <c r="AM8">
        <v>2</v>
      </c>
      <c r="AN8">
        <v>4</v>
      </c>
      <c r="AO8">
        <v>3</v>
      </c>
      <c r="AP8">
        <v>4</v>
      </c>
      <c r="AQ8">
        <v>6</v>
      </c>
      <c r="AR8">
        <v>1</v>
      </c>
      <c r="AS8">
        <v>1</v>
      </c>
      <c r="AT8">
        <v>2</v>
      </c>
      <c r="AU8">
        <v>5</v>
      </c>
      <c r="AV8">
        <v>6</v>
      </c>
      <c r="AW8">
        <v>6</v>
      </c>
      <c r="AX8">
        <v>8</v>
      </c>
      <c r="AY8" s="9">
        <f t="shared" si="0"/>
        <v>6.333333333333333</v>
      </c>
      <c r="AZ8" s="10">
        <f t="shared" si="1"/>
        <v>9</v>
      </c>
      <c r="BA8" s="9">
        <f t="shared" si="2"/>
        <v>1.6666666666666667</v>
      </c>
      <c r="BB8" s="10">
        <f t="shared" si="3"/>
        <v>1</v>
      </c>
      <c r="BC8" s="10">
        <f t="shared" si="4"/>
        <v>2</v>
      </c>
      <c r="BD8" s="10">
        <f t="shared" si="5"/>
        <v>2</v>
      </c>
      <c r="BE8" s="9">
        <f t="shared" si="6"/>
        <v>3.2222222222222223</v>
      </c>
      <c r="BF8" s="9">
        <f t="shared" si="7"/>
        <v>3.2</v>
      </c>
      <c r="BG8" s="10">
        <f t="shared" si="8"/>
        <v>4</v>
      </c>
      <c r="BH8">
        <f t="shared" si="9"/>
        <v>13</v>
      </c>
      <c r="BI8" t="s">
        <v>53</v>
      </c>
      <c r="BJ8">
        <f t="shared" si="10"/>
        <v>3</v>
      </c>
    </row>
    <row r="9" spans="1:62" x14ac:dyDescent="0.2">
      <c r="A9">
        <v>118385325136</v>
      </c>
      <c r="B9">
        <v>451956475</v>
      </c>
      <c r="C9" s="1">
        <v>45140.503287037034</v>
      </c>
      <c r="D9" s="1">
        <v>45140.505462962959</v>
      </c>
      <c r="E9" t="s">
        <v>502</v>
      </c>
      <c r="J9">
        <v>1099</v>
      </c>
      <c r="K9" t="s">
        <v>49</v>
      </c>
      <c r="L9">
        <v>2</v>
      </c>
      <c r="M9">
        <v>4</v>
      </c>
      <c r="N9">
        <v>1</v>
      </c>
      <c r="O9">
        <v>1</v>
      </c>
      <c r="P9">
        <v>5</v>
      </c>
      <c r="Q9">
        <v>1</v>
      </c>
      <c r="R9">
        <v>4</v>
      </c>
      <c r="S9">
        <v>6</v>
      </c>
      <c r="T9">
        <v>5</v>
      </c>
      <c r="U9">
        <v>4</v>
      </c>
      <c r="V9">
        <v>3</v>
      </c>
      <c r="W9">
        <v>7</v>
      </c>
      <c r="X9">
        <v>2</v>
      </c>
      <c r="Y9" s="31">
        <v>7</v>
      </c>
      <c r="AF9">
        <v>2</v>
      </c>
      <c r="AG9">
        <v>2</v>
      </c>
      <c r="AH9">
        <v>3</v>
      </c>
      <c r="AL9">
        <v>4</v>
      </c>
      <c r="AM9">
        <v>4</v>
      </c>
      <c r="AN9">
        <v>5</v>
      </c>
      <c r="AO9">
        <v>2</v>
      </c>
      <c r="AP9">
        <v>1</v>
      </c>
      <c r="AQ9">
        <v>2</v>
      </c>
      <c r="AR9">
        <v>3</v>
      </c>
      <c r="AS9">
        <v>4</v>
      </c>
      <c r="AT9">
        <v>4</v>
      </c>
      <c r="AU9">
        <v>2</v>
      </c>
      <c r="AV9">
        <v>2</v>
      </c>
      <c r="AW9">
        <v>2</v>
      </c>
      <c r="AX9">
        <v>9</v>
      </c>
      <c r="AY9" s="9">
        <f t="shared" si="0"/>
        <v>5</v>
      </c>
      <c r="AZ9" s="10">
        <f t="shared" si="1"/>
        <v>9</v>
      </c>
      <c r="BA9" s="9">
        <f t="shared" si="2"/>
        <v>2</v>
      </c>
      <c r="BB9" s="10">
        <f t="shared" si="3"/>
        <v>1</v>
      </c>
      <c r="BC9" s="10">
        <f t="shared" si="4"/>
        <v>2</v>
      </c>
      <c r="BD9" s="10">
        <f t="shared" si="5"/>
        <v>2</v>
      </c>
      <c r="BE9" s="9">
        <f t="shared" si="6"/>
        <v>2.6666666666666665</v>
      </c>
      <c r="BF9" s="9">
        <f t="shared" si="7"/>
        <v>2.4</v>
      </c>
      <c r="BG9" s="10">
        <f t="shared" si="8"/>
        <v>2.3333333333333335</v>
      </c>
      <c r="BH9">
        <f t="shared" si="9"/>
        <v>8</v>
      </c>
      <c r="BI9" t="s">
        <v>49</v>
      </c>
      <c r="BJ9">
        <f t="shared" si="10"/>
        <v>3</v>
      </c>
    </row>
    <row r="10" spans="1:62" x14ac:dyDescent="0.2">
      <c r="A10">
        <v>118384638062</v>
      </c>
      <c r="B10">
        <v>451956475</v>
      </c>
      <c r="C10" s="1">
        <v>45139.755370370367</v>
      </c>
      <c r="D10" s="1">
        <v>45139.75984953704</v>
      </c>
      <c r="E10" t="s">
        <v>503</v>
      </c>
      <c r="J10">
        <v>1444</v>
      </c>
      <c r="K10" t="s">
        <v>47</v>
      </c>
      <c r="L10">
        <v>4</v>
      </c>
      <c r="M10">
        <v>4</v>
      </c>
      <c r="N10">
        <v>5</v>
      </c>
      <c r="O10">
        <v>1</v>
      </c>
      <c r="P10">
        <v>1</v>
      </c>
      <c r="Q10">
        <v>6</v>
      </c>
      <c r="R10">
        <v>4</v>
      </c>
      <c r="S10">
        <v>5</v>
      </c>
      <c r="T10">
        <v>6</v>
      </c>
      <c r="U10">
        <v>7</v>
      </c>
      <c r="V10">
        <v>2</v>
      </c>
      <c r="W10">
        <v>7</v>
      </c>
      <c r="X10">
        <v>3</v>
      </c>
      <c r="Y10" s="31">
        <v>7</v>
      </c>
      <c r="Z10">
        <v>2</v>
      </c>
      <c r="AA10">
        <v>2</v>
      </c>
      <c r="AB10">
        <v>2</v>
      </c>
      <c r="AL10">
        <v>3</v>
      </c>
      <c r="AM10">
        <v>3</v>
      </c>
      <c r="AN10">
        <v>3</v>
      </c>
      <c r="AO10">
        <v>3</v>
      </c>
      <c r="AP10">
        <v>3</v>
      </c>
      <c r="AQ10">
        <v>3</v>
      </c>
      <c r="AR10">
        <v>3</v>
      </c>
      <c r="AS10">
        <v>3</v>
      </c>
      <c r="AT10">
        <v>3</v>
      </c>
      <c r="AU10">
        <v>3</v>
      </c>
      <c r="AV10">
        <v>3</v>
      </c>
      <c r="AW10">
        <v>3</v>
      </c>
      <c r="AX10">
        <v>6</v>
      </c>
      <c r="AY10" s="9">
        <f t="shared" si="0"/>
        <v>6</v>
      </c>
      <c r="AZ10" s="10">
        <f t="shared" si="1"/>
        <v>9</v>
      </c>
      <c r="BA10" s="9">
        <f t="shared" si="2"/>
        <v>0</v>
      </c>
      <c r="BB10" s="10">
        <f t="shared" si="3"/>
        <v>0</v>
      </c>
      <c r="BC10" s="10">
        <f t="shared" si="4"/>
        <v>0</v>
      </c>
      <c r="BD10" s="10">
        <f t="shared" si="5"/>
        <v>0</v>
      </c>
      <c r="BE10" s="9">
        <f t="shared" si="6"/>
        <v>3</v>
      </c>
      <c r="BF10" s="9">
        <f t="shared" si="7"/>
        <v>3.4</v>
      </c>
      <c r="BG10" s="10">
        <f t="shared" si="8"/>
        <v>2</v>
      </c>
      <c r="BH10">
        <f t="shared" si="9"/>
        <v>0</v>
      </c>
      <c r="BI10" t="s">
        <v>47</v>
      </c>
      <c r="BJ10">
        <f t="shared" si="10"/>
        <v>0</v>
      </c>
    </row>
    <row r="11" spans="1:62" x14ac:dyDescent="0.2">
      <c r="A11">
        <v>118384636287</v>
      </c>
      <c r="B11">
        <v>451956475</v>
      </c>
      <c r="C11" s="1">
        <v>45139.754710648151</v>
      </c>
      <c r="D11" s="1">
        <v>45139.757337962961</v>
      </c>
      <c r="E11" t="s">
        <v>504</v>
      </c>
      <c r="J11">
        <v>1288</v>
      </c>
      <c r="K11" t="s">
        <v>53</v>
      </c>
      <c r="L11">
        <v>7</v>
      </c>
      <c r="M11">
        <v>7</v>
      </c>
      <c r="N11">
        <v>6</v>
      </c>
      <c r="O11">
        <v>5</v>
      </c>
      <c r="P11">
        <v>4</v>
      </c>
      <c r="Q11">
        <v>7</v>
      </c>
      <c r="R11">
        <v>1</v>
      </c>
      <c r="S11">
        <v>7</v>
      </c>
      <c r="T11">
        <v>5</v>
      </c>
      <c r="U11">
        <v>7</v>
      </c>
      <c r="V11">
        <v>4</v>
      </c>
      <c r="W11">
        <v>7</v>
      </c>
      <c r="X11">
        <v>4</v>
      </c>
      <c r="Y11" s="31">
        <v>5</v>
      </c>
      <c r="AC11">
        <v>6</v>
      </c>
      <c r="AD11">
        <v>3</v>
      </c>
      <c r="AE11">
        <v>5</v>
      </c>
      <c r="AL11">
        <v>3</v>
      </c>
      <c r="AM11">
        <v>2</v>
      </c>
      <c r="AN11">
        <v>6</v>
      </c>
      <c r="AO11">
        <v>5</v>
      </c>
      <c r="AP11">
        <v>5</v>
      </c>
      <c r="AQ11">
        <v>6</v>
      </c>
      <c r="AR11">
        <v>2</v>
      </c>
      <c r="AS11">
        <v>1</v>
      </c>
      <c r="AT11">
        <v>2</v>
      </c>
      <c r="AU11">
        <v>5</v>
      </c>
      <c r="AV11">
        <v>4</v>
      </c>
      <c r="AW11">
        <v>6</v>
      </c>
      <c r="AX11">
        <v>2</v>
      </c>
      <c r="AY11" s="9">
        <f t="shared" si="0"/>
        <v>6.333333333333333</v>
      </c>
      <c r="AZ11" s="10">
        <f t="shared" si="1"/>
        <v>4</v>
      </c>
      <c r="BA11" s="9">
        <f t="shared" si="2"/>
        <v>1.6666666666666667</v>
      </c>
      <c r="BB11" s="10">
        <f t="shared" si="3"/>
        <v>2</v>
      </c>
      <c r="BC11" s="10">
        <f t="shared" si="4"/>
        <v>3</v>
      </c>
      <c r="BD11" s="10">
        <f t="shared" si="5"/>
        <v>0</v>
      </c>
      <c r="BE11" s="9">
        <f t="shared" si="6"/>
        <v>3.4444444444444446</v>
      </c>
      <c r="BF11" s="9">
        <f t="shared" si="7"/>
        <v>4.5999999999999996</v>
      </c>
      <c r="BG11" s="10">
        <f t="shared" si="8"/>
        <v>4.666666666666667</v>
      </c>
      <c r="BH11">
        <f t="shared" si="9"/>
        <v>11</v>
      </c>
      <c r="BI11" t="s">
        <v>53</v>
      </c>
      <c r="BJ11">
        <f t="shared" si="10"/>
        <v>4</v>
      </c>
    </row>
    <row r="12" spans="1:62" x14ac:dyDescent="0.2">
      <c r="A12">
        <v>118384635805</v>
      </c>
      <c r="B12">
        <v>451956475</v>
      </c>
      <c r="C12" s="1">
        <v>45139.754328703704</v>
      </c>
      <c r="D12" s="1">
        <v>45139.75640046296</v>
      </c>
      <c r="E12" t="s">
        <v>505</v>
      </c>
      <c r="J12">
        <v>497</v>
      </c>
      <c r="K12" t="s">
        <v>49</v>
      </c>
      <c r="L12">
        <v>5</v>
      </c>
      <c r="M12">
        <v>7</v>
      </c>
      <c r="N12">
        <v>3</v>
      </c>
      <c r="O12">
        <v>2</v>
      </c>
      <c r="P12">
        <v>5</v>
      </c>
      <c r="Q12">
        <v>4</v>
      </c>
      <c r="R12">
        <v>6</v>
      </c>
      <c r="S12">
        <v>6</v>
      </c>
      <c r="T12">
        <v>3</v>
      </c>
      <c r="U12">
        <v>7</v>
      </c>
      <c r="V12">
        <v>4</v>
      </c>
      <c r="W12">
        <v>6</v>
      </c>
      <c r="X12">
        <v>4</v>
      </c>
      <c r="Y12" s="31">
        <v>5</v>
      </c>
      <c r="AF12">
        <v>6</v>
      </c>
      <c r="AG12">
        <v>4</v>
      </c>
      <c r="AH12">
        <v>5</v>
      </c>
      <c r="AL12">
        <v>4</v>
      </c>
      <c r="AM12">
        <v>5</v>
      </c>
      <c r="AN12">
        <v>5</v>
      </c>
      <c r="AO12">
        <v>3</v>
      </c>
      <c r="AP12">
        <v>5</v>
      </c>
      <c r="AQ12">
        <v>5</v>
      </c>
      <c r="AR12">
        <v>5</v>
      </c>
      <c r="AS12">
        <v>5</v>
      </c>
      <c r="AT12">
        <v>5</v>
      </c>
      <c r="AU12">
        <v>4</v>
      </c>
      <c r="AV12">
        <v>2</v>
      </c>
      <c r="AW12">
        <v>3</v>
      </c>
      <c r="AX12">
        <v>7</v>
      </c>
      <c r="AY12" s="9">
        <f t="shared" si="0"/>
        <v>5.333333333333333</v>
      </c>
      <c r="AZ12" s="10">
        <f t="shared" si="1"/>
        <v>3</v>
      </c>
      <c r="BA12" s="9">
        <f t="shared" si="2"/>
        <v>2</v>
      </c>
      <c r="BB12" s="10">
        <f t="shared" si="3"/>
        <v>1</v>
      </c>
      <c r="BC12" s="10">
        <f t="shared" si="4"/>
        <v>3</v>
      </c>
      <c r="BD12" s="10">
        <f t="shared" si="5"/>
        <v>2</v>
      </c>
      <c r="BE12" s="9">
        <f t="shared" si="6"/>
        <v>4</v>
      </c>
      <c r="BF12" s="9">
        <f t="shared" si="7"/>
        <v>4</v>
      </c>
      <c r="BG12" s="10">
        <f t="shared" si="8"/>
        <v>5</v>
      </c>
      <c r="BH12">
        <f t="shared" si="9"/>
        <v>6</v>
      </c>
      <c r="BI12" t="s">
        <v>49</v>
      </c>
      <c r="BJ12">
        <f t="shared" si="10"/>
        <v>3</v>
      </c>
    </row>
    <row r="13" spans="1:62" x14ac:dyDescent="0.2">
      <c r="A13">
        <v>118384635618</v>
      </c>
      <c r="B13">
        <v>451956475</v>
      </c>
      <c r="C13" s="1">
        <v>45139.754317129627</v>
      </c>
      <c r="D13" s="1">
        <v>45139.755868055552</v>
      </c>
      <c r="E13" t="s">
        <v>506</v>
      </c>
      <c r="J13">
        <v>1460</v>
      </c>
      <c r="K13" t="s">
        <v>45</v>
      </c>
      <c r="L13">
        <v>4</v>
      </c>
      <c r="M13">
        <v>6</v>
      </c>
      <c r="N13">
        <v>4</v>
      </c>
      <c r="O13">
        <v>3</v>
      </c>
      <c r="P13">
        <v>3</v>
      </c>
      <c r="Q13">
        <v>6</v>
      </c>
      <c r="R13">
        <v>5</v>
      </c>
      <c r="S13">
        <v>6</v>
      </c>
      <c r="T13">
        <v>7</v>
      </c>
      <c r="U13">
        <v>7</v>
      </c>
      <c r="V13">
        <v>3</v>
      </c>
      <c r="W13">
        <v>7</v>
      </c>
      <c r="X13">
        <v>3</v>
      </c>
      <c r="Y13" s="31">
        <v>7</v>
      </c>
      <c r="AL13">
        <v>4</v>
      </c>
      <c r="AM13">
        <v>4</v>
      </c>
      <c r="AN13">
        <v>4</v>
      </c>
      <c r="AO13">
        <v>4</v>
      </c>
      <c r="AP13">
        <v>4</v>
      </c>
      <c r="AQ13">
        <v>4</v>
      </c>
      <c r="AR13">
        <v>1</v>
      </c>
      <c r="AS13">
        <v>1</v>
      </c>
      <c r="AT13">
        <v>1</v>
      </c>
      <c r="AU13">
        <v>4</v>
      </c>
      <c r="AV13">
        <v>4</v>
      </c>
      <c r="AW13">
        <v>4</v>
      </c>
      <c r="AX13">
        <v>7</v>
      </c>
      <c r="AY13" s="9">
        <f t="shared" si="0"/>
        <v>6.666666666666667</v>
      </c>
      <c r="AZ13" s="10">
        <f t="shared" si="1"/>
        <v>8</v>
      </c>
      <c r="BA13" s="9" t="str">
        <f t="shared" si="2"/>
        <v>N/A</v>
      </c>
      <c r="BB13" s="10" t="str">
        <f t="shared" si="3"/>
        <v>N/A</v>
      </c>
      <c r="BC13" s="10" t="str">
        <f t="shared" si="4"/>
        <v>N/A</v>
      </c>
      <c r="BD13" s="10" t="str">
        <f t="shared" si="5"/>
        <v>N/A</v>
      </c>
      <c r="BE13" s="9" t="str">
        <f t="shared" si="6"/>
        <v>N/A</v>
      </c>
      <c r="BF13" s="9">
        <f t="shared" si="7"/>
        <v>4.2</v>
      </c>
      <c r="BG13" s="10" t="e">
        <f t="shared" si="8"/>
        <v>#DIV/0!</v>
      </c>
      <c r="BH13">
        <f t="shared" si="9"/>
        <v>9</v>
      </c>
      <c r="BI13" t="s">
        <v>45</v>
      </c>
      <c r="BJ13" t="str">
        <f t="shared" si="10"/>
        <v>N/A</v>
      </c>
    </row>
    <row r="14" spans="1:62" x14ac:dyDescent="0.2">
      <c r="A14">
        <v>118384302895</v>
      </c>
      <c r="B14">
        <v>451956475</v>
      </c>
      <c r="C14" s="1">
        <v>45139.50677083333</v>
      </c>
      <c r="D14" s="1">
        <v>45139.509594907409</v>
      </c>
      <c r="E14" t="s">
        <v>143</v>
      </c>
      <c r="J14">
        <v>837</v>
      </c>
      <c r="K14" t="s">
        <v>53</v>
      </c>
      <c r="L14">
        <v>5</v>
      </c>
      <c r="M14">
        <v>6</v>
      </c>
      <c r="N14">
        <v>3</v>
      </c>
      <c r="O14">
        <v>3</v>
      </c>
      <c r="P14">
        <v>1</v>
      </c>
      <c r="Q14">
        <v>7</v>
      </c>
      <c r="R14">
        <v>3</v>
      </c>
      <c r="S14">
        <v>7</v>
      </c>
      <c r="T14">
        <v>7</v>
      </c>
      <c r="U14">
        <v>7</v>
      </c>
      <c r="V14">
        <v>1</v>
      </c>
      <c r="W14">
        <v>7</v>
      </c>
      <c r="X14">
        <v>4</v>
      </c>
      <c r="Y14" s="31">
        <v>2</v>
      </c>
      <c r="AC14">
        <v>6</v>
      </c>
      <c r="AD14">
        <v>6</v>
      </c>
      <c r="AE14">
        <v>5</v>
      </c>
      <c r="AL14">
        <v>1</v>
      </c>
      <c r="AM14">
        <v>1</v>
      </c>
      <c r="AN14">
        <v>1</v>
      </c>
      <c r="AO14">
        <v>4</v>
      </c>
      <c r="AP14">
        <v>5</v>
      </c>
      <c r="AQ14">
        <v>6</v>
      </c>
      <c r="AR14">
        <v>1</v>
      </c>
      <c r="AS14">
        <v>1</v>
      </c>
      <c r="AT14">
        <v>1</v>
      </c>
      <c r="AU14">
        <v>4</v>
      </c>
      <c r="AV14">
        <v>5</v>
      </c>
      <c r="AW14">
        <v>5</v>
      </c>
      <c r="AX14">
        <v>7</v>
      </c>
      <c r="AY14" s="9">
        <f t="shared" si="0"/>
        <v>7</v>
      </c>
      <c r="AZ14" s="10">
        <f t="shared" si="1"/>
        <v>4</v>
      </c>
      <c r="BA14" s="9">
        <f t="shared" si="2"/>
        <v>4</v>
      </c>
      <c r="BB14" s="10">
        <f t="shared" si="3"/>
        <v>3</v>
      </c>
      <c r="BC14" s="10">
        <f t="shared" si="4"/>
        <v>4</v>
      </c>
      <c r="BD14" s="10">
        <f t="shared" si="5"/>
        <v>5</v>
      </c>
      <c r="BE14" s="9">
        <f t="shared" si="6"/>
        <v>2.2222222222222223</v>
      </c>
      <c r="BF14" s="9">
        <f t="shared" si="7"/>
        <v>3.4</v>
      </c>
      <c r="BG14" s="10">
        <f t="shared" si="8"/>
        <v>5.666666666666667</v>
      </c>
      <c r="BH14">
        <f t="shared" si="9"/>
        <v>12</v>
      </c>
      <c r="BI14" t="s">
        <v>53</v>
      </c>
      <c r="BJ14">
        <f t="shared" si="10"/>
        <v>4</v>
      </c>
    </row>
    <row r="15" spans="1:62" x14ac:dyDescent="0.2">
      <c r="A15">
        <v>118384302993</v>
      </c>
      <c r="B15">
        <v>451956475</v>
      </c>
      <c r="C15" s="1">
        <v>45139.506689814814</v>
      </c>
      <c r="D15" s="1">
        <v>45139.50849537037</v>
      </c>
      <c r="E15" t="s">
        <v>107</v>
      </c>
      <c r="J15">
        <v>1066</v>
      </c>
      <c r="K15" t="s">
        <v>47</v>
      </c>
      <c r="L15">
        <v>7</v>
      </c>
      <c r="M15">
        <v>7</v>
      </c>
      <c r="N15">
        <v>4</v>
      </c>
      <c r="O15">
        <v>1</v>
      </c>
      <c r="P15">
        <v>5</v>
      </c>
      <c r="Q15">
        <v>5</v>
      </c>
      <c r="R15">
        <v>6</v>
      </c>
      <c r="S15">
        <v>5</v>
      </c>
      <c r="T15">
        <v>2</v>
      </c>
      <c r="U15">
        <v>6</v>
      </c>
      <c r="V15">
        <v>1</v>
      </c>
      <c r="W15">
        <v>7</v>
      </c>
      <c r="X15">
        <v>1</v>
      </c>
      <c r="Y15" s="31">
        <v>6</v>
      </c>
      <c r="Z15">
        <v>4</v>
      </c>
      <c r="AA15">
        <v>4</v>
      </c>
      <c r="AB15">
        <v>5</v>
      </c>
      <c r="AL15">
        <v>4</v>
      </c>
      <c r="AM15">
        <v>4</v>
      </c>
      <c r="AN15">
        <v>4</v>
      </c>
      <c r="AO15">
        <v>3</v>
      </c>
      <c r="AP15">
        <v>4</v>
      </c>
      <c r="AQ15">
        <v>4</v>
      </c>
      <c r="AR15">
        <v>2</v>
      </c>
      <c r="AS15">
        <v>2</v>
      </c>
      <c r="AT15">
        <v>2</v>
      </c>
      <c r="AU15">
        <v>2</v>
      </c>
      <c r="AV15">
        <v>2</v>
      </c>
      <c r="AW15">
        <v>2</v>
      </c>
      <c r="AX15">
        <v>5</v>
      </c>
      <c r="AY15" s="9">
        <f t="shared" si="0"/>
        <v>4.333333333333333</v>
      </c>
      <c r="AZ15" s="10">
        <f t="shared" si="1"/>
        <v>11</v>
      </c>
      <c r="BA15" s="9">
        <f t="shared" si="2"/>
        <v>0.33333333333333331</v>
      </c>
      <c r="BB15" s="10">
        <f t="shared" si="3"/>
        <v>1</v>
      </c>
      <c r="BC15" s="10">
        <f t="shared" si="4"/>
        <v>0</v>
      </c>
      <c r="BD15" s="10">
        <f t="shared" si="5"/>
        <v>0</v>
      </c>
      <c r="BE15" s="9">
        <f t="shared" si="6"/>
        <v>2.5555555555555554</v>
      </c>
      <c r="BF15" s="9">
        <f t="shared" si="7"/>
        <v>4.2</v>
      </c>
      <c r="BG15" s="10">
        <f t="shared" si="8"/>
        <v>4.333333333333333</v>
      </c>
      <c r="BH15">
        <f t="shared" si="9"/>
        <v>6</v>
      </c>
      <c r="BI15" t="s">
        <v>47</v>
      </c>
      <c r="BJ15">
        <f t="shared" si="10"/>
        <v>2</v>
      </c>
    </row>
    <row r="16" spans="1:62" x14ac:dyDescent="0.2">
      <c r="A16">
        <v>118383499189</v>
      </c>
      <c r="B16">
        <v>451956475</v>
      </c>
      <c r="C16" s="1">
        <v>45138.669432870367</v>
      </c>
      <c r="D16" s="1">
        <v>45138.672152777777</v>
      </c>
      <c r="E16" t="s">
        <v>507</v>
      </c>
      <c r="J16">
        <v>1432</v>
      </c>
      <c r="K16" t="s">
        <v>53</v>
      </c>
      <c r="L16">
        <v>7</v>
      </c>
      <c r="M16">
        <v>7</v>
      </c>
      <c r="N16">
        <v>5</v>
      </c>
      <c r="O16">
        <v>7</v>
      </c>
      <c r="P16">
        <v>2</v>
      </c>
      <c r="Q16">
        <v>7</v>
      </c>
      <c r="R16">
        <v>1</v>
      </c>
      <c r="S16">
        <v>7</v>
      </c>
      <c r="T16">
        <v>5</v>
      </c>
      <c r="U16">
        <v>7</v>
      </c>
      <c r="V16">
        <v>1</v>
      </c>
      <c r="W16">
        <v>7</v>
      </c>
      <c r="X16">
        <v>2</v>
      </c>
      <c r="Y16" s="31">
        <v>7</v>
      </c>
      <c r="AC16">
        <v>6</v>
      </c>
      <c r="AD16">
        <v>1</v>
      </c>
      <c r="AE16">
        <v>6</v>
      </c>
      <c r="AL16">
        <v>3</v>
      </c>
      <c r="AM16">
        <v>6</v>
      </c>
      <c r="AN16">
        <v>6</v>
      </c>
      <c r="AO16">
        <v>6</v>
      </c>
      <c r="AP16">
        <v>6</v>
      </c>
      <c r="AQ16">
        <v>6</v>
      </c>
      <c r="AR16">
        <v>4</v>
      </c>
      <c r="AS16">
        <v>4</v>
      </c>
      <c r="AT16">
        <v>4</v>
      </c>
      <c r="AU16">
        <v>6</v>
      </c>
      <c r="AV16">
        <v>6</v>
      </c>
      <c r="AW16">
        <v>6</v>
      </c>
      <c r="AX16">
        <v>8</v>
      </c>
      <c r="AY16" s="9">
        <f t="shared" si="0"/>
        <v>6.333333333333333</v>
      </c>
      <c r="AZ16" s="10">
        <f t="shared" si="1"/>
        <v>11</v>
      </c>
      <c r="BA16" s="9">
        <f t="shared" si="2"/>
        <v>1</v>
      </c>
      <c r="BB16" s="10">
        <f t="shared" si="3"/>
        <v>3</v>
      </c>
      <c r="BC16" s="10">
        <f t="shared" si="4"/>
        <v>0</v>
      </c>
      <c r="BD16" s="10">
        <f t="shared" si="5"/>
        <v>0</v>
      </c>
      <c r="BE16" s="9">
        <f t="shared" si="6"/>
        <v>5</v>
      </c>
      <c r="BF16" s="9">
        <f t="shared" si="7"/>
        <v>4.4000000000000004</v>
      </c>
      <c r="BG16" s="10">
        <f t="shared" si="8"/>
        <v>4.333333333333333</v>
      </c>
      <c r="BH16">
        <f t="shared" si="9"/>
        <v>6</v>
      </c>
      <c r="BI16" t="s">
        <v>53</v>
      </c>
      <c r="BJ16">
        <f t="shared" si="10"/>
        <v>2</v>
      </c>
    </row>
    <row r="17" spans="1:62" x14ac:dyDescent="0.2">
      <c r="A17">
        <v>118383498650</v>
      </c>
      <c r="B17">
        <v>451956475</v>
      </c>
      <c r="C17" s="1">
        <v>45138.669224537036</v>
      </c>
      <c r="D17" s="1">
        <v>45138.670995370368</v>
      </c>
      <c r="E17" t="s">
        <v>508</v>
      </c>
      <c r="J17">
        <v>1480</v>
      </c>
      <c r="K17" t="s">
        <v>41</v>
      </c>
      <c r="L17">
        <v>6</v>
      </c>
      <c r="M17">
        <v>6</v>
      </c>
      <c r="N17">
        <v>4</v>
      </c>
      <c r="O17">
        <v>3</v>
      </c>
      <c r="P17">
        <v>2</v>
      </c>
      <c r="Q17">
        <v>4</v>
      </c>
      <c r="R17">
        <v>5</v>
      </c>
      <c r="S17">
        <v>7</v>
      </c>
      <c r="T17">
        <v>6</v>
      </c>
      <c r="U17">
        <v>6</v>
      </c>
      <c r="V17">
        <v>3</v>
      </c>
      <c r="W17">
        <v>7</v>
      </c>
      <c r="X17">
        <v>3</v>
      </c>
      <c r="Y17" s="31">
        <v>7</v>
      </c>
      <c r="AL17">
        <v>5</v>
      </c>
      <c r="AM17">
        <v>5</v>
      </c>
      <c r="AN17">
        <v>5</v>
      </c>
      <c r="AO17">
        <v>5</v>
      </c>
      <c r="AP17">
        <v>5</v>
      </c>
      <c r="AQ17">
        <v>5</v>
      </c>
      <c r="AR17">
        <v>6</v>
      </c>
      <c r="AS17">
        <v>5</v>
      </c>
      <c r="AT17">
        <v>5</v>
      </c>
      <c r="AU17">
        <v>6</v>
      </c>
      <c r="AV17">
        <v>5</v>
      </c>
      <c r="AW17">
        <v>5</v>
      </c>
      <c r="AX17">
        <v>5</v>
      </c>
      <c r="AY17" s="9">
        <f t="shared" si="0"/>
        <v>6.333333333333333</v>
      </c>
      <c r="AZ17" s="10">
        <f t="shared" si="1"/>
        <v>8</v>
      </c>
      <c r="BA17" s="9" t="str">
        <f t="shared" si="2"/>
        <v>N/A</v>
      </c>
      <c r="BB17" s="10" t="str">
        <f t="shared" si="3"/>
        <v>N/A</v>
      </c>
      <c r="BC17" s="10" t="str">
        <f t="shared" si="4"/>
        <v>N/A</v>
      </c>
      <c r="BD17" s="10" t="str">
        <f t="shared" si="5"/>
        <v>N/A</v>
      </c>
      <c r="BE17" s="9" t="str">
        <f t="shared" si="6"/>
        <v>N/A</v>
      </c>
      <c r="BF17" s="9">
        <f t="shared" si="7"/>
        <v>3.6</v>
      </c>
      <c r="BG17" s="10" t="e">
        <f t="shared" si="8"/>
        <v>#DIV/0!</v>
      </c>
      <c r="BH17">
        <f t="shared" si="9"/>
        <v>1</v>
      </c>
      <c r="BI17" t="s">
        <v>41</v>
      </c>
      <c r="BJ17" t="str">
        <f t="shared" si="10"/>
        <v>N/A</v>
      </c>
    </row>
    <row r="18" spans="1:62" x14ac:dyDescent="0.2">
      <c r="A18">
        <v>118383480317</v>
      </c>
      <c r="B18">
        <v>451956475</v>
      </c>
      <c r="C18" s="1">
        <v>45138.65353009259</v>
      </c>
      <c r="D18" s="1">
        <v>45138.657939814817</v>
      </c>
      <c r="E18" t="s">
        <v>510</v>
      </c>
      <c r="J18">
        <v>1087</v>
      </c>
      <c r="K18" t="s">
        <v>47</v>
      </c>
      <c r="L18">
        <v>1</v>
      </c>
      <c r="M18">
        <v>5</v>
      </c>
      <c r="N18">
        <v>4</v>
      </c>
      <c r="O18">
        <v>5</v>
      </c>
      <c r="P18">
        <v>2</v>
      </c>
      <c r="Q18">
        <v>7</v>
      </c>
      <c r="R18">
        <v>6</v>
      </c>
      <c r="S18">
        <v>7</v>
      </c>
      <c r="T18">
        <v>7</v>
      </c>
      <c r="U18">
        <v>7</v>
      </c>
      <c r="V18">
        <v>2</v>
      </c>
      <c r="W18">
        <v>6</v>
      </c>
      <c r="X18">
        <v>3</v>
      </c>
      <c r="Y18" s="31">
        <v>7</v>
      </c>
      <c r="Z18">
        <v>2</v>
      </c>
      <c r="AA18">
        <v>5</v>
      </c>
      <c r="AB18">
        <v>3</v>
      </c>
      <c r="AL18">
        <v>5</v>
      </c>
      <c r="AM18">
        <v>5</v>
      </c>
      <c r="AN18">
        <v>5</v>
      </c>
      <c r="AO18">
        <v>3</v>
      </c>
      <c r="AP18">
        <v>3</v>
      </c>
      <c r="AQ18">
        <v>3</v>
      </c>
      <c r="AR18">
        <v>1</v>
      </c>
      <c r="AS18">
        <v>1</v>
      </c>
      <c r="AT18">
        <v>2</v>
      </c>
      <c r="AU18">
        <v>3</v>
      </c>
      <c r="AV18">
        <v>2</v>
      </c>
      <c r="AW18">
        <v>2</v>
      </c>
      <c r="AX18">
        <v>6</v>
      </c>
      <c r="AY18" s="9">
        <f t="shared" si="0"/>
        <v>7</v>
      </c>
      <c r="AZ18" s="10">
        <f t="shared" si="1"/>
        <v>8</v>
      </c>
      <c r="BA18" s="9">
        <f t="shared" si="2"/>
        <v>2</v>
      </c>
      <c r="BB18" s="10">
        <f t="shared" si="3"/>
        <v>2</v>
      </c>
      <c r="BC18" s="10">
        <f t="shared" si="4"/>
        <v>2</v>
      </c>
      <c r="BD18" s="10">
        <f t="shared" si="5"/>
        <v>2</v>
      </c>
      <c r="BE18" s="9">
        <f t="shared" si="6"/>
        <v>2.2222222222222223</v>
      </c>
      <c r="BF18" s="9">
        <f t="shared" si="7"/>
        <v>4.8</v>
      </c>
      <c r="BG18" s="10">
        <f t="shared" si="8"/>
        <v>3.3333333333333335</v>
      </c>
      <c r="BH18">
        <f t="shared" si="9"/>
        <v>11</v>
      </c>
      <c r="BI18" t="s">
        <v>47</v>
      </c>
      <c r="BJ18">
        <f t="shared" si="10"/>
        <v>4</v>
      </c>
    </row>
    <row r="19" spans="1:62" x14ac:dyDescent="0.2">
      <c r="A19">
        <v>118383479955</v>
      </c>
      <c r="B19">
        <v>451956475</v>
      </c>
      <c r="C19" s="1">
        <v>45138.653402777774</v>
      </c>
      <c r="D19" s="1">
        <v>45138.656435185185</v>
      </c>
      <c r="E19" t="s">
        <v>511</v>
      </c>
      <c r="J19">
        <v>945</v>
      </c>
      <c r="K19" t="s">
        <v>53</v>
      </c>
      <c r="L19">
        <v>5</v>
      </c>
      <c r="M19">
        <v>7</v>
      </c>
      <c r="N19">
        <v>4</v>
      </c>
      <c r="O19">
        <v>7</v>
      </c>
      <c r="P19">
        <v>1</v>
      </c>
      <c r="Q19">
        <v>7</v>
      </c>
      <c r="R19">
        <v>1</v>
      </c>
      <c r="S19">
        <v>7</v>
      </c>
      <c r="T19">
        <v>7</v>
      </c>
      <c r="U19">
        <v>7</v>
      </c>
      <c r="V19">
        <v>5</v>
      </c>
      <c r="W19">
        <v>7</v>
      </c>
      <c r="X19">
        <v>4</v>
      </c>
      <c r="Y19" s="31">
        <v>7</v>
      </c>
      <c r="AC19">
        <v>6</v>
      </c>
      <c r="AD19">
        <v>6</v>
      </c>
      <c r="AE19">
        <v>6</v>
      </c>
      <c r="AL19">
        <v>1</v>
      </c>
      <c r="AM19">
        <v>1</v>
      </c>
      <c r="AN19">
        <v>3</v>
      </c>
      <c r="AO19">
        <v>5</v>
      </c>
      <c r="AP19">
        <v>5</v>
      </c>
      <c r="AQ19">
        <v>6</v>
      </c>
      <c r="AR19">
        <v>1</v>
      </c>
      <c r="AS19">
        <v>1</v>
      </c>
      <c r="AT19">
        <v>1</v>
      </c>
      <c r="AU19">
        <v>5</v>
      </c>
      <c r="AV19">
        <v>5</v>
      </c>
      <c r="AW19">
        <v>6</v>
      </c>
      <c r="AX19">
        <v>9</v>
      </c>
      <c r="AY19" s="9">
        <f t="shared" si="0"/>
        <v>7</v>
      </c>
      <c r="AZ19" s="10">
        <f t="shared" si="1"/>
        <v>5</v>
      </c>
      <c r="BA19" s="9">
        <f t="shared" si="2"/>
        <v>3.6666666666666665</v>
      </c>
      <c r="BB19" s="10">
        <f t="shared" si="3"/>
        <v>4</v>
      </c>
      <c r="BC19" s="10">
        <f t="shared" si="4"/>
        <v>4</v>
      </c>
      <c r="BD19" s="10">
        <f t="shared" si="5"/>
        <v>3</v>
      </c>
      <c r="BE19" s="9">
        <f t="shared" si="6"/>
        <v>2.6666666666666665</v>
      </c>
      <c r="BF19" s="9">
        <f t="shared" si="7"/>
        <v>4</v>
      </c>
      <c r="BG19" s="10">
        <f t="shared" si="8"/>
        <v>6</v>
      </c>
      <c r="BH19">
        <f t="shared" si="9"/>
        <v>13</v>
      </c>
      <c r="BI19" t="s">
        <v>53</v>
      </c>
      <c r="BJ19">
        <f t="shared" si="10"/>
        <v>4</v>
      </c>
    </row>
    <row r="20" spans="1:62" x14ac:dyDescent="0.2">
      <c r="A20">
        <v>118383480009</v>
      </c>
      <c r="B20">
        <v>451956475</v>
      </c>
      <c r="C20" s="1">
        <v>45138.653379629628</v>
      </c>
      <c r="D20" s="1">
        <v>45138.658136574071</v>
      </c>
      <c r="E20" t="s">
        <v>509</v>
      </c>
      <c r="J20">
        <v>321</v>
      </c>
      <c r="K20" t="s">
        <v>43</v>
      </c>
      <c r="L20">
        <v>5</v>
      </c>
      <c r="M20">
        <v>4</v>
      </c>
      <c r="N20">
        <v>3</v>
      </c>
      <c r="O20">
        <v>4</v>
      </c>
      <c r="P20">
        <v>2</v>
      </c>
      <c r="Q20">
        <v>1</v>
      </c>
      <c r="R20">
        <v>1</v>
      </c>
      <c r="S20">
        <v>5</v>
      </c>
      <c r="T20">
        <v>5</v>
      </c>
      <c r="U20">
        <v>7</v>
      </c>
      <c r="V20">
        <v>2</v>
      </c>
      <c r="W20">
        <v>7</v>
      </c>
      <c r="X20">
        <v>3</v>
      </c>
      <c r="Y20" s="31">
        <v>6</v>
      </c>
      <c r="AI20">
        <v>3</v>
      </c>
      <c r="AJ20">
        <v>2</v>
      </c>
      <c r="AK20">
        <v>3</v>
      </c>
      <c r="AL20">
        <v>3</v>
      </c>
      <c r="AM20">
        <v>3</v>
      </c>
      <c r="AN20">
        <v>4</v>
      </c>
      <c r="AO20">
        <v>4</v>
      </c>
      <c r="AP20">
        <v>3</v>
      </c>
      <c r="AQ20">
        <v>4</v>
      </c>
      <c r="AR20">
        <v>3</v>
      </c>
      <c r="AS20">
        <v>3</v>
      </c>
      <c r="AT20">
        <v>3</v>
      </c>
      <c r="AU20">
        <v>4</v>
      </c>
      <c r="AV20">
        <v>4</v>
      </c>
      <c r="AW20">
        <v>4</v>
      </c>
      <c r="AX20">
        <v>8</v>
      </c>
      <c r="AY20" s="9">
        <f t="shared" si="0"/>
        <v>5.666666666666667</v>
      </c>
      <c r="AZ20" s="10">
        <f t="shared" si="1"/>
        <v>8</v>
      </c>
      <c r="BA20" s="9">
        <f t="shared" si="2"/>
        <v>1</v>
      </c>
      <c r="BB20" s="10">
        <f t="shared" si="3"/>
        <v>1</v>
      </c>
      <c r="BC20" s="10">
        <f t="shared" si="4"/>
        <v>1</v>
      </c>
      <c r="BD20" s="10">
        <f t="shared" si="5"/>
        <v>1</v>
      </c>
      <c r="BE20" s="9">
        <f t="shared" si="6"/>
        <v>3.3333333333333335</v>
      </c>
      <c r="BF20" s="9">
        <f t="shared" si="7"/>
        <v>2.2000000000000002</v>
      </c>
      <c r="BG20" s="10">
        <f t="shared" si="8"/>
        <v>2.6666666666666665</v>
      </c>
      <c r="BH20">
        <f t="shared" si="9"/>
        <v>3</v>
      </c>
      <c r="BI20" t="s">
        <v>43</v>
      </c>
      <c r="BJ20">
        <f t="shared" si="10"/>
        <v>1</v>
      </c>
    </row>
    <row r="21" spans="1:62" x14ac:dyDescent="0.2">
      <c r="A21">
        <v>118383479627</v>
      </c>
      <c r="B21">
        <v>451956475</v>
      </c>
      <c r="C21" s="1">
        <v>45138.65320601852</v>
      </c>
      <c r="D21" s="1">
        <v>45138.655381944445</v>
      </c>
      <c r="E21" t="s">
        <v>512</v>
      </c>
      <c r="J21">
        <v>1476</v>
      </c>
      <c r="K21" t="s">
        <v>49</v>
      </c>
      <c r="L21">
        <v>7</v>
      </c>
      <c r="M21">
        <v>7</v>
      </c>
      <c r="N21">
        <v>5</v>
      </c>
      <c r="O21">
        <v>2</v>
      </c>
      <c r="P21">
        <v>7</v>
      </c>
      <c r="Q21">
        <v>4</v>
      </c>
      <c r="R21">
        <v>7</v>
      </c>
      <c r="S21">
        <v>7</v>
      </c>
      <c r="T21">
        <v>6</v>
      </c>
      <c r="U21">
        <v>7</v>
      </c>
      <c r="V21">
        <v>1</v>
      </c>
      <c r="W21">
        <v>7</v>
      </c>
      <c r="X21">
        <v>2</v>
      </c>
      <c r="Y21" s="31">
        <v>7</v>
      </c>
      <c r="AF21">
        <v>6</v>
      </c>
      <c r="AG21">
        <v>6</v>
      </c>
      <c r="AH21">
        <v>6</v>
      </c>
      <c r="AL21">
        <v>3</v>
      </c>
      <c r="AM21">
        <v>2</v>
      </c>
      <c r="AN21">
        <v>2</v>
      </c>
      <c r="AO21">
        <v>1</v>
      </c>
      <c r="AP21">
        <v>2</v>
      </c>
      <c r="AQ21">
        <v>2</v>
      </c>
      <c r="AR21">
        <v>3</v>
      </c>
      <c r="AS21">
        <v>3</v>
      </c>
      <c r="AT21">
        <v>4</v>
      </c>
      <c r="AU21">
        <v>2</v>
      </c>
      <c r="AV21">
        <v>2</v>
      </c>
      <c r="AW21">
        <v>2</v>
      </c>
      <c r="AX21">
        <v>7</v>
      </c>
      <c r="AY21" s="9">
        <f t="shared" si="0"/>
        <v>6.666666666666667</v>
      </c>
      <c r="AZ21" s="10">
        <f t="shared" si="1"/>
        <v>11</v>
      </c>
      <c r="BA21" s="9">
        <f t="shared" si="2"/>
        <v>1.6666666666666667</v>
      </c>
      <c r="BB21" s="10">
        <f t="shared" si="3"/>
        <v>1</v>
      </c>
      <c r="BC21" s="10">
        <f t="shared" si="4"/>
        <v>1</v>
      </c>
      <c r="BD21" s="10">
        <f t="shared" si="5"/>
        <v>2</v>
      </c>
      <c r="BE21" s="9">
        <f t="shared" si="6"/>
        <v>2</v>
      </c>
      <c r="BF21" s="9">
        <f t="shared" si="7"/>
        <v>5</v>
      </c>
      <c r="BG21" s="10">
        <f t="shared" si="8"/>
        <v>6</v>
      </c>
      <c r="BH21">
        <f t="shared" si="9"/>
        <v>5</v>
      </c>
      <c r="BI21" t="s">
        <v>49</v>
      </c>
      <c r="BJ21">
        <f t="shared" si="10"/>
        <v>1</v>
      </c>
    </row>
    <row r="22" spans="1:62" x14ac:dyDescent="0.2">
      <c r="A22">
        <v>118383479397</v>
      </c>
      <c r="B22">
        <v>451956475</v>
      </c>
      <c r="C22" s="1">
        <v>45138.652997685182</v>
      </c>
      <c r="D22" s="1">
        <v>45138.655092592591</v>
      </c>
      <c r="E22" t="s">
        <v>513</v>
      </c>
      <c r="J22">
        <v>677</v>
      </c>
      <c r="K22" t="s">
        <v>43</v>
      </c>
      <c r="L22">
        <v>6</v>
      </c>
      <c r="M22">
        <v>6</v>
      </c>
      <c r="N22">
        <v>4</v>
      </c>
      <c r="O22">
        <v>5</v>
      </c>
      <c r="P22">
        <v>3</v>
      </c>
      <c r="Q22">
        <v>6</v>
      </c>
      <c r="R22">
        <v>2</v>
      </c>
      <c r="S22">
        <v>7</v>
      </c>
      <c r="T22">
        <v>5</v>
      </c>
      <c r="U22">
        <v>7</v>
      </c>
      <c r="V22">
        <v>2</v>
      </c>
      <c r="W22">
        <v>7</v>
      </c>
      <c r="X22">
        <v>3</v>
      </c>
      <c r="Y22" s="31">
        <v>7</v>
      </c>
      <c r="AI22">
        <v>5</v>
      </c>
      <c r="AJ22">
        <v>4</v>
      </c>
      <c r="AK22">
        <v>5</v>
      </c>
      <c r="AL22">
        <v>3</v>
      </c>
      <c r="AM22">
        <v>3</v>
      </c>
      <c r="AN22">
        <v>4</v>
      </c>
      <c r="AO22">
        <v>4</v>
      </c>
      <c r="AP22">
        <v>3</v>
      </c>
      <c r="AQ22">
        <v>3</v>
      </c>
      <c r="AR22">
        <v>1</v>
      </c>
      <c r="AS22">
        <v>1</v>
      </c>
      <c r="AT22">
        <v>1</v>
      </c>
      <c r="AU22">
        <v>6</v>
      </c>
      <c r="AV22">
        <v>5</v>
      </c>
      <c r="AW22">
        <v>6</v>
      </c>
      <c r="AX22">
        <v>7</v>
      </c>
      <c r="AY22" s="9">
        <f t="shared" si="0"/>
        <v>6.333333333333333</v>
      </c>
      <c r="AZ22" s="10">
        <f t="shared" si="1"/>
        <v>9</v>
      </c>
      <c r="BA22" s="9">
        <f t="shared" si="2"/>
        <v>4.666666666666667</v>
      </c>
      <c r="BB22" s="10">
        <f t="shared" si="3"/>
        <v>5</v>
      </c>
      <c r="BC22" s="10">
        <f t="shared" si="4"/>
        <v>4</v>
      </c>
      <c r="BD22" s="10">
        <f t="shared" si="5"/>
        <v>5</v>
      </c>
      <c r="BE22" s="9">
        <f t="shared" si="6"/>
        <v>2.5555555555555554</v>
      </c>
      <c r="BF22" s="9">
        <f t="shared" si="7"/>
        <v>4</v>
      </c>
      <c r="BG22" s="10">
        <f t="shared" si="8"/>
        <v>4.666666666666667</v>
      </c>
      <c r="BH22">
        <f t="shared" si="9"/>
        <v>14</v>
      </c>
      <c r="BI22" t="s">
        <v>43</v>
      </c>
      <c r="BJ22">
        <f t="shared" si="10"/>
        <v>4</v>
      </c>
    </row>
    <row r="23" spans="1:62" x14ac:dyDescent="0.2">
      <c r="A23">
        <v>118383479350</v>
      </c>
      <c r="B23">
        <v>451956475</v>
      </c>
      <c r="C23" s="1">
        <v>45138.652986111112</v>
      </c>
      <c r="D23" s="1">
        <v>45138.654768518521</v>
      </c>
      <c r="E23" t="s">
        <v>514</v>
      </c>
      <c r="J23">
        <v>533</v>
      </c>
      <c r="K23" t="s">
        <v>43</v>
      </c>
      <c r="L23">
        <v>2</v>
      </c>
      <c r="M23">
        <v>3</v>
      </c>
      <c r="N23">
        <v>3</v>
      </c>
      <c r="O23">
        <v>1</v>
      </c>
      <c r="P23">
        <v>7</v>
      </c>
      <c r="Q23">
        <v>4</v>
      </c>
      <c r="R23">
        <v>7</v>
      </c>
      <c r="S23">
        <v>4</v>
      </c>
      <c r="T23">
        <v>5</v>
      </c>
      <c r="U23">
        <v>7</v>
      </c>
      <c r="V23">
        <v>1</v>
      </c>
      <c r="W23">
        <v>7</v>
      </c>
      <c r="X23">
        <v>7</v>
      </c>
      <c r="Y23" s="31">
        <v>7</v>
      </c>
      <c r="AI23">
        <v>6</v>
      </c>
      <c r="AJ23">
        <v>6</v>
      </c>
      <c r="AK23">
        <v>6</v>
      </c>
      <c r="AL23">
        <v>3</v>
      </c>
      <c r="AM23">
        <v>2</v>
      </c>
      <c r="AN23">
        <v>3</v>
      </c>
      <c r="AO23">
        <v>3</v>
      </c>
      <c r="AP23">
        <v>3</v>
      </c>
      <c r="AQ23">
        <v>3</v>
      </c>
      <c r="AR23">
        <v>3</v>
      </c>
      <c r="AS23">
        <v>3</v>
      </c>
      <c r="AT23">
        <v>3</v>
      </c>
      <c r="AU23">
        <v>6</v>
      </c>
      <c r="AV23">
        <v>6</v>
      </c>
      <c r="AW23">
        <v>6</v>
      </c>
      <c r="AX23">
        <v>6</v>
      </c>
      <c r="AY23" s="9">
        <f t="shared" si="0"/>
        <v>5.333333333333333</v>
      </c>
      <c r="AZ23" s="10">
        <f t="shared" si="1"/>
        <v>6</v>
      </c>
      <c r="BA23" s="9">
        <f t="shared" si="2"/>
        <v>3</v>
      </c>
      <c r="BB23" s="10">
        <f t="shared" si="3"/>
        <v>3</v>
      </c>
      <c r="BC23" s="10">
        <f t="shared" si="4"/>
        <v>3</v>
      </c>
      <c r="BD23" s="10">
        <f t="shared" si="5"/>
        <v>3</v>
      </c>
      <c r="BE23" s="9">
        <f t="shared" si="6"/>
        <v>2.8888888888888888</v>
      </c>
      <c r="BF23" s="9">
        <f t="shared" si="7"/>
        <v>4.4000000000000004</v>
      </c>
      <c r="BG23" s="10">
        <f t="shared" si="8"/>
        <v>6</v>
      </c>
      <c r="BH23">
        <f t="shared" si="9"/>
        <v>10</v>
      </c>
      <c r="BI23" t="s">
        <v>43</v>
      </c>
      <c r="BJ23">
        <f t="shared" si="10"/>
        <v>4</v>
      </c>
    </row>
    <row r="24" spans="1:62" x14ac:dyDescent="0.2">
      <c r="A24">
        <v>118383374033</v>
      </c>
      <c r="B24">
        <v>451956475</v>
      </c>
      <c r="C24" s="1">
        <v>45138.568449074075</v>
      </c>
      <c r="D24" s="1">
        <v>45138.570104166669</v>
      </c>
      <c r="E24" t="s">
        <v>516</v>
      </c>
      <c r="J24">
        <v>1005</v>
      </c>
      <c r="K24" t="s">
        <v>49</v>
      </c>
      <c r="L24">
        <v>5</v>
      </c>
      <c r="M24">
        <v>2</v>
      </c>
      <c r="N24">
        <v>6</v>
      </c>
      <c r="O24">
        <v>1</v>
      </c>
      <c r="P24">
        <v>4</v>
      </c>
      <c r="Q24">
        <v>3</v>
      </c>
      <c r="R24">
        <v>4</v>
      </c>
      <c r="S24">
        <v>5</v>
      </c>
      <c r="T24">
        <v>4</v>
      </c>
      <c r="U24">
        <v>2</v>
      </c>
      <c r="V24">
        <v>3</v>
      </c>
      <c r="W24">
        <v>7</v>
      </c>
      <c r="X24">
        <v>5</v>
      </c>
      <c r="Y24" s="31">
        <v>6</v>
      </c>
      <c r="AF24">
        <v>5</v>
      </c>
      <c r="AG24">
        <v>4</v>
      </c>
      <c r="AH24">
        <v>5</v>
      </c>
      <c r="AL24">
        <v>5</v>
      </c>
      <c r="AM24">
        <v>4</v>
      </c>
      <c r="AN24">
        <v>4</v>
      </c>
      <c r="AO24">
        <v>2</v>
      </c>
      <c r="AP24">
        <v>2</v>
      </c>
      <c r="AQ24">
        <v>4</v>
      </c>
      <c r="AR24">
        <v>4</v>
      </c>
      <c r="AS24">
        <v>3</v>
      </c>
      <c r="AT24">
        <v>3</v>
      </c>
      <c r="AU24">
        <v>2</v>
      </c>
      <c r="AV24">
        <v>3</v>
      </c>
      <c r="AW24">
        <v>3</v>
      </c>
      <c r="AX24">
        <v>8</v>
      </c>
      <c r="AY24" s="9">
        <f t="shared" si="0"/>
        <v>3.6666666666666665</v>
      </c>
      <c r="AZ24" s="10">
        <f t="shared" si="1"/>
        <v>5</v>
      </c>
      <c r="BA24" s="9">
        <f t="shared" si="2"/>
        <v>0.33333333333333331</v>
      </c>
      <c r="BB24" s="10">
        <f t="shared" si="3"/>
        <v>2</v>
      </c>
      <c r="BC24" s="10">
        <f t="shared" si="4"/>
        <v>0</v>
      </c>
      <c r="BD24" s="10">
        <f t="shared" si="5"/>
        <v>0</v>
      </c>
      <c r="BE24" s="9">
        <f t="shared" si="6"/>
        <v>3.2222222222222223</v>
      </c>
      <c r="BF24" s="9">
        <f t="shared" si="7"/>
        <v>3.6</v>
      </c>
      <c r="BG24" s="10">
        <f t="shared" si="8"/>
        <v>4.666666666666667</v>
      </c>
      <c r="BH24">
        <f t="shared" si="9"/>
        <v>5</v>
      </c>
      <c r="BI24" t="s">
        <v>49</v>
      </c>
      <c r="BJ24">
        <f t="shared" si="10"/>
        <v>1</v>
      </c>
    </row>
    <row r="25" spans="1:62" x14ac:dyDescent="0.2">
      <c r="A25">
        <v>118383374387</v>
      </c>
      <c r="B25">
        <v>451956475</v>
      </c>
      <c r="C25" s="1">
        <v>45138.568425925929</v>
      </c>
      <c r="D25" s="1">
        <v>45138.570821759262</v>
      </c>
      <c r="E25" t="s">
        <v>515</v>
      </c>
      <c r="J25">
        <v>1075</v>
      </c>
      <c r="K25" t="s">
        <v>47</v>
      </c>
      <c r="L25">
        <v>5</v>
      </c>
      <c r="M25">
        <v>7</v>
      </c>
      <c r="N25">
        <v>5</v>
      </c>
      <c r="O25">
        <v>1</v>
      </c>
      <c r="P25">
        <v>7</v>
      </c>
      <c r="Q25">
        <v>1</v>
      </c>
      <c r="R25">
        <v>7</v>
      </c>
      <c r="S25">
        <v>7</v>
      </c>
      <c r="T25">
        <v>5</v>
      </c>
      <c r="U25">
        <v>7</v>
      </c>
      <c r="V25">
        <v>4</v>
      </c>
      <c r="W25">
        <v>6</v>
      </c>
      <c r="X25">
        <v>5</v>
      </c>
      <c r="Y25" s="31">
        <v>7</v>
      </c>
      <c r="Z25">
        <v>5</v>
      </c>
      <c r="AA25">
        <v>5</v>
      </c>
      <c r="AB25">
        <v>4</v>
      </c>
      <c r="AL25">
        <v>6</v>
      </c>
      <c r="AM25">
        <v>6</v>
      </c>
      <c r="AN25">
        <v>5</v>
      </c>
      <c r="AO25">
        <v>3</v>
      </c>
      <c r="AP25">
        <v>2</v>
      </c>
      <c r="AQ25">
        <v>4</v>
      </c>
      <c r="AR25">
        <v>6</v>
      </c>
      <c r="AS25">
        <v>6</v>
      </c>
      <c r="AT25">
        <v>6</v>
      </c>
      <c r="AU25">
        <v>1</v>
      </c>
      <c r="AV25">
        <v>1</v>
      </c>
      <c r="AW25">
        <v>2</v>
      </c>
      <c r="AX25">
        <v>7</v>
      </c>
      <c r="AY25" s="9">
        <f t="shared" si="0"/>
        <v>6.333333333333333</v>
      </c>
      <c r="AZ25" s="10">
        <f t="shared" si="1"/>
        <v>4</v>
      </c>
      <c r="BA25" s="9">
        <f t="shared" si="2"/>
        <v>2.6666666666666665</v>
      </c>
      <c r="BB25" s="10">
        <f t="shared" si="3"/>
        <v>3</v>
      </c>
      <c r="BC25" s="10">
        <f t="shared" si="4"/>
        <v>4</v>
      </c>
      <c r="BD25" s="10">
        <f t="shared" si="5"/>
        <v>1</v>
      </c>
      <c r="BE25" s="9">
        <f t="shared" si="6"/>
        <v>3.4444444444444446</v>
      </c>
      <c r="BF25" s="9">
        <f t="shared" si="7"/>
        <v>4.2</v>
      </c>
      <c r="BG25" s="10">
        <f t="shared" si="8"/>
        <v>4.666666666666667</v>
      </c>
      <c r="BH25">
        <f t="shared" si="9"/>
        <v>14</v>
      </c>
      <c r="BI25" t="s">
        <v>47</v>
      </c>
      <c r="BJ25">
        <f t="shared" si="10"/>
        <v>5</v>
      </c>
    </row>
    <row r="26" spans="1:62" x14ac:dyDescent="0.2">
      <c r="A26">
        <v>118383374282</v>
      </c>
      <c r="B26">
        <v>451956475</v>
      </c>
      <c r="C26" s="1">
        <v>45138.568391203706</v>
      </c>
      <c r="D26" s="1">
        <v>45138.570532407408</v>
      </c>
      <c r="E26" t="s">
        <v>88</v>
      </c>
      <c r="J26">
        <v>989</v>
      </c>
      <c r="K26" t="s">
        <v>89</v>
      </c>
      <c r="L26">
        <v>6</v>
      </c>
      <c r="M26">
        <v>5</v>
      </c>
      <c r="N26">
        <v>2</v>
      </c>
      <c r="O26">
        <v>2</v>
      </c>
      <c r="P26">
        <v>4</v>
      </c>
      <c r="Q26">
        <v>4</v>
      </c>
      <c r="R26">
        <v>6</v>
      </c>
      <c r="S26">
        <v>6</v>
      </c>
      <c r="T26">
        <v>4</v>
      </c>
      <c r="U26">
        <v>7</v>
      </c>
      <c r="V26">
        <v>2</v>
      </c>
      <c r="W26">
        <v>7</v>
      </c>
      <c r="X26">
        <v>7</v>
      </c>
      <c r="Y26" s="31">
        <v>7</v>
      </c>
      <c r="AL26">
        <v>3</v>
      </c>
      <c r="AM26">
        <v>5</v>
      </c>
      <c r="AN26">
        <v>6</v>
      </c>
      <c r="AO26">
        <v>3</v>
      </c>
      <c r="AP26">
        <v>4</v>
      </c>
      <c r="AQ26">
        <v>6</v>
      </c>
      <c r="AR26">
        <v>3</v>
      </c>
      <c r="AS26">
        <v>5</v>
      </c>
      <c r="AT26">
        <v>6</v>
      </c>
      <c r="AU26">
        <v>3</v>
      </c>
      <c r="AV26">
        <v>3</v>
      </c>
      <c r="AW26">
        <v>5</v>
      </c>
      <c r="AX26">
        <v>7</v>
      </c>
      <c r="AY26" s="9">
        <f t="shared" si="0"/>
        <v>5.666666666666667</v>
      </c>
      <c r="AZ26" s="10">
        <f t="shared" si="1"/>
        <v>5</v>
      </c>
      <c r="BA26" s="9" t="str">
        <f t="shared" si="2"/>
        <v>N/A</v>
      </c>
      <c r="BB26" s="10" t="str">
        <f t="shared" si="3"/>
        <v>N/A</v>
      </c>
      <c r="BC26" s="10" t="str">
        <f t="shared" si="4"/>
        <v>N/A</v>
      </c>
      <c r="BD26" s="10" t="str">
        <f t="shared" si="5"/>
        <v>N/A</v>
      </c>
      <c r="BE26" s="9" t="str">
        <f t="shared" si="6"/>
        <v>N/A</v>
      </c>
      <c r="BF26" s="9">
        <f t="shared" si="7"/>
        <v>3.6</v>
      </c>
      <c r="BG26" s="10" t="e">
        <f t="shared" si="8"/>
        <v>#DIV/0!</v>
      </c>
      <c r="BH26">
        <f t="shared" si="9"/>
        <v>3</v>
      </c>
      <c r="BI26" t="s">
        <v>89</v>
      </c>
      <c r="BJ26" t="str">
        <f t="shared" si="10"/>
        <v>N/A</v>
      </c>
    </row>
    <row r="27" spans="1:62" x14ac:dyDescent="0.2">
      <c r="A27">
        <v>118380802156</v>
      </c>
      <c r="B27">
        <v>451956475</v>
      </c>
      <c r="C27" s="1">
        <v>45135.383668981478</v>
      </c>
      <c r="D27" s="1">
        <v>45135.386006944442</v>
      </c>
      <c r="E27" t="s">
        <v>67</v>
      </c>
      <c r="J27">
        <v>1192</v>
      </c>
      <c r="K27" t="s">
        <v>53</v>
      </c>
      <c r="L27">
        <v>6</v>
      </c>
      <c r="M27">
        <v>7</v>
      </c>
      <c r="N27">
        <v>3</v>
      </c>
      <c r="O27">
        <v>3</v>
      </c>
      <c r="P27">
        <v>7</v>
      </c>
      <c r="Q27">
        <v>7</v>
      </c>
      <c r="R27">
        <v>7</v>
      </c>
      <c r="S27">
        <v>5</v>
      </c>
      <c r="T27">
        <v>1</v>
      </c>
      <c r="U27">
        <v>7</v>
      </c>
      <c r="V27">
        <v>1</v>
      </c>
      <c r="W27">
        <v>7</v>
      </c>
      <c r="X27">
        <v>5</v>
      </c>
      <c r="Y27" s="31">
        <v>4</v>
      </c>
      <c r="AC27">
        <v>6</v>
      </c>
      <c r="AD27">
        <v>2</v>
      </c>
      <c r="AE27">
        <v>4</v>
      </c>
      <c r="AL27">
        <v>4</v>
      </c>
      <c r="AM27">
        <v>3</v>
      </c>
      <c r="AN27">
        <v>5</v>
      </c>
      <c r="AO27">
        <v>4</v>
      </c>
      <c r="AP27">
        <v>3</v>
      </c>
      <c r="AQ27">
        <v>5</v>
      </c>
      <c r="AR27">
        <v>1</v>
      </c>
      <c r="AS27">
        <v>1</v>
      </c>
      <c r="AT27">
        <v>1</v>
      </c>
      <c r="AU27">
        <v>3</v>
      </c>
      <c r="AV27">
        <v>3</v>
      </c>
      <c r="AW27">
        <v>3</v>
      </c>
      <c r="AY27" s="9">
        <f t="shared" si="0"/>
        <v>4.333333333333333</v>
      </c>
      <c r="AZ27" s="10">
        <f t="shared" si="1"/>
        <v>5</v>
      </c>
      <c r="BA27" s="9">
        <f t="shared" si="2"/>
        <v>0</v>
      </c>
      <c r="BB27" s="10">
        <f t="shared" si="3"/>
        <v>0</v>
      </c>
      <c r="BC27" s="10">
        <f t="shared" si="4"/>
        <v>0</v>
      </c>
      <c r="BD27" s="10">
        <f t="shared" si="5"/>
        <v>0</v>
      </c>
      <c r="BE27" s="9">
        <f t="shared" si="6"/>
        <v>2.6666666666666665</v>
      </c>
      <c r="BF27" s="9">
        <f t="shared" si="7"/>
        <v>5.4</v>
      </c>
      <c r="BG27" s="10">
        <f t="shared" si="8"/>
        <v>4</v>
      </c>
      <c r="BH27">
        <f t="shared" si="9"/>
        <v>9</v>
      </c>
      <c r="BI27" t="s">
        <v>53</v>
      </c>
      <c r="BJ27">
        <f t="shared" si="10"/>
        <v>2</v>
      </c>
    </row>
    <row r="28" spans="1:62" x14ac:dyDescent="0.2">
      <c r="A28">
        <v>118380105390</v>
      </c>
      <c r="B28">
        <v>451956475</v>
      </c>
      <c r="C28" s="1">
        <v>45134.672060185185</v>
      </c>
      <c r="D28" s="1">
        <v>45134.675497685188</v>
      </c>
      <c r="E28" t="s">
        <v>384</v>
      </c>
      <c r="J28">
        <v>1141</v>
      </c>
      <c r="K28" t="s">
        <v>89</v>
      </c>
      <c r="L28">
        <v>7</v>
      </c>
      <c r="M28">
        <v>5</v>
      </c>
      <c r="N28">
        <v>2</v>
      </c>
      <c r="O28">
        <v>2</v>
      </c>
      <c r="P28">
        <v>1</v>
      </c>
      <c r="Q28">
        <v>4</v>
      </c>
      <c r="R28">
        <v>4</v>
      </c>
      <c r="S28">
        <v>5</v>
      </c>
      <c r="T28">
        <v>5</v>
      </c>
      <c r="U28">
        <v>5</v>
      </c>
      <c r="V28">
        <v>1</v>
      </c>
      <c r="W28">
        <v>7</v>
      </c>
      <c r="X28">
        <v>5</v>
      </c>
      <c r="Y28" s="31">
        <v>5</v>
      </c>
      <c r="AL28">
        <v>2</v>
      </c>
      <c r="AM28">
        <v>4</v>
      </c>
      <c r="AN28">
        <v>4</v>
      </c>
      <c r="AO28">
        <v>4</v>
      </c>
      <c r="AP28">
        <v>4</v>
      </c>
      <c r="AQ28">
        <v>4</v>
      </c>
      <c r="AR28">
        <v>2</v>
      </c>
      <c r="AS28">
        <v>3</v>
      </c>
      <c r="AT28">
        <v>3</v>
      </c>
      <c r="AU28">
        <v>2</v>
      </c>
      <c r="AV28">
        <v>3</v>
      </c>
      <c r="AW28">
        <v>3</v>
      </c>
      <c r="AX28">
        <v>7</v>
      </c>
      <c r="AY28" s="9">
        <f t="shared" si="0"/>
        <v>5</v>
      </c>
      <c r="AZ28" s="10">
        <f t="shared" si="1"/>
        <v>6</v>
      </c>
      <c r="BA28" s="9" t="str">
        <f t="shared" si="2"/>
        <v>N/A</v>
      </c>
      <c r="BB28" s="10" t="str">
        <f t="shared" si="3"/>
        <v>N/A</v>
      </c>
      <c r="BC28" s="10" t="str">
        <f t="shared" si="4"/>
        <v>N/A</v>
      </c>
      <c r="BD28" s="10" t="str">
        <f t="shared" si="5"/>
        <v>N/A</v>
      </c>
      <c r="BE28" s="9" t="str">
        <f t="shared" si="6"/>
        <v>N/A</v>
      </c>
      <c r="BF28" s="9">
        <f t="shared" si="7"/>
        <v>2.6</v>
      </c>
      <c r="BG28" s="10" t="e">
        <f t="shared" si="8"/>
        <v>#DIV/0!</v>
      </c>
      <c r="BH28">
        <f t="shared" si="9"/>
        <v>4</v>
      </c>
      <c r="BI28" t="s">
        <v>89</v>
      </c>
      <c r="BJ28" t="str">
        <f t="shared" si="10"/>
        <v>N/A</v>
      </c>
    </row>
    <row r="29" spans="1:62" x14ac:dyDescent="0.2">
      <c r="A29">
        <v>118380104903</v>
      </c>
      <c r="B29">
        <v>451956475</v>
      </c>
      <c r="C29" s="1">
        <v>45134.672037037039</v>
      </c>
      <c r="D29" s="1">
        <v>45134.674270833333</v>
      </c>
      <c r="E29" t="s">
        <v>386</v>
      </c>
      <c r="J29">
        <v>1260</v>
      </c>
      <c r="K29" t="s">
        <v>53</v>
      </c>
      <c r="L29">
        <v>7</v>
      </c>
      <c r="M29">
        <v>5</v>
      </c>
      <c r="N29">
        <v>3</v>
      </c>
      <c r="O29">
        <v>4</v>
      </c>
      <c r="P29">
        <v>1</v>
      </c>
      <c r="Q29">
        <v>7</v>
      </c>
      <c r="R29">
        <v>1</v>
      </c>
      <c r="S29">
        <v>7</v>
      </c>
      <c r="T29">
        <v>7</v>
      </c>
      <c r="U29">
        <v>7</v>
      </c>
      <c r="V29">
        <v>2</v>
      </c>
      <c r="W29">
        <v>7</v>
      </c>
      <c r="X29">
        <v>1</v>
      </c>
      <c r="Y29" s="31">
        <v>5</v>
      </c>
      <c r="AC29">
        <v>3</v>
      </c>
      <c r="AD29">
        <v>1</v>
      </c>
      <c r="AE29">
        <v>6</v>
      </c>
      <c r="AL29">
        <v>3</v>
      </c>
      <c r="AM29">
        <v>3</v>
      </c>
      <c r="AN29">
        <v>6</v>
      </c>
      <c r="AO29">
        <v>6</v>
      </c>
      <c r="AP29">
        <v>6</v>
      </c>
      <c r="AQ29">
        <v>6</v>
      </c>
      <c r="AR29">
        <v>1</v>
      </c>
      <c r="AS29">
        <v>1</v>
      </c>
      <c r="AT29">
        <v>1</v>
      </c>
      <c r="AU29">
        <v>6</v>
      </c>
      <c r="AV29">
        <v>6</v>
      </c>
      <c r="AW29">
        <v>6</v>
      </c>
      <c r="AX29">
        <v>7</v>
      </c>
      <c r="AY29" s="9">
        <f t="shared" si="0"/>
        <v>7</v>
      </c>
      <c r="AZ29" s="10">
        <f t="shared" si="1"/>
        <v>9</v>
      </c>
      <c r="BA29" s="9">
        <f t="shared" si="2"/>
        <v>2</v>
      </c>
      <c r="BB29" s="10">
        <f t="shared" si="3"/>
        <v>3</v>
      </c>
      <c r="BC29" s="10">
        <f t="shared" si="4"/>
        <v>3</v>
      </c>
      <c r="BD29" s="10">
        <f t="shared" si="5"/>
        <v>0</v>
      </c>
      <c r="BE29" s="9">
        <f t="shared" si="6"/>
        <v>3.6666666666666665</v>
      </c>
      <c r="BF29" s="9">
        <f t="shared" si="7"/>
        <v>3.2</v>
      </c>
      <c r="BG29" s="10">
        <f t="shared" si="8"/>
        <v>3.3333333333333335</v>
      </c>
      <c r="BH29">
        <f t="shared" si="9"/>
        <v>15</v>
      </c>
      <c r="BI29" t="s">
        <v>53</v>
      </c>
      <c r="BJ29">
        <f t="shared" si="10"/>
        <v>5</v>
      </c>
    </row>
    <row r="30" spans="1:62" x14ac:dyDescent="0.2">
      <c r="A30">
        <v>118380105157</v>
      </c>
      <c r="B30">
        <v>451956475</v>
      </c>
      <c r="C30" s="1">
        <v>45134.672037037039</v>
      </c>
      <c r="D30" s="1">
        <v>45134.674166666664</v>
      </c>
      <c r="E30" t="s">
        <v>387</v>
      </c>
      <c r="J30">
        <v>1296</v>
      </c>
      <c r="K30" t="s">
        <v>53</v>
      </c>
      <c r="L30">
        <v>6</v>
      </c>
      <c r="M30">
        <v>6</v>
      </c>
      <c r="N30">
        <v>5</v>
      </c>
      <c r="O30">
        <v>5</v>
      </c>
      <c r="P30">
        <v>1</v>
      </c>
      <c r="Q30">
        <v>7</v>
      </c>
      <c r="R30">
        <v>4</v>
      </c>
      <c r="S30">
        <v>6</v>
      </c>
      <c r="T30">
        <v>7</v>
      </c>
      <c r="U30">
        <v>7</v>
      </c>
      <c r="V30">
        <v>5</v>
      </c>
      <c r="W30">
        <v>7</v>
      </c>
      <c r="X30">
        <v>5</v>
      </c>
      <c r="Y30" s="31">
        <v>7</v>
      </c>
      <c r="AC30">
        <v>6</v>
      </c>
      <c r="AD30">
        <v>4</v>
      </c>
      <c r="AE30">
        <v>4</v>
      </c>
      <c r="AL30">
        <v>4</v>
      </c>
      <c r="AM30">
        <v>1</v>
      </c>
      <c r="AN30">
        <v>1</v>
      </c>
      <c r="AO30">
        <v>4</v>
      </c>
      <c r="AP30">
        <v>5</v>
      </c>
      <c r="AQ30">
        <v>5</v>
      </c>
      <c r="AR30">
        <v>1</v>
      </c>
      <c r="AS30">
        <v>1</v>
      </c>
      <c r="AT30">
        <v>1</v>
      </c>
      <c r="AU30">
        <v>5</v>
      </c>
      <c r="AV30">
        <v>4</v>
      </c>
      <c r="AW30">
        <v>6</v>
      </c>
      <c r="AX30">
        <v>6.5</v>
      </c>
      <c r="AY30" s="9">
        <f t="shared" si="0"/>
        <v>6.666666666666667</v>
      </c>
      <c r="AZ30" s="10">
        <f t="shared" si="1"/>
        <v>4</v>
      </c>
      <c r="BA30" s="9">
        <f t="shared" si="2"/>
        <v>2.6666666666666665</v>
      </c>
      <c r="BB30" s="10">
        <f t="shared" si="3"/>
        <v>0</v>
      </c>
      <c r="BC30" s="10">
        <f t="shared" si="4"/>
        <v>4</v>
      </c>
      <c r="BD30" s="10">
        <f t="shared" si="5"/>
        <v>4</v>
      </c>
      <c r="BE30" s="9">
        <f t="shared" si="6"/>
        <v>2.6666666666666665</v>
      </c>
      <c r="BF30" s="9">
        <f t="shared" si="7"/>
        <v>4.4000000000000004</v>
      </c>
      <c r="BG30" s="10">
        <f t="shared" si="8"/>
        <v>4.666666666666667</v>
      </c>
      <c r="BH30">
        <f t="shared" si="9"/>
        <v>12</v>
      </c>
      <c r="BI30" t="s">
        <v>53</v>
      </c>
      <c r="BJ30">
        <f t="shared" si="10"/>
        <v>4</v>
      </c>
    </row>
    <row r="31" spans="1:62" x14ac:dyDescent="0.2">
      <c r="A31">
        <v>118380105914</v>
      </c>
      <c r="B31">
        <v>451956475</v>
      </c>
      <c r="C31" s="1">
        <v>45134.672025462962</v>
      </c>
      <c r="D31" s="1">
        <v>45134.675011574072</v>
      </c>
      <c r="E31" t="s">
        <v>385</v>
      </c>
      <c r="J31">
        <v>1228</v>
      </c>
      <c r="K31" t="s">
        <v>53</v>
      </c>
      <c r="L31">
        <v>7</v>
      </c>
      <c r="M31">
        <v>6</v>
      </c>
      <c r="N31">
        <v>6</v>
      </c>
      <c r="O31">
        <v>5</v>
      </c>
      <c r="P31">
        <v>1</v>
      </c>
      <c r="Q31">
        <v>7</v>
      </c>
      <c r="R31">
        <v>3</v>
      </c>
      <c r="S31">
        <v>7</v>
      </c>
      <c r="T31">
        <v>7</v>
      </c>
      <c r="U31">
        <v>7</v>
      </c>
      <c r="V31">
        <v>3</v>
      </c>
      <c r="W31">
        <v>6</v>
      </c>
      <c r="X31">
        <v>3</v>
      </c>
      <c r="Y31" s="31">
        <v>5</v>
      </c>
      <c r="AC31">
        <v>6</v>
      </c>
      <c r="AD31">
        <v>4</v>
      </c>
      <c r="AE31">
        <v>5</v>
      </c>
      <c r="AL31">
        <v>3</v>
      </c>
      <c r="AM31">
        <v>2</v>
      </c>
      <c r="AN31">
        <v>3</v>
      </c>
      <c r="AO31">
        <v>6</v>
      </c>
      <c r="AP31">
        <v>6</v>
      </c>
      <c r="AQ31">
        <v>6</v>
      </c>
      <c r="AR31">
        <v>2</v>
      </c>
      <c r="AS31">
        <v>1</v>
      </c>
      <c r="AT31">
        <v>2</v>
      </c>
      <c r="AU31">
        <v>6</v>
      </c>
      <c r="AV31">
        <v>6</v>
      </c>
      <c r="AW31">
        <v>6</v>
      </c>
      <c r="AX31">
        <v>8</v>
      </c>
      <c r="AY31" s="9">
        <f t="shared" si="0"/>
        <v>7</v>
      </c>
      <c r="AZ31" s="10">
        <f t="shared" si="1"/>
        <v>5</v>
      </c>
      <c r="BA31" s="9">
        <f t="shared" si="2"/>
        <v>3.3333333333333335</v>
      </c>
      <c r="BB31" s="10">
        <f t="shared" si="3"/>
        <v>3</v>
      </c>
      <c r="BC31" s="10">
        <f t="shared" si="4"/>
        <v>4</v>
      </c>
      <c r="BD31" s="10">
        <f t="shared" si="5"/>
        <v>3</v>
      </c>
      <c r="BE31" s="9">
        <f t="shared" si="6"/>
        <v>3.4444444444444446</v>
      </c>
      <c r="BF31" s="9">
        <f t="shared" si="7"/>
        <v>4.4000000000000004</v>
      </c>
      <c r="BG31" s="10">
        <f t="shared" si="8"/>
        <v>5</v>
      </c>
      <c r="BH31">
        <f t="shared" si="9"/>
        <v>13</v>
      </c>
      <c r="BI31" t="s">
        <v>53</v>
      </c>
      <c r="BJ31">
        <f t="shared" si="10"/>
        <v>5</v>
      </c>
    </row>
    <row r="32" spans="1:62" x14ac:dyDescent="0.2">
      <c r="A32">
        <v>118380105566</v>
      </c>
      <c r="B32">
        <v>451956475</v>
      </c>
      <c r="C32" s="1">
        <v>45134.672013888892</v>
      </c>
      <c r="D32" s="1">
        <v>45134.675752314812</v>
      </c>
      <c r="E32" t="s">
        <v>383</v>
      </c>
      <c r="J32">
        <v>693</v>
      </c>
      <c r="K32" t="s">
        <v>53</v>
      </c>
      <c r="L32">
        <v>2</v>
      </c>
      <c r="M32">
        <v>4</v>
      </c>
      <c r="N32">
        <v>4</v>
      </c>
      <c r="O32">
        <v>2</v>
      </c>
      <c r="P32">
        <v>1</v>
      </c>
      <c r="Q32">
        <v>7</v>
      </c>
      <c r="R32">
        <v>1</v>
      </c>
      <c r="S32">
        <v>7</v>
      </c>
      <c r="T32">
        <v>5</v>
      </c>
      <c r="U32">
        <v>7</v>
      </c>
      <c r="V32">
        <v>1</v>
      </c>
      <c r="W32">
        <v>7</v>
      </c>
      <c r="X32">
        <v>1</v>
      </c>
      <c r="Y32" s="31">
        <v>7</v>
      </c>
      <c r="AC32">
        <v>5</v>
      </c>
      <c r="AD32">
        <v>3</v>
      </c>
      <c r="AE32">
        <v>4</v>
      </c>
      <c r="AL32">
        <v>3</v>
      </c>
      <c r="AM32">
        <v>3</v>
      </c>
      <c r="AN32">
        <v>5</v>
      </c>
      <c r="AO32">
        <v>4</v>
      </c>
      <c r="AP32">
        <v>4</v>
      </c>
      <c r="AQ32">
        <v>5</v>
      </c>
      <c r="AR32">
        <v>2</v>
      </c>
      <c r="AS32">
        <v>2</v>
      </c>
      <c r="AT32">
        <v>3</v>
      </c>
      <c r="AU32">
        <v>4</v>
      </c>
      <c r="AV32">
        <v>4</v>
      </c>
      <c r="AW32">
        <v>5</v>
      </c>
      <c r="AX32">
        <v>8</v>
      </c>
      <c r="AY32" s="9">
        <f t="shared" si="0"/>
        <v>6.333333333333333</v>
      </c>
      <c r="AZ32" s="10">
        <f t="shared" si="1"/>
        <v>12</v>
      </c>
      <c r="BA32" s="9">
        <f t="shared" si="2"/>
        <v>0.66666666666666663</v>
      </c>
      <c r="BB32" s="10">
        <f t="shared" si="3"/>
        <v>1</v>
      </c>
      <c r="BC32" s="10">
        <f t="shared" si="4"/>
        <v>1</v>
      </c>
      <c r="BD32" s="10">
        <f t="shared" si="5"/>
        <v>0</v>
      </c>
      <c r="BE32" s="9">
        <f t="shared" si="6"/>
        <v>3.4444444444444446</v>
      </c>
      <c r="BF32" s="9">
        <f t="shared" si="7"/>
        <v>3</v>
      </c>
      <c r="BG32" s="10">
        <f t="shared" si="8"/>
        <v>4</v>
      </c>
      <c r="BH32">
        <f t="shared" si="9"/>
        <v>6</v>
      </c>
      <c r="BI32" t="s">
        <v>53</v>
      </c>
      <c r="BJ32">
        <f t="shared" si="10"/>
        <v>2</v>
      </c>
    </row>
    <row r="33" spans="1:62" x14ac:dyDescent="0.2">
      <c r="A33">
        <v>118380104900</v>
      </c>
      <c r="B33">
        <v>451956475</v>
      </c>
      <c r="C33" s="1">
        <v>45134.672002314815</v>
      </c>
      <c r="D33" s="1">
        <v>45134.674189814818</v>
      </c>
      <c r="E33" t="s">
        <v>97</v>
      </c>
      <c r="J33">
        <v>981</v>
      </c>
      <c r="K33" t="s">
        <v>53</v>
      </c>
      <c r="L33">
        <v>5</v>
      </c>
      <c r="M33">
        <v>7</v>
      </c>
      <c r="N33">
        <v>7</v>
      </c>
      <c r="O33">
        <v>4</v>
      </c>
      <c r="P33">
        <v>3</v>
      </c>
      <c r="Q33">
        <v>4</v>
      </c>
      <c r="R33">
        <v>5</v>
      </c>
      <c r="S33">
        <v>7</v>
      </c>
      <c r="T33">
        <v>5</v>
      </c>
      <c r="U33">
        <v>7</v>
      </c>
      <c r="V33">
        <v>3</v>
      </c>
      <c r="W33">
        <v>7</v>
      </c>
      <c r="X33">
        <v>4</v>
      </c>
      <c r="Y33" s="31">
        <v>7</v>
      </c>
      <c r="AC33">
        <v>5</v>
      </c>
      <c r="AD33">
        <v>2</v>
      </c>
      <c r="AE33">
        <v>5</v>
      </c>
      <c r="AL33">
        <v>3</v>
      </c>
      <c r="AM33">
        <v>5</v>
      </c>
      <c r="AN33">
        <v>5</v>
      </c>
      <c r="AO33">
        <v>3</v>
      </c>
      <c r="AP33">
        <v>6</v>
      </c>
      <c r="AQ33">
        <v>6</v>
      </c>
      <c r="AR33">
        <v>1</v>
      </c>
      <c r="AS33">
        <v>1</v>
      </c>
      <c r="AT33">
        <v>1</v>
      </c>
      <c r="AU33">
        <v>3</v>
      </c>
      <c r="AV33">
        <v>1</v>
      </c>
      <c r="AW33">
        <v>4</v>
      </c>
      <c r="AX33">
        <v>9</v>
      </c>
      <c r="AY33" s="9">
        <f t="shared" si="0"/>
        <v>6.333333333333333</v>
      </c>
      <c r="AZ33" s="10">
        <f t="shared" si="1"/>
        <v>7</v>
      </c>
      <c r="BA33" s="9">
        <f t="shared" si="2"/>
        <v>0.66666666666666663</v>
      </c>
      <c r="BB33" s="10">
        <f t="shared" si="3"/>
        <v>0</v>
      </c>
      <c r="BC33" s="10">
        <f t="shared" si="4"/>
        <v>1</v>
      </c>
      <c r="BD33" s="10">
        <f t="shared" si="5"/>
        <v>1</v>
      </c>
      <c r="BE33" s="9">
        <f t="shared" si="6"/>
        <v>2.6666666666666665</v>
      </c>
      <c r="BF33" s="9">
        <f t="shared" si="7"/>
        <v>4.5999999999999996</v>
      </c>
      <c r="BG33" s="10">
        <f t="shared" si="8"/>
        <v>4</v>
      </c>
      <c r="BH33">
        <f t="shared" si="9"/>
        <v>12</v>
      </c>
      <c r="BI33" t="s">
        <v>53</v>
      </c>
      <c r="BJ33">
        <f t="shared" si="10"/>
        <v>5</v>
      </c>
    </row>
    <row r="34" spans="1:62" x14ac:dyDescent="0.2">
      <c r="A34">
        <v>118379792873</v>
      </c>
      <c r="B34">
        <v>451956475</v>
      </c>
      <c r="C34" s="1">
        <v>45134.489293981482</v>
      </c>
      <c r="D34" s="1">
        <v>45134.493761574071</v>
      </c>
      <c r="E34" t="s">
        <v>388</v>
      </c>
      <c r="J34">
        <v>569</v>
      </c>
      <c r="K34" t="s">
        <v>47</v>
      </c>
      <c r="L34">
        <v>5</v>
      </c>
      <c r="M34">
        <v>7</v>
      </c>
      <c r="N34">
        <v>3</v>
      </c>
      <c r="O34">
        <v>2</v>
      </c>
      <c r="P34">
        <v>5</v>
      </c>
      <c r="Q34">
        <v>5</v>
      </c>
      <c r="R34">
        <v>4</v>
      </c>
      <c r="S34">
        <v>6</v>
      </c>
      <c r="T34">
        <v>5</v>
      </c>
      <c r="U34">
        <v>6</v>
      </c>
      <c r="V34">
        <v>4</v>
      </c>
      <c r="W34">
        <v>6</v>
      </c>
      <c r="X34">
        <v>5</v>
      </c>
      <c r="Y34" s="31">
        <v>6</v>
      </c>
      <c r="Z34">
        <v>4</v>
      </c>
      <c r="AA34">
        <v>4</v>
      </c>
      <c r="AB34">
        <v>4</v>
      </c>
      <c r="AL34">
        <v>4</v>
      </c>
      <c r="AM34">
        <v>4</v>
      </c>
      <c r="AN34">
        <v>4</v>
      </c>
      <c r="AO34">
        <v>3</v>
      </c>
      <c r="AP34">
        <v>3</v>
      </c>
      <c r="AQ34">
        <v>4</v>
      </c>
      <c r="AR34">
        <v>4</v>
      </c>
      <c r="AS34">
        <v>3</v>
      </c>
      <c r="AT34">
        <v>4</v>
      </c>
      <c r="AU34">
        <v>4</v>
      </c>
      <c r="AV34">
        <v>4</v>
      </c>
      <c r="AW34">
        <v>3</v>
      </c>
      <c r="AX34">
        <v>6</v>
      </c>
      <c r="AY34" s="9">
        <f t="shared" ref="AY34:AY65" si="11">AVERAGE(S34:U34)</f>
        <v>5.666666666666667</v>
      </c>
      <c r="AZ34" s="10">
        <f t="shared" ref="AZ34:AZ65" si="12">-V34+W34-X34+Y34</f>
        <v>3</v>
      </c>
      <c r="BA34" s="9">
        <f t="shared" ref="BA34:BA65" si="13">IF(BI34="Unión por la Patria (Frente de Todos)",AVERAGE(AP34-AM34,AQ34-AN34,AO34-AL34),IF(BI34="Juntos por el Cambio",AVERAGE(AM34-AP34,AN34-AQ34,AL34-AO34),IF(BI34="La Libertad Avanza",AVERAGE(AS34-AV34,AT34-AW34,AT34-AU34),IF(BI34="Frente de Izquierda",AVERAGE(AV34-AS34,AW34-AT34,AU34-AR34),"N/A"))))</f>
        <v>0.66666666666666663</v>
      </c>
      <c r="BB34" s="10">
        <f t="shared" ref="BB34:BB65" si="14">IF(BI34="Unión por la Patria (Frente de Todos)",(AO34-AL34),IF(BI34="Juntos por el Cambio",AVERAGE(AL34-AO34),IF(BI34="La Libertad Avanza",AVERAGE(AR34-AU34),IF(BI34="Frente de Izquierda",AVERAGE(AU34-AR34),"N/A"))))</f>
        <v>1</v>
      </c>
      <c r="BC34" s="10">
        <f t="shared" ref="BC34:BC65" si="15">IF(BI34="Unión por la Patria (Frente de Todos)",AVERAGE(AP34-AM34),IF(BI34="Juntos por el Cambio",AVERAGE(AM34-AP34),IF(BI34="La Libertad Avanza",AVERAGE(AS34-AV34),IF(BI34="Frente de Izquierda",AVERAGE(AV34-AS34),"N/A"))))</f>
        <v>1</v>
      </c>
      <c r="BD34" s="10">
        <f t="shared" ref="BD34:BD65" si="16">IF(BI34="Unión por la Patria (Frente de Todos)",AVERAGE(AQ34-AN34),IF(BI34="Juntos por el Cambio",AVERAGE(AN34-AQ34),IF(BI34="La Libertad Avanza",AVERAGE(AT34-AW34),IF(BI34="Frente de Izquierda",AVERAGE(AW34-AT34),"N/A"))))</f>
        <v>0</v>
      </c>
      <c r="BE34" s="9">
        <f t="shared" ref="BE34:BE65" si="17">IF(BI34="Unión por la Patria (Frente de Todos)",AVERAGE(AL34:AN34,AR34:AW34),IF(BI34="Juntos por el Cambio",AVERAGE(AO34:AW34),IF(BI34="La Libertad Avanza",AVERAGE(AL34:AQ34,AU34:AW34),IF(BI34="Frente de Izquierda",AVERAGE(AL34:AT34),"N/A"))))</f>
        <v>3.5555555555555554</v>
      </c>
      <c r="BF34" s="9">
        <f t="shared" ref="BF34:BF65" si="18">AVERAGE(N34:R34)</f>
        <v>3.8</v>
      </c>
      <c r="BG34" s="10">
        <f t="shared" ref="BG34:BG65" si="19">AVERAGE(Z34:AK34)</f>
        <v>4</v>
      </c>
      <c r="BH34">
        <f t="shared" ref="BH34:BH65" si="20">MAX(SUM(AL34:AN34),SUM(AO34:AQ34),SUM(AR34:AT34),SUM(AU34:AW34))-MIN(SUM(AL34:AN34),SUM(AO34:AQ34),SUM(AR34:AT34),SUM(AU34:AW34))</f>
        <v>2</v>
      </c>
      <c r="BI34" t="s">
        <v>47</v>
      </c>
      <c r="BJ34">
        <f t="shared" si="10"/>
        <v>1</v>
      </c>
    </row>
    <row r="35" spans="1:62" x14ac:dyDescent="0.2">
      <c r="A35">
        <v>118379791352</v>
      </c>
      <c r="B35">
        <v>451956475</v>
      </c>
      <c r="C35" s="1">
        <v>45134.488229166665</v>
      </c>
      <c r="D35" s="1">
        <v>45134.490995370368</v>
      </c>
      <c r="E35" t="s">
        <v>48</v>
      </c>
      <c r="J35">
        <v>1424</v>
      </c>
      <c r="K35" t="s">
        <v>49</v>
      </c>
      <c r="L35">
        <v>3</v>
      </c>
      <c r="M35">
        <v>4</v>
      </c>
      <c r="N35">
        <v>2</v>
      </c>
      <c r="O35">
        <v>5</v>
      </c>
      <c r="P35">
        <v>3</v>
      </c>
      <c r="Q35">
        <v>6</v>
      </c>
      <c r="R35">
        <v>5</v>
      </c>
      <c r="S35">
        <v>4</v>
      </c>
      <c r="T35">
        <v>4</v>
      </c>
      <c r="U35">
        <v>5</v>
      </c>
      <c r="V35">
        <v>6</v>
      </c>
      <c r="W35">
        <v>6</v>
      </c>
      <c r="X35">
        <v>4</v>
      </c>
      <c r="Y35" s="31">
        <v>5</v>
      </c>
      <c r="AF35">
        <v>5</v>
      </c>
      <c r="AG35">
        <v>3</v>
      </c>
      <c r="AH35">
        <v>3</v>
      </c>
      <c r="AL35">
        <v>4</v>
      </c>
      <c r="AM35">
        <v>4</v>
      </c>
      <c r="AN35">
        <v>4</v>
      </c>
      <c r="AO35">
        <v>4</v>
      </c>
      <c r="AP35">
        <v>4</v>
      </c>
      <c r="AQ35">
        <v>4</v>
      </c>
      <c r="AR35">
        <v>4</v>
      </c>
      <c r="AS35">
        <v>4</v>
      </c>
      <c r="AT35">
        <v>4</v>
      </c>
      <c r="AU35">
        <v>4</v>
      </c>
      <c r="AV35">
        <v>4</v>
      </c>
      <c r="AW35">
        <v>4</v>
      </c>
      <c r="AX35">
        <v>8</v>
      </c>
      <c r="AY35" s="9">
        <f t="shared" si="11"/>
        <v>4.333333333333333</v>
      </c>
      <c r="AZ35" s="10">
        <f t="shared" si="12"/>
        <v>1</v>
      </c>
      <c r="BA35" s="9">
        <f t="shared" si="13"/>
        <v>0</v>
      </c>
      <c r="BB35" s="10">
        <f t="shared" si="14"/>
        <v>0</v>
      </c>
      <c r="BC35" s="10">
        <f t="shared" si="15"/>
        <v>0</v>
      </c>
      <c r="BD35" s="10">
        <f t="shared" si="16"/>
        <v>0</v>
      </c>
      <c r="BE35" s="9">
        <f t="shared" si="17"/>
        <v>4</v>
      </c>
      <c r="BF35" s="9">
        <f t="shared" si="18"/>
        <v>4.2</v>
      </c>
      <c r="BG35" s="10">
        <f t="shared" si="19"/>
        <v>3.6666666666666665</v>
      </c>
      <c r="BH35">
        <f t="shared" si="20"/>
        <v>0</v>
      </c>
      <c r="BI35" t="s">
        <v>49</v>
      </c>
      <c r="BJ35">
        <f t="shared" si="10"/>
        <v>0</v>
      </c>
    </row>
    <row r="36" spans="1:62" x14ac:dyDescent="0.2">
      <c r="A36">
        <v>118379790623</v>
      </c>
      <c r="B36">
        <v>451956475</v>
      </c>
      <c r="C36" s="1">
        <v>45134.488171296296</v>
      </c>
      <c r="D36" s="1">
        <v>45134.490115740744</v>
      </c>
      <c r="E36" t="s">
        <v>69</v>
      </c>
      <c r="J36">
        <v>1240</v>
      </c>
      <c r="K36" t="s">
        <v>43</v>
      </c>
      <c r="L36">
        <v>4</v>
      </c>
      <c r="M36">
        <v>7</v>
      </c>
      <c r="N36">
        <v>1</v>
      </c>
      <c r="O36">
        <v>3</v>
      </c>
      <c r="P36">
        <v>4</v>
      </c>
      <c r="Q36">
        <v>7</v>
      </c>
      <c r="R36">
        <v>3</v>
      </c>
      <c r="S36">
        <v>7</v>
      </c>
      <c r="T36">
        <v>5</v>
      </c>
      <c r="U36">
        <v>6</v>
      </c>
      <c r="V36">
        <v>3</v>
      </c>
      <c r="W36">
        <v>7</v>
      </c>
      <c r="X36">
        <v>3</v>
      </c>
      <c r="Y36" s="31">
        <v>5</v>
      </c>
      <c r="AI36">
        <v>5</v>
      </c>
      <c r="AJ36">
        <v>4</v>
      </c>
      <c r="AK36">
        <v>5</v>
      </c>
      <c r="AL36">
        <v>3</v>
      </c>
      <c r="AM36">
        <v>3</v>
      </c>
      <c r="AN36">
        <v>4</v>
      </c>
      <c r="AO36">
        <v>3</v>
      </c>
      <c r="AP36">
        <v>4</v>
      </c>
      <c r="AQ36">
        <v>4</v>
      </c>
      <c r="AR36">
        <v>2</v>
      </c>
      <c r="AS36">
        <v>2</v>
      </c>
      <c r="AT36">
        <v>3</v>
      </c>
      <c r="AU36">
        <v>4</v>
      </c>
      <c r="AV36">
        <v>3</v>
      </c>
      <c r="AW36">
        <v>5</v>
      </c>
      <c r="AX36">
        <v>7</v>
      </c>
      <c r="AY36" s="9">
        <f t="shared" si="11"/>
        <v>6</v>
      </c>
      <c r="AZ36" s="10">
        <f t="shared" si="12"/>
        <v>6</v>
      </c>
      <c r="BA36" s="9">
        <f t="shared" si="13"/>
        <v>1.6666666666666667</v>
      </c>
      <c r="BB36" s="10">
        <f t="shared" si="14"/>
        <v>2</v>
      </c>
      <c r="BC36" s="10">
        <f t="shared" si="15"/>
        <v>1</v>
      </c>
      <c r="BD36" s="10">
        <f t="shared" si="16"/>
        <v>2</v>
      </c>
      <c r="BE36" s="9">
        <f t="shared" si="17"/>
        <v>3.1111111111111112</v>
      </c>
      <c r="BF36" s="9">
        <f t="shared" si="18"/>
        <v>3.6</v>
      </c>
      <c r="BG36" s="10">
        <f t="shared" si="19"/>
        <v>4.666666666666667</v>
      </c>
      <c r="BH36">
        <f t="shared" si="20"/>
        <v>5</v>
      </c>
      <c r="BI36" t="s">
        <v>43</v>
      </c>
      <c r="BJ36">
        <f t="shared" si="10"/>
        <v>1</v>
      </c>
    </row>
    <row r="37" spans="1:62" x14ac:dyDescent="0.2">
      <c r="A37">
        <v>118379790260</v>
      </c>
      <c r="B37">
        <v>451956475</v>
      </c>
      <c r="C37" s="1">
        <v>45134.488043981481</v>
      </c>
      <c r="D37" s="1">
        <v>45134.492673611108</v>
      </c>
      <c r="E37" t="s">
        <v>389</v>
      </c>
      <c r="J37">
        <v>469</v>
      </c>
      <c r="K37" t="s">
        <v>47</v>
      </c>
      <c r="L37">
        <v>7</v>
      </c>
      <c r="M37">
        <v>7</v>
      </c>
      <c r="N37">
        <v>5</v>
      </c>
      <c r="O37">
        <v>1</v>
      </c>
      <c r="P37">
        <v>2</v>
      </c>
      <c r="Q37">
        <v>7</v>
      </c>
      <c r="R37">
        <v>7</v>
      </c>
      <c r="S37">
        <v>3</v>
      </c>
      <c r="T37">
        <v>7</v>
      </c>
      <c r="U37">
        <v>7</v>
      </c>
      <c r="V37">
        <v>7</v>
      </c>
      <c r="W37">
        <v>7</v>
      </c>
      <c r="X37">
        <v>1</v>
      </c>
      <c r="Y37" s="31">
        <v>7</v>
      </c>
      <c r="Z37">
        <v>1</v>
      </c>
      <c r="AA37">
        <v>6</v>
      </c>
      <c r="AB37">
        <v>4</v>
      </c>
      <c r="AL37">
        <v>4</v>
      </c>
      <c r="AM37">
        <v>4</v>
      </c>
      <c r="AN37">
        <v>4</v>
      </c>
      <c r="AO37">
        <v>3</v>
      </c>
      <c r="AP37">
        <v>3</v>
      </c>
      <c r="AQ37">
        <v>4</v>
      </c>
      <c r="AR37">
        <v>2</v>
      </c>
      <c r="AS37">
        <v>1</v>
      </c>
      <c r="AT37">
        <v>3</v>
      </c>
      <c r="AU37">
        <v>4</v>
      </c>
      <c r="AV37">
        <v>3</v>
      </c>
      <c r="AW37">
        <v>4</v>
      </c>
      <c r="AX37">
        <v>7</v>
      </c>
      <c r="AY37" s="9">
        <f t="shared" si="11"/>
        <v>5.666666666666667</v>
      </c>
      <c r="AZ37" s="10">
        <f t="shared" si="12"/>
        <v>6</v>
      </c>
      <c r="BA37" s="9">
        <f t="shared" si="13"/>
        <v>0.66666666666666663</v>
      </c>
      <c r="BB37" s="10">
        <f t="shared" si="14"/>
        <v>1</v>
      </c>
      <c r="BC37" s="10">
        <f t="shared" si="15"/>
        <v>1</v>
      </c>
      <c r="BD37" s="10">
        <f t="shared" si="16"/>
        <v>0</v>
      </c>
      <c r="BE37" s="9">
        <f t="shared" si="17"/>
        <v>3</v>
      </c>
      <c r="BF37" s="9">
        <f t="shared" si="18"/>
        <v>4.4000000000000004</v>
      </c>
      <c r="BG37" s="10">
        <f t="shared" si="19"/>
        <v>3.6666666666666665</v>
      </c>
      <c r="BH37">
        <f t="shared" si="20"/>
        <v>6</v>
      </c>
      <c r="BI37" t="s">
        <v>47</v>
      </c>
      <c r="BJ37">
        <f t="shared" si="10"/>
        <v>3</v>
      </c>
    </row>
    <row r="38" spans="1:62" x14ac:dyDescent="0.2">
      <c r="A38">
        <v>118379790329</v>
      </c>
      <c r="B38">
        <v>451956475</v>
      </c>
      <c r="C38" s="1">
        <v>45134.488032407404</v>
      </c>
      <c r="D38" s="1">
        <v>45134.49050925926</v>
      </c>
      <c r="E38" t="s">
        <v>390</v>
      </c>
      <c r="J38">
        <v>733</v>
      </c>
      <c r="K38" t="s">
        <v>41</v>
      </c>
      <c r="L38">
        <v>3</v>
      </c>
      <c r="M38">
        <v>4</v>
      </c>
      <c r="N38">
        <v>2</v>
      </c>
      <c r="O38">
        <v>2</v>
      </c>
      <c r="P38">
        <v>3</v>
      </c>
      <c r="Q38">
        <v>6</v>
      </c>
      <c r="R38">
        <v>5</v>
      </c>
      <c r="S38">
        <v>7</v>
      </c>
      <c r="T38">
        <v>6</v>
      </c>
      <c r="U38">
        <v>4</v>
      </c>
      <c r="V38">
        <v>3</v>
      </c>
      <c r="W38">
        <v>6</v>
      </c>
      <c r="X38">
        <v>6</v>
      </c>
      <c r="Y38" s="31">
        <v>7</v>
      </c>
      <c r="AL38">
        <v>3</v>
      </c>
      <c r="AM38">
        <v>1</v>
      </c>
      <c r="AN38">
        <v>3</v>
      </c>
      <c r="AO38">
        <v>2</v>
      </c>
      <c r="AP38">
        <v>3</v>
      </c>
      <c r="AQ38">
        <v>4</v>
      </c>
      <c r="AR38">
        <v>1</v>
      </c>
      <c r="AS38">
        <v>1</v>
      </c>
      <c r="AT38">
        <v>1</v>
      </c>
      <c r="AU38">
        <v>3</v>
      </c>
      <c r="AV38">
        <v>3</v>
      </c>
      <c r="AW38">
        <v>4</v>
      </c>
      <c r="AX38">
        <v>6</v>
      </c>
      <c r="AY38" s="9">
        <f t="shared" si="11"/>
        <v>5.666666666666667</v>
      </c>
      <c r="AZ38" s="10">
        <f t="shared" si="12"/>
        <v>4</v>
      </c>
      <c r="BA38" s="9" t="str">
        <f t="shared" si="13"/>
        <v>N/A</v>
      </c>
      <c r="BB38" s="10" t="str">
        <f t="shared" si="14"/>
        <v>N/A</v>
      </c>
      <c r="BC38" s="10" t="str">
        <f t="shared" si="15"/>
        <v>N/A</v>
      </c>
      <c r="BD38" s="10" t="str">
        <f t="shared" si="16"/>
        <v>N/A</v>
      </c>
      <c r="BE38" s="9" t="str">
        <f t="shared" si="17"/>
        <v>N/A</v>
      </c>
      <c r="BF38" s="9">
        <f t="shared" si="18"/>
        <v>3.6</v>
      </c>
      <c r="BG38" s="10" t="e">
        <f t="shared" si="19"/>
        <v>#DIV/0!</v>
      </c>
      <c r="BH38">
        <f t="shared" si="20"/>
        <v>7</v>
      </c>
      <c r="BI38" t="s">
        <v>41</v>
      </c>
      <c r="BJ38" t="str">
        <f t="shared" si="10"/>
        <v>N/A</v>
      </c>
    </row>
    <row r="39" spans="1:62" x14ac:dyDescent="0.2">
      <c r="A39">
        <v>118379790405</v>
      </c>
      <c r="B39">
        <v>451956475</v>
      </c>
      <c r="C39" s="1">
        <v>45134.488009259258</v>
      </c>
      <c r="D39" s="1">
        <v>45134.49013888889</v>
      </c>
      <c r="E39" t="s">
        <v>173</v>
      </c>
      <c r="J39">
        <v>501</v>
      </c>
      <c r="K39" t="s">
        <v>47</v>
      </c>
      <c r="L39">
        <v>7</v>
      </c>
      <c r="M39">
        <v>6</v>
      </c>
      <c r="N39">
        <v>7</v>
      </c>
      <c r="O39">
        <v>2</v>
      </c>
      <c r="P39">
        <v>4</v>
      </c>
      <c r="Q39">
        <v>5</v>
      </c>
      <c r="R39">
        <v>7</v>
      </c>
      <c r="S39">
        <v>7</v>
      </c>
      <c r="T39">
        <v>5</v>
      </c>
      <c r="U39">
        <v>6</v>
      </c>
      <c r="V39">
        <v>3</v>
      </c>
      <c r="W39">
        <v>7</v>
      </c>
      <c r="X39">
        <v>1</v>
      </c>
      <c r="Y39" s="31">
        <v>7</v>
      </c>
      <c r="Z39">
        <v>5</v>
      </c>
      <c r="AA39">
        <v>2</v>
      </c>
      <c r="AB39">
        <v>4</v>
      </c>
      <c r="AL39">
        <v>5</v>
      </c>
      <c r="AM39">
        <v>5</v>
      </c>
      <c r="AN39">
        <v>5</v>
      </c>
      <c r="AO39">
        <v>5</v>
      </c>
      <c r="AP39">
        <v>5</v>
      </c>
      <c r="AQ39">
        <v>5</v>
      </c>
      <c r="AR39">
        <v>4</v>
      </c>
      <c r="AS39">
        <v>4</v>
      </c>
      <c r="AT39">
        <v>4</v>
      </c>
      <c r="AU39">
        <v>3</v>
      </c>
      <c r="AV39">
        <v>3</v>
      </c>
      <c r="AW39">
        <v>3</v>
      </c>
      <c r="AX39">
        <v>8</v>
      </c>
      <c r="AY39" s="9">
        <f t="shared" si="11"/>
        <v>6</v>
      </c>
      <c r="AZ39" s="10">
        <f t="shared" si="12"/>
        <v>10</v>
      </c>
      <c r="BA39" s="9">
        <f t="shared" si="13"/>
        <v>0</v>
      </c>
      <c r="BB39" s="10">
        <f t="shared" si="14"/>
        <v>0</v>
      </c>
      <c r="BC39" s="10">
        <f t="shared" si="15"/>
        <v>0</v>
      </c>
      <c r="BD39" s="10">
        <f t="shared" si="16"/>
        <v>0</v>
      </c>
      <c r="BE39" s="9">
        <f t="shared" si="17"/>
        <v>4</v>
      </c>
      <c r="BF39" s="9">
        <f t="shared" si="18"/>
        <v>5</v>
      </c>
      <c r="BG39" s="10">
        <f t="shared" si="19"/>
        <v>3.6666666666666665</v>
      </c>
      <c r="BH39">
        <f t="shared" si="20"/>
        <v>6</v>
      </c>
      <c r="BI39" t="s">
        <v>47</v>
      </c>
      <c r="BJ39">
        <f t="shared" si="10"/>
        <v>2</v>
      </c>
    </row>
    <row r="40" spans="1:62" x14ac:dyDescent="0.2">
      <c r="A40">
        <v>118379790487</v>
      </c>
      <c r="B40">
        <v>451956475</v>
      </c>
      <c r="C40" s="1">
        <v>45134.488009259258</v>
      </c>
      <c r="D40" s="1">
        <v>45134.490312499998</v>
      </c>
      <c r="E40" t="s">
        <v>391</v>
      </c>
      <c r="J40">
        <v>537</v>
      </c>
      <c r="K40" t="s">
        <v>53</v>
      </c>
      <c r="L40">
        <v>7</v>
      </c>
      <c r="M40">
        <v>6</v>
      </c>
      <c r="N40">
        <v>4</v>
      </c>
      <c r="O40">
        <v>5</v>
      </c>
      <c r="P40">
        <v>2</v>
      </c>
      <c r="Q40">
        <v>6</v>
      </c>
      <c r="R40">
        <v>2</v>
      </c>
      <c r="S40">
        <v>6</v>
      </c>
      <c r="T40">
        <v>5</v>
      </c>
      <c r="U40">
        <v>6</v>
      </c>
      <c r="V40">
        <v>2</v>
      </c>
      <c r="W40">
        <v>6</v>
      </c>
      <c r="X40">
        <v>2</v>
      </c>
      <c r="Y40" s="31">
        <v>6</v>
      </c>
      <c r="AC40">
        <v>4</v>
      </c>
      <c r="AD40">
        <v>4</v>
      </c>
      <c r="AE40">
        <v>4</v>
      </c>
      <c r="AL40">
        <v>2</v>
      </c>
      <c r="AM40">
        <v>1</v>
      </c>
      <c r="AN40">
        <v>2</v>
      </c>
      <c r="AO40">
        <v>4</v>
      </c>
      <c r="AP40">
        <v>5</v>
      </c>
      <c r="AQ40">
        <v>5</v>
      </c>
      <c r="AR40">
        <v>1</v>
      </c>
      <c r="AS40">
        <v>1</v>
      </c>
      <c r="AT40">
        <v>1</v>
      </c>
      <c r="AU40">
        <v>4</v>
      </c>
      <c r="AV40">
        <v>5</v>
      </c>
      <c r="AW40">
        <v>5</v>
      </c>
      <c r="AX40">
        <v>7</v>
      </c>
      <c r="AY40" s="9">
        <f t="shared" si="11"/>
        <v>5.666666666666667</v>
      </c>
      <c r="AZ40" s="10">
        <f t="shared" si="12"/>
        <v>8</v>
      </c>
      <c r="BA40" s="9">
        <f t="shared" si="13"/>
        <v>3</v>
      </c>
      <c r="BB40" s="10">
        <f t="shared" si="14"/>
        <v>2</v>
      </c>
      <c r="BC40" s="10">
        <f t="shared" si="15"/>
        <v>4</v>
      </c>
      <c r="BD40" s="10">
        <f t="shared" si="16"/>
        <v>3</v>
      </c>
      <c r="BE40" s="9">
        <f t="shared" si="17"/>
        <v>2.4444444444444446</v>
      </c>
      <c r="BF40" s="9">
        <f t="shared" si="18"/>
        <v>3.8</v>
      </c>
      <c r="BG40" s="10">
        <f t="shared" si="19"/>
        <v>4</v>
      </c>
      <c r="BH40">
        <f t="shared" si="20"/>
        <v>11</v>
      </c>
      <c r="BI40" t="s">
        <v>53</v>
      </c>
      <c r="BJ40">
        <f t="shared" si="10"/>
        <v>4</v>
      </c>
    </row>
    <row r="41" spans="1:62" x14ac:dyDescent="0.2">
      <c r="A41">
        <v>118379017139</v>
      </c>
      <c r="B41">
        <v>451956475</v>
      </c>
      <c r="C41" s="1">
        <v>45133.75503472222</v>
      </c>
      <c r="D41" s="1">
        <v>45133.757222222222</v>
      </c>
      <c r="E41" t="s">
        <v>172</v>
      </c>
      <c r="J41">
        <v>173</v>
      </c>
      <c r="K41" t="s">
        <v>53</v>
      </c>
      <c r="L41">
        <v>4</v>
      </c>
      <c r="M41">
        <v>6</v>
      </c>
      <c r="N41">
        <v>5</v>
      </c>
      <c r="O41">
        <v>4</v>
      </c>
      <c r="P41">
        <v>2</v>
      </c>
      <c r="Q41">
        <v>4</v>
      </c>
      <c r="R41">
        <v>2</v>
      </c>
      <c r="S41">
        <v>6</v>
      </c>
      <c r="T41">
        <v>6</v>
      </c>
      <c r="U41">
        <v>7</v>
      </c>
      <c r="V41">
        <v>4</v>
      </c>
      <c r="W41">
        <v>7</v>
      </c>
      <c r="X41">
        <v>5</v>
      </c>
      <c r="Y41" s="31">
        <v>7</v>
      </c>
      <c r="AC41">
        <v>3</v>
      </c>
      <c r="AD41">
        <v>2</v>
      </c>
      <c r="AE41">
        <v>3</v>
      </c>
      <c r="AL41">
        <v>3</v>
      </c>
      <c r="AM41">
        <v>1</v>
      </c>
      <c r="AN41">
        <v>3</v>
      </c>
      <c r="AO41">
        <v>4</v>
      </c>
      <c r="AP41">
        <v>4</v>
      </c>
      <c r="AQ41">
        <v>5</v>
      </c>
      <c r="AR41">
        <v>1</v>
      </c>
      <c r="AS41">
        <v>1</v>
      </c>
      <c r="AT41">
        <v>4</v>
      </c>
      <c r="AU41">
        <v>4</v>
      </c>
      <c r="AV41">
        <v>3</v>
      </c>
      <c r="AW41">
        <v>5</v>
      </c>
      <c r="AX41">
        <v>8</v>
      </c>
      <c r="AY41" s="9">
        <f t="shared" si="11"/>
        <v>6.333333333333333</v>
      </c>
      <c r="AZ41" s="10">
        <f t="shared" si="12"/>
        <v>5</v>
      </c>
      <c r="BA41" s="9">
        <f t="shared" si="13"/>
        <v>2</v>
      </c>
      <c r="BB41" s="10">
        <f t="shared" si="14"/>
        <v>1</v>
      </c>
      <c r="BC41" s="10">
        <f t="shared" si="15"/>
        <v>3</v>
      </c>
      <c r="BD41" s="10">
        <f t="shared" si="16"/>
        <v>2</v>
      </c>
      <c r="BE41" s="9">
        <f t="shared" si="17"/>
        <v>2.7777777777777777</v>
      </c>
      <c r="BF41" s="9">
        <f t="shared" si="18"/>
        <v>3.4</v>
      </c>
      <c r="BG41" s="10">
        <f t="shared" si="19"/>
        <v>2.6666666666666665</v>
      </c>
      <c r="BH41">
        <f t="shared" si="20"/>
        <v>7</v>
      </c>
      <c r="BI41" t="s">
        <v>53</v>
      </c>
      <c r="BJ41">
        <f t="shared" si="10"/>
        <v>3</v>
      </c>
    </row>
    <row r="42" spans="1:62" x14ac:dyDescent="0.2">
      <c r="A42">
        <v>118378799961</v>
      </c>
      <c r="B42">
        <v>451956475</v>
      </c>
      <c r="C42" s="1">
        <v>45133.585798611108</v>
      </c>
      <c r="D42" s="1">
        <v>45133.587060185186</v>
      </c>
      <c r="E42" t="s">
        <v>392</v>
      </c>
      <c r="J42">
        <v>426</v>
      </c>
      <c r="K42" t="s">
        <v>89</v>
      </c>
      <c r="L42">
        <v>2</v>
      </c>
      <c r="M42">
        <v>3</v>
      </c>
      <c r="N42">
        <v>4</v>
      </c>
      <c r="O42">
        <v>4</v>
      </c>
      <c r="P42">
        <v>2</v>
      </c>
      <c r="Q42">
        <v>3</v>
      </c>
      <c r="R42">
        <v>2</v>
      </c>
      <c r="S42">
        <v>4</v>
      </c>
      <c r="T42">
        <v>1</v>
      </c>
      <c r="U42">
        <v>5</v>
      </c>
      <c r="V42">
        <v>2</v>
      </c>
      <c r="W42">
        <v>2</v>
      </c>
      <c r="X42">
        <v>1</v>
      </c>
      <c r="Y42" s="31">
        <v>2</v>
      </c>
      <c r="AL42">
        <v>3</v>
      </c>
      <c r="AM42">
        <v>3</v>
      </c>
      <c r="AN42">
        <v>3</v>
      </c>
      <c r="AO42">
        <v>2</v>
      </c>
      <c r="AP42">
        <v>2</v>
      </c>
      <c r="AQ42">
        <v>2</v>
      </c>
      <c r="AR42">
        <v>4</v>
      </c>
      <c r="AS42">
        <v>4</v>
      </c>
      <c r="AT42">
        <v>4</v>
      </c>
      <c r="AU42">
        <v>1</v>
      </c>
      <c r="AV42">
        <v>1</v>
      </c>
      <c r="AW42">
        <v>1</v>
      </c>
      <c r="AX42">
        <v>6</v>
      </c>
      <c r="AY42" s="9">
        <f t="shared" si="11"/>
        <v>3.3333333333333335</v>
      </c>
      <c r="AZ42" s="10">
        <f t="shared" si="12"/>
        <v>1</v>
      </c>
      <c r="BA42" s="9" t="str">
        <f t="shared" si="13"/>
        <v>N/A</v>
      </c>
      <c r="BB42" s="10" t="str">
        <f t="shared" si="14"/>
        <v>N/A</v>
      </c>
      <c r="BC42" s="10" t="str">
        <f t="shared" si="15"/>
        <v>N/A</v>
      </c>
      <c r="BD42" s="10" t="str">
        <f t="shared" si="16"/>
        <v>N/A</v>
      </c>
      <c r="BE42" s="9" t="str">
        <f t="shared" si="17"/>
        <v>N/A</v>
      </c>
      <c r="BF42" s="9">
        <f t="shared" si="18"/>
        <v>3</v>
      </c>
      <c r="BG42" s="10" t="e">
        <f t="shared" si="19"/>
        <v>#DIV/0!</v>
      </c>
      <c r="BH42">
        <f t="shared" si="20"/>
        <v>9</v>
      </c>
      <c r="BI42" t="s">
        <v>89</v>
      </c>
      <c r="BJ42" t="str">
        <f t="shared" si="10"/>
        <v>N/A</v>
      </c>
    </row>
    <row r="43" spans="1:62" x14ac:dyDescent="0.2">
      <c r="A43">
        <v>118373043028</v>
      </c>
      <c r="B43">
        <v>451538888</v>
      </c>
      <c r="C43" s="1">
        <v>45126.669444444444</v>
      </c>
      <c r="D43" s="1">
        <v>45126.671805555554</v>
      </c>
      <c r="E43" t="s">
        <v>140</v>
      </c>
      <c r="J43">
        <v>885</v>
      </c>
      <c r="K43" t="s">
        <v>43</v>
      </c>
      <c r="L43">
        <v>6</v>
      </c>
      <c r="M43">
        <v>6</v>
      </c>
      <c r="N43">
        <v>4</v>
      </c>
      <c r="O43">
        <v>5</v>
      </c>
      <c r="P43">
        <v>3</v>
      </c>
      <c r="Q43">
        <v>7</v>
      </c>
      <c r="R43">
        <v>7</v>
      </c>
      <c r="S43">
        <v>6</v>
      </c>
      <c r="T43">
        <v>5</v>
      </c>
      <c r="U43">
        <v>7</v>
      </c>
      <c r="V43">
        <v>4</v>
      </c>
      <c r="W43">
        <v>7</v>
      </c>
      <c r="X43">
        <v>6</v>
      </c>
      <c r="Y43" s="31">
        <v>3</v>
      </c>
      <c r="AI43">
        <v>6</v>
      </c>
      <c r="AJ43">
        <v>6</v>
      </c>
      <c r="AK43">
        <v>6</v>
      </c>
      <c r="AL43">
        <v>2</v>
      </c>
      <c r="AM43">
        <v>2</v>
      </c>
      <c r="AN43">
        <v>3</v>
      </c>
      <c r="AO43">
        <v>5</v>
      </c>
      <c r="AP43">
        <v>5</v>
      </c>
      <c r="AQ43">
        <v>6</v>
      </c>
      <c r="AR43">
        <v>1</v>
      </c>
      <c r="AS43">
        <v>1</v>
      </c>
      <c r="AT43">
        <v>1</v>
      </c>
      <c r="AU43">
        <v>6</v>
      </c>
      <c r="AV43">
        <v>6</v>
      </c>
      <c r="AW43">
        <v>6</v>
      </c>
      <c r="AX43">
        <v>8</v>
      </c>
      <c r="AY43" s="9">
        <f t="shared" si="11"/>
        <v>6</v>
      </c>
      <c r="AZ43" s="10">
        <f t="shared" si="12"/>
        <v>0</v>
      </c>
      <c r="BA43" s="9">
        <f t="shared" si="13"/>
        <v>5</v>
      </c>
      <c r="BB43" s="10">
        <f t="shared" si="14"/>
        <v>5</v>
      </c>
      <c r="BC43" s="10">
        <f t="shared" si="15"/>
        <v>5</v>
      </c>
      <c r="BD43" s="10">
        <f t="shared" si="16"/>
        <v>5</v>
      </c>
      <c r="BE43" s="9">
        <f t="shared" si="17"/>
        <v>2.8888888888888888</v>
      </c>
      <c r="BF43" s="9">
        <f t="shared" si="18"/>
        <v>5.2</v>
      </c>
      <c r="BG43" s="10">
        <f t="shared" si="19"/>
        <v>6</v>
      </c>
      <c r="BH43">
        <f t="shared" si="20"/>
        <v>15</v>
      </c>
      <c r="BI43" t="s">
        <v>43</v>
      </c>
      <c r="BJ43">
        <f t="shared" si="10"/>
        <v>5</v>
      </c>
    </row>
    <row r="44" spans="1:62" x14ac:dyDescent="0.2">
      <c r="A44">
        <v>118371737556</v>
      </c>
      <c r="B44">
        <v>451538888</v>
      </c>
      <c r="C44" s="1">
        <v>45125.461238425924</v>
      </c>
      <c r="D44" s="1">
        <v>45125.463854166665</v>
      </c>
      <c r="E44" t="s">
        <v>84</v>
      </c>
      <c r="J44">
        <v>1224</v>
      </c>
      <c r="K44" t="s">
        <v>47</v>
      </c>
      <c r="L44">
        <v>5</v>
      </c>
      <c r="M44">
        <v>5</v>
      </c>
      <c r="N44">
        <v>5</v>
      </c>
      <c r="O44">
        <v>3</v>
      </c>
      <c r="P44">
        <v>2</v>
      </c>
      <c r="Q44">
        <v>6</v>
      </c>
      <c r="R44">
        <v>4</v>
      </c>
      <c r="S44">
        <v>6</v>
      </c>
      <c r="T44">
        <v>4</v>
      </c>
      <c r="U44">
        <v>7</v>
      </c>
      <c r="V44">
        <v>1</v>
      </c>
      <c r="W44">
        <v>7</v>
      </c>
      <c r="X44">
        <v>1</v>
      </c>
      <c r="Y44" s="31">
        <v>7</v>
      </c>
      <c r="Z44">
        <v>4</v>
      </c>
      <c r="AA44">
        <v>3</v>
      </c>
      <c r="AB44">
        <v>4</v>
      </c>
      <c r="AL44">
        <v>4</v>
      </c>
      <c r="AM44">
        <v>4</v>
      </c>
      <c r="AN44">
        <v>4</v>
      </c>
      <c r="AO44">
        <v>4</v>
      </c>
      <c r="AP44">
        <v>2</v>
      </c>
      <c r="AQ44">
        <v>4</v>
      </c>
      <c r="AR44">
        <v>4</v>
      </c>
      <c r="AS44">
        <v>2</v>
      </c>
      <c r="AT44">
        <v>4</v>
      </c>
      <c r="AU44">
        <v>3</v>
      </c>
      <c r="AV44">
        <v>1</v>
      </c>
      <c r="AW44">
        <v>4</v>
      </c>
      <c r="AX44">
        <v>7</v>
      </c>
      <c r="AY44" s="9">
        <f t="shared" si="11"/>
        <v>5.666666666666667</v>
      </c>
      <c r="AZ44" s="10">
        <f t="shared" si="12"/>
        <v>12</v>
      </c>
      <c r="BA44" s="9">
        <f t="shared" si="13"/>
        <v>0.66666666666666663</v>
      </c>
      <c r="BB44" s="10">
        <f t="shared" si="14"/>
        <v>0</v>
      </c>
      <c r="BC44" s="10">
        <f t="shared" si="15"/>
        <v>2</v>
      </c>
      <c r="BD44" s="10">
        <f t="shared" si="16"/>
        <v>0</v>
      </c>
      <c r="BE44" s="9">
        <f t="shared" si="17"/>
        <v>3.1111111111111112</v>
      </c>
      <c r="BF44" s="9">
        <f t="shared" si="18"/>
        <v>4</v>
      </c>
      <c r="BG44" s="10">
        <f t="shared" si="19"/>
        <v>3.6666666666666665</v>
      </c>
      <c r="BH44">
        <f t="shared" si="20"/>
        <v>4</v>
      </c>
      <c r="BI44" t="s">
        <v>47</v>
      </c>
      <c r="BJ44">
        <f t="shared" si="10"/>
        <v>3</v>
      </c>
    </row>
    <row r="45" spans="1:62" x14ac:dyDescent="0.2">
      <c r="A45">
        <v>118369065689</v>
      </c>
      <c r="B45">
        <v>451956475</v>
      </c>
      <c r="C45" s="1">
        <v>45121.588090277779</v>
      </c>
      <c r="D45" s="1">
        <v>45121.590763888889</v>
      </c>
      <c r="E45" t="s">
        <v>393</v>
      </c>
      <c r="J45">
        <v>1212</v>
      </c>
      <c r="K45" t="s">
        <v>45</v>
      </c>
      <c r="L45">
        <v>3</v>
      </c>
      <c r="M45">
        <v>4</v>
      </c>
      <c r="N45">
        <v>3</v>
      </c>
      <c r="O45">
        <v>1</v>
      </c>
      <c r="P45">
        <v>1</v>
      </c>
      <c r="Q45">
        <v>5</v>
      </c>
      <c r="R45">
        <v>5</v>
      </c>
      <c r="S45">
        <v>6</v>
      </c>
      <c r="T45">
        <v>2</v>
      </c>
      <c r="U45">
        <v>7</v>
      </c>
      <c r="V45">
        <v>2</v>
      </c>
      <c r="W45">
        <v>6</v>
      </c>
      <c r="X45">
        <v>3</v>
      </c>
      <c r="Y45" s="31">
        <v>7</v>
      </c>
      <c r="AL45">
        <v>4</v>
      </c>
      <c r="AM45">
        <v>4</v>
      </c>
      <c r="AN45">
        <v>4</v>
      </c>
      <c r="AO45">
        <v>4</v>
      </c>
      <c r="AP45">
        <v>4</v>
      </c>
      <c r="AQ45">
        <v>4</v>
      </c>
      <c r="AR45">
        <v>4</v>
      </c>
      <c r="AS45">
        <v>4</v>
      </c>
      <c r="AT45">
        <v>4</v>
      </c>
      <c r="AU45">
        <v>4</v>
      </c>
      <c r="AV45">
        <v>4</v>
      </c>
      <c r="AW45">
        <v>4</v>
      </c>
      <c r="AX45">
        <v>8</v>
      </c>
      <c r="AY45" s="9">
        <f t="shared" si="11"/>
        <v>5</v>
      </c>
      <c r="AZ45" s="10">
        <f t="shared" si="12"/>
        <v>8</v>
      </c>
      <c r="BA45" s="9" t="str">
        <f t="shared" si="13"/>
        <v>N/A</v>
      </c>
      <c r="BB45" s="10" t="str">
        <f t="shared" si="14"/>
        <v>N/A</v>
      </c>
      <c r="BC45" s="10" t="str">
        <f t="shared" si="15"/>
        <v>N/A</v>
      </c>
      <c r="BD45" s="10" t="str">
        <f t="shared" si="16"/>
        <v>N/A</v>
      </c>
      <c r="BE45" s="9" t="str">
        <f t="shared" si="17"/>
        <v>N/A</v>
      </c>
      <c r="BF45" s="9">
        <f t="shared" si="18"/>
        <v>3</v>
      </c>
      <c r="BG45" s="10" t="e">
        <f t="shared" si="19"/>
        <v>#DIV/0!</v>
      </c>
      <c r="BH45">
        <f t="shared" si="20"/>
        <v>0</v>
      </c>
      <c r="BI45" t="s">
        <v>45</v>
      </c>
      <c r="BJ45" t="str">
        <f t="shared" si="10"/>
        <v>N/A</v>
      </c>
    </row>
    <row r="46" spans="1:62" x14ac:dyDescent="0.2">
      <c r="A46">
        <v>118368968651</v>
      </c>
      <c r="B46">
        <v>451956475</v>
      </c>
      <c r="C46" s="1">
        <v>45121.506215277775</v>
      </c>
      <c r="D46" s="1">
        <v>45121.50984953704</v>
      </c>
      <c r="E46" t="s">
        <v>394</v>
      </c>
      <c r="J46">
        <v>913</v>
      </c>
      <c r="K46" t="s">
        <v>53</v>
      </c>
      <c r="L46">
        <v>4</v>
      </c>
      <c r="M46">
        <v>7</v>
      </c>
      <c r="N46">
        <v>4</v>
      </c>
      <c r="O46">
        <v>4</v>
      </c>
      <c r="P46">
        <v>5</v>
      </c>
      <c r="Q46">
        <v>6</v>
      </c>
      <c r="R46">
        <v>5</v>
      </c>
      <c r="S46">
        <v>6</v>
      </c>
      <c r="T46">
        <v>4</v>
      </c>
      <c r="U46">
        <v>7</v>
      </c>
      <c r="V46">
        <v>1</v>
      </c>
      <c r="W46">
        <v>6</v>
      </c>
      <c r="X46">
        <v>2</v>
      </c>
      <c r="Y46" s="31">
        <v>5</v>
      </c>
      <c r="AC46">
        <v>4</v>
      </c>
      <c r="AD46">
        <v>3</v>
      </c>
      <c r="AE46">
        <v>5</v>
      </c>
      <c r="AL46">
        <v>5</v>
      </c>
      <c r="AM46">
        <v>4</v>
      </c>
      <c r="AN46">
        <v>5</v>
      </c>
      <c r="AO46">
        <v>4</v>
      </c>
      <c r="AP46">
        <v>5</v>
      </c>
      <c r="AQ46">
        <v>5</v>
      </c>
      <c r="AR46">
        <v>3</v>
      </c>
      <c r="AS46">
        <v>1</v>
      </c>
      <c r="AT46">
        <v>3</v>
      </c>
      <c r="AU46">
        <v>4</v>
      </c>
      <c r="AV46">
        <v>1</v>
      </c>
      <c r="AW46">
        <v>4</v>
      </c>
      <c r="AX46">
        <v>9</v>
      </c>
      <c r="AY46" s="9">
        <f t="shared" si="11"/>
        <v>5.666666666666667</v>
      </c>
      <c r="AZ46" s="10">
        <f t="shared" si="12"/>
        <v>8</v>
      </c>
      <c r="BA46" s="9">
        <f t="shared" si="13"/>
        <v>0</v>
      </c>
      <c r="BB46" s="10">
        <f t="shared" si="14"/>
        <v>-1</v>
      </c>
      <c r="BC46" s="10">
        <f t="shared" si="15"/>
        <v>1</v>
      </c>
      <c r="BD46" s="10">
        <f t="shared" si="16"/>
        <v>0</v>
      </c>
      <c r="BE46" s="9">
        <f t="shared" si="17"/>
        <v>3.3333333333333335</v>
      </c>
      <c r="BF46" s="9">
        <f t="shared" si="18"/>
        <v>4.8</v>
      </c>
      <c r="BG46" s="10">
        <f t="shared" si="19"/>
        <v>4</v>
      </c>
      <c r="BH46">
        <f t="shared" si="20"/>
        <v>7</v>
      </c>
      <c r="BI46" t="s">
        <v>53</v>
      </c>
      <c r="BJ46">
        <f t="shared" si="10"/>
        <v>4</v>
      </c>
    </row>
    <row r="47" spans="1:62" x14ac:dyDescent="0.2">
      <c r="A47">
        <v>118368968436</v>
      </c>
      <c r="B47">
        <v>451956475</v>
      </c>
      <c r="C47" s="1">
        <v>45121.506099537037</v>
      </c>
      <c r="D47" s="1">
        <v>45121.507557870369</v>
      </c>
      <c r="E47" t="s">
        <v>76</v>
      </c>
      <c r="J47">
        <v>1196</v>
      </c>
      <c r="K47" t="s">
        <v>41</v>
      </c>
      <c r="L47">
        <v>4</v>
      </c>
      <c r="M47">
        <v>7</v>
      </c>
      <c r="N47">
        <v>4</v>
      </c>
      <c r="O47">
        <v>7</v>
      </c>
      <c r="P47">
        <v>1</v>
      </c>
      <c r="Q47">
        <v>7</v>
      </c>
      <c r="R47">
        <v>1</v>
      </c>
      <c r="S47">
        <v>7</v>
      </c>
      <c r="T47">
        <v>5</v>
      </c>
      <c r="U47">
        <v>4</v>
      </c>
      <c r="V47">
        <v>5</v>
      </c>
      <c r="W47">
        <v>7</v>
      </c>
      <c r="X47">
        <v>5</v>
      </c>
      <c r="Y47" s="31">
        <v>7</v>
      </c>
      <c r="AL47">
        <v>4</v>
      </c>
      <c r="AM47">
        <v>4</v>
      </c>
      <c r="AN47">
        <v>3</v>
      </c>
      <c r="AO47">
        <v>4</v>
      </c>
      <c r="AP47">
        <v>5</v>
      </c>
      <c r="AQ47">
        <v>5</v>
      </c>
      <c r="AR47">
        <v>1</v>
      </c>
      <c r="AS47">
        <v>1</v>
      </c>
      <c r="AT47">
        <v>1</v>
      </c>
      <c r="AU47">
        <v>5</v>
      </c>
      <c r="AV47">
        <v>5</v>
      </c>
      <c r="AW47">
        <v>5</v>
      </c>
      <c r="AX47">
        <v>7</v>
      </c>
      <c r="AY47" s="9">
        <f t="shared" si="11"/>
        <v>5.333333333333333</v>
      </c>
      <c r="AZ47" s="10">
        <f t="shared" si="12"/>
        <v>4</v>
      </c>
      <c r="BA47" s="9" t="str">
        <f t="shared" si="13"/>
        <v>N/A</v>
      </c>
      <c r="BB47" s="10" t="str">
        <f t="shared" si="14"/>
        <v>N/A</v>
      </c>
      <c r="BC47" s="10" t="str">
        <f t="shared" si="15"/>
        <v>N/A</v>
      </c>
      <c r="BD47" s="10" t="str">
        <f t="shared" si="16"/>
        <v>N/A</v>
      </c>
      <c r="BE47" s="9" t="str">
        <f t="shared" si="17"/>
        <v>N/A</v>
      </c>
      <c r="BF47" s="9">
        <f t="shared" si="18"/>
        <v>4</v>
      </c>
      <c r="BG47" s="10" t="e">
        <f t="shared" si="19"/>
        <v>#DIV/0!</v>
      </c>
      <c r="BH47">
        <f t="shared" si="20"/>
        <v>12</v>
      </c>
      <c r="BI47" t="s">
        <v>41</v>
      </c>
      <c r="BJ47" t="str">
        <f t="shared" si="10"/>
        <v>N/A</v>
      </c>
    </row>
    <row r="48" spans="1:62" x14ac:dyDescent="0.2">
      <c r="A48">
        <v>118368966841</v>
      </c>
      <c r="B48">
        <v>451956475</v>
      </c>
      <c r="C48" s="1">
        <v>45121.504999999997</v>
      </c>
      <c r="D48" s="1">
        <v>45121.507465277777</v>
      </c>
      <c r="E48" t="s">
        <v>70</v>
      </c>
      <c r="J48">
        <v>1021</v>
      </c>
      <c r="K48" t="s">
        <v>47</v>
      </c>
      <c r="L48">
        <v>5</v>
      </c>
      <c r="M48">
        <v>6</v>
      </c>
      <c r="N48">
        <v>3</v>
      </c>
      <c r="O48">
        <v>4</v>
      </c>
      <c r="P48">
        <v>5</v>
      </c>
      <c r="Q48">
        <v>5</v>
      </c>
      <c r="R48">
        <v>5</v>
      </c>
      <c r="S48">
        <v>7</v>
      </c>
      <c r="T48">
        <v>5</v>
      </c>
      <c r="U48">
        <v>7</v>
      </c>
      <c r="V48">
        <v>3</v>
      </c>
      <c r="W48">
        <v>7</v>
      </c>
      <c r="X48">
        <v>5</v>
      </c>
      <c r="Y48" s="31">
        <v>7</v>
      </c>
      <c r="Z48">
        <v>4</v>
      </c>
      <c r="AA48">
        <v>2</v>
      </c>
      <c r="AB48">
        <v>5</v>
      </c>
      <c r="AL48">
        <v>5</v>
      </c>
      <c r="AM48">
        <v>5</v>
      </c>
      <c r="AN48">
        <v>5</v>
      </c>
      <c r="AO48">
        <v>5</v>
      </c>
      <c r="AP48">
        <v>4</v>
      </c>
      <c r="AQ48">
        <v>5</v>
      </c>
      <c r="AR48">
        <v>5</v>
      </c>
      <c r="AS48">
        <v>4</v>
      </c>
      <c r="AT48">
        <v>5</v>
      </c>
      <c r="AU48">
        <v>5</v>
      </c>
      <c r="AV48">
        <v>4</v>
      </c>
      <c r="AW48">
        <v>5</v>
      </c>
      <c r="AX48">
        <v>6</v>
      </c>
      <c r="AY48" s="9">
        <f t="shared" si="11"/>
        <v>6.333333333333333</v>
      </c>
      <c r="AZ48" s="10">
        <f t="shared" si="12"/>
        <v>6</v>
      </c>
      <c r="BA48" s="9">
        <f t="shared" si="13"/>
        <v>0.33333333333333331</v>
      </c>
      <c r="BB48" s="10">
        <f t="shared" si="14"/>
        <v>0</v>
      </c>
      <c r="BC48" s="10">
        <f t="shared" si="15"/>
        <v>1</v>
      </c>
      <c r="BD48" s="10">
        <f t="shared" si="16"/>
        <v>0</v>
      </c>
      <c r="BE48" s="9">
        <f t="shared" si="17"/>
        <v>4.666666666666667</v>
      </c>
      <c r="BF48" s="9">
        <f t="shared" si="18"/>
        <v>4.4000000000000004</v>
      </c>
      <c r="BG48" s="10">
        <f t="shared" si="19"/>
        <v>3.6666666666666665</v>
      </c>
      <c r="BH48">
        <f t="shared" si="20"/>
        <v>1</v>
      </c>
      <c r="BI48" t="s">
        <v>47</v>
      </c>
      <c r="BJ48">
        <f t="shared" si="10"/>
        <v>1</v>
      </c>
    </row>
    <row r="49" spans="1:62" x14ac:dyDescent="0.2">
      <c r="A49">
        <v>118368822681</v>
      </c>
      <c r="B49">
        <v>451956475</v>
      </c>
      <c r="C49" s="1">
        <v>45121.378796296296</v>
      </c>
      <c r="D49" s="1">
        <v>45121.38175925926</v>
      </c>
      <c r="E49" t="s">
        <v>77</v>
      </c>
      <c r="J49">
        <v>1272</v>
      </c>
      <c r="K49" t="s">
        <v>53</v>
      </c>
      <c r="L49">
        <v>4</v>
      </c>
      <c r="M49">
        <v>3</v>
      </c>
      <c r="N49">
        <v>4</v>
      </c>
      <c r="O49">
        <v>4</v>
      </c>
      <c r="P49">
        <v>1</v>
      </c>
      <c r="Q49">
        <v>6</v>
      </c>
      <c r="R49">
        <v>2</v>
      </c>
      <c r="S49">
        <v>4</v>
      </c>
      <c r="T49">
        <v>5</v>
      </c>
      <c r="U49">
        <v>6</v>
      </c>
      <c r="V49">
        <v>2</v>
      </c>
      <c r="W49">
        <v>6</v>
      </c>
      <c r="X49">
        <v>3</v>
      </c>
      <c r="Y49" s="31">
        <v>4</v>
      </c>
      <c r="AC49">
        <v>2</v>
      </c>
      <c r="AD49">
        <v>3</v>
      </c>
      <c r="AE49">
        <v>3</v>
      </c>
      <c r="AL49">
        <v>3</v>
      </c>
      <c r="AM49">
        <v>1</v>
      </c>
      <c r="AN49">
        <v>2</v>
      </c>
      <c r="AO49">
        <v>4</v>
      </c>
      <c r="AP49">
        <v>6</v>
      </c>
      <c r="AQ49">
        <v>6</v>
      </c>
      <c r="AR49">
        <v>1</v>
      </c>
      <c r="AS49">
        <v>1</v>
      </c>
      <c r="AT49">
        <v>1</v>
      </c>
      <c r="AU49">
        <v>4</v>
      </c>
      <c r="AV49">
        <v>4</v>
      </c>
      <c r="AW49">
        <v>5</v>
      </c>
      <c r="AX49">
        <v>8</v>
      </c>
      <c r="AY49" s="9">
        <f t="shared" si="11"/>
        <v>5</v>
      </c>
      <c r="AZ49" s="10">
        <f t="shared" si="12"/>
        <v>5</v>
      </c>
      <c r="BA49" s="9">
        <f t="shared" si="13"/>
        <v>3.3333333333333335</v>
      </c>
      <c r="BB49" s="10">
        <f t="shared" si="14"/>
        <v>1</v>
      </c>
      <c r="BC49" s="10">
        <f t="shared" si="15"/>
        <v>5</v>
      </c>
      <c r="BD49" s="10">
        <f t="shared" si="16"/>
        <v>4</v>
      </c>
      <c r="BE49" s="9">
        <f t="shared" si="17"/>
        <v>2.4444444444444446</v>
      </c>
      <c r="BF49" s="9">
        <f t="shared" si="18"/>
        <v>3.4</v>
      </c>
      <c r="BG49" s="10">
        <f t="shared" si="19"/>
        <v>2.6666666666666665</v>
      </c>
      <c r="BH49">
        <f t="shared" si="20"/>
        <v>13</v>
      </c>
      <c r="BI49" t="s">
        <v>53</v>
      </c>
      <c r="BJ49">
        <f t="shared" si="10"/>
        <v>5</v>
      </c>
    </row>
    <row r="50" spans="1:62" x14ac:dyDescent="0.2">
      <c r="A50">
        <v>118368822338</v>
      </c>
      <c r="B50">
        <v>451956475</v>
      </c>
      <c r="C50" s="1">
        <v>45121.378460648149</v>
      </c>
      <c r="D50" s="1">
        <v>45121.38212962963</v>
      </c>
      <c r="E50" t="s">
        <v>166</v>
      </c>
      <c r="J50">
        <v>809</v>
      </c>
      <c r="K50" t="s">
        <v>53</v>
      </c>
      <c r="L50">
        <v>5</v>
      </c>
      <c r="M50">
        <v>4</v>
      </c>
      <c r="N50">
        <v>4</v>
      </c>
      <c r="O50">
        <v>3</v>
      </c>
      <c r="P50">
        <v>2</v>
      </c>
      <c r="Q50">
        <v>7</v>
      </c>
      <c r="R50">
        <v>7</v>
      </c>
      <c r="S50">
        <v>7</v>
      </c>
      <c r="T50">
        <v>6</v>
      </c>
      <c r="U50">
        <v>7</v>
      </c>
      <c r="V50">
        <v>1</v>
      </c>
      <c r="W50">
        <v>7</v>
      </c>
      <c r="X50">
        <v>1</v>
      </c>
      <c r="Y50" s="31">
        <v>5</v>
      </c>
      <c r="AC50">
        <v>5</v>
      </c>
      <c r="AD50">
        <v>3</v>
      </c>
      <c r="AE50">
        <v>4</v>
      </c>
      <c r="AL50">
        <v>1</v>
      </c>
      <c r="AM50">
        <v>1</v>
      </c>
      <c r="AN50">
        <v>2</v>
      </c>
      <c r="AO50">
        <v>5</v>
      </c>
      <c r="AP50">
        <v>5</v>
      </c>
      <c r="AQ50">
        <v>5</v>
      </c>
      <c r="AR50">
        <v>1</v>
      </c>
      <c r="AS50">
        <v>1</v>
      </c>
      <c r="AT50">
        <v>1</v>
      </c>
      <c r="AU50">
        <v>5</v>
      </c>
      <c r="AV50">
        <v>5</v>
      </c>
      <c r="AW50">
        <v>5</v>
      </c>
      <c r="AX50">
        <v>8</v>
      </c>
      <c r="AY50" s="9">
        <f t="shared" si="11"/>
        <v>6.666666666666667</v>
      </c>
      <c r="AZ50" s="10">
        <f t="shared" si="12"/>
        <v>10</v>
      </c>
      <c r="BA50" s="9">
        <f t="shared" si="13"/>
        <v>3.6666666666666665</v>
      </c>
      <c r="BB50" s="10">
        <f t="shared" si="14"/>
        <v>4</v>
      </c>
      <c r="BC50" s="10">
        <f t="shared" si="15"/>
        <v>4</v>
      </c>
      <c r="BD50" s="10">
        <f t="shared" si="16"/>
        <v>3</v>
      </c>
      <c r="BE50" s="9">
        <f t="shared" si="17"/>
        <v>2.4444444444444446</v>
      </c>
      <c r="BF50" s="9">
        <f t="shared" si="18"/>
        <v>4.5999999999999996</v>
      </c>
      <c r="BG50" s="10">
        <f t="shared" si="19"/>
        <v>4</v>
      </c>
      <c r="BH50">
        <f t="shared" si="20"/>
        <v>12</v>
      </c>
      <c r="BI50" t="s">
        <v>53</v>
      </c>
      <c r="BJ50">
        <f t="shared" si="10"/>
        <v>4</v>
      </c>
    </row>
    <row r="51" spans="1:62" x14ac:dyDescent="0.2">
      <c r="A51">
        <v>118367128117</v>
      </c>
      <c r="B51">
        <v>451956475</v>
      </c>
      <c r="C51" s="1">
        <v>45119.565775462965</v>
      </c>
      <c r="D51" s="1">
        <v>45119.567997685182</v>
      </c>
      <c r="E51" t="s">
        <v>395</v>
      </c>
      <c r="J51">
        <v>281</v>
      </c>
      <c r="K51" t="s">
        <v>47</v>
      </c>
      <c r="L51">
        <v>7</v>
      </c>
      <c r="M51">
        <v>6</v>
      </c>
      <c r="N51">
        <v>5</v>
      </c>
      <c r="O51">
        <v>1</v>
      </c>
      <c r="P51">
        <v>5</v>
      </c>
      <c r="Q51">
        <v>2</v>
      </c>
      <c r="R51">
        <v>5</v>
      </c>
      <c r="S51">
        <v>5</v>
      </c>
      <c r="T51">
        <v>4</v>
      </c>
      <c r="U51">
        <v>6</v>
      </c>
      <c r="V51">
        <v>3</v>
      </c>
      <c r="W51">
        <v>6</v>
      </c>
      <c r="X51">
        <v>3</v>
      </c>
      <c r="Y51" s="31">
        <v>6</v>
      </c>
      <c r="Z51">
        <v>4</v>
      </c>
      <c r="AA51">
        <v>4</v>
      </c>
      <c r="AB51">
        <v>5</v>
      </c>
      <c r="AL51">
        <v>4</v>
      </c>
      <c r="AM51">
        <v>5</v>
      </c>
      <c r="AN51">
        <v>5</v>
      </c>
      <c r="AO51">
        <v>3</v>
      </c>
      <c r="AP51">
        <v>5</v>
      </c>
      <c r="AQ51">
        <v>5</v>
      </c>
      <c r="AR51">
        <v>3</v>
      </c>
      <c r="AS51">
        <v>5</v>
      </c>
      <c r="AT51">
        <v>5</v>
      </c>
      <c r="AU51">
        <v>3</v>
      </c>
      <c r="AV51">
        <v>5</v>
      </c>
      <c r="AW51">
        <v>5</v>
      </c>
      <c r="AX51">
        <v>8</v>
      </c>
      <c r="AY51" s="9">
        <f t="shared" si="11"/>
        <v>5</v>
      </c>
      <c r="AZ51" s="10">
        <f t="shared" si="12"/>
        <v>6</v>
      </c>
      <c r="BA51" s="9">
        <f t="shared" si="13"/>
        <v>0.33333333333333331</v>
      </c>
      <c r="BB51" s="10">
        <f t="shared" si="14"/>
        <v>1</v>
      </c>
      <c r="BC51" s="10">
        <f t="shared" si="15"/>
        <v>0</v>
      </c>
      <c r="BD51" s="10">
        <f t="shared" si="16"/>
        <v>0</v>
      </c>
      <c r="BE51" s="9">
        <f t="shared" si="17"/>
        <v>4.333333333333333</v>
      </c>
      <c r="BF51" s="9">
        <f t="shared" si="18"/>
        <v>3.6</v>
      </c>
      <c r="BG51" s="10">
        <f t="shared" si="19"/>
        <v>4.333333333333333</v>
      </c>
      <c r="BH51">
        <f t="shared" si="20"/>
        <v>1</v>
      </c>
      <c r="BI51" t="s">
        <v>47</v>
      </c>
      <c r="BJ51">
        <f t="shared" si="10"/>
        <v>0</v>
      </c>
    </row>
    <row r="52" spans="1:62" x14ac:dyDescent="0.2">
      <c r="A52">
        <v>118367127966</v>
      </c>
      <c r="B52">
        <v>451956475</v>
      </c>
      <c r="C52" s="1">
        <v>45119.565706018519</v>
      </c>
      <c r="D52" s="1">
        <v>45119.567812499998</v>
      </c>
      <c r="E52" t="s">
        <v>396</v>
      </c>
      <c r="J52">
        <v>1053</v>
      </c>
      <c r="K52" t="s">
        <v>53</v>
      </c>
      <c r="L52">
        <v>7</v>
      </c>
      <c r="M52">
        <v>7</v>
      </c>
      <c r="N52">
        <v>7</v>
      </c>
      <c r="O52">
        <v>7</v>
      </c>
      <c r="P52">
        <v>1</v>
      </c>
      <c r="Q52">
        <v>7</v>
      </c>
      <c r="R52">
        <v>1</v>
      </c>
      <c r="S52">
        <v>7</v>
      </c>
      <c r="T52">
        <v>7</v>
      </c>
      <c r="U52">
        <v>7</v>
      </c>
      <c r="V52">
        <v>4</v>
      </c>
      <c r="W52">
        <v>7</v>
      </c>
      <c r="X52">
        <v>7</v>
      </c>
      <c r="Y52" s="31">
        <v>7</v>
      </c>
      <c r="AC52">
        <v>6</v>
      </c>
      <c r="AD52">
        <v>3</v>
      </c>
      <c r="AE52">
        <v>6</v>
      </c>
      <c r="AL52">
        <v>4</v>
      </c>
      <c r="AM52">
        <v>4</v>
      </c>
      <c r="AN52">
        <v>4</v>
      </c>
      <c r="AO52">
        <v>4</v>
      </c>
      <c r="AP52">
        <v>4</v>
      </c>
      <c r="AQ52">
        <v>4</v>
      </c>
      <c r="AR52">
        <v>1</v>
      </c>
      <c r="AS52">
        <v>1</v>
      </c>
      <c r="AT52">
        <v>1</v>
      </c>
      <c r="AU52">
        <v>4</v>
      </c>
      <c r="AV52">
        <v>4</v>
      </c>
      <c r="AW52">
        <v>4</v>
      </c>
      <c r="AX52">
        <v>7</v>
      </c>
      <c r="AY52" s="9">
        <f t="shared" si="11"/>
        <v>7</v>
      </c>
      <c r="AZ52" s="10">
        <f t="shared" si="12"/>
        <v>3</v>
      </c>
      <c r="BA52" s="9">
        <f t="shared" si="13"/>
        <v>0</v>
      </c>
      <c r="BB52" s="10">
        <f t="shared" si="14"/>
        <v>0</v>
      </c>
      <c r="BC52" s="10">
        <f t="shared" si="15"/>
        <v>0</v>
      </c>
      <c r="BD52" s="10">
        <f t="shared" si="16"/>
        <v>0</v>
      </c>
      <c r="BE52" s="9">
        <f t="shared" si="17"/>
        <v>3</v>
      </c>
      <c r="BF52" s="9">
        <f t="shared" si="18"/>
        <v>4.5999999999999996</v>
      </c>
      <c r="BG52" s="10">
        <f t="shared" si="19"/>
        <v>5</v>
      </c>
      <c r="BH52">
        <f t="shared" si="20"/>
        <v>9</v>
      </c>
      <c r="BI52" t="s">
        <v>53</v>
      </c>
      <c r="BJ52">
        <f t="shared" si="10"/>
        <v>3</v>
      </c>
    </row>
    <row r="53" spans="1:62" x14ac:dyDescent="0.2">
      <c r="A53">
        <v>118367086423</v>
      </c>
      <c r="B53">
        <v>451956475</v>
      </c>
      <c r="C53" s="1">
        <v>45119.533807870372</v>
      </c>
      <c r="D53" s="1">
        <v>45119.536203703705</v>
      </c>
      <c r="E53" t="s">
        <v>100</v>
      </c>
      <c r="J53">
        <v>649</v>
      </c>
      <c r="K53" t="s">
        <v>53</v>
      </c>
      <c r="L53">
        <v>7</v>
      </c>
      <c r="M53">
        <v>7</v>
      </c>
      <c r="N53">
        <v>5</v>
      </c>
      <c r="O53">
        <v>7</v>
      </c>
      <c r="P53">
        <v>1</v>
      </c>
      <c r="Q53">
        <v>7</v>
      </c>
      <c r="R53">
        <v>1</v>
      </c>
      <c r="S53">
        <v>7</v>
      </c>
      <c r="T53">
        <v>7</v>
      </c>
      <c r="U53">
        <v>7</v>
      </c>
      <c r="V53">
        <v>2</v>
      </c>
      <c r="W53">
        <v>6</v>
      </c>
      <c r="X53">
        <v>2</v>
      </c>
      <c r="Y53" s="31">
        <v>6</v>
      </c>
      <c r="AC53">
        <v>6</v>
      </c>
      <c r="AD53">
        <v>6</v>
      </c>
      <c r="AE53">
        <v>6</v>
      </c>
      <c r="AL53">
        <v>2</v>
      </c>
      <c r="AM53">
        <v>1</v>
      </c>
      <c r="AN53">
        <v>2</v>
      </c>
      <c r="AO53">
        <v>6</v>
      </c>
      <c r="AP53">
        <v>6</v>
      </c>
      <c r="AQ53">
        <v>6</v>
      </c>
      <c r="AR53">
        <v>1</v>
      </c>
      <c r="AS53">
        <v>1</v>
      </c>
      <c r="AT53">
        <v>1</v>
      </c>
      <c r="AU53">
        <v>5</v>
      </c>
      <c r="AV53">
        <v>4</v>
      </c>
      <c r="AW53">
        <v>6</v>
      </c>
      <c r="AX53">
        <v>8</v>
      </c>
      <c r="AY53" s="9">
        <f t="shared" si="11"/>
        <v>7</v>
      </c>
      <c r="AZ53" s="10">
        <f t="shared" si="12"/>
        <v>8</v>
      </c>
      <c r="BA53" s="9">
        <f t="shared" si="13"/>
        <v>4.333333333333333</v>
      </c>
      <c r="BB53" s="10">
        <f t="shared" si="14"/>
        <v>4</v>
      </c>
      <c r="BC53" s="10">
        <f t="shared" si="15"/>
        <v>5</v>
      </c>
      <c r="BD53" s="10">
        <f t="shared" si="16"/>
        <v>4</v>
      </c>
      <c r="BE53" s="9">
        <f t="shared" si="17"/>
        <v>2.5555555555555554</v>
      </c>
      <c r="BF53" s="9">
        <f t="shared" si="18"/>
        <v>4.2</v>
      </c>
      <c r="BG53" s="10">
        <f t="shared" si="19"/>
        <v>6</v>
      </c>
      <c r="BH53">
        <f t="shared" si="20"/>
        <v>15</v>
      </c>
      <c r="BI53" t="s">
        <v>53</v>
      </c>
      <c r="BJ53">
        <f t="shared" si="10"/>
        <v>5</v>
      </c>
    </row>
    <row r="54" spans="1:62" x14ac:dyDescent="0.2">
      <c r="A54">
        <v>118366408471</v>
      </c>
      <c r="B54">
        <v>451538888</v>
      </c>
      <c r="C54" s="1">
        <v>45118.754884259259</v>
      </c>
      <c r="D54" s="1">
        <v>45118.756944444445</v>
      </c>
      <c r="E54" t="s">
        <v>201</v>
      </c>
      <c r="J54">
        <v>617</v>
      </c>
      <c r="K54" t="s">
        <v>41</v>
      </c>
      <c r="L54">
        <v>3</v>
      </c>
      <c r="M54">
        <v>4</v>
      </c>
      <c r="N54">
        <v>3</v>
      </c>
      <c r="O54">
        <v>2</v>
      </c>
      <c r="P54">
        <v>4</v>
      </c>
      <c r="Q54">
        <v>4</v>
      </c>
      <c r="R54">
        <v>6</v>
      </c>
      <c r="S54">
        <v>5</v>
      </c>
      <c r="T54">
        <v>5</v>
      </c>
      <c r="U54">
        <v>6</v>
      </c>
      <c r="V54">
        <v>1</v>
      </c>
      <c r="W54">
        <v>6</v>
      </c>
      <c r="X54">
        <v>2</v>
      </c>
      <c r="Y54" s="31">
        <v>6</v>
      </c>
      <c r="AL54">
        <v>4</v>
      </c>
      <c r="AM54">
        <v>4</v>
      </c>
      <c r="AN54">
        <v>4</v>
      </c>
      <c r="AO54">
        <v>3</v>
      </c>
      <c r="AP54">
        <v>2</v>
      </c>
      <c r="AQ54">
        <v>3</v>
      </c>
      <c r="AR54">
        <v>4</v>
      </c>
      <c r="AS54">
        <v>4</v>
      </c>
      <c r="AT54">
        <v>4</v>
      </c>
      <c r="AU54">
        <v>2</v>
      </c>
      <c r="AV54">
        <v>1</v>
      </c>
      <c r="AW54">
        <v>1</v>
      </c>
      <c r="AX54">
        <v>7</v>
      </c>
      <c r="AY54" s="9">
        <f t="shared" si="11"/>
        <v>5.333333333333333</v>
      </c>
      <c r="AZ54" s="10">
        <f t="shared" si="12"/>
        <v>9</v>
      </c>
      <c r="BA54" s="9" t="str">
        <f t="shared" si="13"/>
        <v>N/A</v>
      </c>
      <c r="BB54" s="10" t="str">
        <f t="shared" si="14"/>
        <v>N/A</v>
      </c>
      <c r="BC54" s="10" t="str">
        <f t="shared" si="15"/>
        <v>N/A</v>
      </c>
      <c r="BD54" s="10" t="str">
        <f t="shared" si="16"/>
        <v>N/A</v>
      </c>
      <c r="BE54" s="9" t="str">
        <f t="shared" si="17"/>
        <v>N/A</v>
      </c>
      <c r="BF54" s="9">
        <f t="shared" si="18"/>
        <v>3.8</v>
      </c>
      <c r="BG54" s="10" t="e">
        <f t="shared" si="19"/>
        <v>#DIV/0!</v>
      </c>
      <c r="BH54">
        <f t="shared" si="20"/>
        <v>8</v>
      </c>
      <c r="BI54" t="s">
        <v>41</v>
      </c>
      <c r="BJ54" t="str">
        <f t="shared" si="10"/>
        <v>N/A</v>
      </c>
    </row>
    <row r="55" spans="1:62" x14ac:dyDescent="0.2">
      <c r="A55">
        <v>118366408690</v>
      </c>
      <c r="B55">
        <v>451538888</v>
      </c>
      <c r="C55" s="1">
        <v>45118.754849537036</v>
      </c>
      <c r="D55" s="1">
        <v>45118.758368055554</v>
      </c>
      <c r="E55" t="s">
        <v>397</v>
      </c>
      <c r="J55">
        <v>341</v>
      </c>
      <c r="K55" t="s">
        <v>47</v>
      </c>
      <c r="L55">
        <v>5</v>
      </c>
      <c r="M55">
        <v>6</v>
      </c>
      <c r="N55">
        <v>5</v>
      </c>
      <c r="O55">
        <v>2</v>
      </c>
      <c r="P55">
        <v>4</v>
      </c>
      <c r="Q55">
        <v>4</v>
      </c>
      <c r="R55">
        <v>5</v>
      </c>
      <c r="S55">
        <v>4</v>
      </c>
      <c r="T55">
        <v>3</v>
      </c>
      <c r="U55">
        <v>6</v>
      </c>
      <c r="V55">
        <v>2</v>
      </c>
      <c r="W55">
        <v>6</v>
      </c>
      <c r="X55">
        <v>4</v>
      </c>
      <c r="Y55" s="31">
        <v>6</v>
      </c>
      <c r="Z55">
        <v>2</v>
      </c>
      <c r="AA55">
        <v>5</v>
      </c>
      <c r="AB55">
        <v>4</v>
      </c>
      <c r="AL55">
        <v>4</v>
      </c>
      <c r="AM55">
        <v>4</v>
      </c>
      <c r="AN55">
        <v>4</v>
      </c>
      <c r="AO55">
        <v>3</v>
      </c>
      <c r="AP55">
        <v>3</v>
      </c>
      <c r="AQ55">
        <v>3</v>
      </c>
      <c r="AR55">
        <v>4</v>
      </c>
      <c r="AS55">
        <v>4</v>
      </c>
      <c r="AT55">
        <v>4</v>
      </c>
      <c r="AU55">
        <v>3</v>
      </c>
      <c r="AV55">
        <v>3</v>
      </c>
      <c r="AW55">
        <v>3</v>
      </c>
      <c r="AX55">
        <v>7</v>
      </c>
      <c r="AY55" s="9">
        <f t="shared" si="11"/>
        <v>4.333333333333333</v>
      </c>
      <c r="AZ55" s="10">
        <f t="shared" si="12"/>
        <v>6</v>
      </c>
      <c r="BA55" s="9">
        <f t="shared" si="13"/>
        <v>1</v>
      </c>
      <c r="BB55" s="10">
        <f t="shared" si="14"/>
        <v>1</v>
      </c>
      <c r="BC55" s="10">
        <f t="shared" si="15"/>
        <v>1</v>
      </c>
      <c r="BD55" s="10">
        <f t="shared" si="16"/>
        <v>1</v>
      </c>
      <c r="BE55" s="9">
        <f t="shared" si="17"/>
        <v>3.3333333333333335</v>
      </c>
      <c r="BF55" s="9">
        <f t="shared" si="18"/>
        <v>4</v>
      </c>
      <c r="BG55" s="10">
        <f t="shared" si="19"/>
        <v>3.6666666666666665</v>
      </c>
      <c r="BH55">
        <f t="shared" si="20"/>
        <v>3</v>
      </c>
      <c r="BI55" t="s">
        <v>47</v>
      </c>
      <c r="BJ55">
        <f t="shared" si="10"/>
        <v>1</v>
      </c>
    </row>
    <row r="56" spans="1:62" x14ac:dyDescent="0.2">
      <c r="A56">
        <v>118366408536</v>
      </c>
      <c r="B56">
        <v>451538888</v>
      </c>
      <c r="C56" s="1">
        <v>45118.754849537036</v>
      </c>
      <c r="D56" s="1">
        <v>45118.756712962961</v>
      </c>
      <c r="E56" t="s">
        <v>117</v>
      </c>
      <c r="J56">
        <v>1132</v>
      </c>
      <c r="K56" t="s">
        <v>43</v>
      </c>
      <c r="L56">
        <v>5</v>
      </c>
      <c r="M56">
        <v>7</v>
      </c>
      <c r="N56">
        <v>2</v>
      </c>
      <c r="O56">
        <v>3</v>
      </c>
      <c r="P56">
        <v>3</v>
      </c>
      <c r="Q56">
        <v>7</v>
      </c>
      <c r="R56">
        <v>5</v>
      </c>
      <c r="S56">
        <v>7</v>
      </c>
      <c r="T56">
        <v>5</v>
      </c>
      <c r="U56">
        <v>7</v>
      </c>
      <c r="V56">
        <v>1</v>
      </c>
      <c r="W56">
        <v>7</v>
      </c>
      <c r="X56">
        <v>4</v>
      </c>
      <c r="Y56" s="31">
        <v>7</v>
      </c>
      <c r="AI56">
        <v>4</v>
      </c>
      <c r="AJ56">
        <v>5</v>
      </c>
      <c r="AK56">
        <v>4</v>
      </c>
      <c r="AL56">
        <v>4</v>
      </c>
      <c r="AM56">
        <v>5</v>
      </c>
      <c r="AN56">
        <v>5</v>
      </c>
      <c r="AO56">
        <v>3</v>
      </c>
      <c r="AP56">
        <v>3</v>
      </c>
      <c r="AQ56">
        <v>4</v>
      </c>
      <c r="AR56">
        <v>2</v>
      </c>
      <c r="AS56">
        <v>1</v>
      </c>
      <c r="AT56">
        <v>2</v>
      </c>
      <c r="AU56">
        <v>5</v>
      </c>
      <c r="AV56">
        <v>5</v>
      </c>
      <c r="AW56">
        <v>5</v>
      </c>
      <c r="AX56">
        <v>8</v>
      </c>
      <c r="AY56" s="9">
        <f t="shared" si="11"/>
        <v>6.333333333333333</v>
      </c>
      <c r="AZ56" s="10">
        <f t="shared" si="12"/>
        <v>9</v>
      </c>
      <c r="BA56" s="9">
        <f t="shared" si="13"/>
        <v>3.3333333333333335</v>
      </c>
      <c r="BB56" s="10">
        <f t="shared" si="14"/>
        <v>3</v>
      </c>
      <c r="BC56" s="10">
        <f t="shared" si="15"/>
        <v>4</v>
      </c>
      <c r="BD56" s="10">
        <f t="shared" si="16"/>
        <v>3</v>
      </c>
      <c r="BE56" s="9">
        <f t="shared" si="17"/>
        <v>3.2222222222222223</v>
      </c>
      <c r="BF56" s="9">
        <f t="shared" si="18"/>
        <v>4</v>
      </c>
      <c r="BG56" s="10">
        <f t="shared" si="19"/>
        <v>4.333333333333333</v>
      </c>
      <c r="BH56">
        <f t="shared" si="20"/>
        <v>10</v>
      </c>
      <c r="BI56" t="s">
        <v>43</v>
      </c>
      <c r="BJ56">
        <f t="shared" si="10"/>
        <v>4</v>
      </c>
    </row>
    <row r="57" spans="1:62" x14ac:dyDescent="0.2">
      <c r="A57">
        <v>118366020330</v>
      </c>
      <c r="B57">
        <v>451538888</v>
      </c>
      <c r="C57" s="1">
        <v>45118.485995370371</v>
      </c>
      <c r="D57" s="1">
        <v>45118.488333333335</v>
      </c>
      <c r="E57" t="s">
        <v>209</v>
      </c>
      <c r="J57">
        <v>661</v>
      </c>
      <c r="K57" t="s">
        <v>47</v>
      </c>
      <c r="L57">
        <v>2</v>
      </c>
      <c r="M57">
        <v>3</v>
      </c>
      <c r="N57">
        <v>4</v>
      </c>
      <c r="O57">
        <v>3</v>
      </c>
      <c r="P57">
        <v>3</v>
      </c>
      <c r="Q57">
        <v>4</v>
      </c>
      <c r="R57">
        <v>5</v>
      </c>
      <c r="S57">
        <v>5</v>
      </c>
      <c r="T57">
        <v>7</v>
      </c>
      <c r="U57">
        <v>7</v>
      </c>
      <c r="V57">
        <v>1</v>
      </c>
      <c r="W57">
        <v>7</v>
      </c>
      <c r="X57">
        <v>3</v>
      </c>
      <c r="Y57" s="31">
        <v>7</v>
      </c>
      <c r="Z57">
        <v>6</v>
      </c>
      <c r="AA57">
        <v>3</v>
      </c>
      <c r="AB57">
        <v>3</v>
      </c>
      <c r="AL57">
        <v>3</v>
      </c>
      <c r="AM57">
        <v>3</v>
      </c>
      <c r="AN57">
        <v>3</v>
      </c>
      <c r="AO57">
        <v>3</v>
      </c>
      <c r="AP57">
        <v>3</v>
      </c>
      <c r="AQ57">
        <v>3</v>
      </c>
      <c r="AR57">
        <v>3</v>
      </c>
      <c r="AS57">
        <v>3</v>
      </c>
      <c r="AT57">
        <v>3</v>
      </c>
      <c r="AU57">
        <v>3</v>
      </c>
      <c r="AV57">
        <v>3</v>
      </c>
      <c r="AW57">
        <v>3</v>
      </c>
      <c r="AX57">
        <v>7</v>
      </c>
      <c r="AY57" s="9">
        <f t="shared" si="11"/>
        <v>6.333333333333333</v>
      </c>
      <c r="AZ57" s="10">
        <f t="shared" si="12"/>
        <v>10</v>
      </c>
      <c r="BA57" s="9">
        <f t="shared" si="13"/>
        <v>0</v>
      </c>
      <c r="BB57" s="10">
        <f t="shared" si="14"/>
        <v>0</v>
      </c>
      <c r="BC57" s="10">
        <f t="shared" si="15"/>
        <v>0</v>
      </c>
      <c r="BD57" s="10">
        <f t="shared" si="16"/>
        <v>0</v>
      </c>
      <c r="BE57" s="9">
        <f t="shared" si="17"/>
        <v>3</v>
      </c>
      <c r="BF57" s="9">
        <f t="shared" si="18"/>
        <v>3.8</v>
      </c>
      <c r="BG57" s="10">
        <f t="shared" si="19"/>
        <v>4</v>
      </c>
      <c r="BH57">
        <f t="shared" si="20"/>
        <v>0</v>
      </c>
      <c r="BI57" t="s">
        <v>47</v>
      </c>
      <c r="BJ57">
        <f t="shared" si="10"/>
        <v>0</v>
      </c>
    </row>
    <row r="58" spans="1:62" x14ac:dyDescent="0.2">
      <c r="A58">
        <v>118366019728</v>
      </c>
      <c r="B58">
        <v>451538888</v>
      </c>
      <c r="C58" s="1">
        <v>45118.485648148147</v>
      </c>
      <c r="D58" s="1">
        <v>45118.487372685187</v>
      </c>
      <c r="E58" t="s">
        <v>399</v>
      </c>
      <c r="J58">
        <v>277</v>
      </c>
      <c r="K58" t="s">
        <v>47</v>
      </c>
      <c r="L58">
        <v>3</v>
      </c>
      <c r="M58">
        <v>7</v>
      </c>
      <c r="N58">
        <v>4</v>
      </c>
      <c r="O58">
        <v>3</v>
      </c>
      <c r="P58">
        <v>4</v>
      </c>
      <c r="Q58">
        <v>6</v>
      </c>
      <c r="R58">
        <v>3</v>
      </c>
      <c r="S58">
        <v>7</v>
      </c>
      <c r="T58">
        <v>5</v>
      </c>
      <c r="U58">
        <v>7</v>
      </c>
      <c r="V58">
        <v>1</v>
      </c>
      <c r="W58">
        <v>7</v>
      </c>
      <c r="X58">
        <v>2</v>
      </c>
      <c r="Y58" s="31">
        <v>7</v>
      </c>
      <c r="Z58">
        <v>4</v>
      </c>
      <c r="AA58">
        <v>4</v>
      </c>
      <c r="AB58">
        <v>3</v>
      </c>
      <c r="AL58">
        <v>4</v>
      </c>
      <c r="AM58">
        <v>5</v>
      </c>
      <c r="AN58">
        <v>5</v>
      </c>
      <c r="AO58">
        <v>2</v>
      </c>
      <c r="AP58">
        <v>5</v>
      </c>
      <c r="AQ58">
        <v>5</v>
      </c>
      <c r="AR58">
        <v>1</v>
      </c>
      <c r="AS58">
        <v>1</v>
      </c>
      <c r="AT58">
        <v>2</v>
      </c>
      <c r="AU58">
        <v>3</v>
      </c>
      <c r="AV58">
        <v>4</v>
      </c>
      <c r="AW58">
        <v>5</v>
      </c>
      <c r="AX58">
        <v>7</v>
      </c>
      <c r="AY58" s="9">
        <f t="shared" si="11"/>
        <v>6.333333333333333</v>
      </c>
      <c r="AZ58" s="10">
        <f t="shared" si="12"/>
        <v>11</v>
      </c>
      <c r="BA58" s="9">
        <f t="shared" si="13"/>
        <v>0.66666666666666663</v>
      </c>
      <c r="BB58" s="10">
        <f t="shared" si="14"/>
        <v>2</v>
      </c>
      <c r="BC58" s="10">
        <f t="shared" si="15"/>
        <v>0</v>
      </c>
      <c r="BD58" s="10">
        <f t="shared" si="16"/>
        <v>0</v>
      </c>
      <c r="BE58" s="9">
        <f t="shared" si="17"/>
        <v>3.1111111111111112</v>
      </c>
      <c r="BF58" s="9">
        <f t="shared" si="18"/>
        <v>4</v>
      </c>
      <c r="BG58" s="10">
        <f t="shared" si="19"/>
        <v>3.6666666666666665</v>
      </c>
      <c r="BH58">
        <f t="shared" si="20"/>
        <v>10</v>
      </c>
      <c r="BI58" t="s">
        <v>47</v>
      </c>
      <c r="BJ58">
        <f t="shared" si="10"/>
        <v>4</v>
      </c>
    </row>
    <row r="59" spans="1:62" x14ac:dyDescent="0.2">
      <c r="A59">
        <v>118366019565</v>
      </c>
      <c r="B59">
        <v>451538888</v>
      </c>
      <c r="C59" s="1">
        <v>45118.485648148147</v>
      </c>
      <c r="D59" s="1">
        <v>45118.487847222219</v>
      </c>
      <c r="E59" t="s">
        <v>398</v>
      </c>
      <c r="J59">
        <v>413</v>
      </c>
      <c r="K59" t="s">
        <v>41</v>
      </c>
      <c r="L59">
        <v>1</v>
      </c>
      <c r="M59">
        <v>5</v>
      </c>
      <c r="N59">
        <v>4</v>
      </c>
      <c r="O59">
        <v>3</v>
      </c>
      <c r="P59">
        <v>2</v>
      </c>
      <c r="Q59">
        <v>5</v>
      </c>
      <c r="R59">
        <v>4</v>
      </c>
      <c r="S59">
        <v>6</v>
      </c>
      <c r="T59">
        <v>5</v>
      </c>
      <c r="U59">
        <v>6</v>
      </c>
      <c r="V59">
        <v>4</v>
      </c>
      <c r="W59">
        <v>7</v>
      </c>
      <c r="X59">
        <v>2</v>
      </c>
      <c r="Y59" s="31">
        <v>7</v>
      </c>
      <c r="AL59">
        <v>4</v>
      </c>
      <c r="AM59">
        <v>6</v>
      </c>
      <c r="AN59">
        <v>6</v>
      </c>
      <c r="AO59">
        <v>4</v>
      </c>
      <c r="AP59">
        <v>6</v>
      </c>
      <c r="AQ59">
        <v>6</v>
      </c>
      <c r="AR59">
        <v>3</v>
      </c>
      <c r="AS59">
        <v>4</v>
      </c>
      <c r="AT59">
        <v>4</v>
      </c>
      <c r="AU59">
        <v>5</v>
      </c>
      <c r="AV59">
        <v>5</v>
      </c>
      <c r="AW59">
        <v>6</v>
      </c>
      <c r="AX59">
        <v>6</v>
      </c>
      <c r="AY59" s="9">
        <f t="shared" si="11"/>
        <v>5.666666666666667</v>
      </c>
      <c r="AZ59" s="10">
        <f t="shared" si="12"/>
        <v>8</v>
      </c>
      <c r="BA59" s="9" t="str">
        <f t="shared" si="13"/>
        <v>N/A</v>
      </c>
      <c r="BB59" s="10" t="str">
        <f t="shared" si="14"/>
        <v>N/A</v>
      </c>
      <c r="BC59" s="10" t="str">
        <f t="shared" si="15"/>
        <v>N/A</v>
      </c>
      <c r="BD59" s="10" t="str">
        <f t="shared" si="16"/>
        <v>N/A</v>
      </c>
      <c r="BE59" s="9" t="str">
        <f t="shared" si="17"/>
        <v>N/A</v>
      </c>
      <c r="BF59" s="9">
        <f t="shared" si="18"/>
        <v>3.6</v>
      </c>
      <c r="BG59" s="10" t="e">
        <f t="shared" si="19"/>
        <v>#DIV/0!</v>
      </c>
      <c r="BH59">
        <f t="shared" si="20"/>
        <v>5</v>
      </c>
      <c r="BI59" t="s">
        <v>41</v>
      </c>
      <c r="BJ59" t="str">
        <f t="shared" si="10"/>
        <v>N/A</v>
      </c>
    </row>
    <row r="60" spans="1:62" x14ac:dyDescent="0.2">
      <c r="A60">
        <v>118365415468</v>
      </c>
      <c r="B60">
        <v>451538888</v>
      </c>
      <c r="C60" s="1">
        <v>45117.755659722221</v>
      </c>
      <c r="D60" s="1">
        <v>45117.758298611108</v>
      </c>
      <c r="E60" t="s">
        <v>112</v>
      </c>
      <c r="J60">
        <v>1078</v>
      </c>
      <c r="K60" t="s">
        <v>53</v>
      </c>
      <c r="L60">
        <v>4</v>
      </c>
      <c r="M60">
        <v>7</v>
      </c>
      <c r="N60">
        <v>6</v>
      </c>
      <c r="O60">
        <v>3</v>
      </c>
      <c r="P60">
        <v>1</v>
      </c>
      <c r="Q60">
        <v>7</v>
      </c>
      <c r="R60">
        <v>2</v>
      </c>
      <c r="S60">
        <v>7</v>
      </c>
      <c r="T60">
        <v>4</v>
      </c>
      <c r="U60">
        <v>7</v>
      </c>
      <c r="V60">
        <v>4</v>
      </c>
      <c r="W60">
        <v>6</v>
      </c>
      <c r="X60">
        <v>1</v>
      </c>
      <c r="Y60" s="31">
        <v>5</v>
      </c>
      <c r="AC60">
        <v>5</v>
      </c>
      <c r="AD60">
        <v>4</v>
      </c>
      <c r="AE60">
        <v>5</v>
      </c>
      <c r="AL60">
        <v>2</v>
      </c>
      <c r="AM60">
        <v>2</v>
      </c>
      <c r="AN60">
        <v>2</v>
      </c>
      <c r="AO60">
        <v>4</v>
      </c>
      <c r="AP60">
        <v>3</v>
      </c>
      <c r="AQ60">
        <v>5</v>
      </c>
      <c r="AR60">
        <v>1</v>
      </c>
      <c r="AS60">
        <v>1</v>
      </c>
      <c r="AT60">
        <v>1</v>
      </c>
      <c r="AU60">
        <v>4</v>
      </c>
      <c r="AV60">
        <v>5</v>
      </c>
      <c r="AW60">
        <v>5</v>
      </c>
      <c r="AX60">
        <v>9</v>
      </c>
      <c r="AY60" s="9">
        <f t="shared" si="11"/>
        <v>6</v>
      </c>
      <c r="AZ60" s="10">
        <f t="shared" si="12"/>
        <v>6</v>
      </c>
      <c r="BA60" s="9">
        <f t="shared" si="13"/>
        <v>2</v>
      </c>
      <c r="BB60" s="10">
        <f t="shared" si="14"/>
        <v>2</v>
      </c>
      <c r="BC60" s="10">
        <f t="shared" si="15"/>
        <v>1</v>
      </c>
      <c r="BD60" s="10">
        <f t="shared" si="16"/>
        <v>3</v>
      </c>
      <c r="BE60" s="9">
        <f t="shared" si="17"/>
        <v>2.5555555555555554</v>
      </c>
      <c r="BF60" s="9">
        <f t="shared" si="18"/>
        <v>3.8</v>
      </c>
      <c r="BG60" s="10">
        <f t="shared" si="19"/>
        <v>4.666666666666667</v>
      </c>
      <c r="BH60">
        <f t="shared" si="20"/>
        <v>11</v>
      </c>
      <c r="BI60" t="s">
        <v>53</v>
      </c>
      <c r="BJ60">
        <f t="shared" si="10"/>
        <v>2</v>
      </c>
    </row>
    <row r="61" spans="1:62" x14ac:dyDescent="0.2">
      <c r="A61">
        <v>118365415455</v>
      </c>
      <c r="B61">
        <v>451538888</v>
      </c>
      <c r="C61" s="1">
        <v>45117.755648148152</v>
      </c>
      <c r="D61" s="1">
        <v>45117.757650462961</v>
      </c>
      <c r="E61" t="s">
        <v>146</v>
      </c>
      <c r="J61">
        <v>841</v>
      </c>
      <c r="K61" t="s">
        <v>47</v>
      </c>
      <c r="L61">
        <v>6</v>
      </c>
      <c r="M61">
        <v>7</v>
      </c>
      <c r="N61">
        <v>5</v>
      </c>
      <c r="O61">
        <v>2</v>
      </c>
      <c r="P61">
        <v>6</v>
      </c>
      <c r="Q61">
        <v>2</v>
      </c>
      <c r="R61">
        <v>3</v>
      </c>
      <c r="S61">
        <v>6</v>
      </c>
      <c r="T61">
        <v>6</v>
      </c>
      <c r="U61">
        <v>6</v>
      </c>
      <c r="V61">
        <v>3</v>
      </c>
      <c r="W61">
        <v>6</v>
      </c>
      <c r="X61">
        <v>6</v>
      </c>
      <c r="Y61" s="31">
        <v>6</v>
      </c>
      <c r="Z61">
        <v>6</v>
      </c>
      <c r="AA61">
        <v>4</v>
      </c>
      <c r="AB61">
        <v>5</v>
      </c>
      <c r="AL61">
        <v>5</v>
      </c>
      <c r="AM61">
        <v>5</v>
      </c>
      <c r="AN61">
        <v>5</v>
      </c>
      <c r="AO61">
        <v>3</v>
      </c>
      <c r="AP61">
        <v>1</v>
      </c>
      <c r="AQ61">
        <v>3</v>
      </c>
      <c r="AR61">
        <v>3</v>
      </c>
      <c r="AS61">
        <v>3</v>
      </c>
      <c r="AT61">
        <v>4</v>
      </c>
      <c r="AU61">
        <v>2</v>
      </c>
      <c r="AV61">
        <v>2</v>
      </c>
      <c r="AW61">
        <v>3</v>
      </c>
      <c r="AX61">
        <v>7</v>
      </c>
      <c r="AY61" s="9">
        <f t="shared" si="11"/>
        <v>6</v>
      </c>
      <c r="AZ61" s="10">
        <f t="shared" si="12"/>
        <v>3</v>
      </c>
      <c r="BA61" s="9">
        <f t="shared" si="13"/>
        <v>2.6666666666666665</v>
      </c>
      <c r="BB61" s="10">
        <f t="shared" si="14"/>
        <v>2</v>
      </c>
      <c r="BC61" s="10">
        <f t="shared" si="15"/>
        <v>4</v>
      </c>
      <c r="BD61" s="10">
        <f t="shared" si="16"/>
        <v>2</v>
      </c>
      <c r="BE61" s="9">
        <f t="shared" si="17"/>
        <v>2.6666666666666665</v>
      </c>
      <c r="BF61" s="9">
        <f t="shared" si="18"/>
        <v>3.6</v>
      </c>
      <c r="BG61" s="10">
        <f t="shared" si="19"/>
        <v>5</v>
      </c>
      <c r="BH61">
        <f t="shared" si="20"/>
        <v>8</v>
      </c>
      <c r="BI61" t="s">
        <v>47</v>
      </c>
      <c r="BJ61">
        <f t="shared" si="10"/>
        <v>4</v>
      </c>
    </row>
    <row r="62" spans="1:62" x14ac:dyDescent="0.2">
      <c r="A62">
        <v>118365415074</v>
      </c>
      <c r="B62">
        <v>451538888</v>
      </c>
      <c r="C62" s="1">
        <v>45117.755196759259</v>
      </c>
      <c r="D62" s="1">
        <v>45117.758356481485</v>
      </c>
      <c r="E62" t="s">
        <v>100</v>
      </c>
      <c r="J62">
        <v>985</v>
      </c>
      <c r="K62" t="s">
        <v>53</v>
      </c>
      <c r="L62">
        <v>7</v>
      </c>
      <c r="M62">
        <v>7</v>
      </c>
      <c r="N62">
        <v>4</v>
      </c>
      <c r="O62">
        <v>7</v>
      </c>
      <c r="P62">
        <v>1</v>
      </c>
      <c r="Q62">
        <v>7</v>
      </c>
      <c r="R62">
        <v>1</v>
      </c>
      <c r="S62">
        <v>7</v>
      </c>
      <c r="T62">
        <v>7</v>
      </c>
      <c r="U62">
        <v>7</v>
      </c>
      <c r="V62">
        <v>1</v>
      </c>
      <c r="W62">
        <v>4</v>
      </c>
      <c r="X62">
        <v>1</v>
      </c>
      <c r="Y62" s="31">
        <v>3</v>
      </c>
      <c r="AC62">
        <v>6</v>
      </c>
      <c r="AD62">
        <v>6</v>
      </c>
      <c r="AE62">
        <v>6</v>
      </c>
      <c r="AL62">
        <v>2</v>
      </c>
      <c r="AM62">
        <v>1</v>
      </c>
      <c r="AN62">
        <v>2</v>
      </c>
      <c r="AO62">
        <v>6</v>
      </c>
      <c r="AP62">
        <v>6</v>
      </c>
      <c r="AQ62">
        <v>6</v>
      </c>
      <c r="AR62">
        <v>1</v>
      </c>
      <c r="AS62">
        <v>1</v>
      </c>
      <c r="AT62">
        <v>1</v>
      </c>
      <c r="AU62">
        <v>4</v>
      </c>
      <c r="AV62">
        <v>5</v>
      </c>
      <c r="AW62">
        <v>6</v>
      </c>
      <c r="AX62">
        <v>8</v>
      </c>
      <c r="AY62" s="9">
        <f t="shared" si="11"/>
        <v>7</v>
      </c>
      <c r="AZ62" s="10">
        <f t="shared" si="12"/>
        <v>5</v>
      </c>
      <c r="BA62" s="9">
        <f t="shared" si="13"/>
        <v>4.333333333333333</v>
      </c>
      <c r="BB62" s="10">
        <f t="shared" si="14"/>
        <v>4</v>
      </c>
      <c r="BC62" s="10">
        <f t="shared" si="15"/>
        <v>5</v>
      </c>
      <c r="BD62" s="10">
        <f t="shared" si="16"/>
        <v>4</v>
      </c>
      <c r="BE62" s="9">
        <f t="shared" si="17"/>
        <v>2.5555555555555554</v>
      </c>
      <c r="BF62" s="9">
        <f t="shared" si="18"/>
        <v>4</v>
      </c>
      <c r="BG62" s="10">
        <f t="shared" si="19"/>
        <v>6</v>
      </c>
      <c r="BH62">
        <f t="shared" si="20"/>
        <v>15</v>
      </c>
      <c r="BI62" t="s">
        <v>53</v>
      </c>
      <c r="BJ62">
        <f t="shared" si="10"/>
        <v>5</v>
      </c>
    </row>
    <row r="63" spans="1:62" x14ac:dyDescent="0.2">
      <c r="A63">
        <v>118365414597</v>
      </c>
      <c r="B63">
        <v>451538888</v>
      </c>
      <c r="C63" s="1">
        <v>45117.754351851851</v>
      </c>
      <c r="D63" s="1">
        <v>45117.757997685185</v>
      </c>
      <c r="E63" t="s">
        <v>156</v>
      </c>
      <c r="J63">
        <v>773</v>
      </c>
      <c r="K63" t="s">
        <v>47</v>
      </c>
      <c r="L63">
        <v>6</v>
      </c>
      <c r="M63">
        <v>4</v>
      </c>
      <c r="N63">
        <v>4</v>
      </c>
      <c r="O63">
        <v>5</v>
      </c>
      <c r="P63">
        <v>5</v>
      </c>
      <c r="Q63">
        <v>7</v>
      </c>
      <c r="R63">
        <v>5</v>
      </c>
      <c r="S63">
        <v>7</v>
      </c>
      <c r="T63">
        <v>5</v>
      </c>
      <c r="U63">
        <v>7</v>
      </c>
      <c r="V63">
        <v>3</v>
      </c>
      <c r="W63">
        <v>7</v>
      </c>
      <c r="X63">
        <v>3</v>
      </c>
      <c r="Y63" s="31">
        <v>4</v>
      </c>
      <c r="Z63">
        <v>5</v>
      </c>
      <c r="AA63">
        <v>5</v>
      </c>
      <c r="AB63">
        <v>5</v>
      </c>
      <c r="AL63">
        <v>4</v>
      </c>
      <c r="AM63">
        <v>6</v>
      </c>
      <c r="AN63">
        <v>6</v>
      </c>
      <c r="AO63">
        <v>2</v>
      </c>
      <c r="AP63">
        <v>4</v>
      </c>
      <c r="AQ63">
        <v>3</v>
      </c>
      <c r="AR63">
        <v>4</v>
      </c>
      <c r="AS63">
        <v>4</v>
      </c>
      <c r="AT63">
        <v>3</v>
      </c>
      <c r="AU63">
        <v>4</v>
      </c>
      <c r="AV63">
        <v>4</v>
      </c>
      <c r="AW63">
        <v>5</v>
      </c>
      <c r="AX63">
        <v>7</v>
      </c>
      <c r="AY63" s="9">
        <f t="shared" si="11"/>
        <v>6.333333333333333</v>
      </c>
      <c r="AZ63" s="10">
        <f t="shared" si="12"/>
        <v>5</v>
      </c>
      <c r="BA63" s="9">
        <f t="shared" si="13"/>
        <v>2.3333333333333335</v>
      </c>
      <c r="BB63" s="10">
        <f t="shared" si="14"/>
        <v>2</v>
      </c>
      <c r="BC63" s="10">
        <f t="shared" si="15"/>
        <v>2</v>
      </c>
      <c r="BD63" s="10">
        <f t="shared" si="16"/>
        <v>3</v>
      </c>
      <c r="BE63" s="9">
        <f t="shared" si="17"/>
        <v>3.6666666666666665</v>
      </c>
      <c r="BF63" s="9">
        <f t="shared" si="18"/>
        <v>5.2</v>
      </c>
      <c r="BG63" s="10">
        <f t="shared" si="19"/>
        <v>5</v>
      </c>
      <c r="BH63">
        <f t="shared" si="20"/>
        <v>7</v>
      </c>
      <c r="BI63" t="s">
        <v>47</v>
      </c>
      <c r="BJ63">
        <f t="shared" si="10"/>
        <v>2</v>
      </c>
    </row>
    <row r="64" spans="1:62" x14ac:dyDescent="0.2">
      <c r="A64">
        <v>118365414100</v>
      </c>
      <c r="B64">
        <v>451538888</v>
      </c>
      <c r="C64" s="1">
        <v>45117.754340277781</v>
      </c>
      <c r="D64" s="1">
        <v>45117.757476851853</v>
      </c>
      <c r="E64" t="s">
        <v>138</v>
      </c>
      <c r="J64">
        <v>893</v>
      </c>
      <c r="K64" t="s">
        <v>47</v>
      </c>
      <c r="L64">
        <v>7</v>
      </c>
      <c r="M64">
        <v>7</v>
      </c>
      <c r="N64">
        <v>2</v>
      </c>
      <c r="O64">
        <v>1</v>
      </c>
      <c r="P64">
        <v>4</v>
      </c>
      <c r="Q64">
        <v>6</v>
      </c>
      <c r="R64">
        <v>7</v>
      </c>
      <c r="S64">
        <v>6</v>
      </c>
      <c r="T64">
        <v>4</v>
      </c>
      <c r="U64">
        <v>7</v>
      </c>
      <c r="V64">
        <v>1</v>
      </c>
      <c r="W64">
        <v>7</v>
      </c>
      <c r="X64">
        <v>1</v>
      </c>
      <c r="Y64" s="31">
        <v>7</v>
      </c>
      <c r="Z64">
        <v>3</v>
      </c>
      <c r="AA64">
        <v>1</v>
      </c>
      <c r="AB64">
        <v>5</v>
      </c>
      <c r="AL64">
        <v>4</v>
      </c>
      <c r="AM64">
        <v>4</v>
      </c>
      <c r="AN64">
        <v>4</v>
      </c>
      <c r="AO64">
        <v>3</v>
      </c>
      <c r="AP64">
        <v>2</v>
      </c>
      <c r="AQ64">
        <v>2</v>
      </c>
      <c r="AR64">
        <v>3</v>
      </c>
      <c r="AS64">
        <v>3</v>
      </c>
      <c r="AT64">
        <v>3</v>
      </c>
      <c r="AU64">
        <v>2</v>
      </c>
      <c r="AV64">
        <v>2</v>
      </c>
      <c r="AW64">
        <v>4</v>
      </c>
      <c r="AX64">
        <v>6</v>
      </c>
      <c r="AY64" s="9">
        <f t="shared" si="11"/>
        <v>5.666666666666667</v>
      </c>
      <c r="AZ64" s="10">
        <f t="shared" si="12"/>
        <v>12</v>
      </c>
      <c r="BA64" s="9">
        <f t="shared" si="13"/>
        <v>1.6666666666666667</v>
      </c>
      <c r="BB64" s="10">
        <f t="shared" si="14"/>
        <v>1</v>
      </c>
      <c r="BC64" s="10">
        <f t="shared" si="15"/>
        <v>2</v>
      </c>
      <c r="BD64" s="10">
        <f t="shared" si="16"/>
        <v>2</v>
      </c>
      <c r="BE64" s="9">
        <f t="shared" si="17"/>
        <v>2.6666666666666665</v>
      </c>
      <c r="BF64" s="9">
        <f t="shared" si="18"/>
        <v>4</v>
      </c>
      <c r="BG64" s="10">
        <f t="shared" si="19"/>
        <v>3</v>
      </c>
      <c r="BH64">
        <f t="shared" si="20"/>
        <v>5</v>
      </c>
      <c r="BI64" t="s">
        <v>47</v>
      </c>
      <c r="BJ64">
        <f t="shared" si="10"/>
        <v>2</v>
      </c>
    </row>
    <row r="65" spans="1:62" x14ac:dyDescent="0.2">
      <c r="A65">
        <v>118365414324</v>
      </c>
      <c r="B65">
        <v>451538888</v>
      </c>
      <c r="C65" s="1">
        <v>45117.754224537035</v>
      </c>
      <c r="D65" s="1">
        <v>45117.756608796299</v>
      </c>
      <c r="E65" t="s">
        <v>400</v>
      </c>
      <c r="J65">
        <v>941</v>
      </c>
      <c r="K65" t="s">
        <v>45</v>
      </c>
      <c r="L65">
        <v>1</v>
      </c>
      <c r="M65">
        <v>6</v>
      </c>
      <c r="N65">
        <v>4</v>
      </c>
      <c r="O65">
        <v>3</v>
      </c>
      <c r="P65">
        <v>7</v>
      </c>
      <c r="Q65">
        <v>4</v>
      </c>
      <c r="R65">
        <v>7</v>
      </c>
      <c r="S65">
        <v>7</v>
      </c>
      <c r="T65">
        <v>5</v>
      </c>
      <c r="U65">
        <v>7</v>
      </c>
      <c r="V65">
        <v>1</v>
      </c>
      <c r="W65">
        <v>7</v>
      </c>
      <c r="X65">
        <v>4</v>
      </c>
      <c r="Y65" s="31">
        <v>6</v>
      </c>
      <c r="AL65">
        <v>4</v>
      </c>
      <c r="AM65">
        <v>4</v>
      </c>
      <c r="AN65">
        <v>4</v>
      </c>
      <c r="AO65">
        <v>1</v>
      </c>
      <c r="AP65">
        <v>1</v>
      </c>
      <c r="AQ65">
        <v>1</v>
      </c>
      <c r="AR65">
        <v>3</v>
      </c>
      <c r="AS65">
        <v>3</v>
      </c>
      <c r="AT65">
        <v>3</v>
      </c>
      <c r="AU65">
        <v>2</v>
      </c>
      <c r="AV65">
        <v>2</v>
      </c>
      <c r="AW65">
        <v>2</v>
      </c>
      <c r="AX65">
        <v>5</v>
      </c>
      <c r="AY65" s="9">
        <f t="shared" si="11"/>
        <v>6.333333333333333</v>
      </c>
      <c r="AZ65" s="10">
        <f t="shared" si="12"/>
        <v>8</v>
      </c>
      <c r="BA65" s="9" t="str">
        <f t="shared" si="13"/>
        <v>N/A</v>
      </c>
      <c r="BB65" s="10" t="str">
        <f t="shared" si="14"/>
        <v>N/A</v>
      </c>
      <c r="BC65" s="10" t="str">
        <f t="shared" si="15"/>
        <v>N/A</v>
      </c>
      <c r="BD65" s="10" t="str">
        <f t="shared" si="16"/>
        <v>N/A</v>
      </c>
      <c r="BE65" s="9" t="str">
        <f t="shared" si="17"/>
        <v>N/A</v>
      </c>
      <c r="BF65" s="9">
        <f t="shared" si="18"/>
        <v>5</v>
      </c>
      <c r="BG65" s="10" t="e">
        <f t="shared" si="19"/>
        <v>#DIV/0!</v>
      </c>
      <c r="BH65">
        <f t="shared" si="20"/>
        <v>9</v>
      </c>
      <c r="BI65" t="s">
        <v>45</v>
      </c>
      <c r="BJ65" t="str">
        <f t="shared" si="10"/>
        <v>N/A</v>
      </c>
    </row>
    <row r="66" spans="1:62" x14ac:dyDescent="0.2">
      <c r="A66">
        <v>118365413662</v>
      </c>
      <c r="B66">
        <v>451538888</v>
      </c>
      <c r="C66" s="1">
        <v>45117.754004629627</v>
      </c>
      <c r="D66" s="1">
        <v>45117.756111111114</v>
      </c>
      <c r="E66" t="s">
        <v>401</v>
      </c>
      <c r="J66">
        <v>385</v>
      </c>
      <c r="K66" t="s">
        <v>47</v>
      </c>
      <c r="L66">
        <v>3</v>
      </c>
      <c r="M66">
        <v>6</v>
      </c>
      <c r="N66">
        <v>2</v>
      </c>
      <c r="O66">
        <v>1</v>
      </c>
      <c r="P66">
        <v>4</v>
      </c>
      <c r="Q66">
        <v>5</v>
      </c>
      <c r="R66">
        <v>5</v>
      </c>
      <c r="S66">
        <v>5</v>
      </c>
      <c r="T66">
        <v>5</v>
      </c>
      <c r="U66">
        <v>7</v>
      </c>
      <c r="V66">
        <v>3</v>
      </c>
      <c r="W66">
        <v>7</v>
      </c>
      <c r="X66">
        <v>1</v>
      </c>
      <c r="Y66" s="31">
        <v>7</v>
      </c>
      <c r="Z66">
        <v>3</v>
      </c>
      <c r="AA66">
        <v>2</v>
      </c>
      <c r="AB66">
        <v>4</v>
      </c>
      <c r="AL66">
        <v>5</v>
      </c>
      <c r="AM66">
        <v>5</v>
      </c>
      <c r="AN66">
        <v>5</v>
      </c>
      <c r="AO66">
        <v>4</v>
      </c>
      <c r="AP66">
        <v>4</v>
      </c>
      <c r="AQ66">
        <v>4</v>
      </c>
      <c r="AR66">
        <v>5</v>
      </c>
      <c r="AS66">
        <v>3</v>
      </c>
      <c r="AT66">
        <v>5</v>
      </c>
      <c r="AU66">
        <v>4</v>
      </c>
      <c r="AV66">
        <v>1</v>
      </c>
      <c r="AW66">
        <v>4</v>
      </c>
      <c r="AX66">
        <v>7</v>
      </c>
      <c r="AY66" s="9">
        <f t="shared" ref="AY66:AY102" si="21">AVERAGE(S66:U66)</f>
        <v>5.666666666666667</v>
      </c>
      <c r="AZ66" s="10">
        <f t="shared" ref="AZ66:AZ102" si="22">-V66+W66-X66+Y66</f>
        <v>10</v>
      </c>
      <c r="BA66" s="9">
        <f t="shared" ref="BA66:BA102" si="23">IF(BI66="Unión por la Patria (Frente de Todos)",AVERAGE(AP66-AM66,AQ66-AN66,AO66-AL66),IF(BI66="Juntos por el Cambio",AVERAGE(AM66-AP66,AN66-AQ66,AL66-AO66),IF(BI66="La Libertad Avanza",AVERAGE(AS66-AV66,AT66-AW66,AT66-AU66),IF(BI66="Frente de Izquierda",AVERAGE(AV66-AS66,AW66-AT66,AU66-AR66),"N/A"))))</f>
        <v>1</v>
      </c>
      <c r="BB66" s="10">
        <f t="shared" ref="BB66:BB102" si="24">IF(BI66="Unión por la Patria (Frente de Todos)",(AO66-AL66),IF(BI66="Juntos por el Cambio",AVERAGE(AL66-AO66),IF(BI66="La Libertad Avanza",AVERAGE(AR66-AU66),IF(BI66="Frente de Izquierda",AVERAGE(AU66-AR66),"N/A"))))</f>
        <v>1</v>
      </c>
      <c r="BC66" s="10">
        <f t="shared" ref="BC66:BC102" si="25">IF(BI66="Unión por la Patria (Frente de Todos)",AVERAGE(AP66-AM66),IF(BI66="Juntos por el Cambio",AVERAGE(AM66-AP66),IF(BI66="La Libertad Avanza",AVERAGE(AS66-AV66),IF(BI66="Frente de Izquierda",AVERAGE(AV66-AS66),"N/A"))))</f>
        <v>1</v>
      </c>
      <c r="BD66" s="10">
        <f t="shared" ref="BD66:BD102" si="26">IF(BI66="Unión por la Patria (Frente de Todos)",AVERAGE(AQ66-AN66),IF(BI66="Juntos por el Cambio",AVERAGE(AN66-AQ66),IF(BI66="La Libertad Avanza",AVERAGE(AT66-AW66),IF(BI66="Frente de Izquierda",AVERAGE(AW66-AT66),"N/A"))))</f>
        <v>1</v>
      </c>
      <c r="BE66" s="9">
        <f t="shared" ref="BE66:BE102" si="27">IF(BI66="Unión por la Patria (Frente de Todos)",AVERAGE(AL66:AN66,AR66:AW66),IF(BI66="Juntos por el Cambio",AVERAGE(AO66:AW66),IF(BI66="La Libertad Avanza",AVERAGE(AL66:AQ66,AU66:AW66),IF(BI66="Frente de Izquierda",AVERAGE(AL66:AT66),"N/A"))))</f>
        <v>3.7777777777777777</v>
      </c>
      <c r="BF66" s="9">
        <f t="shared" ref="BF66:BF102" si="28">AVERAGE(N66:R66)</f>
        <v>3.4</v>
      </c>
      <c r="BG66" s="10">
        <f t="shared" ref="BG66:BG102" si="29">AVERAGE(Z66:AK66)</f>
        <v>3</v>
      </c>
      <c r="BH66">
        <f t="shared" ref="BH66:BH102" si="30">MAX(SUM(AL66:AN66),SUM(AO66:AQ66),SUM(AR66:AT66),SUM(AU66:AW66))-MIN(SUM(AL66:AN66),SUM(AO66:AQ66),SUM(AR66:AT66),SUM(AU66:AW66))</f>
        <v>6</v>
      </c>
      <c r="BI66" t="s">
        <v>47</v>
      </c>
      <c r="BJ66">
        <f t="shared" si="10"/>
        <v>4</v>
      </c>
    </row>
    <row r="67" spans="1:62" x14ac:dyDescent="0.2">
      <c r="A67">
        <v>118365413626</v>
      </c>
      <c r="B67">
        <v>451538888</v>
      </c>
      <c r="C67" s="1">
        <v>45117.754004629627</v>
      </c>
      <c r="D67" s="1">
        <v>45117.757326388892</v>
      </c>
      <c r="E67" t="s">
        <v>136</v>
      </c>
      <c r="J67">
        <v>921</v>
      </c>
      <c r="K67" t="s">
        <v>49</v>
      </c>
      <c r="L67">
        <v>5</v>
      </c>
      <c r="M67">
        <v>6</v>
      </c>
      <c r="N67">
        <v>5</v>
      </c>
      <c r="O67">
        <v>2</v>
      </c>
      <c r="P67">
        <v>5</v>
      </c>
      <c r="Q67">
        <v>2</v>
      </c>
      <c r="R67">
        <v>6</v>
      </c>
      <c r="S67">
        <v>5</v>
      </c>
      <c r="T67">
        <v>3</v>
      </c>
      <c r="U67">
        <v>6</v>
      </c>
      <c r="V67">
        <v>2</v>
      </c>
      <c r="W67">
        <v>7</v>
      </c>
      <c r="X67">
        <v>2</v>
      </c>
      <c r="Y67" s="31">
        <v>5</v>
      </c>
      <c r="AF67">
        <v>3</v>
      </c>
      <c r="AG67">
        <v>5</v>
      </c>
      <c r="AH67">
        <v>3</v>
      </c>
      <c r="AL67">
        <v>4</v>
      </c>
      <c r="AM67">
        <v>4</v>
      </c>
      <c r="AN67">
        <v>4</v>
      </c>
      <c r="AO67">
        <v>2</v>
      </c>
      <c r="AP67">
        <v>2</v>
      </c>
      <c r="AQ67">
        <v>2</v>
      </c>
      <c r="AR67">
        <v>5</v>
      </c>
      <c r="AS67">
        <v>5</v>
      </c>
      <c r="AT67">
        <v>5</v>
      </c>
      <c r="AU67">
        <v>2</v>
      </c>
      <c r="AV67">
        <v>2</v>
      </c>
      <c r="AW67">
        <v>2</v>
      </c>
      <c r="AX67">
        <v>9</v>
      </c>
      <c r="AY67" s="9">
        <f t="shared" si="21"/>
        <v>4.666666666666667</v>
      </c>
      <c r="AZ67" s="10">
        <f t="shared" si="22"/>
        <v>8</v>
      </c>
      <c r="BA67" s="9">
        <f t="shared" si="23"/>
        <v>3</v>
      </c>
      <c r="BB67" s="10">
        <f t="shared" si="24"/>
        <v>3</v>
      </c>
      <c r="BC67" s="10">
        <f t="shared" si="25"/>
        <v>3</v>
      </c>
      <c r="BD67" s="10">
        <f t="shared" si="26"/>
        <v>3</v>
      </c>
      <c r="BE67" s="9">
        <f t="shared" si="27"/>
        <v>2.6666666666666665</v>
      </c>
      <c r="BF67" s="9">
        <f t="shared" si="28"/>
        <v>4</v>
      </c>
      <c r="BG67" s="10">
        <f t="shared" si="29"/>
        <v>3.6666666666666665</v>
      </c>
      <c r="BH67">
        <f t="shared" si="30"/>
        <v>9</v>
      </c>
      <c r="BI67" t="s">
        <v>49</v>
      </c>
      <c r="BJ67">
        <f t="shared" ref="BJ67:BJ102" si="31">IF(K67="Unión por la Patria (Frente de Todos)",AP67-MIN(AM67,AS67,AV67),IF(K67="Juntos por el Cambio",AM67-MIN(AP67,AS67,AV67),IF(K67="La Libertad Avanza",AS67-MIN(AV67,AP67,AM67),IF(K67="Frente de Izquierda",AV67-MIN(AS67,AP67,AM67),"N/A"))))</f>
        <v>3</v>
      </c>
    </row>
    <row r="68" spans="1:62" x14ac:dyDescent="0.2">
      <c r="A68">
        <v>118365413667</v>
      </c>
      <c r="B68">
        <v>451538888</v>
      </c>
      <c r="C68" s="1">
        <v>45117.753981481481</v>
      </c>
      <c r="D68" s="1">
        <v>45117.756574074076</v>
      </c>
      <c r="E68" t="s">
        <v>153</v>
      </c>
      <c r="J68">
        <v>769</v>
      </c>
      <c r="K68" t="s">
        <v>43</v>
      </c>
      <c r="L68">
        <v>4</v>
      </c>
      <c r="M68">
        <v>5</v>
      </c>
      <c r="N68">
        <v>5</v>
      </c>
      <c r="O68">
        <v>2</v>
      </c>
      <c r="P68">
        <v>1</v>
      </c>
      <c r="Q68">
        <v>7</v>
      </c>
      <c r="R68">
        <v>1</v>
      </c>
      <c r="S68">
        <v>6</v>
      </c>
      <c r="T68">
        <v>7</v>
      </c>
      <c r="U68">
        <v>7</v>
      </c>
      <c r="V68">
        <v>2</v>
      </c>
      <c r="W68">
        <v>7</v>
      </c>
      <c r="X68">
        <v>1</v>
      </c>
      <c r="Y68" s="31">
        <v>6</v>
      </c>
      <c r="AI68">
        <v>5</v>
      </c>
      <c r="AJ68">
        <v>5</v>
      </c>
      <c r="AK68">
        <v>6</v>
      </c>
      <c r="AL68">
        <v>3</v>
      </c>
      <c r="AM68">
        <v>5</v>
      </c>
      <c r="AN68">
        <v>5</v>
      </c>
      <c r="AO68">
        <v>5</v>
      </c>
      <c r="AP68">
        <v>6</v>
      </c>
      <c r="AQ68">
        <v>6</v>
      </c>
      <c r="AR68">
        <v>1</v>
      </c>
      <c r="AS68">
        <v>1</v>
      </c>
      <c r="AT68">
        <v>1</v>
      </c>
      <c r="AU68">
        <v>6</v>
      </c>
      <c r="AV68">
        <v>6</v>
      </c>
      <c r="AW68">
        <v>6</v>
      </c>
      <c r="AX68">
        <v>7</v>
      </c>
      <c r="AY68" s="9">
        <f t="shared" si="21"/>
        <v>6.666666666666667</v>
      </c>
      <c r="AZ68" s="10">
        <f t="shared" si="22"/>
        <v>10</v>
      </c>
      <c r="BA68" s="9">
        <f t="shared" si="23"/>
        <v>5</v>
      </c>
      <c r="BB68" s="10">
        <f t="shared" si="24"/>
        <v>5</v>
      </c>
      <c r="BC68" s="10">
        <f t="shared" si="25"/>
        <v>5</v>
      </c>
      <c r="BD68" s="10">
        <f t="shared" si="26"/>
        <v>5</v>
      </c>
      <c r="BE68" s="9">
        <f t="shared" si="27"/>
        <v>3.6666666666666665</v>
      </c>
      <c r="BF68" s="9">
        <f t="shared" si="28"/>
        <v>3.2</v>
      </c>
      <c r="BG68" s="10">
        <f t="shared" si="29"/>
        <v>5.333333333333333</v>
      </c>
      <c r="BH68">
        <f t="shared" si="30"/>
        <v>15</v>
      </c>
      <c r="BI68" t="s">
        <v>43</v>
      </c>
      <c r="BJ68">
        <f t="shared" si="31"/>
        <v>5</v>
      </c>
    </row>
    <row r="69" spans="1:62" x14ac:dyDescent="0.2">
      <c r="A69">
        <v>118365413529</v>
      </c>
      <c r="B69">
        <v>451538888</v>
      </c>
      <c r="C69" s="1">
        <v>45117.753981481481</v>
      </c>
      <c r="D69" s="1">
        <v>45117.755983796298</v>
      </c>
      <c r="E69" t="s">
        <v>402</v>
      </c>
      <c r="J69">
        <v>933</v>
      </c>
      <c r="K69" t="s">
        <v>47</v>
      </c>
      <c r="L69">
        <v>6</v>
      </c>
      <c r="M69">
        <v>6</v>
      </c>
      <c r="N69">
        <v>5</v>
      </c>
      <c r="O69">
        <v>1</v>
      </c>
      <c r="P69">
        <v>7</v>
      </c>
      <c r="Q69">
        <v>1</v>
      </c>
      <c r="R69">
        <v>7</v>
      </c>
      <c r="S69">
        <v>7</v>
      </c>
      <c r="T69">
        <v>4</v>
      </c>
      <c r="U69">
        <v>7</v>
      </c>
      <c r="V69">
        <v>6</v>
      </c>
      <c r="W69">
        <v>7</v>
      </c>
      <c r="X69">
        <v>7</v>
      </c>
      <c r="Y69" s="31">
        <v>7</v>
      </c>
      <c r="Z69">
        <v>6</v>
      </c>
      <c r="AA69">
        <v>6</v>
      </c>
      <c r="AB69">
        <v>5</v>
      </c>
      <c r="AL69">
        <v>6</v>
      </c>
      <c r="AM69">
        <v>6</v>
      </c>
      <c r="AN69">
        <v>6</v>
      </c>
      <c r="AO69">
        <v>4</v>
      </c>
      <c r="AP69">
        <v>5</v>
      </c>
      <c r="AQ69">
        <v>6</v>
      </c>
      <c r="AR69">
        <v>6</v>
      </c>
      <c r="AS69">
        <v>6</v>
      </c>
      <c r="AT69">
        <v>6</v>
      </c>
      <c r="AU69">
        <v>4</v>
      </c>
      <c r="AV69">
        <v>3</v>
      </c>
      <c r="AW69">
        <v>6</v>
      </c>
      <c r="AX69">
        <v>9</v>
      </c>
      <c r="AY69" s="9">
        <f t="shared" si="21"/>
        <v>6</v>
      </c>
      <c r="AZ69" s="10">
        <f t="shared" si="22"/>
        <v>1</v>
      </c>
      <c r="BA69" s="9">
        <f t="shared" si="23"/>
        <v>1</v>
      </c>
      <c r="BB69" s="10">
        <f t="shared" si="24"/>
        <v>2</v>
      </c>
      <c r="BC69" s="10">
        <f t="shared" si="25"/>
        <v>1</v>
      </c>
      <c r="BD69" s="10">
        <f t="shared" si="26"/>
        <v>0</v>
      </c>
      <c r="BE69" s="9">
        <f t="shared" si="27"/>
        <v>5.1111111111111107</v>
      </c>
      <c r="BF69" s="9">
        <f t="shared" si="28"/>
        <v>4.2</v>
      </c>
      <c r="BG69" s="10">
        <f t="shared" si="29"/>
        <v>5.666666666666667</v>
      </c>
      <c r="BH69">
        <f t="shared" si="30"/>
        <v>5</v>
      </c>
      <c r="BI69" t="s">
        <v>47</v>
      </c>
      <c r="BJ69">
        <f t="shared" si="31"/>
        <v>3</v>
      </c>
    </row>
    <row r="70" spans="1:62" x14ac:dyDescent="0.2">
      <c r="A70">
        <v>118365216094</v>
      </c>
      <c r="B70">
        <v>451538888</v>
      </c>
      <c r="C70" s="1">
        <v>45117.610162037039</v>
      </c>
      <c r="D70" s="1">
        <v>45117.612997685188</v>
      </c>
      <c r="E70" t="s">
        <v>51</v>
      </c>
      <c r="J70">
        <v>217</v>
      </c>
      <c r="K70" t="s">
        <v>49</v>
      </c>
      <c r="L70">
        <v>2</v>
      </c>
      <c r="M70">
        <v>2</v>
      </c>
      <c r="N70">
        <v>3</v>
      </c>
      <c r="O70">
        <v>3</v>
      </c>
      <c r="P70">
        <v>2</v>
      </c>
      <c r="Q70">
        <v>4</v>
      </c>
      <c r="R70">
        <v>3</v>
      </c>
      <c r="S70">
        <v>5</v>
      </c>
      <c r="T70">
        <v>1</v>
      </c>
      <c r="U70">
        <v>6</v>
      </c>
      <c r="V70">
        <v>1</v>
      </c>
      <c r="W70">
        <v>2</v>
      </c>
      <c r="X70">
        <v>2</v>
      </c>
      <c r="Y70" s="31">
        <v>7</v>
      </c>
      <c r="AF70">
        <v>4</v>
      </c>
      <c r="AG70">
        <v>4</v>
      </c>
      <c r="AH70">
        <v>4</v>
      </c>
      <c r="AL70">
        <v>2</v>
      </c>
      <c r="AM70">
        <v>1</v>
      </c>
      <c r="AN70">
        <v>2</v>
      </c>
      <c r="AO70">
        <v>2</v>
      </c>
      <c r="AP70">
        <v>1</v>
      </c>
      <c r="AQ70">
        <v>1</v>
      </c>
      <c r="AR70">
        <v>3</v>
      </c>
      <c r="AS70">
        <v>2</v>
      </c>
      <c r="AT70">
        <v>3</v>
      </c>
      <c r="AU70">
        <v>1</v>
      </c>
      <c r="AV70">
        <v>1</v>
      </c>
      <c r="AW70">
        <v>1</v>
      </c>
      <c r="AX70">
        <v>8</v>
      </c>
      <c r="AY70" s="9">
        <f t="shared" si="21"/>
        <v>4</v>
      </c>
      <c r="AZ70" s="10">
        <f t="shared" si="22"/>
        <v>6</v>
      </c>
      <c r="BA70" s="9">
        <f t="shared" si="23"/>
        <v>1.6666666666666667</v>
      </c>
      <c r="BB70" s="10">
        <f t="shared" si="24"/>
        <v>2</v>
      </c>
      <c r="BC70" s="10">
        <f t="shared" si="25"/>
        <v>1</v>
      </c>
      <c r="BD70" s="10">
        <f t="shared" si="26"/>
        <v>2</v>
      </c>
      <c r="BE70" s="9">
        <f t="shared" si="27"/>
        <v>1.3333333333333333</v>
      </c>
      <c r="BF70" s="9">
        <f t="shared" si="28"/>
        <v>3</v>
      </c>
      <c r="BG70" s="10">
        <f t="shared" si="29"/>
        <v>4</v>
      </c>
      <c r="BH70">
        <f t="shared" si="30"/>
        <v>5</v>
      </c>
      <c r="BI70" t="s">
        <v>49</v>
      </c>
      <c r="BJ70">
        <f t="shared" si="31"/>
        <v>1</v>
      </c>
    </row>
    <row r="71" spans="1:62" x14ac:dyDescent="0.2">
      <c r="A71">
        <v>118365216156</v>
      </c>
      <c r="B71">
        <v>451538888</v>
      </c>
      <c r="C71" s="1">
        <v>45117.609895833331</v>
      </c>
      <c r="D71" s="1">
        <v>45117.612430555557</v>
      </c>
      <c r="E71" t="s">
        <v>183</v>
      </c>
      <c r="J71">
        <v>749</v>
      </c>
      <c r="K71" t="s">
        <v>47</v>
      </c>
      <c r="L71">
        <v>4</v>
      </c>
      <c r="M71">
        <v>4</v>
      </c>
      <c r="N71">
        <v>3</v>
      </c>
      <c r="O71">
        <v>3</v>
      </c>
      <c r="P71">
        <v>2</v>
      </c>
      <c r="Q71">
        <v>2</v>
      </c>
      <c r="R71">
        <v>5</v>
      </c>
      <c r="S71">
        <v>4</v>
      </c>
      <c r="T71">
        <v>3</v>
      </c>
      <c r="U71">
        <v>7</v>
      </c>
      <c r="V71">
        <v>1</v>
      </c>
      <c r="W71">
        <v>7</v>
      </c>
      <c r="X71">
        <v>2</v>
      </c>
      <c r="Y71" s="31">
        <v>7</v>
      </c>
      <c r="Z71">
        <v>6</v>
      </c>
      <c r="AA71">
        <v>4</v>
      </c>
      <c r="AB71">
        <v>4</v>
      </c>
      <c r="AL71">
        <v>5</v>
      </c>
      <c r="AM71">
        <v>6</v>
      </c>
      <c r="AN71">
        <v>6</v>
      </c>
      <c r="AO71">
        <v>4</v>
      </c>
      <c r="AP71">
        <v>3</v>
      </c>
      <c r="AQ71">
        <v>6</v>
      </c>
      <c r="AR71">
        <v>2</v>
      </c>
      <c r="AS71">
        <v>2</v>
      </c>
      <c r="AT71">
        <v>4</v>
      </c>
      <c r="AU71">
        <v>3</v>
      </c>
      <c r="AV71">
        <v>2</v>
      </c>
      <c r="AW71">
        <v>5</v>
      </c>
      <c r="AX71">
        <v>6</v>
      </c>
      <c r="AY71" s="9">
        <f t="shared" si="21"/>
        <v>4.666666666666667</v>
      </c>
      <c r="AZ71" s="10">
        <f t="shared" si="22"/>
        <v>11</v>
      </c>
      <c r="BA71" s="9">
        <f t="shared" si="23"/>
        <v>1.3333333333333333</v>
      </c>
      <c r="BB71" s="10">
        <f t="shared" si="24"/>
        <v>1</v>
      </c>
      <c r="BC71" s="10">
        <f t="shared" si="25"/>
        <v>3</v>
      </c>
      <c r="BD71" s="10">
        <f t="shared" si="26"/>
        <v>0</v>
      </c>
      <c r="BE71" s="9">
        <f t="shared" si="27"/>
        <v>3.4444444444444446</v>
      </c>
      <c r="BF71" s="9">
        <f t="shared" si="28"/>
        <v>3</v>
      </c>
      <c r="BG71" s="10">
        <f t="shared" si="29"/>
        <v>4.666666666666667</v>
      </c>
      <c r="BH71">
        <f t="shared" si="30"/>
        <v>9</v>
      </c>
      <c r="BI71" t="s">
        <v>47</v>
      </c>
      <c r="BJ71">
        <f t="shared" si="31"/>
        <v>4</v>
      </c>
    </row>
    <row r="72" spans="1:62" x14ac:dyDescent="0.2">
      <c r="A72">
        <v>118365215900</v>
      </c>
      <c r="B72">
        <v>451538888</v>
      </c>
      <c r="C72" s="1">
        <v>45117.609895833331</v>
      </c>
      <c r="D72" s="1">
        <v>45117.611770833333</v>
      </c>
      <c r="E72" t="s">
        <v>403</v>
      </c>
      <c r="J72">
        <v>1001</v>
      </c>
      <c r="K72" t="s">
        <v>53</v>
      </c>
      <c r="L72">
        <v>5</v>
      </c>
      <c r="M72">
        <v>6</v>
      </c>
      <c r="N72">
        <v>5</v>
      </c>
      <c r="O72">
        <v>4</v>
      </c>
      <c r="P72">
        <v>2</v>
      </c>
      <c r="Q72">
        <v>5</v>
      </c>
      <c r="R72">
        <v>4</v>
      </c>
      <c r="S72">
        <v>7</v>
      </c>
      <c r="T72">
        <v>5</v>
      </c>
      <c r="U72">
        <v>7</v>
      </c>
      <c r="V72">
        <v>4</v>
      </c>
      <c r="W72">
        <v>7</v>
      </c>
      <c r="X72">
        <v>3</v>
      </c>
      <c r="Y72" s="31">
        <v>4</v>
      </c>
      <c r="AC72">
        <v>6</v>
      </c>
      <c r="AD72">
        <v>3</v>
      </c>
      <c r="AE72">
        <v>3</v>
      </c>
      <c r="AL72">
        <v>3</v>
      </c>
      <c r="AM72">
        <v>3</v>
      </c>
      <c r="AN72">
        <v>3</v>
      </c>
      <c r="AO72">
        <v>3</v>
      </c>
      <c r="AP72">
        <v>3</v>
      </c>
      <c r="AQ72">
        <v>3</v>
      </c>
      <c r="AR72">
        <v>3</v>
      </c>
      <c r="AS72">
        <v>3</v>
      </c>
      <c r="AT72">
        <v>3</v>
      </c>
      <c r="AU72">
        <v>3</v>
      </c>
      <c r="AV72">
        <v>3</v>
      </c>
      <c r="AW72">
        <v>3</v>
      </c>
      <c r="AX72">
        <v>8</v>
      </c>
      <c r="AY72" s="9">
        <f t="shared" si="21"/>
        <v>6.333333333333333</v>
      </c>
      <c r="AZ72" s="10">
        <f t="shared" si="22"/>
        <v>4</v>
      </c>
      <c r="BA72" s="9">
        <f t="shared" si="23"/>
        <v>0</v>
      </c>
      <c r="BB72" s="10">
        <f t="shared" si="24"/>
        <v>0</v>
      </c>
      <c r="BC72" s="10">
        <f t="shared" si="25"/>
        <v>0</v>
      </c>
      <c r="BD72" s="10">
        <f t="shared" si="26"/>
        <v>0</v>
      </c>
      <c r="BE72" s="9">
        <f t="shared" si="27"/>
        <v>3</v>
      </c>
      <c r="BF72" s="9">
        <f t="shared" si="28"/>
        <v>4</v>
      </c>
      <c r="BG72" s="10">
        <f t="shared" si="29"/>
        <v>4</v>
      </c>
      <c r="BH72">
        <f t="shared" si="30"/>
        <v>0</v>
      </c>
      <c r="BI72" t="s">
        <v>53</v>
      </c>
      <c r="BJ72">
        <f t="shared" si="31"/>
        <v>0</v>
      </c>
    </row>
    <row r="73" spans="1:62" x14ac:dyDescent="0.2">
      <c r="A73">
        <v>118365216212</v>
      </c>
      <c r="B73">
        <v>451538888</v>
      </c>
      <c r="C73" s="1">
        <v>45117.609872685185</v>
      </c>
      <c r="D73" s="1">
        <v>45117.611875000002</v>
      </c>
      <c r="E73" t="s">
        <v>227</v>
      </c>
      <c r="J73">
        <v>641</v>
      </c>
      <c r="K73" t="s">
        <v>47</v>
      </c>
      <c r="L73">
        <v>5</v>
      </c>
      <c r="M73">
        <v>4</v>
      </c>
      <c r="N73">
        <v>2</v>
      </c>
      <c r="O73">
        <v>3</v>
      </c>
      <c r="P73">
        <v>7</v>
      </c>
      <c r="Q73">
        <v>6</v>
      </c>
      <c r="R73">
        <v>3</v>
      </c>
      <c r="S73">
        <v>5</v>
      </c>
      <c r="T73">
        <v>6</v>
      </c>
      <c r="U73">
        <v>7</v>
      </c>
      <c r="V73">
        <v>4</v>
      </c>
      <c r="W73">
        <v>7</v>
      </c>
      <c r="X73">
        <v>7</v>
      </c>
      <c r="Y73" s="31">
        <v>7</v>
      </c>
      <c r="Z73">
        <v>4</v>
      </c>
      <c r="AA73">
        <v>5</v>
      </c>
      <c r="AB73">
        <v>4</v>
      </c>
      <c r="AL73">
        <v>5</v>
      </c>
      <c r="AM73">
        <v>5</v>
      </c>
      <c r="AN73">
        <v>5</v>
      </c>
      <c r="AO73">
        <v>3</v>
      </c>
      <c r="AP73">
        <v>3</v>
      </c>
      <c r="AQ73">
        <v>3</v>
      </c>
      <c r="AR73">
        <v>3</v>
      </c>
      <c r="AS73">
        <v>3</v>
      </c>
      <c r="AT73">
        <v>3</v>
      </c>
      <c r="AU73">
        <v>4</v>
      </c>
      <c r="AV73">
        <v>2</v>
      </c>
      <c r="AW73">
        <v>4</v>
      </c>
      <c r="AX73">
        <v>7</v>
      </c>
      <c r="AY73" s="9">
        <f t="shared" si="21"/>
        <v>6</v>
      </c>
      <c r="AZ73" s="10">
        <f t="shared" si="22"/>
        <v>3</v>
      </c>
      <c r="BA73" s="9">
        <f t="shared" si="23"/>
        <v>2</v>
      </c>
      <c r="BB73" s="10">
        <f t="shared" si="24"/>
        <v>2</v>
      </c>
      <c r="BC73" s="10">
        <f t="shared" si="25"/>
        <v>2</v>
      </c>
      <c r="BD73" s="10">
        <f t="shared" si="26"/>
        <v>2</v>
      </c>
      <c r="BE73" s="9">
        <f t="shared" si="27"/>
        <v>3.1111111111111112</v>
      </c>
      <c r="BF73" s="9">
        <f t="shared" si="28"/>
        <v>4.2</v>
      </c>
      <c r="BG73" s="10">
        <f t="shared" si="29"/>
        <v>4.333333333333333</v>
      </c>
      <c r="BH73">
        <f t="shared" si="30"/>
        <v>6</v>
      </c>
      <c r="BI73" t="s">
        <v>47</v>
      </c>
      <c r="BJ73">
        <f t="shared" si="31"/>
        <v>3</v>
      </c>
    </row>
    <row r="74" spans="1:62" x14ac:dyDescent="0.2">
      <c r="A74">
        <v>118365216075</v>
      </c>
      <c r="B74">
        <v>451538888</v>
      </c>
      <c r="C74" s="1">
        <v>45117.609872685185</v>
      </c>
      <c r="D74" s="1">
        <v>45117.612233796295</v>
      </c>
      <c r="E74" t="s">
        <v>158</v>
      </c>
      <c r="J74">
        <v>789</v>
      </c>
      <c r="K74" t="s">
        <v>43</v>
      </c>
      <c r="L74">
        <v>7</v>
      </c>
      <c r="M74">
        <v>7</v>
      </c>
      <c r="N74">
        <v>3</v>
      </c>
      <c r="O74">
        <v>5</v>
      </c>
      <c r="P74">
        <v>5</v>
      </c>
      <c r="Q74">
        <v>7</v>
      </c>
      <c r="R74">
        <v>5</v>
      </c>
      <c r="S74">
        <v>7</v>
      </c>
      <c r="T74">
        <v>7</v>
      </c>
      <c r="U74">
        <v>7</v>
      </c>
      <c r="V74">
        <v>3</v>
      </c>
      <c r="W74">
        <v>7</v>
      </c>
      <c r="X74">
        <v>1</v>
      </c>
      <c r="Y74" s="31">
        <v>5</v>
      </c>
      <c r="AI74">
        <v>6</v>
      </c>
      <c r="AJ74">
        <v>4</v>
      </c>
      <c r="AK74">
        <v>5</v>
      </c>
      <c r="AL74">
        <v>1</v>
      </c>
      <c r="AM74">
        <v>1</v>
      </c>
      <c r="AN74">
        <v>1</v>
      </c>
      <c r="AO74">
        <v>3</v>
      </c>
      <c r="AP74">
        <v>2</v>
      </c>
      <c r="AQ74">
        <v>2</v>
      </c>
      <c r="AR74">
        <v>1</v>
      </c>
      <c r="AS74">
        <v>1</v>
      </c>
      <c r="AT74">
        <v>1</v>
      </c>
      <c r="AU74">
        <v>4</v>
      </c>
      <c r="AV74">
        <v>4</v>
      </c>
      <c r="AW74">
        <v>4</v>
      </c>
      <c r="AX74">
        <v>8</v>
      </c>
      <c r="AY74" s="9">
        <f t="shared" si="21"/>
        <v>7</v>
      </c>
      <c r="AZ74" s="10">
        <f t="shared" si="22"/>
        <v>8</v>
      </c>
      <c r="BA74" s="9">
        <f t="shared" si="23"/>
        <v>3</v>
      </c>
      <c r="BB74" s="10">
        <f t="shared" si="24"/>
        <v>3</v>
      </c>
      <c r="BC74" s="10">
        <f t="shared" si="25"/>
        <v>3</v>
      </c>
      <c r="BD74" s="10">
        <f t="shared" si="26"/>
        <v>3</v>
      </c>
      <c r="BE74" s="9">
        <f t="shared" si="27"/>
        <v>1.4444444444444444</v>
      </c>
      <c r="BF74" s="9">
        <f t="shared" si="28"/>
        <v>5</v>
      </c>
      <c r="BG74" s="10">
        <f t="shared" si="29"/>
        <v>5</v>
      </c>
      <c r="BH74">
        <f t="shared" si="30"/>
        <v>9</v>
      </c>
      <c r="BI74" t="s">
        <v>43</v>
      </c>
      <c r="BJ74">
        <f t="shared" si="31"/>
        <v>3</v>
      </c>
    </row>
    <row r="75" spans="1:62" x14ac:dyDescent="0.2">
      <c r="A75">
        <v>118365075833</v>
      </c>
      <c r="B75">
        <v>451538888</v>
      </c>
      <c r="C75" s="1">
        <v>45117.505312499998</v>
      </c>
      <c r="D75" s="1">
        <v>45117.507407407407</v>
      </c>
      <c r="E75" t="s">
        <v>132</v>
      </c>
      <c r="J75">
        <v>273</v>
      </c>
      <c r="K75" t="s">
        <v>47</v>
      </c>
      <c r="L75">
        <v>6</v>
      </c>
      <c r="M75">
        <v>7</v>
      </c>
      <c r="N75">
        <v>5</v>
      </c>
      <c r="O75">
        <v>2</v>
      </c>
      <c r="P75">
        <v>3</v>
      </c>
      <c r="Q75">
        <v>2</v>
      </c>
      <c r="R75">
        <v>2</v>
      </c>
      <c r="S75">
        <v>7</v>
      </c>
      <c r="T75">
        <v>6</v>
      </c>
      <c r="U75">
        <v>7</v>
      </c>
      <c r="V75">
        <v>3</v>
      </c>
      <c r="W75">
        <v>7</v>
      </c>
      <c r="X75">
        <v>5</v>
      </c>
      <c r="Y75" s="31">
        <v>7</v>
      </c>
      <c r="Z75">
        <v>5</v>
      </c>
      <c r="AA75">
        <v>1</v>
      </c>
      <c r="AB75">
        <v>4</v>
      </c>
      <c r="AL75">
        <v>5</v>
      </c>
      <c r="AM75">
        <v>5</v>
      </c>
      <c r="AN75">
        <v>5</v>
      </c>
      <c r="AO75">
        <v>4</v>
      </c>
      <c r="AP75">
        <v>1</v>
      </c>
      <c r="AQ75">
        <v>5</v>
      </c>
      <c r="AR75">
        <v>2</v>
      </c>
      <c r="AS75">
        <v>1</v>
      </c>
      <c r="AT75">
        <v>1</v>
      </c>
      <c r="AU75">
        <v>4</v>
      </c>
      <c r="AV75">
        <v>2</v>
      </c>
      <c r="AW75">
        <v>4</v>
      </c>
      <c r="AX75">
        <v>6</v>
      </c>
      <c r="AY75" s="9">
        <f t="shared" si="21"/>
        <v>6.666666666666667</v>
      </c>
      <c r="AZ75" s="10">
        <f t="shared" si="22"/>
        <v>6</v>
      </c>
      <c r="BA75" s="9">
        <f t="shared" si="23"/>
        <v>1.6666666666666667</v>
      </c>
      <c r="BB75" s="10">
        <f t="shared" si="24"/>
        <v>1</v>
      </c>
      <c r="BC75" s="10">
        <f t="shared" si="25"/>
        <v>4</v>
      </c>
      <c r="BD75" s="10">
        <f t="shared" si="26"/>
        <v>0</v>
      </c>
      <c r="BE75" s="9">
        <f t="shared" si="27"/>
        <v>2.6666666666666665</v>
      </c>
      <c r="BF75" s="9">
        <f t="shared" si="28"/>
        <v>2.8</v>
      </c>
      <c r="BG75" s="10">
        <f t="shared" si="29"/>
        <v>3.3333333333333335</v>
      </c>
      <c r="BH75">
        <f t="shared" si="30"/>
        <v>11</v>
      </c>
      <c r="BI75" t="s">
        <v>47</v>
      </c>
      <c r="BJ75">
        <f t="shared" si="31"/>
        <v>4</v>
      </c>
    </row>
    <row r="76" spans="1:62" x14ac:dyDescent="0.2">
      <c r="A76">
        <v>118365007671</v>
      </c>
      <c r="B76">
        <v>451538888</v>
      </c>
      <c r="C76" s="1">
        <v>45117.461782407408</v>
      </c>
      <c r="D76" s="1">
        <v>45117.467141203706</v>
      </c>
      <c r="E76" t="s">
        <v>258</v>
      </c>
      <c r="J76">
        <v>373</v>
      </c>
      <c r="K76" t="s">
        <v>41</v>
      </c>
      <c r="L76">
        <v>7</v>
      </c>
      <c r="M76">
        <v>3</v>
      </c>
      <c r="N76">
        <v>2</v>
      </c>
      <c r="O76">
        <v>1</v>
      </c>
      <c r="P76">
        <v>4</v>
      </c>
      <c r="Q76">
        <v>5</v>
      </c>
      <c r="R76">
        <v>7</v>
      </c>
      <c r="S76">
        <v>4</v>
      </c>
      <c r="T76">
        <v>2</v>
      </c>
      <c r="U76">
        <v>7</v>
      </c>
      <c r="V76">
        <v>2</v>
      </c>
      <c r="W76">
        <v>7</v>
      </c>
      <c r="X76">
        <v>5</v>
      </c>
      <c r="Y76" s="31">
        <v>5</v>
      </c>
      <c r="AL76">
        <v>4</v>
      </c>
      <c r="AM76">
        <v>4</v>
      </c>
      <c r="AN76">
        <v>4</v>
      </c>
      <c r="AO76">
        <v>4</v>
      </c>
      <c r="AP76">
        <v>3</v>
      </c>
      <c r="AQ76">
        <v>3</v>
      </c>
      <c r="AR76">
        <v>3</v>
      </c>
      <c r="AS76">
        <v>2</v>
      </c>
      <c r="AT76">
        <v>2</v>
      </c>
      <c r="AU76">
        <v>2</v>
      </c>
      <c r="AV76">
        <v>1</v>
      </c>
      <c r="AW76">
        <v>2</v>
      </c>
      <c r="AX76">
        <v>8</v>
      </c>
      <c r="AY76" s="9">
        <f t="shared" si="21"/>
        <v>4.333333333333333</v>
      </c>
      <c r="AZ76" s="10">
        <f t="shared" si="22"/>
        <v>5</v>
      </c>
      <c r="BA76" s="9" t="str">
        <f t="shared" si="23"/>
        <v>N/A</v>
      </c>
      <c r="BB76" s="10" t="str">
        <f t="shared" si="24"/>
        <v>N/A</v>
      </c>
      <c r="BC76" s="10" t="str">
        <f t="shared" si="25"/>
        <v>N/A</v>
      </c>
      <c r="BD76" s="10" t="str">
        <f t="shared" si="26"/>
        <v>N/A</v>
      </c>
      <c r="BE76" s="9" t="str">
        <f t="shared" si="27"/>
        <v>N/A</v>
      </c>
      <c r="BF76" s="9">
        <f t="shared" si="28"/>
        <v>3.8</v>
      </c>
      <c r="BG76" s="10" t="e">
        <f t="shared" si="29"/>
        <v>#DIV/0!</v>
      </c>
      <c r="BH76">
        <f t="shared" si="30"/>
        <v>7</v>
      </c>
      <c r="BI76" t="s">
        <v>41</v>
      </c>
      <c r="BJ76" t="str">
        <f t="shared" si="31"/>
        <v>N/A</v>
      </c>
    </row>
    <row r="77" spans="1:62" x14ac:dyDescent="0.2">
      <c r="A77">
        <v>118365007573</v>
      </c>
      <c r="B77">
        <v>451538888</v>
      </c>
      <c r="C77" s="1">
        <v>45117.461701388886</v>
      </c>
      <c r="D77" s="1">
        <v>45117.463946759257</v>
      </c>
      <c r="E77" t="s">
        <v>408</v>
      </c>
      <c r="J77">
        <v>857</v>
      </c>
      <c r="K77" t="s">
        <v>41</v>
      </c>
      <c r="L77">
        <v>2</v>
      </c>
      <c r="M77">
        <v>7</v>
      </c>
      <c r="N77">
        <v>3</v>
      </c>
      <c r="O77">
        <v>2</v>
      </c>
      <c r="P77">
        <v>3</v>
      </c>
      <c r="Q77">
        <v>5</v>
      </c>
      <c r="R77">
        <v>4</v>
      </c>
      <c r="S77">
        <v>5</v>
      </c>
      <c r="T77">
        <v>4</v>
      </c>
      <c r="U77">
        <v>5</v>
      </c>
      <c r="V77">
        <v>3</v>
      </c>
      <c r="W77">
        <v>7</v>
      </c>
      <c r="X77">
        <v>2</v>
      </c>
      <c r="Y77" s="31">
        <v>7</v>
      </c>
      <c r="AL77">
        <v>4</v>
      </c>
      <c r="AM77">
        <v>6</v>
      </c>
      <c r="AN77">
        <v>6</v>
      </c>
      <c r="AO77">
        <v>4</v>
      </c>
      <c r="AP77">
        <v>4</v>
      </c>
      <c r="AQ77">
        <v>6</v>
      </c>
      <c r="AR77">
        <v>1</v>
      </c>
      <c r="AS77">
        <v>1</v>
      </c>
      <c r="AT77">
        <v>4</v>
      </c>
      <c r="AU77">
        <v>4</v>
      </c>
      <c r="AV77">
        <v>5</v>
      </c>
      <c r="AW77">
        <v>6</v>
      </c>
      <c r="AX77">
        <v>7</v>
      </c>
      <c r="AY77" s="9">
        <f t="shared" si="21"/>
        <v>4.666666666666667</v>
      </c>
      <c r="AZ77" s="10">
        <f t="shared" si="22"/>
        <v>9</v>
      </c>
      <c r="BA77" s="9" t="str">
        <f t="shared" si="23"/>
        <v>N/A</v>
      </c>
      <c r="BB77" s="10" t="str">
        <f t="shared" si="24"/>
        <v>N/A</v>
      </c>
      <c r="BC77" s="10" t="str">
        <f t="shared" si="25"/>
        <v>N/A</v>
      </c>
      <c r="BD77" s="10" t="str">
        <f t="shared" si="26"/>
        <v>N/A</v>
      </c>
      <c r="BE77" s="9" t="str">
        <f t="shared" si="27"/>
        <v>N/A</v>
      </c>
      <c r="BF77" s="9">
        <f t="shared" si="28"/>
        <v>3.4</v>
      </c>
      <c r="BG77" s="10" t="e">
        <f t="shared" si="29"/>
        <v>#DIV/0!</v>
      </c>
      <c r="BH77">
        <f t="shared" si="30"/>
        <v>10</v>
      </c>
      <c r="BI77" t="s">
        <v>41</v>
      </c>
      <c r="BJ77" t="str">
        <f t="shared" si="31"/>
        <v>N/A</v>
      </c>
    </row>
    <row r="78" spans="1:62" x14ac:dyDescent="0.2">
      <c r="A78">
        <v>118365008064</v>
      </c>
      <c r="B78">
        <v>451538888</v>
      </c>
      <c r="C78" s="1">
        <v>45117.461643518516</v>
      </c>
      <c r="D78" s="1">
        <v>45117.464780092596</v>
      </c>
      <c r="E78" t="s">
        <v>101</v>
      </c>
      <c r="J78">
        <v>1114</v>
      </c>
      <c r="K78" t="s">
        <v>45</v>
      </c>
      <c r="L78">
        <v>4</v>
      </c>
      <c r="M78">
        <v>3</v>
      </c>
      <c r="N78">
        <v>3</v>
      </c>
      <c r="O78">
        <v>3</v>
      </c>
      <c r="P78">
        <v>1</v>
      </c>
      <c r="Q78">
        <v>5</v>
      </c>
      <c r="R78">
        <v>4</v>
      </c>
      <c r="S78">
        <v>4</v>
      </c>
      <c r="T78">
        <v>5</v>
      </c>
      <c r="U78">
        <v>5</v>
      </c>
      <c r="V78">
        <v>1</v>
      </c>
      <c r="W78">
        <v>7</v>
      </c>
      <c r="X78">
        <v>4</v>
      </c>
      <c r="Y78" s="31">
        <v>7</v>
      </c>
      <c r="AL78">
        <v>4</v>
      </c>
      <c r="AM78">
        <v>3</v>
      </c>
      <c r="AN78">
        <v>3</v>
      </c>
      <c r="AO78">
        <v>4</v>
      </c>
      <c r="AP78">
        <v>3</v>
      </c>
      <c r="AQ78">
        <v>3</v>
      </c>
      <c r="AR78">
        <v>4</v>
      </c>
      <c r="AS78">
        <v>3</v>
      </c>
      <c r="AT78">
        <v>3</v>
      </c>
      <c r="AU78">
        <v>4</v>
      </c>
      <c r="AV78">
        <v>3</v>
      </c>
      <c r="AW78">
        <v>3</v>
      </c>
      <c r="AX78">
        <v>6</v>
      </c>
      <c r="AY78" s="9">
        <f t="shared" si="21"/>
        <v>4.666666666666667</v>
      </c>
      <c r="AZ78" s="10">
        <f t="shared" si="22"/>
        <v>9</v>
      </c>
      <c r="BA78" s="9" t="str">
        <f t="shared" si="23"/>
        <v>N/A</v>
      </c>
      <c r="BB78" s="10" t="str">
        <f t="shared" si="24"/>
        <v>N/A</v>
      </c>
      <c r="BC78" s="10" t="str">
        <f t="shared" si="25"/>
        <v>N/A</v>
      </c>
      <c r="BD78" s="10" t="str">
        <f t="shared" si="26"/>
        <v>N/A</v>
      </c>
      <c r="BE78" s="9" t="str">
        <f t="shared" si="27"/>
        <v>N/A</v>
      </c>
      <c r="BF78" s="9">
        <f t="shared" si="28"/>
        <v>3.2</v>
      </c>
      <c r="BG78" s="10" t="e">
        <f t="shared" si="29"/>
        <v>#DIV/0!</v>
      </c>
      <c r="BH78">
        <f t="shared" si="30"/>
        <v>0</v>
      </c>
      <c r="BI78" t="s">
        <v>45</v>
      </c>
      <c r="BJ78" t="str">
        <f t="shared" si="31"/>
        <v>N/A</v>
      </c>
    </row>
    <row r="79" spans="1:62" x14ac:dyDescent="0.2">
      <c r="A79">
        <v>118365007460</v>
      </c>
      <c r="B79">
        <v>451538888</v>
      </c>
      <c r="C79" s="1">
        <v>45117.461458333331</v>
      </c>
      <c r="D79" s="1">
        <v>45117.465069444443</v>
      </c>
      <c r="E79" t="s">
        <v>405</v>
      </c>
      <c r="J79">
        <v>349</v>
      </c>
      <c r="K79" t="s">
        <v>47</v>
      </c>
      <c r="L79">
        <v>6</v>
      </c>
      <c r="M79">
        <v>7</v>
      </c>
      <c r="N79">
        <v>3</v>
      </c>
      <c r="O79">
        <v>1</v>
      </c>
      <c r="P79">
        <v>2</v>
      </c>
      <c r="Q79">
        <v>4</v>
      </c>
      <c r="R79">
        <v>3</v>
      </c>
      <c r="S79">
        <v>6</v>
      </c>
      <c r="T79">
        <v>4</v>
      </c>
      <c r="U79">
        <v>7</v>
      </c>
      <c r="V79">
        <v>2</v>
      </c>
      <c r="W79">
        <v>6</v>
      </c>
      <c r="X79">
        <v>2</v>
      </c>
      <c r="Y79" s="31">
        <v>7</v>
      </c>
      <c r="Z79">
        <v>1</v>
      </c>
      <c r="AA79">
        <v>1</v>
      </c>
      <c r="AB79">
        <v>1</v>
      </c>
      <c r="AL79">
        <v>4</v>
      </c>
      <c r="AM79">
        <v>5</v>
      </c>
      <c r="AN79">
        <v>5</v>
      </c>
      <c r="AO79">
        <v>3</v>
      </c>
      <c r="AP79">
        <v>5</v>
      </c>
      <c r="AQ79">
        <v>5</v>
      </c>
      <c r="AR79">
        <v>2</v>
      </c>
      <c r="AS79">
        <v>3</v>
      </c>
      <c r="AT79">
        <v>4</v>
      </c>
      <c r="AU79">
        <v>4</v>
      </c>
      <c r="AV79">
        <v>6</v>
      </c>
      <c r="AW79">
        <v>5</v>
      </c>
      <c r="AX79">
        <v>7</v>
      </c>
      <c r="AY79" s="9">
        <f t="shared" si="21"/>
        <v>5.666666666666667</v>
      </c>
      <c r="AZ79" s="10">
        <f t="shared" si="22"/>
        <v>9</v>
      </c>
      <c r="BA79" s="9">
        <f t="shared" si="23"/>
        <v>0.33333333333333331</v>
      </c>
      <c r="BB79" s="10">
        <f t="shared" si="24"/>
        <v>1</v>
      </c>
      <c r="BC79" s="10">
        <f t="shared" si="25"/>
        <v>0</v>
      </c>
      <c r="BD79" s="10">
        <f t="shared" si="26"/>
        <v>0</v>
      </c>
      <c r="BE79" s="9">
        <f t="shared" si="27"/>
        <v>4.1111111111111107</v>
      </c>
      <c r="BF79" s="9">
        <f t="shared" si="28"/>
        <v>2.6</v>
      </c>
      <c r="BG79" s="10">
        <f t="shared" si="29"/>
        <v>1</v>
      </c>
      <c r="BH79">
        <f t="shared" si="30"/>
        <v>6</v>
      </c>
      <c r="BI79" t="s">
        <v>47</v>
      </c>
      <c r="BJ79">
        <f t="shared" si="31"/>
        <v>2</v>
      </c>
    </row>
    <row r="80" spans="1:62" x14ac:dyDescent="0.2">
      <c r="A80">
        <v>118365007185</v>
      </c>
      <c r="B80">
        <v>451538888</v>
      </c>
      <c r="C80" s="1">
        <v>45117.461458333331</v>
      </c>
      <c r="D80" s="1">
        <v>45117.464641203704</v>
      </c>
      <c r="E80" t="s">
        <v>406</v>
      </c>
      <c r="J80">
        <v>721</v>
      </c>
      <c r="K80" t="s">
        <v>41</v>
      </c>
      <c r="L80">
        <v>6</v>
      </c>
      <c r="M80">
        <v>7</v>
      </c>
      <c r="N80">
        <v>5</v>
      </c>
      <c r="O80">
        <v>1</v>
      </c>
      <c r="P80">
        <v>5</v>
      </c>
      <c r="Q80">
        <v>2</v>
      </c>
      <c r="R80">
        <v>5</v>
      </c>
      <c r="S80">
        <v>6</v>
      </c>
      <c r="T80">
        <v>6</v>
      </c>
      <c r="U80">
        <v>7</v>
      </c>
      <c r="V80">
        <v>2</v>
      </c>
      <c r="W80">
        <v>7</v>
      </c>
      <c r="X80">
        <v>3</v>
      </c>
      <c r="Y80" s="31">
        <v>7</v>
      </c>
      <c r="AL80">
        <v>4</v>
      </c>
      <c r="AM80">
        <v>5</v>
      </c>
      <c r="AN80">
        <v>6</v>
      </c>
      <c r="AO80">
        <v>4</v>
      </c>
      <c r="AP80">
        <v>5</v>
      </c>
      <c r="AQ80">
        <v>6</v>
      </c>
      <c r="AR80">
        <v>6</v>
      </c>
      <c r="AS80">
        <v>4</v>
      </c>
      <c r="AT80">
        <v>6</v>
      </c>
      <c r="AU80">
        <v>6</v>
      </c>
      <c r="AV80">
        <v>4</v>
      </c>
      <c r="AW80">
        <v>6</v>
      </c>
      <c r="AX80">
        <v>7.5</v>
      </c>
      <c r="AY80" s="9">
        <f t="shared" si="21"/>
        <v>6.333333333333333</v>
      </c>
      <c r="AZ80" s="10">
        <f t="shared" si="22"/>
        <v>9</v>
      </c>
      <c r="BA80" s="9" t="str">
        <f t="shared" si="23"/>
        <v>N/A</v>
      </c>
      <c r="BB80" s="10" t="str">
        <f t="shared" si="24"/>
        <v>N/A</v>
      </c>
      <c r="BC80" s="10" t="str">
        <f t="shared" si="25"/>
        <v>N/A</v>
      </c>
      <c r="BD80" s="10" t="str">
        <f t="shared" si="26"/>
        <v>N/A</v>
      </c>
      <c r="BE80" s="9" t="str">
        <f t="shared" si="27"/>
        <v>N/A</v>
      </c>
      <c r="BF80" s="9">
        <f t="shared" si="28"/>
        <v>3.6</v>
      </c>
      <c r="BG80" s="10" t="e">
        <f t="shared" si="29"/>
        <v>#DIV/0!</v>
      </c>
      <c r="BH80">
        <f t="shared" si="30"/>
        <v>1</v>
      </c>
      <c r="BI80" t="s">
        <v>41</v>
      </c>
      <c r="BJ80" t="str">
        <f t="shared" si="31"/>
        <v>N/A</v>
      </c>
    </row>
    <row r="81" spans="1:62" x14ac:dyDescent="0.2">
      <c r="A81">
        <v>118365007079</v>
      </c>
      <c r="B81">
        <v>451538888</v>
      </c>
      <c r="C81" s="1">
        <v>45117.461458333331</v>
      </c>
      <c r="D81" s="1">
        <v>45117.466006944444</v>
      </c>
      <c r="E81" t="s">
        <v>151</v>
      </c>
      <c r="J81">
        <v>877</v>
      </c>
      <c r="K81" t="s">
        <v>43</v>
      </c>
      <c r="L81">
        <v>4</v>
      </c>
      <c r="M81">
        <v>4</v>
      </c>
      <c r="N81">
        <v>2</v>
      </c>
      <c r="O81">
        <v>4</v>
      </c>
      <c r="P81">
        <v>2</v>
      </c>
      <c r="Q81">
        <v>6</v>
      </c>
      <c r="R81">
        <v>3</v>
      </c>
      <c r="S81">
        <v>5</v>
      </c>
      <c r="T81">
        <v>5</v>
      </c>
      <c r="U81">
        <v>7</v>
      </c>
      <c r="V81">
        <v>1</v>
      </c>
      <c r="W81">
        <v>6</v>
      </c>
      <c r="X81">
        <v>4</v>
      </c>
      <c r="Y81" s="31">
        <v>5</v>
      </c>
      <c r="AI81">
        <v>4</v>
      </c>
      <c r="AJ81">
        <v>5</v>
      </c>
      <c r="AK81">
        <v>4</v>
      </c>
      <c r="AL81">
        <v>3</v>
      </c>
      <c r="AM81">
        <v>3</v>
      </c>
      <c r="AN81">
        <v>3</v>
      </c>
      <c r="AO81">
        <v>3</v>
      </c>
      <c r="AP81">
        <v>3</v>
      </c>
      <c r="AQ81">
        <v>3</v>
      </c>
      <c r="AR81">
        <v>2</v>
      </c>
      <c r="AS81">
        <v>1</v>
      </c>
      <c r="AT81">
        <v>2</v>
      </c>
      <c r="AU81">
        <v>4</v>
      </c>
      <c r="AV81">
        <v>4</v>
      </c>
      <c r="AW81">
        <v>4</v>
      </c>
      <c r="AX81">
        <v>8</v>
      </c>
      <c r="AY81" s="9">
        <f t="shared" si="21"/>
        <v>5.666666666666667</v>
      </c>
      <c r="AZ81" s="10">
        <f t="shared" si="22"/>
        <v>6</v>
      </c>
      <c r="BA81" s="9">
        <f t="shared" si="23"/>
        <v>2.3333333333333335</v>
      </c>
      <c r="BB81" s="10">
        <f t="shared" si="24"/>
        <v>2</v>
      </c>
      <c r="BC81" s="10">
        <f t="shared" si="25"/>
        <v>3</v>
      </c>
      <c r="BD81" s="10">
        <f t="shared" si="26"/>
        <v>2</v>
      </c>
      <c r="BE81" s="9">
        <f t="shared" si="27"/>
        <v>2.5555555555555554</v>
      </c>
      <c r="BF81" s="9">
        <f t="shared" si="28"/>
        <v>3.4</v>
      </c>
      <c r="BG81" s="10">
        <f t="shared" si="29"/>
        <v>4.333333333333333</v>
      </c>
      <c r="BH81">
        <f t="shared" si="30"/>
        <v>7</v>
      </c>
      <c r="BI81" t="s">
        <v>43</v>
      </c>
      <c r="BJ81">
        <f t="shared" si="31"/>
        <v>3</v>
      </c>
    </row>
    <row r="82" spans="1:62" x14ac:dyDescent="0.2">
      <c r="A82">
        <v>118365007242</v>
      </c>
      <c r="B82">
        <v>451538888</v>
      </c>
      <c r="C82" s="1">
        <v>45117.461458333331</v>
      </c>
      <c r="D82" s="1">
        <v>45117.464155092595</v>
      </c>
      <c r="E82" t="s">
        <v>119</v>
      </c>
      <c r="J82">
        <v>1072</v>
      </c>
      <c r="K82" t="s">
        <v>47</v>
      </c>
      <c r="L82">
        <v>3</v>
      </c>
      <c r="M82">
        <v>7</v>
      </c>
      <c r="N82">
        <v>6</v>
      </c>
      <c r="O82">
        <v>3</v>
      </c>
      <c r="P82">
        <v>4</v>
      </c>
      <c r="Q82">
        <v>3</v>
      </c>
      <c r="R82">
        <v>5</v>
      </c>
      <c r="S82">
        <v>6</v>
      </c>
      <c r="T82">
        <v>5</v>
      </c>
      <c r="U82">
        <v>6</v>
      </c>
      <c r="V82">
        <v>3</v>
      </c>
      <c r="W82">
        <v>5</v>
      </c>
      <c r="X82">
        <v>3</v>
      </c>
      <c r="Y82" s="31">
        <v>3</v>
      </c>
      <c r="Z82">
        <v>3</v>
      </c>
      <c r="AA82">
        <v>2</v>
      </c>
      <c r="AB82">
        <v>4</v>
      </c>
      <c r="AL82">
        <v>4</v>
      </c>
      <c r="AM82">
        <v>3</v>
      </c>
      <c r="AN82">
        <v>4</v>
      </c>
      <c r="AO82">
        <v>4</v>
      </c>
      <c r="AP82">
        <v>3</v>
      </c>
      <c r="AQ82">
        <v>4</v>
      </c>
      <c r="AR82">
        <v>3</v>
      </c>
      <c r="AS82">
        <v>2</v>
      </c>
      <c r="AT82">
        <v>3</v>
      </c>
      <c r="AU82">
        <v>3</v>
      </c>
      <c r="AV82">
        <v>2</v>
      </c>
      <c r="AW82">
        <v>3</v>
      </c>
      <c r="AX82">
        <v>6</v>
      </c>
      <c r="AY82" s="9">
        <f t="shared" si="21"/>
        <v>5.666666666666667</v>
      </c>
      <c r="AZ82" s="10">
        <f t="shared" si="22"/>
        <v>2</v>
      </c>
      <c r="BA82" s="9">
        <f t="shared" si="23"/>
        <v>0</v>
      </c>
      <c r="BB82" s="10">
        <f t="shared" si="24"/>
        <v>0</v>
      </c>
      <c r="BC82" s="10">
        <f t="shared" si="25"/>
        <v>0</v>
      </c>
      <c r="BD82" s="10">
        <f t="shared" si="26"/>
        <v>0</v>
      </c>
      <c r="BE82" s="9">
        <f t="shared" si="27"/>
        <v>3</v>
      </c>
      <c r="BF82" s="9">
        <f t="shared" si="28"/>
        <v>4.2</v>
      </c>
      <c r="BG82" s="10">
        <f t="shared" si="29"/>
        <v>3</v>
      </c>
      <c r="BH82">
        <f t="shared" si="30"/>
        <v>3</v>
      </c>
      <c r="BI82" t="s">
        <v>47</v>
      </c>
      <c r="BJ82">
        <f t="shared" si="31"/>
        <v>1</v>
      </c>
    </row>
    <row r="83" spans="1:62" x14ac:dyDescent="0.2">
      <c r="A83">
        <v>118365006984</v>
      </c>
      <c r="B83">
        <v>451538888</v>
      </c>
      <c r="C83" s="1">
        <v>45117.461446759262</v>
      </c>
      <c r="D83" s="1">
        <v>45117.466377314813</v>
      </c>
      <c r="E83" t="s">
        <v>404</v>
      </c>
      <c r="J83">
        <v>1105</v>
      </c>
      <c r="K83" t="s">
        <v>47</v>
      </c>
      <c r="L83">
        <v>2</v>
      </c>
      <c r="M83">
        <v>5</v>
      </c>
      <c r="N83">
        <v>1</v>
      </c>
      <c r="O83">
        <v>1</v>
      </c>
      <c r="P83">
        <v>1</v>
      </c>
      <c r="Q83">
        <v>1</v>
      </c>
      <c r="R83">
        <v>4</v>
      </c>
      <c r="S83">
        <v>7</v>
      </c>
      <c r="T83">
        <v>5</v>
      </c>
      <c r="U83">
        <v>7</v>
      </c>
      <c r="V83">
        <v>2</v>
      </c>
      <c r="W83">
        <v>7</v>
      </c>
      <c r="X83">
        <v>4</v>
      </c>
      <c r="Y83" s="31">
        <v>7</v>
      </c>
      <c r="Z83">
        <v>4</v>
      </c>
      <c r="AA83">
        <v>2</v>
      </c>
      <c r="AB83">
        <v>2</v>
      </c>
      <c r="AL83">
        <v>4</v>
      </c>
      <c r="AM83">
        <v>4</v>
      </c>
      <c r="AN83">
        <v>4</v>
      </c>
      <c r="AO83">
        <v>4</v>
      </c>
      <c r="AP83">
        <v>4</v>
      </c>
      <c r="AQ83">
        <v>4</v>
      </c>
      <c r="AR83">
        <v>4</v>
      </c>
      <c r="AS83">
        <v>4</v>
      </c>
      <c r="AT83">
        <v>4</v>
      </c>
      <c r="AU83">
        <v>4</v>
      </c>
      <c r="AV83">
        <v>4</v>
      </c>
      <c r="AW83">
        <v>4</v>
      </c>
      <c r="AX83">
        <v>8</v>
      </c>
      <c r="AY83" s="9">
        <f t="shared" si="21"/>
        <v>6.333333333333333</v>
      </c>
      <c r="AZ83" s="10">
        <f t="shared" si="22"/>
        <v>8</v>
      </c>
      <c r="BA83" s="9">
        <f t="shared" si="23"/>
        <v>0</v>
      </c>
      <c r="BB83" s="10">
        <f t="shared" si="24"/>
        <v>0</v>
      </c>
      <c r="BC83" s="10">
        <f t="shared" si="25"/>
        <v>0</v>
      </c>
      <c r="BD83" s="10">
        <f t="shared" si="26"/>
        <v>0</v>
      </c>
      <c r="BE83" s="9">
        <f t="shared" si="27"/>
        <v>4</v>
      </c>
      <c r="BF83" s="9">
        <f t="shared" si="28"/>
        <v>1.6</v>
      </c>
      <c r="BG83" s="10">
        <f t="shared" si="29"/>
        <v>2.6666666666666665</v>
      </c>
      <c r="BH83">
        <f t="shared" si="30"/>
        <v>0</v>
      </c>
      <c r="BI83" t="s">
        <v>47</v>
      </c>
      <c r="BJ83">
        <f t="shared" si="31"/>
        <v>0</v>
      </c>
    </row>
    <row r="84" spans="1:62" x14ac:dyDescent="0.2">
      <c r="A84">
        <v>118365007243</v>
      </c>
      <c r="B84">
        <v>451538888</v>
      </c>
      <c r="C84" s="1">
        <v>45117.461423611108</v>
      </c>
      <c r="D84" s="1">
        <v>45117.465590277781</v>
      </c>
      <c r="E84" t="s">
        <v>110</v>
      </c>
      <c r="J84">
        <v>961</v>
      </c>
      <c r="K84" t="s">
        <v>53</v>
      </c>
      <c r="L84">
        <v>6</v>
      </c>
      <c r="M84">
        <v>6</v>
      </c>
      <c r="N84">
        <v>5</v>
      </c>
      <c r="O84">
        <v>2</v>
      </c>
      <c r="P84">
        <v>2</v>
      </c>
      <c r="Q84">
        <v>6</v>
      </c>
      <c r="R84">
        <v>1</v>
      </c>
      <c r="S84">
        <v>6</v>
      </c>
      <c r="T84">
        <v>5</v>
      </c>
      <c r="U84">
        <v>7</v>
      </c>
      <c r="V84">
        <v>5</v>
      </c>
      <c r="W84">
        <v>5</v>
      </c>
      <c r="X84">
        <v>4</v>
      </c>
      <c r="Y84" s="31">
        <v>5</v>
      </c>
      <c r="AC84">
        <v>2</v>
      </c>
      <c r="AD84">
        <v>4</v>
      </c>
      <c r="AE84">
        <v>6</v>
      </c>
      <c r="AL84">
        <v>3</v>
      </c>
      <c r="AM84">
        <v>4</v>
      </c>
      <c r="AN84">
        <v>5</v>
      </c>
      <c r="AO84">
        <v>4</v>
      </c>
      <c r="AP84">
        <v>5</v>
      </c>
      <c r="AQ84">
        <v>6</v>
      </c>
      <c r="AR84">
        <v>2</v>
      </c>
      <c r="AS84">
        <v>1</v>
      </c>
      <c r="AT84">
        <v>3</v>
      </c>
      <c r="AU84">
        <v>5</v>
      </c>
      <c r="AV84">
        <v>4</v>
      </c>
      <c r="AW84">
        <v>5</v>
      </c>
      <c r="AX84">
        <v>9</v>
      </c>
      <c r="AY84" s="9">
        <f t="shared" si="21"/>
        <v>6</v>
      </c>
      <c r="AZ84" s="10">
        <f t="shared" si="22"/>
        <v>1</v>
      </c>
      <c r="BA84" s="9">
        <f t="shared" si="23"/>
        <v>1</v>
      </c>
      <c r="BB84" s="10">
        <f t="shared" si="24"/>
        <v>1</v>
      </c>
      <c r="BC84" s="10">
        <f t="shared" si="25"/>
        <v>1</v>
      </c>
      <c r="BD84" s="10">
        <f t="shared" si="26"/>
        <v>1</v>
      </c>
      <c r="BE84" s="9">
        <f t="shared" si="27"/>
        <v>3.5555555555555554</v>
      </c>
      <c r="BF84" s="9">
        <f t="shared" si="28"/>
        <v>3.2</v>
      </c>
      <c r="BG84" s="10">
        <f t="shared" si="29"/>
        <v>4</v>
      </c>
      <c r="BH84">
        <f t="shared" si="30"/>
        <v>9</v>
      </c>
      <c r="BI84" t="s">
        <v>53</v>
      </c>
      <c r="BJ84">
        <f t="shared" si="31"/>
        <v>4</v>
      </c>
    </row>
    <row r="85" spans="1:62" x14ac:dyDescent="0.2">
      <c r="A85">
        <v>118365007376</v>
      </c>
      <c r="B85">
        <v>451538888</v>
      </c>
      <c r="C85" s="1">
        <v>45117.461412037039</v>
      </c>
      <c r="D85" s="1">
        <v>45117.463506944441</v>
      </c>
      <c r="E85" t="s">
        <v>145</v>
      </c>
      <c r="J85">
        <v>869</v>
      </c>
      <c r="K85" t="s">
        <v>43</v>
      </c>
      <c r="L85">
        <v>3</v>
      </c>
      <c r="M85">
        <v>3</v>
      </c>
      <c r="N85">
        <v>2</v>
      </c>
      <c r="O85">
        <v>4</v>
      </c>
      <c r="P85">
        <v>2</v>
      </c>
      <c r="Q85">
        <v>3</v>
      </c>
      <c r="R85">
        <v>4</v>
      </c>
      <c r="S85">
        <v>4</v>
      </c>
      <c r="T85">
        <v>3</v>
      </c>
      <c r="U85">
        <v>5</v>
      </c>
      <c r="V85">
        <v>2</v>
      </c>
      <c r="W85">
        <v>3</v>
      </c>
      <c r="X85">
        <v>2</v>
      </c>
      <c r="Y85" s="31">
        <v>5</v>
      </c>
      <c r="AI85">
        <v>3</v>
      </c>
      <c r="AJ85">
        <v>5</v>
      </c>
      <c r="AK85">
        <v>4</v>
      </c>
      <c r="AL85">
        <v>2</v>
      </c>
      <c r="AM85">
        <v>3</v>
      </c>
      <c r="AN85">
        <v>2</v>
      </c>
      <c r="AO85">
        <v>3</v>
      </c>
      <c r="AP85">
        <v>3</v>
      </c>
      <c r="AQ85">
        <v>3</v>
      </c>
      <c r="AR85">
        <v>2</v>
      </c>
      <c r="AS85">
        <v>1</v>
      </c>
      <c r="AT85">
        <v>2</v>
      </c>
      <c r="AU85">
        <v>4</v>
      </c>
      <c r="AV85">
        <v>4</v>
      </c>
      <c r="AW85">
        <v>4</v>
      </c>
      <c r="AX85">
        <v>7</v>
      </c>
      <c r="AY85" s="9">
        <f t="shared" si="21"/>
        <v>4</v>
      </c>
      <c r="AZ85" s="10">
        <f t="shared" si="22"/>
        <v>4</v>
      </c>
      <c r="BA85" s="9">
        <f t="shared" si="23"/>
        <v>2.3333333333333335</v>
      </c>
      <c r="BB85" s="10">
        <f t="shared" si="24"/>
        <v>2</v>
      </c>
      <c r="BC85" s="10">
        <f t="shared" si="25"/>
        <v>3</v>
      </c>
      <c r="BD85" s="10">
        <f t="shared" si="26"/>
        <v>2</v>
      </c>
      <c r="BE85" s="9">
        <f t="shared" si="27"/>
        <v>2.3333333333333335</v>
      </c>
      <c r="BF85" s="9">
        <f t="shared" si="28"/>
        <v>3</v>
      </c>
      <c r="BG85" s="10">
        <f t="shared" si="29"/>
        <v>4</v>
      </c>
      <c r="BH85">
        <f t="shared" si="30"/>
        <v>7</v>
      </c>
      <c r="BI85" t="s">
        <v>43</v>
      </c>
      <c r="BJ85">
        <f t="shared" si="31"/>
        <v>3</v>
      </c>
    </row>
    <row r="86" spans="1:62" x14ac:dyDescent="0.2">
      <c r="A86">
        <v>118365007568</v>
      </c>
      <c r="B86">
        <v>451538888</v>
      </c>
      <c r="C86" s="1">
        <v>45117.461412037039</v>
      </c>
      <c r="D86" s="1">
        <v>45117.463969907411</v>
      </c>
      <c r="E86" t="s">
        <v>407</v>
      </c>
      <c r="J86">
        <v>1017</v>
      </c>
      <c r="K86" t="s">
        <v>49</v>
      </c>
      <c r="L86">
        <v>4</v>
      </c>
      <c r="M86">
        <v>5</v>
      </c>
      <c r="N86">
        <v>3</v>
      </c>
      <c r="O86">
        <v>1</v>
      </c>
      <c r="P86">
        <v>5</v>
      </c>
      <c r="Q86">
        <v>7</v>
      </c>
      <c r="R86">
        <v>4</v>
      </c>
      <c r="S86">
        <v>5</v>
      </c>
      <c r="T86">
        <v>2</v>
      </c>
      <c r="U86">
        <v>7</v>
      </c>
      <c r="V86">
        <v>3</v>
      </c>
      <c r="W86">
        <v>7</v>
      </c>
      <c r="X86">
        <v>2</v>
      </c>
      <c r="Y86" s="31">
        <v>7</v>
      </c>
      <c r="AF86">
        <v>2</v>
      </c>
      <c r="AG86">
        <v>4</v>
      </c>
      <c r="AH86">
        <v>4</v>
      </c>
      <c r="AL86">
        <v>4</v>
      </c>
      <c r="AM86">
        <v>4</v>
      </c>
      <c r="AN86">
        <v>5</v>
      </c>
      <c r="AO86">
        <v>4</v>
      </c>
      <c r="AP86">
        <v>3</v>
      </c>
      <c r="AQ86">
        <v>5</v>
      </c>
      <c r="AR86">
        <v>4</v>
      </c>
      <c r="AS86">
        <v>4</v>
      </c>
      <c r="AT86">
        <v>5</v>
      </c>
      <c r="AU86">
        <v>3</v>
      </c>
      <c r="AV86">
        <v>1</v>
      </c>
      <c r="AW86">
        <v>4</v>
      </c>
      <c r="AX86">
        <v>7</v>
      </c>
      <c r="AY86" s="9">
        <f t="shared" si="21"/>
        <v>4.666666666666667</v>
      </c>
      <c r="AZ86" s="10">
        <f t="shared" si="22"/>
        <v>9</v>
      </c>
      <c r="BA86" s="9">
        <f t="shared" si="23"/>
        <v>2</v>
      </c>
      <c r="BB86" s="10">
        <f t="shared" si="24"/>
        <v>1</v>
      </c>
      <c r="BC86" s="10">
        <f t="shared" si="25"/>
        <v>3</v>
      </c>
      <c r="BD86" s="10">
        <f t="shared" si="26"/>
        <v>1</v>
      </c>
      <c r="BE86" s="9">
        <f t="shared" si="27"/>
        <v>3.6666666666666665</v>
      </c>
      <c r="BF86" s="9">
        <f t="shared" si="28"/>
        <v>4</v>
      </c>
      <c r="BG86" s="10">
        <f t="shared" si="29"/>
        <v>3.3333333333333335</v>
      </c>
      <c r="BH86">
        <f t="shared" si="30"/>
        <v>5</v>
      </c>
      <c r="BI86" t="s">
        <v>49</v>
      </c>
      <c r="BJ86">
        <f t="shared" si="31"/>
        <v>3</v>
      </c>
    </row>
    <row r="87" spans="1:62" x14ac:dyDescent="0.2">
      <c r="A87">
        <v>118365006818</v>
      </c>
      <c r="B87">
        <v>451538888</v>
      </c>
      <c r="C87" s="1">
        <v>45117.461400462962</v>
      </c>
      <c r="D87" s="1">
        <v>45117.462824074071</v>
      </c>
      <c r="E87" t="s">
        <v>409</v>
      </c>
      <c r="J87">
        <v>1037</v>
      </c>
      <c r="K87" t="s">
        <v>43</v>
      </c>
      <c r="L87">
        <v>3</v>
      </c>
      <c r="M87">
        <v>5</v>
      </c>
      <c r="N87">
        <v>3</v>
      </c>
      <c r="O87">
        <v>4</v>
      </c>
      <c r="P87">
        <v>3</v>
      </c>
      <c r="Q87">
        <v>5</v>
      </c>
      <c r="R87">
        <v>5</v>
      </c>
      <c r="S87">
        <v>7</v>
      </c>
      <c r="T87">
        <v>6</v>
      </c>
      <c r="U87">
        <v>7</v>
      </c>
      <c r="V87">
        <v>2</v>
      </c>
      <c r="W87">
        <v>7</v>
      </c>
      <c r="X87">
        <v>4</v>
      </c>
      <c r="Y87" s="31">
        <v>6</v>
      </c>
      <c r="AI87">
        <v>5</v>
      </c>
      <c r="AJ87">
        <v>4</v>
      </c>
      <c r="AK87">
        <v>5</v>
      </c>
      <c r="AL87">
        <v>2</v>
      </c>
      <c r="AM87">
        <v>2</v>
      </c>
      <c r="AN87">
        <v>3</v>
      </c>
      <c r="AO87">
        <v>3</v>
      </c>
      <c r="AP87">
        <v>3</v>
      </c>
      <c r="AQ87">
        <v>4</v>
      </c>
      <c r="AR87">
        <v>1</v>
      </c>
      <c r="AS87">
        <v>1</v>
      </c>
      <c r="AT87">
        <v>1</v>
      </c>
      <c r="AU87">
        <v>4</v>
      </c>
      <c r="AV87">
        <v>4</v>
      </c>
      <c r="AW87">
        <v>4</v>
      </c>
      <c r="AX87">
        <v>4</v>
      </c>
      <c r="AY87" s="9">
        <f t="shared" si="21"/>
        <v>6.666666666666667</v>
      </c>
      <c r="AZ87" s="10">
        <f t="shared" si="22"/>
        <v>7</v>
      </c>
      <c r="BA87" s="9">
        <f t="shared" si="23"/>
        <v>3</v>
      </c>
      <c r="BB87" s="10">
        <f t="shared" si="24"/>
        <v>3</v>
      </c>
      <c r="BC87" s="10">
        <f t="shared" si="25"/>
        <v>3</v>
      </c>
      <c r="BD87" s="10">
        <f t="shared" si="26"/>
        <v>3</v>
      </c>
      <c r="BE87" s="9">
        <f t="shared" si="27"/>
        <v>2.2222222222222223</v>
      </c>
      <c r="BF87" s="9">
        <f t="shared" si="28"/>
        <v>4</v>
      </c>
      <c r="BG87" s="10">
        <f t="shared" si="29"/>
        <v>4.666666666666667</v>
      </c>
      <c r="BH87">
        <f t="shared" si="30"/>
        <v>9</v>
      </c>
      <c r="BI87" t="s">
        <v>43</v>
      </c>
      <c r="BJ87">
        <f t="shared" si="31"/>
        <v>3</v>
      </c>
    </row>
    <row r="88" spans="1:62" x14ac:dyDescent="0.2">
      <c r="A88">
        <v>118363626925</v>
      </c>
      <c r="B88">
        <v>451538888</v>
      </c>
      <c r="C88" s="1">
        <v>45114.68310185185</v>
      </c>
      <c r="D88" s="1">
        <v>45114.684803240743</v>
      </c>
      <c r="E88" t="s">
        <v>107</v>
      </c>
      <c r="J88">
        <v>653</v>
      </c>
      <c r="K88" t="s">
        <v>45</v>
      </c>
      <c r="L88">
        <v>3</v>
      </c>
      <c r="M88">
        <v>2</v>
      </c>
      <c r="N88">
        <v>4</v>
      </c>
      <c r="O88">
        <v>2</v>
      </c>
      <c r="P88">
        <v>1</v>
      </c>
      <c r="Q88">
        <v>2</v>
      </c>
      <c r="R88">
        <v>5</v>
      </c>
      <c r="S88">
        <v>7</v>
      </c>
      <c r="T88">
        <v>7</v>
      </c>
      <c r="U88">
        <v>7</v>
      </c>
      <c r="V88">
        <v>1</v>
      </c>
      <c r="W88">
        <v>4</v>
      </c>
      <c r="X88">
        <v>5</v>
      </c>
      <c r="Y88" s="31">
        <v>6</v>
      </c>
      <c r="AL88">
        <v>3</v>
      </c>
      <c r="AM88">
        <v>3</v>
      </c>
      <c r="AN88">
        <v>3</v>
      </c>
      <c r="AO88">
        <v>2</v>
      </c>
      <c r="AP88">
        <v>2</v>
      </c>
      <c r="AQ88">
        <v>2</v>
      </c>
      <c r="AR88">
        <v>5</v>
      </c>
      <c r="AS88">
        <v>5</v>
      </c>
      <c r="AT88">
        <v>5</v>
      </c>
      <c r="AU88">
        <v>3</v>
      </c>
      <c r="AV88">
        <v>3</v>
      </c>
      <c r="AW88">
        <v>3</v>
      </c>
      <c r="AX88">
        <v>8</v>
      </c>
      <c r="AY88" s="9">
        <f t="shared" si="21"/>
        <v>7</v>
      </c>
      <c r="AZ88" s="10">
        <f t="shared" si="22"/>
        <v>4</v>
      </c>
      <c r="BA88" s="9" t="str">
        <f t="shared" si="23"/>
        <v>N/A</v>
      </c>
      <c r="BB88" s="10" t="str">
        <f t="shared" si="24"/>
        <v>N/A</v>
      </c>
      <c r="BC88" s="10" t="str">
        <f t="shared" si="25"/>
        <v>N/A</v>
      </c>
      <c r="BD88" s="10" t="str">
        <f t="shared" si="26"/>
        <v>N/A</v>
      </c>
      <c r="BE88" s="9" t="str">
        <f t="shared" si="27"/>
        <v>N/A</v>
      </c>
      <c r="BF88" s="9">
        <f t="shared" si="28"/>
        <v>2.8</v>
      </c>
      <c r="BG88" s="10" t="e">
        <f t="shared" si="29"/>
        <v>#DIV/0!</v>
      </c>
      <c r="BH88">
        <f t="shared" si="30"/>
        <v>9</v>
      </c>
      <c r="BI88" t="s">
        <v>45</v>
      </c>
      <c r="BJ88" t="str">
        <f t="shared" si="31"/>
        <v>N/A</v>
      </c>
    </row>
    <row r="89" spans="1:62" x14ac:dyDescent="0.2">
      <c r="A89">
        <v>118363615077</v>
      </c>
      <c r="B89">
        <v>451538888</v>
      </c>
      <c r="C89" s="1">
        <v>45114.671493055554</v>
      </c>
      <c r="D89" s="1">
        <v>45114.673333333332</v>
      </c>
      <c r="E89" t="s">
        <v>169</v>
      </c>
      <c r="J89">
        <v>805</v>
      </c>
      <c r="K89" t="s">
        <v>43</v>
      </c>
      <c r="L89">
        <v>3</v>
      </c>
      <c r="M89">
        <v>2</v>
      </c>
      <c r="N89">
        <v>2</v>
      </c>
      <c r="O89">
        <v>2</v>
      </c>
      <c r="P89">
        <v>4</v>
      </c>
      <c r="Q89">
        <v>7</v>
      </c>
      <c r="R89">
        <v>6</v>
      </c>
      <c r="S89">
        <v>3</v>
      </c>
      <c r="T89">
        <v>2</v>
      </c>
      <c r="U89">
        <v>7</v>
      </c>
      <c r="V89">
        <v>1</v>
      </c>
      <c r="W89">
        <v>5</v>
      </c>
      <c r="X89">
        <v>2</v>
      </c>
      <c r="Y89" s="31">
        <v>5</v>
      </c>
      <c r="AI89">
        <v>4</v>
      </c>
      <c r="AJ89">
        <v>5</v>
      </c>
      <c r="AK89">
        <v>3</v>
      </c>
      <c r="AL89">
        <v>3</v>
      </c>
      <c r="AM89">
        <v>3</v>
      </c>
      <c r="AN89">
        <v>3</v>
      </c>
      <c r="AO89">
        <v>3</v>
      </c>
      <c r="AP89">
        <v>3</v>
      </c>
      <c r="AQ89">
        <v>3</v>
      </c>
      <c r="AR89">
        <v>2</v>
      </c>
      <c r="AS89">
        <v>2</v>
      </c>
      <c r="AT89">
        <v>2</v>
      </c>
      <c r="AU89">
        <v>3</v>
      </c>
      <c r="AV89">
        <v>3</v>
      </c>
      <c r="AW89">
        <v>3</v>
      </c>
      <c r="AX89">
        <v>7</v>
      </c>
      <c r="AY89" s="9">
        <f t="shared" si="21"/>
        <v>4</v>
      </c>
      <c r="AZ89" s="10">
        <f t="shared" si="22"/>
        <v>7</v>
      </c>
      <c r="BA89" s="9">
        <f t="shared" si="23"/>
        <v>1</v>
      </c>
      <c r="BB89" s="10">
        <f t="shared" si="24"/>
        <v>1</v>
      </c>
      <c r="BC89" s="10">
        <f t="shared" si="25"/>
        <v>1</v>
      </c>
      <c r="BD89" s="10">
        <f t="shared" si="26"/>
        <v>1</v>
      </c>
      <c r="BE89" s="9">
        <f t="shared" si="27"/>
        <v>2.6666666666666665</v>
      </c>
      <c r="BF89" s="9">
        <f t="shared" si="28"/>
        <v>4.2</v>
      </c>
      <c r="BG89" s="10">
        <f t="shared" si="29"/>
        <v>4</v>
      </c>
      <c r="BH89">
        <f t="shared" si="30"/>
        <v>3</v>
      </c>
      <c r="BI89" t="s">
        <v>43</v>
      </c>
      <c r="BJ89">
        <f t="shared" si="31"/>
        <v>1</v>
      </c>
    </row>
    <row r="90" spans="1:62" x14ac:dyDescent="0.2">
      <c r="A90">
        <v>118363615180</v>
      </c>
      <c r="B90">
        <v>451538888</v>
      </c>
      <c r="C90" s="1">
        <v>45114.671087962961</v>
      </c>
      <c r="D90" s="1">
        <v>45114.675312500003</v>
      </c>
      <c r="E90" t="s">
        <v>232</v>
      </c>
      <c r="J90">
        <v>353</v>
      </c>
      <c r="K90" t="s">
        <v>47</v>
      </c>
      <c r="L90">
        <v>5</v>
      </c>
      <c r="M90">
        <v>3</v>
      </c>
      <c r="N90">
        <v>2</v>
      </c>
      <c r="O90">
        <v>2</v>
      </c>
      <c r="P90">
        <v>3</v>
      </c>
      <c r="Q90">
        <v>3</v>
      </c>
      <c r="R90">
        <v>6</v>
      </c>
      <c r="S90">
        <v>5</v>
      </c>
      <c r="T90">
        <v>1</v>
      </c>
      <c r="U90">
        <v>7</v>
      </c>
      <c r="V90">
        <v>1</v>
      </c>
      <c r="W90">
        <v>7</v>
      </c>
      <c r="X90">
        <v>1</v>
      </c>
      <c r="Y90" s="31">
        <v>6</v>
      </c>
      <c r="Z90">
        <v>5</v>
      </c>
      <c r="AA90">
        <v>2</v>
      </c>
      <c r="AB90">
        <v>4</v>
      </c>
      <c r="AL90">
        <v>5</v>
      </c>
      <c r="AM90">
        <v>5</v>
      </c>
      <c r="AN90">
        <v>6</v>
      </c>
      <c r="AO90">
        <v>3</v>
      </c>
      <c r="AP90">
        <v>1</v>
      </c>
      <c r="AQ90">
        <v>4</v>
      </c>
      <c r="AR90">
        <v>3</v>
      </c>
      <c r="AS90">
        <v>4</v>
      </c>
      <c r="AT90">
        <v>4</v>
      </c>
      <c r="AU90">
        <v>2</v>
      </c>
      <c r="AV90">
        <v>1</v>
      </c>
      <c r="AW90">
        <v>2</v>
      </c>
      <c r="AX90">
        <v>7</v>
      </c>
      <c r="AY90" s="9">
        <f t="shared" si="21"/>
        <v>4.333333333333333</v>
      </c>
      <c r="AZ90" s="10">
        <f t="shared" si="22"/>
        <v>11</v>
      </c>
      <c r="BA90" s="9">
        <f t="shared" si="23"/>
        <v>2.6666666666666665</v>
      </c>
      <c r="BB90" s="10">
        <f t="shared" si="24"/>
        <v>2</v>
      </c>
      <c r="BC90" s="10">
        <f t="shared" si="25"/>
        <v>4</v>
      </c>
      <c r="BD90" s="10">
        <f t="shared" si="26"/>
        <v>2</v>
      </c>
      <c r="BE90" s="9">
        <f t="shared" si="27"/>
        <v>2.6666666666666665</v>
      </c>
      <c r="BF90" s="9">
        <f t="shared" si="28"/>
        <v>3.2</v>
      </c>
      <c r="BG90" s="10">
        <f t="shared" si="29"/>
        <v>3.6666666666666665</v>
      </c>
      <c r="BH90">
        <f t="shared" si="30"/>
        <v>11</v>
      </c>
      <c r="BI90" t="s">
        <v>47</v>
      </c>
      <c r="BJ90">
        <f t="shared" si="31"/>
        <v>4</v>
      </c>
    </row>
    <row r="91" spans="1:62" x14ac:dyDescent="0.2">
      <c r="A91">
        <v>118363614498</v>
      </c>
      <c r="B91">
        <v>451538888</v>
      </c>
      <c r="C91" s="1">
        <v>45114.670844907407</v>
      </c>
      <c r="D91" s="1">
        <v>45114.674143518518</v>
      </c>
      <c r="E91" t="s">
        <v>164</v>
      </c>
      <c r="J91">
        <v>781</v>
      </c>
      <c r="K91" t="s">
        <v>47</v>
      </c>
      <c r="L91">
        <v>2</v>
      </c>
      <c r="M91">
        <v>3</v>
      </c>
      <c r="N91">
        <v>1</v>
      </c>
      <c r="O91">
        <v>6</v>
      </c>
      <c r="P91">
        <v>6</v>
      </c>
      <c r="Q91">
        <v>4</v>
      </c>
      <c r="R91">
        <v>5</v>
      </c>
      <c r="S91">
        <v>3</v>
      </c>
      <c r="T91">
        <v>5</v>
      </c>
      <c r="U91">
        <v>7</v>
      </c>
      <c r="V91">
        <v>1</v>
      </c>
      <c r="W91">
        <v>7</v>
      </c>
      <c r="X91">
        <v>1</v>
      </c>
      <c r="Y91" s="31">
        <v>7</v>
      </c>
      <c r="Z91">
        <v>1</v>
      </c>
      <c r="AA91">
        <v>3</v>
      </c>
      <c r="AB91">
        <v>2</v>
      </c>
      <c r="AL91">
        <v>4</v>
      </c>
      <c r="AM91">
        <v>4</v>
      </c>
      <c r="AN91">
        <v>4</v>
      </c>
      <c r="AO91">
        <v>4</v>
      </c>
      <c r="AP91">
        <v>3</v>
      </c>
      <c r="AQ91">
        <v>4</v>
      </c>
      <c r="AR91">
        <v>4</v>
      </c>
      <c r="AS91">
        <v>4</v>
      </c>
      <c r="AT91">
        <v>4</v>
      </c>
      <c r="AU91">
        <v>4</v>
      </c>
      <c r="AV91">
        <v>3</v>
      </c>
      <c r="AW91">
        <v>3</v>
      </c>
      <c r="AX91">
        <v>5</v>
      </c>
      <c r="AY91" s="9">
        <f t="shared" si="21"/>
        <v>5</v>
      </c>
      <c r="AZ91" s="10">
        <f t="shared" si="22"/>
        <v>12</v>
      </c>
      <c r="BA91" s="9">
        <f t="shared" si="23"/>
        <v>0.33333333333333331</v>
      </c>
      <c r="BB91" s="10">
        <f t="shared" si="24"/>
        <v>0</v>
      </c>
      <c r="BC91" s="10">
        <f t="shared" si="25"/>
        <v>1</v>
      </c>
      <c r="BD91" s="10">
        <f t="shared" si="26"/>
        <v>0</v>
      </c>
      <c r="BE91" s="9">
        <f t="shared" si="27"/>
        <v>3.6666666666666665</v>
      </c>
      <c r="BF91" s="9">
        <f t="shared" si="28"/>
        <v>4.4000000000000004</v>
      </c>
      <c r="BG91" s="10">
        <f t="shared" si="29"/>
        <v>2</v>
      </c>
      <c r="BH91">
        <f t="shared" si="30"/>
        <v>2</v>
      </c>
      <c r="BI91" t="s">
        <v>47</v>
      </c>
      <c r="BJ91">
        <f t="shared" si="31"/>
        <v>1</v>
      </c>
    </row>
    <row r="92" spans="1:62" x14ac:dyDescent="0.2">
      <c r="A92">
        <v>118363614494</v>
      </c>
      <c r="B92">
        <v>451538888</v>
      </c>
      <c r="C92" s="1">
        <v>45114.67083333333</v>
      </c>
      <c r="D92" s="1">
        <v>45114.674560185187</v>
      </c>
      <c r="E92" t="s">
        <v>410</v>
      </c>
      <c r="J92">
        <v>669</v>
      </c>
      <c r="K92" t="s">
        <v>47</v>
      </c>
      <c r="L92">
        <v>4</v>
      </c>
      <c r="M92">
        <v>2</v>
      </c>
      <c r="N92">
        <v>2</v>
      </c>
      <c r="O92">
        <v>4</v>
      </c>
      <c r="P92">
        <v>6</v>
      </c>
      <c r="Q92">
        <v>4</v>
      </c>
      <c r="R92">
        <v>4</v>
      </c>
      <c r="S92">
        <v>6</v>
      </c>
      <c r="T92">
        <v>2</v>
      </c>
      <c r="U92">
        <v>6</v>
      </c>
      <c r="V92">
        <v>5</v>
      </c>
      <c r="W92">
        <v>7</v>
      </c>
      <c r="X92">
        <v>4</v>
      </c>
      <c r="Y92" s="31">
        <v>7</v>
      </c>
      <c r="Z92">
        <v>5</v>
      </c>
      <c r="AA92">
        <v>4</v>
      </c>
      <c r="AB92">
        <v>2</v>
      </c>
      <c r="AL92">
        <v>3</v>
      </c>
      <c r="AM92">
        <v>4</v>
      </c>
      <c r="AN92">
        <v>5</v>
      </c>
      <c r="AO92">
        <v>3</v>
      </c>
      <c r="AP92">
        <v>3</v>
      </c>
      <c r="AQ92">
        <v>3</v>
      </c>
      <c r="AR92">
        <v>2</v>
      </c>
      <c r="AS92">
        <v>3</v>
      </c>
      <c r="AT92">
        <v>4</v>
      </c>
      <c r="AU92">
        <v>2</v>
      </c>
      <c r="AV92">
        <v>1</v>
      </c>
      <c r="AW92">
        <v>2</v>
      </c>
      <c r="AX92">
        <v>5</v>
      </c>
      <c r="AY92" s="9">
        <f t="shared" si="21"/>
        <v>4.666666666666667</v>
      </c>
      <c r="AZ92" s="10">
        <f t="shared" si="22"/>
        <v>5</v>
      </c>
      <c r="BA92" s="9">
        <f t="shared" si="23"/>
        <v>1</v>
      </c>
      <c r="BB92" s="10">
        <f t="shared" si="24"/>
        <v>0</v>
      </c>
      <c r="BC92" s="10">
        <f t="shared" si="25"/>
        <v>1</v>
      </c>
      <c r="BD92" s="10">
        <f t="shared" si="26"/>
        <v>2</v>
      </c>
      <c r="BE92" s="9">
        <f t="shared" si="27"/>
        <v>2.5555555555555554</v>
      </c>
      <c r="BF92" s="9">
        <f t="shared" si="28"/>
        <v>4</v>
      </c>
      <c r="BG92" s="10">
        <f t="shared" si="29"/>
        <v>3.6666666666666665</v>
      </c>
      <c r="BH92">
        <f t="shared" si="30"/>
        <v>7</v>
      </c>
      <c r="BI92" t="s">
        <v>47</v>
      </c>
      <c r="BJ92">
        <f t="shared" si="31"/>
        <v>3</v>
      </c>
    </row>
    <row r="93" spans="1:62" x14ac:dyDescent="0.2">
      <c r="A93">
        <v>118362421959</v>
      </c>
      <c r="B93">
        <v>451538888</v>
      </c>
      <c r="C93" s="1">
        <v>45113.435798611114</v>
      </c>
      <c r="D93" s="1">
        <v>45113.539282407408</v>
      </c>
      <c r="E93" t="s">
        <v>248</v>
      </c>
      <c r="J93">
        <v>165</v>
      </c>
      <c r="K93" t="s">
        <v>45</v>
      </c>
      <c r="L93">
        <v>2</v>
      </c>
      <c r="M93">
        <v>2</v>
      </c>
      <c r="N93">
        <v>2</v>
      </c>
      <c r="O93">
        <v>2</v>
      </c>
      <c r="P93">
        <v>2</v>
      </c>
      <c r="Q93">
        <v>1</v>
      </c>
      <c r="R93">
        <v>4</v>
      </c>
      <c r="S93">
        <v>3</v>
      </c>
      <c r="T93">
        <v>4</v>
      </c>
      <c r="U93">
        <v>6</v>
      </c>
      <c r="V93">
        <v>1</v>
      </c>
      <c r="W93">
        <v>6</v>
      </c>
      <c r="X93">
        <v>5</v>
      </c>
      <c r="Y93" s="31">
        <v>6</v>
      </c>
      <c r="AL93">
        <v>3</v>
      </c>
      <c r="AM93">
        <v>5</v>
      </c>
      <c r="AN93">
        <v>6</v>
      </c>
      <c r="AO93">
        <v>3</v>
      </c>
      <c r="AP93">
        <v>5</v>
      </c>
      <c r="AQ93">
        <v>6</v>
      </c>
      <c r="AR93">
        <v>3</v>
      </c>
      <c r="AS93">
        <v>5</v>
      </c>
      <c r="AT93">
        <v>5</v>
      </c>
      <c r="AU93">
        <v>3</v>
      </c>
      <c r="AV93">
        <v>5</v>
      </c>
      <c r="AW93">
        <v>5</v>
      </c>
      <c r="AX93">
        <v>7</v>
      </c>
      <c r="AY93" s="9">
        <f t="shared" si="21"/>
        <v>4.333333333333333</v>
      </c>
      <c r="AZ93" s="10">
        <f t="shared" si="22"/>
        <v>6</v>
      </c>
      <c r="BA93" s="9" t="str">
        <f t="shared" si="23"/>
        <v>N/A</v>
      </c>
      <c r="BB93" s="10" t="str">
        <f t="shared" si="24"/>
        <v>N/A</v>
      </c>
      <c r="BC93" s="10" t="str">
        <f t="shared" si="25"/>
        <v>N/A</v>
      </c>
      <c r="BD93" s="10" t="str">
        <f t="shared" si="26"/>
        <v>N/A</v>
      </c>
      <c r="BE93" s="9" t="str">
        <f t="shared" si="27"/>
        <v>N/A</v>
      </c>
      <c r="BF93" s="9">
        <f t="shared" si="28"/>
        <v>2.2000000000000002</v>
      </c>
      <c r="BG93" s="10" t="e">
        <f t="shared" si="29"/>
        <v>#DIV/0!</v>
      </c>
      <c r="BH93">
        <f t="shared" si="30"/>
        <v>1</v>
      </c>
      <c r="BI93" t="s">
        <v>45</v>
      </c>
      <c r="BJ93" t="str">
        <f t="shared" si="31"/>
        <v>N/A</v>
      </c>
    </row>
    <row r="94" spans="1:62" x14ac:dyDescent="0.2">
      <c r="A94">
        <v>118361906855</v>
      </c>
      <c r="B94">
        <v>451538888</v>
      </c>
      <c r="C94" s="1">
        <v>45112.764780092592</v>
      </c>
      <c r="D94" s="1">
        <v>45112.768819444442</v>
      </c>
      <c r="E94" t="s">
        <v>411</v>
      </c>
      <c r="J94">
        <v>553</v>
      </c>
      <c r="K94" t="s">
        <v>47</v>
      </c>
      <c r="L94">
        <v>6</v>
      </c>
      <c r="M94">
        <v>6</v>
      </c>
      <c r="N94">
        <v>5</v>
      </c>
      <c r="O94">
        <v>1</v>
      </c>
      <c r="P94">
        <v>4</v>
      </c>
      <c r="Q94">
        <v>5</v>
      </c>
      <c r="R94">
        <v>4</v>
      </c>
      <c r="S94">
        <v>5</v>
      </c>
      <c r="T94">
        <v>4</v>
      </c>
      <c r="U94">
        <v>7</v>
      </c>
      <c r="V94">
        <v>6</v>
      </c>
      <c r="W94">
        <v>7</v>
      </c>
      <c r="X94">
        <v>5</v>
      </c>
      <c r="Y94" s="31">
        <v>6</v>
      </c>
      <c r="Z94">
        <v>4</v>
      </c>
      <c r="AA94">
        <v>4</v>
      </c>
      <c r="AB94">
        <v>4</v>
      </c>
      <c r="AL94">
        <v>2</v>
      </c>
      <c r="AM94">
        <v>6</v>
      </c>
      <c r="AN94">
        <v>6</v>
      </c>
      <c r="AO94">
        <v>5</v>
      </c>
      <c r="AP94">
        <v>1</v>
      </c>
      <c r="AQ94">
        <v>3</v>
      </c>
      <c r="AR94">
        <v>3</v>
      </c>
      <c r="AS94">
        <v>4</v>
      </c>
      <c r="AT94">
        <v>5</v>
      </c>
      <c r="AU94">
        <v>2</v>
      </c>
      <c r="AV94">
        <v>1</v>
      </c>
      <c r="AW94">
        <v>2</v>
      </c>
      <c r="AX94">
        <v>7</v>
      </c>
      <c r="AY94" s="9">
        <f t="shared" si="21"/>
        <v>5.333333333333333</v>
      </c>
      <c r="AZ94" s="10">
        <f t="shared" si="22"/>
        <v>2</v>
      </c>
      <c r="BA94" s="9">
        <f t="shared" si="23"/>
        <v>1.6666666666666667</v>
      </c>
      <c r="BB94" s="10">
        <f t="shared" si="24"/>
        <v>-3</v>
      </c>
      <c r="BC94" s="10">
        <f t="shared" si="25"/>
        <v>5</v>
      </c>
      <c r="BD94" s="10">
        <f t="shared" si="26"/>
        <v>3</v>
      </c>
      <c r="BE94" s="9">
        <f t="shared" si="27"/>
        <v>2.8888888888888888</v>
      </c>
      <c r="BF94" s="9">
        <f t="shared" si="28"/>
        <v>3.8</v>
      </c>
      <c r="BG94" s="10">
        <f t="shared" si="29"/>
        <v>4</v>
      </c>
      <c r="BH94">
        <f t="shared" si="30"/>
        <v>9</v>
      </c>
      <c r="BI94" t="s">
        <v>47</v>
      </c>
      <c r="BJ94">
        <f t="shared" si="31"/>
        <v>5</v>
      </c>
    </row>
    <row r="95" spans="1:62" x14ac:dyDescent="0.2">
      <c r="A95">
        <v>118361904860</v>
      </c>
      <c r="B95">
        <v>451538888</v>
      </c>
      <c r="C95" s="1">
        <v>45112.76290509259</v>
      </c>
      <c r="D95" s="1">
        <v>45112.764837962961</v>
      </c>
      <c r="E95" t="s">
        <v>412</v>
      </c>
      <c r="J95">
        <v>705</v>
      </c>
      <c r="K95" t="s">
        <v>53</v>
      </c>
      <c r="L95">
        <v>1</v>
      </c>
      <c r="M95">
        <v>7</v>
      </c>
      <c r="N95">
        <v>1</v>
      </c>
      <c r="O95">
        <v>3</v>
      </c>
      <c r="P95">
        <v>1</v>
      </c>
      <c r="Q95">
        <v>2</v>
      </c>
      <c r="R95">
        <v>4</v>
      </c>
      <c r="S95">
        <v>7</v>
      </c>
      <c r="T95">
        <v>7</v>
      </c>
      <c r="U95">
        <v>7</v>
      </c>
      <c r="V95">
        <v>1</v>
      </c>
      <c r="W95">
        <v>7</v>
      </c>
      <c r="X95">
        <v>1</v>
      </c>
      <c r="Y95" s="31">
        <v>1</v>
      </c>
      <c r="AC95">
        <v>3</v>
      </c>
      <c r="AD95">
        <v>3</v>
      </c>
      <c r="AE95">
        <v>3</v>
      </c>
      <c r="AL95">
        <v>4</v>
      </c>
      <c r="AM95">
        <v>1</v>
      </c>
      <c r="AN95">
        <v>3</v>
      </c>
      <c r="AO95">
        <v>4</v>
      </c>
      <c r="AP95">
        <v>3</v>
      </c>
      <c r="AQ95">
        <v>5</v>
      </c>
      <c r="AR95">
        <v>2</v>
      </c>
      <c r="AS95">
        <v>2</v>
      </c>
      <c r="AT95">
        <v>2</v>
      </c>
      <c r="AU95">
        <v>2</v>
      </c>
      <c r="AV95">
        <v>2</v>
      </c>
      <c r="AW95">
        <v>2</v>
      </c>
      <c r="AX95">
        <v>7</v>
      </c>
      <c r="AY95" s="9">
        <f t="shared" si="21"/>
        <v>7</v>
      </c>
      <c r="AZ95" s="10">
        <f t="shared" si="22"/>
        <v>6</v>
      </c>
      <c r="BA95" s="9">
        <f t="shared" si="23"/>
        <v>1.3333333333333333</v>
      </c>
      <c r="BB95" s="10">
        <f t="shared" si="24"/>
        <v>0</v>
      </c>
      <c r="BC95" s="10">
        <f t="shared" si="25"/>
        <v>2</v>
      </c>
      <c r="BD95" s="10">
        <f t="shared" si="26"/>
        <v>2</v>
      </c>
      <c r="BE95" s="9">
        <f t="shared" si="27"/>
        <v>2.2222222222222223</v>
      </c>
      <c r="BF95" s="9">
        <f t="shared" si="28"/>
        <v>2.2000000000000002</v>
      </c>
      <c r="BG95" s="10">
        <f t="shared" si="29"/>
        <v>3</v>
      </c>
      <c r="BH95">
        <f t="shared" si="30"/>
        <v>6</v>
      </c>
      <c r="BI95" t="s">
        <v>53</v>
      </c>
      <c r="BJ95">
        <f t="shared" si="31"/>
        <v>2</v>
      </c>
    </row>
    <row r="96" spans="1:62" x14ac:dyDescent="0.2">
      <c r="A96">
        <v>118361898039</v>
      </c>
      <c r="B96">
        <v>451538888</v>
      </c>
      <c r="C96" s="1">
        <v>45112.756030092591</v>
      </c>
      <c r="D96" s="1">
        <v>45112.75818287037</v>
      </c>
      <c r="E96" t="s">
        <v>347</v>
      </c>
      <c r="J96">
        <v>505</v>
      </c>
      <c r="K96" t="s">
        <v>47</v>
      </c>
      <c r="L96">
        <v>4</v>
      </c>
      <c r="M96">
        <v>4</v>
      </c>
      <c r="N96">
        <v>5</v>
      </c>
      <c r="O96">
        <v>4</v>
      </c>
      <c r="P96">
        <v>3</v>
      </c>
      <c r="Q96">
        <v>5</v>
      </c>
      <c r="R96">
        <v>4</v>
      </c>
      <c r="S96">
        <v>5</v>
      </c>
      <c r="T96">
        <v>3</v>
      </c>
      <c r="U96">
        <v>7</v>
      </c>
      <c r="V96">
        <v>5</v>
      </c>
      <c r="W96">
        <v>7</v>
      </c>
      <c r="X96">
        <v>7</v>
      </c>
      <c r="Y96" s="31">
        <v>4</v>
      </c>
      <c r="Z96">
        <v>4</v>
      </c>
      <c r="AA96">
        <v>3</v>
      </c>
      <c r="AB96">
        <v>3</v>
      </c>
      <c r="AL96">
        <v>4</v>
      </c>
      <c r="AM96">
        <v>4</v>
      </c>
      <c r="AN96">
        <v>4</v>
      </c>
      <c r="AO96">
        <v>3</v>
      </c>
      <c r="AP96">
        <v>3</v>
      </c>
      <c r="AQ96">
        <v>3</v>
      </c>
      <c r="AR96">
        <v>1</v>
      </c>
      <c r="AS96">
        <v>1</v>
      </c>
      <c r="AT96">
        <v>1</v>
      </c>
      <c r="AU96">
        <v>4</v>
      </c>
      <c r="AV96">
        <v>4</v>
      </c>
      <c r="AW96">
        <v>4</v>
      </c>
      <c r="AX96">
        <v>7</v>
      </c>
      <c r="AY96" s="9">
        <f t="shared" si="21"/>
        <v>5</v>
      </c>
      <c r="AZ96" s="10">
        <f t="shared" si="22"/>
        <v>-1</v>
      </c>
      <c r="BA96" s="9">
        <f t="shared" si="23"/>
        <v>1</v>
      </c>
      <c r="BB96" s="10">
        <f t="shared" si="24"/>
        <v>1</v>
      </c>
      <c r="BC96" s="10">
        <f t="shared" si="25"/>
        <v>1</v>
      </c>
      <c r="BD96" s="10">
        <f t="shared" si="26"/>
        <v>1</v>
      </c>
      <c r="BE96" s="9">
        <f t="shared" si="27"/>
        <v>2.6666666666666665</v>
      </c>
      <c r="BF96" s="9">
        <f t="shared" si="28"/>
        <v>4.2</v>
      </c>
      <c r="BG96" s="10">
        <f t="shared" si="29"/>
        <v>3.3333333333333335</v>
      </c>
      <c r="BH96">
        <f t="shared" si="30"/>
        <v>9</v>
      </c>
      <c r="BI96" t="s">
        <v>47</v>
      </c>
      <c r="BJ96">
        <f t="shared" si="31"/>
        <v>3</v>
      </c>
    </row>
    <row r="97" spans="1:62" x14ac:dyDescent="0.2">
      <c r="A97">
        <v>118361896751</v>
      </c>
      <c r="B97">
        <v>451538888</v>
      </c>
      <c r="C97" s="1">
        <v>45112.754513888889</v>
      </c>
      <c r="D97" s="1">
        <v>45112.757384259261</v>
      </c>
      <c r="E97" t="s">
        <v>413</v>
      </c>
      <c r="J97">
        <v>701</v>
      </c>
      <c r="K97" t="s">
        <v>47</v>
      </c>
      <c r="L97">
        <v>7</v>
      </c>
      <c r="M97">
        <v>7</v>
      </c>
      <c r="N97">
        <v>5</v>
      </c>
      <c r="O97">
        <v>1</v>
      </c>
      <c r="P97">
        <v>6</v>
      </c>
      <c r="Q97">
        <v>4</v>
      </c>
      <c r="R97">
        <v>4</v>
      </c>
      <c r="S97">
        <v>7</v>
      </c>
      <c r="T97">
        <v>5</v>
      </c>
      <c r="U97">
        <v>7</v>
      </c>
      <c r="V97">
        <v>4</v>
      </c>
      <c r="W97">
        <v>7</v>
      </c>
      <c r="X97">
        <v>1</v>
      </c>
      <c r="Y97" s="31">
        <v>7</v>
      </c>
      <c r="Z97">
        <v>6</v>
      </c>
      <c r="AA97">
        <v>4</v>
      </c>
      <c r="AB97">
        <v>1</v>
      </c>
      <c r="AL97">
        <v>4</v>
      </c>
      <c r="AM97">
        <v>4</v>
      </c>
      <c r="AN97">
        <v>4</v>
      </c>
      <c r="AO97">
        <v>4</v>
      </c>
      <c r="AP97">
        <v>4</v>
      </c>
      <c r="AQ97">
        <v>4</v>
      </c>
      <c r="AR97">
        <v>4</v>
      </c>
      <c r="AS97">
        <v>4</v>
      </c>
      <c r="AT97">
        <v>4</v>
      </c>
      <c r="AU97">
        <v>4</v>
      </c>
      <c r="AV97">
        <v>4</v>
      </c>
      <c r="AW97">
        <v>4</v>
      </c>
      <c r="AX97">
        <v>8</v>
      </c>
      <c r="AY97" s="9">
        <f t="shared" si="21"/>
        <v>6.333333333333333</v>
      </c>
      <c r="AZ97" s="10">
        <f t="shared" si="22"/>
        <v>9</v>
      </c>
      <c r="BA97" s="9">
        <f t="shared" si="23"/>
        <v>0</v>
      </c>
      <c r="BB97" s="10">
        <f t="shared" si="24"/>
        <v>0</v>
      </c>
      <c r="BC97" s="10">
        <f t="shared" si="25"/>
        <v>0</v>
      </c>
      <c r="BD97" s="10">
        <f t="shared" si="26"/>
        <v>0</v>
      </c>
      <c r="BE97" s="9">
        <f t="shared" si="27"/>
        <v>4</v>
      </c>
      <c r="BF97" s="9">
        <f t="shared" si="28"/>
        <v>4</v>
      </c>
      <c r="BG97" s="10">
        <f t="shared" si="29"/>
        <v>3.6666666666666665</v>
      </c>
      <c r="BH97">
        <f t="shared" si="30"/>
        <v>0</v>
      </c>
      <c r="BI97" t="s">
        <v>47</v>
      </c>
      <c r="BJ97">
        <f t="shared" si="31"/>
        <v>0</v>
      </c>
    </row>
    <row r="98" spans="1:62" x14ac:dyDescent="0.2">
      <c r="A98">
        <v>118361896765</v>
      </c>
      <c r="B98">
        <v>451538888</v>
      </c>
      <c r="C98" s="1">
        <v>45112.75445601852</v>
      </c>
      <c r="D98" s="1">
        <v>45112.757372685184</v>
      </c>
      <c r="E98" t="s">
        <v>414</v>
      </c>
      <c r="J98">
        <v>757</v>
      </c>
      <c r="K98" t="s">
        <v>41</v>
      </c>
      <c r="L98">
        <v>3</v>
      </c>
      <c r="M98">
        <v>4</v>
      </c>
      <c r="N98">
        <v>1</v>
      </c>
      <c r="O98">
        <v>2</v>
      </c>
      <c r="P98">
        <v>3</v>
      </c>
      <c r="Q98">
        <v>4</v>
      </c>
      <c r="R98">
        <v>2</v>
      </c>
      <c r="S98">
        <v>5</v>
      </c>
      <c r="T98">
        <v>5</v>
      </c>
      <c r="U98">
        <v>7</v>
      </c>
      <c r="V98">
        <v>3</v>
      </c>
      <c r="W98">
        <v>7</v>
      </c>
      <c r="X98">
        <v>6</v>
      </c>
      <c r="Y98" s="31">
        <v>4</v>
      </c>
      <c r="AL98">
        <v>5</v>
      </c>
      <c r="AM98">
        <v>5</v>
      </c>
      <c r="AN98">
        <v>5</v>
      </c>
      <c r="AO98">
        <v>4</v>
      </c>
      <c r="AP98">
        <v>2</v>
      </c>
      <c r="AQ98">
        <v>4</v>
      </c>
      <c r="AR98">
        <v>3</v>
      </c>
      <c r="AS98">
        <v>3</v>
      </c>
      <c r="AT98">
        <v>4</v>
      </c>
      <c r="AU98">
        <v>4</v>
      </c>
      <c r="AV98">
        <v>3</v>
      </c>
      <c r="AW98">
        <v>4</v>
      </c>
      <c r="AX98">
        <v>8</v>
      </c>
      <c r="AY98" s="9">
        <f t="shared" si="21"/>
        <v>5.666666666666667</v>
      </c>
      <c r="AZ98" s="10">
        <f t="shared" si="22"/>
        <v>2</v>
      </c>
      <c r="BA98" s="9" t="str">
        <f t="shared" si="23"/>
        <v>N/A</v>
      </c>
      <c r="BB98" s="10" t="str">
        <f t="shared" si="24"/>
        <v>N/A</v>
      </c>
      <c r="BC98" s="10" t="str">
        <f t="shared" si="25"/>
        <v>N/A</v>
      </c>
      <c r="BD98" s="10" t="str">
        <f t="shared" si="26"/>
        <v>N/A</v>
      </c>
      <c r="BE98" s="9" t="str">
        <f t="shared" si="27"/>
        <v>N/A</v>
      </c>
      <c r="BF98" s="9">
        <f t="shared" si="28"/>
        <v>2.4</v>
      </c>
      <c r="BG98" s="10" t="e">
        <f t="shared" si="29"/>
        <v>#DIV/0!</v>
      </c>
      <c r="BH98">
        <f t="shared" si="30"/>
        <v>5</v>
      </c>
      <c r="BI98" t="s">
        <v>41</v>
      </c>
      <c r="BJ98" t="str">
        <f t="shared" si="31"/>
        <v>N/A</v>
      </c>
    </row>
    <row r="99" spans="1:62" x14ac:dyDescent="0.2">
      <c r="A99">
        <v>118361896554</v>
      </c>
      <c r="B99">
        <v>451538888</v>
      </c>
      <c r="C99" s="1">
        <v>45112.754432870373</v>
      </c>
      <c r="D99" s="1">
        <v>45112.756898148145</v>
      </c>
      <c r="E99" t="s">
        <v>415</v>
      </c>
      <c r="J99">
        <v>433</v>
      </c>
      <c r="K99" t="s">
        <v>47</v>
      </c>
      <c r="L99">
        <v>7</v>
      </c>
      <c r="M99">
        <v>7</v>
      </c>
      <c r="N99">
        <v>4</v>
      </c>
      <c r="O99">
        <v>2</v>
      </c>
      <c r="P99">
        <v>3</v>
      </c>
      <c r="Q99">
        <v>4</v>
      </c>
      <c r="R99">
        <v>6</v>
      </c>
      <c r="S99">
        <v>6</v>
      </c>
      <c r="T99">
        <v>5</v>
      </c>
      <c r="U99">
        <v>7</v>
      </c>
      <c r="V99">
        <v>3</v>
      </c>
      <c r="W99">
        <v>6</v>
      </c>
      <c r="X99">
        <v>2</v>
      </c>
      <c r="Y99" s="31">
        <v>6</v>
      </c>
      <c r="Z99">
        <v>3</v>
      </c>
      <c r="AA99">
        <v>3</v>
      </c>
      <c r="AB99">
        <v>2</v>
      </c>
      <c r="AL99">
        <v>4</v>
      </c>
      <c r="AM99">
        <v>4</v>
      </c>
      <c r="AN99">
        <v>4</v>
      </c>
      <c r="AO99">
        <v>3</v>
      </c>
      <c r="AP99">
        <v>3</v>
      </c>
      <c r="AQ99">
        <v>3</v>
      </c>
      <c r="AR99">
        <v>2</v>
      </c>
      <c r="AS99">
        <v>1</v>
      </c>
      <c r="AT99">
        <v>1</v>
      </c>
      <c r="AU99">
        <v>3</v>
      </c>
      <c r="AV99">
        <v>2</v>
      </c>
      <c r="AW99">
        <v>3</v>
      </c>
      <c r="AX99">
        <v>8</v>
      </c>
      <c r="AY99" s="9">
        <f t="shared" si="21"/>
        <v>6</v>
      </c>
      <c r="AZ99" s="10">
        <f t="shared" si="22"/>
        <v>7</v>
      </c>
      <c r="BA99" s="9">
        <f t="shared" si="23"/>
        <v>1</v>
      </c>
      <c r="BB99" s="10">
        <f t="shared" si="24"/>
        <v>1</v>
      </c>
      <c r="BC99" s="10">
        <f t="shared" si="25"/>
        <v>1</v>
      </c>
      <c r="BD99" s="10">
        <f t="shared" si="26"/>
        <v>1</v>
      </c>
      <c r="BE99" s="9">
        <f t="shared" si="27"/>
        <v>2.3333333333333335</v>
      </c>
      <c r="BF99" s="9">
        <f t="shared" si="28"/>
        <v>3.8</v>
      </c>
      <c r="BG99" s="10">
        <f t="shared" si="29"/>
        <v>2.6666666666666665</v>
      </c>
      <c r="BH99">
        <f t="shared" si="30"/>
        <v>8</v>
      </c>
      <c r="BI99" t="s">
        <v>47</v>
      </c>
      <c r="BJ99">
        <f t="shared" si="31"/>
        <v>3</v>
      </c>
    </row>
    <row r="100" spans="1:62" x14ac:dyDescent="0.2">
      <c r="A100">
        <v>118361896644</v>
      </c>
      <c r="B100">
        <v>451538888</v>
      </c>
      <c r="C100" s="1">
        <v>45112.75440972222</v>
      </c>
      <c r="D100" s="1">
        <v>45112.757453703707</v>
      </c>
      <c r="E100" t="s">
        <v>205</v>
      </c>
      <c r="J100">
        <v>593</v>
      </c>
      <c r="K100" t="s">
        <v>41</v>
      </c>
      <c r="L100">
        <v>1</v>
      </c>
      <c r="M100">
        <v>1</v>
      </c>
      <c r="N100">
        <v>5</v>
      </c>
      <c r="O100">
        <v>1</v>
      </c>
      <c r="P100">
        <v>2</v>
      </c>
      <c r="Q100">
        <v>4</v>
      </c>
      <c r="R100">
        <v>2</v>
      </c>
      <c r="S100">
        <v>4</v>
      </c>
      <c r="T100">
        <v>1</v>
      </c>
      <c r="U100">
        <v>6</v>
      </c>
      <c r="V100">
        <v>5</v>
      </c>
      <c r="W100">
        <v>6</v>
      </c>
      <c r="X100">
        <v>2</v>
      </c>
      <c r="Y100" s="31">
        <v>7</v>
      </c>
      <c r="AL100">
        <v>4</v>
      </c>
      <c r="AM100">
        <v>1</v>
      </c>
      <c r="AN100">
        <v>4</v>
      </c>
      <c r="AO100">
        <v>4</v>
      </c>
      <c r="AP100">
        <v>1</v>
      </c>
      <c r="AQ100">
        <v>4</v>
      </c>
      <c r="AR100">
        <v>3</v>
      </c>
      <c r="AS100">
        <v>1</v>
      </c>
      <c r="AT100">
        <v>2</v>
      </c>
      <c r="AU100">
        <v>5</v>
      </c>
      <c r="AV100">
        <v>1</v>
      </c>
      <c r="AW100">
        <v>5</v>
      </c>
      <c r="AX100">
        <v>8</v>
      </c>
      <c r="AY100" s="9">
        <f t="shared" si="21"/>
        <v>3.6666666666666665</v>
      </c>
      <c r="AZ100" s="10">
        <f t="shared" si="22"/>
        <v>6</v>
      </c>
      <c r="BA100" s="9" t="str">
        <f t="shared" si="23"/>
        <v>N/A</v>
      </c>
      <c r="BB100" s="10" t="str">
        <f t="shared" si="24"/>
        <v>N/A</v>
      </c>
      <c r="BC100" s="10" t="str">
        <f t="shared" si="25"/>
        <v>N/A</v>
      </c>
      <c r="BD100" s="10" t="str">
        <f t="shared" si="26"/>
        <v>N/A</v>
      </c>
      <c r="BE100" s="9" t="str">
        <f t="shared" si="27"/>
        <v>N/A</v>
      </c>
      <c r="BF100" s="9">
        <f t="shared" si="28"/>
        <v>2.8</v>
      </c>
      <c r="BG100" s="10" t="e">
        <f t="shared" si="29"/>
        <v>#DIV/0!</v>
      </c>
      <c r="BH100">
        <f t="shared" si="30"/>
        <v>5</v>
      </c>
      <c r="BI100" t="s">
        <v>41</v>
      </c>
      <c r="BJ100" t="str">
        <f t="shared" si="31"/>
        <v>N/A</v>
      </c>
    </row>
    <row r="101" spans="1:62" x14ac:dyDescent="0.2">
      <c r="A101">
        <v>118361896665</v>
      </c>
      <c r="B101">
        <v>451538888</v>
      </c>
      <c r="C101" s="1">
        <v>45112.754374999997</v>
      </c>
      <c r="D101" s="1">
        <v>45112.756238425929</v>
      </c>
      <c r="E101" t="s">
        <v>416</v>
      </c>
      <c r="J101">
        <v>305</v>
      </c>
      <c r="K101" t="s">
        <v>53</v>
      </c>
      <c r="L101">
        <v>6</v>
      </c>
      <c r="M101">
        <v>4</v>
      </c>
      <c r="N101">
        <v>4</v>
      </c>
      <c r="O101">
        <v>2</v>
      </c>
      <c r="P101">
        <v>1</v>
      </c>
      <c r="Q101">
        <v>4</v>
      </c>
      <c r="R101">
        <v>2</v>
      </c>
      <c r="S101">
        <v>6</v>
      </c>
      <c r="T101">
        <v>6</v>
      </c>
      <c r="U101">
        <v>7</v>
      </c>
      <c r="V101">
        <v>5</v>
      </c>
      <c r="W101">
        <v>6</v>
      </c>
      <c r="X101">
        <v>7</v>
      </c>
      <c r="Y101" s="31">
        <v>6</v>
      </c>
      <c r="AC101">
        <v>6</v>
      </c>
      <c r="AD101">
        <v>4</v>
      </c>
      <c r="AE101">
        <v>5</v>
      </c>
      <c r="AL101">
        <v>4</v>
      </c>
      <c r="AM101">
        <v>5</v>
      </c>
      <c r="AN101">
        <v>5</v>
      </c>
      <c r="AO101">
        <v>6</v>
      </c>
      <c r="AP101">
        <v>6</v>
      </c>
      <c r="AQ101">
        <v>6</v>
      </c>
      <c r="AR101">
        <v>1</v>
      </c>
      <c r="AS101">
        <v>1</v>
      </c>
      <c r="AT101">
        <v>1</v>
      </c>
      <c r="AU101">
        <v>3</v>
      </c>
      <c r="AV101">
        <v>2</v>
      </c>
      <c r="AW101">
        <v>5</v>
      </c>
      <c r="AX101">
        <v>6</v>
      </c>
      <c r="AY101" s="9">
        <f t="shared" si="21"/>
        <v>6.333333333333333</v>
      </c>
      <c r="AZ101" s="10">
        <f t="shared" si="22"/>
        <v>0</v>
      </c>
      <c r="BA101" s="9">
        <f t="shared" si="23"/>
        <v>1.3333333333333333</v>
      </c>
      <c r="BB101" s="10">
        <f t="shared" si="24"/>
        <v>2</v>
      </c>
      <c r="BC101" s="10">
        <f t="shared" si="25"/>
        <v>1</v>
      </c>
      <c r="BD101" s="10">
        <f t="shared" si="26"/>
        <v>1</v>
      </c>
      <c r="BE101" s="9">
        <f t="shared" si="27"/>
        <v>3</v>
      </c>
      <c r="BF101" s="9">
        <f t="shared" si="28"/>
        <v>2.6</v>
      </c>
      <c r="BG101" s="10">
        <f t="shared" si="29"/>
        <v>5</v>
      </c>
      <c r="BH101">
        <f t="shared" si="30"/>
        <v>15</v>
      </c>
      <c r="BI101" t="s">
        <v>53</v>
      </c>
      <c r="BJ101">
        <f t="shared" si="31"/>
        <v>5</v>
      </c>
    </row>
    <row r="102" spans="1:62" x14ac:dyDescent="0.2">
      <c r="A102">
        <v>118357070577</v>
      </c>
      <c r="B102">
        <v>451538888</v>
      </c>
      <c r="C102" s="1">
        <v>45106.709594907406</v>
      </c>
      <c r="D102" s="1">
        <v>45106.711331018516</v>
      </c>
      <c r="E102" t="s">
        <v>293</v>
      </c>
      <c r="J102">
        <v>133</v>
      </c>
      <c r="K102" t="s">
        <v>43</v>
      </c>
      <c r="L102">
        <v>4</v>
      </c>
      <c r="M102">
        <v>5</v>
      </c>
      <c r="N102">
        <v>4</v>
      </c>
      <c r="O102">
        <v>3</v>
      </c>
      <c r="P102">
        <v>1</v>
      </c>
      <c r="Q102">
        <v>7</v>
      </c>
      <c r="R102">
        <v>3</v>
      </c>
      <c r="S102">
        <v>7</v>
      </c>
      <c r="T102">
        <v>5</v>
      </c>
      <c r="U102">
        <v>7</v>
      </c>
      <c r="V102">
        <v>1</v>
      </c>
      <c r="W102">
        <v>6</v>
      </c>
      <c r="X102">
        <v>1</v>
      </c>
      <c r="Y102" s="31">
        <v>6</v>
      </c>
      <c r="AI102">
        <v>5</v>
      </c>
      <c r="AJ102">
        <v>4</v>
      </c>
      <c r="AK102">
        <v>4</v>
      </c>
      <c r="AL102">
        <v>2</v>
      </c>
      <c r="AM102">
        <v>2</v>
      </c>
      <c r="AN102">
        <v>3</v>
      </c>
      <c r="AO102">
        <v>2</v>
      </c>
      <c r="AP102">
        <v>3</v>
      </c>
      <c r="AQ102">
        <v>3</v>
      </c>
      <c r="AR102">
        <v>1</v>
      </c>
      <c r="AS102">
        <v>1</v>
      </c>
      <c r="AT102">
        <v>1</v>
      </c>
      <c r="AU102">
        <v>4</v>
      </c>
      <c r="AV102">
        <v>3</v>
      </c>
      <c r="AW102">
        <v>3</v>
      </c>
      <c r="AX102">
        <v>8</v>
      </c>
      <c r="AY102" s="9">
        <f t="shared" si="21"/>
        <v>6.333333333333333</v>
      </c>
      <c r="AZ102" s="10">
        <f t="shared" si="22"/>
        <v>10</v>
      </c>
      <c r="BA102" s="9">
        <f t="shared" si="23"/>
        <v>2.3333333333333335</v>
      </c>
      <c r="BB102" s="10">
        <f t="shared" si="24"/>
        <v>3</v>
      </c>
      <c r="BC102" s="10">
        <f t="shared" si="25"/>
        <v>2</v>
      </c>
      <c r="BD102" s="10">
        <f t="shared" si="26"/>
        <v>2</v>
      </c>
      <c r="BE102" s="9">
        <f t="shared" si="27"/>
        <v>2</v>
      </c>
      <c r="BF102" s="9">
        <f t="shared" si="28"/>
        <v>3.6</v>
      </c>
      <c r="BG102" s="10">
        <f t="shared" si="29"/>
        <v>4.333333333333333</v>
      </c>
      <c r="BH102">
        <f t="shared" si="30"/>
        <v>7</v>
      </c>
      <c r="BI102" t="s">
        <v>43</v>
      </c>
      <c r="BJ102">
        <f t="shared" si="31"/>
        <v>2</v>
      </c>
    </row>
  </sheetData>
  <autoFilter ref="A1:BZ1" xr:uid="{744196D6-E9CC-3745-8560-DD62683D3A72}">
    <sortState xmlns:xlrd2="http://schemas.microsoft.com/office/spreadsheetml/2017/richdata2" ref="A2:BI102">
      <sortCondition descending="1" ref="C1:C10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4FA89-DA1F-294B-A7D8-F20D14239B7D}">
  <dimension ref="A1:CI100"/>
  <sheetViews>
    <sheetView topLeftCell="N1" workbookViewId="0">
      <selection activeCell="AD1" sqref="J1:AD1"/>
    </sheetView>
  </sheetViews>
  <sheetFormatPr baseColWidth="10" defaultColWidth="8.83203125" defaultRowHeight="15" x14ac:dyDescent="0.2"/>
  <cols>
    <col min="3" max="3" width="27" customWidth="1"/>
    <col min="11" max="14" width="13" customWidth="1"/>
  </cols>
  <sheetData>
    <row r="1" spans="1:87" s="2" customFormat="1" ht="14" x14ac:dyDescent="0.15">
      <c r="A1" s="2" t="s">
        <v>0</v>
      </c>
      <c r="B1" s="2" t="s">
        <v>1</v>
      </c>
      <c r="C1" s="2" t="s">
        <v>2</v>
      </c>
      <c r="D1" s="2" t="s">
        <v>3</v>
      </c>
      <c r="E1" s="2" t="s">
        <v>4</v>
      </c>
      <c r="F1" s="2" t="s">
        <v>5</v>
      </c>
      <c r="G1" s="2" t="s">
        <v>6</v>
      </c>
      <c r="H1" s="2" t="s">
        <v>7</v>
      </c>
      <c r="I1" s="2" t="s">
        <v>8</v>
      </c>
      <c r="J1" s="2" t="s">
        <v>296</v>
      </c>
      <c r="K1" s="2" t="s">
        <v>537</v>
      </c>
      <c r="L1" s="2" t="s">
        <v>538</v>
      </c>
      <c r="M1" s="2" t="s">
        <v>539</v>
      </c>
      <c r="N1" s="2" t="s">
        <v>540</v>
      </c>
      <c r="O1" s="2" t="s">
        <v>297</v>
      </c>
      <c r="P1" s="2" t="s">
        <v>298</v>
      </c>
      <c r="Q1" s="2" t="s">
        <v>299</v>
      </c>
      <c r="R1" s="2" t="s">
        <v>300</v>
      </c>
      <c r="S1" s="2" t="s">
        <v>301</v>
      </c>
      <c r="T1" s="2" t="s">
        <v>302</v>
      </c>
      <c r="U1" s="2" t="s">
        <v>303</v>
      </c>
      <c r="V1" s="2" t="s">
        <v>304</v>
      </c>
      <c r="W1" s="2" t="s">
        <v>305</v>
      </c>
      <c r="X1" s="2" t="s">
        <v>306</v>
      </c>
      <c r="Y1" s="2" t="s">
        <v>307</v>
      </c>
      <c r="Z1" s="2" t="s">
        <v>308</v>
      </c>
      <c r="AA1" s="2" t="s">
        <v>309</v>
      </c>
      <c r="AB1" s="2" t="s">
        <v>10</v>
      </c>
      <c r="AC1" s="2" t="s">
        <v>11</v>
      </c>
      <c r="AD1" s="2" t="s">
        <v>12</v>
      </c>
      <c r="AE1" s="2" t="s">
        <v>13</v>
      </c>
      <c r="AF1" s="2" t="s">
        <v>14</v>
      </c>
      <c r="AG1" s="2" t="s">
        <v>15</v>
      </c>
      <c r="AH1" s="2" t="s">
        <v>16</v>
      </c>
      <c r="AI1" s="2" t="s">
        <v>17</v>
      </c>
      <c r="AJ1" s="2" t="s">
        <v>18</v>
      </c>
      <c r="AK1" s="2" t="s">
        <v>19</v>
      </c>
      <c r="AL1" s="2" t="s">
        <v>20</v>
      </c>
      <c r="AM1" s="2" t="s">
        <v>21</v>
      </c>
      <c r="AN1" s="2" t="s">
        <v>22</v>
      </c>
      <c r="AO1" s="2" t="s">
        <v>23</v>
      </c>
      <c r="AP1" s="2" t="s">
        <v>24</v>
      </c>
      <c r="AQ1" s="2" t="s">
        <v>25</v>
      </c>
      <c r="AR1" s="2" t="s">
        <v>26</v>
      </c>
      <c r="AS1" s="2" t="s">
        <v>27</v>
      </c>
      <c r="AT1" s="2" t="s">
        <v>28</v>
      </c>
      <c r="AU1" s="2" t="s">
        <v>29</v>
      </c>
      <c r="AV1" s="2" t="s">
        <v>30</v>
      </c>
      <c r="AW1" s="2" t="s">
        <v>31</v>
      </c>
      <c r="AX1" s="2" t="s">
        <v>32</v>
      </c>
      <c r="AY1" s="2" t="s">
        <v>33</v>
      </c>
      <c r="AZ1" s="2" t="s">
        <v>34</v>
      </c>
      <c r="BA1" s="2" t="s">
        <v>35</v>
      </c>
      <c r="BB1" s="2" t="s">
        <v>36</v>
      </c>
      <c r="BC1" s="5" t="s">
        <v>37</v>
      </c>
      <c r="BD1" s="5" t="s">
        <v>38</v>
      </c>
      <c r="BE1" s="5" t="s">
        <v>39</v>
      </c>
      <c r="BF1" s="6" t="s">
        <v>37</v>
      </c>
      <c r="BG1" s="6" t="s">
        <v>38</v>
      </c>
      <c r="BH1" s="6" t="s">
        <v>39</v>
      </c>
      <c r="BI1" s="7" t="s">
        <v>37</v>
      </c>
      <c r="BJ1" s="7" t="s">
        <v>38</v>
      </c>
      <c r="BK1" s="7" t="s">
        <v>39</v>
      </c>
      <c r="BL1" s="8" t="s">
        <v>37</v>
      </c>
      <c r="BM1" s="8" t="s">
        <v>38</v>
      </c>
      <c r="BN1" s="8" t="s">
        <v>39</v>
      </c>
      <c r="BO1" s="2" t="s">
        <v>310</v>
      </c>
      <c r="BP1" s="11" t="s">
        <v>417</v>
      </c>
      <c r="BQ1" s="11" t="s">
        <v>418</v>
      </c>
      <c r="BR1" s="11" t="s">
        <v>419</v>
      </c>
      <c r="BS1" s="11" t="s">
        <v>420</v>
      </c>
      <c r="BT1" s="11" t="s">
        <v>421</v>
      </c>
      <c r="BU1" s="11" t="s">
        <v>422</v>
      </c>
      <c r="BV1" s="11" t="s">
        <v>423</v>
      </c>
      <c r="BW1" s="11" t="s">
        <v>424</v>
      </c>
      <c r="BX1" s="11" t="s">
        <v>425</v>
      </c>
      <c r="BY1" s="12" t="s">
        <v>426</v>
      </c>
      <c r="BZ1" s="2" t="s">
        <v>427</v>
      </c>
      <c r="CA1" s="11" t="s">
        <v>525</v>
      </c>
      <c r="CB1" s="11" t="s">
        <v>526</v>
      </c>
      <c r="CC1" s="11" t="s">
        <v>568</v>
      </c>
      <c r="CD1" s="2" t="s">
        <v>528</v>
      </c>
      <c r="CE1" s="2" t="s">
        <v>535</v>
      </c>
      <c r="CF1" s="2" t="s">
        <v>541</v>
      </c>
      <c r="CG1" s="2" t="s">
        <v>542</v>
      </c>
      <c r="CH1" s="2" t="s">
        <v>544</v>
      </c>
      <c r="CI1" s="2" t="s">
        <v>543</v>
      </c>
    </row>
    <row r="2" spans="1:87" x14ac:dyDescent="0.2">
      <c r="A2">
        <v>118391663158</v>
      </c>
      <c r="B2">
        <v>451538865</v>
      </c>
      <c r="C2" s="1">
        <v>45148.638761574075</v>
      </c>
      <c r="D2" s="1">
        <v>45148.641122685185</v>
      </c>
      <c r="E2" t="s">
        <v>485</v>
      </c>
      <c r="J2">
        <v>1584</v>
      </c>
      <c r="K2">
        <v>0</v>
      </c>
      <c r="L2">
        <v>2</v>
      </c>
      <c r="M2">
        <v>1</v>
      </c>
      <c r="N2">
        <v>0</v>
      </c>
      <c r="O2">
        <v>5</v>
      </c>
      <c r="P2">
        <v>2</v>
      </c>
      <c r="Q2">
        <v>6</v>
      </c>
      <c r="R2">
        <v>1</v>
      </c>
      <c r="S2">
        <v>1</v>
      </c>
      <c r="T2">
        <v>5</v>
      </c>
      <c r="U2">
        <v>7</v>
      </c>
      <c r="V2">
        <v>5</v>
      </c>
      <c r="W2">
        <v>3</v>
      </c>
      <c r="X2">
        <v>4</v>
      </c>
      <c r="Y2">
        <v>5</v>
      </c>
      <c r="Z2">
        <v>2</v>
      </c>
      <c r="AB2" t="s">
        <v>53</v>
      </c>
      <c r="AC2">
        <v>7</v>
      </c>
      <c r="AD2">
        <v>6</v>
      </c>
      <c r="AE2">
        <v>6</v>
      </c>
      <c r="AF2">
        <v>6</v>
      </c>
      <c r="AG2">
        <v>1</v>
      </c>
      <c r="AH2">
        <v>7</v>
      </c>
      <c r="AI2">
        <v>3</v>
      </c>
      <c r="AJ2">
        <v>6</v>
      </c>
      <c r="AK2">
        <v>6</v>
      </c>
      <c r="AL2">
        <v>7</v>
      </c>
      <c r="AM2">
        <v>3</v>
      </c>
      <c r="AN2">
        <v>5</v>
      </c>
      <c r="AO2">
        <v>2</v>
      </c>
      <c r="AP2">
        <v>7</v>
      </c>
      <c r="AT2">
        <v>6</v>
      </c>
      <c r="AU2">
        <v>4</v>
      </c>
      <c r="AV2">
        <v>5</v>
      </c>
      <c r="BC2">
        <v>3</v>
      </c>
      <c r="BD2">
        <v>3</v>
      </c>
      <c r="BE2">
        <v>4</v>
      </c>
      <c r="BF2">
        <v>5</v>
      </c>
      <c r="BG2">
        <v>4</v>
      </c>
      <c r="BH2">
        <v>5</v>
      </c>
      <c r="BI2">
        <v>1</v>
      </c>
      <c r="BJ2">
        <v>1</v>
      </c>
      <c r="BK2">
        <v>1</v>
      </c>
      <c r="BL2">
        <v>4</v>
      </c>
      <c r="BM2">
        <v>4</v>
      </c>
      <c r="BN2">
        <v>5</v>
      </c>
      <c r="BO2">
        <v>7</v>
      </c>
      <c r="BP2" s="9">
        <f t="shared" ref="BP2:BP33" si="0">AVERAGE(AJ2:AL2)</f>
        <v>6.333333333333333</v>
      </c>
      <c r="BQ2" s="10">
        <f t="shared" ref="BQ2:BQ33" si="1">-AM2+AN2-AO2+AP2</f>
        <v>7</v>
      </c>
      <c r="BR2" s="9" t="str">
        <f t="shared" ref="BR2:BR33" si="2">IF(BZ2="Unión por la Patria (Frente de Todos)",AVERAGE(BG2-BD2,BH2-BE2,BF2-BC2),IF(BZ2="Juntos por el Cambio",AVERAGE(BD2-BG2,BE2-BH2,BC2-BF2),IF(BZ2="La Libertad Avanza",AVERAGE(BJ2-BM2,BK2-BN2,BK2-BL2),IF(BZ2="Frente de Izquierda",AVERAGE(BM2-BJ2,BN2-BK2,BL2-BI2),"N/A"))))</f>
        <v>N/A</v>
      </c>
      <c r="BS2" s="10" t="str">
        <f t="shared" ref="BS2:BS33" si="3">IF(BZ2="Unión por la Patria (Frente de Todos)",(BF2-BC2),IF(BZ2="Juntos por el Cambio",AVERAGE(BC2-BF2),IF(BZ2="La Libertad Avanza",AVERAGE(BI2-BL2),IF(BZ2="Frente de Izquierda",AVERAGE(BL2-BI2),"N/A"))))</f>
        <v>N/A</v>
      </c>
      <c r="BT2" s="10" t="str">
        <f t="shared" ref="BT2:BT33" si="4">IF(BZ2="Unión por la Patria (Frente de Todos)",AVERAGE(BG2-BD2),IF(BZ2="Juntos por el Cambio",AVERAGE(BD2-BG2),IF(BZ2="La Libertad Avanza",AVERAGE(BJ2-BM2),IF(BZ2="Frente de Izquierda",AVERAGE(BM2-BJ2),"N/A"))))</f>
        <v>N/A</v>
      </c>
      <c r="BU2" s="10" t="str">
        <f t="shared" ref="BU2:BU33" si="5">IF(BZ2="Unión por la Patria (Frente de Todos)",AVERAGE(BH2-BE2),IF(BZ2="Juntos por el Cambio",AVERAGE(BE2-BH2),IF(BZ2="La Libertad Avanza",AVERAGE(BK2-BN2),IF(BZ2="Frente de Izquierda",AVERAGE(BN2-BK2),"N/A"))))</f>
        <v>N/A</v>
      </c>
      <c r="BV2" s="9" t="str">
        <f t="shared" ref="BV2:BV33" si="6">IF(BZ2="Unión por la Patria (Frente de Todos)",AVERAGE(BC2:BE2,BI2:BN2),IF(BZ2="Juntos por el Cambio",AVERAGE(BF2:BN2),IF(BZ2="La Libertad Avanza",AVERAGE(BC2:BH2,BL2:BN2),IF(BZ2="Frente de Izquierda",AVERAGE(BC2:BK2),"N/A"))))</f>
        <v>N/A</v>
      </c>
      <c r="CA2" t="str">
        <f>IF(BZ2="Unión por la Patria (Frente de Todos)",AVERAGE(BC2:BE2,BI2:BN2),IF(BZ2="Juntos por el Cambio",AVERAGE(BF2:BN2),IF(BZ2="La Libertad Avanza",AVERAGE(BC2:BH2,BL2:BN2),IF(BZ2="Frente de Izquierda",AVERAGE(BC2:BK2),"N/A"))))</f>
        <v>N/A</v>
      </c>
      <c r="CB2" t="str">
        <f>IF(BZ2="Unión por la Patria (Frente de Todos)",BG2-AVERAGE(BD2,BJ2,BM2),IF(BZ2="Juntos por el Cambio",BD2-AVERAGE(BG2,BJ2,BM2),IF(BZ2="La Libertad Avanza",BJ2-AVERAGE(BD2,BG2,BM2),IF(BZ2="Frente de Izquierda",BM2-AVERAGE(BD2,BG2,BJ2),"N/A"))))</f>
        <v>N/A</v>
      </c>
      <c r="CC2">
        <f>IF(AB2="Unión por la Patria (Frente de Todos)",BG2-MIN(BD2,BJ2,BM2),IF(AB2="Juntos por el Cambio",BD2-MIN(BG2,BJ2,BM2),IF(AB2="La Libertad Avanza",BJ2-MIN(BD2,BG2,BM2),IF(AB2="Frente de Izquierda",BM2-MIN(BD2,BG2,BJ2),"N/A"))))</f>
        <v>3</v>
      </c>
      <c r="CD2">
        <f>MAX(BD2,BG2,BJ2,BM2)-MIN(BD2,BG2,BJ2,BM2)</f>
        <v>3</v>
      </c>
      <c r="CE2">
        <f t="shared" ref="CE2:CE33" si="7">IF(AB2="Unión por la Patria (Frente de Todos)",AVERAGE(BF2:BH2)-MIN(AVERAGE(BC2:BE2),AVERAGE(BI2:BK2),AVERAGE(BL2:BN2)),IF(AB2="Juntos por el Cambio",AVERAGE(BC2:BE2)-MIN(AVERAGE(BF2:BH2),AVERAGE(BI2:BK2),AVERAGE(BL2:BN2)),IF(AB2="La Libertad Avanza",AVERAGE(BI2:BK2)-MIN(AVERAGE(BC2:BE2),AVERAGE(BF2:BH2),AVERAGE(BL2:BN2)),IF(AB2="Frente de Izquierda",AVERAGE(BL2:BN2)-MIN(AVERAGE(BC2:BE2),AVERAGE(BF2:BH2),AVERAGE(BI2:BK2)),"N/A"))))</f>
        <v>3.666666666666667</v>
      </c>
      <c r="CF2" t="str">
        <f>IF(OR(L2=2,L2=3),"si","no")</f>
        <v>si</v>
      </c>
      <c r="CG2" t="str">
        <f>IF(OR(M2=2,M2=3),"si","no")</f>
        <v>no</v>
      </c>
      <c r="CH2" t="str">
        <f>IF(OR(CF2="si",CG2="si"),"si","no")</f>
        <v>si</v>
      </c>
      <c r="CI2" t="str">
        <f>IF(OR(K2=2,K2=3),"si","no")</f>
        <v>no</v>
      </c>
    </row>
    <row r="3" spans="1:87" x14ac:dyDescent="0.2">
      <c r="A3">
        <v>118391663600</v>
      </c>
      <c r="B3">
        <v>451538865</v>
      </c>
      <c r="C3" s="1">
        <v>45148.638749999998</v>
      </c>
      <c r="D3" s="1">
        <v>45148.642546296294</v>
      </c>
      <c r="E3" t="s">
        <v>270</v>
      </c>
      <c r="J3">
        <v>417</v>
      </c>
      <c r="K3">
        <v>0</v>
      </c>
      <c r="L3">
        <v>2</v>
      </c>
      <c r="M3">
        <v>1</v>
      </c>
      <c r="N3">
        <v>0</v>
      </c>
      <c r="O3">
        <v>6</v>
      </c>
      <c r="P3">
        <v>1</v>
      </c>
      <c r="Q3">
        <v>7</v>
      </c>
      <c r="R3">
        <v>2</v>
      </c>
      <c r="S3">
        <v>5</v>
      </c>
      <c r="T3">
        <v>6</v>
      </c>
      <c r="U3">
        <v>7</v>
      </c>
      <c r="V3">
        <v>7</v>
      </c>
      <c r="W3">
        <v>4</v>
      </c>
      <c r="X3">
        <v>5</v>
      </c>
      <c r="Y3">
        <v>5</v>
      </c>
      <c r="Z3">
        <v>3</v>
      </c>
      <c r="AB3" t="s">
        <v>47</v>
      </c>
      <c r="AC3">
        <v>5</v>
      </c>
      <c r="AD3">
        <v>4</v>
      </c>
      <c r="AE3">
        <v>5</v>
      </c>
      <c r="AF3">
        <v>6</v>
      </c>
      <c r="AG3">
        <v>1</v>
      </c>
      <c r="AH3">
        <v>3</v>
      </c>
      <c r="AI3">
        <v>1</v>
      </c>
      <c r="AJ3">
        <v>7</v>
      </c>
      <c r="AK3">
        <v>5</v>
      </c>
      <c r="AL3">
        <v>5</v>
      </c>
      <c r="AM3">
        <v>2</v>
      </c>
      <c r="AN3">
        <v>5</v>
      </c>
      <c r="AO3">
        <v>4</v>
      </c>
      <c r="AP3">
        <v>5</v>
      </c>
      <c r="AQ3">
        <v>4</v>
      </c>
      <c r="AR3">
        <v>4</v>
      </c>
      <c r="AS3">
        <v>5</v>
      </c>
      <c r="BC3">
        <v>5</v>
      </c>
      <c r="BD3">
        <v>5</v>
      </c>
      <c r="BE3">
        <v>5</v>
      </c>
      <c r="BF3">
        <v>5</v>
      </c>
      <c r="BG3">
        <v>3</v>
      </c>
      <c r="BH3">
        <v>3</v>
      </c>
      <c r="BI3">
        <v>1</v>
      </c>
      <c r="BJ3">
        <v>1</v>
      </c>
      <c r="BK3">
        <v>1</v>
      </c>
      <c r="BL3">
        <v>3</v>
      </c>
      <c r="BM3">
        <v>3</v>
      </c>
      <c r="BN3">
        <v>3</v>
      </c>
      <c r="BO3">
        <v>3</v>
      </c>
      <c r="BP3" s="9">
        <f t="shared" si="0"/>
        <v>5.666666666666667</v>
      </c>
      <c r="BQ3" s="10">
        <f t="shared" si="1"/>
        <v>4</v>
      </c>
      <c r="BR3" s="9">
        <f t="shared" si="2"/>
        <v>1.3333333333333333</v>
      </c>
      <c r="BS3" s="10">
        <f t="shared" si="3"/>
        <v>0</v>
      </c>
      <c r="BT3" s="10">
        <f t="shared" si="4"/>
        <v>2</v>
      </c>
      <c r="BU3" s="10">
        <f t="shared" si="5"/>
        <v>2</v>
      </c>
      <c r="BV3" s="9">
        <f t="shared" si="6"/>
        <v>2.5555555555555554</v>
      </c>
      <c r="BW3" s="9">
        <f t="shared" ref="BW3:BW34" si="8">AVERAGE(AE3:AI3)</f>
        <v>3.2</v>
      </c>
      <c r="BX3" s="10">
        <f t="shared" ref="BX3:BX34" si="9">AVERAGE(AQ3:BB3)</f>
        <v>4.333333333333333</v>
      </c>
      <c r="BY3">
        <f t="shared" ref="BY3:BY34" si="10">MAX(SUM(BC3:BE3),SUM(BF3:BH3),SUM(BI3:BK3),SUM(BL3:BN3))-MIN(SUM(BC3:BE3),SUM(BF3:BH3),SUM(BI3:BK3),SUM(BL3:BN3))</f>
        <v>12</v>
      </c>
      <c r="BZ3" t="str">
        <f>VLOOKUP(J3,Pre!$J$1:$BG$254,2,0)</f>
        <v>Juntos por el Cambio</v>
      </c>
      <c r="CA3">
        <f t="shared" ref="CA3:CA66" si="11">IF(BZ3="Unión por la Patria (Frente de Todos)",AVERAGE(BC3:BE3,BI3:BN3),IF(BZ3="Juntos por el Cambio",AVERAGE(BF3:BN3),IF(BZ3="La Libertad Avanza",AVERAGE(BC3:BH3,BL3:BN3),IF(BZ3="Frente de Izquierda",AVERAGE(BC3:BK3),"N/A"))))</f>
        <v>2.5555555555555554</v>
      </c>
      <c r="CB3">
        <f t="shared" ref="CB3:CB66" si="12">IF(BZ3="Unión por la Patria (Frente de Todos)",BG3-AVERAGE(BD3,BJ3,BM3),IF(BZ3="Juntos por el Cambio",BD3-AVERAGE(BG3,BJ3,BM3),IF(BZ3="La Libertad Avanza",BJ3-AVERAGE(BD3,BG3,BM3),IF(BZ3="Frente de Izquierda",BM3-AVERAGE(BD3,BG3,BJ3),"N/A"))))</f>
        <v>2.6666666666666665</v>
      </c>
      <c r="CC3">
        <f t="shared" ref="CC3:CC66" si="13">IF(AB3="Unión por la Patria (Frente de Todos)",BG3-MIN(BD3,BJ3,BM3),IF(AB3="Juntos por el Cambio",BD3-MIN(BG3,BJ3,BM3),IF(AB3="La Libertad Avanza",BJ3-MIN(BD3,BG3,BM3),IF(AB3="Frente de Izquierda",BM3-MIN(BD3,BG3,BJ3),"N/A"))))</f>
        <v>4</v>
      </c>
      <c r="CD3">
        <f t="shared" ref="CD3:CD66" si="14">MAX(BD3,BG3,BJ3,BM3)-MIN(BD3,BG3,BJ3,BM3)</f>
        <v>4</v>
      </c>
      <c r="CE3">
        <f t="shared" si="7"/>
        <v>4</v>
      </c>
      <c r="CF3" t="str">
        <f t="shared" ref="CF3:CF66" si="15">IF(OR(L3=2,L3=3),"si","no")</f>
        <v>si</v>
      </c>
      <c r="CG3" t="str">
        <f t="shared" ref="CG3:CG66" si="16">IF(OR(M3=2,M3=3),"si","no")</f>
        <v>no</v>
      </c>
      <c r="CH3" t="str">
        <f t="shared" ref="CH3:CH66" si="17">IF(OR(CF3="si",CG3="si"),"si","no")</f>
        <v>si</v>
      </c>
      <c r="CI3" t="str">
        <f t="shared" ref="CI3:CI66" si="18">IF(OR(K3=2,K3=3),"si","no")</f>
        <v>no</v>
      </c>
    </row>
    <row r="4" spans="1:87" x14ac:dyDescent="0.2">
      <c r="A4">
        <v>118389126059</v>
      </c>
      <c r="B4">
        <v>451538865</v>
      </c>
      <c r="C4" s="1">
        <v>45145.76425925926</v>
      </c>
      <c r="D4" s="1">
        <v>45145.76662037037</v>
      </c>
      <c r="E4" t="s">
        <v>54</v>
      </c>
      <c r="J4">
        <v>1428</v>
      </c>
      <c r="K4">
        <v>1</v>
      </c>
      <c r="L4">
        <v>0</v>
      </c>
      <c r="M4">
        <v>2</v>
      </c>
      <c r="N4">
        <v>2</v>
      </c>
      <c r="O4">
        <v>7</v>
      </c>
      <c r="P4">
        <v>1</v>
      </c>
      <c r="Q4">
        <v>7</v>
      </c>
      <c r="R4">
        <v>1</v>
      </c>
      <c r="S4">
        <v>2</v>
      </c>
      <c r="T4">
        <v>7</v>
      </c>
      <c r="U4">
        <v>7</v>
      </c>
      <c r="V4">
        <v>7</v>
      </c>
      <c r="W4">
        <v>6</v>
      </c>
      <c r="X4">
        <v>7</v>
      </c>
      <c r="Y4">
        <v>7</v>
      </c>
      <c r="Z4">
        <v>2</v>
      </c>
      <c r="AB4" t="s">
        <v>47</v>
      </c>
      <c r="AC4">
        <v>6</v>
      </c>
      <c r="AD4">
        <v>4</v>
      </c>
      <c r="AE4">
        <v>5</v>
      </c>
      <c r="AF4">
        <v>1</v>
      </c>
      <c r="AG4">
        <v>6</v>
      </c>
      <c r="AH4">
        <v>1</v>
      </c>
      <c r="AI4">
        <v>4</v>
      </c>
      <c r="AJ4">
        <v>5</v>
      </c>
      <c r="AK4">
        <v>4</v>
      </c>
      <c r="AL4">
        <v>6</v>
      </c>
      <c r="AM4">
        <v>1</v>
      </c>
      <c r="AN4">
        <v>7</v>
      </c>
      <c r="AO4">
        <v>1</v>
      </c>
      <c r="AP4">
        <v>7</v>
      </c>
      <c r="AQ4">
        <v>4</v>
      </c>
      <c r="AR4">
        <v>5</v>
      </c>
      <c r="AS4">
        <v>5</v>
      </c>
      <c r="BC4">
        <v>5</v>
      </c>
      <c r="BD4">
        <v>5</v>
      </c>
      <c r="BE4">
        <v>5</v>
      </c>
      <c r="BF4">
        <v>4</v>
      </c>
      <c r="BG4">
        <v>2</v>
      </c>
      <c r="BH4">
        <v>3</v>
      </c>
      <c r="BI4">
        <v>4</v>
      </c>
      <c r="BJ4">
        <v>4</v>
      </c>
      <c r="BK4">
        <v>4</v>
      </c>
      <c r="BL4">
        <v>2</v>
      </c>
      <c r="BM4">
        <v>1</v>
      </c>
      <c r="BN4">
        <v>2</v>
      </c>
      <c r="BO4">
        <v>5</v>
      </c>
      <c r="BP4" s="9">
        <f t="shared" si="0"/>
        <v>5</v>
      </c>
      <c r="BQ4" s="10">
        <f t="shared" si="1"/>
        <v>12</v>
      </c>
      <c r="BR4" s="9" t="e">
        <f t="shared" si="2"/>
        <v>#N/A</v>
      </c>
      <c r="BS4" s="10" t="e">
        <f t="shared" si="3"/>
        <v>#N/A</v>
      </c>
      <c r="BT4" s="10" t="e">
        <f t="shared" si="4"/>
        <v>#N/A</v>
      </c>
      <c r="BU4" s="10" t="e">
        <f t="shared" si="5"/>
        <v>#N/A</v>
      </c>
      <c r="BV4" s="9" t="e">
        <f t="shared" si="6"/>
        <v>#N/A</v>
      </c>
      <c r="BW4" s="9">
        <f t="shared" si="8"/>
        <v>3.4</v>
      </c>
      <c r="BX4" s="10">
        <f t="shared" si="9"/>
        <v>4.666666666666667</v>
      </c>
      <c r="BY4">
        <f t="shared" si="10"/>
        <v>10</v>
      </c>
      <c r="BZ4" t="e">
        <f>VLOOKUP(J4,Pre!$J$1:$BG$254,2,0)</f>
        <v>#N/A</v>
      </c>
      <c r="CA4" t="e">
        <f t="shared" si="11"/>
        <v>#N/A</v>
      </c>
      <c r="CB4" t="e">
        <f t="shared" si="12"/>
        <v>#N/A</v>
      </c>
      <c r="CC4">
        <f t="shared" si="13"/>
        <v>4</v>
      </c>
      <c r="CD4">
        <f t="shared" si="14"/>
        <v>4</v>
      </c>
      <c r="CE4">
        <f t="shared" si="7"/>
        <v>3.333333333333333</v>
      </c>
      <c r="CF4" t="str">
        <f t="shared" si="15"/>
        <v>no</v>
      </c>
      <c r="CG4" t="str">
        <f t="shared" si="16"/>
        <v>si</v>
      </c>
      <c r="CH4" t="str">
        <f t="shared" si="17"/>
        <v>si</v>
      </c>
      <c r="CI4" t="str">
        <f t="shared" si="18"/>
        <v>no</v>
      </c>
    </row>
    <row r="5" spans="1:87" x14ac:dyDescent="0.2">
      <c r="A5">
        <v>118389125832</v>
      </c>
      <c r="B5">
        <v>451538865</v>
      </c>
      <c r="C5" s="1">
        <v>45145.764097222222</v>
      </c>
      <c r="D5" s="1">
        <v>45145.767847222225</v>
      </c>
      <c r="E5" t="s">
        <v>107</v>
      </c>
      <c r="J5">
        <v>1204</v>
      </c>
      <c r="K5">
        <v>1</v>
      </c>
      <c r="L5">
        <v>2</v>
      </c>
      <c r="M5">
        <v>2</v>
      </c>
      <c r="N5">
        <v>0</v>
      </c>
      <c r="O5">
        <v>7</v>
      </c>
      <c r="P5">
        <v>2</v>
      </c>
      <c r="Q5">
        <v>5</v>
      </c>
      <c r="R5">
        <v>2</v>
      </c>
      <c r="S5">
        <v>4</v>
      </c>
      <c r="T5">
        <v>7</v>
      </c>
      <c r="U5">
        <v>7</v>
      </c>
      <c r="V5">
        <v>5</v>
      </c>
      <c r="W5">
        <v>3</v>
      </c>
      <c r="X5">
        <v>7</v>
      </c>
      <c r="Y5">
        <v>7</v>
      </c>
      <c r="Z5">
        <v>3</v>
      </c>
      <c r="AA5" t="s">
        <v>491</v>
      </c>
      <c r="AB5" t="s">
        <v>53</v>
      </c>
      <c r="AC5">
        <v>6</v>
      </c>
      <c r="AD5">
        <v>7</v>
      </c>
      <c r="AE5">
        <v>3</v>
      </c>
      <c r="AF5">
        <v>5</v>
      </c>
      <c r="AG5">
        <v>1</v>
      </c>
      <c r="AH5">
        <v>7</v>
      </c>
      <c r="AI5">
        <v>5</v>
      </c>
      <c r="AJ5">
        <v>7</v>
      </c>
      <c r="AK5">
        <v>7</v>
      </c>
      <c r="AL5">
        <v>7</v>
      </c>
      <c r="AM5">
        <v>2</v>
      </c>
      <c r="AN5">
        <v>6</v>
      </c>
      <c r="AO5">
        <v>3</v>
      </c>
      <c r="AP5">
        <v>6</v>
      </c>
      <c r="AT5">
        <v>5</v>
      </c>
      <c r="AU5">
        <v>4</v>
      </c>
      <c r="AV5">
        <v>5</v>
      </c>
      <c r="BC5">
        <v>3</v>
      </c>
      <c r="BD5">
        <v>3</v>
      </c>
      <c r="BE5">
        <v>6</v>
      </c>
      <c r="BF5">
        <v>5</v>
      </c>
      <c r="BG5">
        <v>4</v>
      </c>
      <c r="BH5">
        <v>6</v>
      </c>
      <c r="BI5">
        <v>3</v>
      </c>
      <c r="BJ5">
        <v>3</v>
      </c>
      <c r="BK5">
        <v>5</v>
      </c>
      <c r="BL5">
        <v>5</v>
      </c>
      <c r="BM5">
        <v>4</v>
      </c>
      <c r="BN5">
        <v>5</v>
      </c>
      <c r="BO5">
        <v>3</v>
      </c>
      <c r="BP5" s="9">
        <f t="shared" si="0"/>
        <v>7</v>
      </c>
      <c r="BQ5" s="10">
        <f t="shared" si="1"/>
        <v>7</v>
      </c>
      <c r="BR5" s="9">
        <f t="shared" si="2"/>
        <v>-1</v>
      </c>
      <c r="BS5" s="10">
        <f t="shared" si="3"/>
        <v>-2</v>
      </c>
      <c r="BT5" s="10">
        <f t="shared" si="4"/>
        <v>-1</v>
      </c>
      <c r="BU5" s="10">
        <f t="shared" si="5"/>
        <v>0</v>
      </c>
      <c r="BV5" s="9">
        <f t="shared" si="6"/>
        <v>4.4444444444444446</v>
      </c>
      <c r="BW5" s="9">
        <f t="shared" si="8"/>
        <v>4.2</v>
      </c>
      <c r="BX5" s="10">
        <f t="shared" si="9"/>
        <v>4.666666666666667</v>
      </c>
      <c r="BY5">
        <f t="shared" si="10"/>
        <v>4</v>
      </c>
      <c r="BZ5" t="str">
        <f>VLOOKUP(J5,Pre!$J$1:$BG$254,2,0)</f>
        <v>Juntos por el Cambio</v>
      </c>
      <c r="CA5">
        <f t="shared" si="11"/>
        <v>4.4444444444444446</v>
      </c>
      <c r="CB5">
        <f t="shared" si="12"/>
        <v>-0.66666666666666652</v>
      </c>
      <c r="CC5">
        <f t="shared" si="13"/>
        <v>1</v>
      </c>
      <c r="CD5">
        <f t="shared" si="14"/>
        <v>1</v>
      </c>
      <c r="CE5">
        <f t="shared" si="7"/>
        <v>1.3333333333333335</v>
      </c>
      <c r="CF5" t="str">
        <f t="shared" si="15"/>
        <v>si</v>
      </c>
      <c r="CG5" t="str">
        <f t="shared" si="16"/>
        <v>si</v>
      </c>
      <c r="CH5" t="str">
        <f t="shared" si="17"/>
        <v>si</v>
      </c>
      <c r="CI5" t="str">
        <f t="shared" si="18"/>
        <v>no</v>
      </c>
    </row>
    <row r="6" spans="1:87" x14ac:dyDescent="0.2">
      <c r="A6">
        <v>118385460353</v>
      </c>
      <c r="B6">
        <v>451538865</v>
      </c>
      <c r="C6" s="1">
        <v>45140.594861111109</v>
      </c>
      <c r="D6" s="1">
        <v>45140.597812499997</v>
      </c>
      <c r="E6" t="s">
        <v>474</v>
      </c>
      <c r="J6">
        <v>881</v>
      </c>
      <c r="K6">
        <v>1</v>
      </c>
      <c r="L6">
        <v>2</v>
      </c>
      <c r="M6">
        <v>1</v>
      </c>
      <c r="N6">
        <v>0</v>
      </c>
      <c r="O6">
        <v>7</v>
      </c>
      <c r="P6">
        <v>1</v>
      </c>
      <c r="Q6">
        <v>7</v>
      </c>
      <c r="R6">
        <v>1</v>
      </c>
      <c r="S6">
        <v>1</v>
      </c>
      <c r="T6">
        <v>7</v>
      </c>
      <c r="U6">
        <v>7</v>
      </c>
      <c r="V6">
        <v>7</v>
      </c>
      <c r="W6">
        <v>7</v>
      </c>
      <c r="X6">
        <v>7</v>
      </c>
      <c r="Y6">
        <v>7</v>
      </c>
      <c r="Z6">
        <v>3</v>
      </c>
      <c r="AA6" t="s">
        <v>492</v>
      </c>
      <c r="AB6" t="s">
        <v>47</v>
      </c>
      <c r="AC6">
        <v>5</v>
      </c>
      <c r="AD6">
        <v>7</v>
      </c>
      <c r="AE6">
        <v>5</v>
      </c>
      <c r="AF6">
        <v>6</v>
      </c>
      <c r="AG6">
        <v>7</v>
      </c>
      <c r="AH6">
        <v>5</v>
      </c>
      <c r="AI6">
        <v>4</v>
      </c>
      <c r="AJ6">
        <v>6</v>
      </c>
      <c r="AK6">
        <v>6</v>
      </c>
      <c r="AL6">
        <v>7</v>
      </c>
      <c r="AM6">
        <v>7</v>
      </c>
      <c r="AN6">
        <v>6</v>
      </c>
      <c r="AO6">
        <v>7</v>
      </c>
      <c r="AP6">
        <v>7</v>
      </c>
      <c r="AQ6">
        <v>5</v>
      </c>
      <c r="AR6">
        <v>1</v>
      </c>
      <c r="AS6">
        <v>5</v>
      </c>
      <c r="BC6">
        <v>4</v>
      </c>
      <c r="BD6">
        <v>5</v>
      </c>
      <c r="BE6">
        <v>5</v>
      </c>
      <c r="BF6">
        <v>1</v>
      </c>
      <c r="BG6">
        <v>4</v>
      </c>
      <c r="BH6">
        <v>5</v>
      </c>
      <c r="BI6">
        <v>3</v>
      </c>
      <c r="BJ6">
        <v>3</v>
      </c>
      <c r="BK6">
        <v>2</v>
      </c>
      <c r="BL6">
        <v>6</v>
      </c>
      <c r="BM6">
        <v>6</v>
      </c>
      <c r="BN6">
        <v>6</v>
      </c>
      <c r="BO6">
        <v>7</v>
      </c>
      <c r="BP6" s="9">
        <f t="shared" si="0"/>
        <v>6.333333333333333</v>
      </c>
      <c r="BQ6" s="10">
        <f t="shared" si="1"/>
        <v>-1</v>
      </c>
      <c r="BR6" s="9">
        <f t="shared" si="2"/>
        <v>1.3333333333333333</v>
      </c>
      <c r="BS6" s="10">
        <f t="shared" si="3"/>
        <v>3</v>
      </c>
      <c r="BT6" s="10">
        <f t="shared" si="4"/>
        <v>1</v>
      </c>
      <c r="BU6" s="10">
        <f t="shared" si="5"/>
        <v>0</v>
      </c>
      <c r="BV6" s="9">
        <f t="shared" si="6"/>
        <v>4</v>
      </c>
      <c r="BW6" s="9">
        <f t="shared" si="8"/>
        <v>5.4</v>
      </c>
      <c r="BX6" s="10">
        <f t="shared" si="9"/>
        <v>3.6666666666666665</v>
      </c>
      <c r="BY6">
        <f t="shared" si="10"/>
        <v>10</v>
      </c>
      <c r="BZ6" t="str">
        <f>VLOOKUP(J6,Pre!$J$1:$BG$254,2,0)</f>
        <v>Juntos por el Cambio</v>
      </c>
      <c r="CA6">
        <f t="shared" si="11"/>
        <v>4</v>
      </c>
      <c r="CB6">
        <f t="shared" si="12"/>
        <v>0.66666666666666696</v>
      </c>
      <c r="CC6">
        <f t="shared" si="13"/>
        <v>2</v>
      </c>
      <c r="CD6">
        <f t="shared" si="14"/>
        <v>3</v>
      </c>
      <c r="CE6">
        <f t="shared" si="7"/>
        <v>2.0000000000000004</v>
      </c>
      <c r="CF6" t="str">
        <f t="shared" si="15"/>
        <v>si</v>
      </c>
      <c r="CG6" t="str">
        <f t="shared" si="16"/>
        <v>no</v>
      </c>
      <c r="CH6" t="str">
        <f t="shared" si="17"/>
        <v>si</v>
      </c>
      <c r="CI6" t="str">
        <f t="shared" si="18"/>
        <v>no</v>
      </c>
    </row>
    <row r="7" spans="1:87" x14ac:dyDescent="0.2">
      <c r="A7">
        <v>118385460107</v>
      </c>
      <c r="B7">
        <v>451538865</v>
      </c>
      <c r="C7" s="1">
        <v>45140.594710648147</v>
      </c>
      <c r="D7" s="1">
        <v>45140.597777777781</v>
      </c>
      <c r="E7" t="s">
        <v>470</v>
      </c>
      <c r="J7">
        <v>345</v>
      </c>
      <c r="K7">
        <v>0</v>
      </c>
      <c r="L7">
        <v>3</v>
      </c>
      <c r="M7">
        <v>1</v>
      </c>
      <c r="N7">
        <v>0</v>
      </c>
      <c r="O7">
        <v>6</v>
      </c>
      <c r="P7">
        <v>1</v>
      </c>
      <c r="Q7">
        <v>5</v>
      </c>
      <c r="R7">
        <v>2</v>
      </c>
      <c r="S7">
        <v>2</v>
      </c>
      <c r="T7">
        <v>6</v>
      </c>
      <c r="U7">
        <v>6</v>
      </c>
      <c r="V7">
        <v>5</v>
      </c>
      <c r="W7">
        <v>4</v>
      </c>
      <c r="X7">
        <v>7</v>
      </c>
      <c r="Y7">
        <v>7</v>
      </c>
      <c r="Z7">
        <v>1</v>
      </c>
      <c r="AB7" t="s">
        <v>47</v>
      </c>
      <c r="AC7">
        <v>5</v>
      </c>
      <c r="AD7">
        <v>7</v>
      </c>
      <c r="AE7">
        <v>6</v>
      </c>
      <c r="AF7">
        <v>1</v>
      </c>
      <c r="AG7">
        <v>7</v>
      </c>
      <c r="AH7">
        <v>4</v>
      </c>
      <c r="AI7">
        <v>7</v>
      </c>
      <c r="AJ7">
        <v>7</v>
      </c>
      <c r="AK7">
        <v>1</v>
      </c>
      <c r="AL7">
        <v>7</v>
      </c>
      <c r="AM7">
        <v>5</v>
      </c>
      <c r="AN7">
        <v>5</v>
      </c>
      <c r="AO7">
        <v>7</v>
      </c>
      <c r="AP7">
        <v>6</v>
      </c>
      <c r="AQ7">
        <v>1</v>
      </c>
      <c r="AR7">
        <v>1</v>
      </c>
      <c r="AS7">
        <v>5</v>
      </c>
      <c r="BC7">
        <v>4</v>
      </c>
      <c r="BD7">
        <v>4</v>
      </c>
      <c r="BE7">
        <v>4</v>
      </c>
      <c r="BF7">
        <v>2</v>
      </c>
      <c r="BG7">
        <v>2</v>
      </c>
      <c r="BH7">
        <v>2</v>
      </c>
      <c r="BI7">
        <v>4</v>
      </c>
      <c r="BJ7">
        <v>4</v>
      </c>
      <c r="BK7">
        <v>4</v>
      </c>
      <c r="BL7">
        <v>4</v>
      </c>
      <c r="BM7">
        <v>4</v>
      </c>
      <c r="BN7">
        <v>4</v>
      </c>
      <c r="BO7">
        <v>8</v>
      </c>
      <c r="BP7" s="9">
        <f t="shared" si="0"/>
        <v>5</v>
      </c>
      <c r="BQ7" s="10">
        <f t="shared" si="1"/>
        <v>-1</v>
      </c>
      <c r="BR7" s="9">
        <f t="shared" si="2"/>
        <v>2</v>
      </c>
      <c r="BS7" s="10">
        <f t="shared" si="3"/>
        <v>2</v>
      </c>
      <c r="BT7" s="10">
        <f t="shared" si="4"/>
        <v>2</v>
      </c>
      <c r="BU7" s="10">
        <f t="shared" si="5"/>
        <v>2</v>
      </c>
      <c r="BV7" s="9">
        <f t="shared" si="6"/>
        <v>3.3333333333333335</v>
      </c>
      <c r="BW7" s="9">
        <f t="shared" si="8"/>
        <v>5</v>
      </c>
      <c r="BX7" s="10">
        <f t="shared" si="9"/>
        <v>2.3333333333333335</v>
      </c>
      <c r="BY7">
        <f t="shared" si="10"/>
        <v>6</v>
      </c>
      <c r="BZ7" t="str">
        <f>VLOOKUP(J7,Pre!$J$1:$BG$254,2,0)</f>
        <v>Juntos por el Cambio</v>
      </c>
      <c r="CA7">
        <f t="shared" si="11"/>
        <v>3.3333333333333335</v>
      </c>
      <c r="CB7">
        <f t="shared" si="12"/>
        <v>0.66666666666666652</v>
      </c>
      <c r="CC7">
        <f t="shared" si="13"/>
        <v>2</v>
      </c>
      <c r="CD7">
        <f t="shared" si="14"/>
        <v>2</v>
      </c>
      <c r="CE7">
        <f t="shared" si="7"/>
        <v>2</v>
      </c>
      <c r="CF7" t="str">
        <f t="shared" si="15"/>
        <v>si</v>
      </c>
      <c r="CG7" t="str">
        <f t="shared" si="16"/>
        <v>no</v>
      </c>
      <c r="CH7" t="str">
        <f t="shared" si="17"/>
        <v>si</v>
      </c>
      <c r="CI7" t="str">
        <f t="shared" si="18"/>
        <v>no</v>
      </c>
    </row>
    <row r="8" spans="1:87" x14ac:dyDescent="0.2">
      <c r="A8">
        <v>118381068917</v>
      </c>
      <c r="B8">
        <v>451538865</v>
      </c>
      <c r="C8" s="1">
        <v>45135.60460648148</v>
      </c>
      <c r="D8" s="1">
        <v>45135.608368055553</v>
      </c>
      <c r="E8" t="s">
        <v>494</v>
      </c>
      <c r="J8">
        <v>1284</v>
      </c>
      <c r="K8">
        <v>2</v>
      </c>
      <c r="L8">
        <v>3</v>
      </c>
      <c r="M8">
        <v>2</v>
      </c>
      <c r="N8">
        <v>0</v>
      </c>
      <c r="O8">
        <v>7</v>
      </c>
      <c r="P8">
        <v>1</v>
      </c>
      <c r="Q8">
        <v>1</v>
      </c>
      <c r="R8">
        <v>1</v>
      </c>
      <c r="S8">
        <v>1</v>
      </c>
      <c r="T8">
        <v>7</v>
      </c>
      <c r="U8">
        <v>7</v>
      </c>
      <c r="V8">
        <v>7</v>
      </c>
      <c r="W8">
        <v>7</v>
      </c>
      <c r="X8">
        <v>7</v>
      </c>
      <c r="Y8">
        <v>7</v>
      </c>
      <c r="Z8">
        <v>5</v>
      </c>
      <c r="AB8" t="s">
        <v>41</v>
      </c>
      <c r="AC8">
        <v>4</v>
      </c>
      <c r="AD8">
        <v>3</v>
      </c>
      <c r="AE8">
        <v>1</v>
      </c>
      <c r="AF8">
        <v>7</v>
      </c>
      <c r="AG8">
        <v>7</v>
      </c>
      <c r="AH8">
        <v>7</v>
      </c>
      <c r="AI8">
        <v>1</v>
      </c>
      <c r="AJ8">
        <v>4</v>
      </c>
      <c r="AK8">
        <v>3</v>
      </c>
      <c r="AL8">
        <v>4</v>
      </c>
      <c r="AM8">
        <v>7</v>
      </c>
      <c r="AN8">
        <v>7</v>
      </c>
      <c r="AO8">
        <v>4</v>
      </c>
      <c r="AP8">
        <v>7</v>
      </c>
      <c r="BC8">
        <v>1</v>
      </c>
      <c r="BD8">
        <v>4</v>
      </c>
      <c r="BE8">
        <v>4</v>
      </c>
      <c r="BF8">
        <v>4</v>
      </c>
      <c r="BG8">
        <v>4</v>
      </c>
      <c r="BH8">
        <v>4</v>
      </c>
      <c r="BI8">
        <v>4</v>
      </c>
      <c r="BJ8">
        <v>4</v>
      </c>
      <c r="BK8">
        <v>4</v>
      </c>
      <c r="BL8">
        <v>4</v>
      </c>
      <c r="BM8">
        <v>4</v>
      </c>
      <c r="BN8">
        <v>4</v>
      </c>
      <c r="BO8">
        <v>11</v>
      </c>
      <c r="BP8" s="9">
        <f t="shared" si="0"/>
        <v>3.6666666666666665</v>
      </c>
      <c r="BQ8" s="10">
        <f t="shared" si="1"/>
        <v>3</v>
      </c>
      <c r="BR8" s="9">
        <f t="shared" si="2"/>
        <v>1</v>
      </c>
      <c r="BS8" s="10">
        <f t="shared" si="3"/>
        <v>3</v>
      </c>
      <c r="BT8" s="10">
        <f t="shared" si="4"/>
        <v>0</v>
      </c>
      <c r="BU8" s="10">
        <f t="shared" si="5"/>
        <v>0</v>
      </c>
      <c r="BV8" s="9">
        <f t="shared" si="6"/>
        <v>3.6666666666666665</v>
      </c>
      <c r="BW8" s="9">
        <f t="shared" si="8"/>
        <v>4.5999999999999996</v>
      </c>
      <c r="BX8" s="10" t="e">
        <f t="shared" si="9"/>
        <v>#DIV/0!</v>
      </c>
      <c r="BY8">
        <f t="shared" si="10"/>
        <v>3</v>
      </c>
      <c r="BZ8" t="str">
        <f>VLOOKUP(J8,Pre!$J$1:$BG$254,2,0)</f>
        <v>Unión por la Patria (Frente de Todos)</v>
      </c>
      <c r="CA8">
        <f t="shared" si="11"/>
        <v>3.6666666666666665</v>
      </c>
      <c r="CB8">
        <f t="shared" si="12"/>
        <v>0</v>
      </c>
      <c r="CC8" t="str">
        <f t="shared" si="13"/>
        <v>N/A</v>
      </c>
      <c r="CD8">
        <f t="shared" si="14"/>
        <v>0</v>
      </c>
      <c r="CE8" t="str">
        <f t="shared" si="7"/>
        <v>N/A</v>
      </c>
      <c r="CF8" t="str">
        <f t="shared" si="15"/>
        <v>si</v>
      </c>
      <c r="CG8" t="str">
        <f t="shared" si="16"/>
        <v>si</v>
      </c>
      <c r="CH8" t="str">
        <f t="shared" si="17"/>
        <v>si</v>
      </c>
      <c r="CI8" t="str">
        <f t="shared" si="18"/>
        <v>si</v>
      </c>
    </row>
    <row r="9" spans="1:87" x14ac:dyDescent="0.2">
      <c r="A9">
        <v>118381068166</v>
      </c>
      <c r="B9">
        <v>451538865</v>
      </c>
      <c r="C9" s="1">
        <v>45135.604456018518</v>
      </c>
      <c r="D9" s="1">
        <v>45135.610127314816</v>
      </c>
      <c r="E9" t="s">
        <v>52</v>
      </c>
      <c r="J9">
        <v>1436</v>
      </c>
      <c r="K9">
        <v>1</v>
      </c>
      <c r="L9">
        <v>0</v>
      </c>
      <c r="M9">
        <v>1</v>
      </c>
      <c r="N9">
        <v>2</v>
      </c>
      <c r="O9">
        <v>7</v>
      </c>
      <c r="P9">
        <v>1</v>
      </c>
      <c r="Q9">
        <v>6</v>
      </c>
      <c r="R9">
        <v>1</v>
      </c>
      <c r="S9">
        <v>1</v>
      </c>
      <c r="T9">
        <v>7</v>
      </c>
      <c r="U9">
        <v>7</v>
      </c>
      <c r="V9">
        <v>3</v>
      </c>
      <c r="W9">
        <v>1</v>
      </c>
      <c r="X9">
        <v>7</v>
      </c>
      <c r="Y9">
        <v>7</v>
      </c>
      <c r="Z9">
        <v>1</v>
      </c>
      <c r="AA9" t="s">
        <v>493</v>
      </c>
      <c r="AB9" t="s">
        <v>53</v>
      </c>
      <c r="AC9">
        <v>7</v>
      </c>
      <c r="AD9">
        <v>7</v>
      </c>
      <c r="AE9">
        <v>5</v>
      </c>
      <c r="AF9">
        <v>7</v>
      </c>
      <c r="AG9">
        <v>1</v>
      </c>
      <c r="AH9">
        <v>7</v>
      </c>
      <c r="AI9">
        <v>1</v>
      </c>
      <c r="AJ9">
        <v>7</v>
      </c>
      <c r="AK9">
        <v>7</v>
      </c>
      <c r="AL9">
        <v>7</v>
      </c>
      <c r="AM9">
        <v>1</v>
      </c>
      <c r="AN9">
        <v>7</v>
      </c>
      <c r="AO9">
        <v>2</v>
      </c>
      <c r="AP9">
        <v>7</v>
      </c>
      <c r="AT9">
        <v>6</v>
      </c>
      <c r="AU9">
        <v>6</v>
      </c>
      <c r="AV9">
        <v>6</v>
      </c>
      <c r="BC9">
        <v>2</v>
      </c>
      <c r="BD9">
        <v>1</v>
      </c>
      <c r="BE9">
        <v>3</v>
      </c>
      <c r="BF9">
        <v>6</v>
      </c>
      <c r="BG9">
        <v>6</v>
      </c>
      <c r="BH9">
        <v>6</v>
      </c>
      <c r="BI9">
        <v>1</v>
      </c>
      <c r="BJ9">
        <v>1</v>
      </c>
      <c r="BK9">
        <v>1</v>
      </c>
      <c r="BL9">
        <v>6</v>
      </c>
      <c r="BM9">
        <v>6</v>
      </c>
      <c r="BN9">
        <v>6</v>
      </c>
      <c r="BO9">
        <v>8</v>
      </c>
      <c r="BP9" s="9">
        <f t="shared" si="0"/>
        <v>7</v>
      </c>
      <c r="BQ9" s="10">
        <f t="shared" si="1"/>
        <v>11</v>
      </c>
      <c r="BR9" s="9" t="e">
        <f t="shared" si="2"/>
        <v>#N/A</v>
      </c>
      <c r="BS9" s="10" t="e">
        <f t="shared" si="3"/>
        <v>#N/A</v>
      </c>
      <c r="BT9" s="10" t="e">
        <f t="shared" si="4"/>
        <v>#N/A</v>
      </c>
      <c r="BU9" s="10" t="e">
        <f t="shared" si="5"/>
        <v>#N/A</v>
      </c>
      <c r="BV9" s="9" t="e">
        <f t="shared" si="6"/>
        <v>#N/A</v>
      </c>
      <c r="BW9" s="9">
        <f t="shared" si="8"/>
        <v>4.2</v>
      </c>
      <c r="BX9" s="10">
        <f t="shared" si="9"/>
        <v>6</v>
      </c>
      <c r="BY9">
        <f t="shared" si="10"/>
        <v>15</v>
      </c>
      <c r="BZ9" t="e">
        <f>VLOOKUP(J9,Pre!$J$1:$BG$254,2,0)</f>
        <v>#N/A</v>
      </c>
      <c r="CA9" t="e">
        <f t="shared" si="11"/>
        <v>#N/A</v>
      </c>
      <c r="CB9" t="e">
        <f t="shared" si="12"/>
        <v>#N/A</v>
      </c>
      <c r="CC9">
        <f t="shared" si="13"/>
        <v>5</v>
      </c>
      <c r="CD9">
        <f t="shared" si="14"/>
        <v>5</v>
      </c>
      <c r="CE9">
        <f t="shared" si="7"/>
        <v>5</v>
      </c>
      <c r="CF9" t="str">
        <f t="shared" si="15"/>
        <v>no</v>
      </c>
      <c r="CG9" t="str">
        <f t="shared" si="16"/>
        <v>no</v>
      </c>
      <c r="CH9" t="str">
        <f t="shared" si="17"/>
        <v>no</v>
      </c>
      <c r="CI9" t="str">
        <f t="shared" si="18"/>
        <v>no</v>
      </c>
    </row>
    <row r="10" spans="1:87" x14ac:dyDescent="0.2">
      <c r="A10">
        <v>118381010226</v>
      </c>
      <c r="B10">
        <v>451538865</v>
      </c>
      <c r="C10" s="1">
        <v>45135.555972222224</v>
      </c>
      <c r="D10" s="1">
        <v>45135.558356481481</v>
      </c>
      <c r="E10" t="s">
        <v>496</v>
      </c>
      <c r="J10">
        <v>101</v>
      </c>
      <c r="K10">
        <v>2</v>
      </c>
      <c r="L10">
        <v>2</v>
      </c>
      <c r="M10">
        <v>2</v>
      </c>
      <c r="N10">
        <v>2</v>
      </c>
      <c r="O10">
        <v>4</v>
      </c>
      <c r="P10">
        <v>2</v>
      </c>
      <c r="Q10">
        <v>5</v>
      </c>
      <c r="R10">
        <v>2</v>
      </c>
      <c r="S10">
        <v>1</v>
      </c>
      <c r="T10">
        <v>7</v>
      </c>
      <c r="U10">
        <v>6</v>
      </c>
      <c r="V10">
        <v>4</v>
      </c>
      <c r="W10">
        <v>3</v>
      </c>
      <c r="X10">
        <v>4</v>
      </c>
      <c r="Y10">
        <v>5</v>
      </c>
      <c r="Z10">
        <v>3</v>
      </c>
      <c r="AB10" t="s">
        <v>43</v>
      </c>
      <c r="AC10">
        <v>7</v>
      </c>
      <c r="AD10">
        <v>4</v>
      </c>
      <c r="AE10">
        <v>3</v>
      </c>
      <c r="AF10">
        <v>4</v>
      </c>
      <c r="AG10">
        <v>1</v>
      </c>
      <c r="AH10">
        <v>7</v>
      </c>
      <c r="AI10">
        <v>4</v>
      </c>
      <c r="AJ10">
        <v>7</v>
      </c>
      <c r="AK10">
        <v>7</v>
      </c>
      <c r="AL10">
        <v>7</v>
      </c>
      <c r="AM10">
        <v>1</v>
      </c>
      <c r="AN10">
        <v>7</v>
      </c>
      <c r="AO10">
        <v>1</v>
      </c>
      <c r="AP10">
        <v>4</v>
      </c>
      <c r="AZ10">
        <v>3</v>
      </c>
      <c r="BA10">
        <v>3</v>
      </c>
      <c r="BB10">
        <v>3</v>
      </c>
      <c r="BC10">
        <v>3</v>
      </c>
      <c r="BD10">
        <v>3</v>
      </c>
      <c r="BE10">
        <v>3</v>
      </c>
      <c r="BF10">
        <v>3</v>
      </c>
      <c r="BG10">
        <v>3</v>
      </c>
      <c r="BH10">
        <v>3</v>
      </c>
      <c r="BI10">
        <v>3</v>
      </c>
      <c r="BJ10">
        <v>3</v>
      </c>
      <c r="BK10">
        <v>3</v>
      </c>
      <c r="BL10">
        <v>3</v>
      </c>
      <c r="BM10">
        <v>3</v>
      </c>
      <c r="BN10">
        <v>3</v>
      </c>
      <c r="BO10">
        <v>9</v>
      </c>
      <c r="BP10" s="9">
        <f t="shared" si="0"/>
        <v>7</v>
      </c>
      <c r="BQ10" s="10">
        <f t="shared" si="1"/>
        <v>9</v>
      </c>
      <c r="BR10" s="9">
        <f t="shared" si="2"/>
        <v>0</v>
      </c>
      <c r="BS10" s="10">
        <f t="shared" si="3"/>
        <v>0</v>
      </c>
      <c r="BT10" s="10">
        <f t="shared" si="4"/>
        <v>0</v>
      </c>
      <c r="BU10" s="10">
        <f t="shared" si="5"/>
        <v>0</v>
      </c>
      <c r="BV10" s="9">
        <f t="shared" si="6"/>
        <v>3</v>
      </c>
      <c r="BW10" s="9">
        <f t="shared" si="8"/>
        <v>3.8</v>
      </c>
      <c r="BX10" s="10">
        <f t="shared" si="9"/>
        <v>3</v>
      </c>
      <c r="BY10">
        <f t="shared" si="10"/>
        <v>0</v>
      </c>
      <c r="BZ10" t="str">
        <f>VLOOKUP(J10,Pre!$J$1:$BG$254,2,0)</f>
        <v>Frente de Izquierda</v>
      </c>
      <c r="CA10">
        <f t="shared" si="11"/>
        <v>3</v>
      </c>
      <c r="CB10">
        <f t="shared" si="12"/>
        <v>0</v>
      </c>
      <c r="CC10">
        <f t="shared" si="13"/>
        <v>0</v>
      </c>
      <c r="CD10">
        <f t="shared" si="14"/>
        <v>0</v>
      </c>
      <c r="CE10">
        <f t="shared" si="7"/>
        <v>0</v>
      </c>
      <c r="CF10" t="str">
        <f t="shared" si="15"/>
        <v>si</v>
      </c>
      <c r="CG10" t="str">
        <f t="shared" si="16"/>
        <v>si</v>
      </c>
      <c r="CH10" t="str">
        <f t="shared" si="17"/>
        <v>si</v>
      </c>
      <c r="CI10" t="str">
        <f t="shared" si="18"/>
        <v>si</v>
      </c>
    </row>
    <row r="11" spans="1:87" x14ac:dyDescent="0.2">
      <c r="A11">
        <v>118381009898</v>
      </c>
      <c r="B11">
        <v>451538865</v>
      </c>
      <c r="C11" s="1">
        <v>45135.55572916667</v>
      </c>
      <c r="D11" s="1">
        <v>45135.558668981481</v>
      </c>
      <c r="E11" t="s">
        <v>495</v>
      </c>
      <c r="J11">
        <v>1204</v>
      </c>
      <c r="K11">
        <v>1</v>
      </c>
      <c r="L11">
        <v>2</v>
      </c>
      <c r="M11">
        <v>2</v>
      </c>
      <c r="N11">
        <v>1</v>
      </c>
      <c r="O11">
        <v>7</v>
      </c>
      <c r="P11">
        <v>1</v>
      </c>
      <c r="Q11">
        <v>7</v>
      </c>
      <c r="R11">
        <v>1</v>
      </c>
      <c r="S11">
        <v>1</v>
      </c>
      <c r="T11">
        <v>7</v>
      </c>
      <c r="U11">
        <v>7</v>
      </c>
      <c r="V11">
        <v>7</v>
      </c>
      <c r="W11">
        <v>7</v>
      </c>
      <c r="X11">
        <v>7</v>
      </c>
      <c r="Y11">
        <v>7</v>
      </c>
      <c r="Z11">
        <v>5</v>
      </c>
      <c r="AB11" t="s">
        <v>47</v>
      </c>
      <c r="AC11">
        <v>7</v>
      </c>
      <c r="AD11">
        <v>5</v>
      </c>
      <c r="AE11">
        <v>3</v>
      </c>
      <c r="AF11">
        <v>1</v>
      </c>
      <c r="AG11">
        <v>4</v>
      </c>
      <c r="AH11">
        <v>2</v>
      </c>
      <c r="AI11">
        <v>7</v>
      </c>
      <c r="AJ11">
        <v>7</v>
      </c>
      <c r="AK11">
        <v>7</v>
      </c>
      <c r="AL11">
        <v>6</v>
      </c>
      <c r="AM11">
        <v>4</v>
      </c>
      <c r="AN11">
        <v>7</v>
      </c>
      <c r="AO11">
        <v>5</v>
      </c>
      <c r="AP11">
        <v>7</v>
      </c>
      <c r="AQ11">
        <v>5</v>
      </c>
      <c r="AR11">
        <v>4</v>
      </c>
      <c r="AS11">
        <v>5</v>
      </c>
      <c r="BC11">
        <v>6</v>
      </c>
      <c r="BD11">
        <v>6</v>
      </c>
      <c r="BE11">
        <v>6</v>
      </c>
      <c r="BF11">
        <v>3</v>
      </c>
      <c r="BG11">
        <v>2</v>
      </c>
      <c r="BH11">
        <v>4</v>
      </c>
      <c r="BI11">
        <v>6</v>
      </c>
      <c r="BJ11">
        <v>6</v>
      </c>
      <c r="BK11">
        <v>6</v>
      </c>
      <c r="BL11">
        <v>4</v>
      </c>
      <c r="BM11">
        <v>3</v>
      </c>
      <c r="BN11">
        <v>3</v>
      </c>
      <c r="BO11">
        <v>7</v>
      </c>
      <c r="BP11" s="9">
        <f t="shared" si="0"/>
        <v>6.666666666666667</v>
      </c>
      <c r="BQ11" s="10">
        <f t="shared" si="1"/>
        <v>5</v>
      </c>
      <c r="BR11" s="9">
        <f t="shared" si="2"/>
        <v>3</v>
      </c>
      <c r="BS11" s="10">
        <f t="shared" si="3"/>
        <v>3</v>
      </c>
      <c r="BT11" s="10">
        <f t="shared" si="4"/>
        <v>4</v>
      </c>
      <c r="BU11" s="10">
        <f t="shared" si="5"/>
        <v>2</v>
      </c>
      <c r="BV11" s="9">
        <f t="shared" si="6"/>
        <v>4.1111111111111107</v>
      </c>
      <c r="BW11" s="9">
        <f t="shared" si="8"/>
        <v>3.4</v>
      </c>
      <c r="BX11" s="10">
        <f t="shared" si="9"/>
        <v>4.666666666666667</v>
      </c>
      <c r="BY11">
        <f t="shared" si="10"/>
        <v>9</v>
      </c>
      <c r="BZ11" t="str">
        <f>VLOOKUP(J11,Pre!$J$1:$BG$254,2,0)</f>
        <v>Juntos por el Cambio</v>
      </c>
      <c r="CA11">
        <f t="shared" si="11"/>
        <v>4.1111111111111107</v>
      </c>
      <c r="CB11">
        <f t="shared" si="12"/>
        <v>2.3333333333333335</v>
      </c>
      <c r="CC11">
        <f t="shared" si="13"/>
        <v>4</v>
      </c>
      <c r="CD11">
        <f t="shared" si="14"/>
        <v>4</v>
      </c>
      <c r="CE11">
        <f t="shared" si="7"/>
        <v>3</v>
      </c>
      <c r="CF11" t="str">
        <f t="shared" si="15"/>
        <v>si</v>
      </c>
      <c r="CG11" t="str">
        <f t="shared" si="16"/>
        <v>si</v>
      </c>
      <c r="CH11" t="str">
        <f t="shared" si="17"/>
        <v>si</v>
      </c>
      <c r="CI11" t="str">
        <f t="shared" si="18"/>
        <v>no</v>
      </c>
    </row>
    <row r="12" spans="1:87" x14ac:dyDescent="0.2">
      <c r="A12">
        <v>118380853654</v>
      </c>
      <c r="B12">
        <v>451538865</v>
      </c>
      <c r="C12" s="1">
        <v>45135.433171296296</v>
      </c>
      <c r="D12" s="1">
        <v>45135.436863425923</v>
      </c>
      <c r="E12" t="s">
        <v>498</v>
      </c>
      <c r="J12">
        <v>1180</v>
      </c>
      <c r="K12">
        <v>1</v>
      </c>
      <c r="L12">
        <v>2</v>
      </c>
      <c r="M12">
        <v>1</v>
      </c>
      <c r="N12">
        <v>1</v>
      </c>
      <c r="O12">
        <v>1</v>
      </c>
      <c r="P12">
        <v>1</v>
      </c>
      <c r="Q12">
        <v>7</v>
      </c>
      <c r="R12">
        <v>1</v>
      </c>
      <c r="S12">
        <v>1</v>
      </c>
      <c r="T12">
        <v>7</v>
      </c>
      <c r="U12">
        <v>7</v>
      </c>
      <c r="V12">
        <v>7</v>
      </c>
      <c r="W12">
        <v>7</v>
      </c>
      <c r="X12">
        <v>7</v>
      </c>
      <c r="Y12">
        <v>7</v>
      </c>
      <c r="Z12">
        <v>6</v>
      </c>
      <c r="AB12" t="s">
        <v>47</v>
      </c>
      <c r="AC12">
        <v>5</v>
      </c>
      <c r="AD12">
        <v>7</v>
      </c>
      <c r="AE12">
        <v>2</v>
      </c>
      <c r="AF12">
        <v>2</v>
      </c>
      <c r="AG12">
        <v>4</v>
      </c>
      <c r="AH12">
        <v>5</v>
      </c>
      <c r="AI12">
        <v>7</v>
      </c>
      <c r="AJ12">
        <v>7</v>
      </c>
      <c r="AK12">
        <v>7</v>
      </c>
      <c r="AL12">
        <v>7</v>
      </c>
      <c r="AM12">
        <v>1</v>
      </c>
      <c r="AN12">
        <v>5</v>
      </c>
      <c r="AO12">
        <v>1</v>
      </c>
      <c r="AP12">
        <v>7</v>
      </c>
      <c r="AQ12">
        <v>6</v>
      </c>
      <c r="AR12">
        <v>1</v>
      </c>
      <c r="AS12">
        <v>4</v>
      </c>
      <c r="BC12">
        <v>4</v>
      </c>
      <c r="BD12">
        <v>4</v>
      </c>
      <c r="BE12">
        <v>6</v>
      </c>
      <c r="BF12">
        <v>4</v>
      </c>
      <c r="BG12">
        <v>4</v>
      </c>
      <c r="BH12">
        <v>6</v>
      </c>
      <c r="BI12">
        <v>3</v>
      </c>
      <c r="BJ12">
        <v>1</v>
      </c>
      <c r="BK12">
        <v>3</v>
      </c>
      <c r="BL12">
        <v>3</v>
      </c>
      <c r="BM12">
        <v>3</v>
      </c>
      <c r="BN12">
        <v>4</v>
      </c>
      <c r="BO12">
        <v>5</v>
      </c>
      <c r="BP12" s="9">
        <f t="shared" si="0"/>
        <v>7</v>
      </c>
      <c r="BQ12" s="10">
        <f t="shared" si="1"/>
        <v>10</v>
      </c>
      <c r="BR12" s="9">
        <f t="shared" si="2"/>
        <v>0</v>
      </c>
      <c r="BS12" s="10">
        <f t="shared" si="3"/>
        <v>0</v>
      </c>
      <c r="BT12" s="10">
        <f t="shared" si="4"/>
        <v>0</v>
      </c>
      <c r="BU12" s="10">
        <f t="shared" si="5"/>
        <v>0</v>
      </c>
      <c r="BV12" s="9">
        <f t="shared" si="6"/>
        <v>3.4444444444444446</v>
      </c>
      <c r="BW12" s="9">
        <f t="shared" si="8"/>
        <v>4</v>
      </c>
      <c r="BX12" s="10">
        <f t="shared" si="9"/>
        <v>3.6666666666666665</v>
      </c>
      <c r="BY12">
        <f t="shared" si="10"/>
        <v>7</v>
      </c>
      <c r="BZ12" t="str">
        <f>VLOOKUP(J12,Pre!$J$1:$BG$254,2,0)</f>
        <v>Juntos por el Cambio</v>
      </c>
      <c r="CA12">
        <f t="shared" si="11"/>
        <v>3.4444444444444446</v>
      </c>
      <c r="CB12">
        <f t="shared" si="12"/>
        <v>1.3333333333333335</v>
      </c>
      <c r="CC12">
        <f t="shared" si="13"/>
        <v>3</v>
      </c>
      <c r="CD12">
        <f t="shared" si="14"/>
        <v>3</v>
      </c>
      <c r="CE12">
        <f t="shared" si="7"/>
        <v>2.3333333333333335</v>
      </c>
      <c r="CF12" t="str">
        <f t="shared" si="15"/>
        <v>si</v>
      </c>
      <c r="CG12" t="str">
        <f t="shared" si="16"/>
        <v>no</v>
      </c>
      <c r="CH12" t="str">
        <f t="shared" si="17"/>
        <v>si</v>
      </c>
      <c r="CI12" t="str">
        <f t="shared" si="18"/>
        <v>no</v>
      </c>
    </row>
    <row r="13" spans="1:87" x14ac:dyDescent="0.2">
      <c r="A13">
        <v>118380853487</v>
      </c>
      <c r="B13">
        <v>451538865</v>
      </c>
      <c r="C13" s="1">
        <v>45135.433032407411</v>
      </c>
      <c r="D13" s="1">
        <v>45135.437800925924</v>
      </c>
      <c r="E13" t="s">
        <v>497</v>
      </c>
      <c r="J13">
        <v>1264</v>
      </c>
      <c r="K13">
        <v>0</v>
      </c>
      <c r="L13">
        <v>2</v>
      </c>
      <c r="M13">
        <v>2</v>
      </c>
      <c r="N13">
        <v>0</v>
      </c>
      <c r="O13">
        <v>7</v>
      </c>
      <c r="P13">
        <v>1</v>
      </c>
      <c r="Q13">
        <v>7</v>
      </c>
      <c r="R13">
        <v>1</v>
      </c>
      <c r="S13">
        <v>1</v>
      </c>
      <c r="T13">
        <v>7</v>
      </c>
      <c r="U13">
        <v>7</v>
      </c>
      <c r="V13">
        <v>7</v>
      </c>
      <c r="W13">
        <v>4</v>
      </c>
      <c r="X13">
        <v>7</v>
      </c>
      <c r="Y13">
        <v>7</v>
      </c>
      <c r="Z13">
        <v>4</v>
      </c>
      <c r="AB13" t="s">
        <v>53</v>
      </c>
      <c r="AC13">
        <v>7</v>
      </c>
      <c r="AD13">
        <v>7</v>
      </c>
      <c r="AE13">
        <v>4</v>
      </c>
      <c r="AF13">
        <v>7</v>
      </c>
      <c r="AG13">
        <v>2</v>
      </c>
      <c r="AH13">
        <v>7</v>
      </c>
      <c r="AI13">
        <v>1</v>
      </c>
      <c r="AJ13">
        <v>6</v>
      </c>
      <c r="AK13">
        <v>6</v>
      </c>
      <c r="AL13">
        <v>7</v>
      </c>
      <c r="AM13">
        <v>4</v>
      </c>
      <c r="AN13">
        <v>7</v>
      </c>
      <c r="AO13">
        <v>1</v>
      </c>
      <c r="AP13">
        <v>7</v>
      </c>
      <c r="AT13">
        <v>6</v>
      </c>
      <c r="AU13">
        <v>3</v>
      </c>
      <c r="AV13">
        <v>6</v>
      </c>
      <c r="BC13">
        <v>3</v>
      </c>
      <c r="BD13">
        <v>3</v>
      </c>
      <c r="BE13">
        <v>6</v>
      </c>
      <c r="BF13">
        <v>3</v>
      </c>
      <c r="BG13">
        <v>4</v>
      </c>
      <c r="BH13">
        <v>4</v>
      </c>
      <c r="BI13">
        <v>3</v>
      </c>
      <c r="BJ13">
        <v>3</v>
      </c>
      <c r="BK13">
        <v>3</v>
      </c>
      <c r="BL13">
        <v>3</v>
      </c>
      <c r="BM13">
        <v>3</v>
      </c>
      <c r="BN13">
        <v>3</v>
      </c>
      <c r="BO13">
        <v>7</v>
      </c>
      <c r="BP13" s="9">
        <f t="shared" si="0"/>
        <v>6.333333333333333</v>
      </c>
      <c r="BQ13" s="10">
        <f t="shared" si="1"/>
        <v>9</v>
      </c>
      <c r="BR13" s="9">
        <f t="shared" si="2"/>
        <v>-0.33333333333333331</v>
      </c>
      <c r="BS13" s="10">
        <f t="shared" si="3"/>
        <v>0</v>
      </c>
      <c r="BT13" s="10">
        <f t="shared" si="4"/>
        <v>1</v>
      </c>
      <c r="BU13" s="10">
        <f t="shared" si="5"/>
        <v>-2</v>
      </c>
      <c r="BV13" s="9">
        <f t="shared" si="6"/>
        <v>3.3333333333333335</v>
      </c>
      <c r="BW13" s="9">
        <f t="shared" si="8"/>
        <v>4.2</v>
      </c>
      <c r="BX13" s="10">
        <f t="shared" si="9"/>
        <v>5</v>
      </c>
      <c r="BY13">
        <f t="shared" si="10"/>
        <v>3</v>
      </c>
      <c r="BZ13" t="str">
        <f>VLOOKUP(J13,Pre!$J$1:$BG$254,2,0)</f>
        <v>Unión por la Patria (Frente de Todos)</v>
      </c>
      <c r="CA13">
        <f t="shared" si="11"/>
        <v>3.3333333333333335</v>
      </c>
      <c r="CB13">
        <f t="shared" si="12"/>
        <v>1</v>
      </c>
      <c r="CC13">
        <f t="shared" si="13"/>
        <v>1</v>
      </c>
      <c r="CD13">
        <f t="shared" si="14"/>
        <v>1</v>
      </c>
      <c r="CE13">
        <f t="shared" si="7"/>
        <v>0.66666666666666652</v>
      </c>
      <c r="CF13" t="str">
        <f t="shared" si="15"/>
        <v>si</v>
      </c>
      <c r="CG13" t="str">
        <f t="shared" si="16"/>
        <v>si</v>
      </c>
      <c r="CH13" t="str">
        <f t="shared" si="17"/>
        <v>si</v>
      </c>
      <c r="CI13" t="str">
        <f t="shared" si="18"/>
        <v>no</v>
      </c>
    </row>
    <row r="14" spans="1:87" x14ac:dyDescent="0.2">
      <c r="A14">
        <v>118378782204</v>
      </c>
      <c r="B14">
        <v>451538865</v>
      </c>
      <c r="C14" s="1">
        <v>45133.57240740741</v>
      </c>
      <c r="D14" s="1">
        <v>45133.575092592589</v>
      </c>
      <c r="E14" t="s">
        <v>59</v>
      </c>
      <c r="J14">
        <v>1220</v>
      </c>
      <c r="K14">
        <v>1</v>
      </c>
      <c r="L14">
        <v>2</v>
      </c>
      <c r="M14">
        <v>3</v>
      </c>
      <c r="N14">
        <v>0</v>
      </c>
      <c r="O14">
        <v>7</v>
      </c>
      <c r="P14">
        <v>1</v>
      </c>
      <c r="Q14">
        <v>7</v>
      </c>
      <c r="R14">
        <v>1</v>
      </c>
      <c r="S14">
        <v>2</v>
      </c>
      <c r="T14">
        <v>7</v>
      </c>
      <c r="U14">
        <v>6</v>
      </c>
      <c r="V14">
        <v>6</v>
      </c>
      <c r="W14">
        <v>5</v>
      </c>
      <c r="X14">
        <v>6</v>
      </c>
      <c r="Y14">
        <v>6</v>
      </c>
      <c r="Z14">
        <v>3</v>
      </c>
      <c r="AB14" t="s">
        <v>53</v>
      </c>
      <c r="AC14">
        <v>5</v>
      </c>
      <c r="AD14">
        <v>6</v>
      </c>
      <c r="AE14">
        <v>6</v>
      </c>
      <c r="AF14">
        <v>5</v>
      </c>
      <c r="AG14">
        <v>3</v>
      </c>
      <c r="AH14">
        <v>6</v>
      </c>
      <c r="AI14">
        <v>4</v>
      </c>
      <c r="AJ14">
        <v>6</v>
      </c>
      <c r="AK14">
        <v>5</v>
      </c>
      <c r="AL14">
        <v>6</v>
      </c>
      <c r="AM14">
        <v>5</v>
      </c>
      <c r="AN14">
        <v>6</v>
      </c>
      <c r="AO14">
        <v>5</v>
      </c>
      <c r="AP14">
        <v>4</v>
      </c>
      <c r="AT14">
        <v>4</v>
      </c>
      <c r="AU14">
        <v>4</v>
      </c>
      <c r="AV14">
        <v>5</v>
      </c>
      <c r="BC14">
        <v>3</v>
      </c>
      <c r="BD14">
        <v>4</v>
      </c>
      <c r="BE14">
        <v>4</v>
      </c>
      <c r="BF14">
        <v>5</v>
      </c>
      <c r="BG14">
        <v>5</v>
      </c>
      <c r="BH14">
        <v>5</v>
      </c>
      <c r="BI14">
        <v>2</v>
      </c>
      <c r="BJ14">
        <v>2</v>
      </c>
      <c r="BK14">
        <v>3</v>
      </c>
      <c r="BL14">
        <v>4</v>
      </c>
      <c r="BM14">
        <v>3</v>
      </c>
      <c r="BN14">
        <v>4</v>
      </c>
      <c r="BO14">
        <v>8</v>
      </c>
      <c r="BP14" s="9">
        <f t="shared" si="0"/>
        <v>5.666666666666667</v>
      </c>
      <c r="BQ14" s="10">
        <f t="shared" si="1"/>
        <v>0</v>
      </c>
      <c r="BR14" s="9">
        <f t="shared" si="2"/>
        <v>1.3333333333333333</v>
      </c>
      <c r="BS14" s="10">
        <f t="shared" si="3"/>
        <v>2</v>
      </c>
      <c r="BT14" s="10">
        <f t="shared" si="4"/>
        <v>1</v>
      </c>
      <c r="BU14" s="10">
        <f t="shared" si="5"/>
        <v>1</v>
      </c>
      <c r="BV14" s="9">
        <f t="shared" si="6"/>
        <v>3.2222222222222223</v>
      </c>
      <c r="BW14" s="9">
        <f t="shared" si="8"/>
        <v>4.8</v>
      </c>
      <c r="BX14" s="10">
        <f t="shared" si="9"/>
        <v>4.333333333333333</v>
      </c>
      <c r="BY14">
        <f t="shared" si="10"/>
        <v>8</v>
      </c>
      <c r="BZ14" t="str">
        <f>VLOOKUP(J14,Pre!$J$1:$BG$254,2,0)</f>
        <v>Unión por la Patria (Frente de Todos)</v>
      </c>
      <c r="CA14">
        <f t="shared" si="11"/>
        <v>3.2222222222222223</v>
      </c>
      <c r="CB14">
        <f t="shared" si="12"/>
        <v>2</v>
      </c>
      <c r="CC14">
        <f t="shared" si="13"/>
        <v>3</v>
      </c>
      <c r="CD14">
        <f t="shared" si="14"/>
        <v>3</v>
      </c>
      <c r="CE14">
        <f t="shared" si="7"/>
        <v>2.6666666666666665</v>
      </c>
      <c r="CF14" t="str">
        <f t="shared" si="15"/>
        <v>si</v>
      </c>
      <c r="CG14" t="str">
        <f t="shared" si="16"/>
        <v>si</v>
      </c>
      <c r="CH14" t="str">
        <f t="shared" si="17"/>
        <v>si</v>
      </c>
      <c r="CI14" t="str">
        <f t="shared" si="18"/>
        <v>no</v>
      </c>
    </row>
    <row r="15" spans="1:87" x14ac:dyDescent="0.2">
      <c r="A15">
        <v>118378782374</v>
      </c>
      <c r="B15">
        <v>451538865</v>
      </c>
      <c r="C15" s="1">
        <v>45133.57236111111</v>
      </c>
      <c r="D15" s="1">
        <v>45133.575138888889</v>
      </c>
      <c r="E15" t="s">
        <v>87</v>
      </c>
      <c r="J15">
        <v>1160</v>
      </c>
      <c r="K15">
        <v>0</v>
      </c>
      <c r="L15">
        <v>2</v>
      </c>
      <c r="M15">
        <v>2</v>
      </c>
      <c r="N15">
        <v>0</v>
      </c>
      <c r="O15">
        <v>7</v>
      </c>
      <c r="P15">
        <v>1</v>
      </c>
      <c r="Q15">
        <v>7</v>
      </c>
      <c r="R15">
        <v>1</v>
      </c>
      <c r="S15">
        <v>1</v>
      </c>
      <c r="T15">
        <v>7</v>
      </c>
      <c r="U15">
        <v>7</v>
      </c>
      <c r="V15">
        <v>7</v>
      </c>
      <c r="W15">
        <v>5</v>
      </c>
      <c r="X15">
        <v>7</v>
      </c>
      <c r="Y15">
        <v>6</v>
      </c>
      <c r="Z15">
        <v>2</v>
      </c>
      <c r="AB15" t="s">
        <v>43</v>
      </c>
      <c r="AC15">
        <v>4</v>
      </c>
      <c r="AD15">
        <v>3</v>
      </c>
      <c r="AE15">
        <v>4</v>
      </c>
      <c r="AF15">
        <v>5</v>
      </c>
      <c r="AG15">
        <v>2</v>
      </c>
      <c r="AH15">
        <v>4</v>
      </c>
      <c r="AI15">
        <v>5</v>
      </c>
      <c r="AJ15">
        <v>5</v>
      </c>
      <c r="AK15">
        <v>4</v>
      </c>
      <c r="AL15">
        <v>7</v>
      </c>
      <c r="AM15">
        <v>3</v>
      </c>
      <c r="AN15">
        <v>7</v>
      </c>
      <c r="AO15">
        <v>3</v>
      </c>
      <c r="AP15">
        <v>4</v>
      </c>
      <c r="AZ15">
        <v>5</v>
      </c>
      <c r="BA15">
        <v>3</v>
      </c>
      <c r="BB15">
        <v>4</v>
      </c>
      <c r="BC15">
        <v>5</v>
      </c>
      <c r="BD15">
        <v>5</v>
      </c>
      <c r="BE15">
        <v>5</v>
      </c>
      <c r="BF15">
        <v>5</v>
      </c>
      <c r="BG15">
        <v>5</v>
      </c>
      <c r="BH15">
        <v>5</v>
      </c>
      <c r="BI15">
        <v>5</v>
      </c>
      <c r="BJ15">
        <v>5</v>
      </c>
      <c r="BK15">
        <v>5</v>
      </c>
      <c r="BL15">
        <v>5</v>
      </c>
      <c r="BM15">
        <v>5</v>
      </c>
      <c r="BN15">
        <v>5</v>
      </c>
      <c r="BO15">
        <v>10</v>
      </c>
      <c r="BP15" s="9">
        <f t="shared" si="0"/>
        <v>5.333333333333333</v>
      </c>
      <c r="BQ15" s="10">
        <f t="shared" si="1"/>
        <v>5</v>
      </c>
      <c r="BR15" s="9">
        <f t="shared" si="2"/>
        <v>0</v>
      </c>
      <c r="BS15" s="10">
        <f t="shared" si="3"/>
        <v>0</v>
      </c>
      <c r="BT15" s="10">
        <f t="shared" si="4"/>
        <v>0</v>
      </c>
      <c r="BU15" s="10">
        <f t="shared" si="5"/>
        <v>0</v>
      </c>
      <c r="BV15" s="9">
        <f t="shared" si="6"/>
        <v>5</v>
      </c>
      <c r="BW15" s="9">
        <f t="shared" si="8"/>
        <v>4</v>
      </c>
      <c r="BX15" s="10">
        <f t="shared" si="9"/>
        <v>4</v>
      </c>
      <c r="BY15">
        <f t="shared" si="10"/>
        <v>0</v>
      </c>
      <c r="BZ15" t="str">
        <f>VLOOKUP(J15,Pre!$J$1:$BG$254,2,0)</f>
        <v>Frente de Izquierda</v>
      </c>
      <c r="CA15">
        <f t="shared" si="11"/>
        <v>5</v>
      </c>
      <c r="CB15">
        <f t="shared" si="12"/>
        <v>0</v>
      </c>
      <c r="CC15">
        <f t="shared" si="13"/>
        <v>0</v>
      </c>
      <c r="CD15">
        <f t="shared" si="14"/>
        <v>0</v>
      </c>
      <c r="CE15">
        <f t="shared" si="7"/>
        <v>0</v>
      </c>
      <c r="CF15" t="str">
        <f t="shared" si="15"/>
        <v>si</v>
      </c>
      <c r="CG15" t="str">
        <f t="shared" si="16"/>
        <v>si</v>
      </c>
      <c r="CH15" t="str">
        <f t="shared" si="17"/>
        <v>si</v>
      </c>
      <c r="CI15" t="str">
        <f t="shared" si="18"/>
        <v>no</v>
      </c>
    </row>
    <row r="16" spans="1:87" x14ac:dyDescent="0.2">
      <c r="A16">
        <v>118377628443</v>
      </c>
      <c r="B16">
        <v>451538865</v>
      </c>
      <c r="C16" s="1">
        <v>45132.491597222222</v>
      </c>
      <c r="D16" s="1">
        <v>45132.49658564815</v>
      </c>
      <c r="E16" t="s">
        <v>311</v>
      </c>
      <c r="J16">
        <v>1268</v>
      </c>
      <c r="K16">
        <v>1</v>
      </c>
      <c r="L16">
        <v>1</v>
      </c>
      <c r="M16">
        <v>3</v>
      </c>
      <c r="N16">
        <v>1</v>
      </c>
      <c r="O16">
        <v>7</v>
      </c>
      <c r="P16">
        <v>1</v>
      </c>
      <c r="Q16">
        <v>7</v>
      </c>
      <c r="R16">
        <v>1</v>
      </c>
      <c r="S16">
        <v>1</v>
      </c>
      <c r="T16">
        <v>7</v>
      </c>
      <c r="U16">
        <v>7</v>
      </c>
      <c r="V16">
        <v>7</v>
      </c>
      <c r="W16">
        <v>7</v>
      </c>
      <c r="X16">
        <v>7</v>
      </c>
      <c r="Y16">
        <v>7</v>
      </c>
      <c r="Z16">
        <v>7</v>
      </c>
      <c r="AB16" t="s">
        <v>47</v>
      </c>
      <c r="AC16">
        <v>7</v>
      </c>
      <c r="AD16">
        <v>7</v>
      </c>
      <c r="AE16">
        <v>4</v>
      </c>
      <c r="AF16">
        <v>1</v>
      </c>
      <c r="AG16">
        <v>3</v>
      </c>
      <c r="AH16">
        <v>4</v>
      </c>
      <c r="AI16">
        <v>6</v>
      </c>
      <c r="AJ16">
        <v>6</v>
      </c>
      <c r="AK16">
        <v>6</v>
      </c>
      <c r="AL16">
        <v>7</v>
      </c>
      <c r="AM16">
        <v>1</v>
      </c>
      <c r="AN16">
        <v>7</v>
      </c>
      <c r="AO16">
        <v>2</v>
      </c>
      <c r="AP16">
        <v>7</v>
      </c>
      <c r="AQ16">
        <v>6</v>
      </c>
      <c r="AR16">
        <v>4</v>
      </c>
      <c r="AS16">
        <v>4</v>
      </c>
      <c r="BC16">
        <v>6</v>
      </c>
      <c r="BD16">
        <v>6</v>
      </c>
      <c r="BE16">
        <v>6</v>
      </c>
      <c r="BF16">
        <v>6</v>
      </c>
      <c r="BG16">
        <v>6</v>
      </c>
      <c r="BH16">
        <v>6</v>
      </c>
      <c r="BI16">
        <v>6</v>
      </c>
      <c r="BJ16">
        <v>6</v>
      </c>
      <c r="BK16">
        <v>6</v>
      </c>
      <c r="BL16">
        <v>6</v>
      </c>
      <c r="BM16">
        <v>6</v>
      </c>
      <c r="BN16">
        <v>6</v>
      </c>
      <c r="BO16">
        <v>5</v>
      </c>
      <c r="BP16" s="9">
        <f t="shared" si="0"/>
        <v>6.333333333333333</v>
      </c>
      <c r="BQ16" s="10">
        <f t="shared" si="1"/>
        <v>11</v>
      </c>
      <c r="BR16" s="9">
        <f t="shared" si="2"/>
        <v>0</v>
      </c>
      <c r="BS16" s="10">
        <f t="shared" si="3"/>
        <v>0</v>
      </c>
      <c r="BT16" s="10">
        <f t="shared" si="4"/>
        <v>0</v>
      </c>
      <c r="BU16" s="10">
        <f t="shared" si="5"/>
        <v>0</v>
      </c>
      <c r="BV16" s="9">
        <f t="shared" si="6"/>
        <v>6</v>
      </c>
      <c r="BW16" s="9">
        <f t="shared" si="8"/>
        <v>3.6</v>
      </c>
      <c r="BX16" s="10">
        <f t="shared" si="9"/>
        <v>4.666666666666667</v>
      </c>
      <c r="BY16">
        <f t="shared" si="10"/>
        <v>0</v>
      </c>
      <c r="BZ16" t="str">
        <f>VLOOKUP(J16,Pre!$J$1:$BG$254,2,0)</f>
        <v>Juntos por el Cambio</v>
      </c>
      <c r="CA16">
        <f t="shared" si="11"/>
        <v>6</v>
      </c>
      <c r="CB16">
        <f t="shared" si="12"/>
        <v>0</v>
      </c>
      <c r="CC16">
        <f t="shared" si="13"/>
        <v>0</v>
      </c>
      <c r="CD16">
        <f t="shared" si="14"/>
        <v>0</v>
      </c>
      <c r="CE16">
        <f t="shared" si="7"/>
        <v>0</v>
      </c>
      <c r="CF16" t="str">
        <f t="shared" si="15"/>
        <v>no</v>
      </c>
      <c r="CG16" t="str">
        <f t="shared" si="16"/>
        <v>si</v>
      </c>
      <c r="CH16" t="str">
        <f t="shared" si="17"/>
        <v>si</v>
      </c>
      <c r="CI16" t="str">
        <f t="shared" si="18"/>
        <v>no</v>
      </c>
    </row>
    <row r="17" spans="1:87" x14ac:dyDescent="0.2">
      <c r="A17">
        <v>118377627379</v>
      </c>
      <c r="B17">
        <v>451538865</v>
      </c>
      <c r="C17" s="1">
        <v>45132.491122685184</v>
      </c>
      <c r="D17" s="1">
        <v>45132.494664351849</v>
      </c>
      <c r="E17" t="s">
        <v>56</v>
      </c>
      <c r="J17">
        <v>1468</v>
      </c>
      <c r="K17">
        <v>0</v>
      </c>
      <c r="L17">
        <v>2</v>
      </c>
      <c r="M17">
        <v>2</v>
      </c>
      <c r="N17">
        <v>0</v>
      </c>
      <c r="O17">
        <v>7</v>
      </c>
      <c r="P17">
        <v>1</v>
      </c>
      <c r="Q17">
        <v>7</v>
      </c>
      <c r="R17">
        <v>1</v>
      </c>
      <c r="S17">
        <v>1</v>
      </c>
      <c r="T17">
        <v>7</v>
      </c>
      <c r="U17">
        <v>7</v>
      </c>
      <c r="V17">
        <v>6</v>
      </c>
      <c r="W17">
        <v>6</v>
      </c>
      <c r="X17">
        <v>7</v>
      </c>
      <c r="Y17">
        <v>7</v>
      </c>
      <c r="Z17">
        <v>6</v>
      </c>
      <c r="AA17" t="s">
        <v>312</v>
      </c>
      <c r="AB17" t="s">
        <v>47</v>
      </c>
      <c r="AC17">
        <v>3</v>
      </c>
      <c r="AD17">
        <v>3</v>
      </c>
      <c r="AE17">
        <v>2</v>
      </c>
      <c r="AF17">
        <v>1</v>
      </c>
      <c r="AG17">
        <v>1</v>
      </c>
      <c r="AH17">
        <v>3</v>
      </c>
      <c r="AI17">
        <v>3</v>
      </c>
      <c r="AJ17">
        <v>4</v>
      </c>
      <c r="AK17">
        <v>6</v>
      </c>
      <c r="AL17">
        <v>7</v>
      </c>
      <c r="AM17">
        <v>1</v>
      </c>
      <c r="AN17">
        <v>7</v>
      </c>
      <c r="AO17">
        <v>1</v>
      </c>
      <c r="AP17">
        <v>7</v>
      </c>
      <c r="AQ17">
        <v>3</v>
      </c>
      <c r="AR17">
        <v>2</v>
      </c>
      <c r="AS17">
        <v>3</v>
      </c>
      <c r="BC17">
        <v>4</v>
      </c>
      <c r="BD17">
        <v>5</v>
      </c>
      <c r="BE17">
        <v>4</v>
      </c>
      <c r="BF17">
        <v>3</v>
      </c>
      <c r="BG17">
        <v>2</v>
      </c>
      <c r="BH17">
        <v>3</v>
      </c>
      <c r="BI17">
        <v>2</v>
      </c>
      <c r="BJ17">
        <v>1</v>
      </c>
      <c r="BK17">
        <v>3</v>
      </c>
      <c r="BL17">
        <v>3</v>
      </c>
      <c r="BM17">
        <v>2</v>
      </c>
      <c r="BN17">
        <v>3</v>
      </c>
      <c r="BO17">
        <v>6</v>
      </c>
      <c r="BP17" s="9">
        <f t="shared" si="0"/>
        <v>5.666666666666667</v>
      </c>
      <c r="BQ17" s="10">
        <f t="shared" si="1"/>
        <v>12</v>
      </c>
      <c r="BR17" s="9" t="e">
        <f t="shared" si="2"/>
        <v>#N/A</v>
      </c>
      <c r="BS17" s="10" t="e">
        <f t="shared" si="3"/>
        <v>#N/A</v>
      </c>
      <c r="BT17" s="10" t="e">
        <f t="shared" si="4"/>
        <v>#N/A</v>
      </c>
      <c r="BU17" s="10" t="e">
        <f t="shared" si="5"/>
        <v>#N/A</v>
      </c>
      <c r="BV17" s="9" t="e">
        <f t="shared" si="6"/>
        <v>#N/A</v>
      </c>
      <c r="BW17" s="9">
        <f t="shared" si="8"/>
        <v>2</v>
      </c>
      <c r="BX17" s="10">
        <f t="shared" si="9"/>
        <v>2.6666666666666665</v>
      </c>
      <c r="BY17">
        <f t="shared" si="10"/>
        <v>7</v>
      </c>
      <c r="BZ17" t="e">
        <f>VLOOKUP(J17,Pre!$J$1:$BG$254,2,0)</f>
        <v>#N/A</v>
      </c>
      <c r="CA17" t="e">
        <f t="shared" si="11"/>
        <v>#N/A</v>
      </c>
      <c r="CB17" t="e">
        <f t="shared" si="12"/>
        <v>#N/A</v>
      </c>
      <c r="CC17">
        <f t="shared" si="13"/>
        <v>4</v>
      </c>
      <c r="CD17">
        <f t="shared" si="14"/>
        <v>4</v>
      </c>
      <c r="CE17">
        <f t="shared" si="7"/>
        <v>2.333333333333333</v>
      </c>
      <c r="CF17" t="str">
        <f t="shared" si="15"/>
        <v>si</v>
      </c>
      <c r="CG17" t="str">
        <f t="shared" si="16"/>
        <v>si</v>
      </c>
      <c r="CH17" t="str">
        <f t="shared" si="17"/>
        <v>si</v>
      </c>
      <c r="CI17" t="str">
        <f t="shared" si="18"/>
        <v>no</v>
      </c>
    </row>
    <row r="18" spans="1:87" x14ac:dyDescent="0.2">
      <c r="A18">
        <v>118376895215</v>
      </c>
      <c r="B18">
        <v>451538865</v>
      </c>
      <c r="C18" s="1">
        <v>45131.693148148152</v>
      </c>
      <c r="D18" s="1">
        <v>45131.698368055557</v>
      </c>
      <c r="E18" t="s">
        <v>80</v>
      </c>
      <c r="J18">
        <v>1244</v>
      </c>
      <c r="K18">
        <v>1</v>
      </c>
      <c r="L18">
        <v>2</v>
      </c>
      <c r="M18">
        <v>0</v>
      </c>
      <c r="N18">
        <v>3</v>
      </c>
      <c r="O18">
        <v>7</v>
      </c>
      <c r="P18">
        <v>1</v>
      </c>
      <c r="Q18">
        <v>7</v>
      </c>
      <c r="R18">
        <v>1</v>
      </c>
      <c r="S18">
        <v>1</v>
      </c>
      <c r="T18">
        <v>7</v>
      </c>
      <c r="U18">
        <v>7</v>
      </c>
      <c r="V18">
        <v>7</v>
      </c>
      <c r="W18">
        <v>6</v>
      </c>
      <c r="X18">
        <v>7</v>
      </c>
      <c r="Y18">
        <v>7</v>
      </c>
      <c r="Z18">
        <v>1</v>
      </c>
      <c r="AB18" t="s">
        <v>43</v>
      </c>
      <c r="AC18">
        <v>4</v>
      </c>
      <c r="AD18">
        <v>7</v>
      </c>
      <c r="AE18">
        <v>2</v>
      </c>
      <c r="AF18">
        <v>5</v>
      </c>
      <c r="AG18">
        <v>1</v>
      </c>
      <c r="AH18">
        <v>7</v>
      </c>
      <c r="AI18">
        <v>1</v>
      </c>
      <c r="AJ18">
        <v>7</v>
      </c>
      <c r="AK18">
        <v>7</v>
      </c>
      <c r="AL18">
        <v>7</v>
      </c>
      <c r="AM18">
        <v>1</v>
      </c>
      <c r="AN18">
        <v>7</v>
      </c>
      <c r="AO18">
        <v>2</v>
      </c>
      <c r="AP18">
        <v>7</v>
      </c>
      <c r="AZ18">
        <v>6</v>
      </c>
      <c r="BA18">
        <v>3</v>
      </c>
      <c r="BB18">
        <v>6</v>
      </c>
      <c r="BC18">
        <v>3</v>
      </c>
      <c r="BD18">
        <v>3</v>
      </c>
      <c r="BE18">
        <v>3</v>
      </c>
      <c r="BF18">
        <v>3</v>
      </c>
      <c r="BG18">
        <v>3</v>
      </c>
      <c r="BH18">
        <v>3</v>
      </c>
      <c r="BI18">
        <v>2</v>
      </c>
      <c r="BJ18">
        <v>1</v>
      </c>
      <c r="BK18">
        <v>2</v>
      </c>
      <c r="BL18">
        <v>3</v>
      </c>
      <c r="BM18">
        <v>3</v>
      </c>
      <c r="BN18">
        <v>3</v>
      </c>
      <c r="BO18">
        <v>7</v>
      </c>
      <c r="BP18" s="9">
        <f t="shared" si="0"/>
        <v>7</v>
      </c>
      <c r="BQ18" s="10">
        <f t="shared" si="1"/>
        <v>11</v>
      </c>
      <c r="BR18" s="9">
        <f t="shared" si="2"/>
        <v>1.3333333333333333</v>
      </c>
      <c r="BS18" s="10">
        <f t="shared" si="3"/>
        <v>1</v>
      </c>
      <c r="BT18" s="10">
        <f t="shared" si="4"/>
        <v>2</v>
      </c>
      <c r="BU18" s="10">
        <f t="shared" si="5"/>
        <v>1</v>
      </c>
      <c r="BV18" s="9">
        <f t="shared" si="6"/>
        <v>2.5555555555555554</v>
      </c>
      <c r="BW18" s="9">
        <f t="shared" si="8"/>
        <v>3.2</v>
      </c>
      <c r="BX18" s="10">
        <f t="shared" si="9"/>
        <v>5</v>
      </c>
      <c r="BY18">
        <f t="shared" si="10"/>
        <v>4</v>
      </c>
      <c r="BZ18" t="str">
        <f>VLOOKUP(J18,Pre!$J$1:$BG$254,2,0)</f>
        <v>Frente de Izquierda</v>
      </c>
      <c r="CA18">
        <f t="shared" si="11"/>
        <v>2.5555555555555554</v>
      </c>
      <c r="CB18">
        <f t="shared" si="12"/>
        <v>0.66666666666666652</v>
      </c>
      <c r="CC18">
        <f t="shared" si="13"/>
        <v>2</v>
      </c>
      <c r="CD18">
        <f t="shared" si="14"/>
        <v>2</v>
      </c>
      <c r="CE18">
        <f t="shared" si="7"/>
        <v>1.3333333333333333</v>
      </c>
      <c r="CF18" t="str">
        <f t="shared" si="15"/>
        <v>si</v>
      </c>
      <c r="CG18" t="str">
        <f t="shared" si="16"/>
        <v>no</v>
      </c>
      <c r="CH18" t="str">
        <f t="shared" si="17"/>
        <v>si</v>
      </c>
      <c r="CI18" t="str">
        <f t="shared" si="18"/>
        <v>no</v>
      </c>
    </row>
    <row r="19" spans="1:87" x14ac:dyDescent="0.2">
      <c r="A19">
        <v>118376894745</v>
      </c>
      <c r="B19">
        <v>451538865</v>
      </c>
      <c r="C19" s="1">
        <v>45131.692604166667</v>
      </c>
      <c r="D19" s="1">
        <v>45131.697638888887</v>
      </c>
      <c r="E19" t="s">
        <v>313</v>
      </c>
      <c r="J19">
        <v>801</v>
      </c>
      <c r="K19">
        <v>0</v>
      </c>
      <c r="L19">
        <v>2</v>
      </c>
      <c r="M19">
        <v>2</v>
      </c>
      <c r="N19">
        <v>2</v>
      </c>
      <c r="O19">
        <v>7</v>
      </c>
      <c r="P19">
        <v>1</v>
      </c>
      <c r="Q19">
        <v>7</v>
      </c>
      <c r="R19">
        <v>1</v>
      </c>
      <c r="S19">
        <v>1</v>
      </c>
      <c r="T19">
        <v>7</v>
      </c>
      <c r="U19">
        <v>7</v>
      </c>
      <c r="V19">
        <v>7</v>
      </c>
      <c r="W19">
        <v>7</v>
      </c>
      <c r="X19">
        <v>5</v>
      </c>
      <c r="Y19">
        <v>7</v>
      </c>
      <c r="Z19">
        <v>6</v>
      </c>
      <c r="AB19" t="s">
        <v>47</v>
      </c>
      <c r="AC19">
        <v>3</v>
      </c>
      <c r="AD19">
        <v>6</v>
      </c>
      <c r="AE19">
        <v>3</v>
      </c>
      <c r="AF19">
        <v>4</v>
      </c>
      <c r="AG19">
        <v>4</v>
      </c>
      <c r="AH19">
        <v>4</v>
      </c>
      <c r="AI19">
        <v>2</v>
      </c>
      <c r="AJ19">
        <v>6</v>
      </c>
      <c r="AK19">
        <v>7</v>
      </c>
      <c r="AL19">
        <v>7</v>
      </c>
      <c r="AM19">
        <v>1</v>
      </c>
      <c r="AN19">
        <v>7</v>
      </c>
      <c r="AO19">
        <v>4</v>
      </c>
      <c r="AP19">
        <v>5</v>
      </c>
      <c r="AQ19">
        <v>6</v>
      </c>
      <c r="AR19">
        <v>2</v>
      </c>
      <c r="AS19">
        <v>3</v>
      </c>
      <c r="BC19">
        <v>3</v>
      </c>
      <c r="BD19">
        <v>3</v>
      </c>
      <c r="BE19">
        <v>3</v>
      </c>
      <c r="BF19">
        <v>3</v>
      </c>
      <c r="BG19">
        <v>3</v>
      </c>
      <c r="BH19">
        <v>3</v>
      </c>
      <c r="BI19">
        <v>2</v>
      </c>
      <c r="BJ19">
        <v>1</v>
      </c>
      <c r="BK19">
        <v>3</v>
      </c>
      <c r="BL19">
        <v>2</v>
      </c>
      <c r="BM19">
        <v>1</v>
      </c>
      <c r="BN19">
        <v>3</v>
      </c>
      <c r="BO19">
        <v>10</v>
      </c>
      <c r="BP19" s="9">
        <f t="shared" si="0"/>
        <v>6.666666666666667</v>
      </c>
      <c r="BQ19" s="10">
        <f t="shared" si="1"/>
        <v>7</v>
      </c>
      <c r="BR19" s="9">
        <f t="shared" si="2"/>
        <v>0</v>
      </c>
      <c r="BS19" s="10">
        <f t="shared" si="3"/>
        <v>0</v>
      </c>
      <c r="BT19" s="10">
        <f t="shared" si="4"/>
        <v>0</v>
      </c>
      <c r="BU19" s="10">
        <f t="shared" si="5"/>
        <v>0</v>
      </c>
      <c r="BV19" s="9">
        <f t="shared" si="6"/>
        <v>2.3333333333333335</v>
      </c>
      <c r="BW19" s="9">
        <f t="shared" si="8"/>
        <v>3.4</v>
      </c>
      <c r="BX19" s="10">
        <f t="shared" si="9"/>
        <v>3.6666666666666665</v>
      </c>
      <c r="BY19">
        <f t="shared" si="10"/>
        <v>3</v>
      </c>
      <c r="BZ19" t="str">
        <f>VLOOKUP(J19,Pre!$J$1:$BG$254,2,0)</f>
        <v>Juntos por el Cambio</v>
      </c>
      <c r="CA19">
        <f t="shared" si="11"/>
        <v>2.3333333333333335</v>
      </c>
      <c r="CB19">
        <f t="shared" si="12"/>
        <v>1.3333333333333333</v>
      </c>
      <c r="CC19">
        <f t="shared" si="13"/>
        <v>2</v>
      </c>
      <c r="CD19">
        <f t="shared" si="14"/>
        <v>2</v>
      </c>
      <c r="CE19">
        <f t="shared" si="7"/>
        <v>1</v>
      </c>
      <c r="CF19" t="str">
        <f t="shared" si="15"/>
        <v>si</v>
      </c>
      <c r="CG19" t="str">
        <f t="shared" si="16"/>
        <v>si</v>
      </c>
      <c r="CH19" t="str">
        <f t="shared" si="17"/>
        <v>si</v>
      </c>
      <c r="CI19" t="str">
        <f t="shared" si="18"/>
        <v>no</v>
      </c>
    </row>
    <row r="20" spans="1:87" x14ac:dyDescent="0.2">
      <c r="A20">
        <v>118373007573</v>
      </c>
      <c r="B20">
        <v>451538865</v>
      </c>
      <c r="C20" s="1">
        <v>45126.641273148147</v>
      </c>
      <c r="D20" s="1">
        <v>45126.645925925928</v>
      </c>
      <c r="E20" t="s">
        <v>66</v>
      </c>
      <c r="J20">
        <v>1256</v>
      </c>
      <c r="K20">
        <v>1</v>
      </c>
      <c r="L20">
        <v>2</v>
      </c>
      <c r="M20">
        <v>2</v>
      </c>
      <c r="N20">
        <v>0</v>
      </c>
      <c r="O20">
        <v>7</v>
      </c>
      <c r="P20">
        <v>1</v>
      </c>
      <c r="Q20">
        <v>7</v>
      </c>
      <c r="R20">
        <v>1</v>
      </c>
      <c r="S20">
        <v>1</v>
      </c>
      <c r="T20">
        <v>7</v>
      </c>
      <c r="U20">
        <v>7</v>
      </c>
      <c r="V20">
        <v>7</v>
      </c>
      <c r="W20">
        <v>7</v>
      </c>
      <c r="X20">
        <v>7</v>
      </c>
      <c r="Y20">
        <v>7</v>
      </c>
      <c r="Z20">
        <v>4</v>
      </c>
      <c r="AB20" t="s">
        <v>47</v>
      </c>
      <c r="AC20">
        <v>1</v>
      </c>
      <c r="AD20">
        <v>3</v>
      </c>
      <c r="AE20">
        <v>3</v>
      </c>
      <c r="AF20">
        <v>3</v>
      </c>
      <c r="AG20">
        <v>3</v>
      </c>
      <c r="AH20">
        <v>4</v>
      </c>
      <c r="AI20">
        <v>2</v>
      </c>
      <c r="AJ20">
        <v>6</v>
      </c>
      <c r="AK20">
        <v>3</v>
      </c>
      <c r="AL20">
        <v>7</v>
      </c>
      <c r="AM20">
        <v>3</v>
      </c>
      <c r="AN20">
        <v>7</v>
      </c>
      <c r="AO20">
        <v>2</v>
      </c>
      <c r="AP20">
        <v>7</v>
      </c>
      <c r="AQ20">
        <v>6</v>
      </c>
      <c r="AR20">
        <v>3</v>
      </c>
      <c r="AS20">
        <v>3</v>
      </c>
      <c r="BC20">
        <v>3</v>
      </c>
      <c r="BD20">
        <v>6</v>
      </c>
      <c r="BE20">
        <v>6</v>
      </c>
      <c r="BF20">
        <v>3</v>
      </c>
      <c r="BG20">
        <v>6</v>
      </c>
      <c r="BH20">
        <v>6</v>
      </c>
      <c r="BI20">
        <v>3</v>
      </c>
      <c r="BJ20">
        <v>6</v>
      </c>
      <c r="BK20">
        <v>6</v>
      </c>
      <c r="BL20">
        <v>3</v>
      </c>
      <c r="BM20">
        <v>6</v>
      </c>
      <c r="BN20">
        <v>6</v>
      </c>
      <c r="BO20">
        <v>8</v>
      </c>
      <c r="BP20" s="9">
        <f t="shared" si="0"/>
        <v>5.333333333333333</v>
      </c>
      <c r="BQ20" s="10">
        <f t="shared" si="1"/>
        <v>9</v>
      </c>
      <c r="BR20" s="9">
        <f t="shared" si="2"/>
        <v>0</v>
      </c>
      <c r="BS20" s="10">
        <f t="shared" si="3"/>
        <v>0</v>
      </c>
      <c r="BT20" s="10">
        <f t="shared" si="4"/>
        <v>0</v>
      </c>
      <c r="BU20" s="10">
        <f t="shared" si="5"/>
        <v>0</v>
      </c>
      <c r="BV20" s="9">
        <f t="shared" si="6"/>
        <v>5</v>
      </c>
      <c r="BW20" s="9">
        <f t="shared" si="8"/>
        <v>3</v>
      </c>
      <c r="BX20" s="10">
        <f t="shared" si="9"/>
        <v>4</v>
      </c>
      <c r="BY20">
        <f t="shared" si="10"/>
        <v>0</v>
      </c>
      <c r="BZ20" t="str">
        <f>VLOOKUP(J20,Pre!$J$1:$BG$254,2,0)</f>
        <v>Juntos por el Cambio</v>
      </c>
      <c r="CA20">
        <f t="shared" si="11"/>
        <v>5</v>
      </c>
      <c r="CB20">
        <f t="shared" si="12"/>
        <v>0</v>
      </c>
      <c r="CC20">
        <f t="shared" si="13"/>
        <v>0</v>
      </c>
      <c r="CD20">
        <f t="shared" si="14"/>
        <v>0</v>
      </c>
      <c r="CE20">
        <f t="shared" si="7"/>
        <v>0</v>
      </c>
      <c r="CF20" t="str">
        <f t="shared" si="15"/>
        <v>si</v>
      </c>
      <c r="CG20" t="str">
        <f t="shared" si="16"/>
        <v>si</v>
      </c>
      <c r="CH20" t="str">
        <f t="shared" si="17"/>
        <v>si</v>
      </c>
      <c r="CI20" t="str">
        <f t="shared" si="18"/>
        <v>no</v>
      </c>
    </row>
    <row r="21" spans="1:87" x14ac:dyDescent="0.2">
      <c r="A21">
        <v>118373007574</v>
      </c>
      <c r="B21">
        <v>451538865</v>
      </c>
      <c r="C21" s="1">
        <v>45126.641250000001</v>
      </c>
      <c r="D21" s="1">
        <v>45126.64466435185</v>
      </c>
      <c r="E21" t="s">
        <v>61</v>
      </c>
      <c r="J21">
        <v>1232</v>
      </c>
      <c r="K21">
        <v>0</v>
      </c>
      <c r="L21">
        <v>2</v>
      </c>
      <c r="M21">
        <v>2</v>
      </c>
      <c r="N21">
        <v>1</v>
      </c>
      <c r="O21">
        <v>7</v>
      </c>
      <c r="P21">
        <v>1</v>
      </c>
      <c r="Q21">
        <v>5</v>
      </c>
      <c r="R21">
        <v>1</v>
      </c>
      <c r="S21">
        <v>2</v>
      </c>
      <c r="T21">
        <v>7</v>
      </c>
      <c r="U21">
        <v>7</v>
      </c>
      <c r="V21">
        <v>7</v>
      </c>
      <c r="W21">
        <v>4</v>
      </c>
      <c r="X21">
        <v>7</v>
      </c>
      <c r="Y21">
        <v>7</v>
      </c>
      <c r="Z21">
        <v>2</v>
      </c>
      <c r="AB21" t="s">
        <v>47</v>
      </c>
      <c r="AC21">
        <v>6</v>
      </c>
      <c r="AD21">
        <v>7</v>
      </c>
      <c r="AE21">
        <v>5</v>
      </c>
      <c r="AF21">
        <v>3</v>
      </c>
      <c r="AG21">
        <v>3</v>
      </c>
      <c r="AH21">
        <v>6</v>
      </c>
      <c r="AI21">
        <v>4</v>
      </c>
      <c r="AJ21">
        <v>7</v>
      </c>
      <c r="AK21">
        <v>6</v>
      </c>
      <c r="AL21">
        <v>7</v>
      </c>
      <c r="AM21">
        <v>3</v>
      </c>
      <c r="AN21">
        <v>6</v>
      </c>
      <c r="AO21">
        <v>5</v>
      </c>
      <c r="AP21">
        <v>7</v>
      </c>
      <c r="AQ21">
        <v>3</v>
      </c>
      <c r="AR21">
        <v>1</v>
      </c>
      <c r="AS21">
        <v>3</v>
      </c>
      <c r="BC21">
        <v>4</v>
      </c>
      <c r="BD21">
        <v>5</v>
      </c>
      <c r="BE21">
        <v>5</v>
      </c>
      <c r="BF21">
        <v>4</v>
      </c>
      <c r="BG21">
        <v>5</v>
      </c>
      <c r="BH21">
        <v>6</v>
      </c>
      <c r="BI21">
        <v>2</v>
      </c>
      <c r="BJ21">
        <v>2</v>
      </c>
      <c r="BK21">
        <v>4</v>
      </c>
      <c r="BL21">
        <v>5</v>
      </c>
      <c r="BM21">
        <v>4</v>
      </c>
      <c r="BN21">
        <v>6</v>
      </c>
      <c r="BO21">
        <v>8</v>
      </c>
      <c r="BP21" s="9">
        <f t="shared" si="0"/>
        <v>6.666666666666667</v>
      </c>
      <c r="BQ21" s="10">
        <f t="shared" si="1"/>
        <v>5</v>
      </c>
      <c r="BR21" s="9">
        <f t="shared" si="2"/>
        <v>-0.33333333333333331</v>
      </c>
      <c r="BS21" s="10">
        <f t="shared" si="3"/>
        <v>0</v>
      </c>
      <c r="BT21" s="10">
        <f t="shared" si="4"/>
        <v>0</v>
      </c>
      <c r="BU21" s="10">
        <f t="shared" si="5"/>
        <v>-1</v>
      </c>
      <c r="BV21" s="9">
        <f t="shared" si="6"/>
        <v>4.2222222222222223</v>
      </c>
      <c r="BW21" s="9">
        <f t="shared" si="8"/>
        <v>4.2</v>
      </c>
      <c r="BX21" s="10">
        <f t="shared" si="9"/>
        <v>2.3333333333333335</v>
      </c>
      <c r="BY21">
        <f t="shared" si="10"/>
        <v>7</v>
      </c>
      <c r="BZ21" t="str">
        <f>VLOOKUP(J21,Pre!$J$1:$BG$254,2,0)</f>
        <v>Juntos por el Cambio</v>
      </c>
      <c r="CA21">
        <f t="shared" si="11"/>
        <v>4.2222222222222223</v>
      </c>
      <c r="CB21">
        <f t="shared" si="12"/>
        <v>1.3333333333333335</v>
      </c>
      <c r="CC21">
        <f t="shared" si="13"/>
        <v>3</v>
      </c>
      <c r="CD21">
        <f t="shared" si="14"/>
        <v>3</v>
      </c>
      <c r="CE21">
        <f t="shared" si="7"/>
        <v>2.0000000000000004</v>
      </c>
      <c r="CF21" t="str">
        <f t="shared" si="15"/>
        <v>si</v>
      </c>
      <c r="CG21" t="str">
        <f t="shared" si="16"/>
        <v>si</v>
      </c>
      <c r="CH21" t="str">
        <f t="shared" si="17"/>
        <v>si</v>
      </c>
      <c r="CI21" t="str">
        <f t="shared" si="18"/>
        <v>no</v>
      </c>
    </row>
    <row r="22" spans="1:87" x14ac:dyDescent="0.2">
      <c r="A22">
        <v>118371968756</v>
      </c>
      <c r="B22">
        <v>451538865</v>
      </c>
      <c r="C22" s="1">
        <v>45125.622731481482</v>
      </c>
      <c r="D22" s="1">
        <v>45125.627523148149</v>
      </c>
      <c r="E22" t="s">
        <v>196</v>
      </c>
      <c r="J22">
        <v>637</v>
      </c>
      <c r="K22">
        <v>2</v>
      </c>
      <c r="L22">
        <v>1</v>
      </c>
      <c r="M22">
        <v>0</v>
      </c>
      <c r="N22">
        <v>0</v>
      </c>
      <c r="O22">
        <v>7</v>
      </c>
      <c r="P22">
        <v>1</v>
      </c>
      <c r="Q22">
        <v>7</v>
      </c>
      <c r="R22">
        <v>1</v>
      </c>
      <c r="S22">
        <v>1</v>
      </c>
      <c r="T22">
        <v>6</v>
      </c>
      <c r="U22">
        <v>6</v>
      </c>
      <c r="V22">
        <v>6</v>
      </c>
      <c r="W22">
        <v>4</v>
      </c>
      <c r="X22">
        <v>6</v>
      </c>
      <c r="Y22">
        <v>6</v>
      </c>
      <c r="Z22">
        <v>3</v>
      </c>
      <c r="AB22" t="s">
        <v>53</v>
      </c>
      <c r="AC22">
        <v>6</v>
      </c>
      <c r="AD22">
        <v>6</v>
      </c>
      <c r="AE22">
        <v>6</v>
      </c>
      <c r="AF22">
        <v>5</v>
      </c>
      <c r="AG22">
        <v>2</v>
      </c>
      <c r="AH22">
        <v>7</v>
      </c>
      <c r="AI22">
        <v>1</v>
      </c>
      <c r="AJ22">
        <v>6</v>
      </c>
      <c r="AK22">
        <v>5</v>
      </c>
      <c r="AL22">
        <v>7</v>
      </c>
      <c r="AM22">
        <v>2</v>
      </c>
      <c r="AN22">
        <v>6</v>
      </c>
      <c r="AO22">
        <v>3</v>
      </c>
      <c r="AP22">
        <v>4</v>
      </c>
      <c r="AT22">
        <v>3</v>
      </c>
      <c r="AU22">
        <v>3</v>
      </c>
      <c r="AV22">
        <v>5</v>
      </c>
      <c r="BC22">
        <v>2</v>
      </c>
      <c r="BD22">
        <v>3</v>
      </c>
      <c r="BE22">
        <v>2</v>
      </c>
      <c r="BF22">
        <v>5</v>
      </c>
      <c r="BG22">
        <v>5</v>
      </c>
      <c r="BH22">
        <v>5</v>
      </c>
      <c r="BI22">
        <v>2</v>
      </c>
      <c r="BJ22">
        <v>1</v>
      </c>
      <c r="BK22">
        <v>1</v>
      </c>
      <c r="BL22">
        <v>4</v>
      </c>
      <c r="BM22">
        <v>4</v>
      </c>
      <c r="BN22">
        <v>4</v>
      </c>
      <c r="BO22">
        <v>8</v>
      </c>
      <c r="BP22" s="9">
        <f t="shared" si="0"/>
        <v>6</v>
      </c>
      <c r="BQ22" s="10">
        <f t="shared" si="1"/>
        <v>5</v>
      </c>
      <c r="BR22" s="9">
        <f t="shared" si="2"/>
        <v>2.6666666666666665</v>
      </c>
      <c r="BS22" s="10">
        <f t="shared" si="3"/>
        <v>3</v>
      </c>
      <c r="BT22" s="10">
        <f t="shared" si="4"/>
        <v>2</v>
      </c>
      <c r="BU22" s="10">
        <f t="shared" si="5"/>
        <v>3</v>
      </c>
      <c r="BV22" s="9">
        <f t="shared" si="6"/>
        <v>2.5555555555555554</v>
      </c>
      <c r="BW22" s="9">
        <f t="shared" si="8"/>
        <v>4.2</v>
      </c>
      <c r="BX22" s="10">
        <f t="shared" si="9"/>
        <v>3.6666666666666665</v>
      </c>
      <c r="BY22">
        <f t="shared" si="10"/>
        <v>11</v>
      </c>
      <c r="BZ22" t="str">
        <f>VLOOKUP(J22,Pre!$J$1:$BG$254,2,0)</f>
        <v>Unión por la Patria (Frente de Todos)</v>
      </c>
      <c r="CA22">
        <f t="shared" si="11"/>
        <v>2.5555555555555554</v>
      </c>
      <c r="CB22">
        <f t="shared" si="12"/>
        <v>2.3333333333333335</v>
      </c>
      <c r="CC22">
        <f t="shared" si="13"/>
        <v>4</v>
      </c>
      <c r="CD22">
        <f t="shared" si="14"/>
        <v>4</v>
      </c>
      <c r="CE22">
        <f t="shared" si="7"/>
        <v>3.666666666666667</v>
      </c>
      <c r="CF22" t="str">
        <f t="shared" si="15"/>
        <v>no</v>
      </c>
      <c r="CG22" t="str">
        <f t="shared" si="16"/>
        <v>no</v>
      </c>
      <c r="CH22" t="str">
        <f t="shared" si="17"/>
        <v>no</v>
      </c>
      <c r="CI22" t="str">
        <f t="shared" si="18"/>
        <v>si</v>
      </c>
    </row>
    <row r="23" spans="1:87" x14ac:dyDescent="0.2">
      <c r="A23">
        <v>118371968325</v>
      </c>
      <c r="B23">
        <v>451538865</v>
      </c>
      <c r="C23" s="1">
        <v>45125.622418981482</v>
      </c>
      <c r="D23" s="1">
        <v>45125.625659722224</v>
      </c>
      <c r="E23" t="s">
        <v>314</v>
      </c>
      <c r="J23">
        <v>1129</v>
      </c>
      <c r="K23">
        <v>3</v>
      </c>
      <c r="L23">
        <v>0</v>
      </c>
      <c r="M23">
        <v>0</v>
      </c>
      <c r="N23">
        <v>3</v>
      </c>
      <c r="O23">
        <v>7</v>
      </c>
      <c r="P23">
        <v>1</v>
      </c>
      <c r="Q23">
        <v>7</v>
      </c>
      <c r="R23">
        <v>1</v>
      </c>
      <c r="S23">
        <v>1</v>
      </c>
      <c r="T23">
        <v>7</v>
      </c>
      <c r="U23">
        <v>7</v>
      </c>
      <c r="V23">
        <v>7</v>
      </c>
      <c r="W23">
        <v>7</v>
      </c>
      <c r="X23">
        <v>7</v>
      </c>
      <c r="Y23">
        <v>7</v>
      </c>
      <c r="Z23">
        <v>1</v>
      </c>
      <c r="AB23" t="s">
        <v>49</v>
      </c>
      <c r="AC23">
        <v>7</v>
      </c>
      <c r="AD23">
        <v>6</v>
      </c>
      <c r="AE23">
        <v>1</v>
      </c>
      <c r="AF23">
        <v>1</v>
      </c>
      <c r="AG23">
        <v>6</v>
      </c>
      <c r="AH23">
        <v>2</v>
      </c>
      <c r="AI23">
        <v>6</v>
      </c>
      <c r="AJ23">
        <v>6</v>
      </c>
      <c r="AK23">
        <v>2</v>
      </c>
      <c r="AL23">
        <v>5</v>
      </c>
      <c r="AM23">
        <v>5</v>
      </c>
      <c r="AN23">
        <v>7</v>
      </c>
      <c r="AO23">
        <v>4</v>
      </c>
      <c r="AP23">
        <v>6</v>
      </c>
      <c r="AW23">
        <v>5</v>
      </c>
      <c r="AX23">
        <v>6</v>
      </c>
      <c r="AY23">
        <v>5</v>
      </c>
      <c r="BC23">
        <v>5</v>
      </c>
      <c r="BD23">
        <v>5</v>
      </c>
      <c r="BE23">
        <v>5</v>
      </c>
      <c r="BF23">
        <v>2</v>
      </c>
      <c r="BG23">
        <v>2</v>
      </c>
      <c r="BH23">
        <v>2</v>
      </c>
      <c r="BI23">
        <v>6</v>
      </c>
      <c r="BJ23">
        <v>6</v>
      </c>
      <c r="BK23">
        <v>6</v>
      </c>
      <c r="BL23">
        <v>1</v>
      </c>
      <c r="BM23">
        <v>1</v>
      </c>
      <c r="BN23">
        <v>1</v>
      </c>
      <c r="BO23">
        <v>10</v>
      </c>
      <c r="BP23" s="9">
        <f t="shared" si="0"/>
        <v>4.333333333333333</v>
      </c>
      <c r="BQ23" s="10">
        <f t="shared" si="1"/>
        <v>4</v>
      </c>
      <c r="BR23" s="9">
        <f t="shared" si="2"/>
        <v>5</v>
      </c>
      <c r="BS23" s="10">
        <f t="shared" si="3"/>
        <v>5</v>
      </c>
      <c r="BT23" s="10">
        <f t="shared" si="4"/>
        <v>5</v>
      </c>
      <c r="BU23" s="10">
        <f t="shared" si="5"/>
        <v>5</v>
      </c>
      <c r="BV23" s="9">
        <f t="shared" si="6"/>
        <v>2.6666666666666665</v>
      </c>
      <c r="BW23" s="9">
        <f t="shared" si="8"/>
        <v>3.2</v>
      </c>
      <c r="BX23" s="10">
        <f t="shared" si="9"/>
        <v>5.333333333333333</v>
      </c>
      <c r="BY23">
        <f t="shared" si="10"/>
        <v>15</v>
      </c>
      <c r="BZ23" t="str">
        <f>VLOOKUP(J23,Pre!$J$1:$BG$254,2,0)</f>
        <v>La Libertad Avanza</v>
      </c>
      <c r="CA23">
        <f t="shared" si="11"/>
        <v>2.6666666666666665</v>
      </c>
      <c r="CB23">
        <f t="shared" si="12"/>
        <v>3.3333333333333335</v>
      </c>
      <c r="CC23">
        <f t="shared" si="13"/>
        <v>5</v>
      </c>
      <c r="CD23">
        <f t="shared" si="14"/>
        <v>5</v>
      </c>
      <c r="CE23">
        <f t="shared" si="7"/>
        <v>5</v>
      </c>
      <c r="CF23" t="str">
        <f t="shared" si="15"/>
        <v>no</v>
      </c>
      <c r="CG23" t="str">
        <f t="shared" si="16"/>
        <v>no</v>
      </c>
      <c r="CH23" t="str">
        <f t="shared" si="17"/>
        <v>no</v>
      </c>
      <c r="CI23" t="str">
        <f t="shared" si="18"/>
        <v>si</v>
      </c>
    </row>
    <row r="24" spans="1:87" x14ac:dyDescent="0.2">
      <c r="A24">
        <v>118371012317</v>
      </c>
      <c r="B24">
        <v>451538865</v>
      </c>
      <c r="C24" s="1">
        <v>45124.644305555557</v>
      </c>
      <c r="D24" s="1">
        <v>45124.650289351855</v>
      </c>
      <c r="E24" t="s">
        <v>79</v>
      </c>
      <c r="J24">
        <v>1292</v>
      </c>
      <c r="K24">
        <v>0</v>
      </c>
      <c r="L24">
        <v>2</v>
      </c>
      <c r="M24">
        <v>1</v>
      </c>
      <c r="N24">
        <v>0</v>
      </c>
      <c r="O24">
        <v>7</v>
      </c>
      <c r="P24">
        <v>2</v>
      </c>
      <c r="Q24">
        <v>6</v>
      </c>
      <c r="R24">
        <v>3</v>
      </c>
      <c r="S24">
        <v>1</v>
      </c>
      <c r="T24">
        <v>7</v>
      </c>
      <c r="U24">
        <v>7</v>
      </c>
      <c r="V24">
        <v>5</v>
      </c>
      <c r="W24">
        <v>5</v>
      </c>
      <c r="X24">
        <v>6</v>
      </c>
      <c r="Y24">
        <v>6</v>
      </c>
      <c r="Z24">
        <v>5</v>
      </c>
      <c r="AB24" t="s">
        <v>49</v>
      </c>
      <c r="AC24">
        <v>4</v>
      </c>
      <c r="AD24">
        <v>5</v>
      </c>
      <c r="AE24">
        <v>5</v>
      </c>
      <c r="AF24">
        <v>3</v>
      </c>
      <c r="AG24">
        <v>6</v>
      </c>
      <c r="AH24">
        <v>3</v>
      </c>
      <c r="AI24">
        <v>4</v>
      </c>
      <c r="AJ24">
        <v>6</v>
      </c>
      <c r="AK24">
        <v>6</v>
      </c>
      <c r="AL24">
        <v>5</v>
      </c>
      <c r="AM24">
        <v>4</v>
      </c>
      <c r="AN24">
        <v>5</v>
      </c>
      <c r="AO24">
        <v>6</v>
      </c>
      <c r="AP24">
        <v>6</v>
      </c>
      <c r="AW24">
        <v>5</v>
      </c>
      <c r="AX24">
        <v>5</v>
      </c>
      <c r="AY24">
        <v>3</v>
      </c>
      <c r="BC24">
        <v>3</v>
      </c>
      <c r="BD24">
        <v>2</v>
      </c>
      <c r="BE24">
        <v>4</v>
      </c>
      <c r="BF24">
        <v>5</v>
      </c>
      <c r="BG24">
        <v>4</v>
      </c>
      <c r="BH24">
        <v>4</v>
      </c>
      <c r="BI24">
        <v>4</v>
      </c>
      <c r="BJ24">
        <v>5</v>
      </c>
      <c r="BK24">
        <v>5</v>
      </c>
      <c r="BL24">
        <v>5</v>
      </c>
      <c r="BM24">
        <v>4</v>
      </c>
      <c r="BN24">
        <v>4</v>
      </c>
      <c r="BO24">
        <v>8</v>
      </c>
      <c r="BP24" s="9">
        <f t="shared" si="0"/>
        <v>5.666666666666667</v>
      </c>
      <c r="BQ24" s="10">
        <f t="shared" si="1"/>
        <v>1</v>
      </c>
      <c r="BR24" s="9" t="e">
        <f t="shared" si="2"/>
        <v>#N/A</v>
      </c>
      <c r="BS24" s="10" t="e">
        <f t="shared" si="3"/>
        <v>#N/A</v>
      </c>
      <c r="BT24" s="10" t="e">
        <f t="shared" si="4"/>
        <v>#N/A</v>
      </c>
      <c r="BU24" s="10" t="e">
        <f t="shared" si="5"/>
        <v>#N/A</v>
      </c>
      <c r="BV24" s="9" t="e">
        <f t="shared" si="6"/>
        <v>#N/A</v>
      </c>
      <c r="BW24" s="9">
        <f t="shared" si="8"/>
        <v>4.2</v>
      </c>
      <c r="BX24" s="10">
        <f t="shared" si="9"/>
        <v>4.333333333333333</v>
      </c>
      <c r="BY24">
        <f t="shared" si="10"/>
        <v>5</v>
      </c>
      <c r="BZ24" t="e">
        <f>VLOOKUP(J24,Pre!$J$1:$BG$254,2,0)</f>
        <v>#N/A</v>
      </c>
      <c r="CA24" t="e">
        <f t="shared" si="11"/>
        <v>#N/A</v>
      </c>
      <c r="CB24" t="e">
        <f t="shared" si="12"/>
        <v>#N/A</v>
      </c>
      <c r="CC24">
        <f t="shared" si="13"/>
        <v>3</v>
      </c>
      <c r="CD24">
        <f t="shared" si="14"/>
        <v>3</v>
      </c>
      <c r="CE24">
        <f t="shared" si="7"/>
        <v>1.666666666666667</v>
      </c>
      <c r="CF24" t="str">
        <f t="shared" si="15"/>
        <v>si</v>
      </c>
      <c r="CG24" t="str">
        <f t="shared" si="16"/>
        <v>no</v>
      </c>
      <c r="CH24" t="str">
        <f t="shared" si="17"/>
        <v>si</v>
      </c>
      <c r="CI24" t="str">
        <f t="shared" si="18"/>
        <v>no</v>
      </c>
    </row>
    <row r="25" spans="1:87" x14ac:dyDescent="0.2">
      <c r="A25">
        <v>118371012382</v>
      </c>
      <c r="B25">
        <v>451538865</v>
      </c>
      <c r="C25" s="1">
        <v>45124.644120370373</v>
      </c>
      <c r="D25" s="1">
        <v>45124.654594907406</v>
      </c>
      <c r="E25" t="s">
        <v>315</v>
      </c>
      <c r="J25">
        <v>1276</v>
      </c>
      <c r="K25">
        <v>0</v>
      </c>
      <c r="L25">
        <v>2</v>
      </c>
      <c r="M25">
        <v>2</v>
      </c>
      <c r="N25">
        <v>0</v>
      </c>
      <c r="O25">
        <v>7</v>
      </c>
      <c r="P25">
        <v>1</v>
      </c>
      <c r="Q25">
        <v>7</v>
      </c>
      <c r="R25">
        <v>1</v>
      </c>
      <c r="S25">
        <v>1</v>
      </c>
      <c r="T25">
        <v>7</v>
      </c>
      <c r="U25">
        <v>7</v>
      </c>
      <c r="V25">
        <v>4</v>
      </c>
      <c r="W25">
        <v>4</v>
      </c>
      <c r="X25">
        <v>7</v>
      </c>
      <c r="Y25">
        <v>7</v>
      </c>
      <c r="Z25">
        <v>1</v>
      </c>
      <c r="AA25" t="s">
        <v>316</v>
      </c>
      <c r="AB25" t="s">
        <v>53</v>
      </c>
      <c r="AC25">
        <v>3</v>
      </c>
      <c r="AD25">
        <v>7</v>
      </c>
      <c r="AE25">
        <v>3</v>
      </c>
      <c r="AF25">
        <v>7</v>
      </c>
      <c r="AG25">
        <v>1</v>
      </c>
      <c r="AH25">
        <v>7</v>
      </c>
      <c r="AI25">
        <v>1</v>
      </c>
      <c r="AJ25">
        <v>7</v>
      </c>
      <c r="AK25">
        <v>4</v>
      </c>
      <c r="AL25">
        <v>7</v>
      </c>
      <c r="AM25">
        <v>2</v>
      </c>
      <c r="AN25">
        <v>7</v>
      </c>
      <c r="AO25">
        <v>1</v>
      </c>
      <c r="AP25">
        <v>7</v>
      </c>
      <c r="AT25">
        <v>6</v>
      </c>
      <c r="AU25">
        <v>1</v>
      </c>
      <c r="AV25">
        <v>4</v>
      </c>
      <c r="BC25">
        <v>3</v>
      </c>
      <c r="BD25">
        <v>3</v>
      </c>
      <c r="BE25">
        <v>3</v>
      </c>
      <c r="BF25">
        <v>4</v>
      </c>
      <c r="BG25">
        <v>4</v>
      </c>
      <c r="BH25">
        <v>4</v>
      </c>
      <c r="BI25">
        <v>1</v>
      </c>
      <c r="BJ25">
        <v>1</v>
      </c>
      <c r="BK25">
        <v>1</v>
      </c>
      <c r="BL25">
        <v>2</v>
      </c>
      <c r="BM25">
        <v>2</v>
      </c>
      <c r="BN25">
        <v>2</v>
      </c>
      <c r="BO25">
        <v>8</v>
      </c>
      <c r="BP25" s="9">
        <f t="shared" si="0"/>
        <v>6</v>
      </c>
      <c r="BQ25" s="10">
        <f t="shared" si="1"/>
        <v>11</v>
      </c>
      <c r="BR25" s="9">
        <f t="shared" si="2"/>
        <v>1</v>
      </c>
      <c r="BS25" s="10">
        <f t="shared" si="3"/>
        <v>1</v>
      </c>
      <c r="BT25" s="10">
        <f t="shared" si="4"/>
        <v>1</v>
      </c>
      <c r="BU25" s="10">
        <f t="shared" si="5"/>
        <v>1</v>
      </c>
      <c r="BV25" s="9">
        <f t="shared" si="6"/>
        <v>2</v>
      </c>
      <c r="BW25" s="9">
        <f t="shared" si="8"/>
        <v>3.8</v>
      </c>
      <c r="BX25" s="10">
        <f t="shared" si="9"/>
        <v>3.6666666666666665</v>
      </c>
      <c r="BY25">
        <f t="shared" si="10"/>
        <v>9</v>
      </c>
      <c r="BZ25" t="str">
        <f>VLOOKUP(J25,Pre!$J$1:$BG$254,2,0)</f>
        <v>Unión por la Patria (Frente de Todos)</v>
      </c>
      <c r="CA25">
        <f t="shared" si="11"/>
        <v>2</v>
      </c>
      <c r="CB25">
        <f t="shared" si="12"/>
        <v>2</v>
      </c>
      <c r="CC25">
        <f t="shared" si="13"/>
        <v>3</v>
      </c>
      <c r="CD25">
        <f t="shared" si="14"/>
        <v>3</v>
      </c>
      <c r="CE25">
        <f t="shared" si="7"/>
        <v>3</v>
      </c>
      <c r="CF25" t="str">
        <f t="shared" si="15"/>
        <v>si</v>
      </c>
      <c r="CG25" t="str">
        <f t="shared" si="16"/>
        <v>si</v>
      </c>
      <c r="CH25" t="str">
        <f t="shared" si="17"/>
        <v>si</v>
      </c>
      <c r="CI25" t="str">
        <f t="shared" si="18"/>
        <v>no</v>
      </c>
    </row>
    <row r="26" spans="1:87" x14ac:dyDescent="0.2">
      <c r="A26">
        <v>118369239284</v>
      </c>
      <c r="B26">
        <v>451538865</v>
      </c>
      <c r="C26" s="1">
        <v>45121.744004629632</v>
      </c>
      <c r="D26" s="1">
        <v>45121.747708333336</v>
      </c>
      <c r="E26" t="s">
        <v>317</v>
      </c>
      <c r="J26">
        <v>1135</v>
      </c>
      <c r="K26">
        <v>1</v>
      </c>
      <c r="L26">
        <v>3</v>
      </c>
      <c r="M26">
        <v>2</v>
      </c>
      <c r="N26">
        <v>0</v>
      </c>
      <c r="O26">
        <v>2</v>
      </c>
      <c r="P26">
        <v>5</v>
      </c>
      <c r="Q26">
        <v>4</v>
      </c>
      <c r="R26">
        <v>5</v>
      </c>
      <c r="S26">
        <v>4</v>
      </c>
      <c r="T26">
        <v>2</v>
      </c>
      <c r="U26">
        <v>5</v>
      </c>
      <c r="V26">
        <v>2</v>
      </c>
      <c r="W26">
        <v>1</v>
      </c>
      <c r="X26">
        <v>2</v>
      </c>
      <c r="Y26">
        <v>3</v>
      </c>
      <c r="Z26">
        <v>2</v>
      </c>
      <c r="AB26" t="s">
        <v>49</v>
      </c>
      <c r="AC26">
        <v>3</v>
      </c>
      <c r="AD26">
        <v>4</v>
      </c>
      <c r="AE26">
        <v>2</v>
      </c>
      <c r="AF26">
        <v>2</v>
      </c>
      <c r="AG26">
        <v>6</v>
      </c>
      <c r="AH26">
        <v>3</v>
      </c>
      <c r="AI26">
        <v>6</v>
      </c>
      <c r="AJ26">
        <v>5</v>
      </c>
      <c r="AK26">
        <v>4</v>
      </c>
      <c r="AL26">
        <v>7</v>
      </c>
      <c r="AM26">
        <v>2</v>
      </c>
      <c r="AN26">
        <v>7</v>
      </c>
      <c r="AO26">
        <v>2</v>
      </c>
      <c r="AP26">
        <v>7</v>
      </c>
      <c r="AW26">
        <v>6</v>
      </c>
      <c r="AX26">
        <v>5</v>
      </c>
      <c r="AY26">
        <v>5</v>
      </c>
      <c r="BC26">
        <v>5</v>
      </c>
      <c r="BD26">
        <v>6</v>
      </c>
      <c r="BE26">
        <v>6</v>
      </c>
      <c r="BF26">
        <v>1</v>
      </c>
      <c r="BG26">
        <v>1</v>
      </c>
      <c r="BH26">
        <v>2</v>
      </c>
      <c r="BI26">
        <v>5</v>
      </c>
      <c r="BJ26">
        <v>5</v>
      </c>
      <c r="BK26">
        <v>5</v>
      </c>
      <c r="BL26">
        <v>1</v>
      </c>
      <c r="BM26">
        <v>1</v>
      </c>
      <c r="BN26">
        <v>3</v>
      </c>
      <c r="BO26">
        <v>5</v>
      </c>
      <c r="BP26" s="9">
        <f t="shared" si="0"/>
        <v>5.333333333333333</v>
      </c>
      <c r="BQ26" s="10">
        <f t="shared" si="1"/>
        <v>10</v>
      </c>
      <c r="BR26" s="9">
        <f t="shared" si="2"/>
        <v>3.3333333333333335</v>
      </c>
      <c r="BS26" s="10">
        <f t="shared" si="3"/>
        <v>4</v>
      </c>
      <c r="BT26" s="10">
        <f t="shared" si="4"/>
        <v>4</v>
      </c>
      <c r="BU26" s="10">
        <f t="shared" si="5"/>
        <v>2</v>
      </c>
      <c r="BV26" s="9">
        <f t="shared" si="6"/>
        <v>2.8888888888888888</v>
      </c>
      <c r="BW26" s="9">
        <f t="shared" si="8"/>
        <v>3.8</v>
      </c>
      <c r="BX26" s="10">
        <f t="shared" si="9"/>
        <v>5.333333333333333</v>
      </c>
      <c r="BY26">
        <f t="shared" si="10"/>
        <v>13</v>
      </c>
      <c r="BZ26" t="str">
        <f>VLOOKUP(J26,Pre!$J$1:$BG$254,2,0)</f>
        <v>La Libertad Avanza</v>
      </c>
      <c r="CA26">
        <f t="shared" si="11"/>
        <v>2.8888888888888888</v>
      </c>
      <c r="CB26">
        <f t="shared" si="12"/>
        <v>2.3333333333333335</v>
      </c>
      <c r="CC26">
        <f t="shared" si="13"/>
        <v>4</v>
      </c>
      <c r="CD26">
        <f t="shared" si="14"/>
        <v>5</v>
      </c>
      <c r="CE26">
        <f t="shared" si="7"/>
        <v>3.666666666666667</v>
      </c>
      <c r="CF26" t="str">
        <f t="shared" si="15"/>
        <v>si</v>
      </c>
      <c r="CG26" t="str">
        <f t="shared" si="16"/>
        <v>si</v>
      </c>
      <c r="CH26" t="str">
        <f t="shared" si="17"/>
        <v>si</v>
      </c>
      <c r="CI26" t="str">
        <f t="shared" si="18"/>
        <v>no</v>
      </c>
    </row>
    <row r="27" spans="1:87" x14ac:dyDescent="0.2">
      <c r="A27">
        <v>118369238330</v>
      </c>
      <c r="B27">
        <v>451538865</v>
      </c>
      <c r="C27" s="1">
        <v>45121.742893518516</v>
      </c>
      <c r="D27" s="1">
        <v>45121.746064814812</v>
      </c>
      <c r="E27" t="s">
        <v>74</v>
      </c>
      <c r="J27">
        <v>1280</v>
      </c>
      <c r="K27">
        <v>0</v>
      </c>
      <c r="L27">
        <v>0</v>
      </c>
      <c r="M27">
        <v>3</v>
      </c>
      <c r="N27">
        <v>0</v>
      </c>
      <c r="O27">
        <v>7</v>
      </c>
      <c r="P27">
        <v>1</v>
      </c>
      <c r="Q27">
        <v>7</v>
      </c>
      <c r="R27">
        <v>1</v>
      </c>
      <c r="S27">
        <v>1</v>
      </c>
      <c r="T27">
        <v>7</v>
      </c>
      <c r="U27">
        <v>7</v>
      </c>
      <c r="V27">
        <v>7</v>
      </c>
      <c r="W27">
        <v>4</v>
      </c>
      <c r="X27">
        <v>7</v>
      </c>
      <c r="Y27">
        <v>7</v>
      </c>
      <c r="Z27">
        <v>2</v>
      </c>
      <c r="AB27" t="s">
        <v>53</v>
      </c>
      <c r="AC27">
        <v>7</v>
      </c>
      <c r="AD27">
        <v>7</v>
      </c>
      <c r="AE27">
        <v>6</v>
      </c>
      <c r="AF27">
        <v>6</v>
      </c>
      <c r="AG27">
        <v>1</v>
      </c>
      <c r="AH27">
        <v>7</v>
      </c>
      <c r="AI27">
        <v>1</v>
      </c>
      <c r="AJ27">
        <v>7</v>
      </c>
      <c r="AK27">
        <v>7</v>
      </c>
      <c r="AL27">
        <v>7</v>
      </c>
      <c r="AM27">
        <v>3</v>
      </c>
      <c r="AN27">
        <v>7</v>
      </c>
      <c r="AO27">
        <v>1</v>
      </c>
      <c r="AP27">
        <v>6</v>
      </c>
      <c r="AT27">
        <v>4</v>
      </c>
      <c r="AU27">
        <v>4</v>
      </c>
      <c r="AV27">
        <v>5</v>
      </c>
      <c r="BC27">
        <v>3</v>
      </c>
      <c r="BD27">
        <v>2</v>
      </c>
      <c r="BE27">
        <v>2</v>
      </c>
      <c r="BF27">
        <v>5</v>
      </c>
      <c r="BG27">
        <v>6</v>
      </c>
      <c r="BH27">
        <v>6</v>
      </c>
      <c r="BI27">
        <v>1</v>
      </c>
      <c r="BJ27">
        <v>1</v>
      </c>
      <c r="BK27">
        <v>2</v>
      </c>
      <c r="BL27">
        <v>6</v>
      </c>
      <c r="BM27">
        <v>5</v>
      </c>
      <c r="BN27">
        <v>6</v>
      </c>
      <c r="BO27">
        <v>5</v>
      </c>
      <c r="BP27" s="9">
        <f t="shared" si="0"/>
        <v>7</v>
      </c>
      <c r="BQ27" s="10">
        <f t="shared" si="1"/>
        <v>9</v>
      </c>
      <c r="BR27" s="9">
        <f t="shared" si="2"/>
        <v>3.3333333333333335</v>
      </c>
      <c r="BS27" s="10">
        <f t="shared" si="3"/>
        <v>2</v>
      </c>
      <c r="BT27" s="10">
        <f t="shared" si="4"/>
        <v>4</v>
      </c>
      <c r="BU27" s="10">
        <f t="shared" si="5"/>
        <v>4</v>
      </c>
      <c r="BV27" s="9">
        <f t="shared" si="6"/>
        <v>3.1111111111111112</v>
      </c>
      <c r="BW27" s="9">
        <f t="shared" si="8"/>
        <v>4.2</v>
      </c>
      <c r="BX27" s="10">
        <f t="shared" si="9"/>
        <v>4.333333333333333</v>
      </c>
      <c r="BY27">
        <f t="shared" si="10"/>
        <v>13</v>
      </c>
      <c r="BZ27" t="str">
        <f>VLOOKUP(J27,Pre!$J$1:$BG$254,2,0)</f>
        <v>Unión por la Patria (Frente de Todos)</v>
      </c>
      <c r="CA27">
        <f t="shared" si="11"/>
        <v>3.1111111111111112</v>
      </c>
      <c r="CB27">
        <f t="shared" si="12"/>
        <v>3.3333333333333335</v>
      </c>
      <c r="CC27">
        <f t="shared" si="13"/>
        <v>5</v>
      </c>
      <c r="CD27">
        <f t="shared" si="14"/>
        <v>5</v>
      </c>
      <c r="CE27">
        <f t="shared" si="7"/>
        <v>4.3333333333333339</v>
      </c>
      <c r="CF27" t="str">
        <f t="shared" si="15"/>
        <v>no</v>
      </c>
      <c r="CG27" t="str">
        <f t="shared" si="16"/>
        <v>si</v>
      </c>
      <c r="CH27" t="str">
        <f t="shared" si="17"/>
        <v>si</v>
      </c>
      <c r="CI27" t="str">
        <f t="shared" si="18"/>
        <v>no</v>
      </c>
    </row>
    <row r="28" spans="1:87" x14ac:dyDescent="0.2">
      <c r="A28">
        <v>118365321314</v>
      </c>
      <c r="B28">
        <v>451538865</v>
      </c>
      <c r="C28" s="1">
        <v>45117.680474537039</v>
      </c>
      <c r="D28" s="1">
        <v>45117.683530092596</v>
      </c>
      <c r="E28" t="s">
        <v>320</v>
      </c>
      <c r="J28">
        <v>213</v>
      </c>
      <c r="K28">
        <v>3</v>
      </c>
      <c r="L28">
        <v>2</v>
      </c>
      <c r="M28">
        <v>1</v>
      </c>
      <c r="N28">
        <v>0</v>
      </c>
      <c r="O28">
        <v>4</v>
      </c>
      <c r="P28">
        <v>5</v>
      </c>
      <c r="Q28">
        <v>7</v>
      </c>
      <c r="R28">
        <v>1</v>
      </c>
      <c r="S28">
        <v>1</v>
      </c>
      <c r="T28">
        <v>7</v>
      </c>
      <c r="U28">
        <v>7</v>
      </c>
      <c r="V28">
        <v>4</v>
      </c>
      <c r="W28">
        <v>4</v>
      </c>
      <c r="X28">
        <v>7</v>
      </c>
      <c r="Y28">
        <v>7</v>
      </c>
      <c r="Z28">
        <v>1</v>
      </c>
      <c r="AA28" t="s">
        <v>321</v>
      </c>
      <c r="AB28" t="s">
        <v>89</v>
      </c>
      <c r="AC28">
        <v>7</v>
      </c>
      <c r="AD28">
        <v>7</v>
      </c>
      <c r="AE28">
        <v>1</v>
      </c>
      <c r="AF28">
        <v>4</v>
      </c>
      <c r="AG28">
        <v>2</v>
      </c>
      <c r="AH28">
        <v>6</v>
      </c>
      <c r="AI28">
        <v>4</v>
      </c>
      <c r="AJ28">
        <v>7</v>
      </c>
      <c r="AK28">
        <v>7</v>
      </c>
      <c r="AL28">
        <v>7</v>
      </c>
      <c r="AM28">
        <v>4</v>
      </c>
      <c r="AN28">
        <v>4</v>
      </c>
      <c r="AO28">
        <v>1</v>
      </c>
      <c r="AP28">
        <v>4</v>
      </c>
      <c r="BC28">
        <v>3</v>
      </c>
      <c r="BD28">
        <v>4</v>
      </c>
      <c r="BE28">
        <v>4</v>
      </c>
      <c r="BF28">
        <v>3</v>
      </c>
      <c r="BG28">
        <v>4</v>
      </c>
      <c r="BH28">
        <v>4</v>
      </c>
      <c r="BI28">
        <v>2</v>
      </c>
      <c r="BJ28">
        <v>1</v>
      </c>
      <c r="BK28">
        <v>3</v>
      </c>
      <c r="BL28">
        <v>4</v>
      </c>
      <c r="BM28">
        <v>4</v>
      </c>
      <c r="BN28">
        <v>4</v>
      </c>
      <c r="BO28">
        <v>8</v>
      </c>
      <c r="BP28" s="9">
        <f t="shared" si="0"/>
        <v>7</v>
      </c>
      <c r="BQ28" s="10">
        <f t="shared" si="1"/>
        <v>3</v>
      </c>
      <c r="BR28" s="9" t="e">
        <f t="shared" si="2"/>
        <v>#N/A</v>
      </c>
      <c r="BS28" s="10" t="e">
        <f t="shared" si="3"/>
        <v>#N/A</v>
      </c>
      <c r="BT28" s="10" t="e">
        <f t="shared" si="4"/>
        <v>#N/A</v>
      </c>
      <c r="BU28" s="10" t="e">
        <f t="shared" si="5"/>
        <v>#N/A</v>
      </c>
      <c r="BV28" s="9" t="e">
        <f t="shared" si="6"/>
        <v>#N/A</v>
      </c>
      <c r="BW28" s="9">
        <f t="shared" si="8"/>
        <v>3.4</v>
      </c>
      <c r="BX28" s="10" t="e">
        <f t="shared" si="9"/>
        <v>#DIV/0!</v>
      </c>
      <c r="BY28">
        <f t="shared" si="10"/>
        <v>6</v>
      </c>
      <c r="BZ28" t="e">
        <f>VLOOKUP(J28,Pre!$J$1:$BG$254,2,0)</f>
        <v>#N/A</v>
      </c>
      <c r="CA28" t="e">
        <f t="shared" si="11"/>
        <v>#N/A</v>
      </c>
      <c r="CB28" t="e">
        <f t="shared" si="12"/>
        <v>#N/A</v>
      </c>
      <c r="CC28" t="str">
        <f t="shared" si="13"/>
        <v>N/A</v>
      </c>
      <c r="CD28">
        <f t="shared" si="14"/>
        <v>3</v>
      </c>
      <c r="CE28" t="str">
        <f t="shared" si="7"/>
        <v>N/A</v>
      </c>
      <c r="CF28" t="str">
        <f t="shared" si="15"/>
        <v>si</v>
      </c>
      <c r="CG28" t="str">
        <f t="shared" si="16"/>
        <v>no</v>
      </c>
      <c r="CH28" t="str">
        <f t="shared" si="17"/>
        <v>si</v>
      </c>
      <c r="CI28" t="str">
        <f t="shared" si="18"/>
        <v>si</v>
      </c>
    </row>
    <row r="29" spans="1:87" x14ac:dyDescent="0.2">
      <c r="A29">
        <v>118365321228</v>
      </c>
      <c r="B29">
        <v>451538865</v>
      </c>
      <c r="C29" s="1">
        <v>45117.680254629631</v>
      </c>
      <c r="D29" s="1">
        <v>45117.687638888892</v>
      </c>
      <c r="E29" t="s">
        <v>318</v>
      </c>
      <c r="J29">
        <v>745</v>
      </c>
      <c r="K29">
        <v>2</v>
      </c>
      <c r="L29">
        <v>2</v>
      </c>
      <c r="M29">
        <v>1</v>
      </c>
      <c r="N29">
        <v>0</v>
      </c>
      <c r="O29">
        <v>6</v>
      </c>
      <c r="P29">
        <v>1</v>
      </c>
      <c r="Q29">
        <v>6</v>
      </c>
      <c r="R29">
        <v>1</v>
      </c>
      <c r="S29">
        <v>1</v>
      </c>
      <c r="T29">
        <v>5</v>
      </c>
      <c r="U29">
        <v>5</v>
      </c>
      <c r="V29">
        <v>5</v>
      </c>
      <c r="W29">
        <v>3</v>
      </c>
      <c r="X29">
        <v>5</v>
      </c>
      <c r="Y29">
        <v>4</v>
      </c>
      <c r="Z29">
        <v>2</v>
      </c>
      <c r="AA29" t="s">
        <v>319</v>
      </c>
      <c r="AB29" t="s">
        <v>47</v>
      </c>
      <c r="AC29">
        <v>6</v>
      </c>
      <c r="AD29">
        <v>7</v>
      </c>
      <c r="AE29">
        <v>6</v>
      </c>
      <c r="AF29">
        <v>1</v>
      </c>
      <c r="AG29">
        <v>6</v>
      </c>
      <c r="AH29">
        <v>2</v>
      </c>
      <c r="AI29">
        <v>6</v>
      </c>
      <c r="AJ29">
        <v>5</v>
      </c>
      <c r="AK29">
        <v>2</v>
      </c>
      <c r="AL29">
        <v>7</v>
      </c>
      <c r="AM29">
        <v>2</v>
      </c>
      <c r="AN29">
        <v>6</v>
      </c>
      <c r="AO29">
        <v>3</v>
      </c>
      <c r="AP29">
        <v>6</v>
      </c>
      <c r="AQ29">
        <v>5</v>
      </c>
      <c r="AR29">
        <v>2</v>
      </c>
      <c r="AS29">
        <v>5</v>
      </c>
      <c r="BC29">
        <v>5</v>
      </c>
      <c r="BD29">
        <v>5</v>
      </c>
      <c r="BE29">
        <v>5</v>
      </c>
      <c r="BF29">
        <v>2</v>
      </c>
      <c r="BG29">
        <v>2</v>
      </c>
      <c r="BH29">
        <v>3</v>
      </c>
      <c r="BI29">
        <v>2</v>
      </c>
      <c r="BJ29">
        <v>3</v>
      </c>
      <c r="BK29">
        <v>3</v>
      </c>
      <c r="BL29">
        <v>2</v>
      </c>
      <c r="BM29">
        <v>1</v>
      </c>
      <c r="BN29">
        <v>3</v>
      </c>
      <c r="BO29">
        <v>7</v>
      </c>
      <c r="BP29" s="9">
        <f t="shared" si="0"/>
        <v>4.666666666666667</v>
      </c>
      <c r="BQ29" s="10">
        <f t="shared" si="1"/>
        <v>7</v>
      </c>
      <c r="BR29" s="9">
        <f t="shared" si="2"/>
        <v>2.6666666666666665</v>
      </c>
      <c r="BS29" s="10">
        <f t="shared" si="3"/>
        <v>3</v>
      </c>
      <c r="BT29" s="10">
        <f t="shared" si="4"/>
        <v>3</v>
      </c>
      <c r="BU29" s="10">
        <f t="shared" si="5"/>
        <v>2</v>
      </c>
      <c r="BV29" s="9">
        <f t="shared" si="6"/>
        <v>2.3333333333333335</v>
      </c>
      <c r="BW29" s="9">
        <f t="shared" si="8"/>
        <v>4.2</v>
      </c>
      <c r="BX29" s="10">
        <f t="shared" si="9"/>
        <v>4</v>
      </c>
      <c r="BY29">
        <f t="shared" si="10"/>
        <v>9</v>
      </c>
      <c r="BZ29" t="str">
        <f>VLOOKUP(J29,Pre!$J$1:$BG$254,2,0)</f>
        <v>Juntos por el Cambio</v>
      </c>
      <c r="CA29">
        <f t="shared" si="11"/>
        <v>2.3333333333333335</v>
      </c>
      <c r="CB29">
        <f t="shared" si="12"/>
        <v>3</v>
      </c>
      <c r="CC29">
        <f t="shared" si="13"/>
        <v>4</v>
      </c>
      <c r="CD29">
        <f t="shared" si="14"/>
        <v>4</v>
      </c>
      <c r="CE29">
        <f t="shared" si="7"/>
        <v>3</v>
      </c>
      <c r="CF29" t="str">
        <f t="shared" si="15"/>
        <v>si</v>
      </c>
      <c r="CG29" t="str">
        <f t="shared" si="16"/>
        <v>no</v>
      </c>
      <c r="CH29" t="str">
        <f t="shared" si="17"/>
        <v>si</v>
      </c>
      <c r="CI29" t="str">
        <f t="shared" si="18"/>
        <v>si</v>
      </c>
    </row>
    <row r="30" spans="1:87" x14ac:dyDescent="0.2">
      <c r="A30">
        <v>118365258529</v>
      </c>
      <c r="B30">
        <v>451538865</v>
      </c>
      <c r="C30" s="1">
        <v>45117.638981481483</v>
      </c>
      <c r="D30" s="1">
        <v>45117.641203703701</v>
      </c>
      <c r="E30" t="s">
        <v>128</v>
      </c>
      <c r="J30">
        <v>1029</v>
      </c>
      <c r="K30">
        <v>0</v>
      </c>
      <c r="L30">
        <v>2</v>
      </c>
      <c r="M30">
        <v>2</v>
      </c>
      <c r="N30">
        <v>1</v>
      </c>
      <c r="O30">
        <v>7</v>
      </c>
      <c r="P30">
        <v>1</v>
      </c>
      <c r="Q30">
        <v>7</v>
      </c>
      <c r="R30">
        <v>1</v>
      </c>
      <c r="S30">
        <v>1</v>
      </c>
      <c r="T30">
        <v>7</v>
      </c>
      <c r="U30">
        <v>7</v>
      </c>
      <c r="V30">
        <v>7</v>
      </c>
      <c r="W30">
        <v>5</v>
      </c>
      <c r="X30">
        <v>5</v>
      </c>
      <c r="Y30">
        <v>7</v>
      </c>
      <c r="Z30">
        <v>5</v>
      </c>
      <c r="AB30" t="s">
        <v>89</v>
      </c>
      <c r="AC30">
        <v>7</v>
      </c>
      <c r="AD30">
        <v>7</v>
      </c>
      <c r="AE30">
        <v>1</v>
      </c>
      <c r="AF30">
        <v>1</v>
      </c>
      <c r="AG30">
        <v>7</v>
      </c>
      <c r="AH30">
        <v>1</v>
      </c>
      <c r="AI30">
        <v>4</v>
      </c>
      <c r="AJ30">
        <v>7</v>
      </c>
      <c r="AK30">
        <v>5</v>
      </c>
      <c r="AL30">
        <v>5</v>
      </c>
      <c r="AM30">
        <v>1</v>
      </c>
      <c r="AN30">
        <v>7</v>
      </c>
      <c r="AO30">
        <v>1</v>
      </c>
      <c r="AP30">
        <v>7</v>
      </c>
      <c r="BC30">
        <v>6</v>
      </c>
      <c r="BD30">
        <v>6</v>
      </c>
      <c r="BE30">
        <v>6</v>
      </c>
      <c r="BF30">
        <v>1</v>
      </c>
      <c r="BG30">
        <v>1</v>
      </c>
      <c r="BH30">
        <v>1</v>
      </c>
      <c r="BI30">
        <v>4</v>
      </c>
      <c r="BJ30">
        <v>4</v>
      </c>
      <c r="BK30">
        <v>4</v>
      </c>
      <c r="BL30">
        <v>1</v>
      </c>
      <c r="BM30">
        <v>1</v>
      </c>
      <c r="BN30">
        <v>1</v>
      </c>
      <c r="BO30">
        <v>8</v>
      </c>
      <c r="BP30" s="9">
        <f t="shared" si="0"/>
        <v>5.666666666666667</v>
      </c>
      <c r="BQ30" s="10">
        <f t="shared" si="1"/>
        <v>12</v>
      </c>
      <c r="BR30" s="9" t="str">
        <f t="shared" si="2"/>
        <v>N/A</v>
      </c>
      <c r="BS30" s="10" t="str">
        <f t="shared" si="3"/>
        <v>N/A</v>
      </c>
      <c r="BT30" s="10" t="str">
        <f t="shared" si="4"/>
        <v>N/A</v>
      </c>
      <c r="BU30" s="10" t="str">
        <f t="shared" si="5"/>
        <v>N/A</v>
      </c>
      <c r="BV30" s="9" t="str">
        <f t="shared" si="6"/>
        <v>N/A</v>
      </c>
      <c r="BW30" s="9">
        <f t="shared" si="8"/>
        <v>2.8</v>
      </c>
      <c r="BX30" s="10" t="e">
        <f t="shared" si="9"/>
        <v>#DIV/0!</v>
      </c>
      <c r="BY30">
        <f t="shared" si="10"/>
        <v>15</v>
      </c>
      <c r="BZ30" t="str">
        <f>VLOOKUP(J30,Pre!$J$1:$BG$254,2,0)</f>
        <v>Ninguno de los anteriores</v>
      </c>
      <c r="CA30" t="str">
        <f t="shared" si="11"/>
        <v>N/A</v>
      </c>
      <c r="CB30" t="str">
        <f t="shared" si="12"/>
        <v>N/A</v>
      </c>
      <c r="CC30" t="str">
        <f t="shared" si="13"/>
        <v>N/A</v>
      </c>
      <c r="CD30">
        <f t="shared" si="14"/>
        <v>5</v>
      </c>
      <c r="CE30" t="str">
        <f t="shared" si="7"/>
        <v>N/A</v>
      </c>
      <c r="CF30" t="str">
        <f t="shared" si="15"/>
        <v>si</v>
      </c>
      <c r="CG30" t="str">
        <f t="shared" si="16"/>
        <v>si</v>
      </c>
      <c r="CH30" t="str">
        <f t="shared" si="17"/>
        <v>si</v>
      </c>
      <c r="CI30" t="str">
        <f t="shared" si="18"/>
        <v>no</v>
      </c>
    </row>
    <row r="31" spans="1:87" x14ac:dyDescent="0.2">
      <c r="A31">
        <v>118365258494</v>
      </c>
      <c r="B31">
        <v>451538865</v>
      </c>
      <c r="C31" s="1">
        <v>45117.638923611114</v>
      </c>
      <c r="D31" s="1">
        <v>45117.641539351855</v>
      </c>
      <c r="E31" t="s">
        <v>322</v>
      </c>
      <c r="J31">
        <v>1049</v>
      </c>
      <c r="K31">
        <v>0</v>
      </c>
      <c r="L31">
        <v>1</v>
      </c>
      <c r="M31">
        <v>3</v>
      </c>
      <c r="N31">
        <v>2</v>
      </c>
      <c r="O31">
        <v>7</v>
      </c>
      <c r="P31">
        <v>2</v>
      </c>
      <c r="Q31">
        <v>7</v>
      </c>
      <c r="R31">
        <v>2</v>
      </c>
      <c r="S31">
        <v>1</v>
      </c>
      <c r="T31">
        <v>7</v>
      </c>
      <c r="U31">
        <v>7</v>
      </c>
      <c r="V31">
        <v>6</v>
      </c>
      <c r="W31">
        <v>5</v>
      </c>
      <c r="X31">
        <v>5</v>
      </c>
      <c r="Y31">
        <v>7</v>
      </c>
      <c r="Z31">
        <v>3</v>
      </c>
      <c r="AA31" t="s">
        <v>323</v>
      </c>
      <c r="AB31" t="s">
        <v>53</v>
      </c>
      <c r="AC31">
        <v>7</v>
      </c>
      <c r="AD31">
        <v>7</v>
      </c>
      <c r="AE31">
        <v>5</v>
      </c>
      <c r="AF31">
        <v>6</v>
      </c>
      <c r="AG31">
        <v>1</v>
      </c>
      <c r="AH31">
        <v>7</v>
      </c>
      <c r="AI31">
        <v>1</v>
      </c>
      <c r="AJ31">
        <v>6</v>
      </c>
      <c r="AK31">
        <v>6</v>
      </c>
      <c r="AL31">
        <v>7</v>
      </c>
      <c r="AM31">
        <v>2</v>
      </c>
      <c r="AN31">
        <v>7</v>
      </c>
      <c r="AO31">
        <v>4</v>
      </c>
      <c r="AP31">
        <v>7</v>
      </c>
      <c r="AT31">
        <v>6</v>
      </c>
      <c r="AU31">
        <v>6</v>
      </c>
      <c r="AV31">
        <v>6</v>
      </c>
      <c r="BC31">
        <v>3</v>
      </c>
      <c r="BD31">
        <v>2</v>
      </c>
      <c r="BE31">
        <v>3</v>
      </c>
      <c r="BF31">
        <v>6</v>
      </c>
      <c r="BG31">
        <v>6</v>
      </c>
      <c r="BH31">
        <v>6</v>
      </c>
      <c r="BI31">
        <v>1</v>
      </c>
      <c r="BJ31">
        <v>1</v>
      </c>
      <c r="BK31">
        <v>1</v>
      </c>
      <c r="BL31">
        <v>4</v>
      </c>
      <c r="BM31">
        <v>5</v>
      </c>
      <c r="BN31">
        <v>5</v>
      </c>
      <c r="BO31">
        <v>7</v>
      </c>
      <c r="BP31" s="9">
        <f t="shared" si="0"/>
        <v>6.333333333333333</v>
      </c>
      <c r="BQ31" s="10">
        <f t="shared" si="1"/>
        <v>8</v>
      </c>
      <c r="BR31" s="9">
        <f t="shared" si="2"/>
        <v>3.3333333333333335</v>
      </c>
      <c r="BS31" s="10">
        <f t="shared" si="3"/>
        <v>3</v>
      </c>
      <c r="BT31" s="10">
        <f t="shared" si="4"/>
        <v>4</v>
      </c>
      <c r="BU31" s="10">
        <f t="shared" si="5"/>
        <v>3</v>
      </c>
      <c r="BV31" s="9">
        <f t="shared" si="6"/>
        <v>2.7777777777777777</v>
      </c>
      <c r="BW31" s="9">
        <f t="shared" si="8"/>
        <v>4</v>
      </c>
      <c r="BX31" s="10">
        <f t="shared" si="9"/>
        <v>6</v>
      </c>
      <c r="BY31">
        <f t="shared" si="10"/>
        <v>15</v>
      </c>
      <c r="BZ31" t="str">
        <f>VLOOKUP(J31,Pre!$J$1:$BG$254,2,0)</f>
        <v>Unión por la Patria (Frente de Todos)</v>
      </c>
      <c r="CA31">
        <f t="shared" si="11"/>
        <v>2.7777777777777777</v>
      </c>
      <c r="CB31">
        <f t="shared" si="12"/>
        <v>3.3333333333333335</v>
      </c>
      <c r="CC31">
        <f t="shared" si="13"/>
        <v>5</v>
      </c>
      <c r="CD31">
        <f t="shared" si="14"/>
        <v>5</v>
      </c>
      <c r="CE31">
        <f t="shared" si="7"/>
        <v>5</v>
      </c>
      <c r="CF31" t="str">
        <f t="shared" si="15"/>
        <v>no</v>
      </c>
      <c r="CG31" t="str">
        <f t="shared" si="16"/>
        <v>si</v>
      </c>
      <c r="CH31" t="str">
        <f t="shared" si="17"/>
        <v>si</v>
      </c>
      <c r="CI31" t="str">
        <f t="shared" si="18"/>
        <v>no</v>
      </c>
    </row>
    <row r="32" spans="1:87" x14ac:dyDescent="0.2">
      <c r="A32">
        <v>118365172431</v>
      </c>
      <c r="B32">
        <v>451538865</v>
      </c>
      <c r="C32" s="1">
        <v>45117.575416666667</v>
      </c>
      <c r="D32" s="1">
        <v>45117.577488425923</v>
      </c>
      <c r="E32" t="s">
        <v>324</v>
      </c>
      <c r="J32">
        <v>1123</v>
      </c>
      <c r="K32">
        <v>1</v>
      </c>
      <c r="L32">
        <v>2</v>
      </c>
      <c r="M32">
        <v>1</v>
      </c>
      <c r="N32">
        <v>1</v>
      </c>
      <c r="O32">
        <v>7</v>
      </c>
      <c r="P32">
        <v>1</v>
      </c>
      <c r="Q32">
        <v>7</v>
      </c>
      <c r="R32">
        <v>1</v>
      </c>
      <c r="S32">
        <v>1</v>
      </c>
      <c r="T32">
        <v>6</v>
      </c>
      <c r="U32">
        <v>7</v>
      </c>
      <c r="V32">
        <v>7</v>
      </c>
      <c r="W32">
        <v>7</v>
      </c>
      <c r="X32">
        <v>7</v>
      </c>
      <c r="Y32">
        <v>7</v>
      </c>
      <c r="Z32">
        <v>5</v>
      </c>
      <c r="AB32" t="s">
        <v>47</v>
      </c>
      <c r="AC32">
        <v>5</v>
      </c>
      <c r="AD32">
        <v>6</v>
      </c>
      <c r="AE32">
        <v>5</v>
      </c>
      <c r="AF32">
        <v>1</v>
      </c>
      <c r="AG32">
        <v>3</v>
      </c>
      <c r="AH32">
        <v>5</v>
      </c>
      <c r="AI32">
        <v>5</v>
      </c>
      <c r="AJ32">
        <v>6</v>
      </c>
      <c r="AK32">
        <v>4</v>
      </c>
      <c r="AL32">
        <v>7</v>
      </c>
      <c r="AM32">
        <v>4</v>
      </c>
      <c r="AN32">
        <v>6</v>
      </c>
      <c r="AO32">
        <v>3</v>
      </c>
      <c r="AP32">
        <v>7</v>
      </c>
      <c r="AQ32">
        <v>3</v>
      </c>
      <c r="AR32">
        <v>2</v>
      </c>
      <c r="AS32">
        <v>5</v>
      </c>
      <c r="BC32">
        <v>3</v>
      </c>
      <c r="BD32">
        <v>4</v>
      </c>
      <c r="BE32">
        <v>4</v>
      </c>
      <c r="BF32">
        <v>3</v>
      </c>
      <c r="BG32">
        <v>2</v>
      </c>
      <c r="BH32">
        <v>4</v>
      </c>
      <c r="BI32">
        <v>1</v>
      </c>
      <c r="BJ32">
        <v>1</v>
      </c>
      <c r="BK32">
        <v>1</v>
      </c>
      <c r="BL32">
        <v>3</v>
      </c>
      <c r="BM32">
        <v>1</v>
      </c>
      <c r="BN32">
        <v>3</v>
      </c>
      <c r="BO32">
        <v>7</v>
      </c>
      <c r="BP32" s="9">
        <f t="shared" si="0"/>
        <v>5.666666666666667</v>
      </c>
      <c r="BQ32" s="10">
        <f t="shared" si="1"/>
        <v>6</v>
      </c>
      <c r="BR32" s="9">
        <f t="shared" si="2"/>
        <v>0.66666666666666663</v>
      </c>
      <c r="BS32" s="10">
        <f t="shared" si="3"/>
        <v>0</v>
      </c>
      <c r="BT32" s="10">
        <f t="shared" si="4"/>
        <v>2</v>
      </c>
      <c r="BU32" s="10">
        <f t="shared" si="5"/>
        <v>0</v>
      </c>
      <c r="BV32" s="9">
        <f t="shared" si="6"/>
        <v>2.1111111111111112</v>
      </c>
      <c r="BW32" s="9">
        <f t="shared" si="8"/>
        <v>3.8</v>
      </c>
      <c r="BX32" s="10">
        <f t="shared" si="9"/>
        <v>3.3333333333333335</v>
      </c>
      <c r="BY32">
        <f t="shared" si="10"/>
        <v>8</v>
      </c>
      <c r="BZ32" t="str">
        <f>VLOOKUP(J32,Pre!$J$1:$BG$254,2,0)</f>
        <v>Juntos por el Cambio</v>
      </c>
      <c r="CA32">
        <f t="shared" si="11"/>
        <v>2.1111111111111112</v>
      </c>
      <c r="CB32">
        <f t="shared" si="12"/>
        <v>2.666666666666667</v>
      </c>
      <c r="CC32">
        <f t="shared" si="13"/>
        <v>3</v>
      </c>
      <c r="CD32">
        <f t="shared" si="14"/>
        <v>3</v>
      </c>
      <c r="CE32">
        <f t="shared" si="7"/>
        <v>2.6666666666666665</v>
      </c>
      <c r="CF32" t="str">
        <f t="shared" si="15"/>
        <v>si</v>
      </c>
      <c r="CG32" t="str">
        <f t="shared" si="16"/>
        <v>no</v>
      </c>
      <c r="CH32" t="str">
        <f t="shared" si="17"/>
        <v>si</v>
      </c>
      <c r="CI32" t="str">
        <f t="shared" si="18"/>
        <v>no</v>
      </c>
    </row>
    <row r="33" spans="1:87" x14ac:dyDescent="0.2">
      <c r="A33">
        <v>118365172032</v>
      </c>
      <c r="B33">
        <v>451538865</v>
      </c>
      <c r="C33" s="1">
        <v>45117.57534722222</v>
      </c>
      <c r="D33" s="1">
        <v>45117.578483796293</v>
      </c>
      <c r="E33" t="s">
        <v>102</v>
      </c>
      <c r="J33">
        <v>953</v>
      </c>
      <c r="K33">
        <v>1</v>
      </c>
      <c r="L33">
        <v>2</v>
      </c>
      <c r="M33">
        <v>1</v>
      </c>
      <c r="N33">
        <v>0</v>
      </c>
      <c r="O33">
        <v>7</v>
      </c>
      <c r="P33">
        <v>1</v>
      </c>
      <c r="Q33">
        <v>7</v>
      </c>
      <c r="R33">
        <v>1</v>
      </c>
      <c r="S33">
        <v>1</v>
      </c>
      <c r="T33">
        <v>7</v>
      </c>
      <c r="U33">
        <v>7</v>
      </c>
      <c r="V33">
        <v>7</v>
      </c>
      <c r="W33">
        <v>7</v>
      </c>
      <c r="X33">
        <v>7</v>
      </c>
      <c r="Y33">
        <v>7</v>
      </c>
      <c r="Z33">
        <v>6</v>
      </c>
      <c r="AB33" t="s">
        <v>49</v>
      </c>
      <c r="AC33">
        <v>3</v>
      </c>
      <c r="AD33">
        <v>6</v>
      </c>
      <c r="AE33">
        <v>6</v>
      </c>
      <c r="AF33">
        <v>1</v>
      </c>
      <c r="AG33">
        <v>2</v>
      </c>
      <c r="AH33">
        <v>2</v>
      </c>
      <c r="AI33">
        <v>5</v>
      </c>
      <c r="AJ33">
        <v>6</v>
      </c>
      <c r="AK33">
        <v>3</v>
      </c>
      <c r="AL33">
        <v>6</v>
      </c>
      <c r="AM33">
        <v>3</v>
      </c>
      <c r="AN33">
        <v>7</v>
      </c>
      <c r="AO33">
        <v>1</v>
      </c>
      <c r="AP33">
        <v>6</v>
      </c>
      <c r="AW33">
        <v>2</v>
      </c>
      <c r="AX33">
        <v>4</v>
      </c>
      <c r="AY33">
        <v>5</v>
      </c>
      <c r="BC33">
        <v>3</v>
      </c>
      <c r="BD33">
        <v>6</v>
      </c>
      <c r="BE33">
        <v>6</v>
      </c>
      <c r="BF33">
        <v>3</v>
      </c>
      <c r="BG33">
        <v>6</v>
      </c>
      <c r="BH33">
        <v>6</v>
      </c>
      <c r="BI33">
        <v>3</v>
      </c>
      <c r="BJ33">
        <v>6</v>
      </c>
      <c r="BK33">
        <v>6</v>
      </c>
      <c r="BL33">
        <v>5</v>
      </c>
      <c r="BM33">
        <v>6</v>
      </c>
      <c r="BN33">
        <v>6</v>
      </c>
      <c r="BO33">
        <v>9</v>
      </c>
      <c r="BP33" s="9">
        <f t="shared" si="0"/>
        <v>5</v>
      </c>
      <c r="BQ33" s="10">
        <f t="shared" si="1"/>
        <v>9</v>
      </c>
      <c r="BR33" s="9">
        <f t="shared" si="2"/>
        <v>0.33333333333333331</v>
      </c>
      <c r="BS33" s="10">
        <f t="shared" si="3"/>
        <v>-2</v>
      </c>
      <c r="BT33" s="10">
        <f t="shared" si="4"/>
        <v>0</v>
      </c>
      <c r="BU33" s="10">
        <f t="shared" si="5"/>
        <v>0</v>
      </c>
      <c r="BV33" s="9">
        <f t="shared" si="6"/>
        <v>5.2222222222222223</v>
      </c>
      <c r="BW33" s="9">
        <f t="shared" si="8"/>
        <v>3.2</v>
      </c>
      <c r="BX33" s="10">
        <f t="shared" si="9"/>
        <v>3.6666666666666665</v>
      </c>
      <c r="BY33">
        <f t="shared" si="10"/>
        <v>2</v>
      </c>
      <c r="BZ33" t="str">
        <f>VLOOKUP(J33,Pre!$J$1:$BG$254,2,0)</f>
        <v>La Libertad Avanza</v>
      </c>
      <c r="CA33">
        <f t="shared" si="11"/>
        <v>5.2222222222222223</v>
      </c>
      <c r="CB33">
        <f t="shared" si="12"/>
        <v>0</v>
      </c>
      <c r="CC33">
        <f t="shared" si="13"/>
        <v>0</v>
      </c>
      <c r="CD33">
        <f t="shared" si="14"/>
        <v>0</v>
      </c>
      <c r="CE33">
        <f t="shared" si="7"/>
        <v>0</v>
      </c>
      <c r="CF33" t="str">
        <f t="shared" si="15"/>
        <v>si</v>
      </c>
      <c r="CG33" t="str">
        <f t="shared" si="16"/>
        <v>no</v>
      </c>
      <c r="CH33" t="str">
        <f t="shared" si="17"/>
        <v>si</v>
      </c>
      <c r="CI33" t="str">
        <f t="shared" si="18"/>
        <v>no</v>
      </c>
    </row>
    <row r="34" spans="1:87" x14ac:dyDescent="0.2">
      <c r="A34">
        <v>118364971476</v>
      </c>
      <c r="B34">
        <v>451538865</v>
      </c>
      <c r="C34" s="1">
        <v>45117.436956018515</v>
      </c>
      <c r="D34" s="1">
        <v>45117.440115740741</v>
      </c>
      <c r="E34" t="s">
        <v>153</v>
      </c>
      <c r="J34">
        <v>765</v>
      </c>
      <c r="K34">
        <v>0</v>
      </c>
      <c r="L34">
        <v>2</v>
      </c>
      <c r="M34">
        <v>3</v>
      </c>
      <c r="N34">
        <v>0</v>
      </c>
      <c r="O34">
        <v>6</v>
      </c>
      <c r="P34">
        <v>1</v>
      </c>
      <c r="Q34">
        <v>6</v>
      </c>
      <c r="R34">
        <v>1</v>
      </c>
      <c r="S34">
        <v>1</v>
      </c>
      <c r="T34">
        <v>6</v>
      </c>
      <c r="U34">
        <v>7</v>
      </c>
      <c r="V34">
        <v>6</v>
      </c>
      <c r="W34">
        <v>3</v>
      </c>
      <c r="X34">
        <v>7</v>
      </c>
      <c r="Y34">
        <v>5</v>
      </c>
      <c r="Z34">
        <v>3</v>
      </c>
      <c r="AA34" t="s">
        <v>325</v>
      </c>
      <c r="AB34" t="s">
        <v>53</v>
      </c>
      <c r="AC34">
        <v>2</v>
      </c>
      <c r="AD34">
        <v>7</v>
      </c>
      <c r="AE34">
        <v>4</v>
      </c>
      <c r="AF34">
        <v>3</v>
      </c>
      <c r="AG34">
        <v>1</v>
      </c>
      <c r="AH34">
        <v>7</v>
      </c>
      <c r="AI34">
        <v>2</v>
      </c>
      <c r="AJ34">
        <v>7</v>
      </c>
      <c r="AK34">
        <v>7</v>
      </c>
      <c r="AL34">
        <v>7</v>
      </c>
      <c r="AM34">
        <v>3</v>
      </c>
      <c r="AN34">
        <v>7</v>
      </c>
      <c r="AO34">
        <v>1</v>
      </c>
      <c r="AP34">
        <v>6</v>
      </c>
      <c r="AT34">
        <v>5</v>
      </c>
      <c r="AU34">
        <v>3</v>
      </c>
      <c r="AV34">
        <v>6</v>
      </c>
      <c r="BC34">
        <v>3</v>
      </c>
      <c r="BD34">
        <v>1</v>
      </c>
      <c r="BE34">
        <v>5</v>
      </c>
      <c r="BF34">
        <v>4</v>
      </c>
      <c r="BG34">
        <v>5</v>
      </c>
      <c r="BH34">
        <v>6</v>
      </c>
      <c r="BI34">
        <v>3</v>
      </c>
      <c r="BJ34">
        <v>2</v>
      </c>
      <c r="BK34">
        <v>4</v>
      </c>
      <c r="BL34">
        <v>5</v>
      </c>
      <c r="BM34">
        <v>3</v>
      </c>
      <c r="BN34">
        <v>5</v>
      </c>
      <c r="BO34">
        <v>6</v>
      </c>
      <c r="BP34" s="9">
        <f t="shared" ref="BP34:BP65" si="19">AVERAGE(AJ34:AL34)</f>
        <v>7</v>
      </c>
      <c r="BQ34" s="10">
        <f t="shared" ref="BQ34:BQ65" si="20">-AM34+AN34-AO34+AP34</f>
        <v>9</v>
      </c>
      <c r="BR34" s="9">
        <f t="shared" ref="BR34:BR65" si="21">IF(BZ34="Unión por la Patria (Frente de Todos)",AVERAGE(BG34-BD34,BH34-BE34,BF34-BC34),IF(BZ34="Juntos por el Cambio",AVERAGE(BD34-BG34,BE34-BH34,BC34-BF34),IF(BZ34="La Libertad Avanza",AVERAGE(BJ34-BM34,BK34-BN34,BK34-BL34),IF(BZ34="Frente de Izquierda",AVERAGE(BM34-BJ34,BN34-BK34,BL34-BI34),"N/A"))))</f>
        <v>2</v>
      </c>
      <c r="BS34" s="10">
        <f t="shared" ref="BS34:BS65" si="22">IF(BZ34="Unión por la Patria (Frente de Todos)",(BF34-BC34),IF(BZ34="Juntos por el Cambio",AVERAGE(BC34-BF34),IF(BZ34="La Libertad Avanza",AVERAGE(BI34-BL34),IF(BZ34="Frente de Izquierda",AVERAGE(BL34-BI34),"N/A"))))</f>
        <v>1</v>
      </c>
      <c r="BT34" s="10">
        <f t="shared" ref="BT34:BT65" si="23">IF(BZ34="Unión por la Patria (Frente de Todos)",AVERAGE(BG34-BD34),IF(BZ34="Juntos por el Cambio",AVERAGE(BD34-BG34),IF(BZ34="La Libertad Avanza",AVERAGE(BJ34-BM34),IF(BZ34="Frente de Izquierda",AVERAGE(BM34-BJ34),"N/A"))))</f>
        <v>4</v>
      </c>
      <c r="BU34" s="10">
        <f t="shared" ref="BU34:BU65" si="24">IF(BZ34="Unión por la Patria (Frente de Todos)",AVERAGE(BH34-BE34),IF(BZ34="Juntos por el Cambio",AVERAGE(BE34-BH34),IF(BZ34="La Libertad Avanza",AVERAGE(BK34-BN34),IF(BZ34="Frente de Izquierda",AVERAGE(BN34-BK34),"N/A"))))</f>
        <v>1</v>
      </c>
      <c r="BV34" s="9">
        <f t="shared" ref="BV34:BV65" si="25">IF(BZ34="Unión por la Patria (Frente de Todos)",AVERAGE(BC34:BE34,BI34:BN34),IF(BZ34="Juntos por el Cambio",AVERAGE(BF34:BN34),IF(BZ34="La Libertad Avanza",AVERAGE(BC34:BH34,BL34:BN34),IF(BZ34="Frente de Izquierda",AVERAGE(BC34:BK34),"N/A"))))</f>
        <v>3.4444444444444446</v>
      </c>
      <c r="BW34" s="9">
        <f t="shared" si="8"/>
        <v>3.4</v>
      </c>
      <c r="BX34" s="10">
        <f t="shared" si="9"/>
        <v>4.666666666666667</v>
      </c>
      <c r="BY34">
        <f t="shared" si="10"/>
        <v>6</v>
      </c>
      <c r="BZ34" t="str">
        <f>VLOOKUP(J34,Pre!$J$1:$BG$254,2,0)</f>
        <v>Unión por la Patria (Frente de Todos)</v>
      </c>
      <c r="CA34">
        <f t="shared" si="11"/>
        <v>3.4444444444444446</v>
      </c>
      <c r="CB34">
        <f t="shared" si="12"/>
        <v>3</v>
      </c>
      <c r="CC34">
        <f t="shared" si="13"/>
        <v>4</v>
      </c>
      <c r="CD34">
        <f t="shared" si="14"/>
        <v>4</v>
      </c>
      <c r="CE34">
        <f t="shared" ref="CE34:CE65" si="26">IF(AB34="Unión por la Patria (Frente de Todos)",AVERAGE(BF34:BH34)-MIN(AVERAGE(BC34:BE34),AVERAGE(BI34:BK34),AVERAGE(BL34:BN34)),IF(AB34="Juntos por el Cambio",AVERAGE(BC34:BE34)-MIN(AVERAGE(BF34:BH34),AVERAGE(BI34:BK34),AVERAGE(BL34:BN34)),IF(AB34="La Libertad Avanza",AVERAGE(BI34:BK34)-MIN(AVERAGE(BC34:BE34),AVERAGE(BF34:BH34),AVERAGE(BL34:BN34)),IF(AB34="Frente de Izquierda",AVERAGE(BL34:BN34)-MIN(AVERAGE(BC34:BE34),AVERAGE(BF34:BH34),AVERAGE(BI34:BK34)),"N/A"))))</f>
        <v>2</v>
      </c>
      <c r="CF34" t="str">
        <f t="shared" si="15"/>
        <v>si</v>
      </c>
      <c r="CG34" t="str">
        <f t="shared" si="16"/>
        <v>si</v>
      </c>
      <c r="CH34" t="str">
        <f t="shared" si="17"/>
        <v>si</v>
      </c>
      <c r="CI34" t="str">
        <f t="shared" si="18"/>
        <v>no</v>
      </c>
    </row>
    <row r="35" spans="1:87" x14ac:dyDescent="0.2">
      <c r="A35">
        <v>118364971697</v>
      </c>
      <c r="B35">
        <v>451538865</v>
      </c>
      <c r="C35" s="1">
        <v>45117.436956018515</v>
      </c>
      <c r="D35" s="1">
        <v>45117.440034722225</v>
      </c>
      <c r="E35" t="s">
        <v>137</v>
      </c>
      <c r="J35">
        <v>897</v>
      </c>
      <c r="K35">
        <v>0</v>
      </c>
      <c r="L35">
        <v>3</v>
      </c>
      <c r="M35">
        <v>3</v>
      </c>
      <c r="N35">
        <v>1</v>
      </c>
      <c r="O35">
        <v>7</v>
      </c>
      <c r="P35">
        <v>2</v>
      </c>
      <c r="Q35">
        <v>1</v>
      </c>
      <c r="R35">
        <v>1</v>
      </c>
      <c r="S35">
        <v>2</v>
      </c>
      <c r="T35">
        <v>7</v>
      </c>
      <c r="U35">
        <v>7</v>
      </c>
      <c r="V35">
        <v>5</v>
      </c>
      <c r="W35">
        <v>4</v>
      </c>
      <c r="X35">
        <v>7</v>
      </c>
      <c r="Y35">
        <v>7</v>
      </c>
      <c r="Z35">
        <v>1</v>
      </c>
      <c r="AA35" t="s">
        <v>326</v>
      </c>
      <c r="AB35" t="s">
        <v>49</v>
      </c>
      <c r="AC35">
        <v>6</v>
      </c>
      <c r="AD35">
        <v>7</v>
      </c>
      <c r="AE35">
        <v>2</v>
      </c>
      <c r="AF35">
        <v>1</v>
      </c>
      <c r="AG35">
        <v>6</v>
      </c>
      <c r="AH35">
        <v>1</v>
      </c>
      <c r="AI35">
        <v>7</v>
      </c>
      <c r="AJ35">
        <v>6</v>
      </c>
      <c r="AK35">
        <v>2</v>
      </c>
      <c r="AL35">
        <v>5</v>
      </c>
      <c r="AM35">
        <v>5</v>
      </c>
      <c r="AN35">
        <v>6</v>
      </c>
      <c r="AO35">
        <v>3</v>
      </c>
      <c r="AP35">
        <v>5</v>
      </c>
      <c r="AW35">
        <v>3</v>
      </c>
      <c r="AX35">
        <v>6</v>
      </c>
      <c r="AY35">
        <v>4</v>
      </c>
      <c r="BC35">
        <v>5</v>
      </c>
      <c r="BD35">
        <v>5</v>
      </c>
      <c r="BE35">
        <v>5</v>
      </c>
      <c r="BF35">
        <v>3</v>
      </c>
      <c r="BG35">
        <v>3</v>
      </c>
      <c r="BH35">
        <v>3</v>
      </c>
      <c r="BI35">
        <v>5</v>
      </c>
      <c r="BJ35">
        <v>5</v>
      </c>
      <c r="BK35">
        <v>5</v>
      </c>
      <c r="BL35">
        <v>3</v>
      </c>
      <c r="BM35">
        <v>3</v>
      </c>
      <c r="BN35">
        <v>3</v>
      </c>
      <c r="BO35">
        <v>9</v>
      </c>
      <c r="BP35" s="9">
        <f t="shared" si="19"/>
        <v>4.333333333333333</v>
      </c>
      <c r="BQ35" s="10">
        <f t="shared" si="20"/>
        <v>3</v>
      </c>
      <c r="BR35" s="9">
        <f t="shared" si="21"/>
        <v>2</v>
      </c>
      <c r="BS35" s="10">
        <f t="shared" si="22"/>
        <v>2</v>
      </c>
      <c r="BT35" s="10">
        <f t="shared" si="23"/>
        <v>2</v>
      </c>
      <c r="BU35" s="10">
        <f t="shared" si="24"/>
        <v>2</v>
      </c>
      <c r="BV35" s="9">
        <f t="shared" si="25"/>
        <v>3.6666666666666665</v>
      </c>
      <c r="BW35" s="9">
        <f t="shared" ref="BW35:BW66" si="27">AVERAGE(AE35:AI35)</f>
        <v>3.4</v>
      </c>
      <c r="BX35" s="10">
        <f t="shared" ref="BX35:BX66" si="28">AVERAGE(AQ35:BB35)</f>
        <v>4.333333333333333</v>
      </c>
      <c r="BY35">
        <f t="shared" ref="BY35:BY66" si="29">MAX(SUM(BC35:BE35),SUM(BF35:BH35),SUM(BI35:BK35),SUM(BL35:BN35))-MIN(SUM(BC35:BE35),SUM(BF35:BH35),SUM(BI35:BK35),SUM(BL35:BN35))</f>
        <v>6</v>
      </c>
      <c r="BZ35" t="str">
        <f>VLOOKUP(J35,Pre!$J$1:$BG$254,2,0)</f>
        <v>La Libertad Avanza</v>
      </c>
      <c r="CA35">
        <f t="shared" si="11"/>
        <v>3.6666666666666665</v>
      </c>
      <c r="CB35">
        <f t="shared" si="12"/>
        <v>1.3333333333333335</v>
      </c>
      <c r="CC35">
        <f t="shared" si="13"/>
        <v>2</v>
      </c>
      <c r="CD35">
        <f t="shared" si="14"/>
        <v>2</v>
      </c>
      <c r="CE35">
        <f t="shared" si="26"/>
        <v>2</v>
      </c>
      <c r="CF35" t="str">
        <f t="shared" si="15"/>
        <v>si</v>
      </c>
      <c r="CG35" t="str">
        <f t="shared" si="16"/>
        <v>si</v>
      </c>
      <c r="CH35" t="str">
        <f t="shared" si="17"/>
        <v>si</v>
      </c>
      <c r="CI35" t="str">
        <f t="shared" si="18"/>
        <v>no</v>
      </c>
    </row>
    <row r="36" spans="1:87" x14ac:dyDescent="0.2">
      <c r="A36">
        <v>118364931880</v>
      </c>
      <c r="B36">
        <v>451538865</v>
      </c>
      <c r="C36" s="1">
        <v>45117.408553240741</v>
      </c>
      <c r="D36" s="1">
        <v>45117.412291666667</v>
      </c>
      <c r="E36" t="s">
        <v>327</v>
      </c>
      <c r="J36">
        <v>517</v>
      </c>
      <c r="K36">
        <v>1</v>
      </c>
      <c r="L36">
        <v>1</v>
      </c>
      <c r="M36">
        <v>2</v>
      </c>
      <c r="N36">
        <v>0</v>
      </c>
      <c r="O36">
        <v>7</v>
      </c>
      <c r="P36">
        <v>2</v>
      </c>
      <c r="Q36">
        <v>6</v>
      </c>
      <c r="R36">
        <v>2</v>
      </c>
      <c r="S36">
        <v>2</v>
      </c>
      <c r="T36">
        <v>6</v>
      </c>
      <c r="U36">
        <v>7</v>
      </c>
      <c r="V36">
        <v>6</v>
      </c>
      <c r="W36">
        <v>4</v>
      </c>
      <c r="X36">
        <v>5</v>
      </c>
      <c r="Y36">
        <v>6</v>
      </c>
      <c r="Z36">
        <v>4</v>
      </c>
      <c r="AB36" t="s">
        <v>53</v>
      </c>
      <c r="AC36">
        <v>6</v>
      </c>
      <c r="AD36">
        <v>7</v>
      </c>
      <c r="AE36">
        <v>4</v>
      </c>
      <c r="AF36">
        <v>6</v>
      </c>
      <c r="AG36">
        <v>1</v>
      </c>
      <c r="AH36">
        <v>6</v>
      </c>
      <c r="AI36">
        <v>1</v>
      </c>
      <c r="AJ36">
        <v>6</v>
      </c>
      <c r="AK36">
        <v>5</v>
      </c>
      <c r="AL36">
        <v>7</v>
      </c>
      <c r="AM36">
        <v>4</v>
      </c>
      <c r="AN36">
        <v>6</v>
      </c>
      <c r="AO36">
        <v>3</v>
      </c>
      <c r="AP36">
        <v>6</v>
      </c>
      <c r="AT36">
        <v>5</v>
      </c>
      <c r="AU36">
        <v>5</v>
      </c>
      <c r="AV36">
        <v>4</v>
      </c>
      <c r="BC36">
        <v>2</v>
      </c>
      <c r="BD36">
        <v>2</v>
      </c>
      <c r="BE36">
        <v>3</v>
      </c>
      <c r="BF36">
        <v>5</v>
      </c>
      <c r="BG36">
        <v>5</v>
      </c>
      <c r="BH36">
        <v>5</v>
      </c>
      <c r="BI36">
        <v>1</v>
      </c>
      <c r="BJ36">
        <v>1</v>
      </c>
      <c r="BK36">
        <v>1</v>
      </c>
      <c r="BL36">
        <v>5</v>
      </c>
      <c r="BM36">
        <v>5</v>
      </c>
      <c r="BN36">
        <v>5</v>
      </c>
      <c r="BO36">
        <v>8</v>
      </c>
      <c r="BP36" s="9">
        <f t="shared" si="19"/>
        <v>6</v>
      </c>
      <c r="BQ36" s="10">
        <f t="shared" si="20"/>
        <v>5</v>
      </c>
      <c r="BR36" s="9">
        <f t="shared" si="21"/>
        <v>2.6666666666666665</v>
      </c>
      <c r="BS36" s="10">
        <f t="shared" si="22"/>
        <v>3</v>
      </c>
      <c r="BT36" s="10">
        <f t="shared" si="23"/>
        <v>3</v>
      </c>
      <c r="BU36" s="10">
        <f t="shared" si="24"/>
        <v>2</v>
      </c>
      <c r="BV36" s="9">
        <f t="shared" si="25"/>
        <v>2.7777777777777777</v>
      </c>
      <c r="BW36" s="9">
        <f t="shared" si="27"/>
        <v>3.6</v>
      </c>
      <c r="BX36" s="10">
        <f t="shared" si="28"/>
        <v>4.666666666666667</v>
      </c>
      <c r="BY36">
        <f t="shared" si="29"/>
        <v>12</v>
      </c>
      <c r="BZ36" t="str">
        <f>VLOOKUP(J36,Pre!$J$1:$BG$254,2,0)</f>
        <v>Unión por la Patria (Frente de Todos)</v>
      </c>
      <c r="CA36">
        <f t="shared" si="11"/>
        <v>2.7777777777777777</v>
      </c>
      <c r="CB36">
        <f t="shared" si="12"/>
        <v>2.3333333333333335</v>
      </c>
      <c r="CC36">
        <f t="shared" si="13"/>
        <v>4</v>
      </c>
      <c r="CD36">
        <f t="shared" si="14"/>
        <v>4</v>
      </c>
      <c r="CE36">
        <f t="shared" si="26"/>
        <v>4</v>
      </c>
      <c r="CF36" t="str">
        <f t="shared" si="15"/>
        <v>no</v>
      </c>
      <c r="CG36" t="str">
        <f t="shared" si="16"/>
        <v>si</v>
      </c>
      <c r="CH36" t="str">
        <f t="shared" si="17"/>
        <v>si</v>
      </c>
      <c r="CI36" t="str">
        <f t="shared" si="18"/>
        <v>no</v>
      </c>
    </row>
    <row r="37" spans="1:87" x14ac:dyDescent="0.2">
      <c r="A37">
        <v>118364931836</v>
      </c>
      <c r="B37">
        <v>451538865</v>
      </c>
      <c r="C37" s="1">
        <v>45117.408472222225</v>
      </c>
      <c r="D37" s="1">
        <v>45117.411793981482</v>
      </c>
      <c r="E37" t="s">
        <v>189</v>
      </c>
      <c r="J37">
        <v>525</v>
      </c>
      <c r="K37">
        <v>3</v>
      </c>
      <c r="L37">
        <v>1</v>
      </c>
      <c r="M37">
        <v>1</v>
      </c>
      <c r="N37">
        <v>3</v>
      </c>
      <c r="O37">
        <v>6</v>
      </c>
      <c r="P37">
        <v>2</v>
      </c>
      <c r="Q37">
        <v>7</v>
      </c>
      <c r="R37">
        <v>2</v>
      </c>
      <c r="S37">
        <v>1</v>
      </c>
      <c r="T37">
        <v>7</v>
      </c>
      <c r="U37">
        <v>7</v>
      </c>
      <c r="V37">
        <v>5</v>
      </c>
      <c r="W37">
        <v>5</v>
      </c>
      <c r="X37">
        <v>7</v>
      </c>
      <c r="Y37">
        <v>7</v>
      </c>
      <c r="Z37">
        <v>2</v>
      </c>
      <c r="AA37" t="s">
        <v>328</v>
      </c>
      <c r="AB37" t="s">
        <v>47</v>
      </c>
      <c r="AC37">
        <v>4</v>
      </c>
      <c r="AD37">
        <v>7</v>
      </c>
      <c r="AE37">
        <v>5</v>
      </c>
      <c r="AF37">
        <v>5</v>
      </c>
      <c r="AG37">
        <v>3</v>
      </c>
      <c r="AH37">
        <v>5</v>
      </c>
      <c r="AI37">
        <v>6</v>
      </c>
      <c r="AJ37">
        <v>7</v>
      </c>
      <c r="AK37">
        <v>6</v>
      </c>
      <c r="AL37">
        <v>7</v>
      </c>
      <c r="AM37">
        <v>3</v>
      </c>
      <c r="AN37">
        <v>7</v>
      </c>
      <c r="AO37">
        <v>4</v>
      </c>
      <c r="AP37">
        <v>6</v>
      </c>
      <c r="AQ37">
        <v>1</v>
      </c>
      <c r="AR37">
        <v>3</v>
      </c>
      <c r="AS37">
        <v>3</v>
      </c>
      <c r="BC37">
        <v>5</v>
      </c>
      <c r="BD37">
        <v>6</v>
      </c>
      <c r="BE37">
        <v>6</v>
      </c>
      <c r="BF37">
        <v>3</v>
      </c>
      <c r="BG37">
        <v>2</v>
      </c>
      <c r="BH37">
        <v>5</v>
      </c>
      <c r="BI37">
        <v>4</v>
      </c>
      <c r="BJ37">
        <v>5</v>
      </c>
      <c r="BK37">
        <v>5</v>
      </c>
      <c r="BL37">
        <v>3</v>
      </c>
      <c r="BM37">
        <v>3</v>
      </c>
      <c r="BN37">
        <v>5</v>
      </c>
      <c r="BO37">
        <v>6</v>
      </c>
      <c r="BP37" s="9">
        <f t="shared" si="19"/>
        <v>6.666666666666667</v>
      </c>
      <c r="BQ37" s="10">
        <f t="shared" si="20"/>
        <v>6</v>
      </c>
      <c r="BR37" s="9">
        <f t="shared" si="21"/>
        <v>2.3333333333333335</v>
      </c>
      <c r="BS37" s="10">
        <f t="shared" si="22"/>
        <v>2</v>
      </c>
      <c r="BT37" s="10">
        <f t="shared" si="23"/>
        <v>4</v>
      </c>
      <c r="BU37" s="10">
        <f t="shared" si="24"/>
        <v>1</v>
      </c>
      <c r="BV37" s="9">
        <f t="shared" si="25"/>
        <v>3.8888888888888888</v>
      </c>
      <c r="BW37" s="9">
        <f t="shared" si="27"/>
        <v>4.8</v>
      </c>
      <c r="BX37" s="10">
        <f t="shared" si="28"/>
        <v>2.3333333333333335</v>
      </c>
      <c r="BY37">
        <f t="shared" si="29"/>
        <v>7</v>
      </c>
      <c r="BZ37" t="str">
        <f>VLOOKUP(J37,Pre!$J$1:$BG$254,2,0)</f>
        <v>Juntos por el Cambio</v>
      </c>
      <c r="CA37">
        <f t="shared" si="11"/>
        <v>3.8888888888888888</v>
      </c>
      <c r="CB37">
        <f t="shared" si="12"/>
        <v>2.6666666666666665</v>
      </c>
      <c r="CC37">
        <f t="shared" si="13"/>
        <v>4</v>
      </c>
      <c r="CD37">
        <f t="shared" si="14"/>
        <v>4</v>
      </c>
      <c r="CE37">
        <f t="shared" si="26"/>
        <v>2.3333333333333335</v>
      </c>
      <c r="CF37" t="str">
        <f t="shared" si="15"/>
        <v>no</v>
      </c>
      <c r="CG37" t="str">
        <f t="shared" si="16"/>
        <v>no</v>
      </c>
      <c r="CH37" t="str">
        <f t="shared" si="17"/>
        <v>no</v>
      </c>
      <c r="CI37" t="str">
        <f t="shared" si="18"/>
        <v>si</v>
      </c>
    </row>
    <row r="38" spans="1:87" x14ac:dyDescent="0.2">
      <c r="A38">
        <v>118363625452</v>
      </c>
      <c r="B38">
        <v>451538865</v>
      </c>
      <c r="C38" s="1">
        <v>45114.681562500002</v>
      </c>
      <c r="D38" s="1">
        <v>45114.684074074074</v>
      </c>
      <c r="E38" t="s">
        <v>329</v>
      </c>
      <c r="J38">
        <v>821</v>
      </c>
      <c r="K38">
        <v>0</v>
      </c>
      <c r="L38">
        <v>2</v>
      </c>
      <c r="M38">
        <v>2</v>
      </c>
      <c r="N38">
        <v>0</v>
      </c>
      <c r="O38">
        <v>7</v>
      </c>
      <c r="P38">
        <v>1</v>
      </c>
      <c r="Q38">
        <v>7</v>
      </c>
      <c r="R38">
        <v>1</v>
      </c>
      <c r="S38">
        <v>1</v>
      </c>
      <c r="T38">
        <v>7</v>
      </c>
      <c r="U38">
        <v>7</v>
      </c>
      <c r="V38">
        <v>6</v>
      </c>
      <c r="W38">
        <v>6</v>
      </c>
      <c r="X38">
        <v>7</v>
      </c>
      <c r="Y38">
        <v>7</v>
      </c>
      <c r="Z38">
        <v>3</v>
      </c>
      <c r="AB38" t="s">
        <v>47</v>
      </c>
      <c r="AC38">
        <v>4</v>
      </c>
      <c r="AD38">
        <v>3</v>
      </c>
      <c r="AE38">
        <v>1</v>
      </c>
      <c r="AF38">
        <v>1</v>
      </c>
      <c r="AG38">
        <v>4</v>
      </c>
      <c r="AH38">
        <v>1</v>
      </c>
      <c r="AI38">
        <v>7</v>
      </c>
      <c r="AJ38">
        <v>7</v>
      </c>
      <c r="AK38">
        <v>3</v>
      </c>
      <c r="AL38">
        <v>7</v>
      </c>
      <c r="AM38">
        <v>1</v>
      </c>
      <c r="AN38">
        <v>7</v>
      </c>
      <c r="AO38">
        <v>1</v>
      </c>
      <c r="AP38">
        <v>7</v>
      </c>
      <c r="AQ38">
        <v>6</v>
      </c>
      <c r="AR38">
        <v>1</v>
      </c>
      <c r="AS38">
        <v>3</v>
      </c>
      <c r="BC38">
        <v>3</v>
      </c>
      <c r="BD38">
        <v>3</v>
      </c>
      <c r="BE38">
        <v>3</v>
      </c>
      <c r="BF38">
        <v>3</v>
      </c>
      <c r="BG38">
        <v>3</v>
      </c>
      <c r="BH38">
        <v>3</v>
      </c>
      <c r="BI38">
        <v>3</v>
      </c>
      <c r="BJ38">
        <v>3</v>
      </c>
      <c r="BK38">
        <v>3</v>
      </c>
      <c r="BL38">
        <v>3</v>
      </c>
      <c r="BM38">
        <v>3</v>
      </c>
      <c r="BN38">
        <v>3</v>
      </c>
      <c r="BO38">
        <v>8</v>
      </c>
      <c r="BP38" s="9">
        <f t="shared" si="19"/>
        <v>5.666666666666667</v>
      </c>
      <c r="BQ38" s="10">
        <f t="shared" si="20"/>
        <v>12</v>
      </c>
      <c r="BR38" s="9">
        <f t="shared" si="21"/>
        <v>0</v>
      </c>
      <c r="BS38" s="10">
        <f t="shared" si="22"/>
        <v>0</v>
      </c>
      <c r="BT38" s="10">
        <f t="shared" si="23"/>
        <v>0</v>
      </c>
      <c r="BU38" s="10">
        <f t="shared" si="24"/>
        <v>0</v>
      </c>
      <c r="BV38" s="9">
        <f t="shared" si="25"/>
        <v>3</v>
      </c>
      <c r="BW38" s="9">
        <f t="shared" si="27"/>
        <v>2.8</v>
      </c>
      <c r="BX38" s="10">
        <f t="shared" si="28"/>
        <v>3.3333333333333335</v>
      </c>
      <c r="BY38">
        <f t="shared" si="29"/>
        <v>0</v>
      </c>
      <c r="BZ38" t="str">
        <f>VLOOKUP(J38,Pre!$J$1:$BG$254,2,0)</f>
        <v>Juntos por el Cambio</v>
      </c>
      <c r="CA38">
        <f t="shared" si="11"/>
        <v>3</v>
      </c>
      <c r="CB38">
        <f t="shared" si="12"/>
        <v>0</v>
      </c>
      <c r="CC38">
        <f t="shared" si="13"/>
        <v>0</v>
      </c>
      <c r="CD38">
        <f t="shared" si="14"/>
        <v>0</v>
      </c>
      <c r="CE38">
        <f t="shared" si="26"/>
        <v>0</v>
      </c>
      <c r="CF38" t="str">
        <f t="shared" si="15"/>
        <v>si</v>
      </c>
      <c r="CG38" t="str">
        <f t="shared" si="16"/>
        <v>si</v>
      </c>
      <c r="CH38" t="str">
        <f t="shared" si="17"/>
        <v>si</v>
      </c>
      <c r="CI38" t="str">
        <f t="shared" si="18"/>
        <v>no</v>
      </c>
    </row>
    <row r="39" spans="1:87" x14ac:dyDescent="0.2">
      <c r="A39">
        <v>118363625422</v>
      </c>
      <c r="B39">
        <v>451538865</v>
      </c>
      <c r="C39" s="1">
        <v>45114.681504629632</v>
      </c>
      <c r="D39" s="1">
        <v>45114.684756944444</v>
      </c>
      <c r="E39" t="s">
        <v>184</v>
      </c>
      <c r="J39">
        <v>797</v>
      </c>
      <c r="K39">
        <v>1</v>
      </c>
      <c r="L39">
        <v>3</v>
      </c>
      <c r="M39">
        <v>2</v>
      </c>
      <c r="N39">
        <v>0</v>
      </c>
      <c r="O39">
        <v>7</v>
      </c>
      <c r="P39">
        <v>6</v>
      </c>
      <c r="Q39">
        <v>7</v>
      </c>
      <c r="R39">
        <v>1</v>
      </c>
      <c r="S39">
        <v>2</v>
      </c>
      <c r="T39">
        <v>7</v>
      </c>
      <c r="U39">
        <v>7</v>
      </c>
      <c r="V39">
        <v>7</v>
      </c>
      <c r="W39">
        <v>6</v>
      </c>
      <c r="X39">
        <v>7</v>
      </c>
      <c r="Y39">
        <v>7</v>
      </c>
      <c r="Z39">
        <v>5</v>
      </c>
      <c r="AB39" t="s">
        <v>47</v>
      </c>
      <c r="AC39">
        <v>6</v>
      </c>
      <c r="AD39">
        <v>4</v>
      </c>
      <c r="AE39">
        <v>2</v>
      </c>
      <c r="AF39">
        <v>1</v>
      </c>
      <c r="AG39">
        <v>4</v>
      </c>
      <c r="AH39">
        <v>6</v>
      </c>
      <c r="AI39">
        <v>1</v>
      </c>
      <c r="AJ39">
        <v>7</v>
      </c>
      <c r="AK39">
        <v>7</v>
      </c>
      <c r="AL39">
        <v>7</v>
      </c>
      <c r="AM39">
        <v>2</v>
      </c>
      <c r="AN39">
        <v>7</v>
      </c>
      <c r="AO39">
        <v>3</v>
      </c>
      <c r="AP39">
        <v>7</v>
      </c>
      <c r="AQ39">
        <v>6</v>
      </c>
      <c r="AR39">
        <v>1</v>
      </c>
      <c r="AS39">
        <v>5</v>
      </c>
      <c r="BC39">
        <v>6</v>
      </c>
      <c r="BD39">
        <v>6</v>
      </c>
      <c r="BE39">
        <v>6</v>
      </c>
      <c r="BF39">
        <v>5</v>
      </c>
      <c r="BG39">
        <v>1</v>
      </c>
      <c r="BH39">
        <v>6</v>
      </c>
      <c r="BI39">
        <v>3</v>
      </c>
      <c r="BJ39">
        <v>4</v>
      </c>
      <c r="BK39">
        <v>6</v>
      </c>
      <c r="BL39">
        <v>3</v>
      </c>
      <c r="BM39">
        <v>2</v>
      </c>
      <c r="BN39">
        <v>6</v>
      </c>
      <c r="BO39">
        <v>7</v>
      </c>
      <c r="BP39" s="9">
        <f t="shared" si="19"/>
        <v>7</v>
      </c>
      <c r="BQ39" s="10">
        <f t="shared" si="20"/>
        <v>9</v>
      </c>
      <c r="BR39" s="9">
        <f t="shared" si="21"/>
        <v>-2</v>
      </c>
      <c r="BS39" s="10">
        <f t="shared" si="22"/>
        <v>-1</v>
      </c>
      <c r="BT39" s="10">
        <f t="shared" si="23"/>
        <v>-5</v>
      </c>
      <c r="BU39" s="10">
        <f t="shared" si="24"/>
        <v>0</v>
      </c>
      <c r="BV39" s="9">
        <f t="shared" si="25"/>
        <v>4.666666666666667</v>
      </c>
      <c r="BW39" s="9">
        <f t="shared" si="27"/>
        <v>2.8</v>
      </c>
      <c r="BX39" s="10">
        <f t="shared" si="28"/>
        <v>4</v>
      </c>
      <c r="BY39">
        <f t="shared" si="29"/>
        <v>7</v>
      </c>
      <c r="BZ39" t="str">
        <f>VLOOKUP(J39,Pre!$J$1:$BG$254,2,0)</f>
        <v>Unión por la Patria (Frente de Todos)</v>
      </c>
      <c r="CA39">
        <f t="shared" si="11"/>
        <v>4.666666666666667</v>
      </c>
      <c r="CB39">
        <f t="shared" si="12"/>
        <v>-3</v>
      </c>
      <c r="CC39">
        <f t="shared" si="13"/>
        <v>5</v>
      </c>
      <c r="CD39">
        <f t="shared" si="14"/>
        <v>5</v>
      </c>
      <c r="CE39">
        <f t="shared" si="26"/>
        <v>2.3333333333333335</v>
      </c>
      <c r="CF39" t="str">
        <f t="shared" si="15"/>
        <v>si</v>
      </c>
      <c r="CG39" t="str">
        <f t="shared" si="16"/>
        <v>si</v>
      </c>
      <c r="CH39" t="str">
        <f t="shared" si="17"/>
        <v>si</v>
      </c>
      <c r="CI39" t="str">
        <f t="shared" si="18"/>
        <v>no</v>
      </c>
    </row>
    <row r="40" spans="1:87" x14ac:dyDescent="0.2">
      <c r="A40">
        <v>118363613026</v>
      </c>
      <c r="B40">
        <v>451538865</v>
      </c>
      <c r="C40" s="1">
        <v>45114.669328703705</v>
      </c>
      <c r="D40" s="1">
        <v>45114.674930555557</v>
      </c>
      <c r="E40" t="s">
        <v>330</v>
      </c>
      <c r="J40">
        <v>873</v>
      </c>
      <c r="K40">
        <v>0</v>
      </c>
      <c r="L40">
        <v>2</v>
      </c>
      <c r="M40">
        <v>1</v>
      </c>
      <c r="N40">
        <v>0</v>
      </c>
      <c r="O40">
        <v>7</v>
      </c>
      <c r="P40">
        <v>1</v>
      </c>
      <c r="Q40">
        <v>7</v>
      </c>
      <c r="R40">
        <v>1</v>
      </c>
      <c r="S40">
        <v>1</v>
      </c>
      <c r="T40">
        <v>7</v>
      </c>
      <c r="U40">
        <v>5</v>
      </c>
      <c r="V40">
        <v>4</v>
      </c>
      <c r="W40">
        <v>5</v>
      </c>
      <c r="X40">
        <v>5</v>
      </c>
      <c r="Y40">
        <v>7</v>
      </c>
      <c r="Z40">
        <v>2</v>
      </c>
      <c r="AA40" t="s">
        <v>331</v>
      </c>
      <c r="AB40" t="s">
        <v>43</v>
      </c>
      <c r="AC40">
        <v>3</v>
      </c>
      <c r="AD40">
        <v>7</v>
      </c>
      <c r="AE40">
        <v>3</v>
      </c>
      <c r="AF40">
        <v>4</v>
      </c>
      <c r="AG40">
        <v>1</v>
      </c>
      <c r="AH40">
        <v>5</v>
      </c>
      <c r="AI40">
        <v>2</v>
      </c>
      <c r="AJ40">
        <v>6</v>
      </c>
      <c r="AK40">
        <v>6</v>
      </c>
      <c r="AL40">
        <v>6</v>
      </c>
      <c r="AM40">
        <v>2</v>
      </c>
      <c r="AN40">
        <v>7</v>
      </c>
      <c r="AO40">
        <v>4</v>
      </c>
      <c r="AP40">
        <v>6</v>
      </c>
      <c r="AZ40">
        <v>6</v>
      </c>
      <c r="BA40">
        <v>4</v>
      </c>
      <c r="BB40">
        <v>4</v>
      </c>
      <c r="BC40">
        <v>3</v>
      </c>
      <c r="BD40">
        <v>3</v>
      </c>
      <c r="BE40">
        <v>4</v>
      </c>
      <c r="BF40">
        <v>4</v>
      </c>
      <c r="BG40">
        <v>4</v>
      </c>
      <c r="BH40">
        <v>4</v>
      </c>
      <c r="BI40">
        <v>2</v>
      </c>
      <c r="BJ40">
        <v>1</v>
      </c>
      <c r="BK40">
        <v>2</v>
      </c>
      <c r="BL40">
        <v>4</v>
      </c>
      <c r="BM40">
        <v>3</v>
      </c>
      <c r="BN40">
        <v>4</v>
      </c>
      <c r="BO40">
        <v>8</v>
      </c>
      <c r="BP40" s="9">
        <f t="shared" si="19"/>
        <v>6</v>
      </c>
      <c r="BQ40" s="10">
        <f t="shared" si="20"/>
        <v>7</v>
      </c>
      <c r="BR40" s="9">
        <f t="shared" si="21"/>
        <v>2</v>
      </c>
      <c r="BS40" s="10">
        <f t="shared" si="22"/>
        <v>2</v>
      </c>
      <c r="BT40" s="10">
        <f t="shared" si="23"/>
        <v>2</v>
      </c>
      <c r="BU40" s="10">
        <f t="shared" si="24"/>
        <v>2</v>
      </c>
      <c r="BV40" s="9">
        <f t="shared" si="25"/>
        <v>3</v>
      </c>
      <c r="BW40" s="9">
        <f t="shared" si="27"/>
        <v>3</v>
      </c>
      <c r="BX40" s="10">
        <f t="shared" si="28"/>
        <v>4.666666666666667</v>
      </c>
      <c r="BY40">
        <f t="shared" si="29"/>
        <v>7</v>
      </c>
      <c r="BZ40" t="str">
        <f>VLOOKUP(J40,Pre!$J$1:$BG$254,2,0)</f>
        <v>Frente de Izquierda</v>
      </c>
      <c r="CA40">
        <f t="shared" si="11"/>
        <v>3</v>
      </c>
      <c r="CB40">
        <f t="shared" si="12"/>
        <v>0.33333333333333348</v>
      </c>
      <c r="CC40">
        <f t="shared" si="13"/>
        <v>2</v>
      </c>
      <c r="CD40">
        <f t="shared" si="14"/>
        <v>3</v>
      </c>
      <c r="CE40">
        <f t="shared" si="26"/>
        <v>1.9999999999999998</v>
      </c>
      <c r="CF40" t="str">
        <f t="shared" si="15"/>
        <v>si</v>
      </c>
      <c r="CG40" t="str">
        <f t="shared" si="16"/>
        <v>no</v>
      </c>
      <c r="CH40" t="str">
        <f t="shared" si="17"/>
        <v>si</v>
      </c>
      <c r="CI40" t="str">
        <f t="shared" si="18"/>
        <v>no</v>
      </c>
    </row>
    <row r="41" spans="1:87" x14ac:dyDescent="0.2">
      <c r="A41">
        <v>118363612617</v>
      </c>
      <c r="B41">
        <v>451538865</v>
      </c>
      <c r="C41" s="1">
        <v>45114.668449074074</v>
      </c>
      <c r="D41" s="1">
        <v>45114.672037037039</v>
      </c>
      <c r="E41" t="s">
        <v>332</v>
      </c>
      <c r="J41">
        <v>861</v>
      </c>
      <c r="K41">
        <v>0</v>
      </c>
      <c r="L41">
        <v>3</v>
      </c>
      <c r="M41">
        <v>1</v>
      </c>
      <c r="N41">
        <v>0</v>
      </c>
      <c r="O41">
        <v>7</v>
      </c>
      <c r="P41">
        <v>1</v>
      </c>
      <c r="Q41">
        <v>7</v>
      </c>
      <c r="R41">
        <v>1</v>
      </c>
      <c r="S41">
        <v>2</v>
      </c>
      <c r="T41">
        <v>7</v>
      </c>
      <c r="U41">
        <v>7</v>
      </c>
      <c r="V41">
        <v>7</v>
      </c>
      <c r="W41">
        <v>6</v>
      </c>
      <c r="X41">
        <v>7</v>
      </c>
      <c r="Y41">
        <v>7</v>
      </c>
      <c r="Z41">
        <v>5</v>
      </c>
      <c r="AA41" t="s">
        <v>333</v>
      </c>
      <c r="AB41" t="s">
        <v>47</v>
      </c>
      <c r="AC41">
        <v>7</v>
      </c>
      <c r="AD41">
        <v>6</v>
      </c>
      <c r="AE41">
        <v>7</v>
      </c>
      <c r="AF41">
        <v>1</v>
      </c>
      <c r="AG41">
        <v>7</v>
      </c>
      <c r="AH41">
        <v>5</v>
      </c>
      <c r="AI41">
        <v>7</v>
      </c>
      <c r="AJ41">
        <v>6</v>
      </c>
      <c r="AK41">
        <v>7</v>
      </c>
      <c r="AL41">
        <v>7</v>
      </c>
      <c r="AM41">
        <v>1</v>
      </c>
      <c r="AN41">
        <v>7</v>
      </c>
      <c r="AO41">
        <v>2</v>
      </c>
      <c r="AP41">
        <v>7</v>
      </c>
      <c r="AQ41">
        <v>5</v>
      </c>
      <c r="AR41">
        <v>4</v>
      </c>
      <c r="AS41">
        <v>6</v>
      </c>
      <c r="BC41">
        <v>5</v>
      </c>
      <c r="BD41">
        <v>5</v>
      </c>
      <c r="BE41">
        <v>6</v>
      </c>
      <c r="BF41">
        <v>3</v>
      </c>
      <c r="BG41">
        <v>2</v>
      </c>
      <c r="BH41">
        <v>4</v>
      </c>
      <c r="BI41">
        <v>2</v>
      </c>
      <c r="BJ41">
        <v>3</v>
      </c>
      <c r="BK41">
        <v>3</v>
      </c>
      <c r="BL41">
        <v>1</v>
      </c>
      <c r="BM41">
        <v>1</v>
      </c>
      <c r="BN41">
        <v>2</v>
      </c>
      <c r="BO41">
        <v>6</v>
      </c>
      <c r="BP41" s="9">
        <f t="shared" si="19"/>
        <v>6.666666666666667</v>
      </c>
      <c r="BQ41" s="10">
        <f t="shared" si="20"/>
        <v>11</v>
      </c>
      <c r="BR41" s="9">
        <f t="shared" si="21"/>
        <v>2.3333333333333335</v>
      </c>
      <c r="BS41" s="10">
        <f t="shared" si="22"/>
        <v>2</v>
      </c>
      <c r="BT41" s="10">
        <f t="shared" si="23"/>
        <v>3</v>
      </c>
      <c r="BU41" s="10">
        <f t="shared" si="24"/>
        <v>2</v>
      </c>
      <c r="BV41" s="9">
        <f t="shared" si="25"/>
        <v>2.3333333333333335</v>
      </c>
      <c r="BW41" s="9">
        <f t="shared" si="27"/>
        <v>5.4</v>
      </c>
      <c r="BX41" s="10">
        <f t="shared" si="28"/>
        <v>5</v>
      </c>
      <c r="BY41">
        <f t="shared" si="29"/>
        <v>12</v>
      </c>
      <c r="BZ41" t="str">
        <f>VLOOKUP(J41,Pre!$J$1:$BG$254,2,0)</f>
        <v>Juntos por el Cambio</v>
      </c>
      <c r="CA41">
        <f t="shared" si="11"/>
        <v>2.3333333333333335</v>
      </c>
      <c r="CB41">
        <f t="shared" si="12"/>
        <v>3</v>
      </c>
      <c r="CC41">
        <f t="shared" si="13"/>
        <v>4</v>
      </c>
      <c r="CD41">
        <f t="shared" si="14"/>
        <v>4</v>
      </c>
      <c r="CE41">
        <f t="shared" si="26"/>
        <v>4</v>
      </c>
      <c r="CF41" t="str">
        <f t="shared" si="15"/>
        <v>si</v>
      </c>
      <c r="CG41" t="str">
        <f t="shared" si="16"/>
        <v>no</v>
      </c>
      <c r="CH41" t="str">
        <f t="shared" si="17"/>
        <v>si</v>
      </c>
      <c r="CI41" t="str">
        <f t="shared" si="18"/>
        <v>no</v>
      </c>
    </row>
    <row r="42" spans="1:87" x14ac:dyDescent="0.2">
      <c r="A42">
        <v>118363604678</v>
      </c>
      <c r="B42">
        <v>451538865</v>
      </c>
      <c r="C42" s="1">
        <v>45114.66128472222</v>
      </c>
      <c r="D42" s="1">
        <v>45114.664097222223</v>
      </c>
      <c r="E42" t="s">
        <v>334</v>
      </c>
      <c r="J42">
        <v>645</v>
      </c>
      <c r="K42">
        <v>1</v>
      </c>
      <c r="L42">
        <v>3</v>
      </c>
      <c r="M42">
        <v>1</v>
      </c>
      <c r="N42">
        <v>0</v>
      </c>
      <c r="O42">
        <v>7</v>
      </c>
      <c r="P42">
        <v>1</v>
      </c>
      <c r="Q42">
        <v>7</v>
      </c>
      <c r="R42">
        <v>1</v>
      </c>
      <c r="S42">
        <v>1</v>
      </c>
      <c r="T42">
        <v>7</v>
      </c>
      <c r="U42">
        <v>7</v>
      </c>
      <c r="V42">
        <v>7</v>
      </c>
      <c r="W42">
        <v>7</v>
      </c>
      <c r="X42">
        <v>7</v>
      </c>
      <c r="Y42">
        <v>7</v>
      </c>
      <c r="Z42">
        <v>4</v>
      </c>
      <c r="AB42" t="s">
        <v>45</v>
      </c>
      <c r="AC42">
        <v>4</v>
      </c>
      <c r="AD42">
        <v>5</v>
      </c>
      <c r="AE42">
        <v>4</v>
      </c>
      <c r="AF42">
        <v>1</v>
      </c>
      <c r="AG42">
        <v>7</v>
      </c>
      <c r="AH42">
        <v>7</v>
      </c>
      <c r="AI42">
        <v>4</v>
      </c>
      <c r="AJ42">
        <v>7</v>
      </c>
      <c r="AK42">
        <v>5</v>
      </c>
      <c r="AL42">
        <v>7</v>
      </c>
      <c r="AM42">
        <v>1</v>
      </c>
      <c r="AN42">
        <v>7</v>
      </c>
      <c r="AO42">
        <v>4</v>
      </c>
      <c r="AP42">
        <v>7</v>
      </c>
      <c r="BC42">
        <v>4</v>
      </c>
      <c r="BD42">
        <v>4</v>
      </c>
      <c r="BE42">
        <v>4</v>
      </c>
      <c r="BF42">
        <v>4</v>
      </c>
      <c r="BG42">
        <v>4</v>
      </c>
      <c r="BH42">
        <v>4</v>
      </c>
      <c r="BI42">
        <v>4</v>
      </c>
      <c r="BJ42">
        <v>4</v>
      </c>
      <c r="BK42">
        <v>4</v>
      </c>
      <c r="BL42">
        <v>4</v>
      </c>
      <c r="BM42">
        <v>4</v>
      </c>
      <c r="BN42">
        <v>4</v>
      </c>
      <c r="BO42">
        <v>8</v>
      </c>
      <c r="BP42" s="9">
        <f t="shared" si="19"/>
        <v>6.333333333333333</v>
      </c>
      <c r="BQ42" s="10">
        <f t="shared" si="20"/>
        <v>9</v>
      </c>
      <c r="BR42" s="9">
        <f t="shared" si="21"/>
        <v>0</v>
      </c>
      <c r="BS42" s="10">
        <f t="shared" si="22"/>
        <v>0</v>
      </c>
      <c r="BT42" s="10">
        <f t="shared" si="23"/>
        <v>0</v>
      </c>
      <c r="BU42" s="10">
        <f t="shared" si="24"/>
        <v>0</v>
      </c>
      <c r="BV42" s="9">
        <f t="shared" si="25"/>
        <v>4</v>
      </c>
      <c r="BW42" s="9">
        <f t="shared" si="27"/>
        <v>4.5999999999999996</v>
      </c>
      <c r="BX42" s="10" t="e">
        <f t="shared" si="28"/>
        <v>#DIV/0!</v>
      </c>
      <c r="BY42">
        <f t="shared" si="29"/>
        <v>0</v>
      </c>
      <c r="BZ42" t="str">
        <f>VLOOKUP(J42,Pre!$J$1:$BG$254,2,0)</f>
        <v>Frente de Izquierda</v>
      </c>
      <c r="CA42">
        <f t="shared" si="11"/>
        <v>4</v>
      </c>
      <c r="CB42">
        <f t="shared" si="12"/>
        <v>0</v>
      </c>
      <c r="CC42" t="str">
        <f t="shared" si="13"/>
        <v>N/A</v>
      </c>
      <c r="CD42">
        <f t="shared" si="14"/>
        <v>0</v>
      </c>
      <c r="CE42" t="str">
        <f t="shared" si="26"/>
        <v>N/A</v>
      </c>
      <c r="CF42" t="str">
        <f t="shared" si="15"/>
        <v>si</v>
      </c>
      <c r="CG42" t="str">
        <f t="shared" si="16"/>
        <v>no</v>
      </c>
      <c r="CH42" t="str">
        <f t="shared" si="17"/>
        <v>si</v>
      </c>
      <c r="CI42" t="str">
        <f t="shared" si="18"/>
        <v>no</v>
      </c>
    </row>
    <row r="43" spans="1:87" x14ac:dyDescent="0.2">
      <c r="A43">
        <v>118363604075</v>
      </c>
      <c r="B43">
        <v>451538865</v>
      </c>
      <c r="C43" s="1">
        <v>45114.660624999997</v>
      </c>
      <c r="D43" s="1">
        <v>45114.664166666669</v>
      </c>
      <c r="E43" t="s">
        <v>228</v>
      </c>
      <c r="J43">
        <v>557</v>
      </c>
      <c r="K43">
        <v>0</v>
      </c>
      <c r="L43">
        <v>2</v>
      </c>
      <c r="M43">
        <v>0</v>
      </c>
      <c r="N43">
        <v>0</v>
      </c>
      <c r="O43">
        <v>4</v>
      </c>
      <c r="P43">
        <v>2</v>
      </c>
      <c r="Q43">
        <v>1</v>
      </c>
      <c r="R43">
        <v>1</v>
      </c>
      <c r="S43">
        <v>1</v>
      </c>
      <c r="T43">
        <v>5</v>
      </c>
      <c r="U43">
        <v>3</v>
      </c>
      <c r="V43">
        <v>5</v>
      </c>
      <c r="W43">
        <v>3</v>
      </c>
      <c r="X43">
        <v>5</v>
      </c>
      <c r="Y43">
        <v>7</v>
      </c>
      <c r="Z43">
        <v>1</v>
      </c>
      <c r="AB43" t="s">
        <v>41</v>
      </c>
      <c r="AC43">
        <v>7</v>
      </c>
      <c r="AD43">
        <v>3</v>
      </c>
      <c r="AE43">
        <v>1</v>
      </c>
      <c r="AF43">
        <v>1</v>
      </c>
      <c r="AG43">
        <v>3</v>
      </c>
      <c r="AH43">
        <v>2</v>
      </c>
      <c r="AI43">
        <v>1</v>
      </c>
      <c r="AJ43">
        <v>5</v>
      </c>
      <c r="AK43">
        <v>4</v>
      </c>
      <c r="AL43">
        <v>5</v>
      </c>
      <c r="AM43">
        <v>1</v>
      </c>
      <c r="AN43">
        <v>4</v>
      </c>
      <c r="AO43">
        <v>1</v>
      </c>
      <c r="AP43">
        <v>7</v>
      </c>
      <c r="BC43">
        <v>3</v>
      </c>
      <c r="BD43">
        <v>3</v>
      </c>
      <c r="BE43">
        <v>3</v>
      </c>
      <c r="BF43">
        <v>3</v>
      </c>
      <c r="BG43">
        <v>3</v>
      </c>
      <c r="BH43">
        <v>3</v>
      </c>
      <c r="BI43">
        <v>3</v>
      </c>
      <c r="BJ43">
        <v>3</v>
      </c>
      <c r="BK43">
        <v>3</v>
      </c>
      <c r="BL43">
        <v>3</v>
      </c>
      <c r="BM43">
        <v>1</v>
      </c>
      <c r="BN43">
        <v>2</v>
      </c>
      <c r="BO43">
        <v>7</v>
      </c>
      <c r="BP43" s="9">
        <f t="shared" si="19"/>
        <v>4.666666666666667</v>
      </c>
      <c r="BQ43" s="10">
        <f t="shared" si="20"/>
        <v>9</v>
      </c>
      <c r="BR43" s="9" t="str">
        <f t="shared" si="21"/>
        <v>N/A</v>
      </c>
      <c r="BS43" s="10" t="str">
        <f t="shared" si="22"/>
        <v>N/A</v>
      </c>
      <c r="BT43" s="10" t="str">
        <f t="shared" si="23"/>
        <v>N/A</v>
      </c>
      <c r="BU43" s="10" t="str">
        <f t="shared" si="24"/>
        <v>N/A</v>
      </c>
      <c r="BV43" s="9" t="str">
        <f t="shared" si="25"/>
        <v>N/A</v>
      </c>
      <c r="BW43" s="9">
        <f t="shared" si="27"/>
        <v>1.6</v>
      </c>
      <c r="BX43" s="10" t="e">
        <f t="shared" si="28"/>
        <v>#DIV/0!</v>
      </c>
      <c r="BY43">
        <f t="shared" si="29"/>
        <v>3</v>
      </c>
      <c r="BZ43" t="str">
        <f>VLOOKUP(J43,Pre!$J$1:$BG$254,2,0)</f>
        <v>Voto en blanco / Nulo</v>
      </c>
      <c r="CA43" t="str">
        <f t="shared" si="11"/>
        <v>N/A</v>
      </c>
      <c r="CB43" t="str">
        <f t="shared" si="12"/>
        <v>N/A</v>
      </c>
      <c r="CC43" t="str">
        <f t="shared" si="13"/>
        <v>N/A</v>
      </c>
      <c r="CD43">
        <f t="shared" si="14"/>
        <v>2</v>
      </c>
      <c r="CE43" t="str">
        <f t="shared" si="26"/>
        <v>N/A</v>
      </c>
      <c r="CF43" t="str">
        <f t="shared" si="15"/>
        <v>si</v>
      </c>
      <c r="CG43" t="str">
        <f t="shared" si="16"/>
        <v>no</v>
      </c>
      <c r="CH43" t="str">
        <f t="shared" si="17"/>
        <v>si</v>
      </c>
      <c r="CI43" t="str">
        <f t="shared" si="18"/>
        <v>no</v>
      </c>
    </row>
    <row r="44" spans="1:87" x14ac:dyDescent="0.2">
      <c r="A44">
        <v>118363582987</v>
      </c>
      <c r="B44">
        <v>451538865</v>
      </c>
      <c r="C44" s="1">
        <v>45114.641192129631</v>
      </c>
      <c r="D44" s="1">
        <v>45114.643680555557</v>
      </c>
      <c r="E44" t="s">
        <v>256</v>
      </c>
      <c r="J44">
        <v>205</v>
      </c>
      <c r="K44">
        <v>2</v>
      </c>
      <c r="L44">
        <v>0</v>
      </c>
      <c r="M44">
        <v>3</v>
      </c>
      <c r="N44">
        <v>2</v>
      </c>
      <c r="O44">
        <v>7</v>
      </c>
      <c r="P44">
        <v>1</v>
      </c>
      <c r="Q44">
        <v>7</v>
      </c>
      <c r="R44">
        <v>1</v>
      </c>
      <c r="S44">
        <v>1</v>
      </c>
      <c r="T44">
        <v>7</v>
      </c>
      <c r="U44">
        <v>7</v>
      </c>
      <c r="V44">
        <v>6</v>
      </c>
      <c r="W44">
        <v>4</v>
      </c>
      <c r="X44">
        <v>7</v>
      </c>
      <c r="Y44">
        <v>7</v>
      </c>
      <c r="Z44">
        <v>1</v>
      </c>
      <c r="AB44" t="s">
        <v>47</v>
      </c>
      <c r="AC44">
        <v>5</v>
      </c>
      <c r="AD44">
        <v>7</v>
      </c>
      <c r="AE44">
        <v>3</v>
      </c>
      <c r="AF44">
        <v>2</v>
      </c>
      <c r="AG44">
        <v>5</v>
      </c>
      <c r="AH44">
        <v>4</v>
      </c>
      <c r="AI44">
        <v>3</v>
      </c>
      <c r="AJ44">
        <v>6</v>
      </c>
      <c r="AK44">
        <v>4</v>
      </c>
      <c r="AL44">
        <v>7</v>
      </c>
      <c r="AM44">
        <v>4</v>
      </c>
      <c r="AN44">
        <v>6</v>
      </c>
      <c r="AO44">
        <v>4</v>
      </c>
      <c r="AP44">
        <v>6</v>
      </c>
      <c r="AQ44">
        <v>5</v>
      </c>
      <c r="AR44">
        <v>5</v>
      </c>
      <c r="AS44">
        <v>5</v>
      </c>
      <c r="BC44">
        <v>6</v>
      </c>
      <c r="BD44">
        <v>6</v>
      </c>
      <c r="BE44">
        <v>6</v>
      </c>
      <c r="BF44">
        <v>3</v>
      </c>
      <c r="BG44">
        <v>2</v>
      </c>
      <c r="BH44">
        <v>3</v>
      </c>
      <c r="BI44">
        <v>4</v>
      </c>
      <c r="BJ44">
        <v>3</v>
      </c>
      <c r="BK44">
        <v>3</v>
      </c>
      <c r="BL44">
        <v>1</v>
      </c>
      <c r="BM44">
        <v>1</v>
      </c>
      <c r="BN44">
        <v>2</v>
      </c>
      <c r="BO44">
        <v>7.5</v>
      </c>
      <c r="BP44" s="9">
        <f t="shared" si="19"/>
        <v>5.666666666666667</v>
      </c>
      <c r="BQ44" s="10">
        <f t="shared" si="20"/>
        <v>4</v>
      </c>
      <c r="BR44" s="9">
        <f t="shared" si="21"/>
        <v>3.3333333333333335</v>
      </c>
      <c r="BS44" s="10">
        <f t="shared" si="22"/>
        <v>3</v>
      </c>
      <c r="BT44" s="10">
        <f t="shared" si="23"/>
        <v>4</v>
      </c>
      <c r="BU44" s="10">
        <f t="shared" si="24"/>
        <v>3</v>
      </c>
      <c r="BV44" s="9">
        <f t="shared" si="25"/>
        <v>2.4444444444444446</v>
      </c>
      <c r="BW44" s="9">
        <f t="shared" si="27"/>
        <v>3.4</v>
      </c>
      <c r="BX44" s="10">
        <f t="shared" si="28"/>
        <v>5</v>
      </c>
      <c r="BY44">
        <f t="shared" si="29"/>
        <v>14</v>
      </c>
      <c r="BZ44" t="str">
        <f>VLOOKUP(J44,Pre!$J$1:$BG$254,2,0)</f>
        <v>Juntos por el Cambio</v>
      </c>
      <c r="CA44">
        <f t="shared" si="11"/>
        <v>2.4444444444444446</v>
      </c>
      <c r="CB44">
        <f t="shared" si="12"/>
        <v>4</v>
      </c>
      <c r="CC44">
        <f t="shared" si="13"/>
        <v>5</v>
      </c>
      <c r="CD44">
        <f t="shared" si="14"/>
        <v>5</v>
      </c>
      <c r="CE44">
        <f t="shared" si="26"/>
        <v>4.666666666666667</v>
      </c>
      <c r="CF44" t="str">
        <f t="shared" si="15"/>
        <v>no</v>
      </c>
      <c r="CG44" t="str">
        <f t="shared" si="16"/>
        <v>si</v>
      </c>
      <c r="CH44" t="str">
        <f t="shared" si="17"/>
        <v>si</v>
      </c>
      <c r="CI44" t="str">
        <f t="shared" si="18"/>
        <v>si</v>
      </c>
    </row>
    <row r="45" spans="1:87" x14ac:dyDescent="0.2">
      <c r="A45">
        <v>118363582427</v>
      </c>
      <c r="B45">
        <v>451538865</v>
      </c>
      <c r="C45" s="1">
        <v>45114.640636574077</v>
      </c>
      <c r="D45" s="1">
        <v>45114.645370370374</v>
      </c>
      <c r="E45" t="s">
        <v>335</v>
      </c>
      <c r="J45">
        <v>713</v>
      </c>
      <c r="K45">
        <v>2</v>
      </c>
      <c r="L45">
        <v>0</v>
      </c>
      <c r="M45">
        <v>2</v>
      </c>
      <c r="N45">
        <v>0</v>
      </c>
      <c r="O45">
        <v>7</v>
      </c>
      <c r="P45">
        <v>1</v>
      </c>
      <c r="Q45">
        <v>7</v>
      </c>
      <c r="R45">
        <v>1</v>
      </c>
      <c r="S45">
        <v>1</v>
      </c>
      <c r="T45">
        <v>7</v>
      </c>
      <c r="U45">
        <v>7</v>
      </c>
      <c r="V45">
        <v>7</v>
      </c>
      <c r="W45">
        <v>3</v>
      </c>
      <c r="X45">
        <v>7</v>
      </c>
      <c r="Y45">
        <v>7</v>
      </c>
      <c r="Z45">
        <v>1</v>
      </c>
      <c r="AB45" t="s">
        <v>53</v>
      </c>
      <c r="AC45">
        <v>7</v>
      </c>
      <c r="AD45">
        <v>6</v>
      </c>
      <c r="AE45">
        <v>5</v>
      </c>
      <c r="AF45">
        <v>7</v>
      </c>
      <c r="AG45">
        <v>2</v>
      </c>
      <c r="AH45">
        <v>7</v>
      </c>
      <c r="AI45">
        <v>1</v>
      </c>
      <c r="AJ45">
        <v>5</v>
      </c>
      <c r="AK45">
        <v>4</v>
      </c>
      <c r="AL45">
        <v>7</v>
      </c>
      <c r="AM45">
        <v>2</v>
      </c>
      <c r="AN45">
        <v>4</v>
      </c>
      <c r="AO45">
        <v>4</v>
      </c>
      <c r="AP45">
        <v>7</v>
      </c>
      <c r="AT45">
        <v>4</v>
      </c>
      <c r="AU45">
        <v>4</v>
      </c>
      <c r="AV45">
        <v>5</v>
      </c>
      <c r="BC45">
        <v>4</v>
      </c>
      <c r="BD45">
        <v>4</v>
      </c>
      <c r="BE45">
        <v>6</v>
      </c>
      <c r="BF45">
        <v>5</v>
      </c>
      <c r="BG45">
        <v>5</v>
      </c>
      <c r="BH45">
        <v>5</v>
      </c>
      <c r="BI45">
        <v>4</v>
      </c>
      <c r="BJ45">
        <v>2</v>
      </c>
      <c r="BK45">
        <v>4</v>
      </c>
      <c r="BL45">
        <v>4</v>
      </c>
      <c r="BM45">
        <v>4</v>
      </c>
      <c r="BN45">
        <v>5</v>
      </c>
      <c r="BO45">
        <v>6</v>
      </c>
      <c r="BP45" s="9">
        <f t="shared" si="19"/>
        <v>5.333333333333333</v>
      </c>
      <c r="BQ45" s="10">
        <f t="shared" si="20"/>
        <v>5</v>
      </c>
      <c r="BR45" s="9">
        <f t="shared" si="21"/>
        <v>0.33333333333333331</v>
      </c>
      <c r="BS45" s="10">
        <f t="shared" si="22"/>
        <v>1</v>
      </c>
      <c r="BT45" s="10">
        <f t="shared" si="23"/>
        <v>1</v>
      </c>
      <c r="BU45" s="10">
        <f t="shared" si="24"/>
        <v>-1</v>
      </c>
      <c r="BV45" s="9">
        <f t="shared" si="25"/>
        <v>4.1111111111111107</v>
      </c>
      <c r="BW45" s="9">
        <f t="shared" si="27"/>
        <v>4.4000000000000004</v>
      </c>
      <c r="BX45" s="10">
        <f t="shared" si="28"/>
        <v>4.333333333333333</v>
      </c>
      <c r="BY45">
        <f t="shared" si="29"/>
        <v>5</v>
      </c>
      <c r="BZ45" t="str">
        <f>VLOOKUP(J45,Pre!$J$1:$BG$254,2,0)</f>
        <v>Unión por la Patria (Frente de Todos)</v>
      </c>
      <c r="CA45">
        <f t="shared" si="11"/>
        <v>4.1111111111111107</v>
      </c>
      <c r="CB45">
        <f t="shared" si="12"/>
        <v>1.6666666666666665</v>
      </c>
      <c r="CC45">
        <f t="shared" si="13"/>
        <v>3</v>
      </c>
      <c r="CD45">
        <f t="shared" si="14"/>
        <v>3</v>
      </c>
      <c r="CE45">
        <f t="shared" si="26"/>
        <v>1.6666666666666665</v>
      </c>
      <c r="CF45" t="str">
        <f t="shared" si="15"/>
        <v>no</v>
      </c>
      <c r="CG45" t="str">
        <f t="shared" si="16"/>
        <v>si</v>
      </c>
      <c r="CH45" t="str">
        <f t="shared" si="17"/>
        <v>si</v>
      </c>
      <c r="CI45" t="str">
        <f t="shared" si="18"/>
        <v>si</v>
      </c>
    </row>
    <row r="46" spans="1:87" x14ac:dyDescent="0.2">
      <c r="A46">
        <v>118363531940</v>
      </c>
      <c r="B46">
        <v>451538865</v>
      </c>
      <c r="C46" s="1">
        <v>45114.599641203706</v>
      </c>
      <c r="D46" s="1">
        <v>45114.603842592594</v>
      </c>
      <c r="E46" t="s">
        <v>336</v>
      </c>
      <c r="J46">
        <v>753</v>
      </c>
      <c r="K46">
        <v>1</v>
      </c>
      <c r="L46">
        <v>3</v>
      </c>
      <c r="M46">
        <v>2</v>
      </c>
      <c r="N46">
        <v>1</v>
      </c>
      <c r="O46">
        <v>7</v>
      </c>
      <c r="P46">
        <v>6</v>
      </c>
      <c r="Q46">
        <v>6</v>
      </c>
      <c r="R46">
        <v>2</v>
      </c>
      <c r="S46">
        <v>1</v>
      </c>
      <c r="T46">
        <v>7</v>
      </c>
      <c r="U46">
        <v>7</v>
      </c>
      <c r="V46">
        <v>7</v>
      </c>
      <c r="W46">
        <v>7</v>
      </c>
      <c r="X46">
        <v>7</v>
      </c>
      <c r="Y46">
        <v>7</v>
      </c>
      <c r="Z46">
        <v>6</v>
      </c>
      <c r="AA46" t="s">
        <v>337</v>
      </c>
      <c r="AB46" t="s">
        <v>53</v>
      </c>
      <c r="AC46">
        <v>6</v>
      </c>
      <c r="AD46">
        <v>6</v>
      </c>
      <c r="AE46">
        <v>6</v>
      </c>
      <c r="AF46">
        <v>6</v>
      </c>
      <c r="AG46">
        <v>2</v>
      </c>
      <c r="AH46">
        <v>6</v>
      </c>
      <c r="AI46">
        <v>1</v>
      </c>
      <c r="AJ46">
        <v>6</v>
      </c>
      <c r="AK46">
        <v>5</v>
      </c>
      <c r="AL46">
        <v>7</v>
      </c>
      <c r="AM46">
        <v>4</v>
      </c>
      <c r="AN46">
        <v>4</v>
      </c>
      <c r="AO46">
        <v>2</v>
      </c>
      <c r="AP46">
        <v>7</v>
      </c>
      <c r="AT46">
        <v>6</v>
      </c>
      <c r="AU46">
        <v>4</v>
      </c>
      <c r="AV46">
        <v>6</v>
      </c>
      <c r="BC46">
        <v>4</v>
      </c>
      <c r="BD46">
        <v>3</v>
      </c>
      <c r="BE46">
        <v>5</v>
      </c>
      <c r="BF46">
        <v>3</v>
      </c>
      <c r="BG46">
        <v>3</v>
      </c>
      <c r="BH46">
        <v>3</v>
      </c>
      <c r="BI46">
        <v>4</v>
      </c>
      <c r="BJ46">
        <v>4</v>
      </c>
      <c r="BK46">
        <v>4</v>
      </c>
      <c r="BL46">
        <v>4</v>
      </c>
      <c r="BM46">
        <v>3</v>
      </c>
      <c r="BN46">
        <v>3</v>
      </c>
      <c r="BO46">
        <v>6</v>
      </c>
      <c r="BP46" s="9">
        <f t="shared" si="19"/>
        <v>6</v>
      </c>
      <c r="BQ46" s="10">
        <f t="shared" si="20"/>
        <v>5</v>
      </c>
      <c r="BR46" s="9">
        <f t="shared" si="21"/>
        <v>-1</v>
      </c>
      <c r="BS46" s="10">
        <f t="shared" si="22"/>
        <v>-1</v>
      </c>
      <c r="BT46" s="10">
        <f t="shared" si="23"/>
        <v>0</v>
      </c>
      <c r="BU46" s="10">
        <f t="shared" si="24"/>
        <v>-2</v>
      </c>
      <c r="BV46" s="9">
        <f t="shared" si="25"/>
        <v>3.7777777777777777</v>
      </c>
      <c r="BW46" s="9">
        <f t="shared" si="27"/>
        <v>4.2</v>
      </c>
      <c r="BX46" s="10">
        <f t="shared" si="28"/>
        <v>5.333333333333333</v>
      </c>
      <c r="BY46">
        <f t="shared" si="29"/>
        <v>3</v>
      </c>
      <c r="BZ46" t="str">
        <f>VLOOKUP(J46,Pre!$J$1:$BG$254,2,0)</f>
        <v>Unión por la Patria (Frente de Todos)</v>
      </c>
      <c r="CA46">
        <f t="shared" si="11"/>
        <v>3.7777777777777777</v>
      </c>
      <c r="CB46">
        <f t="shared" si="12"/>
        <v>-0.33333333333333348</v>
      </c>
      <c r="CC46">
        <f t="shared" si="13"/>
        <v>0</v>
      </c>
      <c r="CD46">
        <f t="shared" si="14"/>
        <v>1</v>
      </c>
      <c r="CE46">
        <f t="shared" si="26"/>
        <v>-0.33333333333333348</v>
      </c>
      <c r="CF46" t="str">
        <f t="shared" si="15"/>
        <v>si</v>
      </c>
      <c r="CG46" t="str">
        <f t="shared" si="16"/>
        <v>si</v>
      </c>
      <c r="CH46" t="str">
        <f t="shared" si="17"/>
        <v>si</v>
      </c>
      <c r="CI46" t="str">
        <f t="shared" si="18"/>
        <v>no</v>
      </c>
    </row>
    <row r="47" spans="1:87" x14ac:dyDescent="0.2">
      <c r="A47">
        <v>118363531602</v>
      </c>
      <c r="B47">
        <v>451538865</v>
      </c>
      <c r="C47" s="1">
        <v>45114.599548611113</v>
      </c>
      <c r="D47" s="1">
        <v>45114.602488425924</v>
      </c>
      <c r="E47" t="s">
        <v>338</v>
      </c>
      <c r="J47">
        <v>741</v>
      </c>
      <c r="K47">
        <v>0</v>
      </c>
      <c r="L47">
        <v>2</v>
      </c>
      <c r="M47">
        <v>2</v>
      </c>
      <c r="N47">
        <v>0</v>
      </c>
      <c r="O47">
        <v>6</v>
      </c>
      <c r="P47">
        <v>1</v>
      </c>
      <c r="Q47">
        <v>7</v>
      </c>
      <c r="R47">
        <v>3</v>
      </c>
      <c r="S47">
        <v>1</v>
      </c>
      <c r="T47">
        <v>5</v>
      </c>
      <c r="U47">
        <v>4</v>
      </c>
      <c r="V47">
        <v>7</v>
      </c>
      <c r="W47">
        <v>7</v>
      </c>
      <c r="X47">
        <v>5</v>
      </c>
      <c r="Y47">
        <v>4</v>
      </c>
      <c r="Z47">
        <v>5</v>
      </c>
      <c r="AB47" t="s">
        <v>41</v>
      </c>
      <c r="AC47">
        <v>1</v>
      </c>
      <c r="AD47">
        <v>5</v>
      </c>
      <c r="AE47">
        <v>4</v>
      </c>
      <c r="AF47">
        <v>1</v>
      </c>
      <c r="AG47">
        <v>1</v>
      </c>
      <c r="AH47">
        <v>3</v>
      </c>
      <c r="AI47">
        <v>5</v>
      </c>
      <c r="AJ47">
        <v>5</v>
      </c>
      <c r="AK47">
        <v>4</v>
      </c>
      <c r="AL47">
        <v>6</v>
      </c>
      <c r="AM47">
        <v>1</v>
      </c>
      <c r="AN47">
        <v>7</v>
      </c>
      <c r="AO47">
        <v>2</v>
      </c>
      <c r="AP47">
        <v>7</v>
      </c>
      <c r="BC47">
        <v>3</v>
      </c>
      <c r="BD47">
        <v>3</v>
      </c>
      <c r="BE47">
        <v>6</v>
      </c>
      <c r="BF47">
        <v>3</v>
      </c>
      <c r="BG47">
        <v>3</v>
      </c>
      <c r="BH47">
        <v>6</v>
      </c>
      <c r="BI47">
        <v>3</v>
      </c>
      <c r="BJ47">
        <v>3</v>
      </c>
      <c r="BK47">
        <v>5</v>
      </c>
      <c r="BL47">
        <v>3</v>
      </c>
      <c r="BM47">
        <v>3</v>
      </c>
      <c r="BN47">
        <v>6</v>
      </c>
      <c r="BO47">
        <v>8</v>
      </c>
      <c r="BP47" s="9">
        <f t="shared" si="19"/>
        <v>5</v>
      </c>
      <c r="BQ47" s="10">
        <f t="shared" si="20"/>
        <v>11</v>
      </c>
      <c r="BR47" s="9">
        <f t="shared" si="21"/>
        <v>0.33333333333333331</v>
      </c>
      <c r="BS47" s="10">
        <f t="shared" si="22"/>
        <v>0</v>
      </c>
      <c r="BT47" s="10">
        <f t="shared" si="23"/>
        <v>0</v>
      </c>
      <c r="BU47" s="10">
        <f t="shared" si="24"/>
        <v>1</v>
      </c>
      <c r="BV47" s="9">
        <f t="shared" si="25"/>
        <v>3.8888888888888888</v>
      </c>
      <c r="BW47" s="9">
        <f t="shared" si="27"/>
        <v>2.8</v>
      </c>
      <c r="BX47" s="10" t="e">
        <f t="shared" si="28"/>
        <v>#DIV/0!</v>
      </c>
      <c r="BY47">
        <f t="shared" si="29"/>
        <v>1</v>
      </c>
      <c r="BZ47" t="str">
        <f>VLOOKUP(J47,Pre!$J$1:$BG$254,2,0)</f>
        <v>Frente de Izquierda</v>
      </c>
      <c r="CA47">
        <f t="shared" si="11"/>
        <v>3.8888888888888888</v>
      </c>
      <c r="CB47">
        <f t="shared" si="12"/>
        <v>0</v>
      </c>
      <c r="CC47" t="str">
        <f t="shared" si="13"/>
        <v>N/A</v>
      </c>
      <c r="CD47">
        <f t="shared" si="14"/>
        <v>0</v>
      </c>
      <c r="CE47" t="str">
        <f t="shared" si="26"/>
        <v>N/A</v>
      </c>
      <c r="CF47" t="str">
        <f t="shared" si="15"/>
        <v>si</v>
      </c>
      <c r="CG47" t="str">
        <f t="shared" si="16"/>
        <v>si</v>
      </c>
      <c r="CH47" t="str">
        <f t="shared" si="17"/>
        <v>si</v>
      </c>
      <c r="CI47" t="str">
        <f t="shared" si="18"/>
        <v>no</v>
      </c>
    </row>
    <row r="48" spans="1:87" x14ac:dyDescent="0.2">
      <c r="A48">
        <v>118363299680</v>
      </c>
      <c r="B48">
        <v>451538865</v>
      </c>
      <c r="C48" s="1">
        <v>45114.388819444444</v>
      </c>
      <c r="D48" s="1">
        <v>45114.392430555556</v>
      </c>
      <c r="E48" t="s">
        <v>340</v>
      </c>
      <c r="J48">
        <v>889</v>
      </c>
      <c r="K48">
        <v>3</v>
      </c>
      <c r="L48">
        <v>0</v>
      </c>
      <c r="M48">
        <v>2</v>
      </c>
      <c r="N48">
        <v>0</v>
      </c>
      <c r="O48">
        <v>6</v>
      </c>
      <c r="P48">
        <v>1</v>
      </c>
      <c r="Q48">
        <v>7</v>
      </c>
      <c r="R48">
        <v>1</v>
      </c>
      <c r="S48">
        <v>1</v>
      </c>
      <c r="T48">
        <v>6</v>
      </c>
      <c r="U48">
        <v>6</v>
      </c>
      <c r="V48">
        <v>7</v>
      </c>
      <c r="W48">
        <v>7</v>
      </c>
      <c r="X48">
        <v>6</v>
      </c>
      <c r="Y48">
        <v>6</v>
      </c>
      <c r="Z48">
        <v>2</v>
      </c>
      <c r="AB48" t="s">
        <v>43</v>
      </c>
      <c r="AC48">
        <v>5</v>
      </c>
      <c r="AD48">
        <v>6</v>
      </c>
      <c r="AE48">
        <v>5</v>
      </c>
      <c r="AF48">
        <v>4</v>
      </c>
      <c r="AG48">
        <v>1</v>
      </c>
      <c r="AH48">
        <v>6</v>
      </c>
      <c r="AI48">
        <v>2</v>
      </c>
      <c r="AJ48">
        <v>6</v>
      </c>
      <c r="AK48">
        <v>5</v>
      </c>
      <c r="AL48">
        <v>7</v>
      </c>
      <c r="AM48">
        <v>2</v>
      </c>
      <c r="AN48">
        <v>7</v>
      </c>
      <c r="AO48">
        <v>1</v>
      </c>
      <c r="AP48">
        <v>7</v>
      </c>
      <c r="AZ48">
        <v>5</v>
      </c>
      <c r="BA48">
        <v>5</v>
      </c>
      <c r="BB48">
        <v>4</v>
      </c>
      <c r="BC48">
        <v>2</v>
      </c>
      <c r="BD48">
        <v>2</v>
      </c>
      <c r="BE48">
        <v>2</v>
      </c>
      <c r="BF48">
        <v>4</v>
      </c>
      <c r="BG48">
        <v>4</v>
      </c>
      <c r="BH48">
        <v>4</v>
      </c>
      <c r="BI48">
        <v>1</v>
      </c>
      <c r="BJ48">
        <v>1</v>
      </c>
      <c r="BK48">
        <v>1</v>
      </c>
      <c r="BL48">
        <v>4</v>
      </c>
      <c r="BM48">
        <v>4</v>
      </c>
      <c r="BN48">
        <v>4</v>
      </c>
      <c r="BO48">
        <v>7</v>
      </c>
      <c r="BP48" s="9">
        <f t="shared" si="19"/>
        <v>6</v>
      </c>
      <c r="BQ48" s="10">
        <f t="shared" si="20"/>
        <v>11</v>
      </c>
      <c r="BR48" s="9">
        <f t="shared" si="21"/>
        <v>3</v>
      </c>
      <c r="BS48" s="10">
        <f t="shared" si="22"/>
        <v>3</v>
      </c>
      <c r="BT48" s="10">
        <f t="shared" si="23"/>
        <v>3</v>
      </c>
      <c r="BU48" s="10">
        <f t="shared" si="24"/>
        <v>3</v>
      </c>
      <c r="BV48" s="9">
        <f t="shared" si="25"/>
        <v>2.3333333333333335</v>
      </c>
      <c r="BW48" s="9">
        <f t="shared" si="27"/>
        <v>3.6</v>
      </c>
      <c r="BX48" s="10">
        <f t="shared" si="28"/>
        <v>4.666666666666667</v>
      </c>
      <c r="BY48">
        <f t="shared" si="29"/>
        <v>9</v>
      </c>
      <c r="BZ48" t="str">
        <f>VLOOKUP(J48,Pre!$J$1:$BG$254,2,0)</f>
        <v>Frente de Izquierda</v>
      </c>
      <c r="CA48">
        <f t="shared" si="11"/>
        <v>2.3333333333333335</v>
      </c>
      <c r="CB48">
        <f t="shared" si="12"/>
        <v>1.6666666666666665</v>
      </c>
      <c r="CC48">
        <f t="shared" si="13"/>
        <v>3</v>
      </c>
      <c r="CD48">
        <f t="shared" si="14"/>
        <v>3</v>
      </c>
      <c r="CE48">
        <f t="shared" si="26"/>
        <v>3</v>
      </c>
      <c r="CF48" t="str">
        <f t="shared" si="15"/>
        <v>no</v>
      </c>
      <c r="CG48" t="str">
        <f t="shared" si="16"/>
        <v>si</v>
      </c>
      <c r="CH48" t="str">
        <f t="shared" si="17"/>
        <v>si</v>
      </c>
      <c r="CI48" t="str">
        <f t="shared" si="18"/>
        <v>si</v>
      </c>
    </row>
    <row r="49" spans="1:87" x14ac:dyDescent="0.2">
      <c r="A49">
        <v>118363300090</v>
      </c>
      <c r="B49">
        <v>451538865</v>
      </c>
      <c r="C49" s="1">
        <v>45114.388703703706</v>
      </c>
      <c r="D49" s="1">
        <v>45114.393553240741</v>
      </c>
      <c r="E49" t="s">
        <v>141</v>
      </c>
      <c r="J49">
        <v>925</v>
      </c>
      <c r="K49">
        <v>3</v>
      </c>
      <c r="L49">
        <v>0</v>
      </c>
      <c r="M49">
        <v>1</v>
      </c>
      <c r="N49">
        <v>3</v>
      </c>
      <c r="O49">
        <v>7</v>
      </c>
      <c r="P49">
        <v>1</v>
      </c>
      <c r="Q49">
        <v>7</v>
      </c>
      <c r="R49">
        <v>1</v>
      </c>
      <c r="S49">
        <v>1</v>
      </c>
      <c r="T49">
        <v>7</v>
      </c>
      <c r="U49">
        <v>6</v>
      </c>
      <c r="V49">
        <v>7</v>
      </c>
      <c r="W49">
        <v>7</v>
      </c>
      <c r="X49">
        <v>7</v>
      </c>
      <c r="Y49">
        <v>7</v>
      </c>
      <c r="Z49">
        <v>7</v>
      </c>
      <c r="AA49" t="s">
        <v>339</v>
      </c>
      <c r="AB49" t="s">
        <v>43</v>
      </c>
      <c r="AC49">
        <v>3</v>
      </c>
      <c r="AD49">
        <v>7</v>
      </c>
      <c r="AE49">
        <v>4</v>
      </c>
      <c r="AF49">
        <v>2</v>
      </c>
      <c r="AG49">
        <v>1</v>
      </c>
      <c r="AH49">
        <v>5</v>
      </c>
      <c r="AI49">
        <v>3</v>
      </c>
      <c r="AJ49">
        <v>7</v>
      </c>
      <c r="AK49">
        <v>7</v>
      </c>
      <c r="AL49">
        <v>7</v>
      </c>
      <c r="AM49">
        <v>2</v>
      </c>
      <c r="AN49">
        <v>4</v>
      </c>
      <c r="AO49">
        <v>2</v>
      </c>
      <c r="AP49">
        <v>7</v>
      </c>
      <c r="AZ49">
        <v>6</v>
      </c>
      <c r="BA49">
        <v>6</v>
      </c>
      <c r="BB49">
        <v>6</v>
      </c>
      <c r="BC49">
        <v>3</v>
      </c>
      <c r="BD49">
        <v>5</v>
      </c>
      <c r="BE49">
        <v>4</v>
      </c>
      <c r="BF49">
        <v>4</v>
      </c>
      <c r="BG49">
        <v>4</v>
      </c>
      <c r="BH49">
        <v>4</v>
      </c>
      <c r="BI49">
        <v>2</v>
      </c>
      <c r="BJ49">
        <v>2</v>
      </c>
      <c r="BK49">
        <v>2</v>
      </c>
      <c r="BL49">
        <v>5</v>
      </c>
      <c r="BM49">
        <v>5</v>
      </c>
      <c r="BN49">
        <v>5</v>
      </c>
      <c r="BO49">
        <v>7</v>
      </c>
      <c r="BP49" s="9">
        <f t="shared" si="19"/>
        <v>7</v>
      </c>
      <c r="BQ49" s="10">
        <f t="shared" si="20"/>
        <v>7</v>
      </c>
      <c r="BR49" s="9">
        <f t="shared" si="21"/>
        <v>3</v>
      </c>
      <c r="BS49" s="10">
        <f t="shared" si="22"/>
        <v>3</v>
      </c>
      <c r="BT49" s="10">
        <f t="shared" si="23"/>
        <v>3</v>
      </c>
      <c r="BU49" s="10">
        <f t="shared" si="24"/>
        <v>3</v>
      </c>
      <c r="BV49" s="9">
        <f t="shared" si="25"/>
        <v>3.3333333333333335</v>
      </c>
      <c r="BW49" s="9">
        <f t="shared" si="27"/>
        <v>3</v>
      </c>
      <c r="BX49" s="10">
        <f t="shared" si="28"/>
        <v>6</v>
      </c>
      <c r="BY49">
        <f t="shared" si="29"/>
        <v>9</v>
      </c>
      <c r="BZ49" t="str">
        <f>VLOOKUP(J49,Pre!$J$1:$BG$254,2,0)</f>
        <v>Frente de Izquierda</v>
      </c>
      <c r="CA49">
        <f t="shared" si="11"/>
        <v>3.3333333333333335</v>
      </c>
      <c r="CB49">
        <f t="shared" si="12"/>
        <v>1.3333333333333335</v>
      </c>
      <c r="CC49">
        <f t="shared" si="13"/>
        <v>3</v>
      </c>
      <c r="CD49">
        <f t="shared" si="14"/>
        <v>3</v>
      </c>
      <c r="CE49">
        <f t="shared" si="26"/>
        <v>3</v>
      </c>
      <c r="CF49" t="str">
        <f t="shared" si="15"/>
        <v>no</v>
      </c>
      <c r="CG49" t="str">
        <f t="shared" si="16"/>
        <v>no</v>
      </c>
      <c r="CH49" t="str">
        <f t="shared" si="17"/>
        <v>no</v>
      </c>
      <c r="CI49" t="str">
        <f t="shared" si="18"/>
        <v>si</v>
      </c>
    </row>
    <row r="50" spans="1:87" x14ac:dyDescent="0.2">
      <c r="A50">
        <v>118362766081</v>
      </c>
      <c r="B50">
        <v>451538865</v>
      </c>
      <c r="C50" s="1">
        <v>45113.685486111113</v>
      </c>
      <c r="D50" s="1">
        <v>45113.688344907408</v>
      </c>
      <c r="E50" t="s">
        <v>191</v>
      </c>
      <c r="J50">
        <v>457</v>
      </c>
      <c r="K50">
        <v>1</v>
      </c>
      <c r="L50">
        <v>2</v>
      </c>
      <c r="M50">
        <v>3</v>
      </c>
      <c r="N50">
        <v>0</v>
      </c>
      <c r="O50">
        <v>7</v>
      </c>
      <c r="P50">
        <v>1</v>
      </c>
      <c r="Q50">
        <v>7</v>
      </c>
      <c r="R50">
        <v>1</v>
      </c>
      <c r="S50">
        <v>1</v>
      </c>
      <c r="T50">
        <v>7</v>
      </c>
      <c r="U50">
        <v>7</v>
      </c>
      <c r="V50">
        <v>4</v>
      </c>
      <c r="W50">
        <v>2</v>
      </c>
      <c r="X50">
        <v>6</v>
      </c>
      <c r="Y50">
        <v>6</v>
      </c>
      <c r="Z50">
        <v>1</v>
      </c>
      <c r="AB50" t="s">
        <v>43</v>
      </c>
      <c r="AC50">
        <v>7</v>
      </c>
      <c r="AD50">
        <v>6</v>
      </c>
      <c r="AE50">
        <v>4</v>
      </c>
      <c r="AF50">
        <v>7</v>
      </c>
      <c r="AG50">
        <v>1</v>
      </c>
      <c r="AH50">
        <v>7</v>
      </c>
      <c r="AI50">
        <v>1</v>
      </c>
      <c r="AJ50">
        <v>6</v>
      </c>
      <c r="AK50">
        <v>4</v>
      </c>
      <c r="AL50">
        <v>7</v>
      </c>
      <c r="AM50">
        <v>1</v>
      </c>
      <c r="AN50">
        <v>7</v>
      </c>
      <c r="AO50">
        <v>1</v>
      </c>
      <c r="AP50">
        <v>7</v>
      </c>
      <c r="AZ50">
        <v>3</v>
      </c>
      <c r="BA50">
        <v>4</v>
      </c>
      <c r="BB50">
        <v>5</v>
      </c>
      <c r="BC50">
        <v>4</v>
      </c>
      <c r="BD50">
        <v>1</v>
      </c>
      <c r="BE50">
        <v>4</v>
      </c>
      <c r="BF50">
        <v>5</v>
      </c>
      <c r="BG50">
        <v>6</v>
      </c>
      <c r="BH50">
        <v>6</v>
      </c>
      <c r="BI50">
        <v>2</v>
      </c>
      <c r="BJ50">
        <v>1</v>
      </c>
      <c r="BK50">
        <v>1</v>
      </c>
      <c r="BL50">
        <v>4</v>
      </c>
      <c r="BM50">
        <v>2</v>
      </c>
      <c r="BN50">
        <v>4</v>
      </c>
      <c r="BO50">
        <v>7</v>
      </c>
      <c r="BP50" s="9">
        <f t="shared" si="19"/>
        <v>5.666666666666667</v>
      </c>
      <c r="BQ50" s="10">
        <f t="shared" si="20"/>
        <v>12</v>
      </c>
      <c r="BR50" s="9">
        <f t="shared" si="21"/>
        <v>2</v>
      </c>
      <c r="BS50" s="10">
        <f t="shared" si="22"/>
        <v>2</v>
      </c>
      <c r="BT50" s="10">
        <f t="shared" si="23"/>
        <v>1</v>
      </c>
      <c r="BU50" s="10">
        <f t="shared" si="24"/>
        <v>3</v>
      </c>
      <c r="BV50" s="9">
        <f t="shared" si="25"/>
        <v>3.3333333333333335</v>
      </c>
      <c r="BW50" s="9">
        <f t="shared" si="27"/>
        <v>4</v>
      </c>
      <c r="BX50" s="10">
        <f t="shared" si="28"/>
        <v>4</v>
      </c>
      <c r="BY50">
        <f t="shared" si="29"/>
        <v>13</v>
      </c>
      <c r="BZ50" t="str">
        <f>VLOOKUP(J50,Pre!$J$1:$BG$254,2,0)</f>
        <v>Frente de Izquierda</v>
      </c>
      <c r="CA50">
        <f t="shared" si="11"/>
        <v>3.3333333333333335</v>
      </c>
      <c r="CB50">
        <f t="shared" si="12"/>
        <v>-0.66666666666666652</v>
      </c>
      <c r="CC50">
        <f t="shared" si="13"/>
        <v>1</v>
      </c>
      <c r="CD50">
        <f t="shared" si="14"/>
        <v>5</v>
      </c>
      <c r="CE50">
        <f t="shared" si="26"/>
        <v>2</v>
      </c>
      <c r="CF50" t="str">
        <f t="shared" si="15"/>
        <v>si</v>
      </c>
      <c r="CG50" t="str">
        <f t="shared" si="16"/>
        <v>si</v>
      </c>
      <c r="CH50" t="str">
        <f t="shared" si="17"/>
        <v>si</v>
      </c>
      <c r="CI50" t="str">
        <f t="shared" si="18"/>
        <v>no</v>
      </c>
    </row>
    <row r="51" spans="1:87" x14ac:dyDescent="0.2">
      <c r="A51">
        <v>118362765977</v>
      </c>
      <c r="B51">
        <v>451538865</v>
      </c>
      <c r="C51" s="1">
        <v>45113.685393518521</v>
      </c>
      <c r="D51" s="1">
        <v>45113.689120370371</v>
      </c>
      <c r="E51" t="s">
        <v>157</v>
      </c>
      <c r="J51">
        <v>793</v>
      </c>
      <c r="K51">
        <v>2</v>
      </c>
      <c r="L51">
        <v>2</v>
      </c>
      <c r="M51">
        <v>3</v>
      </c>
      <c r="N51">
        <v>2</v>
      </c>
      <c r="O51">
        <v>7</v>
      </c>
      <c r="P51">
        <v>1</v>
      </c>
      <c r="Q51">
        <v>7</v>
      </c>
      <c r="R51">
        <v>1</v>
      </c>
      <c r="S51">
        <v>1</v>
      </c>
      <c r="T51">
        <v>7</v>
      </c>
      <c r="U51">
        <v>7</v>
      </c>
      <c r="V51">
        <v>7</v>
      </c>
      <c r="W51">
        <v>6</v>
      </c>
      <c r="X51">
        <v>7</v>
      </c>
      <c r="Y51">
        <v>7</v>
      </c>
      <c r="Z51">
        <v>7</v>
      </c>
      <c r="AA51" t="s">
        <v>341</v>
      </c>
      <c r="AB51" t="s">
        <v>49</v>
      </c>
      <c r="AC51">
        <v>6</v>
      </c>
      <c r="AD51">
        <v>6</v>
      </c>
      <c r="AE51">
        <v>4</v>
      </c>
      <c r="AF51">
        <v>2</v>
      </c>
      <c r="AG51">
        <v>5</v>
      </c>
      <c r="AH51">
        <v>3</v>
      </c>
      <c r="AI51">
        <v>6</v>
      </c>
      <c r="AJ51">
        <v>6</v>
      </c>
      <c r="AK51">
        <v>4</v>
      </c>
      <c r="AL51">
        <v>7</v>
      </c>
      <c r="AM51">
        <v>3</v>
      </c>
      <c r="AN51">
        <v>7</v>
      </c>
      <c r="AO51">
        <v>6</v>
      </c>
      <c r="AP51">
        <v>7</v>
      </c>
      <c r="AW51">
        <v>2</v>
      </c>
      <c r="AX51">
        <v>3</v>
      </c>
      <c r="AY51">
        <v>4</v>
      </c>
      <c r="BC51">
        <v>4</v>
      </c>
      <c r="BD51">
        <v>6</v>
      </c>
      <c r="BE51">
        <v>6</v>
      </c>
      <c r="BF51">
        <v>4</v>
      </c>
      <c r="BG51">
        <v>4</v>
      </c>
      <c r="BH51">
        <v>5</v>
      </c>
      <c r="BI51">
        <v>6</v>
      </c>
      <c r="BJ51">
        <v>3</v>
      </c>
      <c r="BK51">
        <v>6</v>
      </c>
      <c r="BL51">
        <v>5</v>
      </c>
      <c r="BM51">
        <v>5</v>
      </c>
      <c r="BN51">
        <v>5</v>
      </c>
      <c r="BO51">
        <v>5</v>
      </c>
      <c r="BP51" s="9">
        <f t="shared" si="19"/>
        <v>5.666666666666667</v>
      </c>
      <c r="BQ51" s="10">
        <f t="shared" si="20"/>
        <v>5</v>
      </c>
      <c r="BR51" s="9">
        <f t="shared" si="21"/>
        <v>0</v>
      </c>
      <c r="BS51" s="10">
        <f t="shared" si="22"/>
        <v>1</v>
      </c>
      <c r="BT51" s="10">
        <f t="shared" si="23"/>
        <v>-2</v>
      </c>
      <c r="BU51" s="10">
        <f t="shared" si="24"/>
        <v>1</v>
      </c>
      <c r="BV51" s="9">
        <f t="shared" si="25"/>
        <v>4.8888888888888893</v>
      </c>
      <c r="BW51" s="9">
        <f t="shared" si="27"/>
        <v>4</v>
      </c>
      <c r="BX51" s="10">
        <f t="shared" si="28"/>
        <v>3</v>
      </c>
      <c r="BY51">
        <f t="shared" si="29"/>
        <v>3</v>
      </c>
      <c r="BZ51" t="str">
        <f>VLOOKUP(J51,Pre!$J$1:$BG$254,2,0)</f>
        <v>La Libertad Avanza</v>
      </c>
      <c r="CA51">
        <f t="shared" si="11"/>
        <v>4.8888888888888893</v>
      </c>
      <c r="CB51">
        <f t="shared" si="12"/>
        <v>-2</v>
      </c>
      <c r="CC51">
        <f t="shared" si="13"/>
        <v>-1</v>
      </c>
      <c r="CD51">
        <f t="shared" si="14"/>
        <v>3</v>
      </c>
      <c r="CE51">
        <f t="shared" si="26"/>
        <v>0.66666666666666696</v>
      </c>
      <c r="CF51" t="str">
        <f t="shared" si="15"/>
        <v>si</v>
      </c>
      <c r="CG51" t="str">
        <f t="shared" si="16"/>
        <v>si</v>
      </c>
      <c r="CH51" t="str">
        <f t="shared" si="17"/>
        <v>si</v>
      </c>
      <c r="CI51" t="str">
        <f t="shared" si="18"/>
        <v>si</v>
      </c>
    </row>
    <row r="52" spans="1:87" x14ac:dyDescent="0.2">
      <c r="A52">
        <v>118362745852</v>
      </c>
      <c r="B52">
        <v>451538865</v>
      </c>
      <c r="C52" s="1">
        <v>45113.668020833335</v>
      </c>
      <c r="D52" s="1">
        <v>45113.675138888888</v>
      </c>
      <c r="E52" t="s">
        <v>165</v>
      </c>
      <c r="J52">
        <v>673</v>
      </c>
      <c r="K52">
        <v>2</v>
      </c>
      <c r="L52">
        <v>1</v>
      </c>
      <c r="M52">
        <v>3</v>
      </c>
      <c r="N52">
        <v>1</v>
      </c>
      <c r="O52">
        <v>7</v>
      </c>
      <c r="P52">
        <v>1</v>
      </c>
      <c r="Q52">
        <v>7</v>
      </c>
      <c r="R52">
        <v>1</v>
      </c>
      <c r="S52">
        <v>1</v>
      </c>
      <c r="T52">
        <v>7</v>
      </c>
      <c r="U52">
        <v>7</v>
      </c>
      <c r="V52">
        <v>3</v>
      </c>
      <c r="W52">
        <v>2</v>
      </c>
      <c r="X52">
        <v>7</v>
      </c>
      <c r="Y52">
        <v>7</v>
      </c>
      <c r="Z52">
        <v>1</v>
      </c>
      <c r="AA52" t="s">
        <v>342</v>
      </c>
      <c r="AB52" t="s">
        <v>53</v>
      </c>
      <c r="AC52">
        <v>4</v>
      </c>
      <c r="AD52">
        <v>7</v>
      </c>
      <c r="AE52">
        <v>7</v>
      </c>
      <c r="AF52">
        <v>7</v>
      </c>
      <c r="AG52">
        <v>3</v>
      </c>
      <c r="AH52">
        <v>7</v>
      </c>
      <c r="AI52">
        <v>1</v>
      </c>
      <c r="AJ52">
        <v>7</v>
      </c>
      <c r="AK52">
        <v>7</v>
      </c>
      <c r="AL52">
        <v>7</v>
      </c>
      <c r="AM52">
        <v>4</v>
      </c>
      <c r="AN52">
        <v>7</v>
      </c>
      <c r="AO52">
        <v>2</v>
      </c>
      <c r="AP52">
        <v>6</v>
      </c>
      <c r="AT52">
        <v>6</v>
      </c>
      <c r="AU52">
        <v>5</v>
      </c>
      <c r="AV52">
        <v>6</v>
      </c>
      <c r="BC52">
        <v>2</v>
      </c>
      <c r="BD52">
        <v>1</v>
      </c>
      <c r="BE52">
        <v>1</v>
      </c>
      <c r="BF52">
        <v>4</v>
      </c>
      <c r="BG52">
        <v>6</v>
      </c>
      <c r="BH52">
        <v>6</v>
      </c>
      <c r="BI52">
        <v>1</v>
      </c>
      <c r="BJ52">
        <v>1</v>
      </c>
      <c r="BK52">
        <v>1</v>
      </c>
      <c r="BL52">
        <v>4</v>
      </c>
      <c r="BM52">
        <v>5</v>
      </c>
      <c r="BN52">
        <v>5</v>
      </c>
      <c r="BO52">
        <v>6</v>
      </c>
      <c r="BP52" s="9">
        <f t="shared" si="19"/>
        <v>7</v>
      </c>
      <c r="BQ52" s="10">
        <f t="shared" si="20"/>
        <v>7</v>
      </c>
      <c r="BR52" s="9">
        <f t="shared" si="21"/>
        <v>4</v>
      </c>
      <c r="BS52" s="10">
        <f t="shared" si="22"/>
        <v>2</v>
      </c>
      <c r="BT52" s="10">
        <f t="shared" si="23"/>
        <v>5</v>
      </c>
      <c r="BU52" s="10">
        <f t="shared" si="24"/>
        <v>5</v>
      </c>
      <c r="BV52" s="9">
        <f t="shared" si="25"/>
        <v>2.3333333333333335</v>
      </c>
      <c r="BW52" s="9">
        <f t="shared" si="27"/>
        <v>5</v>
      </c>
      <c r="BX52" s="10">
        <f t="shared" si="28"/>
        <v>5.666666666666667</v>
      </c>
      <c r="BY52">
        <f t="shared" si="29"/>
        <v>13</v>
      </c>
      <c r="BZ52" t="str">
        <f>VLOOKUP(J52,Pre!$J$1:$BG$254,2,0)</f>
        <v>Unión por la Patria (Frente de Todos)</v>
      </c>
      <c r="CA52">
        <f t="shared" si="11"/>
        <v>2.3333333333333335</v>
      </c>
      <c r="CB52">
        <f t="shared" si="12"/>
        <v>3.6666666666666665</v>
      </c>
      <c r="CC52">
        <f t="shared" si="13"/>
        <v>5</v>
      </c>
      <c r="CD52">
        <f t="shared" si="14"/>
        <v>5</v>
      </c>
      <c r="CE52">
        <f t="shared" si="26"/>
        <v>4.333333333333333</v>
      </c>
      <c r="CF52" t="str">
        <f t="shared" si="15"/>
        <v>no</v>
      </c>
      <c r="CG52" t="str">
        <f t="shared" si="16"/>
        <v>si</v>
      </c>
      <c r="CH52" t="str">
        <f t="shared" si="17"/>
        <v>si</v>
      </c>
      <c r="CI52" t="str">
        <f t="shared" si="18"/>
        <v>si</v>
      </c>
    </row>
    <row r="53" spans="1:87" x14ac:dyDescent="0.2">
      <c r="A53">
        <v>118362744436</v>
      </c>
      <c r="B53">
        <v>451538865</v>
      </c>
      <c r="C53" s="1">
        <v>45113.667627314811</v>
      </c>
      <c r="D53" s="1">
        <v>45113.67082175926</v>
      </c>
      <c r="E53" t="s">
        <v>202</v>
      </c>
      <c r="J53">
        <v>485</v>
      </c>
      <c r="K53">
        <v>2</v>
      </c>
      <c r="L53">
        <v>0</v>
      </c>
      <c r="M53">
        <v>2</v>
      </c>
      <c r="N53">
        <v>0</v>
      </c>
      <c r="O53">
        <v>6</v>
      </c>
      <c r="P53">
        <v>1</v>
      </c>
      <c r="Q53">
        <v>6</v>
      </c>
      <c r="R53">
        <v>2</v>
      </c>
      <c r="S53">
        <v>2</v>
      </c>
      <c r="T53">
        <v>5</v>
      </c>
      <c r="U53">
        <v>5</v>
      </c>
      <c r="V53">
        <v>3</v>
      </c>
      <c r="W53">
        <v>2</v>
      </c>
      <c r="X53">
        <v>5</v>
      </c>
      <c r="Y53">
        <v>4</v>
      </c>
      <c r="Z53">
        <v>1</v>
      </c>
      <c r="AB53" t="s">
        <v>49</v>
      </c>
      <c r="AC53">
        <v>7</v>
      </c>
      <c r="AD53">
        <v>5</v>
      </c>
      <c r="AE53">
        <v>5</v>
      </c>
      <c r="AF53">
        <v>2</v>
      </c>
      <c r="AG53">
        <v>3</v>
      </c>
      <c r="AH53">
        <v>3</v>
      </c>
      <c r="AI53">
        <v>4</v>
      </c>
      <c r="AJ53">
        <v>5</v>
      </c>
      <c r="AK53">
        <v>4</v>
      </c>
      <c r="AL53">
        <v>4</v>
      </c>
      <c r="AM53">
        <v>2</v>
      </c>
      <c r="AN53">
        <v>7</v>
      </c>
      <c r="AO53">
        <v>2</v>
      </c>
      <c r="AP53">
        <v>7</v>
      </c>
      <c r="AW53">
        <v>3</v>
      </c>
      <c r="AX53">
        <v>3</v>
      </c>
      <c r="AY53">
        <v>4</v>
      </c>
      <c r="BC53">
        <v>5</v>
      </c>
      <c r="BD53">
        <v>5</v>
      </c>
      <c r="BE53">
        <v>5</v>
      </c>
      <c r="BF53">
        <v>1</v>
      </c>
      <c r="BG53">
        <v>1</v>
      </c>
      <c r="BH53">
        <v>3</v>
      </c>
      <c r="BI53">
        <v>6</v>
      </c>
      <c r="BJ53">
        <v>6</v>
      </c>
      <c r="BK53">
        <v>6</v>
      </c>
      <c r="BL53">
        <v>4</v>
      </c>
      <c r="BM53">
        <v>4</v>
      </c>
      <c r="BN53">
        <v>5</v>
      </c>
      <c r="BO53">
        <v>8</v>
      </c>
      <c r="BP53" s="9">
        <f t="shared" si="19"/>
        <v>4.333333333333333</v>
      </c>
      <c r="BQ53" s="10">
        <f t="shared" si="20"/>
        <v>10</v>
      </c>
      <c r="BR53" s="9">
        <f t="shared" si="21"/>
        <v>1.6666666666666667</v>
      </c>
      <c r="BS53" s="10">
        <f t="shared" si="22"/>
        <v>2</v>
      </c>
      <c r="BT53" s="10">
        <f t="shared" si="23"/>
        <v>2</v>
      </c>
      <c r="BU53" s="10">
        <f t="shared" si="24"/>
        <v>1</v>
      </c>
      <c r="BV53" s="9">
        <f t="shared" si="25"/>
        <v>3.6666666666666665</v>
      </c>
      <c r="BW53" s="9">
        <f t="shared" si="27"/>
        <v>3.4</v>
      </c>
      <c r="BX53" s="10">
        <f t="shared" si="28"/>
        <v>3.3333333333333335</v>
      </c>
      <c r="BY53">
        <f t="shared" si="29"/>
        <v>13</v>
      </c>
      <c r="BZ53" t="str">
        <f>VLOOKUP(J53,Pre!$J$1:$BG$254,2,0)</f>
        <v>La Libertad Avanza</v>
      </c>
      <c r="CA53">
        <f t="shared" si="11"/>
        <v>3.6666666666666665</v>
      </c>
      <c r="CB53">
        <f t="shared" si="12"/>
        <v>2.6666666666666665</v>
      </c>
      <c r="CC53">
        <f t="shared" si="13"/>
        <v>5</v>
      </c>
      <c r="CD53">
        <f t="shared" si="14"/>
        <v>5</v>
      </c>
      <c r="CE53">
        <f t="shared" si="26"/>
        <v>4.333333333333333</v>
      </c>
      <c r="CF53" t="str">
        <f t="shared" si="15"/>
        <v>no</v>
      </c>
      <c r="CG53" t="str">
        <f t="shared" si="16"/>
        <v>si</v>
      </c>
      <c r="CH53" t="str">
        <f t="shared" si="17"/>
        <v>si</v>
      </c>
      <c r="CI53" t="str">
        <f t="shared" si="18"/>
        <v>si</v>
      </c>
    </row>
    <row r="54" spans="1:87" x14ac:dyDescent="0.2">
      <c r="A54">
        <v>118362531207</v>
      </c>
      <c r="B54">
        <v>451538865</v>
      </c>
      <c r="C54" s="1">
        <v>45113.512187499997</v>
      </c>
      <c r="D54" s="1">
        <v>45113.516539351855</v>
      </c>
      <c r="E54" t="s">
        <v>343</v>
      </c>
      <c r="J54">
        <v>481</v>
      </c>
      <c r="K54">
        <v>1</v>
      </c>
      <c r="L54">
        <v>2</v>
      </c>
      <c r="M54">
        <v>3</v>
      </c>
      <c r="N54">
        <v>0</v>
      </c>
      <c r="O54">
        <v>6</v>
      </c>
      <c r="P54">
        <v>3</v>
      </c>
      <c r="Q54">
        <v>5</v>
      </c>
      <c r="R54">
        <v>3</v>
      </c>
      <c r="S54">
        <v>4</v>
      </c>
      <c r="T54">
        <v>6</v>
      </c>
      <c r="U54">
        <v>5</v>
      </c>
      <c r="V54">
        <v>3</v>
      </c>
      <c r="W54">
        <v>5</v>
      </c>
      <c r="X54">
        <v>5</v>
      </c>
      <c r="Y54">
        <v>5</v>
      </c>
      <c r="Z54">
        <v>3</v>
      </c>
      <c r="AB54" t="s">
        <v>53</v>
      </c>
      <c r="AC54">
        <v>7</v>
      </c>
      <c r="AD54">
        <v>5</v>
      </c>
      <c r="AE54">
        <v>3</v>
      </c>
      <c r="AF54">
        <v>7</v>
      </c>
      <c r="AG54">
        <v>1</v>
      </c>
      <c r="AH54">
        <v>7</v>
      </c>
      <c r="AI54">
        <v>1</v>
      </c>
      <c r="AJ54">
        <v>5</v>
      </c>
      <c r="AK54">
        <v>4</v>
      </c>
      <c r="AL54">
        <v>7</v>
      </c>
      <c r="AM54">
        <v>5</v>
      </c>
      <c r="AN54">
        <v>5</v>
      </c>
      <c r="AO54">
        <v>3</v>
      </c>
      <c r="AP54">
        <v>5</v>
      </c>
      <c r="AT54">
        <v>4</v>
      </c>
      <c r="AU54">
        <v>3</v>
      </c>
      <c r="AV54">
        <v>5</v>
      </c>
      <c r="BC54">
        <v>4</v>
      </c>
      <c r="BD54">
        <v>1</v>
      </c>
      <c r="BE54">
        <v>4</v>
      </c>
      <c r="BF54">
        <v>5</v>
      </c>
      <c r="BG54">
        <v>5</v>
      </c>
      <c r="BH54">
        <v>5</v>
      </c>
      <c r="BI54">
        <v>2</v>
      </c>
      <c r="BJ54">
        <v>1</v>
      </c>
      <c r="BK54">
        <v>4</v>
      </c>
      <c r="BL54">
        <v>2</v>
      </c>
      <c r="BM54">
        <v>1</v>
      </c>
      <c r="BN54">
        <v>3</v>
      </c>
      <c r="BO54">
        <v>7</v>
      </c>
      <c r="BP54" s="9">
        <f t="shared" si="19"/>
        <v>5.333333333333333</v>
      </c>
      <c r="BQ54" s="10">
        <f t="shared" si="20"/>
        <v>2</v>
      </c>
      <c r="BR54" s="9">
        <f t="shared" si="21"/>
        <v>2</v>
      </c>
      <c r="BS54" s="10">
        <f t="shared" si="22"/>
        <v>1</v>
      </c>
      <c r="BT54" s="10">
        <f t="shared" si="23"/>
        <v>4</v>
      </c>
      <c r="BU54" s="10">
        <f t="shared" si="24"/>
        <v>1</v>
      </c>
      <c r="BV54" s="9">
        <f t="shared" si="25"/>
        <v>2.4444444444444446</v>
      </c>
      <c r="BW54" s="9">
        <f t="shared" si="27"/>
        <v>3.8</v>
      </c>
      <c r="BX54" s="10">
        <f t="shared" si="28"/>
        <v>4</v>
      </c>
      <c r="BY54">
        <f t="shared" si="29"/>
        <v>9</v>
      </c>
      <c r="BZ54" t="str">
        <f>VLOOKUP(J54,Pre!$J$1:$BG$254,2,0)</f>
        <v>Unión por la Patria (Frente de Todos)</v>
      </c>
      <c r="CA54">
        <f t="shared" si="11"/>
        <v>2.4444444444444446</v>
      </c>
      <c r="CB54">
        <f t="shared" si="12"/>
        <v>4</v>
      </c>
      <c r="CC54">
        <f t="shared" si="13"/>
        <v>4</v>
      </c>
      <c r="CD54">
        <f t="shared" si="14"/>
        <v>4</v>
      </c>
      <c r="CE54">
        <f t="shared" si="26"/>
        <v>3</v>
      </c>
      <c r="CF54" t="str">
        <f t="shared" si="15"/>
        <v>si</v>
      </c>
      <c r="CG54" t="str">
        <f t="shared" si="16"/>
        <v>si</v>
      </c>
      <c r="CH54" t="str">
        <f t="shared" si="17"/>
        <v>si</v>
      </c>
      <c r="CI54" t="str">
        <f t="shared" si="18"/>
        <v>no</v>
      </c>
    </row>
    <row r="55" spans="1:87" x14ac:dyDescent="0.2">
      <c r="A55">
        <v>118362531024</v>
      </c>
      <c r="B55">
        <v>451538865</v>
      </c>
      <c r="C55" s="1">
        <v>45113.512106481481</v>
      </c>
      <c r="D55" s="1">
        <v>45113.515208333331</v>
      </c>
      <c r="E55" t="s">
        <v>224</v>
      </c>
      <c r="J55">
        <v>577</v>
      </c>
      <c r="K55">
        <v>1</v>
      </c>
      <c r="L55">
        <v>2</v>
      </c>
      <c r="M55">
        <v>2</v>
      </c>
      <c r="N55">
        <v>0</v>
      </c>
      <c r="O55">
        <v>7</v>
      </c>
      <c r="P55">
        <v>1</v>
      </c>
      <c r="Q55">
        <v>7</v>
      </c>
      <c r="R55">
        <v>1</v>
      </c>
      <c r="S55">
        <v>1</v>
      </c>
      <c r="T55">
        <v>7</v>
      </c>
      <c r="U55">
        <v>7</v>
      </c>
      <c r="V55">
        <v>6</v>
      </c>
      <c r="W55">
        <v>5</v>
      </c>
      <c r="X55">
        <v>7</v>
      </c>
      <c r="Y55">
        <v>7</v>
      </c>
      <c r="Z55">
        <v>4</v>
      </c>
      <c r="AB55" t="s">
        <v>47</v>
      </c>
      <c r="AC55">
        <v>7</v>
      </c>
      <c r="AD55">
        <v>7</v>
      </c>
      <c r="AE55">
        <v>5</v>
      </c>
      <c r="AF55">
        <v>3</v>
      </c>
      <c r="AG55">
        <v>4</v>
      </c>
      <c r="AH55">
        <v>3</v>
      </c>
      <c r="AI55">
        <v>7</v>
      </c>
      <c r="AJ55">
        <v>7</v>
      </c>
      <c r="AK55">
        <v>5</v>
      </c>
      <c r="AL55">
        <v>7</v>
      </c>
      <c r="AM55">
        <v>3</v>
      </c>
      <c r="AN55">
        <v>7</v>
      </c>
      <c r="AO55">
        <v>6</v>
      </c>
      <c r="AP55">
        <v>7</v>
      </c>
      <c r="AQ55">
        <v>3</v>
      </c>
      <c r="AR55">
        <v>3</v>
      </c>
      <c r="AS55">
        <v>3</v>
      </c>
      <c r="BC55">
        <v>3</v>
      </c>
      <c r="BD55">
        <v>5</v>
      </c>
      <c r="BE55">
        <v>6</v>
      </c>
      <c r="BF55">
        <v>4</v>
      </c>
      <c r="BG55">
        <v>3</v>
      </c>
      <c r="BH55">
        <v>6</v>
      </c>
      <c r="BI55">
        <v>4</v>
      </c>
      <c r="BJ55">
        <v>4</v>
      </c>
      <c r="BK55">
        <v>6</v>
      </c>
      <c r="BL55">
        <v>3</v>
      </c>
      <c r="BM55">
        <v>1</v>
      </c>
      <c r="BN55">
        <v>6</v>
      </c>
      <c r="BO55">
        <v>7</v>
      </c>
      <c r="BP55" s="9">
        <f t="shared" si="19"/>
        <v>6.333333333333333</v>
      </c>
      <c r="BQ55" s="10">
        <f t="shared" si="20"/>
        <v>5</v>
      </c>
      <c r="BR55" s="9">
        <f t="shared" si="21"/>
        <v>0.33333333333333331</v>
      </c>
      <c r="BS55" s="10">
        <f t="shared" si="22"/>
        <v>-1</v>
      </c>
      <c r="BT55" s="10">
        <f t="shared" si="23"/>
        <v>2</v>
      </c>
      <c r="BU55" s="10">
        <f t="shared" si="24"/>
        <v>0</v>
      </c>
      <c r="BV55" s="9">
        <f t="shared" si="25"/>
        <v>4.1111111111111107</v>
      </c>
      <c r="BW55" s="9">
        <f t="shared" si="27"/>
        <v>4.4000000000000004</v>
      </c>
      <c r="BX55" s="10">
        <f t="shared" si="28"/>
        <v>3</v>
      </c>
      <c r="BY55">
        <f t="shared" si="29"/>
        <v>4</v>
      </c>
      <c r="BZ55" t="str">
        <f>VLOOKUP(J55,Pre!$J$1:$BG$254,2,0)</f>
        <v>Juntos por el Cambio</v>
      </c>
      <c r="CA55">
        <f t="shared" si="11"/>
        <v>4.1111111111111107</v>
      </c>
      <c r="CB55">
        <f t="shared" si="12"/>
        <v>2.3333333333333335</v>
      </c>
      <c r="CC55">
        <f t="shared" si="13"/>
        <v>4</v>
      </c>
      <c r="CD55">
        <f t="shared" si="14"/>
        <v>4</v>
      </c>
      <c r="CE55">
        <f t="shared" si="26"/>
        <v>1.3333333333333335</v>
      </c>
      <c r="CF55" t="str">
        <f t="shared" si="15"/>
        <v>si</v>
      </c>
      <c r="CG55" t="str">
        <f t="shared" si="16"/>
        <v>si</v>
      </c>
      <c r="CH55" t="str">
        <f t="shared" si="17"/>
        <v>si</v>
      </c>
      <c r="CI55" t="str">
        <f t="shared" si="18"/>
        <v>no</v>
      </c>
    </row>
    <row r="56" spans="1:87" x14ac:dyDescent="0.2">
      <c r="A56">
        <v>118361905332</v>
      </c>
      <c r="B56">
        <v>451538865</v>
      </c>
      <c r="C56" s="1">
        <v>45112.763391203705</v>
      </c>
      <c r="D56" s="1">
        <v>45112.766539351855</v>
      </c>
      <c r="E56" t="s">
        <v>346</v>
      </c>
      <c r="J56">
        <v>409</v>
      </c>
      <c r="K56">
        <v>1</v>
      </c>
      <c r="L56">
        <v>2</v>
      </c>
      <c r="M56">
        <v>2</v>
      </c>
      <c r="N56">
        <v>0</v>
      </c>
      <c r="O56">
        <v>6</v>
      </c>
      <c r="P56">
        <v>2</v>
      </c>
      <c r="Q56">
        <v>5</v>
      </c>
      <c r="R56">
        <v>1</v>
      </c>
      <c r="S56">
        <v>1</v>
      </c>
      <c r="T56">
        <v>7</v>
      </c>
      <c r="U56">
        <v>7</v>
      </c>
      <c r="V56">
        <v>5</v>
      </c>
      <c r="W56">
        <v>5</v>
      </c>
      <c r="X56">
        <v>5</v>
      </c>
      <c r="Y56">
        <v>5</v>
      </c>
      <c r="Z56">
        <v>4</v>
      </c>
      <c r="AB56" t="s">
        <v>53</v>
      </c>
      <c r="AC56">
        <v>4</v>
      </c>
      <c r="AD56">
        <v>7</v>
      </c>
      <c r="AE56">
        <v>4</v>
      </c>
      <c r="AF56">
        <v>4</v>
      </c>
      <c r="AG56">
        <v>4</v>
      </c>
      <c r="AH56">
        <v>5</v>
      </c>
      <c r="AI56">
        <v>5</v>
      </c>
      <c r="AJ56">
        <v>7</v>
      </c>
      <c r="AK56">
        <v>5</v>
      </c>
      <c r="AL56">
        <v>7</v>
      </c>
      <c r="AM56">
        <v>4</v>
      </c>
      <c r="AN56">
        <v>6</v>
      </c>
      <c r="AO56">
        <v>5</v>
      </c>
      <c r="AP56">
        <v>7</v>
      </c>
      <c r="AT56">
        <v>3</v>
      </c>
      <c r="AU56">
        <v>2</v>
      </c>
      <c r="AV56">
        <v>2</v>
      </c>
      <c r="BC56">
        <v>3</v>
      </c>
      <c r="BD56">
        <v>3</v>
      </c>
      <c r="BE56">
        <v>3</v>
      </c>
      <c r="BF56">
        <v>3</v>
      </c>
      <c r="BG56">
        <v>3</v>
      </c>
      <c r="BH56">
        <v>3</v>
      </c>
      <c r="BI56">
        <v>2</v>
      </c>
      <c r="BJ56">
        <v>3</v>
      </c>
      <c r="BK56">
        <v>3</v>
      </c>
      <c r="BL56">
        <v>3</v>
      </c>
      <c r="BM56">
        <v>3</v>
      </c>
      <c r="BN56">
        <v>3</v>
      </c>
      <c r="BO56">
        <v>8</v>
      </c>
      <c r="BP56" s="9">
        <f t="shared" si="19"/>
        <v>6.333333333333333</v>
      </c>
      <c r="BQ56" s="10">
        <f t="shared" si="20"/>
        <v>4</v>
      </c>
      <c r="BR56" s="9" t="str">
        <f t="shared" si="21"/>
        <v>N/A</v>
      </c>
      <c r="BS56" s="10" t="str">
        <f t="shared" si="22"/>
        <v>N/A</v>
      </c>
      <c r="BT56" s="10" t="str">
        <f t="shared" si="23"/>
        <v>N/A</v>
      </c>
      <c r="BU56" s="10" t="str">
        <f t="shared" si="24"/>
        <v>N/A</v>
      </c>
      <c r="BV56" s="9" t="str">
        <f t="shared" si="25"/>
        <v>N/A</v>
      </c>
      <c r="BW56" s="9">
        <f t="shared" si="27"/>
        <v>4.4000000000000004</v>
      </c>
      <c r="BX56" s="10">
        <f t="shared" si="28"/>
        <v>2.3333333333333335</v>
      </c>
      <c r="BY56">
        <f t="shared" si="29"/>
        <v>1</v>
      </c>
      <c r="BZ56" t="str">
        <f>VLOOKUP(J56,Pre!$J$1:$BG$254,2,0)</f>
        <v>NS/NC</v>
      </c>
      <c r="CA56" t="str">
        <f t="shared" si="11"/>
        <v>N/A</v>
      </c>
      <c r="CB56" t="str">
        <f t="shared" si="12"/>
        <v>N/A</v>
      </c>
      <c r="CC56">
        <f t="shared" si="13"/>
        <v>0</v>
      </c>
      <c r="CD56">
        <f t="shared" si="14"/>
        <v>0</v>
      </c>
      <c r="CE56">
        <f t="shared" si="26"/>
        <v>0.33333333333333348</v>
      </c>
      <c r="CF56" t="str">
        <f t="shared" si="15"/>
        <v>si</v>
      </c>
      <c r="CG56" t="str">
        <f t="shared" si="16"/>
        <v>si</v>
      </c>
      <c r="CH56" t="str">
        <f t="shared" si="17"/>
        <v>si</v>
      </c>
      <c r="CI56" t="str">
        <f t="shared" si="18"/>
        <v>no</v>
      </c>
    </row>
    <row r="57" spans="1:87" x14ac:dyDescent="0.2">
      <c r="A57">
        <v>118361905255</v>
      </c>
      <c r="B57">
        <v>451538865</v>
      </c>
      <c r="C57" s="1">
        <v>45112.763194444444</v>
      </c>
      <c r="D57" s="1">
        <v>45112.766736111109</v>
      </c>
      <c r="E57" t="s">
        <v>344</v>
      </c>
      <c r="J57">
        <v>153</v>
      </c>
      <c r="K57">
        <v>2</v>
      </c>
      <c r="L57">
        <v>2</v>
      </c>
      <c r="M57">
        <v>1</v>
      </c>
      <c r="N57">
        <v>1</v>
      </c>
      <c r="O57">
        <v>6</v>
      </c>
      <c r="P57">
        <v>2</v>
      </c>
      <c r="Q57">
        <v>7</v>
      </c>
      <c r="R57">
        <v>2</v>
      </c>
      <c r="S57">
        <v>1</v>
      </c>
      <c r="T57">
        <v>6</v>
      </c>
      <c r="U57">
        <v>3</v>
      </c>
      <c r="V57">
        <v>6</v>
      </c>
      <c r="W57">
        <v>4</v>
      </c>
      <c r="X57">
        <v>7</v>
      </c>
      <c r="Y57">
        <v>7</v>
      </c>
      <c r="Z57">
        <v>4</v>
      </c>
      <c r="AA57" t="s">
        <v>345</v>
      </c>
      <c r="AB57" t="s">
        <v>47</v>
      </c>
      <c r="AC57">
        <v>4</v>
      </c>
      <c r="AD57">
        <v>5</v>
      </c>
      <c r="AE57">
        <v>6</v>
      </c>
      <c r="AF57">
        <v>3</v>
      </c>
      <c r="AG57">
        <v>1</v>
      </c>
      <c r="AH57">
        <v>6</v>
      </c>
      <c r="AI57">
        <v>6</v>
      </c>
      <c r="AJ57">
        <v>6</v>
      </c>
      <c r="AK57">
        <v>6</v>
      </c>
      <c r="AL57">
        <v>7</v>
      </c>
      <c r="AM57">
        <v>3</v>
      </c>
      <c r="AN57">
        <v>7</v>
      </c>
      <c r="AO57">
        <v>2</v>
      </c>
      <c r="AP57">
        <v>7</v>
      </c>
      <c r="AQ57">
        <v>3</v>
      </c>
      <c r="AR57">
        <v>3</v>
      </c>
      <c r="AS57">
        <v>4</v>
      </c>
      <c r="BC57">
        <v>3</v>
      </c>
      <c r="BD57">
        <v>4</v>
      </c>
      <c r="BE57">
        <v>4</v>
      </c>
      <c r="BF57">
        <v>3</v>
      </c>
      <c r="BG57">
        <v>4</v>
      </c>
      <c r="BH57">
        <v>4</v>
      </c>
      <c r="BI57">
        <v>4</v>
      </c>
      <c r="BJ57">
        <v>4</v>
      </c>
      <c r="BK57">
        <v>4</v>
      </c>
      <c r="BL57">
        <v>4</v>
      </c>
      <c r="BM57">
        <v>3</v>
      </c>
      <c r="BN57">
        <v>5</v>
      </c>
      <c r="BO57">
        <v>7</v>
      </c>
      <c r="BP57" s="9">
        <f t="shared" si="19"/>
        <v>6.333333333333333</v>
      </c>
      <c r="BQ57" s="10">
        <f t="shared" si="20"/>
        <v>9</v>
      </c>
      <c r="BR57" s="9">
        <f t="shared" si="21"/>
        <v>0</v>
      </c>
      <c r="BS57" s="10">
        <f t="shared" si="22"/>
        <v>0</v>
      </c>
      <c r="BT57" s="10">
        <f t="shared" si="23"/>
        <v>0</v>
      </c>
      <c r="BU57" s="10">
        <f t="shared" si="24"/>
        <v>0</v>
      </c>
      <c r="BV57" s="9">
        <f t="shared" si="25"/>
        <v>3.8888888888888888</v>
      </c>
      <c r="BW57" s="9">
        <f t="shared" si="27"/>
        <v>4.4000000000000004</v>
      </c>
      <c r="BX57" s="10">
        <f t="shared" si="28"/>
        <v>3.3333333333333335</v>
      </c>
      <c r="BY57">
        <f t="shared" si="29"/>
        <v>1</v>
      </c>
      <c r="BZ57" t="str">
        <f>VLOOKUP(J57,Pre!$J$1:$BG$254,2,0)</f>
        <v>Juntos por el Cambio</v>
      </c>
      <c r="CA57">
        <f t="shared" si="11"/>
        <v>3.8888888888888888</v>
      </c>
      <c r="CB57">
        <f t="shared" si="12"/>
        <v>0.33333333333333348</v>
      </c>
      <c r="CC57">
        <f t="shared" si="13"/>
        <v>1</v>
      </c>
      <c r="CD57">
        <f t="shared" si="14"/>
        <v>1</v>
      </c>
      <c r="CE57">
        <f t="shared" si="26"/>
        <v>0</v>
      </c>
      <c r="CF57" t="str">
        <f t="shared" si="15"/>
        <v>si</v>
      </c>
      <c r="CG57" t="str">
        <f t="shared" si="16"/>
        <v>no</v>
      </c>
      <c r="CH57" t="str">
        <f t="shared" si="17"/>
        <v>si</v>
      </c>
      <c r="CI57" t="str">
        <f t="shared" si="18"/>
        <v>si</v>
      </c>
    </row>
    <row r="58" spans="1:87" x14ac:dyDescent="0.2">
      <c r="A58">
        <v>118361022982</v>
      </c>
      <c r="B58">
        <v>451538865</v>
      </c>
      <c r="C58" s="1">
        <v>45111.764062499999</v>
      </c>
      <c r="D58" s="1">
        <v>45111.767488425925</v>
      </c>
      <c r="E58" t="s">
        <v>348</v>
      </c>
      <c r="J58">
        <v>129</v>
      </c>
      <c r="K58">
        <v>2</v>
      </c>
      <c r="L58">
        <v>3</v>
      </c>
      <c r="M58">
        <v>0</v>
      </c>
      <c r="N58">
        <v>1</v>
      </c>
      <c r="O58">
        <v>6</v>
      </c>
      <c r="P58">
        <v>1</v>
      </c>
      <c r="Q58">
        <v>6</v>
      </c>
      <c r="R58">
        <v>1</v>
      </c>
      <c r="S58">
        <v>1</v>
      </c>
      <c r="T58">
        <v>5</v>
      </c>
      <c r="U58">
        <v>6</v>
      </c>
      <c r="V58">
        <v>6</v>
      </c>
      <c r="W58">
        <v>5</v>
      </c>
      <c r="X58">
        <v>6</v>
      </c>
      <c r="Y58">
        <v>6</v>
      </c>
      <c r="Z58">
        <v>1</v>
      </c>
      <c r="AB58" t="s">
        <v>53</v>
      </c>
      <c r="AC58">
        <v>4</v>
      </c>
      <c r="AD58">
        <v>6</v>
      </c>
      <c r="AE58">
        <v>4</v>
      </c>
      <c r="AF58">
        <v>6</v>
      </c>
      <c r="AG58">
        <v>1</v>
      </c>
      <c r="AH58">
        <v>7</v>
      </c>
      <c r="AI58">
        <v>1</v>
      </c>
      <c r="AJ58">
        <v>7</v>
      </c>
      <c r="AK58">
        <v>6</v>
      </c>
      <c r="AL58">
        <v>7</v>
      </c>
      <c r="AM58">
        <v>4</v>
      </c>
      <c r="AN58">
        <v>6</v>
      </c>
      <c r="AO58">
        <v>1</v>
      </c>
      <c r="AP58">
        <v>6</v>
      </c>
      <c r="AT58">
        <v>6</v>
      </c>
      <c r="AU58">
        <v>4</v>
      </c>
      <c r="AV58">
        <v>5</v>
      </c>
      <c r="BC58">
        <v>4</v>
      </c>
      <c r="BD58">
        <v>4</v>
      </c>
      <c r="BE58">
        <v>4</v>
      </c>
      <c r="BF58">
        <v>5</v>
      </c>
      <c r="BG58">
        <v>5</v>
      </c>
      <c r="BH58">
        <v>5</v>
      </c>
      <c r="BI58">
        <v>1</v>
      </c>
      <c r="BJ58">
        <v>1</v>
      </c>
      <c r="BK58">
        <v>1</v>
      </c>
      <c r="BL58">
        <v>5</v>
      </c>
      <c r="BM58">
        <v>5</v>
      </c>
      <c r="BN58">
        <v>4</v>
      </c>
      <c r="BO58">
        <v>8</v>
      </c>
      <c r="BP58" s="9">
        <f t="shared" si="19"/>
        <v>6.666666666666667</v>
      </c>
      <c r="BQ58" s="10">
        <f t="shared" si="20"/>
        <v>7</v>
      </c>
      <c r="BR58" s="9">
        <f t="shared" si="21"/>
        <v>1</v>
      </c>
      <c r="BS58" s="10">
        <f t="shared" si="22"/>
        <v>1</v>
      </c>
      <c r="BT58" s="10">
        <f t="shared" si="23"/>
        <v>1</v>
      </c>
      <c r="BU58" s="10">
        <f t="shared" si="24"/>
        <v>1</v>
      </c>
      <c r="BV58" s="9">
        <f t="shared" si="25"/>
        <v>3.2222222222222223</v>
      </c>
      <c r="BW58" s="9">
        <f t="shared" si="27"/>
        <v>3.8</v>
      </c>
      <c r="BX58" s="10">
        <f t="shared" si="28"/>
        <v>5</v>
      </c>
      <c r="BY58">
        <f t="shared" si="29"/>
        <v>12</v>
      </c>
      <c r="BZ58" t="str">
        <f>VLOOKUP(J58,Pre!$J$1:$BG$254,2,0)</f>
        <v>Unión por la Patria (Frente de Todos)</v>
      </c>
      <c r="CA58">
        <f t="shared" si="11"/>
        <v>3.2222222222222223</v>
      </c>
      <c r="CB58">
        <f t="shared" si="12"/>
        <v>1.6666666666666665</v>
      </c>
      <c r="CC58">
        <f t="shared" si="13"/>
        <v>4</v>
      </c>
      <c r="CD58">
        <f t="shared" si="14"/>
        <v>4</v>
      </c>
      <c r="CE58">
        <f t="shared" si="26"/>
        <v>4</v>
      </c>
      <c r="CF58" t="str">
        <f t="shared" si="15"/>
        <v>si</v>
      </c>
      <c r="CG58" t="str">
        <f t="shared" si="16"/>
        <v>no</v>
      </c>
      <c r="CH58" t="str">
        <f t="shared" si="17"/>
        <v>si</v>
      </c>
      <c r="CI58" t="str">
        <f t="shared" si="18"/>
        <v>si</v>
      </c>
    </row>
    <row r="59" spans="1:87" x14ac:dyDescent="0.2">
      <c r="A59">
        <v>118361022889</v>
      </c>
      <c r="B59">
        <v>451538865</v>
      </c>
      <c r="C59" s="1">
        <v>45111.763993055552</v>
      </c>
      <c r="D59" s="1">
        <v>45111.767129629632</v>
      </c>
      <c r="E59" t="s">
        <v>349</v>
      </c>
      <c r="J59">
        <v>389</v>
      </c>
      <c r="K59">
        <v>1</v>
      </c>
      <c r="L59">
        <v>3</v>
      </c>
      <c r="M59">
        <v>3</v>
      </c>
      <c r="N59">
        <v>1</v>
      </c>
      <c r="O59">
        <v>7</v>
      </c>
      <c r="P59">
        <v>1</v>
      </c>
      <c r="Q59">
        <v>7</v>
      </c>
      <c r="R59">
        <v>1</v>
      </c>
      <c r="S59">
        <v>1</v>
      </c>
      <c r="T59">
        <v>7</v>
      </c>
      <c r="U59">
        <v>7</v>
      </c>
      <c r="V59">
        <v>7</v>
      </c>
      <c r="W59">
        <v>6</v>
      </c>
      <c r="X59">
        <v>6</v>
      </c>
      <c r="Y59">
        <v>6</v>
      </c>
      <c r="Z59">
        <v>5</v>
      </c>
      <c r="AA59" t="s">
        <v>350</v>
      </c>
      <c r="AB59" t="s">
        <v>49</v>
      </c>
      <c r="AC59">
        <v>6</v>
      </c>
      <c r="AD59">
        <v>5</v>
      </c>
      <c r="AE59">
        <v>3</v>
      </c>
      <c r="AF59">
        <v>2</v>
      </c>
      <c r="AG59">
        <v>4</v>
      </c>
      <c r="AH59">
        <v>2</v>
      </c>
      <c r="AI59">
        <v>5</v>
      </c>
      <c r="AJ59">
        <v>5</v>
      </c>
      <c r="AK59">
        <v>3</v>
      </c>
      <c r="AL59">
        <v>5</v>
      </c>
      <c r="AM59">
        <v>3</v>
      </c>
      <c r="AN59">
        <v>6</v>
      </c>
      <c r="AO59">
        <v>4</v>
      </c>
      <c r="AP59">
        <v>4</v>
      </c>
      <c r="AW59">
        <v>4</v>
      </c>
      <c r="AX59">
        <v>4</v>
      </c>
      <c r="AY59">
        <v>4</v>
      </c>
      <c r="BC59">
        <v>3</v>
      </c>
      <c r="BD59">
        <v>3</v>
      </c>
      <c r="BE59">
        <v>3</v>
      </c>
      <c r="BF59">
        <v>2</v>
      </c>
      <c r="BG59">
        <v>2</v>
      </c>
      <c r="BH59">
        <v>2</v>
      </c>
      <c r="BI59">
        <v>4</v>
      </c>
      <c r="BJ59">
        <v>4</v>
      </c>
      <c r="BK59">
        <v>4</v>
      </c>
      <c r="BL59">
        <v>1</v>
      </c>
      <c r="BM59">
        <v>1</v>
      </c>
      <c r="BN59">
        <v>1</v>
      </c>
      <c r="BO59">
        <v>7</v>
      </c>
      <c r="BP59" s="9">
        <f t="shared" si="19"/>
        <v>4.333333333333333</v>
      </c>
      <c r="BQ59" s="10">
        <f t="shared" si="20"/>
        <v>3</v>
      </c>
      <c r="BR59" s="9">
        <f t="shared" si="21"/>
        <v>3</v>
      </c>
      <c r="BS59" s="10">
        <f t="shared" si="22"/>
        <v>3</v>
      </c>
      <c r="BT59" s="10">
        <f t="shared" si="23"/>
        <v>3</v>
      </c>
      <c r="BU59" s="10">
        <f t="shared" si="24"/>
        <v>3</v>
      </c>
      <c r="BV59" s="9">
        <f t="shared" si="25"/>
        <v>2</v>
      </c>
      <c r="BW59" s="9">
        <f t="shared" si="27"/>
        <v>3.2</v>
      </c>
      <c r="BX59" s="10">
        <f t="shared" si="28"/>
        <v>4</v>
      </c>
      <c r="BY59">
        <f t="shared" si="29"/>
        <v>9</v>
      </c>
      <c r="BZ59" t="str">
        <f>VLOOKUP(J59,Pre!$J$1:$BG$254,2,0)</f>
        <v>La Libertad Avanza</v>
      </c>
      <c r="CA59">
        <f t="shared" si="11"/>
        <v>2</v>
      </c>
      <c r="CB59">
        <f t="shared" si="12"/>
        <v>2</v>
      </c>
      <c r="CC59">
        <f t="shared" si="13"/>
        <v>3</v>
      </c>
      <c r="CD59">
        <f t="shared" si="14"/>
        <v>3</v>
      </c>
      <c r="CE59">
        <f t="shared" si="26"/>
        <v>3</v>
      </c>
      <c r="CF59" t="str">
        <f t="shared" si="15"/>
        <v>si</v>
      </c>
      <c r="CG59" t="str">
        <f t="shared" si="16"/>
        <v>si</v>
      </c>
      <c r="CH59" t="str">
        <f t="shared" si="17"/>
        <v>si</v>
      </c>
      <c r="CI59" t="str">
        <f t="shared" si="18"/>
        <v>no</v>
      </c>
    </row>
    <row r="60" spans="1:87" x14ac:dyDescent="0.2">
      <c r="A60">
        <v>118360819789</v>
      </c>
      <c r="B60">
        <v>451538865</v>
      </c>
      <c r="C60" s="1">
        <v>45111.519884259258</v>
      </c>
      <c r="D60" s="1">
        <v>45111.52244212963</v>
      </c>
      <c r="E60" t="s">
        <v>222</v>
      </c>
      <c r="J60">
        <v>549</v>
      </c>
      <c r="K60">
        <v>3</v>
      </c>
      <c r="L60">
        <v>1</v>
      </c>
      <c r="M60">
        <v>0</v>
      </c>
      <c r="N60">
        <v>0</v>
      </c>
      <c r="O60">
        <v>7</v>
      </c>
      <c r="P60">
        <v>1</v>
      </c>
      <c r="Q60">
        <v>7</v>
      </c>
      <c r="R60">
        <v>1</v>
      </c>
      <c r="S60">
        <v>1</v>
      </c>
      <c r="T60">
        <v>7</v>
      </c>
      <c r="U60">
        <v>7</v>
      </c>
      <c r="V60">
        <v>7</v>
      </c>
      <c r="W60">
        <v>7</v>
      </c>
      <c r="X60">
        <v>7</v>
      </c>
      <c r="Y60">
        <v>7</v>
      </c>
      <c r="Z60">
        <v>7</v>
      </c>
      <c r="AA60" t="s">
        <v>352</v>
      </c>
      <c r="AB60" t="s">
        <v>53</v>
      </c>
      <c r="AC60">
        <v>7</v>
      </c>
      <c r="AD60">
        <v>5</v>
      </c>
      <c r="AE60">
        <v>5</v>
      </c>
      <c r="AF60">
        <v>5</v>
      </c>
      <c r="AG60">
        <v>6</v>
      </c>
      <c r="AH60">
        <v>7</v>
      </c>
      <c r="AI60">
        <v>3</v>
      </c>
      <c r="AJ60">
        <v>6</v>
      </c>
      <c r="AK60">
        <v>6</v>
      </c>
      <c r="AL60">
        <v>6</v>
      </c>
      <c r="AM60">
        <v>5</v>
      </c>
      <c r="AN60">
        <v>7</v>
      </c>
      <c r="AO60">
        <v>3</v>
      </c>
      <c r="AP60">
        <v>7</v>
      </c>
      <c r="AT60">
        <v>6</v>
      </c>
      <c r="AU60">
        <v>3</v>
      </c>
      <c r="AV60">
        <v>5</v>
      </c>
      <c r="BC60">
        <v>3</v>
      </c>
      <c r="BD60">
        <v>3</v>
      </c>
      <c r="BE60">
        <v>5</v>
      </c>
      <c r="BF60">
        <v>6</v>
      </c>
      <c r="BG60">
        <v>6</v>
      </c>
      <c r="BH60">
        <v>6</v>
      </c>
      <c r="BI60">
        <v>2</v>
      </c>
      <c r="BJ60">
        <v>2</v>
      </c>
      <c r="BK60">
        <v>4</v>
      </c>
      <c r="BL60">
        <v>6</v>
      </c>
      <c r="BM60">
        <v>6</v>
      </c>
      <c r="BN60">
        <v>6</v>
      </c>
      <c r="BO60">
        <v>8</v>
      </c>
      <c r="BP60" s="9">
        <f t="shared" si="19"/>
        <v>6</v>
      </c>
      <c r="BQ60" s="10">
        <f t="shared" si="20"/>
        <v>6</v>
      </c>
      <c r="BR60" s="9" t="e">
        <f t="shared" si="21"/>
        <v>#N/A</v>
      </c>
      <c r="BS60" s="10" t="e">
        <f t="shared" si="22"/>
        <v>#N/A</v>
      </c>
      <c r="BT60" s="10" t="e">
        <f t="shared" si="23"/>
        <v>#N/A</v>
      </c>
      <c r="BU60" s="10" t="e">
        <f t="shared" si="24"/>
        <v>#N/A</v>
      </c>
      <c r="BV60" s="9" t="e">
        <f t="shared" si="25"/>
        <v>#N/A</v>
      </c>
      <c r="BW60" s="9">
        <f t="shared" si="27"/>
        <v>5.2</v>
      </c>
      <c r="BX60" s="10">
        <f t="shared" si="28"/>
        <v>4.666666666666667</v>
      </c>
      <c r="BY60">
        <f t="shared" si="29"/>
        <v>10</v>
      </c>
      <c r="BZ60" t="e">
        <f>VLOOKUP(J60,Pre!$J$1:$BG$254,2,0)</f>
        <v>#N/A</v>
      </c>
      <c r="CA60" t="e">
        <f t="shared" si="11"/>
        <v>#N/A</v>
      </c>
      <c r="CB60" t="e">
        <f t="shared" si="12"/>
        <v>#N/A</v>
      </c>
      <c r="CC60">
        <f t="shared" si="13"/>
        <v>4</v>
      </c>
      <c r="CD60">
        <f t="shared" si="14"/>
        <v>4</v>
      </c>
      <c r="CE60">
        <f t="shared" si="26"/>
        <v>3.3333333333333335</v>
      </c>
      <c r="CF60" t="str">
        <f t="shared" si="15"/>
        <v>no</v>
      </c>
      <c r="CG60" t="str">
        <f t="shared" si="16"/>
        <v>no</v>
      </c>
      <c r="CH60" t="str">
        <f t="shared" si="17"/>
        <v>no</v>
      </c>
      <c r="CI60" t="str">
        <f t="shared" si="18"/>
        <v>si</v>
      </c>
    </row>
    <row r="61" spans="1:87" x14ac:dyDescent="0.2">
      <c r="A61">
        <v>118360819579</v>
      </c>
      <c r="B61">
        <v>451538865</v>
      </c>
      <c r="C61" s="1">
        <v>45111.519837962966</v>
      </c>
      <c r="D61" s="1">
        <v>45111.523819444446</v>
      </c>
      <c r="E61" t="s">
        <v>251</v>
      </c>
      <c r="J61">
        <v>245</v>
      </c>
      <c r="K61">
        <v>3</v>
      </c>
      <c r="L61">
        <v>1</v>
      </c>
      <c r="M61">
        <v>1</v>
      </c>
      <c r="N61">
        <v>3</v>
      </c>
      <c r="O61">
        <v>7</v>
      </c>
      <c r="P61">
        <v>1</v>
      </c>
      <c r="Q61">
        <v>7</v>
      </c>
      <c r="R61">
        <v>1</v>
      </c>
      <c r="S61">
        <v>1</v>
      </c>
      <c r="T61">
        <v>7</v>
      </c>
      <c r="U61">
        <v>7</v>
      </c>
      <c r="V61">
        <v>7</v>
      </c>
      <c r="W61">
        <v>7</v>
      </c>
      <c r="X61">
        <v>7</v>
      </c>
      <c r="Y61">
        <v>7</v>
      </c>
      <c r="Z61">
        <v>5</v>
      </c>
      <c r="AA61" t="s">
        <v>351</v>
      </c>
      <c r="AB61" t="s">
        <v>41</v>
      </c>
      <c r="AC61">
        <v>7</v>
      </c>
      <c r="AD61">
        <v>4</v>
      </c>
      <c r="AE61">
        <v>4</v>
      </c>
      <c r="AF61">
        <v>1</v>
      </c>
      <c r="AG61">
        <v>1</v>
      </c>
      <c r="AH61">
        <v>1</v>
      </c>
      <c r="AI61">
        <v>7</v>
      </c>
      <c r="AJ61">
        <v>7</v>
      </c>
      <c r="AK61">
        <v>4</v>
      </c>
      <c r="AL61">
        <v>7</v>
      </c>
      <c r="AM61">
        <v>3</v>
      </c>
      <c r="AN61">
        <v>7</v>
      </c>
      <c r="AO61">
        <v>4</v>
      </c>
      <c r="AP61">
        <v>7</v>
      </c>
      <c r="BC61">
        <v>6</v>
      </c>
      <c r="BD61">
        <v>1</v>
      </c>
      <c r="BE61">
        <v>6</v>
      </c>
      <c r="BF61">
        <v>4</v>
      </c>
      <c r="BG61">
        <v>4</v>
      </c>
      <c r="BH61">
        <v>4</v>
      </c>
      <c r="BI61">
        <v>4</v>
      </c>
      <c r="BJ61">
        <v>4</v>
      </c>
      <c r="BK61">
        <v>4</v>
      </c>
      <c r="BL61">
        <v>4</v>
      </c>
      <c r="BM61">
        <v>4</v>
      </c>
      <c r="BN61">
        <v>4</v>
      </c>
      <c r="BO61">
        <v>6</v>
      </c>
      <c r="BP61" s="9">
        <f t="shared" si="19"/>
        <v>6</v>
      </c>
      <c r="BQ61" s="10">
        <f t="shared" si="20"/>
        <v>7</v>
      </c>
      <c r="BR61" s="9">
        <f t="shared" si="21"/>
        <v>0</v>
      </c>
      <c r="BS61" s="10">
        <f t="shared" si="22"/>
        <v>0</v>
      </c>
      <c r="BT61" s="10">
        <f t="shared" si="23"/>
        <v>0</v>
      </c>
      <c r="BU61" s="10">
        <f t="shared" si="24"/>
        <v>0</v>
      </c>
      <c r="BV61" s="9">
        <f t="shared" si="25"/>
        <v>4.1111111111111107</v>
      </c>
      <c r="BW61" s="9">
        <f t="shared" si="27"/>
        <v>2.8</v>
      </c>
      <c r="BX61" s="10" t="e">
        <f t="shared" si="28"/>
        <v>#DIV/0!</v>
      </c>
      <c r="BY61">
        <f t="shared" si="29"/>
        <v>1</v>
      </c>
      <c r="BZ61" t="str">
        <f>VLOOKUP(J61,Pre!$J$1:$BG$254,2,0)</f>
        <v>La Libertad Avanza</v>
      </c>
      <c r="CA61">
        <f t="shared" si="11"/>
        <v>4.1111111111111107</v>
      </c>
      <c r="CB61">
        <f t="shared" si="12"/>
        <v>1</v>
      </c>
      <c r="CC61" t="str">
        <f t="shared" si="13"/>
        <v>N/A</v>
      </c>
      <c r="CD61">
        <f t="shared" si="14"/>
        <v>3</v>
      </c>
      <c r="CE61" t="str">
        <f t="shared" si="26"/>
        <v>N/A</v>
      </c>
      <c r="CF61" t="str">
        <f t="shared" si="15"/>
        <v>no</v>
      </c>
      <c r="CG61" t="str">
        <f t="shared" si="16"/>
        <v>no</v>
      </c>
      <c r="CH61" t="str">
        <f t="shared" si="17"/>
        <v>no</v>
      </c>
      <c r="CI61" t="str">
        <f t="shared" si="18"/>
        <v>si</v>
      </c>
    </row>
    <row r="62" spans="1:87" x14ac:dyDescent="0.2">
      <c r="A62">
        <v>118360188577</v>
      </c>
      <c r="B62">
        <v>451538865</v>
      </c>
      <c r="C62" s="1">
        <v>45110.701435185183</v>
      </c>
      <c r="D62" s="1">
        <v>45110.704814814817</v>
      </c>
      <c r="E62" t="s">
        <v>353</v>
      </c>
      <c r="J62">
        <v>441</v>
      </c>
      <c r="K62">
        <v>2</v>
      </c>
      <c r="L62">
        <v>2</v>
      </c>
      <c r="M62">
        <v>1</v>
      </c>
      <c r="N62">
        <v>0</v>
      </c>
      <c r="O62">
        <v>7</v>
      </c>
      <c r="P62">
        <v>1</v>
      </c>
      <c r="Q62">
        <v>7</v>
      </c>
      <c r="R62">
        <v>1</v>
      </c>
      <c r="S62">
        <v>1</v>
      </c>
      <c r="T62">
        <v>7</v>
      </c>
      <c r="U62">
        <v>7</v>
      </c>
      <c r="V62">
        <v>7</v>
      </c>
      <c r="W62">
        <v>7</v>
      </c>
      <c r="X62">
        <v>7</v>
      </c>
      <c r="Y62">
        <v>7</v>
      </c>
      <c r="Z62">
        <v>7</v>
      </c>
      <c r="AB62" t="s">
        <v>53</v>
      </c>
      <c r="AC62">
        <v>6</v>
      </c>
      <c r="AD62">
        <v>5</v>
      </c>
      <c r="AE62">
        <v>7</v>
      </c>
      <c r="AF62">
        <v>4</v>
      </c>
      <c r="AG62">
        <v>4</v>
      </c>
      <c r="AH62">
        <v>5</v>
      </c>
      <c r="AI62">
        <v>5</v>
      </c>
      <c r="AJ62">
        <v>7</v>
      </c>
      <c r="AK62">
        <v>5</v>
      </c>
      <c r="AL62">
        <v>7</v>
      </c>
      <c r="AM62">
        <v>2</v>
      </c>
      <c r="AN62">
        <v>7</v>
      </c>
      <c r="AO62">
        <v>1</v>
      </c>
      <c r="AP62">
        <v>7</v>
      </c>
      <c r="AT62">
        <v>6</v>
      </c>
      <c r="AU62">
        <v>4</v>
      </c>
      <c r="AV62">
        <v>2</v>
      </c>
      <c r="BC62">
        <v>5</v>
      </c>
      <c r="BD62">
        <v>6</v>
      </c>
      <c r="BE62">
        <v>6</v>
      </c>
      <c r="BF62">
        <v>5</v>
      </c>
      <c r="BG62">
        <v>6</v>
      </c>
      <c r="BH62">
        <v>6</v>
      </c>
      <c r="BI62">
        <v>5</v>
      </c>
      <c r="BJ62">
        <v>6</v>
      </c>
      <c r="BK62">
        <v>6</v>
      </c>
      <c r="BL62">
        <v>5</v>
      </c>
      <c r="BM62">
        <v>6</v>
      </c>
      <c r="BN62">
        <v>6</v>
      </c>
      <c r="BO62">
        <v>9</v>
      </c>
      <c r="BP62" s="9">
        <f t="shared" si="19"/>
        <v>6.333333333333333</v>
      </c>
      <c r="BQ62" s="10">
        <f t="shared" si="20"/>
        <v>11</v>
      </c>
      <c r="BR62" s="9">
        <f t="shared" si="21"/>
        <v>0</v>
      </c>
      <c r="BS62" s="10">
        <f t="shared" si="22"/>
        <v>0</v>
      </c>
      <c r="BT62" s="10">
        <f t="shared" si="23"/>
        <v>0</v>
      </c>
      <c r="BU62" s="10">
        <f t="shared" si="24"/>
        <v>0</v>
      </c>
      <c r="BV62" s="9">
        <f t="shared" si="25"/>
        <v>5.666666666666667</v>
      </c>
      <c r="BW62" s="9">
        <f t="shared" si="27"/>
        <v>5</v>
      </c>
      <c r="BX62" s="10">
        <f t="shared" si="28"/>
        <v>4</v>
      </c>
      <c r="BY62">
        <f t="shared" si="29"/>
        <v>0</v>
      </c>
      <c r="BZ62" t="str">
        <f>VLOOKUP(J62,Pre!$J$1:$BG$254,2,0)</f>
        <v>Unión por la Patria (Frente de Todos)</v>
      </c>
      <c r="CA62">
        <f t="shared" si="11"/>
        <v>5.666666666666667</v>
      </c>
      <c r="CB62">
        <f t="shared" si="12"/>
        <v>0</v>
      </c>
      <c r="CC62">
        <f t="shared" si="13"/>
        <v>0</v>
      </c>
      <c r="CD62">
        <f t="shared" si="14"/>
        <v>0</v>
      </c>
      <c r="CE62">
        <f t="shared" si="26"/>
        <v>0</v>
      </c>
      <c r="CF62" t="str">
        <f t="shared" si="15"/>
        <v>si</v>
      </c>
      <c r="CG62" t="str">
        <f t="shared" si="16"/>
        <v>no</v>
      </c>
      <c r="CH62" t="str">
        <f t="shared" si="17"/>
        <v>si</v>
      </c>
      <c r="CI62" t="str">
        <f t="shared" si="18"/>
        <v>si</v>
      </c>
    </row>
    <row r="63" spans="1:87" x14ac:dyDescent="0.2">
      <c r="A63">
        <v>118360188228</v>
      </c>
      <c r="B63">
        <v>451538865</v>
      </c>
      <c r="C63" s="1">
        <v>45110.70140046296</v>
      </c>
      <c r="D63" s="1">
        <v>45110.705300925925</v>
      </c>
      <c r="E63" t="s">
        <v>263</v>
      </c>
      <c r="J63">
        <v>313</v>
      </c>
      <c r="K63">
        <v>1</v>
      </c>
      <c r="L63">
        <v>3</v>
      </c>
      <c r="M63">
        <v>2</v>
      </c>
      <c r="N63">
        <v>1</v>
      </c>
      <c r="O63">
        <v>7</v>
      </c>
      <c r="P63">
        <v>1</v>
      </c>
      <c r="Q63">
        <v>7</v>
      </c>
      <c r="R63">
        <v>1</v>
      </c>
      <c r="S63">
        <v>1</v>
      </c>
      <c r="T63">
        <v>7</v>
      </c>
      <c r="U63">
        <v>7</v>
      </c>
      <c r="V63">
        <v>6</v>
      </c>
      <c r="W63">
        <v>3</v>
      </c>
      <c r="X63">
        <v>7</v>
      </c>
      <c r="Y63">
        <v>7</v>
      </c>
      <c r="Z63">
        <v>2</v>
      </c>
      <c r="AB63" t="s">
        <v>47</v>
      </c>
      <c r="AC63">
        <v>6</v>
      </c>
      <c r="AD63">
        <v>7</v>
      </c>
      <c r="AE63">
        <v>4</v>
      </c>
      <c r="AF63">
        <v>2</v>
      </c>
      <c r="AG63">
        <v>5</v>
      </c>
      <c r="AH63">
        <v>2</v>
      </c>
      <c r="AI63">
        <v>5</v>
      </c>
      <c r="AJ63">
        <v>7</v>
      </c>
      <c r="AK63">
        <v>6</v>
      </c>
      <c r="AL63">
        <v>7</v>
      </c>
      <c r="AM63">
        <v>1</v>
      </c>
      <c r="AN63">
        <v>7</v>
      </c>
      <c r="AO63">
        <v>2</v>
      </c>
      <c r="AP63">
        <v>7</v>
      </c>
      <c r="AQ63">
        <v>4</v>
      </c>
      <c r="AR63">
        <v>3</v>
      </c>
      <c r="AS63">
        <v>5</v>
      </c>
      <c r="BC63">
        <v>5</v>
      </c>
      <c r="BD63">
        <v>5</v>
      </c>
      <c r="BE63">
        <v>5</v>
      </c>
      <c r="BF63">
        <v>2</v>
      </c>
      <c r="BG63">
        <v>3</v>
      </c>
      <c r="BH63">
        <v>5</v>
      </c>
      <c r="BI63">
        <v>3</v>
      </c>
      <c r="BJ63">
        <v>2</v>
      </c>
      <c r="BK63">
        <v>5</v>
      </c>
      <c r="BL63">
        <v>3</v>
      </c>
      <c r="BM63">
        <v>2</v>
      </c>
      <c r="BN63">
        <v>5</v>
      </c>
      <c r="BO63">
        <v>8</v>
      </c>
      <c r="BP63" s="9">
        <f t="shared" si="19"/>
        <v>6.666666666666667</v>
      </c>
      <c r="BQ63" s="10">
        <f t="shared" si="20"/>
        <v>11</v>
      </c>
      <c r="BR63" s="9">
        <f t="shared" si="21"/>
        <v>1.6666666666666667</v>
      </c>
      <c r="BS63" s="10">
        <f t="shared" si="22"/>
        <v>3</v>
      </c>
      <c r="BT63" s="10">
        <f t="shared" si="23"/>
        <v>2</v>
      </c>
      <c r="BU63" s="10">
        <f t="shared" si="24"/>
        <v>0</v>
      </c>
      <c r="BV63" s="9">
        <f t="shared" si="25"/>
        <v>3.3333333333333335</v>
      </c>
      <c r="BW63" s="9">
        <f t="shared" si="27"/>
        <v>3.6</v>
      </c>
      <c r="BX63" s="10">
        <f t="shared" si="28"/>
        <v>4</v>
      </c>
      <c r="BY63">
        <f t="shared" si="29"/>
        <v>5</v>
      </c>
      <c r="BZ63" t="str">
        <f>VLOOKUP(J63,Pre!$J$1:$BG$254,2,0)</f>
        <v>Juntos por el Cambio</v>
      </c>
      <c r="CA63">
        <f t="shared" si="11"/>
        <v>3.3333333333333335</v>
      </c>
      <c r="CB63">
        <f t="shared" si="12"/>
        <v>2.6666666666666665</v>
      </c>
      <c r="CC63">
        <f t="shared" si="13"/>
        <v>3</v>
      </c>
      <c r="CD63">
        <f t="shared" si="14"/>
        <v>3</v>
      </c>
      <c r="CE63">
        <f t="shared" si="26"/>
        <v>1.6666666666666665</v>
      </c>
      <c r="CF63" t="str">
        <f t="shared" si="15"/>
        <v>si</v>
      </c>
      <c r="CG63" t="str">
        <f t="shared" si="16"/>
        <v>si</v>
      </c>
      <c r="CH63" t="str">
        <f t="shared" si="17"/>
        <v>si</v>
      </c>
      <c r="CI63" t="str">
        <f t="shared" si="18"/>
        <v>no</v>
      </c>
    </row>
    <row r="64" spans="1:87" x14ac:dyDescent="0.2">
      <c r="A64">
        <v>118360173630</v>
      </c>
      <c r="B64">
        <v>451538865</v>
      </c>
      <c r="C64" s="1">
        <v>45110.685752314814</v>
      </c>
      <c r="D64" s="1">
        <v>45110.688437500001</v>
      </c>
      <c r="E64" t="s">
        <v>354</v>
      </c>
      <c r="J64">
        <v>149</v>
      </c>
      <c r="K64">
        <v>0</v>
      </c>
      <c r="L64">
        <v>2</v>
      </c>
      <c r="M64">
        <v>2</v>
      </c>
      <c r="N64">
        <v>0</v>
      </c>
      <c r="O64">
        <v>7</v>
      </c>
      <c r="P64">
        <v>1</v>
      </c>
      <c r="Q64">
        <v>7</v>
      </c>
      <c r="R64">
        <v>1</v>
      </c>
      <c r="S64">
        <v>1</v>
      </c>
      <c r="T64">
        <v>7</v>
      </c>
      <c r="U64">
        <v>6</v>
      </c>
      <c r="V64">
        <v>5</v>
      </c>
      <c r="W64">
        <v>5</v>
      </c>
      <c r="X64">
        <v>7</v>
      </c>
      <c r="Y64">
        <v>7</v>
      </c>
      <c r="Z64">
        <v>4</v>
      </c>
      <c r="AB64" t="s">
        <v>53</v>
      </c>
      <c r="AC64">
        <v>7</v>
      </c>
      <c r="AD64">
        <v>4</v>
      </c>
      <c r="AE64">
        <v>1</v>
      </c>
      <c r="AF64">
        <v>5</v>
      </c>
      <c r="AG64">
        <v>1</v>
      </c>
      <c r="AH64">
        <v>7</v>
      </c>
      <c r="AI64">
        <v>4</v>
      </c>
      <c r="AJ64">
        <v>5</v>
      </c>
      <c r="AK64">
        <v>2</v>
      </c>
      <c r="AL64">
        <v>7</v>
      </c>
      <c r="AM64">
        <v>2</v>
      </c>
      <c r="AN64">
        <v>7</v>
      </c>
      <c r="AO64">
        <v>2</v>
      </c>
      <c r="AP64">
        <v>5</v>
      </c>
      <c r="AT64">
        <v>6</v>
      </c>
      <c r="AU64">
        <v>1</v>
      </c>
      <c r="AV64">
        <v>6</v>
      </c>
      <c r="BC64">
        <v>3</v>
      </c>
      <c r="BD64">
        <v>1</v>
      </c>
      <c r="BE64">
        <v>3</v>
      </c>
      <c r="BF64">
        <v>3</v>
      </c>
      <c r="BG64">
        <v>4</v>
      </c>
      <c r="BH64">
        <v>3</v>
      </c>
      <c r="BI64">
        <v>2</v>
      </c>
      <c r="BJ64">
        <v>1</v>
      </c>
      <c r="BK64">
        <v>2</v>
      </c>
      <c r="BL64">
        <v>5</v>
      </c>
      <c r="BM64">
        <v>4</v>
      </c>
      <c r="BN64">
        <v>4</v>
      </c>
      <c r="BO64">
        <v>7</v>
      </c>
      <c r="BP64" s="9">
        <f t="shared" si="19"/>
        <v>4.666666666666667</v>
      </c>
      <c r="BQ64" s="10">
        <f t="shared" si="20"/>
        <v>8</v>
      </c>
      <c r="BR64" s="9">
        <f t="shared" si="21"/>
        <v>1</v>
      </c>
      <c r="BS64" s="10">
        <f t="shared" si="22"/>
        <v>0</v>
      </c>
      <c r="BT64" s="10">
        <f t="shared" si="23"/>
        <v>3</v>
      </c>
      <c r="BU64" s="10">
        <f t="shared" si="24"/>
        <v>0</v>
      </c>
      <c r="BV64" s="9">
        <f t="shared" si="25"/>
        <v>2.7777777777777777</v>
      </c>
      <c r="BW64" s="9">
        <f t="shared" si="27"/>
        <v>3.6</v>
      </c>
      <c r="BX64" s="10">
        <f t="shared" si="28"/>
        <v>4.333333333333333</v>
      </c>
      <c r="BY64">
        <f t="shared" si="29"/>
        <v>8</v>
      </c>
      <c r="BZ64" t="str">
        <f>VLOOKUP(J64,Pre!$J$1:$BG$254,2,0)</f>
        <v>Unión por la Patria (Frente de Todos)</v>
      </c>
      <c r="CA64">
        <f t="shared" si="11"/>
        <v>2.7777777777777777</v>
      </c>
      <c r="CB64">
        <f t="shared" si="12"/>
        <v>2</v>
      </c>
      <c r="CC64">
        <f t="shared" si="13"/>
        <v>3</v>
      </c>
      <c r="CD64">
        <f t="shared" si="14"/>
        <v>3</v>
      </c>
      <c r="CE64">
        <f t="shared" si="26"/>
        <v>1.6666666666666667</v>
      </c>
      <c r="CF64" t="str">
        <f t="shared" si="15"/>
        <v>si</v>
      </c>
      <c r="CG64" t="str">
        <f t="shared" si="16"/>
        <v>si</v>
      </c>
      <c r="CH64" t="str">
        <f t="shared" si="17"/>
        <v>si</v>
      </c>
      <c r="CI64" t="str">
        <f t="shared" si="18"/>
        <v>no</v>
      </c>
    </row>
    <row r="65" spans="1:87" x14ac:dyDescent="0.2">
      <c r="A65">
        <v>118360172940</v>
      </c>
      <c r="B65">
        <v>451538865</v>
      </c>
      <c r="C65" s="1">
        <v>45110.685034722221</v>
      </c>
      <c r="D65" s="1">
        <v>45110.688055555554</v>
      </c>
      <c r="E65" t="s">
        <v>355</v>
      </c>
      <c r="J65">
        <v>417</v>
      </c>
      <c r="K65">
        <v>0</v>
      </c>
      <c r="L65">
        <v>2</v>
      </c>
      <c r="M65">
        <v>2</v>
      </c>
      <c r="N65">
        <v>0</v>
      </c>
      <c r="O65">
        <v>5</v>
      </c>
      <c r="P65">
        <v>2</v>
      </c>
      <c r="Q65">
        <v>5</v>
      </c>
      <c r="R65">
        <v>5</v>
      </c>
      <c r="S65">
        <v>1</v>
      </c>
      <c r="T65">
        <v>7</v>
      </c>
      <c r="U65">
        <v>7</v>
      </c>
      <c r="V65">
        <v>6</v>
      </c>
      <c r="W65">
        <v>4</v>
      </c>
      <c r="X65">
        <v>5</v>
      </c>
      <c r="Y65">
        <v>5</v>
      </c>
      <c r="Z65">
        <v>2</v>
      </c>
      <c r="AB65" t="s">
        <v>47</v>
      </c>
      <c r="AC65">
        <v>2</v>
      </c>
      <c r="AD65">
        <v>7</v>
      </c>
      <c r="AE65">
        <v>5</v>
      </c>
      <c r="AF65">
        <v>2</v>
      </c>
      <c r="AG65">
        <v>5</v>
      </c>
      <c r="AH65">
        <v>2</v>
      </c>
      <c r="AI65">
        <v>5</v>
      </c>
      <c r="AJ65">
        <v>6</v>
      </c>
      <c r="AK65">
        <v>5</v>
      </c>
      <c r="AL65">
        <v>7</v>
      </c>
      <c r="AM65">
        <v>7</v>
      </c>
      <c r="AN65">
        <v>7</v>
      </c>
      <c r="AO65">
        <v>4</v>
      </c>
      <c r="AP65">
        <v>5</v>
      </c>
      <c r="AQ65">
        <v>1</v>
      </c>
      <c r="AR65">
        <v>2</v>
      </c>
      <c r="AS65">
        <v>1</v>
      </c>
      <c r="BC65">
        <v>4</v>
      </c>
      <c r="BD65">
        <v>4</v>
      </c>
      <c r="BE65">
        <v>4</v>
      </c>
      <c r="BF65">
        <v>4</v>
      </c>
      <c r="BG65">
        <v>4</v>
      </c>
      <c r="BH65">
        <v>4</v>
      </c>
      <c r="BI65">
        <v>4</v>
      </c>
      <c r="BJ65">
        <v>4</v>
      </c>
      <c r="BK65">
        <v>4</v>
      </c>
      <c r="BL65">
        <v>4</v>
      </c>
      <c r="BM65">
        <v>4</v>
      </c>
      <c r="BN65">
        <v>4</v>
      </c>
      <c r="BO65">
        <v>6</v>
      </c>
      <c r="BP65" s="9">
        <f t="shared" si="19"/>
        <v>6</v>
      </c>
      <c r="BQ65" s="10">
        <f t="shared" si="20"/>
        <v>1</v>
      </c>
      <c r="BR65" s="9">
        <f t="shared" si="21"/>
        <v>0</v>
      </c>
      <c r="BS65" s="10">
        <f t="shared" si="22"/>
        <v>0</v>
      </c>
      <c r="BT65" s="10">
        <f t="shared" si="23"/>
        <v>0</v>
      </c>
      <c r="BU65" s="10">
        <f t="shared" si="24"/>
        <v>0</v>
      </c>
      <c r="BV65" s="9">
        <f t="shared" si="25"/>
        <v>4</v>
      </c>
      <c r="BW65" s="9">
        <f t="shared" si="27"/>
        <v>3.8</v>
      </c>
      <c r="BX65" s="10">
        <f t="shared" si="28"/>
        <v>1.3333333333333333</v>
      </c>
      <c r="BY65">
        <f t="shared" si="29"/>
        <v>0</v>
      </c>
      <c r="BZ65" t="str">
        <f>VLOOKUP(J65,Pre!$J$1:$BG$254,2,0)</f>
        <v>Juntos por el Cambio</v>
      </c>
      <c r="CA65">
        <f t="shared" si="11"/>
        <v>4</v>
      </c>
      <c r="CB65">
        <f t="shared" si="12"/>
        <v>0</v>
      </c>
      <c r="CC65">
        <f t="shared" si="13"/>
        <v>0</v>
      </c>
      <c r="CD65">
        <f t="shared" si="14"/>
        <v>0</v>
      </c>
      <c r="CE65">
        <f t="shared" si="26"/>
        <v>0</v>
      </c>
      <c r="CF65" t="str">
        <f t="shared" si="15"/>
        <v>si</v>
      </c>
      <c r="CG65" t="str">
        <f t="shared" si="16"/>
        <v>si</v>
      </c>
      <c r="CH65" t="str">
        <f t="shared" si="17"/>
        <v>si</v>
      </c>
      <c r="CI65" t="str">
        <f t="shared" si="18"/>
        <v>no</v>
      </c>
    </row>
    <row r="66" spans="1:87" x14ac:dyDescent="0.2">
      <c r="A66">
        <v>118360081263</v>
      </c>
      <c r="B66">
        <v>451538865</v>
      </c>
      <c r="C66" s="1">
        <v>45110.597557870373</v>
      </c>
      <c r="D66" s="1">
        <v>45110.600428240738</v>
      </c>
      <c r="E66" t="s">
        <v>357</v>
      </c>
      <c r="J66">
        <v>161</v>
      </c>
      <c r="K66">
        <v>0</v>
      </c>
      <c r="L66">
        <v>0</v>
      </c>
      <c r="M66">
        <v>3</v>
      </c>
      <c r="N66">
        <v>0</v>
      </c>
      <c r="O66">
        <v>7</v>
      </c>
      <c r="P66">
        <v>1</v>
      </c>
      <c r="Q66">
        <v>7</v>
      </c>
      <c r="R66">
        <v>1</v>
      </c>
      <c r="S66">
        <v>1</v>
      </c>
      <c r="T66">
        <v>7</v>
      </c>
      <c r="U66">
        <v>7</v>
      </c>
      <c r="V66">
        <v>5</v>
      </c>
      <c r="W66">
        <v>5</v>
      </c>
      <c r="X66">
        <v>4</v>
      </c>
      <c r="Y66">
        <v>7</v>
      </c>
      <c r="Z66">
        <v>5</v>
      </c>
      <c r="AA66" t="s">
        <v>358</v>
      </c>
      <c r="AB66" t="s">
        <v>43</v>
      </c>
      <c r="AC66">
        <v>7</v>
      </c>
      <c r="AD66">
        <v>7</v>
      </c>
      <c r="AE66">
        <v>5</v>
      </c>
      <c r="AF66">
        <v>7</v>
      </c>
      <c r="AG66">
        <v>1</v>
      </c>
      <c r="AH66">
        <v>7</v>
      </c>
      <c r="AI66">
        <v>1</v>
      </c>
      <c r="AJ66">
        <v>7</v>
      </c>
      <c r="AK66">
        <v>7</v>
      </c>
      <c r="AL66">
        <v>6</v>
      </c>
      <c r="AM66">
        <v>5</v>
      </c>
      <c r="AN66">
        <v>6</v>
      </c>
      <c r="AO66">
        <v>5</v>
      </c>
      <c r="AP66">
        <v>5</v>
      </c>
      <c r="AZ66">
        <v>4</v>
      </c>
      <c r="BA66">
        <v>6</v>
      </c>
      <c r="BB66">
        <v>4</v>
      </c>
      <c r="BC66">
        <v>2</v>
      </c>
      <c r="BD66">
        <v>2</v>
      </c>
      <c r="BE66">
        <v>4</v>
      </c>
      <c r="BF66">
        <v>4</v>
      </c>
      <c r="BG66">
        <v>6</v>
      </c>
      <c r="BH66">
        <v>5</v>
      </c>
      <c r="BI66">
        <v>1</v>
      </c>
      <c r="BJ66">
        <v>1</v>
      </c>
      <c r="BK66">
        <v>1</v>
      </c>
      <c r="BL66">
        <v>4</v>
      </c>
      <c r="BM66">
        <v>4</v>
      </c>
      <c r="BN66">
        <v>6</v>
      </c>
      <c r="BO66">
        <v>6</v>
      </c>
      <c r="BP66" s="9">
        <f t="shared" ref="BP66:BP100" si="30">AVERAGE(AJ66:AL66)</f>
        <v>6.666666666666667</v>
      </c>
      <c r="BQ66" s="10">
        <f t="shared" ref="BQ66:BQ100" si="31">-AM66+AN66-AO66+AP66</f>
        <v>1</v>
      </c>
      <c r="BR66" s="9">
        <f t="shared" ref="BR66:BR100" si="32">IF(BZ66="Unión por la Patria (Frente de Todos)",AVERAGE(BG66-BD66,BH66-BE66,BF66-BC66),IF(BZ66="Juntos por el Cambio",AVERAGE(BD66-BG66,BE66-BH66,BC66-BF66),IF(BZ66="La Libertad Avanza",AVERAGE(BJ66-BM66,BK66-BN66,BK66-BL66),IF(BZ66="Frente de Izquierda",AVERAGE(BM66-BJ66,BN66-BK66,BL66-BI66),"N/A"))))</f>
        <v>3.6666666666666665</v>
      </c>
      <c r="BS66" s="10">
        <f t="shared" ref="BS66:BS100" si="33">IF(BZ66="Unión por la Patria (Frente de Todos)",(BF66-BC66),IF(BZ66="Juntos por el Cambio",AVERAGE(BC66-BF66),IF(BZ66="La Libertad Avanza",AVERAGE(BI66-BL66),IF(BZ66="Frente de Izquierda",AVERAGE(BL66-BI66),"N/A"))))</f>
        <v>3</v>
      </c>
      <c r="BT66" s="10">
        <f t="shared" ref="BT66:BT100" si="34">IF(BZ66="Unión por la Patria (Frente de Todos)",AVERAGE(BG66-BD66),IF(BZ66="Juntos por el Cambio",AVERAGE(BD66-BG66),IF(BZ66="La Libertad Avanza",AVERAGE(BJ66-BM66),IF(BZ66="Frente de Izquierda",AVERAGE(BM66-BJ66),"N/A"))))</f>
        <v>3</v>
      </c>
      <c r="BU66" s="10">
        <f t="shared" ref="BU66:BU100" si="35">IF(BZ66="Unión por la Patria (Frente de Todos)",AVERAGE(BH66-BE66),IF(BZ66="Juntos por el Cambio",AVERAGE(BE66-BH66),IF(BZ66="La Libertad Avanza",AVERAGE(BK66-BN66),IF(BZ66="Frente de Izquierda",AVERAGE(BN66-BK66),"N/A"))))</f>
        <v>5</v>
      </c>
      <c r="BV66" s="9">
        <f t="shared" ref="BV66:BV100" si="36">IF(BZ66="Unión por la Patria (Frente de Todos)",AVERAGE(BC66:BE66,BI66:BN66),IF(BZ66="Juntos por el Cambio",AVERAGE(BF66:BN66),IF(BZ66="La Libertad Avanza",AVERAGE(BC66:BH66,BL66:BN66),IF(BZ66="Frente de Izquierda",AVERAGE(BC66:BK66),"N/A"))))</f>
        <v>2.8888888888888888</v>
      </c>
      <c r="BW66" s="9">
        <f t="shared" si="27"/>
        <v>4.2</v>
      </c>
      <c r="BX66" s="10">
        <f t="shared" si="28"/>
        <v>4.666666666666667</v>
      </c>
      <c r="BY66">
        <f t="shared" si="29"/>
        <v>12</v>
      </c>
      <c r="BZ66" t="str">
        <f>VLOOKUP(J66,Pre!$J$1:$BG$254,2,0)</f>
        <v>Frente de Izquierda</v>
      </c>
      <c r="CA66">
        <f t="shared" si="11"/>
        <v>2.8888888888888888</v>
      </c>
      <c r="CB66">
        <f t="shared" si="12"/>
        <v>1</v>
      </c>
      <c r="CC66">
        <f t="shared" si="13"/>
        <v>3</v>
      </c>
      <c r="CD66">
        <f t="shared" si="14"/>
        <v>5</v>
      </c>
      <c r="CE66">
        <f t="shared" ref="CE66:CE100" si="37">IF(AB66="Unión por la Patria (Frente de Todos)",AVERAGE(BF66:BH66)-MIN(AVERAGE(BC66:BE66),AVERAGE(BI66:BK66),AVERAGE(BL66:BN66)),IF(AB66="Juntos por el Cambio",AVERAGE(BC66:BE66)-MIN(AVERAGE(BF66:BH66),AVERAGE(BI66:BK66),AVERAGE(BL66:BN66)),IF(AB66="La Libertad Avanza",AVERAGE(BI66:BK66)-MIN(AVERAGE(BC66:BE66),AVERAGE(BF66:BH66),AVERAGE(BL66:BN66)),IF(AB66="Frente de Izquierda",AVERAGE(BL66:BN66)-MIN(AVERAGE(BC66:BE66),AVERAGE(BF66:BH66),AVERAGE(BI66:BK66)),"N/A"))))</f>
        <v>3.666666666666667</v>
      </c>
      <c r="CF66" t="str">
        <f t="shared" si="15"/>
        <v>no</v>
      </c>
      <c r="CG66" t="str">
        <f t="shared" si="16"/>
        <v>si</v>
      </c>
      <c r="CH66" t="str">
        <f t="shared" si="17"/>
        <v>si</v>
      </c>
      <c r="CI66" t="str">
        <f t="shared" si="18"/>
        <v>no</v>
      </c>
    </row>
    <row r="67" spans="1:87" x14ac:dyDescent="0.2">
      <c r="A67">
        <v>118360081244</v>
      </c>
      <c r="B67">
        <v>451538865</v>
      </c>
      <c r="C67" s="1">
        <v>45110.597442129627</v>
      </c>
      <c r="D67" s="1">
        <v>45110.600590277776</v>
      </c>
      <c r="E67" t="s">
        <v>253</v>
      </c>
      <c r="J67">
        <v>309</v>
      </c>
      <c r="K67">
        <v>0</v>
      </c>
      <c r="L67">
        <v>1</v>
      </c>
      <c r="M67">
        <v>3</v>
      </c>
      <c r="N67">
        <v>2</v>
      </c>
      <c r="O67">
        <v>7</v>
      </c>
      <c r="P67">
        <v>2</v>
      </c>
      <c r="Q67">
        <v>6</v>
      </c>
      <c r="R67">
        <v>1</v>
      </c>
      <c r="S67">
        <v>3</v>
      </c>
      <c r="T67">
        <v>7</v>
      </c>
      <c r="U67">
        <v>7</v>
      </c>
      <c r="V67">
        <v>3</v>
      </c>
      <c r="W67">
        <v>1</v>
      </c>
      <c r="X67">
        <v>4</v>
      </c>
      <c r="Y67">
        <v>7</v>
      </c>
      <c r="Z67">
        <v>1</v>
      </c>
      <c r="AA67" t="s">
        <v>356</v>
      </c>
      <c r="AB67" t="s">
        <v>41</v>
      </c>
      <c r="AC67">
        <v>5</v>
      </c>
      <c r="AD67">
        <v>7</v>
      </c>
      <c r="AE67">
        <v>4</v>
      </c>
      <c r="AF67">
        <v>2</v>
      </c>
      <c r="AG67">
        <v>4</v>
      </c>
      <c r="AH67">
        <v>1</v>
      </c>
      <c r="AI67">
        <v>7</v>
      </c>
      <c r="AJ67">
        <v>4</v>
      </c>
      <c r="AK67">
        <v>3</v>
      </c>
      <c r="AL67">
        <v>2</v>
      </c>
      <c r="AM67">
        <v>3</v>
      </c>
      <c r="AN67">
        <v>7</v>
      </c>
      <c r="AO67">
        <v>4</v>
      </c>
      <c r="AP67">
        <v>6</v>
      </c>
      <c r="BC67">
        <v>3</v>
      </c>
      <c r="BD67">
        <v>4</v>
      </c>
      <c r="BE67">
        <v>3</v>
      </c>
      <c r="BF67">
        <v>3</v>
      </c>
      <c r="BG67">
        <v>2</v>
      </c>
      <c r="BH67">
        <v>3</v>
      </c>
      <c r="BI67">
        <v>3</v>
      </c>
      <c r="BJ67">
        <v>2</v>
      </c>
      <c r="BK67">
        <v>3</v>
      </c>
      <c r="BL67">
        <v>3</v>
      </c>
      <c r="BM67">
        <v>2</v>
      </c>
      <c r="BN67">
        <v>3</v>
      </c>
      <c r="BO67">
        <v>7</v>
      </c>
      <c r="BP67" s="9">
        <f t="shared" si="30"/>
        <v>3</v>
      </c>
      <c r="BQ67" s="10">
        <f t="shared" si="31"/>
        <v>6</v>
      </c>
      <c r="BR67" s="9" t="str">
        <f t="shared" si="32"/>
        <v>N/A</v>
      </c>
      <c r="BS67" s="10" t="str">
        <f t="shared" si="33"/>
        <v>N/A</v>
      </c>
      <c r="BT67" s="10" t="str">
        <f t="shared" si="34"/>
        <v>N/A</v>
      </c>
      <c r="BU67" s="10" t="str">
        <f t="shared" si="35"/>
        <v>N/A</v>
      </c>
      <c r="BV67" s="9" t="str">
        <f t="shared" si="36"/>
        <v>N/A</v>
      </c>
      <c r="BW67" s="9">
        <f t="shared" ref="BW67:BW100" si="38">AVERAGE(AE67:AI67)</f>
        <v>3.6</v>
      </c>
      <c r="BX67" s="10" t="e">
        <f t="shared" ref="BX67:BX100" si="39">AVERAGE(AQ67:BB67)</f>
        <v>#DIV/0!</v>
      </c>
      <c r="BY67">
        <f t="shared" ref="BY67:BY100" si="40">MAX(SUM(BC67:BE67),SUM(BF67:BH67),SUM(BI67:BK67),SUM(BL67:BN67))-MIN(SUM(BC67:BE67),SUM(BF67:BH67),SUM(BI67:BK67),SUM(BL67:BN67))</f>
        <v>2</v>
      </c>
      <c r="BZ67" t="str">
        <f>VLOOKUP(J67,Pre!$J$1:$BG$254,2,0)</f>
        <v>Voto en blanco / Nulo</v>
      </c>
      <c r="CA67" t="str">
        <f t="shared" ref="CA67:CA99" si="41">IF(BZ67="Unión por la Patria (Frente de Todos)",AVERAGE(BC67:BE67,BI67:BN67),IF(BZ67="Juntos por el Cambio",AVERAGE(BF67:BN67),IF(BZ67="La Libertad Avanza",AVERAGE(BC67:BH67,BL67:BN67),IF(BZ67="Frente de Izquierda",AVERAGE(BC67:BK67),"N/A"))))</f>
        <v>N/A</v>
      </c>
      <c r="CB67" t="str">
        <f t="shared" ref="CB67:CB99" si="42">IF(BZ67="Unión por la Patria (Frente de Todos)",BG67-AVERAGE(BD67,BJ67,BM67),IF(BZ67="Juntos por el Cambio",BD67-AVERAGE(BG67,BJ67,BM67),IF(BZ67="La Libertad Avanza",BJ67-AVERAGE(BD67,BG67,BM67),IF(BZ67="Frente de Izquierda",BM67-AVERAGE(BD67,BG67,BJ67),"N/A"))))</f>
        <v>N/A</v>
      </c>
      <c r="CC67" t="str">
        <f t="shared" ref="CC67:CC99" si="43">IF(AB67="Unión por la Patria (Frente de Todos)",BG67-MIN(BD67,BJ67,BM67),IF(AB67="Juntos por el Cambio",BD67-MIN(BG67,BJ67,BM67),IF(AB67="La Libertad Avanza",BJ67-MIN(BD67,BG67,BM67),IF(AB67="Frente de Izquierda",BM67-MIN(BD67,BG67,BJ67),"N/A"))))</f>
        <v>N/A</v>
      </c>
      <c r="CD67">
        <f t="shared" ref="CD67:CD100" si="44">MAX(BD67,BG67,BJ67,BM67)-MIN(BD67,BG67,BJ67,BM67)</f>
        <v>2</v>
      </c>
      <c r="CE67" t="str">
        <f t="shared" si="37"/>
        <v>N/A</v>
      </c>
      <c r="CF67" t="str">
        <f t="shared" ref="CF67:CF100" si="45">IF(OR(L67=2,L67=3),"si","no")</f>
        <v>no</v>
      </c>
      <c r="CG67" t="str">
        <f t="shared" ref="CG67:CG100" si="46">IF(OR(M67=2,M67=3),"si","no")</f>
        <v>si</v>
      </c>
      <c r="CH67" t="str">
        <f t="shared" ref="CH67:CH100" si="47">IF(OR(CF67="si",CG67="si"),"si","no")</f>
        <v>si</v>
      </c>
      <c r="CI67" t="str">
        <f t="shared" ref="CI67:CI100" si="48">IF(OR(K67=2,K67=3),"si","no")</f>
        <v>no</v>
      </c>
    </row>
    <row r="68" spans="1:87" x14ac:dyDescent="0.2">
      <c r="A68">
        <v>118358158199</v>
      </c>
      <c r="B68">
        <v>451538865</v>
      </c>
      <c r="C68" s="1">
        <v>45107.638842592591</v>
      </c>
      <c r="D68" s="1">
        <v>45107.642430555556</v>
      </c>
      <c r="E68" t="s">
        <v>273</v>
      </c>
      <c r="J68">
        <v>297</v>
      </c>
      <c r="K68">
        <v>1</v>
      </c>
      <c r="L68">
        <v>2</v>
      </c>
      <c r="M68">
        <v>2</v>
      </c>
      <c r="N68">
        <v>0</v>
      </c>
      <c r="O68">
        <v>6</v>
      </c>
      <c r="P68">
        <v>2</v>
      </c>
      <c r="Q68">
        <v>6</v>
      </c>
      <c r="R68">
        <v>1</v>
      </c>
      <c r="S68">
        <v>2</v>
      </c>
      <c r="T68">
        <v>2</v>
      </c>
      <c r="U68">
        <v>6</v>
      </c>
      <c r="V68">
        <v>5</v>
      </c>
      <c r="W68">
        <v>5</v>
      </c>
      <c r="X68">
        <v>6</v>
      </c>
      <c r="Y68">
        <v>5</v>
      </c>
      <c r="Z68">
        <v>3</v>
      </c>
      <c r="AB68" t="s">
        <v>53</v>
      </c>
      <c r="AC68">
        <v>5</v>
      </c>
      <c r="AD68">
        <v>5</v>
      </c>
      <c r="AE68">
        <v>5</v>
      </c>
      <c r="AF68">
        <v>4</v>
      </c>
      <c r="AG68">
        <v>1</v>
      </c>
      <c r="AH68">
        <v>6</v>
      </c>
      <c r="AI68">
        <v>4</v>
      </c>
      <c r="AJ68">
        <v>6</v>
      </c>
      <c r="AK68">
        <v>5</v>
      </c>
      <c r="AL68">
        <v>7</v>
      </c>
      <c r="AM68">
        <v>2</v>
      </c>
      <c r="AN68">
        <v>6</v>
      </c>
      <c r="AO68">
        <v>2</v>
      </c>
      <c r="AP68">
        <v>4</v>
      </c>
      <c r="AT68">
        <v>4</v>
      </c>
      <c r="AU68">
        <v>4</v>
      </c>
      <c r="AV68">
        <v>5</v>
      </c>
      <c r="BC68">
        <v>3</v>
      </c>
      <c r="BD68">
        <v>3</v>
      </c>
      <c r="BE68">
        <v>4</v>
      </c>
      <c r="BF68">
        <v>5</v>
      </c>
      <c r="BG68">
        <v>5</v>
      </c>
      <c r="BH68">
        <v>5</v>
      </c>
      <c r="BI68">
        <v>2</v>
      </c>
      <c r="BJ68">
        <v>1</v>
      </c>
      <c r="BK68">
        <v>1</v>
      </c>
      <c r="BL68">
        <v>4</v>
      </c>
      <c r="BM68">
        <v>3</v>
      </c>
      <c r="BN68">
        <v>5</v>
      </c>
      <c r="BO68">
        <v>8</v>
      </c>
      <c r="BP68" s="9">
        <f t="shared" si="30"/>
        <v>6</v>
      </c>
      <c r="BQ68" s="10">
        <f t="shared" si="31"/>
        <v>6</v>
      </c>
      <c r="BR68" s="9">
        <f t="shared" si="32"/>
        <v>1.6666666666666667</v>
      </c>
      <c r="BS68" s="10">
        <f t="shared" si="33"/>
        <v>2</v>
      </c>
      <c r="BT68" s="10">
        <f t="shared" si="34"/>
        <v>2</v>
      </c>
      <c r="BU68" s="10">
        <f t="shared" si="35"/>
        <v>1</v>
      </c>
      <c r="BV68" s="9">
        <f t="shared" si="36"/>
        <v>2.8888888888888888</v>
      </c>
      <c r="BW68" s="9">
        <f t="shared" si="38"/>
        <v>4</v>
      </c>
      <c r="BX68" s="10">
        <f t="shared" si="39"/>
        <v>4.333333333333333</v>
      </c>
      <c r="BY68">
        <f t="shared" si="40"/>
        <v>11</v>
      </c>
      <c r="BZ68" t="str">
        <f>VLOOKUP(J68,Pre!$J$1:$BG$254,2,0)</f>
        <v>Unión por la Patria (Frente de Todos)</v>
      </c>
      <c r="CA68">
        <f t="shared" si="41"/>
        <v>2.8888888888888888</v>
      </c>
      <c r="CB68">
        <f t="shared" si="42"/>
        <v>2.6666666666666665</v>
      </c>
      <c r="CC68">
        <f t="shared" si="43"/>
        <v>4</v>
      </c>
      <c r="CD68">
        <f t="shared" si="44"/>
        <v>4</v>
      </c>
      <c r="CE68">
        <f t="shared" si="37"/>
        <v>3.666666666666667</v>
      </c>
      <c r="CF68" t="str">
        <f t="shared" si="45"/>
        <v>si</v>
      </c>
      <c r="CG68" t="str">
        <f t="shared" si="46"/>
        <v>si</v>
      </c>
      <c r="CH68" t="str">
        <f t="shared" si="47"/>
        <v>si</v>
      </c>
      <c r="CI68" t="str">
        <f t="shared" si="48"/>
        <v>no</v>
      </c>
    </row>
    <row r="69" spans="1:87" x14ac:dyDescent="0.2">
      <c r="A69">
        <v>118358157822</v>
      </c>
      <c r="B69">
        <v>451538865</v>
      </c>
      <c r="C69" s="1">
        <v>45107.638819444444</v>
      </c>
      <c r="D69" s="1">
        <v>45107.642500000002</v>
      </c>
      <c r="E69" t="s">
        <v>168</v>
      </c>
      <c r="J69">
        <v>709</v>
      </c>
      <c r="K69">
        <v>0</v>
      </c>
      <c r="L69">
        <v>3</v>
      </c>
      <c r="M69">
        <v>1</v>
      </c>
      <c r="N69">
        <v>0</v>
      </c>
      <c r="O69">
        <v>7</v>
      </c>
      <c r="P69">
        <v>1</v>
      </c>
      <c r="Q69">
        <v>7</v>
      </c>
      <c r="R69">
        <v>1</v>
      </c>
      <c r="S69">
        <v>2</v>
      </c>
      <c r="T69">
        <v>7</v>
      </c>
      <c r="U69">
        <v>7</v>
      </c>
      <c r="V69">
        <v>6</v>
      </c>
      <c r="W69">
        <v>6</v>
      </c>
      <c r="X69">
        <v>7</v>
      </c>
      <c r="Y69">
        <v>7</v>
      </c>
      <c r="Z69">
        <v>4</v>
      </c>
      <c r="AA69" t="s">
        <v>359</v>
      </c>
      <c r="AB69" t="s">
        <v>47</v>
      </c>
      <c r="AC69">
        <v>6</v>
      </c>
      <c r="AD69">
        <v>5</v>
      </c>
      <c r="AE69">
        <v>5</v>
      </c>
      <c r="AF69">
        <v>3</v>
      </c>
      <c r="AG69">
        <v>4</v>
      </c>
      <c r="AH69">
        <v>6</v>
      </c>
      <c r="AI69">
        <v>4</v>
      </c>
      <c r="AJ69">
        <v>5</v>
      </c>
      <c r="AK69">
        <v>2</v>
      </c>
      <c r="AL69">
        <v>7</v>
      </c>
      <c r="AM69">
        <v>4</v>
      </c>
      <c r="AN69">
        <v>7</v>
      </c>
      <c r="AO69">
        <v>5</v>
      </c>
      <c r="AP69">
        <v>7</v>
      </c>
      <c r="AQ69">
        <v>5</v>
      </c>
      <c r="AR69">
        <v>1</v>
      </c>
      <c r="AS69">
        <v>4</v>
      </c>
      <c r="BC69">
        <v>5</v>
      </c>
      <c r="BD69">
        <v>5</v>
      </c>
      <c r="BE69">
        <v>6</v>
      </c>
      <c r="BF69">
        <v>4</v>
      </c>
      <c r="BG69">
        <v>4</v>
      </c>
      <c r="BH69">
        <v>6</v>
      </c>
      <c r="BI69">
        <v>4</v>
      </c>
      <c r="BJ69">
        <v>4</v>
      </c>
      <c r="BK69">
        <v>6</v>
      </c>
      <c r="BL69">
        <v>4</v>
      </c>
      <c r="BM69">
        <v>4</v>
      </c>
      <c r="BN69">
        <v>6</v>
      </c>
      <c r="BO69">
        <v>7</v>
      </c>
      <c r="BP69" s="9">
        <f t="shared" si="30"/>
        <v>4.666666666666667</v>
      </c>
      <c r="BQ69" s="10">
        <f t="shared" si="31"/>
        <v>5</v>
      </c>
      <c r="BR69" s="9">
        <f t="shared" si="32"/>
        <v>0.66666666666666663</v>
      </c>
      <c r="BS69" s="10">
        <f t="shared" si="33"/>
        <v>1</v>
      </c>
      <c r="BT69" s="10">
        <f t="shared" si="34"/>
        <v>1</v>
      </c>
      <c r="BU69" s="10">
        <f t="shared" si="35"/>
        <v>0</v>
      </c>
      <c r="BV69" s="9">
        <f t="shared" si="36"/>
        <v>4.666666666666667</v>
      </c>
      <c r="BW69" s="9">
        <f t="shared" si="38"/>
        <v>4.4000000000000004</v>
      </c>
      <c r="BX69" s="10">
        <f t="shared" si="39"/>
        <v>3.3333333333333335</v>
      </c>
      <c r="BY69">
        <f t="shared" si="40"/>
        <v>2</v>
      </c>
      <c r="BZ69" t="str">
        <f>VLOOKUP(J69,Pre!$J$1:$BG$254,2,0)</f>
        <v>Juntos por el Cambio</v>
      </c>
      <c r="CA69">
        <f t="shared" si="41"/>
        <v>4.666666666666667</v>
      </c>
      <c r="CB69">
        <f t="shared" si="42"/>
        <v>1</v>
      </c>
      <c r="CC69">
        <f t="shared" si="43"/>
        <v>1</v>
      </c>
      <c r="CD69">
        <f t="shared" si="44"/>
        <v>1</v>
      </c>
      <c r="CE69">
        <f t="shared" si="37"/>
        <v>0.66666666666666607</v>
      </c>
      <c r="CF69" t="str">
        <f t="shared" si="45"/>
        <v>si</v>
      </c>
      <c r="CG69" t="str">
        <f t="shared" si="46"/>
        <v>no</v>
      </c>
      <c r="CH69" t="str">
        <f t="shared" si="47"/>
        <v>si</v>
      </c>
      <c r="CI69" t="str">
        <f t="shared" si="48"/>
        <v>no</v>
      </c>
    </row>
    <row r="70" spans="1:87" x14ac:dyDescent="0.2">
      <c r="A70">
        <v>118358102473</v>
      </c>
      <c r="B70">
        <v>451538865</v>
      </c>
      <c r="C70" s="1">
        <v>45107.595069444447</v>
      </c>
      <c r="D70" s="1">
        <v>45107.598240740743</v>
      </c>
      <c r="E70" t="s">
        <v>291</v>
      </c>
      <c r="J70">
        <v>125</v>
      </c>
      <c r="K70">
        <v>2</v>
      </c>
      <c r="L70">
        <v>3</v>
      </c>
      <c r="M70">
        <v>1</v>
      </c>
      <c r="N70">
        <v>0</v>
      </c>
      <c r="O70">
        <v>6</v>
      </c>
      <c r="P70">
        <v>2</v>
      </c>
      <c r="Q70">
        <v>5</v>
      </c>
      <c r="R70">
        <v>2</v>
      </c>
      <c r="S70">
        <v>2</v>
      </c>
      <c r="T70">
        <v>5</v>
      </c>
      <c r="U70">
        <v>4</v>
      </c>
      <c r="V70">
        <v>5</v>
      </c>
      <c r="W70">
        <v>5</v>
      </c>
      <c r="X70">
        <v>3</v>
      </c>
      <c r="Y70">
        <v>3</v>
      </c>
      <c r="Z70">
        <v>3</v>
      </c>
      <c r="AB70" t="s">
        <v>43</v>
      </c>
      <c r="AC70">
        <v>5</v>
      </c>
      <c r="AD70">
        <v>5</v>
      </c>
      <c r="AE70">
        <v>2</v>
      </c>
      <c r="AF70">
        <v>5</v>
      </c>
      <c r="AG70">
        <v>1</v>
      </c>
      <c r="AH70">
        <v>7</v>
      </c>
      <c r="AI70">
        <v>2</v>
      </c>
      <c r="AJ70">
        <v>5</v>
      </c>
      <c r="AK70">
        <v>5</v>
      </c>
      <c r="AL70">
        <v>5</v>
      </c>
      <c r="AM70">
        <v>5</v>
      </c>
      <c r="AN70">
        <v>5</v>
      </c>
      <c r="AO70">
        <v>3</v>
      </c>
      <c r="AP70">
        <v>5</v>
      </c>
      <c r="AZ70">
        <v>2</v>
      </c>
      <c r="BA70">
        <v>5</v>
      </c>
      <c r="BB70">
        <v>5</v>
      </c>
      <c r="BC70">
        <v>2</v>
      </c>
      <c r="BD70">
        <v>2</v>
      </c>
      <c r="BE70">
        <v>3</v>
      </c>
      <c r="BF70">
        <v>3</v>
      </c>
      <c r="BG70">
        <v>4</v>
      </c>
      <c r="BH70">
        <v>4</v>
      </c>
      <c r="BI70">
        <v>1</v>
      </c>
      <c r="BJ70">
        <v>1</v>
      </c>
      <c r="BK70">
        <v>1</v>
      </c>
      <c r="BL70">
        <v>5</v>
      </c>
      <c r="BM70">
        <v>5</v>
      </c>
      <c r="BN70">
        <v>5</v>
      </c>
      <c r="BO70">
        <v>9</v>
      </c>
      <c r="BP70" s="9">
        <f t="shared" si="30"/>
        <v>5</v>
      </c>
      <c r="BQ70" s="10">
        <f t="shared" si="31"/>
        <v>2</v>
      </c>
      <c r="BR70" s="9">
        <f t="shared" si="32"/>
        <v>4</v>
      </c>
      <c r="BS70" s="10">
        <f t="shared" si="33"/>
        <v>4</v>
      </c>
      <c r="BT70" s="10">
        <f t="shared" si="34"/>
        <v>4</v>
      </c>
      <c r="BU70" s="10">
        <f t="shared" si="35"/>
        <v>4</v>
      </c>
      <c r="BV70" s="9">
        <f t="shared" si="36"/>
        <v>2.3333333333333335</v>
      </c>
      <c r="BW70" s="9">
        <f t="shared" si="38"/>
        <v>3.4</v>
      </c>
      <c r="BX70" s="10">
        <f t="shared" si="39"/>
        <v>4</v>
      </c>
      <c r="BY70">
        <f t="shared" si="40"/>
        <v>12</v>
      </c>
      <c r="BZ70" t="str">
        <f>VLOOKUP(J70,Pre!$J$1:$BG$254,2,0)</f>
        <v>Frente de Izquierda</v>
      </c>
      <c r="CA70">
        <f t="shared" si="41"/>
        <v>2.3333333333333335</v>
      </c>
      <c r="CB70">
        <f t="shared" si="42"/>
        <v>2.6666666666666665</v>
      </c>
      <c r="CC70">
        <f t="shared" si="43"/>
        <v>4</v>
      </c>
      <c r="CD70">
        <f t="shared" si="44"/>
        <v>4</v>
      </c>
      <c r="CE70">
        <f t="shared" si="37"/>
        <v>4</v>
      </c>
      <c r="CF70" t="str">
        <f t="shared" si="45"/>
        <v>si</v>
      </c>
      <c r="CG70" t="str">
        <f t="shared" si="46"/>
        <v>no</v>
      </c>
      <c r="CH70" t="str">
        <f t="shared" si="47"/>
        <v>si</v>
      </c>
      <c r="CI70" t="str">
        <f t="shared" si="48"/>
        <v>si</v>
      </c>
    </row>
    <row r="71" spans="1:87" x14ac:dyDescent="0.2">
      <c r="A71">
        <v>118358102409</v>
      </c>
      <c r="B71">
        <v>451538865</v>
      </c>
      <c r="C71" s="1">
        <v>45107.595046296294</v>
      </c>
      <c r="D71" s="1">
        <v>45107.599039351851</v>
      </c>
      <c r="E71" t="s">
        <v>360</v>
      </c>
      <c r="J71">
        <v>613</v>
      </c>
      <c r="K71">
        <v>1</v>
      </c>
      <c r="L71">
        <v>2</v>
      </c>
      <c r="M71">
        <v>1</v>
      </c>
      <c r="N71">
        <v>0</v>
      </c>
      <c r="O71">
        <v>6</v>
      </c>
      <c r="P71">
        <v>1</v>
      </c>
      <c r="Q71">
        <v>6</v>
      </c>
      <c r="R71">
        <v>2</v>
      </c>
      <c r="S71">
        <v>1</v>
      </c>
      <c r="T71">
        <v>6</v>
      </c>
      <c r="U71">
        <v>6</v>
      </c>
      <c r="V71">
        <v>5</v>
      </c>
      <c r="W71">
        <v>5</v>
      </c>
      <c r="X71">
        <v>6</v>
      </c>
      <c r="Y71">
        <v>6</v>
      </c>
      <c r="Z71">
        <v>2</v>
      </c>
      <c r="AB71" t="s">
        <v>47</v>
      </c>
      <c r="AC71">
        <v>7</v>
      </c>
      <c r="AD71">
        <v>7</v>
      </c>
      <c r="AE71">
        <v>6</v>
      </c>
      <c r="AF71">
        <v>3</v>
      </c>
      <c r="AG71">
        <v>5</v>
      </c>
      <c r="AH71">
        <v>5</v>
      </c>
      <c r="AI71">
        <v>6</v>
      </c>
      <c r="AJ71">
        <v>6</v>
      </c>
      <c r="AK71">
        <v>4</v>
      </c>
      <c r="AL71">
        <v>7</v>
      </c>
      <c r="AM71">
        <v>4</v>
      </c>
      <c r="AN71">
        <v>7</v>
      </c>
      <c r="AO71">
        <v>4</v>
      </c>
      <c r="AP71">
        <v>7</v>
      </c>
      <c r="AQ71">
        <v>5</v>
      </c>
      <c r="AR71">
        <v>4</v>
      </c>
      <c r="AS71">
        <v>5</v>
      </c>
      <c r="BC71">
        <v>5</v>
      </c>
      <c r="BD71">
        <v>5</v>
      </c>
      <c r="BE71">
        <v>5</v>
      </c>
      <c r="BF71">
        <v>3</v>
      </c>
      <c r="BG71">
        <v>2</v>
      </c>
      <c r="BH71">
        <v>2</v>
      </c>
      <c r="BI71">
        <v>5</v>
      </c>
      <c r="BJ71">
        <v>4</v>
      </c>
      <c r="BK71">
        <v>5</v>
      </c>
      <c r="BL71">
        <v>3</v>
      </c>
      <c r="BM71">
        <v>2</v>
      </c>
      <c r="BN71">
        <v>2</v>
      </c>
      <c r="BO71">
        <v>7</v>
      </c>
      <c r="BP71" s="9">
        <f t="shared" si="30"/>
        <v>5.666666666666667</v>
      </c>
      <c r="BQ71" s="10">
        <f t="shared" si="31"/>
        <v>6</v>
      </c>
      <c r="BR71" s="9">
        <f t="shared" si="32"/>
        <v>2.6666666666666665</v>
      </c>
      <c r="BS71" s="10">
        <f t="shared" si="33"/>
        <v>2</v>
      </c>
      <c r="BT71" s="10">
        <f t="shared" si="34"/>
        <v>3</v>
      </c>
      <c r="BU71" s="10">
        <f t="shared" si="35"/>
        <v>3</v>
      </c>
      <c r="BV71" s="9">
        <f t="shared" si="36"/>
        <v>3.1111111111111112</v>
      </c>
      <c r="BW71" s="9">
        <f t="shared" si="38"/>
        <v>5</v>
      </c>
      <c r="BX71" s="10">
        <f t="shared" si="39"/>
        <v>4.666666666666667</v>
      </c>
      <c r="BY71">
        <f t="shared" si="40"/>
        <v>8</v>
      </c>
      <c r="BZ71" t="str">
        <f>VLOOKUP(J71,Pre!$J$1:$BG$254,2,0)</f>
        <v>Juntos por el Cambio</v>
      </c>
      <c r="CA71">
        <f t="shared" si="41"/>
        <v>3.1111111111111112</v>
      </c>
      <c r="CB71">
        <f t="shared" si="42"/>
        <v>2.3333333333333335</v>
      </c>
      <c r="CC71">
        <f t="shared" si="43"/>
        <v>3</v>
      </c>
      <c r="CD71">
        <f t="shared" si="44"/>
        <v>3</v>
      </c>
      <c r="CE71">
        <f t="shared" si="37"/>
        <v>2.6666666666666665</v>
      </c>
      <c r="CF71" t="str">
        <f t="shared" si="45"/>
        <v>si</v>
      </c>
      <c r="CG71" t="str">
        <f t="shared" si="46"/>
        <v>no</v>
      </c>
      <c r="CH71" t="str">
        <f t="shared" si="47"/>
        <v>si</v>
      </c>
      <c r="CI71" t="str">
        <f t="shared" si="48"/>
        <v>no</v>
      </c>
    </row>
    <row r="72" spans="1:87" x14ac:dyDescent="0.2">
      <c r="A72">
        <v>118357991345</v>
      </c>
      <c r="B72">
        <v>451538865</v>
      </c>
      <c r="C72" s="1">
        <v>45107.514537037037</v>
      </c>
      <c r="D72" s="1">
        <v>45107.51835648148</v>
      </c>
      <c r="E72" t="s">
        <v>216</v>
      </c>
      <c r="J72">
        <v>509</v>
      </c>
      <c r="K72">
        <v>0</v>
      </c>
      <c r="L72">
        <v>2</v>
      </c>
      <c r="M72">
        <v>2</v>
      </c>
      <c r="N72">
        <v>0</v>
      </c>
      <c r="O72">
        <v>7</v>
      </c>
      <c r="P72">
        <v>1</v>
      </c>
      <c r="Q72">
        <v>7</v>
      </c>
      <c r="R72">
        <v>2</v>
      </c>
      <c r="S72">
        <v>2</v>
      </c>
      <c r="T72">
        <v>7</v>
      </c>
      <c r="U72">
        <v>6</v>
      </c>
      <c r="V72">
        <v>6</v>
      </c>
      <c r="W72">
        <v>6</v>
      </c>
      <c r="X72">
        <v>6</v>
      </c>
      <c r="Y72">
        <v>6</v>
      </c>
      <c r="Z72">
        <v>6</v>
      </c>
      <c r="AA72" t="s">
        <v>362</v>
      </c>
      <c r="AB72" t="s">
        <v>47</v>
      </c>
      <c r="AC72">
        <v>7</v>
      </c>
      <c r="AD72">
        <v>5</v>
      </c>
      <c r="AE72">
        <v>5</v>
      </c>
      <c r="AF72">
        <v>4</v>
      </c>
      <c r="AG72">
        <v>6</v>
      </c>
      <c r="AH72">
        <v>6</v>
      </c>
      <c r="AI72">
        <v>4</v>
      </c>
      <c r="AJ72">
        <v>6</v>
      </c>
      <c r="AK72">
        <v>6</v>
      </c>
      <c r="AL72">
        <v>7</v>
      </c>
      <c r="AM72">
        <v>4</v>
      </c>
      <c r="AN72">
        <v>6</v>
      </c>
      <c r="AO72">
        <v>6</v>
      </c>
      <c r="AP72">
        <v>6</v>
      </c>
      <c r="AQ72">
        <v>5</v>
      </c>
      <c r="AR72">
        <v>4</v>
      </c>
      <c r="AS72">
        <v>4</v>
      </c>
      <c r="BC72">
        <v>5</v>
      </c>
      <c r="BD72">
        <v>5</v>
      </c>
      <c r="BE72">
        <v>5</v>
      </c>
      <c r="BF72">
        <v>5</v>
      </c>
      <c r="BG72">
        <v>5</v>
      </c>
      <c r="BH72">
        <v>5</v>
      </c>
      <c r="BI72">
        <v>4</v>
      </c>
      <c r="BJ72">
        <v>4</v>
      </c>
      <c r="BK72">
        <v>5</v>
      </c>
      <c r="BL72">
        <v>4</v>
      </c>
      <c r="BM72">
        <v>4</v>
      </c>
      <c r="BN72">
        <v>5</v>
      </c>
      <c r="BO72">
        <v>7</v>
      </c>
      <c r="BP72" s="9">
        <f t="shared" si="30"/>
        <v>6.333333333333333</v>
      </c>
      <c r="BQ72" s="10">
        <f t="shared" si="31"/>
        <v>2</v>
      </c>
      <c r="BR72" s="9">
        <f t="shared" si="32"/>
        <v>0</v>
      </c>
      <c r="BS72" s="10">
        <f t="shared" si="33"/>
        <v>0</v>
      </c>
      <c r="BT72" s="10">
        <f t="shared" si="34"/>
        <v>0</v>
      </c>
      <c r="BU72" s="10">
        <f t="shared" si="35"/>
        <v>0</v>
      </c>
      <c r="BV72" s="9">
        <f t="shared" si="36"/>
        <v>4.5555555555555554</v>
      </c>
      <c r="BW72" s="9">
        <f t="shared" si="38"/>
        <v>5</v>
      </c>
      <c r="BX72" s="10">
        <f t="shared" si="39"/>
        <v>4.333333333333333</v>
      </c>
      <c r="BY72">
        <f t="shared" si="40"/>
        <v>2</v>
      </c>
      <c r="BZ72" t="str">
        <f>VLOOKUP(J72,Pre!$J$1:$BG$254,2,0)</f>
        <v>Juntos por el Cambio</v>
      </c>
      <c r="CA72">
        <f t="shared" si="41"/>
        <v>4.5555555555555554</v>
      </c>
      <c r="CB72">
        <f t="shared" si="42"/>
        <v>0.66666666666666696</v>
      </c>
      <c r="CC72">
        <f t="shared" si="43"/>
        <v>1</v>
      </c>
      <c r="CD72">
        <f t="shared" si="44"/>
        <v>1</v>
      </c>
      <c r="CE72">
        <f t="shared" si="37"/>
        <v>0.66666666666666696</v>
      </c>
      <c r="CF72" t="str">
        <f t="shared" si="45"/>
        <v>si</v>
      </c>
      <c r="CG72" t="str">
        <f t="shared" si="46"/>
        <v>si</v>
      </c>
      <c r="CH72" t="str">
        <f t="shared" si="47"/>
        <v>si</v>
      </c>
      <c r="CI72" t="str">
        <f t="shared" si="48"/>
        <v>no</v>
      </c>
    </row>
    <row r="73" spans="1:87" x14ac:dyDescent="0.2">
      <c r="A73">
        <v>118357991203</v>
      </c>
      <c r="B73">
        <v>451538865</v>
      </c>
      <c r="C73" s="1">
        <v>45107.514502314814</v>
      </c>
      <c r="D73" s="1">
        <v>45107.518368055556</v>
      </c>
      <c r="E73" t="s">
        <v>361</v>
      </c>
      <c r="J73">
        <v>477</v>
      </c>
      <c r="K73">
        <v>1</v>
      </c>
      <c r="L73">
        <v>1</v>
      </c>
      <c r="M73">
        <v>1</v>
      </c>
      <c r="N73">
        <v>2</v>
      </c>
      <c r="O73">
        <v>7</v>
      </c>
      <c r="P73">
        <v>1</v>
      </c>
      <c r="Q73">
        <v>7</v>
      </c>
      <c r="R73">
        <v>1</v>
      </c>
      <c r="S73">
        <v>1</v>
      </c>
      <c r="T73">
        <v>7</v>
      </c>
      <c r="U73">
        <v>7</v>
      </c>
      <c r="V73">
        <v>7</v>
      </c>
      <c r="W73">
        <v>7</v>
      </c>
      <c r="X73">
        <v>7</v>
      </c>
      <c r="Y73">
        <v>7</v>
      </c>
      <c r="Z73">
        <v>4</v>
      </c>
      <c r="AB73" t="s">
        <v>47</v>
      </c>
      <c r="AC73">
        <v>7</v>
      </c>
      <c r="AD73">
        <v>6</v>
      </c>
      <c r="AE73">
        <v>3</v>
      </c>
      <c r="AF73">
        <v>3</v>
      </c>
      <c r="AG73">
        <v>6</v>
      </c>
      <c r="AH73">
        <v>5</v>
      </c>
      <c r="AI73">
        <v>5</v>
      </c>
      <c r="AJ73">
        <v>6</v>
      </c>
      <c r="AK73">
        <v>4</v>
      </c>
      <c r="AL73">
        <v>7</v>
      </c>
      <c r="AM73">
        <v>2</v>
      </c>
      <c r="AN73">
        <v>7</v>
      </c>
      <c r="AO73">
        <v>2</v>
      </c>
      <c r="AP73">
        <v>7</v>
      </c>
      <c r="AQ73">
        <v>3</v>
      </c>
      <c r="AR73">
        <v>3</v>
      </c>
      <c r="AS73">
        <v>5</v>
      </c>
      <c r="BC73">
        <v>5</v>
      </c>
      <c r="BD73">
        <v>5</v>
      </c>
      <c r="BE73">
        <v>5</v>
      </c>
      <c r="BF73">
        <v>3</v>
      </c>
      <c r="BG73">
        <v>4</v>
      </c>
      <c r="BH73">
        <v>5</v>
      </c>
      <c r="BI73">
        <v>4</v>
      </c>
      <c r="BJ73">
        <v>4</v>
      </c>
      <c r="BK73">
        <v>5</v>
      </c>
      <c r="BL73">
        <v>3</v>
      </c>
      <c r="BM73">
        <v>2</v>
      </c>
      <c r="BN73">
        <v>5</v>
      </c>
      <c r="BO73">
        <v>7</v>
      </c>
      <c r="BP73" s="9">
        <f t="shared" si="30"/>
        <v>5.666666666666667</v>
      </c>
      <c r="BQ73" s="10">
        <f t="shared" si="31"/>
        <v>10</v>
      </c>
      <c r="BR73" s="9">
        <f t="shared" si="32"/>
        <v>1</v>
      </c>
      <c r="BS73" s="10">
        <f t="shared" si="33"/>
        <v>2</v>
      </c>
      <c r="BT73" s="10">
        <f t="shared" si="34"/>
        <v>1</v>
      </c>
      <c r="BU73" s="10">
        <f t="shared" si="35"/>
        <v>0</v>
      </c>
      <c r="BV73" s="9">
        <f t="shared" si="36"/>
        <v>3.8888888888888888</v>
      </c>
      <c r="BW73" s="9">
        <f t="shared" si="38"/>
        <v>4.4000000000000004</v>
      </c>
      <c r="BX73" s="10">
        <f t="shared" si="39"/>
        <v>3.6666666666666665</v>
      </c>
      <c r="BY73">
        <f t="shared" si="40"/>
        <v>5</v>
      </c>
      <c r="BZ73" t="str">
        <f>VLOOKUP(J73,Pre!$J$1:$BG$254,2,0)</f>
        <v>Juntos por el Cambio</v>
      </c>
      <c r="CA73">
        <f t="shared" si="41"/>
        <v>3.8888888888888888</v>
      </c>
      <c r="CB73">
        <f t="shared" si="42"/>
        <v>1.6666666666666665</v>
      </c>
      <c r="CC73">
        <f t="shared" si="43"/>
        <v>3</v>
      </c>
      <c r="CD73">
        <f t="shared" si="44"/>
        <v>3</v>
      </c>
      <c r="CE73">
        <f t="shared" si="37"/>
        <v>1.6666666666666665</v>
      </c>
      <c r="CF73" t="str">
        <f t="shared" si="45"/>
        <v>no</v>
      </c>
      <c r="CG73" t="str">
        <f t="shared" si="46"/>
        <v>no</v>
      </c>
      <c r="CH73" t="str">
        <f t="shared" si="47"/>
        <v>no</v>
      </c>
      <c r="CI73" t="str">
        <f t="shared" si="48"/>
        <v>no</v>
      </c>
    </row>
    <row r="74" spans="1:87" x14ac:dyDescent="0.2">
      <c r="A74">
        <v>118357867736</v>
      </c>
      <c r="B74">
        <v>451538865</v>
      </c>
      <c r="C74" s="1">
        <v>45107.433842592596</v>
      </c>
      <c r="D74" s="1">
        <v>45107.436597222222</v>
      </c>
      <c r="E74" t="s">
        <v>217</v>
      </c>
      <c r="J74">
        <v>601</v>
      </c>
      <c r="K74">
        <v>0</v>
      </c>
      <c r="L74">
        <v>2</v>
      </c>
      <c r="M74">
        <v>3</v>
      </c>
      <c r="N74">
        <v>0</v>
      </c>
      <c r="O74">
        <v>7</v>
      </c>
      <c r="P74">
        <v>1</v>
      </c>
      <c r="Q74">
        <v>7</v>
      </c>
      <c r="R74">
        <v>1</v>
      </c>
      <c r="S74">
        <v>1</v>
      </c>
      <c r="T74">
        <v>7</v>
      </c>
      <c r="U74">
        <v>7</v>
      </c>
      <c r="V74">
        <v>7</v>
      </c>
      <c r="W74">
        <v>6</v>
      </c>
      <c r="X74">
        <v>7</v>
      </c>
      <c r="Y74">
        <v>7</v>
      </c>
      <c r="Z74">
        <v>3</v>
      </c>
      <c r="AA74" t="s">
        <v>365</v>
      </c>
      <c r="AB74" t="s">
        <v>47</v>
      </c>
      <c r="AC74">
        <v>7</v>
      </c>
      <c r="AD74">
        <v>7</v>
      </c>
      <c r="AE74">
        <v>5</v>
      </c>
      <c r="AF74">
        <v>5</v>
      </c>
      <c r="AG74">
        <v>7</v>
      </c>
      <c r="AH74">
        <v>7</v>
      </c>
      <c r="AI74">
        <v>7</v>
      </c>
      <c r="AJ74">
        <v>7</v>
      </c>
      <c r="AK74">
        <v>5</v>
      </c>
      <c r="AL74">
        <v>7</v>
      </c>
      <c r="AM74">
        <v>2</v>
      </c>
      <c r="AN74">
        <v>4</v>
      </c>
      <c r="AO74">
        <v>2</v>
      </c>
      <c r="AP74">
        <v>7</v>
      </c>
      <c r="AQ74">
        <v>5</v>
      </c>
      <c r="AR74">
        <v>4</v>
      </c>
      <c r="AS74">
        <v>6</v>
      </c>
      <c r="BC74">
        <v>6</v>
      </c>
      <c r="BD74">
        <v>6</v>
      </c>
      <c r="BE74">
        <v>6</v>
      </c>
      <c r="BF74">
        <v>1</v>
      </c>
      <c r="BG74">
        <v>1</v>
      </c>
      <c r="BH74">
        <v>1</v>
      </c>
      <c r="BI74">
        <v>5</v>
      </c>
      <c r="BJ74">
        <v>5</v>
      </c>
      <c r="BK74">
        <v>5</v>
      </c>
      <c r="BL74">
        <v>1</v>
      </c>
      <c r="BM74">
        <v>1</v>
      </c>
      <c r="BN74">
        <v>1</v>
      </c>
      <c r="BO74">
        <v>9</v>
      </c>
      <c r="BP74" s="9">
        <f t="shared" si="30"/>
        <v>6.333333333333333</v>
      </c>
      <c r="BQ74" s="10">
        <f t="shared" si="31"/>
        <v>7</v>
      </c>
      <c r="BR74" s="9">
        <f t="shared" si="32"/>
        <v>5</v>
      </c>
      <c r="BS74" s="10">
        <f t="shared" si="33"/>
        <v>5</v>
      </c>
      <c r="BT74" s="10">
        <f t="shared" si="34"/>
        <v>5</v>
      </c>
      <c r="BU74" s="10">
        <f t="shared" si="35"/>
        <v>5</v>
      </c>
      <c r="BV74" s="9">
        <f t="shared" si="36"/>
        <v>2.3333333333333335</v>
      </c>
      <c r="BW74" s="9">
        <f t="shared" si="38"/>
        <v>6.2</v>
      </c>
      <c r="BX74" s="10">
        <f t="shared" si="39"/>
        <v>5</v>
      </c>
      <c r="BY74">
        <f t="shared" si="40"/>
        <v>15</v>
      </c>
      <c r="BZ74" t="str">
        <f>VLOOKUP(J74,Pre!$J$1:$BG$254,2,0)</f>
        <v>Juntos por el Cambio</v>
      </c>
      <c r="CA74">
        <f t="shared" si="41"/>
        <v>2.3333333333333335</v>
      </c>
      <c r="CB74">
        <f t="shared" si="42"/>
        <v>3.6666666666666665</v>
      </c>
      <c r="CC74">
        <f t="shared" si="43"/>
        <v>5</v>
      </c>
      <c r="CD74">
        <f t="shared" si="44"/>
        <v>5</v>
      </c>
      <c r="CE74">
        <f t="shared" si="37"/>
        <v>5</v>
      </c>
      <c r="CF74" t="str">
        <f t="shared" si="45"/>
        <v>si</v>
      </c>
      <c r="CG74" t="str">
        <f t="shared" si="46"/>
        <v>si</v>
      </c>
      <c r="CH74" t="str">
        <f t="shared" si="47"/>
        <v>si</v>
      </c>
      <c r="CI74" t="str">
        <f t="shared" si="48"/>
        <v>no</v>
      </c>
    </row>
    <row r="75" spans="1:87" x14ac:dyDescent="0.2">
      <c r="A75">
        <v>118357867701</v>
      </c>
      <c r="B75">
        <v>451538865</v>
      </c>
      <c r="C75" s="1">
        <v>45107.433703703704</v>
      </c>
      <c r="D75" s="1">
        <v>45107.439062500001</v>
      </c>
      <c r="E75" t="s">
        <v>363</v>
      </c>
      <c r="J75">
        <v>113</v>
      </c>
      <c r="K75">
        <v>0</v>
      </c>
      <c r="L75">
        <v>1</v>
      </c>
      <c r="M75">
        <v>1</v>
      </c>
      <c r="N75">
        <v>2</v>
      </c>
      <c r="O75">
        <v>6</v>
      </c>
      <c r="P75">
        <v>1</v>
      </c>
      <c r="Q75">
        <v>7</v>
      </c>
      <c r="R75">
        <v>1</v>
      </c>
      <c r="S75">
        <v>1</v>
      </c>
      <c r="T75">
        <v>7</v>
      </c>
      <c r="U75">
        <v>5</v>
      </c>
      <c r="V75">
        <v>5</v>
      </c>
      <c r="W75">
        <v>3</v>
      </c>
      <c r="X75">
        <v>6</v>
      </c>
      <c r="Y75">
        <v>6</v>
      </c>
      <c r="Z75">
        <v>4</v>
      </c>
      <c r="AA75" t="s">
        <v>364</v>
      </c>
      <c r="AB75" t="s">
        <v>47</v>
      </c>
      <c r="AC75">
        <v>1</v>
      </c>
      <c r="AD75">
        <v>7</v>
      </c>
      <c r="AE75">
        <v>3</v>
      </c>
      <c r="AF75">
        <v>1</v>
      </c>
      <c r="AG75">
        <v>2</v>
      </c>
      <c r="AH75">
        <v>2</v>
      </c>
      <c r="AI75">
        <v>6</v>
      </c>
      <c r="AJ75">
        <v>6</v>
      </c>
      <c r="AK75">
        <v>7</v>
      </c>
      <c r="AL75">
        <v>6</v>
      </c>
      <c r="AM75">
        <v>1</v>
      </c>
      <c r="AN75">
        <v>5</v>
      </c>
      <c r="AO75">
        <v>3</v>
      </c>
      <c r="AP75">
        <v>7</v>
      </c>
      <c r="AQ75">
        <v>4</v>
      </c>
      <c r="AR75">
        <v>2</v>
      </c>
      <c r="AS75">
        <v>3</v>
      </c>
      <c r="BC75">
        <v>5</v>
      </c>
      <c r="BD75">
        <v>6</v>
      </c>
      <c r="BE75">
        <v>6</v>
      </c>
      <c r="BF75">
        <v>3</v>
      </c>
      <c r="BG75">
        <v>1</v>
      </c>
      <c r="BH75">
        <v>4</v>
      </c>
      <c r="BI75">
        <v>4</v>
      </c>
      <c r="BJ75">
        <v>5</v>
      </c>
      <c r="BK75">
        <v>5</v>
      </c>
      <c r="BL75">
        <v>4</v>
      </c>
      <c r="BM75">
        <v>3</v>
      </c>
      <c r="BN75">
        <v>3</v>
      </c>
      <c r="BO75">
        <v>6</v>
      </c>
      <c r="BP75" s="9">
        <f t="shared" si="30"/>
        <v>6.333333333333333</v>
      </c>
      <c r="BQ75" s="10">
        <f t="shared" si="31"/>
        <v>8</v>
      </c>
      <c r="BR75" s="9">
        <f t="shared" si="32"/>
        <v>3</v>
      </c>
      <c r="BS75" s="10">
        <f t="shared" si="33"/>
        <v>2</v>
      </c>
      <c r="BT75" s="10">
        <f t="shared" si="34"/>
        <v>5</v>
      </c>
      <c r="BU75" s="10">
        <f t="shared" si="35"/>
        <v>2</v>
      </c>
      <c r="BV75" s="9">
        <f t="shared" si="36"/>
        <v>3.5555555555555554</v>
      </c>
      <c r="BW75" s="9">
        <f t="shared" si="38"/>
        <v>2.8</v>
      </c>
      <c r="BX75" s="10">
        <f t="shared" si="39"/>
        <v>3</v>
      </c>
      <c r="BY75">
        <f t="shared" si="40"/>
        <v>9</v>
      </c>
      <c r="BZ75" t="str">
        <f>VLOOKUP(J75,Pre!$J$1:$BG$254,2,0)</f>
        <v>Juntos por el Cambio</v>
      </c>
      <c r="CA75">
        <f t="shared" si="41"/>
        <v>3.5555555555555554</v>
      </c>
      <c r="CB75">
        <f t="shared" si="42"/>
        <v>3</v>
      </c>
      <c r="CC75">
        <f t="shared" si="43"/>
        <v>5</v>
      </c>
      <c r="CD75">
        <f t="shared" si="44"/>
        <v>5</v>
      </c>
      <c r="CE75">
        <f t="shared" si="37"/>
        <v>3.0000000000000004</v>
      </c>
      <c r="CF75" t="str">
        <f t="shared" si="45"/>
        <v>no</v>
      </c>
      <c r="CG75" t="str">
        <f t="shared" si="46"/>
        <v>no</v>
      </c>
      <c r="CH75" t="str">
        <f t="shared" si="47"/>
        <v>no</v>
      </c>
      <c r="CI75" t="str">
        <f t="shared" si="48"/>
        <v>no</v>
      </c>
    </row>
    <row r="76" spans="1:87" x14ac:dyDescent="0.2">
      <c r="A76">
        <v>118357861317</v>
      </c>
      <c r="B76">
        <v>451538865</v>
      </c>
      <c r="C76" s="1">
        <v>45107.429259259261</v>
      </c>
      <c r="D76" s="1">
        <v>45107.435023148151</v>
      </c>
      <c r="E76" t="s">
        <v>233</v>
      </c>
      <c r="J76">
        <v>473</v>
      </c>
      <c r="K76">
        <v>0</v>
      </c>
      <c r="L76">
        <v>0</v>
      </c>
      <c r="M76">
        <v>3</v>
      </c>
      <c r="N76">
        <v>0</v>
      </c>
      <c r="O76">
        <v>7</v>
      </c>
      <c r="P76">
        <v>1</v>
      </c>
      <c r="Q76">
        <v>7</v>
      </c>
      <c r="R76">
        <v>1</v>
      </c>
      <c r="S76">
        <v>1</v>
      </c>
      <c r="T76">
        <v>7</v>
      </c>
      <c r="U76">
        <v>7</v>
      </c>
      <c r="V76">
        <v>4</v>
      </c>
      <c r="W76">
        <v>4</v>
      </c>
      <c r="X76">
        <v>7</v>
      </c>
      <c r="Y76">
        <v>7</v>
      </c>
      <c r="Z76">
        <v>3</v>
      </c>
      <c r="AB76" t="s">
        <v>53</v>
      </c>
      <c r="AC76">
        <v>7</v>
      </c>
      <c r="AD76">
        <v>7</v>
      </c>
      <c r="AE76">
        <v>7</v>
      </c>
      <c r="AF76">
        <v>4</v>
      </c>
      <c r="AG76">
        <v>1</v>
      </c>
      <c r="AH76">
        <v>7</v>
      </c>
      <c r="AI76">
        <v>1</v>
      </c>
      <c r="AJ76">
        <v>7</v>
      </c>
      <c r="AK76">
        <v>7</v>
      </c>
      <c r="AL76">
        <v>7</v>
      </c>
      <c r="AM76">
        <v>5</v>
      </c>
      <c r="AN76">
        <v>7</v>
      </c>
      <c r="AO76">
        <v>7</v>
      </c>
      <c r="AP76">
        <v>7</v>
      </c>
      <c r="AT76">
        <v>5</v>
      </c>
      <c r="AU76">
        <v>5</v>
      </c>
      <c r="AV76">
        <v>6</v>
      </c>
      <c r="BC76">
        <v>2</v>
      </c>
      <c r="BD76">
        <v>1</v>
      </c>
      <c r="BE76">
        <v>3</v>
      </c>
      <c r="BF76">
        <v>6</v>
      </c>
      <c r="BG76">
        <v>3</v>
      </c>
      <c r="BH76">
        <v>6</v>
      </c>
      <c r="BI76">
        <v>1</v>
      </c>
      <c r="BJ76">
        <v>1</v>
      </c>
      <c r="BK76">
        <v>2</v>
      </c>
      <c r="BL76">
        <v>6</v>
      </c>
      <c r="BM76">
        <v>3</v>
      </c>
      <c r="BN76">
        <v>6</v>
      </c>
      <c r="BO76">
        <v>8</v>
      </c>
      <c r="BP76" s="9">
        <f t="shared" si="30"/>
        <v>7</v>
      </c>
      <c r="BQ76" s="10">
        <f t="shared" si="31"/>
        <v>2</v>
      </c>
      <c r="BR76" s="9">
        <f t="shared" si="32"/>
        <v>3</v>
      </c>
      <c r="BS76" s="10">
        <f t="shared" si="33"/>
        <v>4</v>
      </c>
      <c r="BT76" s="10">
        <f t="shared" si="34"/>
        <v>2</v>
      </c>
      <c r="BU76" s="10">
        <f t="shared" si="35"/>
        <v>3</v>
      </c>
      <c r="BV76" s="9">
        <f t="shared" si="36"/>
        <v>2.7777777777777777</v>
      </c>
      <c r="BW76" s="9">
        <f t="shared" si="38"/>
        <v>4</v>
      </c>
      <c r="BX76" s="10">
        <f t="shared" si="39"/>
        <v>5.333333333333333</v>
      </c>
      <c r="BY76">
        <f t="shared" si="40"/>
        <v>11</v>
      </c>
      <c r="BZ76" t="str">
        <f>VLOOKUP(J76,Pre!$J$1:$BG$254,2,0)</f>
        <v>Unión por la Patria (Frente de Todos)</v>
      </c>
      <c r="CA76">
        <f t="shared" si="41"/>
        <v>2.7777777777777777</v>
      </c>
      <c r="CB76">
        <f t="shared" si="42"/>
        <v>1.3333333333333333</v>
      </c>
      <c r="CC76">
        <f t="shared" si="43"/>
        <v>2</v>
      </c>
      <c r="CD76">
        <f t="shared" si="44"/>
        <v>2</v>
      </c>
      <c r="CE76">
        <f t="shared" si="37"/>
        <v>3.666666666666667</v>
      </c>
      <c r="CF76" t="str">
        <f t="shared" si="45"/>
        <v>no</v>
      </c>
      <c r="CG76" t="str">
        <f t="shared" si="46"/>
        <v>si</v>
      </c>
      <c r="CH76" t="str">
        <f t="shared" si="47"/>
        <v>si</v>
      </c>
      <c r="CI76" t="str">
        <f t="shared" si="48"/>
        <v>no</v>
      </c>
    </row>
    <row r="77" spans="1:87" x14ac:dyDescent="0.2">
      <c r="A77">
        <v>118357861053</v>
      </c>
      <c r="B77">
        <v>451538865</v>
      </c>
      <c r="C77" s="1">
        <v>45107.429108796299</v>
      </c>
      <c r="D77" s="1">
        <v>45107.43509259259</v>
      </c>
      <c r="E77" t="s">
        <v>269</v>
      </c>
      <c r="J77">
        <v>261</v>
      </c>
      <c r="K77">
        <v>0</v>
      </c>
      <c r="L77">
        <v>1</v>
      </c>
      <c r="M77">
        <v>2</v>
      </c>
      <c r="N77">
        <v>0</v>
      </c>
      <c r="O77">
        <v>7</v>
      </c>
      <c r="P77">
        <v>7</v>
      </c>
      <c r="Q77">
        <v>7</v>
      </c>
      <c r="R77">
        <v>1</v>
      </c>
      <c r="S77">
        <v>1</v>
      </c>
      <c r="T77">
        <v>7</v>
      </c>
      <c r="U77">
        <v>7</v>
      </c>
      <c r="V77">
        <v>2</v>
      </c>
      <c r="W77">
        <v>1</v>
      </c>
      <c r="X77">
        <v>5</v>
      </c>
      <c r="Y77">
        <v>5</v>
      </c>
      <c r="Z77">
        <v>1</v>
      </c>
      <c r="AB77" t="s">
        <v>47</v>
      </c>
      <c r="AC77">
        <v>5</v>
      </c>
      <c r="AD77">
        <v>5</v>
      </c>
      <c r="AE77">
        <v>1</v>
      </c>
      <c r="AF77">
        <v>4</v>
      </c>
      <c r="AG77">
        <v>7</v>
      </c>
      <c r="AH77">
        <v>2</v>
      </c>
      <c r="AI77">
        <v>7</v>
      </c>
      <c r="AJ77">
        <v>7</v>
      </c>
      <c r="AK77">
        <v>7</v>
      </c>
      <c r="AL77">
        <v>7</v>
      </c>
      <c r="AM77">
        <v>6</v>
      </c>
      <c r="AN77">
        <v>4</v>
      </c>
      <c r="AO77">
        <v>7</v>
      </c>
      <c r="AP77">
        <v>7</v>
      </c>
      <c r="AQ77">
        <v>4</v>
      </c>
      <c r="AR77">
        <v>5</v>
      </c>
      <c r="AS77">
        <v>6</v>
      </c>
      <c r="BC77">
        <v>6</v>
      </c>
      <c r="BD77">
        <v>6</v>
      </c>
      <c r="BE77">
        <v>6</v>
      </c>
      <c r="BF77">
        <v>1</v>
      </c>
      <c r="BG77">
        <v>1</v>
      </c>
      <c r="BH77">
        <v>1</v>
      </c>
      <c r="BI77">
        <v>6</v>
      </c>
      <c r="BJ77">
        <v>6</v>
      </c>
      <c r="BK77">
        <v>6</v>
      </c>
      <c r="BL77">
        <v>1</v>
      </c>
      <c r="BM77">
        <v>1</v>
      </c>
      <c r="BN77">
        <v>1</v>
      </c>
      <c r="BO77">
        <v>7</v>
      </c>
      <c r="BP77" s="9">
        <f t="shared" si="30"/>
        <v>7</v>
      </c>
      <c r="BQ77" s="10">
        <f t="shared" si="31"/>
        <v>-2</v>
      </c>
      <c r="BR77" s="9">
        <f t="shared" si="32"/>
        <v>5</v>
      </c>
      <c r="BS77" s="10">
        <f t="shared" si="33"/>
        <v>5</v>
      </c>
      <c r="BT77" s="10">
        <f t="shared" si="34"/>
        <v>5</v>
      </c>
      <c r="BU77" s="10">
        <f t="shared" si="35"/>
        <v>5</v>
      </c>
      <c r="BV77" s="9">
        <f t="shared" si="36"/>
        <v>2.6666666666666665</v>
      </c>
      <c r="BW77" s="9">
        <f t="shared" si="38"/>
        <v>4.2</v>
      </c>
      <c r="BX77" s="10">
        <f t="shared" si="39"/>
        <v>5</v>
      </c>
      <c r="BY77">
        <f t="shared" si="40"/>
        <v>15</v>
      </c>
      <c r="BZ77" t="str">
        <f>VLOOKUP(J77,Pre!$J$1:$BG$254,2,0)</f>
        <v>Juntos por el Cambio</v>
      </c>
      <c r="CA77">
        <f t="shared" si="41"/>
        <v>2.6666666666666665</v>
      </c>
      <c r="CB77">
        <f t="shared" si="42"/>
        <v>3.3333333333333335</v>
      </c>
      <c r="CC77">
        <f t="shared" si="43"/>
        <v>5</v>
      </c>
      <c r="CD77">
        <f t="shared" si="44"/>
        <v>5</v>
      </c>
      <c r="CE77">
        <f t="shared" si="37"/>
        <v>5</v>
      </c>
      <c r="CF77" t="str">
        <f t="shared" si="45"/>
        <v>no</v>
      </c>
      <c r="CG77" t="str">
        <f t="shared" si="46"/>
        <v>si</v>
      </c>
      <c r="CH77" t="str">
        <f t="shared" si="47"/>
        <v>si</v>
      </c>
      <c r="CI77" t="str">
        <f t="shared" si="48"/>
        <v>no</v>
      </c>
    </row>
    <row r="78" spans="1:87" x14ac:dyDescent="0.2">
      <c r="A78">
        <v>118357798294</v>
      </c>
      <c r="B78">
        <v>451538865</v>
      </c>
      <c r="C78" s="1">
        <v>45107.386145833334</v>
      </c>
      <c r="D78" s="1">
        <v>45107.388703703706</v>
      </c>
      <c r="E78" t="s">
        <v>206</v>
      </c>
      <c r="J78">
        <v>633</v>
      </c>
      <c r="K78">
        <v>0</v>
      </c>
      <c r="L78">
        <v>2</v>
      </c>
      <c r="M78">
        <v>3</v>
      </c>
      <c r="N78">
        <v>1</v>
      </c>
      <c r="O78">
        <v>7</v>
      </c>
      <c r="P78">
        <v>1</v>
      </c>
      <c r="Q78">
        <v>7</v>
      </c>
      <c r="R78">
        <v>1</v>
      </c>
      <c r="S78">
        <v>1</v>
      </c>
      <c r="T78">
        <v>7</v>
      </c>
      <c r="U78">
        <v>7</v>
      </c>
      <c r="V78">
        <v>7</v>
      </c>
      <c r="W78">
        <v>7</v>
      </c>
      <c r="X78">
        <v>7</v>
      </c>
      <c r="Y78">
        <v>7</v>
      </c>
      <c r="Z78">
        <v>7</v>
      </c>
      <c r="AA78" t="s">
        <v>366</v>
      </c>
      <c r="AB78" t="s">
        <v>45</v>
      </c>
      <c r="AC78">
        <v>1</v>
      </c>
      <c r="AD78">
        <v>7</v>
      </c>
      <c r="AE78">
        <v>7</v>
      </c>
      <c r="AF78">
        <v>4</v>
      </c>
      <c r="AG78">
        <v>1</v>
      </c>
      <c r="AH78">
        <v>7</v>
      </c>
      <c r="AI78">
        <v>4</v>
      </c>
      <c r="AJ78">
        <v>7</v>
      </c>
      <c r="AK78">
        <v>4</v>
      </c>
      <c r="AL78">
        <v>7</v>
      </c>
      <c r="AM78">
        <v>5</v>
      </c>
      <c r="AN78">
        <v>5</v>
      </c>
      <c r="AO78">
        <v>4</v>
      </c>
      <c r="AP78">
        <v>7</v>
      </c>
      <c r="BC78">
        <v>3</v>
      </c>
      <c r="BD78">
        <v>1</v>
      </c>
      <c r="BE78">
        <v>4</v>
      </c>
      <c r="BF78">
        <v>4</v>
      </c>
      <c r="BG78">
        <v>4</v>
      </c>
      <c r="BH78">
        <v>4</v>
      </c>
      <c r="BI78">
        <v>3</v>
      </c>
      <c r="BJ78">
        <v>1</v>
      </c>
      <c r="BK78">
        <v>5</v>
      </c>
      <c r="BL78">
        <v>3</v>
      </c>
      <c r="BM78">
        <v>4</v>
      </c>
      <c r="BN78">
        <v>5</v>
      </c>
      <c r="BO78">
        <v>8</v>
      </c>
      <c r="BP78" s="9">
        <f t="shared" si="30"/>
        <v>6</v>
      </c>
      <c r="BQ78" s="10">
        <f t="shared" si="31"/>
        <v>3</v>
      </c>
      <c r="BR78" s="9">
        <f t="shared" si="32"/>
        <v>1.3333333333333333</v>
      </c>
      <c r="BS78" s="10">
        <f t="shared" si="33"/>
        <v>1</v>
      </c>
      <c r="BT78" s="10">
        <f t="shared" si="34"/>
        <v>3</v>
      </c>
      <c r="BU78" s="10">
        <f t="shared" si="35"/>
        <v>0</v>
      </c>
      <c r="BV78" s="9">
        <f t="shared" si="36"/>
        <v>3.2222222222222223</v>
      </c>
      <c r="BW78" s="9">
        <f t="shared" si="38"/>
        <v>4.5999999999999996</v>
      </c>
      <c r="BX78" s="10" t="e">
        <f t="shared" si="39"/>
        <v>#DIV/0!</v>
      </c>
      <c r="BY78">
        <f t="shared" si="40"/>
        <v>4</v>
      </c>
      <c r="BZ78" t="str">
        <f>VLOOKUP(J78,Pre!$J$1:$BG$254,2,0)</f>
        <v>Unión por la Patria (Frente de Todos)</v>
      </c>
      <c r="CA78">
        <f t="shared" si="41"/>
        <v>3.2222222222222223</v>
      </c>
      <c r="CB78">
        <f t="shared" si="42"/>
        <v>2</v>
      </c>
      <c r="CC78" t="str">
        <f t="shared" si="43"/>
        <v>N/A</v>
      </c>
      <c r="CD78">
        <f t="shared" si="44"/>
        <v>3</v>
      </c>
      <c r="CE78" t="str">
        <f t="shared" si="37"/>
        <v>N/A</v>
      </c>
      <c r="CF78" t="str">
        <f t="shared" si="45"/>
        <v>si</v>
      </c>
      <c r="CG78" t="str">
        <f t="shared" si="46"/>
        <v>si</v>
      </c>
      <c r="CH78" t="str">
        <f t="shared" si="47"/>
        <v>si</v>
      </c>
      <c r="CI78" t="str">
        <f t="shared" si="48"/>
        <v>no</v>
      </c>
    </row>
    <row r="79" spans="1:87" x14ac:dyDescent="0.2">
      <c r="A79">
        <v>118357798055</v>
      </c>
      <c r="B79">
        <v>451538865</v>
      </c>
      <c r="C79" s="1">
        <v>45107.386018518519</v>
      </c>
      <c r="D79" s="1">
        <v>45107.388425925928</v>
      </c>
      <c r="E79" t="s">
        <v>367</v>
      </c>
      <c r="J79">
        <v>581</v>
      </c>
      <c r="K79">
        <v>0</v>
      </c>
      <c r="L79">
        <v>1</v>
      </c>
      <c r="M79">
        <v>3</v>
      </c>
      <c r="N79">
        <v>0</v>
      </c>
      <c r="O79">
        <v>7</v>
      </c>
      <c r="P79">
        <v>2</v>
      </c>
      <c r="Q79">
        <v>2</v>
      </c>
      <c r="R79">
        <v>2</v>
      </c>
      <c r="S79">
        <v>2</v>
      </c>
      <c r="T79">
        <v>6</v>
      </c>
      <c r="U79">
        <v>7</v>
      </c>
      <c r="V79">
        <v>7</v>
      </c>
      <c r="W79">
        <v>2</v>
      </c>
      <c r="X79">
        <v>7</v>
      </c>
      <c r="Y79">
        <v>7</v>
      </c>
      <c r="Z79">
        <v>3</v>
      </c>
      <c r="AB79" t="s">
        <v>47</v>
      </c>
      <c r="AC79">
        <v>3</v>
      </c>
      <c r="AD79">
        <v>7</v>
      </c>
      <c r="AE79">
        <v>3</v>
      </c>
      <c r="AF79">
        <v>1</v>
      </c>
      <c r="AG79">
        <v>7</v>
      </c>
      <c r="AH79">
        <v>1</v>
      </c>
      <c r="AI79">
        <v>4</v>
      </c>
      <c r="AJ79">
        <v>7</v>
      </c>
      <c r="AK79">
        <v>3</v>
      </c>
      <c r="AL79">
        <v>7</v>
      </c>
      <c r="AM79">
        <v>2</v>
      </c>
      <c r="AN79">
        <v>7</v>
      </c>
      <c r="AO79">
        <v>2</v>
      </c>
      <c r="AP79">
        <v>7</v>
      </c>
      <c r="AQ79">
        <v>6</v>
      </c>
      <c r="AR79">
        <v>2</v>
      </c>
      <c r="AS79">
        <v>2</v>
      </c>
      <c r="BC79">
        <v>4</v>
      </c>
      <c r="BD79">
        <v>4</v>
      </c>
      <c r="BE79">
        <v>4</v>
      </c>
      <c r="BF79">
        <v>4</v>
      </c>
      <c r="BG79">
        <v>2</v>
      </c>
      <c r="BH79">
        <v>2</v>
      </c>
      <c r="BI79">
        <v>3</v>
      </c>
      <c r="BJ79">
        <v>4</v>
      </c>
      <c r="BK79">
        <v>4</v>
      </c>
      <c r="BL79">
        <v>1</v>
      </c>
      <c r="BM79">
        <v>1</v>
      </c>
      <c r="BN79">
        <v>1</v>
      </c>
      <c r="BO79">
        <v>5</v>
      </c>
      <c r="BP79" s="9">
        <f t="shared" si="30"/>
        <v>5.666666666666667</v>
      </c>
      <c r="BQ79" s="10">
        <f t="shared" si="31"/>
        <v>10</v>
      </c>
      <c r="BR79" s="9">
        <f t="shared" si="32"/>
        <v>1.3333333333333333</v>
      </c>
      <c r="BS79" s="10">
        <f t="shared" si="33"/>
        <v>0</v>
      </c>
      <c r="BT79" s="10">
        <f t="shared" si="34"/>
        <v>2</v>
      </c>
      <c r="BU79" s="10">
        <f t="shared" si="35"/>
        <v>2</v>
      </c>
      <c r="BV79" s="9">
        <f t="shared" si="36"/>
        <v>2.4444444444444446</v>
      </c>
      <c r="BW79" s="9">
        <f t="shared" si="38"/>
        <v>3.2</v>
      </c>
      <c r="BX79" s="10">
        <f t="shared" si="39"/>
        <v>3.3333333333333335</v>
      </c>
      <c r="BY79">
        <f t="shared" si="40"/>
        <v>9</v>
      </c>
      <c r="BZ79" t="str">
        <f>VLOOKUP(J79,Pre!$J$1:$BG$254,2,0)</f>
        <v>Juntos por el Cambio</v>
      </c>
      <c r="CA79">
        <f t="shared" si="41"/>
        <v>2.4444444444444446</v>
      </c>
      <c r="CB79">
        <f t="shared" si="42"/>
        <v>1.6666666666666665</v>
      </c>
      <c r="CC79">
        <f t="shared" si="43"/>
        <v>3</v>
      </c>
      <c r="CD79">
        <f t="shared" si="44"/>
        <v>3</v>
      </c>
      <c r="CE79">
        <f t="shared" si="37"/>
        <v>3</v>
      </c>
      <c r="CF79" t="str">
        <f t="shared" si="45"/>
        <v>no</v>
      </c>
      <c r="CG79" t="str">
        <f t="shared" si="46"/>
        <v>si</v>
      </c>
      <c r="CH79" t="str">
        <f t="shared" si="47"/>
        <v>si</v>
      </c>
      <c r="CI79" t="str">
        <f t="shared" si="48"/>
        <v>no</v>
      </c>
    </row>
    <row r="80" spans="1:87" x14ac:dyDescent="0.2">
      <c r="A80">
        <v>118357027013</v>
      </c>
      <c r="B80">
        <v>451538865</v>
      </c>
      <c r="C80" s="1">
        <v>45106.685648148145</v>
      </c>
      <c r="D80" s="1">
        <v>45106.688472222224</v>
      </c>
      <c r="E80" t="s">
        <v>203</v>
      </c>
      <c r="J80">
        <v>465</v>
      </c>
      <c r="K80">
        <v>0</v>
      </c>
      <c r="L80">
        <v>3</v>
      </c>
      <c r="M80">
        <v>1</v>
      </c>
      <c r="N80">
        <v>0</v>
      </c>
      <c r="O80">
        <v>6</v>
      </c>
      <c r="P80">
        <v>1</v>
      </c>
      <c r="Q80">
        <v>7</v>
      </c>
      <c r="R80">
        <v>1</v>
      </c>
      <c r="S80">
        <v>2</v>
      </c>
      <c r="T80">
        <v>6</v>
      </c>
      <c r="U80">
        <v>4</v>
      </c>
      <c r="V80">
        <v>6</v>
      </c>
      <c r="W80">
        <v>5</v>
      </c>
      <c r="X80">
        <v>6</v>
      </c>
      <c r="Y80">
        <v>6</v>
      </c>
      <c r="Z80">
        <v>2</v>
      </c>
      <c r="AB80" t="s">
        <v>49</v>
      </c>
      <c r="AC80">
        <v>5</v>
      </c>
      <c r="AD80">
        <v>5</v>
      </c>
      <c r="AE80">
        <v>2</v>
      </c>
      <c r="AF80">
        <v>1</v>
      </c>
      <c r="AG80">
        <v>6</v>
      </c>
      <c r="AH80">
        <v>4</v>
      </c>
      <c r="AI80">
        <v>7</v>
      </c>
      <c r="AJ80">
        <v>6</v>
      </c>
      <c r="AK80">
        <v>1</v>
      </c>
      <c r="AL80">
        <v>5</v>
      </c>
      <c r="AM80">
        <v>5</v>
      </c>
      <c r="AN80">
        <v>6</v>
      </c>
      <c r="AO80">
        <v>5</v>
      </c>
      <c r="AP80">
        <v>7</v>
      </c>
      <c r="AW80">
        <v>2</v>
      </c>
      <c r="AX80">
        <v>4</v>
      </c>
      <c r="AY80">
        <v>5</v>
      </c>
      <c r="BC80">
        <v>4</v>
      </c>
      <c r="BD80">
        <v>5</v>
      </c>
      <c r="BE80">
        <v>5</v>
      </c>
      <c r="BF80">
        <v>2</v>
      </c>
      <c r="BG80">
        <v>1</v>
      </c>
      <c r="BH80">
        <v>2</v>
      </c>
      <c r="BI80">
        <v>4</v>
      </c>
      <c r="BJ80">
        <v>4</v>
      </c>
      <c r="BK80">
        <v>4</v>
      </c>
      <c r="BL80">
        <v>1</v>
      </c>
      <c r="BM80">
        <v>1</v>
      </c>
      <c r="BN80">
        <v>1</v>
      </c>
      <c r="BO80">
        <v>7</v>
      </c>
      <c r="BP80" s="9">
        <f t="shared" si="30"/>
        <v>4</v>
      </c>
      <c r="BQ80" s="10">
        <f t="shared" si="31"/>
        <v>3</v>
      </c>
      <c r="BR80" s="9">
        <f t="shared" si="32"/>
        <v>3</v>
      </c>
      <c r="BS80" s="10">
        <f t="shared" si="33"/>
        <v>3</v>
      </c>
      <c r="BT80" s="10">
        <f t="shared" si="34"/>
        <v>3</v>
      </c>
      <c r="BU80" s="10">
        <f t="shared" si="35"/>
        <v>3</v>
      </c>
      <c r="BV80" s="9">
        <f t="shared" si="36"/>
        <v>2.4444444444444446</v>
      </c>
      <c r="BW80" s="9">
        <f t="shared" si="38"/>
        <v>4</v>
      </c>
      <c r="BX80" s="10">
        <f t="shared" si="39"/>
        <v>3.6666666666666665</v>
      </c>
      <c r="BY80">
        <f t="shared" si="40"/>
        <v>11</v>
      </c>
      <c r="BZ80" t="str">
        <f>VLOOKUP(J80,Pre!$J$1:$BG$254,2,0)</f>
        <v>La Libertad Avanza</v>
      </c>
      <c r="CA80">
        <f t="shared" si="41"/>
        <v>2.4444444444444446</v>
      </c>
      <c r="CB80">
        <f t="shared" si="42"/>
        <v>1.6666666666666665</v>
      </c>
      <c r="CC80">
        <f t="shared" si="43"/>
        <v>3</v>
      </c>
      <c r="CD80">
        <f t="shared" si="44"/>
        <v>4</v>
      </c>
      <c r="CE80">
        <f t="shared" si="37"/>
        <v>3</v>
      </c>
      <c r="CF80" t="str">
        <f t="shared" si="45"/>
        <v>si</v>
      </c>
      <c r="CG80" t="str">
        <f t="shared" si="46"/>
        <v>no</v>
      </c>
      <c r="CH80" t="str">
        <f t="shared" si="47"/>
        <v>si</v>
      </c>
      <c r="CI80" t="str">
        <f t="shared" si="48"/>
        <v>no</v>
      </c>
    </row>
    <row r="81" spans="1:87" x14ac:dyDescent="0.2">
      <c r="A81">
        <v>118357027222</v>
      </c>
      <c r="B81">
        <v>451538865</v>
      </c>
      <c r="C81" s="1">
        <v>45106.685578703706</v>
      </c>
      <c r="D81" s="1">
        <v>45106.688969907409</v>
      </c>
      <c r="E81" t="s">
        <v>195</v>
      </c>
      <c r="J81">
        <v>585</v>
      </c>
      <c r="K81">
        <v>1</v>
      </c>
      <c r="L81">
        <v>2</v>
      </c>
      <c r="M81">
        <v>2</v>
      </c>
      <c r="N81">
        <v>0</v>
      </c>
      <c r="O81">
        <v>6</v>
      </c>
      <c r="P81">
        <v>5</v>
      </c>
      <c r="Q81">
        <v>4</v>
      </c>
      <c r="R81">
        <v>2</v>
      </c>
      <c r="S81">
        <v>2</v>
      </c>
      <c r="T81">
        <v>7</v>
      </c>
      <c r="U81">
        <v>7</v>
      </c>
      <c r="V81">
        <v>6</v>
      </c>
      <c r="W81">
        <v>5</v>
      </c>
      <c r="X81">
        <v>4</v>
      </c>
      <c r="Y81">
        <v>6</v>
      </c>
      <c r="Z81">
        <v>4</v>
      </c>
      <c r="AB81" t="s">
        <v>53</v>
      </c>
      <c r="AC81">
        <v>6</v>
      </c>
      <c r="AD81">
        <v>6</v>
      </c>
      <c r="AE81">
        <v>5</v>
      </c>
      <c r="AF81">
        <v>6</v>
      </c>
      <c r="AG81">
        <v>2</v>
      </c>
      <c r="AH81">
        <v>7</v>
      </c>
      <c r="AI81">
        <v>5</v>
      </c>
      <c r="AJ81">
        <v>5</v>
      </c>
      <c r="AK81">
        <v>5</v>
      </c>
      <c r="AL81">
        <v>6</v>
      </c>
      <c r="AM81">
        <v>2</v>
      </c>
      <c r="AN81">
        <v>6</v>
      </c>
      <c r="AO81">
        <v>2</v>
      </c>
      <c r="AP81">
        <v>5</v>
      </c>
      <c r="AT81">
        <v>4</v>
      </c>
      <c r="AU81">
        <v>3</v>
      </c>
      <c r="AV81">
        <v>3</v>
      </c>
      <c r="BC81">
        <v>4</v>
      </c>
      <c r="BD81">
        <v>4</v>
      </c>
      <c r="BE81">
        <v>3</v>
      </c>
      <c r="BF81">
        <v>4</v>
      </c>
      <c r="BG81">
        <v>5</v>
      </c>
      <c r="BH81">
        <v>4</v>
      </c>
      <c r="BI81">
        <v>2</v>
      </c>
      <c r="BJ81">
        <v>2</v>
      </c>
      <c r="BK81">
        <v>3</v>
      </c>
      <c r="BL81">
        <v>4</v>
      </c>
      <c r="BM81">
        <v>5</v>
      </c>
      <c r="BN81">
        <v>4</v>
      </c>
      <c r="BO81">
        <v>6.5</v>
      </c>
      <c r="BP81" s="9">
        <f t="shared" si="30"/>
        <v>5.333333333333333</v>
      </c>
      <c r="BQ81" s="10">
        <f t="shared" si="31"/>
        <v>7</v>
      </c>
      <c r="BR81" s="9">
        <f t="shared" si="32"/>
        <v>0.66666666666666663</v>
      </c>
      <c r="BS81" s="10">
        <f t="shared" si="33"/>
        <v>0</v>
      </c>
      <c r="BT81" s="10">
        <f t="shared" si="34"/>
        <v>1</v>
      </c>
      <c r="BU81" s="10">
        <f t="shared" si="35"/>
        <v>1</v>
      </c>
      <c r="BV81" s="9">
        <f t="shared" si="36"/>
        <v>3.4444444444444446</v>
      </c>
      <c r="BW81" s="9">
        <f t="shared" si="38"/>
        <v>5</v>
      </c>
      <c r="BX81" s="10">
        <f t="shared" si="39"/>
        <v>3.3333333333333335</v>
      </c>
      <c r="BY81">
        <f t="shared" si="40"/>
        <v>6</v>
      </c>
      <c r="BZ81" t="str">
        <f>VLOOKUP(J81,Pre!$J$1:$BG$254,2,0)</f>
        <v>Unión por la Patria (Frente de Todos)</v>
      </c>
      <c r="CA81">
        <f t="shared" si="41"/>
        <v>3.4444444444444446</v>
      </c>
      <c r="CB81">
        <f t="shared" si="42"/>
        <v>1.3333333333333335</v>
      </c>
      <c r="CC81">
        <f t="shared" si="43"/>
        <v>3</v>
      </c>
      <c r="CD81">
        <f t="shared" si="44"/>
        <v>3</v>
      </c>
      <c r="CE81">
        <f t="shared" si="37"/>
        <v>1.9999999999999996</v>
      </c>
      <c r="CF81" t="str">
        <f t="shared" si="45"/>
        <v>si</v>
      </c>
      <c r="CG81" t="str">
        <f t="shared" si="46"/>
        <v>si</v>
      </c>
      <c r="CH81" t="str">
        <f t="shared" si="47"/>
        <v>si</v>
      </c>
      <c r="CI81" t="str">
        <f t="shared" si="48"/>
        <v>no</v>
      </c>
    </row>
    <row r="82" spans="1:87" x14ac:dyDescent="0.2">
      <c r="A82">
        <v>118357025005</v>
      </c>
      <c r="B82">
        <v>451538865</v>
      </c>
      <c r="C82" s="1">
        <v>45106.68445601852</v>
      </c>
      <c r="D82" s="1">
        <v>45106.687557870369</v>
      </c>
      <c r="E82" t="s">
        <v>368</v>
      </c>
      <c r="J82">
        <v>337</v>
      </c>
      <c r="K82">
        <v>0</v>
      </c>
      <c r="L82">
        <v>3</v>
      </c>
      <c r="M82">
        <v>3</v>
      </c>
      <c r="N82">
        <v>0</v>
      </c>
      <c r="O82">
        <v>7</v>
      </c>
      <c r="P82">
        <v>4</v>
      </c>
      <c r="Q82">
        <v>6</v>
      </c>
      <c r="R82">
        <v>3</v>
      </c>
      <c r="S82">
        <v>1</v>
      </c>
      <c r="T82">
        <v>7</v>
      </c>
      <c r="U82">
        <v>7</v>
      </c>
      <c r="V82">
        <v>7</v>
      </c>
      <c r="W82">
        <v>6</v>
      </c>
      <c r="X82">
        <v>5</v>
      </c>
      <c r="Y82">
        <v>7</v>
      </c>
      <c r="Z82">
        <v>7</v>
      </c>
      <c r="AB82" t="s">
        <v>53</v>
      </c>
      <c r="AC82">
        <v>6</v>
      </c>
      <c r="AD82">
        <v>4</v>
      </c>
      <c r="AE82">
        <v>3</v>
      </c>
      <c r="AF82">
        <v>2</v>
      </c>
      <c r="AG82">
        <v>2</v>
      </c>
      <c r="AH82">
        <v>3</v>
      </c>
      <c r="AI82">
        <v>4</v>
      </c>
      <c r="AJ82">
        <v>7</v>
      </c>
      <c r="AK82">
        <v>7</v>
      </c>
      <c r="AL82">
        <v>7</v>
      </c>
      <c r="AM82">
        <v>4</v>
      </c>
      <c r="AN82">
        <v>7</v>
      </c>
      <c r="AO82">
        <v>2</v>
      </c>
      <c r="AP82">
        <v>7</v>
      </c>
      <c r="AT82">
        <v>4</v>
      </c>
      <c r="AU82">
        <v>2</v>
      </c>
      <c r="AV82">
        <v>3</v>
      </c>
      <c r="BC82">
        <v>4</v>
      </c>
      <c r="BD82">
        <v>4</v>
      </c>
      <c r="BE82">
        <v>4</v>
      </c>
      <c r="BF82">
        <v>4</v>
      </c>
      <c r="BG82">
        <v>4</v>
      </c>
      <c r="BH82">
        <v>4</v>
      </c>
      <c r="BI82">
        <v>3</v>
      </c>
      <c r="BJ82">
        <v>3</v>
      </c>
      <c r="BK82">
        <v>4</v>
      </c>
      <c r="BL82">
        <v>5</v>
      </c>
      <c r="BM82">
        <v>3</v>
      </c>
      <c r="BN82">
        <v>5</v>
      </c>
      <c r="BO82">
        <v>10</v>
      </c>
      <c r="BP82" s="9">
        <f t="shared" si="30"/>
        <v>7</v>
      </c>
      <c r="BQ82" s="10">
        <f t="shared" si="31"/>
        <v>8</v>
      </c>
      <c r="BR82" s="9">
        <f t="shared" si="32"/>
        <v>0</v>
      </c>
      <c r="BS82" s="10">
        <f t="shared" si="33"/>
        <v>0</v>
      </c>
      <c r="BT82" s="10">
        <f t="shared" si="34"/>
        <v>0</v>
      </c>
      <c r="BU82" s="10">
        <f t="shared" si="35"/>
        <v>0</v>
      </c>
      <c r="BV82" s="9">
        <f t="shared" si="36"/>
        <v>3.8888888888888888</v>
      </c>
      <c r="BW82" s="9">
        <f t="shared" si="38"/>
        <v>2.8</v>
      </c>
      <c r="BX82" s="10">
        <f t="shared" si="39"/>
        <v>3</v>
      </c>
      <c r="BY82">
        <f t="shared" si="40"/>
        <v>3</v>
      </c>
      <c r="BZ82" t="str">
        <f>VLOOKUP(J82,Pre!$J$1:$BG$254,2,0)</f>
        <v>Unión por la Patria (Frente de Todos)</v>
      </c>
      <c r="CA82">
        <f t="shared" si="41"/>
        <v>3.8888888888888888</v>
      </c>
      <c r="CB82">
        <f t="shared" si="42"/>
        <v>0.66666666666666652</v>
      </c>
      <c r="CC82">
        <f t="shared" si="43"/>
        <v>1</v>
      </c>
      <c r="CD82">
        <f t="shared" si="44"/>
        <v>1</v>
      </c>
      <c r="CE82">
        <f t="shared" si="37"/>
        <v>0.66666666666666652</v>
      </c>
      <c r="CF82" t="str">
        <f t="shared" si="45"/>
        <v>si</v>
      </c>
      <c r="CG82" t="str">
        <f t="shared" si="46"/>
        <v>si</v>
      </c>
      <c r="CH82" t="str">
        <f t="shared" si="47"/>
        <v>si</v>
      </c>
      <c r="CI82" t="str">
        <f t="shared" si="48"/>
        <v>no</v>
      </c>
    </row>
    <row r="83" spans="1:87" x14ac:dyDescent="0.2">
      <c r="A83">
        <v>118357024580</v>
      </c>
      <c r="B83">
        <v>451538865</v>
      </c>
      <c r="C83" s="1">
        <v>45106.684317129628</v>
      </c>
      <c r="D83" s="1">
        <v>45106.686724537038</v>
      </c>
      <c r="E83" t="s">
        <v>210</v>
      </c>
      <c r="J83">
        <v>597</v>
      </c>
      <c r="K83">
        <v>0</v>
      </c>
      <c r="L83">
        <v>2</v>
      </c>
      <c r="M83">
        <v>1</v>
      </c>
      <c r="N83">
        <v>0</v>
      </c>
      <c r="O83">
        <v>7</v>
      </c>
      <c r="P83">
        <v>7</v>
      </c>
      <c r="Q83">
        <v>7</v>
      </c>
      <c r="R83">
        <v>1</v>
      </c>
      <c r="S83">
        <v>1</v>
      </c>
      <c r="T83">
        <v>7</v>
      </c>
      <c r="U83">
        <v>7</v>
      </c>
      <c r="V83">
        <v>7</v>
      </c>
      <c r="W83">
        <v>7</v>
      </c>
      <c r="X83">
        <v>4</v>
      </c>
      <c r="Y83">
        <v>7</v>
      </c>
      <c r="Z83">
        <v>7</v>
      </c>
      <c r="AB83" t="s">
        <v>45</v>
      </c>
      <c r="AC83">
        <v>1</v>
      </c>
      <c r="AD83">
        <v>7</v>
      </c>
      <c r="AE83">
        <v>4</v>
      </c>
      <c r="AF83">
        <v>2</v>
      </c>
      <c r="AG83">
        <v>3</v>
      </c>
      <c r="AH83">
        <v>3</v>
      </c>
      <c r="AI83">
        <v>5</v>
      </c>
      <c r="AJ83">
        <v>7</v>
      </c>
      <c r="AK83">
        <v>7</v>
      </c>
      <c r="AL83">
        <v>7</v>
      </c>
      <c r="AM83">
        <v>2</v>
      </c>
      <c r="AN83">
        <v>6</v>
      </c>
      <c r="AO83">
        <v>6</v>
      </c>
      <c r="AP83">
        <v>7</v>
      </c>
      <c r="BC83">
        <v>5</v>
      </c>
      <c r="BD83">
        <v>5</v>
      </c>
      <c r="BE83">
        <v>5</v>
      </c>
      <c r="BF83">
        <v>5</v>
      </c>
      <c r="BG83">
        <v>5</v>
      </c>
      <c r="BH83">
        <v>5</v>
      </c>
      <c r="BI83">
        <v>2</v>
      </c>
      <c r="BJ83">
        <v>2</v>
      </c>
      <c r="BK83">
        <v>2</v>
      </c>
      <c r="BL83">
        <v>2</v>
      </c>
      <c r="BM83">
        <v>2</v>
      </c>
      <c r="BN83">
        <v>2</v>
      </c>
      <c r="BO83">
        <v>7</v>
      </c>
      <c r="BP83" s="9">
        <f t="shared" si="30"/>
        <v>7</v>
      </c>
      <c r="BQ83" s="10">
        <f t="shared" si="31"/>
        <v>5</v>
      </c>
      <c r="BR83" s="9">
        <f t="shared" si="32"/>
        <v>0</v>
      </c>
      <c r="BS83" s="10">
        <f t="shared" si="33"/>
        <v>0</v>
      </c>
      <c r="BT83" s="10">
        <f t="shared" si="34"/>
        <v>0</v>
      </c>
      <c r="BU83" s="10">
        <f t="shared" si="35"/>
        <v>0</v>
      </c>
      <c r="BV83" s="9">
        <f t="shared" si="36"/>
        <v>3</v>
      </c>
      <c r="BW83" s="9">
        <f t="shared" si="38"/>
        <v>3.4</v>
      </c>
      <c r="BX83" s="10" t="e">
        <f t="shared" si="39"/>
        <v>#DIV/0!</v>
      </c>
      <c r="BY83">
        <f t="shared" si="40"/>
        <v>9</v>
      </c>
      <c r="BZ83" t="str">
        <f>VLOOKUP(J83,Pre!$J$1:$BG$254,2,0)</f>
        <v>Unión por la Patria (Frente de Todos)</v>
      </c>
      <c r="CA83">
        <f t="shared" si="41"/>
        <v>3</v>
      </c>
      <c r="CB83">
        <f t="shared" si="42"/>
        <v>2</v>
      </c>
      <c r="CC83" t="str">
        <f t="shared" si="43"/>
        <v>N/A</v>
      </c>
      <c r="CD83">
        <f t="shared" si="44"/>
        <v>3</v>
      </c>
      <c r="CE83" t="str">
        <f t="shared" si="37"/>
        <v>N/A</v>
      </c>
      <c r="CF83" t="str">
        <f t="shared" si="45"/>
        <v>si</v>
      </c>
      <c r="CG83" t="str">
        <f t="shared" si="46"/>
        <v>no</v>
      </c>
      <c r="CH83" t="str">
        <f t="shared" si="47"/>
        <v>si</v>
      </c>
      <c r="CI83" t="str">
        <f t="shared" si="48"/>
        <v>no</v>
      </c>
    </row>
    <row r="84" spans="1:87" x14ac:dyDescent="0.2">
      <c r="A84">
        <v>118357015141</v>
      </c>
      <c r="B84">
        <v>451538865</v>
      </c>
      <c r="C84" s="1">
        <v>45106.67931712963</v>
      </c>
      <c r="D84" s="1">
        <v>45106.68209490741</v>
      </c>
      <c r="E84" t="s">
        <v>371</v>
      </c>
      <c r="J84">
        <v>265</v>
      </c>
      <c r="K84">
        <v>0</v>
      </c>
      <c r="L84">
        <v>2</v>
      </c>
      <c r="M84">
        <v>2</v>
      </c>
      <c r="N84">
        <v>0</v>
      </c>
      <c r="O84">
        <v>7</v>
      </c>
      <c r="P84">
        <v>1</v>
      </c>
      <c r="Q84">
        <v>7</v>
      </c>
      <c r="R84">
        <v>2</v>
      </c>
      <c r="S84">
        <v>2</v>
      </c>
      <c r="T84">
        <v>7</v>
      </c>
      <c r="U84">
        <v>6</v>
      </c>
      <c r="V84">
        <v>7</v>
      </c>
      <c r="W84">
        <v>7</v>
      </c>
      <c r="X84">
        <v>7</v>
      </c>
      <c r="Y84">
        <v>7</v>
      </c>
      <c r="Z84">
        <v>6</v>
      </c>
      <c r="AB84" t="s">
        <v>47</v>
      </c>
      <c r="AC84">
        <v>2</v>
      </c>
      <c r="AD84">
        <v>5</v>
      </c>
      <c r="AE84">
        <v>6</v>
      </c>
      <c r="AF84">
        <v>1</v>
      </c>
      <c r="AG84">
        <v>2</v>
      </c>
      <c r="AH84">
        <v>5</v>
      </c>
      <c r="AI84">
        <v>7</v>
      </c>
      <c r="AJ84">
        <v>6</v>
      </c>
      <c r="AK84">
        <v>4</v>
      </c>
      <c r="AL84">
        <v>6</v>
      </c>
      <c r="AM84">
        <v>5</v>
      </c>
      <c r="AN84">
        <v>7</v>
      </c>
      <c r="AO84">
        <v>6</v>
      </c>
      <c r="AP84">
        <v>6</v>
      </c>
      <c r="AQ84">
        <v>3</v>
      </c>
      <c r="AR84">
        <v>4</v>
      </c>
      <c r="AS84">
        <v>2</v>
      </c>
      <c r="BC84">
        <v>5</v>
      </c>
      <c r="BD84">
        <v>5</v>
      </c>
      <c r="BE84">
        <v>5</v>
      </c>
      <c r="BF84">
        <v>5</v>
      </c>
      <c r="BG84">
        <v>3</v>
      </c>
      <c r="BH84">
        <v>3</v>
      </c>
      <c r="BI84">
        <v>5</v>
      </c>
      <c r="BJ84">
        <v>5</v>
      </c>
      <c r="BK84">
        <v>5</v>
      </c>
      <c r="BL84">
        <v>5</v>
      </c>
      <c r="BM84">
        <v>1</v>
      </c>
      <c r="BN84">
        <v>3</v>
      </c>
      <c r="BO84">
        <v>4</v>
      </c>
      <c r="BP84" s="9">
        <f t="shared" si="30"/>
        <v>5.333333333333333</v>
      </c>
      <c r="BQ84" s="10">
        <f t="shared" si="31"/>
        <v>2</v>
      </c>
      <c r="BR84" s="9">
        <f t="shared" si="32"/>
        <v>1.3333333333333333</v>
      </c>
      <c r="BS84" s="10">
        <f t="shared" si="33"/>
        <v>0</v>
      </c>
      <c r="BT84" s="10">
        <f t="shared" si="34"/>
        <v>2</v>
      </c>
      <c r="BU84" s="10">
        <f t="shared" si="35"/>
        <v>2</v>
      </c>
      <c r="BV84" s="9">
        <f t="shared" si="36"/>
        <v>3.8888888888888888</v>
      </c>
      <c r="BW84" s="9">
        <f t="shared" si="38"/>
        <v>4.2</v>
      </c>
      <c r="BX84" s="10">
        <f t="shared" si="39"/>
        <v>3</v>
      </c>
      <c r="BY84">
        <f t="shared" si="40"/>
        <v>6</v>
      </c>
      <c r="BZ84" t="str">
        <f>VLOOKUP(J84,Pre!$J$1:$BG$254,2,0)</f>
        <v>Juntos por el Cambio</v>
      </c>
      <c r="CA84">
        <f t="shared" si="41"/>
        <v>3.8888888888888888</v>
      </c>
      <c r="CB84">
        <f t="shared" si="42"/>
        <v>2</v>
      </c>
      <c r="CC84">
        <f t="shared" si="43"/>
        <v>4</v>
      </c>
      <c r="CD84">
        <f t="shared" si="44"/>
        <v>4</v>
      </c>
      <c r="CE84">
        <f t="shared" si="37"/>
        <v>2</v>
      </c>
      <c r="CF84" t="str">
        <f t="shared" si="45"/>
        <v>si</v>
      </c>
      <c r="CG84" t="str">
        <f t="shared" si="46"/>
        <v>si</v>
      </c>
      <c r="CH84" t="str">
        <f t="shared" si="47"/>
        <v>si</v>
      </c>
      <c r="CI84" t="str">
        <f t="shared" si="48"/>
        <v>no</v>
      </c>
    </row>
    <row r="85" spans="1:87" x14ac:dyDescent="0.2">
      <c r="A85">
        <v>118357015197</v>
      </c>
      <c r="B85">
        <v>451538865</v>
      </c>
      <c r="C85" s="1">
        <v>45106.679259259261</v>
      </c>
      <c r="D85" s="1">
        <v>45106.682939814818</v>
      </c>
      <c r="E85" t="s">
        <v>369</v>
      </c>
      <c r="J85">
        <v>209</v>
      </c>
      <c r="K85">
        <v>0</v>
      </c>
      <c r="L85">
        <v>2</v>
      </c>
      <c r="M85">
        <v>1</v>
      </c>
      <c r="N85">
        <v>1</v>
      </c>
      <c r="O85">
        <v>7</v>
      </c>
      <c r="P85">
        <v>1</v>
      </c>
      <c r="Q85">
        <v>7</v>
      </c>
      <c r="R85">
        <v>1</v>
      </c>
      <c r="S85">
        <v>1</v>
      </c>
      <c r="T85">
        <v>7</v>
      </c>
      <c r="U85">
        <v>7</v>
      </c>
      <c r="V85">
        <v>5</v>
      </c>
      <c r="W85">
        <v>5</v>
      </c>
      <c r="X85">
        <v>7</v>
      </c>
      <c r="Y85">
        <v>7</v>
      </c>
      <c r="Z85">
        <v>3</v>
      </c>
      <c r="AA85" t="s">
        <v>370</v>
      </c>
      <c r="AB85" t="s">
        <v>45</v>
      </c>
      <c r="AC85">
        <v>1</v>
      </c>
      <c r="AD85">
        <v>7</v>
      </c>
      <c r="AE85">
        <v>2</v>
      </c>
      <c r="AF85">
        <v>3</v>
      </c>
      <c r="AG85">
        <v>1</v>
      </c>
      <c r="AH85">
        <v>3</v>
      </c>
      <c r="AI85">
        <v>5</v>
      </c>
      <c r="AJ85">
        <v>7</v>
      </c>
      <c r="AK85">
        <v>2</v>
      </c>
      <c r="AL85">
        <v>4</v>
      </c>
      <c r="AM85">
        <v>3</v>
      </c>
      <c r="AN85">
        <v>7</v>
      </c>
      <c r="AO85">
        <v>6</v>
      </c>
      <c r="AP85">
        <v>3</v>
      </c>
      <c r="BC85">
        <v>4</v>
      </c>
      <c r="BD85">
        <v>6</v>
      </c>
      <c r="BE85">
        <v>6</v>
      </c>
      <c r="BF85">
        <v>4</v>
      </c>
      <c r="BG85">
        <v>6</v>
      </c>
      <c r="BH85">
        <v>6</v>
      </c>
      <c r="BI85">
        <v>4</v>
      </c>
      <c r="BJ85">
        <v>6</v>
      </c>
      <c r="BK85">
        <v>6</v>
      </c>
      <c r="BL85">
        <v>4</v>
      </c>
      <c r="BM85">
        <v>6</v>
      </c>
      <c r="BN85">
        <v>6</v>
      </c>
      <c r="BO85">
        <v>7</v>
      </c>
      <c r="BP85" s="9">
        <f t="shared" si="30"/>
        <v>4.333333333333333</v>
      </c>
      <c r="BQ85" s="10">
        <f t="shared" si="31"/>
        <v>1</v>
      </c>
      <c r="BR85" s="9" t="str">
        <f t="shared" si="32"/>
        <v>N/A</v>
      </c>
      <c r="BS85" s="10" t="str">
        <f t="shared" si="33"/>
        <v>N/A</v>
      </c>
      <c r="BT85" s="10" t="str">
        <f t="shared" si="34"/>
        <v>N/A</v>
      </c>
      <c r="BU85" s="10" t="str">
        <f t="shared" si="35"/>
        <v>N/A</v>
      </c>
      <c r="BV85" s="9" t="str">
        <f t="shared" si="36"/>
        <v>N/A</v>
      </c>
      <c r="BW85" s="9">
        <f t="shared" si="38"/>
        <v>2.8</v>
      </c>
      <c r="BX85" s="10" t="e">
        <f t="shared" si="39"/>
        <v>#DIV/0!</v>
      </c>
      <c r="BY85">
        <f t="shared" si="40"/>
        <v>0</v>
      </c>
      <c r="BZ85" t="str">
        <f>VLOOKUP(J85,Pre!$J$1:$BG$254,2,0)</f>
        <v>NS/NC</v>
      </c>
      <c r="CA85" t="str">
        <f t="shared" si="41"/>
        <v>N/A</v>
      </c>
      <c r="CB85" t="str">
        <f t="shared" si="42"/>
        <v>N/A</v>
      </c>
      <c r="CC85" t="str">
        <f t="shared" si="43"/>
        <v>N/A</v>
      </c>
      <c r="CD85">
        <f t="shared" si="44"/>
        <v>0</v>
      </c>
      <c r="CE85" t="str">
        <f t="shared" si="37"/>
        <v>N/A</v>
      </c>
      <c r="CF85" t="str">
        <f t="shared" si="45"/>
        <v>si</v>
      </c>
      <c r="CG85" t="str">
        <f t="shared" si="46"/>
        <v>no</v>
      </c>
      <c r="CH85" t="str">
        <f t="shared" si="47"/>
        <v>si</v>
      </c>
      <c r="CI85" t="str">
        <f t="shared" si="48"/>
        <v>no</v>
      </c>
    </row>
    <row r="86" spans="1:87" x14ac:dyDescent="0.2">
      <c r="A86">
        <v>118356654076</v>
      </c>
      <c r="B86">
        <v>451538865</v>
      </c>
      <c r="C86" s="1">
        <v>45106.432395833333</v>
      </c>
      <c r="D86" s="1">
        <v>45106.435763888891</v>
      </c>
      <c r="E86" t="s">
        <v>372</v>
      </c>
      <c r="J86">
        <v>437</v>
      </c>
      <c r="K86">
        <v>0</v>
      </c>
      <c r="L86">
        <v>3</v>
      </c>
      <c r="M86">
        <v>1</v>
      </c>
      <c r="N86">
        <v>0</v>
      </c>
      <c r="O86">
        <v>7</v>
      </c>
      <c r="P86">
        <v>1</v>
      </c>
      <c r="Q86">
        <v>7</v>
      </c>
      <c r="R86">
        <v>2</v>
      </c>
      <c r="S86">
        <v>2</v>
      </c>
      <c r="T86">
        <v>7</v>
      </c>
      <c r="U86">
        <v>7</v>
      </c>
      <c r="V86">
        <v>6</v>
      </c>
      <c r="W86">
        <v>6</v>
      </c>
      <c r="X86">
        <v>6</v>
      </c>
      <c r="Y86">
        <v>6</v>
      </c>
      <c r="Z86">
        <v>7</v>
      </c>
      <c r="AB86" t="s">
        <v>41</v>
      </c>
      <c r="AC86">
        <v>3</v>
      </c>
      <c r="AD86">
        <v>4</v>
      </c>
      <c r="AE86">
        <v>3</v>
      </c>
      <c r="AF86">
        <v>1</v>
      </c>
      <c r="AG86">
        <v>3</v>
      </c>
      <c r="AH86">
        <v>3</v>
      </c>
      <c r="AI86">
        <v>5</v>
      </c>
      <c r="AJ86">
        <v>7</v>
      </c>
      <c r="AK86">
        <v>7</v>
      </c>
      <c r="AL86">
        <v>7</v>
      </c>
      <c r="AM86">
        <v>7</v>
      </c>
      <c r="AN86">
        <v>2</v>
      </c>
      <c r="AO86">
        <v>2</v>
      </c>
      <c r="AP86">
        <v>7</v>
      </c>
      <c r="BC86">
        <v>5</v>
      </c>
      <c r="BD86">
        <v>5</v>
      </c>
      <c r="BE86">
        <v>5</v>
      </c>
      <c r="BF86">
        <v>3</v>
      </c>
      <c r="BG86">
        <v>3</v>
      </c>
      <c r="BH86">
        <v>4</v>
      </c>
      <c r="BI86">
        <v>4</v>
      </c>
      <c r="BJ86">
        <v>3</v>
      </c>
      <c r="BK86">
        <v>4</v>
      </c>
      <c r="BL86">
        <v>1</v>
      </c>
      <c r="BM86">
        <v>1</v>
      </c>
      <c r="BN86">
        <v>1</v>
      </c>
      <c r="BO86">
        <v>9</v>
      </c>
      <c r="BP86" s="9">
        <f t="shared" si="30"/>
        <v>7</v>
      </c>
      <c r="BQ86" s="10">
        <f t="shared" si="31"/>
        <v>0</v>
      </c>
      <c r="BR86" s="9" t="str">
        <f t="shared" si="32"/>
        <v>N/A</v>
      </c>
      <c r="BS86" s="10" t="str">
        <f t="shared" si="33"/>
        <v>N/A</v>
      </c>
      <c r="BT86" s="10" t="str">
        <f t="shared" si="34"/>
        <v>N/A</v>
      </c>
      <c r="BU86" s="10" t="str">
        <f t="shared" si="35"/>
        <v>N/A</v>
      </c>
      <c r="BV86" s="9" t="str">
        <f t="shared" si="36"/>
        <v>N/A</v>
      </c>
      <c r="BW86" s="9">
        <f t="shared" si="38"/>
        <v>3</v>
      </c>
      <c r="BX86" s="10" t="e">
        <f t="shared" si="39"/>
        <v>#DIV/0!</v>
      </c>
      <c r="BY86">
        <f t="shared" si="40"/>
        <v>12</v>
      </c>
      <c r="BZ86" t="str">
        <f>VLOOKUP(J86,Pre!$J$1:$BG$254,2,0)</f>
        <v>Voto en blanco / Nulo</v>
      </c>
      <c r="CA86" t="str">
        <f t="shared" si="41"/>
        <v>N/A</v>
      </c>
      <c r="CB86" t="str">
        <f t="shared" si="42"/>
        <v>N/A</v>
      </c>
      <c r="CC86" t="str">
        <f t="shared" si="43"/>
        <v>N/A</v>
      </c>
      <c r="CD86">
        <f t="shared" si="44"/>
        <v>4</v>
      </c>
      <c r="CE86" t="str">
        <f t="shared" si="37"/>
        <v>N/A</v>
      </c>
      <c r="CF86" t="str">
        <f t="shared" si="45"/>
        <v>si</v>
      </c>
      <c r="CG86" t="str">
        <f t="shared" si="46"/>
        <v>no</v>
      </c>
      <c r="CH86" t="str">
        <f t="shared" si="47"/>
        <v>si</v>
      </c>
      <c r="CI86" t="str">
        <f t="shared" si="48"/>
        <v>no</v>
      </c>
    </row>
    <row r="87" spans="1:87" x14ac:dyDescent="0.2">
      <c r="A87">
        <v>118356653762</v>
      </c>
      <c r="B87">
        <v>451538865</v>
      </c>
      <c r="C87" s="1">
        <v>45106.432187500002</v>
      </c>
      <c r="D87" s="1">
        <v>45106.433831018519</v>
      </c>
      <c r="E87" t="s">
        <v>249</v>
      </c>
      <c r="J87">
        <v>257</v>
      </c>
      <c r="K87">
        <v>0</v>
      </c>
      <c r="L87">
        <v>3</v>
      </c>
      <c r="M87">
        <v>3</v>
      </c>
      <c r="N87">
        <v>0</v>
      </c>
      <c r="O87">
        <v>7</v>
      </c>
      <c r="P87">
        <v>1</v>
      </c>
      <c r="Q87">
        <v>7</v>
      </c>
      <c r="R87">
        <v>1</v>
      </c>
      <c r="S87">
        <v>1</v>
      </c>
      <c r="T87">
        <v>7</v>
      </c>
      <c r="U87">
        <v>7</v>
      </c>
      <c r="V87">
        <v>7</v>
      </c>
      <c r="W87">
        <v>7</v>
      </c>
      <c r="X87">
        <v>7</v>
      </c>
      <c r="Y87">
        <v>7</v>
      </c>
      <c r="Z87">
        <v>5</v>
      </c>
      <c r="AB87" t="s">
        <v>45</v>
      </c>
      <c r="AC87">
        <v>1</v>
      </c>
      <c r="AD87">
        <v>7</v>
      </c>
      <c r="AE87">
        <v>1</v>
      </c>
      <c r="AF87">
        <v>1</v>
      </c>
      <c r="AG87">
        <v>5</v>
      </c>
      <c r="AH87">
        <v>7</v>
      </c>
      <c r="AI87">
        <v>3</v>
      </c>
      <c r="AJ87">
        <v>7</v>
      </c>
      <c r="AK87">
        <v>7</v>
      </c>
      <c r="AL87">
        <v>7</v>
      </c>
      <c r="AM87">
        <v>4</v>
      </c>
      <c r="AN87">
        <v>7</v>
      </c>
      <c r="AO87">
        <v>3</v>
      </c>
      <c r="AP87">
        <v>7</v>
      </c>
      <c r="BC87">
        <v>5</v>
      </c>
      <c r="BD87">
        <v>6</v>
      </c>
      <c r="BE87">
        <v>6</v>
      </c>
      <c r="BF87">
        <v>6</v>
      </c>
      <c r="BG87">
        <v>1</v>
      </c>
      <c r="BH87">
        <v>6</v>
      </c>
      <c r="BI87">
        <v>1</v>
      </c>
      <c r="BJ87">
        <v>1</v>
      </c>
      <c r="BK87">
        <v>1</v>
      </c>
      <c r="BL87">
        <v>6</v>
      </c>
      <c r="BM87">
        <v>6</v>
      </c>
      <c r="BN87">
        <v>6</v>
      </c>
      <c r="BO87">
        <v>8</v>
      </c>
      <c r="BP87" s="9">
        <f t="shared" si="30"/>
        <v>7</v>
      </c>
      <c r="BQ87" s="10">
        <f t="shared" si="31"/>
        <v>7</v>
      </c>
      <c r="BR87" s="9">
        <f t="shared" si="32"/>
        <v>1.3333333333333333</v>
      </c>
      <c r="BS87" s="10">
        <f t="shared" si="33"/>
        <v>-1</v>
      </c>
      <c r="BT87" s="10">
        <f t="shared" si="34"/>
        <v>5</v>
      </c>
      <c r="BU87" s="10">
        <f t="shared" si="35"/>
        <v>0</v>
      </c>
      <c r="BV87" s="9">
        <f t="shared" si="36"/>
        <v>3.7777777777777777</v>
      </c>
      <c r="BW87" s="9">
        <f t="shared" si="38"/>
        <v>3.4</v>
      </c>
      <c r="BX87" s="10" t="e">
        <f t="shared" si="39"/>
        <v>#DIV/0!</v>
      </c>
      <c r="BY87">
        <f t="shared" si="40"/>
        <v>15</v>
      </c>
      <c r="BZ87" t="str">
        <f>VLOOKUP(J87,Pre!$J$1:$BG$254,2,0)</f>
        <v>Juntos por el Cambio</v>
      </c>
      <c r="CA87">
        <f t="shared" si="41"/>
        <v>3.7777777777777777</v>
      </c>
      <c r="CB87">
        <f t="shared" si="42"/>
        <v>3.3333333333333335</v>
      </c>
      <c r="CC87" t="str">
        <f t="shared" si="43"/>
        <v>N/A</v>
      </c>
      <c r="CD87">
        <f t="shared" si="44"/>
        <v>5</v>
      </c>
      <c r="CE87" t="str">
        <f t="shared" si="37"/>
        <v>N/A</v>
      </c>
      <c r="CF87" t="str">
        <f t="shared" si="45"/>
        <v>si</v>
      </c>
      <c r="CG87" t="str">
        <f t="shared" si="46"/>
        <v>si</v>
      </c>
      <c r="CH87" t="str">
        <f t="shared" si="47"/>
        <v>si</v>
      </c>
      <c r="CI87" t="str">
        <f t="shared" si="48"/>
        <v>no</v>
      </c>
    </row>
    <row r="88" spans="1:87" x14ac:dyDescent="0.2">
      <c r="A88">
        <v>118356178004</v>
      </c>
      <c r="B88">
        <v>451538865</v>
      </c>
      <c r="C88" s="1">
        <v>45105.771678240744</v>
      </c>
      <c r="D88" s="1">
        <v>45105.775567129633</v>
      </c>
      <c r="E88" t="s">
        <v>271</v>
      </c>
      <c r="J88">
        <v>317</v>
      </c>
      <c r="K88">
        <v>2</v>
      </c>
      <c r="L88">
        <v>3</v>
      </c>
      <c r="M88">
        <v>2</v>
      </c>
      <c r="N88">
        <v>0</v>
      </c>
      <c r="O88">
        <v>7</v>
      </c>
      <c r="P88">
        <v>1</v>
      </c>
      <c r="Q88">
        <v>7</v>
      </c>
      <c r="R88">
        <v>1</v>
      </c>
      <c r="S88">
        <v>1</v>
      </c>
      <c r="T88">
        <v>7</v>
      </c>
      <c r="U88">
        <v>7</v>
      </c>
      <c r="V88">
        <v>7</v>
      </c>
      <c r="W88">
        <v>7</v>
      </c>
      <c r="X88">
        <v>7</v>
      </c>
      <c r="Y88">
        <v>7</v>
      </c>
      <c r="Z88">
        <v>7</v>
      </c>
      <c r="AB88" t="s">
        <v>49</v>
      </c>
      <c r="AC88">
        <v>3</v>
      </c>
      <c r="AD88">
        <v>3</v>
      </c>
      <c r="AE88">
        <v>4</v>
      </c>
      <c r="AF88">
        <v>4</v>
      </c>
      <c r="AG88">
        <v>4</v>
      </c>
      <c r="AH88">
        <v>4</v>
      </c>
      <c r="AI88">
        <v>5</v>
      </c>
      <c r="AJ88">
        <v>6</v>
      </c>
      <c r="AK88">
        <v>3</v>
      </c>
      <c r="AL88">
        <v>7</v>
      </c>
      <c r="AM88">
        <v>3</v>
      </c>
      <c r="AN88">
        <v>6</v>
      </c>
      <c r="AO88">
        <v>4</v>
      </c>
      <c r="AP88">
        <v>7</v>
      </c>
      <c r="AW88">
        <v>2</v>
      </c>
      <c r="AX88">
        <v>4</v>
      </c>
      <c r="AY88">
        <v>4</v>
      </c>
      <c r="BC88">
        <v>4</v>
      </c>
      <c r="BD88">
        <v>5</v>
      </c>
      <c r="BE88">
        <v>5</v>
      </c>
      <c r="BF88">
        <v>3</v>
      </c>
      <c r="BG88">
        <v>3</v>
      </c>
      <c r="BH88">
        <v>3</v>
      </c>
      <c r="BI88">
        <v>4</v>
      </c>
      <c r="BJ88">
        <v>5</v>
      </c>
      <c r="BK88">
        <v>5</v>
      </c>
      <c r="BL88">
        <v>3</v>
      </c>
      <c r="BM88">
        <v>3</v>
      </c>
      <c r="BN88">
        <v>3</v>
      </c>
      <c r="BO88">
        <v>9</v>
      </c>
      <c r="BP88" s="9">
        <f t="shared" si="30"/>
        <v>5.333333333333333</v>
      </c>
      <c r="BQ88" s="10">
        <f t="shared" si="31"/>
        <v>6</v>
      </c>
      <c r="BR88" s="9">
        <f t="shared" si="32"/>
        <v>2</v>
      </c>
      <c r="BS88" s="10">
        <f t="shared" si="33"/>
        <v>1</v>
      </c>
      <c r="BT88" s="10">
        <f t="shared" si="34"/>
        <v>2</v>
      </c>
      <c r="BU88" s="10">
        <f t="shared" si="35"/>
        <v>2</v>
      </c>
      <c r="BV88" s="9">
        <f t="shared" si="36"/>
        <v>3.5555555555555554</v>
      </c>
      <c r="BW88" s="9">
        <f t="shared" si="38"/>
        <v>4.2</v>
      </c>
      <c r="BX88" s="10">
        <f t="shared" si="39"/>
        <v>3.3333333333333335</v>
      </c>
      <c r="BY88">
        <f t="shared" si="40"/>
        <v>5</v>
      </c>
      <c r="BZ88" t="str">
        <f>VLOOKUP(J88,Pre!$J$1:$BG$254,2,0)</f>
        <v>La Libertad Avanza</v>
      </c>
      <c r="CA88">
        <f t="shared" si="41"/>
        <v>3.5555555555555554</v>
      </c>
      <c r="CB88">
        <f t="shared" si="42"/>
        <v>1.3333333333333335</v>
      </c>
      <c r="CC88">
        <f t="shared" si="43"/>
        <v>2</v>
      </c>
      <c r="CD88">
        <f t="shared" si="44"/>
        <v>2</v>
      </c>
      <c r="CE88">
        <f t="shared" si="37"/>
        <v>1.666666666666667</v>
      </c>
      <c r="CF88" t="str">
        <f t="shared" si="45"/>
        <v>si</v>
      </c>
      <c r="CG88" t="str">
        <f t="shared" si="46"/>
        <v>si</v>
      </c>
      <c r="CH88" t="str">
        <f t="shared" si="47"/>
        <v>si</v>
      </c>
      <c r="CI88" t="str">
        <f t="shared" si="48"/>
        <v>si</v>
      </c>
    </row>
    <row r="89" spans="1:87" x14ac:dyDescent="0.2">
      <c r="A89">
        <v>118356177563</v>
      </c>
      <c r="B89">
        <v>451538865</v>
      </c>
      <c r="C89" s="1">
        <v>45105.770868055559</v>
      </c>
      <c r="D89" s="1">
        <v>45105.773368055554</v>
      </c>
      <c r="E89" t="s">
        <v>267</v>
      </c>
      <c r="J89">
        <v>145</v>
      </c>
      <c r="K89">
        <v>3</v>
      </c>
      <c r="L89">
        <v>2</v>
      </c>
      <c r="M89">
        <v>2</v>
      </c>
      <c r="N89">
        <v>1</v>
      </c>
      <c r="O89">
        <v>7</v>
      </c>
      <c r="P89">
        <v>1</v>
      </c>
      <c r="Q89">
        <v>7</v>
      </c>
      <c r="R89">
        <v>1</v>
      </c>
      <c r="S89">
        <v>1</v>
      </c>
      <c r="T89">
        <v>7</v>
      </c>
      <c r="U89">
        <v>4</v>
      </c>
      <c r="V89">
        <v>7</v>
      </c>
      <c r="W89">
        <v>7</v>
      </c>
      <c r="X89">
        <v>7</v>
      </c>
      <c r="Y89">
        <v>7</v>
      </c>
      <c r="Z89">
        <v>7</v>
      </c>
      <c r="AB89" t="s">
        <v>41</v>
      </c>
      <c r="AC89">
        <v>1</v>
      </c>
      <c r="AD89">
        <v>7</v>
      </c>
      <c r="AE89">
        <v>7</v>
      </c>
      <c r="AF89">
        <v>5</v>
      </c>
      <c r="AG89">
        <v>1</v>
      </c>
      <c r="AH89">
        <v>7</v>
      </c>
      <c r="AI89">
        <v>5</v>
      </c>
      <c r="AJ89">
        <v>7</v>
      </c>
      <c r="AK89">
        <v>4</v>
      </c>
      <c r="AL89">
        <v>4</v>
      </c>
      <c r="AM89">
        <v>4</v>
      </c>
      <c r="AN89">
        <v>7</v>
      </c>
      <c r="AO89">
        <v>1</v>
      </c>
      <c r="AP89">
        <v>7</v>
      </c>
      <c r="BC89">
        <v>1</v>
      </c>
      <c r="BD89">
        <v>1</v>
      </c>
      <c r="BE89">
        <v>1</v>
      </c>
      <c r="BF89">
        <v>5</v>
      </c>
      <c r="BG89">
        <v>5</v>
      </c>
      <c r="BH89">
        <v>5</v>
      </c>
      <c r="BI89">
        <v>1</v>
      </c>
      <c r="BJ89">
        <v>1</v>
      </c>
      <c r="BK89">
        <v>1</v>
      </c>
      <c r="BL89">
        <v>5</v>
      </c>
      <c r="BM89">
        <v>5</v>
      </c>
      <c r="BN89">
        <v>5</v>
      </c>
      <c r="BO89">
        <v>8</v>
      </c>
      <c r="BP89" s="9">
        <f t="shared" si="30"/>
        <v>5</v>
      </c>
      <c r="BQ89" s="10">
        <f t="shared" si="31"/>
        <v>9</v>
      </c>
      <c r="BR89" s="9" t="str">
        <f t="shared" si="32"/>
        <v>N/A</v>
      </c>
      <c r="BS89" s="10" t="str">
        <f t="shared" si="33"/>
        <v>N/A</v>
      </c>
      <c r="BT89" s="10" t="str">
        <f t="shared" si="34"/>
        <v>N/A</v>
      </c>
      <c r="BU89" s="10" t="str">
        <f t="shared" si="35"/>
        <v>N/A</v>
      </c>
      <c r="BV89" s="9" t="str">
        <f t="shared" si="36"/>
        <v>N/A</v>
      </c>
      <c r="BW89" s="9">
        <f t="shared" si="38"/>
        <v>5</v>
      </c>
      <c r="BX89" s="10" t="e">
        <f t="shared" si="39"/>
        <v>#DIV/0!</v>
      </c>
      <c r="BY89">
        <f t="shared" si="40"/>
        <v>12</v>
      </c>
      <c r="BZ89" t="str">
        <f>VLOOKUP(J89,Pre!$J$1:$BG$254,2,0)</f>
        <v>Voto en blanco / Nulo</v>
      </c>
      <c r="CA89" t="str">
        <f t="shared" si="41"/>
        <v>N/A</v>
      </c>
      <c r="CB89" t="str">
        <f t="shared" si="42"/>
        <v>N/A</v>
      </c>
      <c r="CC89" t="str">
        <f t="shared" si="43"/>
        <v>N/A</v>
      </c>
      <c r="CD89">
        <f t="shared" si="44"/>
        <v>4</v>
      </c>
      <c r="CE89" t="str">
        <f t="shared" si="37"/>
        <v>N/A</v>
      </c>
      <c r="CF89" t="str">
        <f t="shared" si="45"/>
        <v>si</v>
      </c>
      <c r="CG89" t="str">
        <f t="shared" si="46"/>
        <v>si</v>
      </c>
      <c r="CH89" t="str">
        <f t="shared" si="47"/>
        <v>si</v>
      </c>
      <c r="CI89" t="str">
        <f t="shared" si="48"/>
        <v>si</v>
      </c>
    </row>
    <row r="90" spans="1:87" x14ac:dyDescent="0.2">
      <c r="A90">
        <v>118356171642</v>
      </c>
      <c r="B90">
        <v>451538865</v>
      </c>
      <c r="C90" s="1">
        <v>45105.764780092592</v>
      </c>
      <c r="D90" s="1">
        <v>45105.767476851855</v>
      </c>
      <c r="E90" t="s">
        <v>373</v>
      </c>
      <c r="J90">
        <v>393</v>
      </c>
      <c r="K90">
        <v>1</v>
      </c>
      <c r="L90">
        <v>1</v>
      </c>
      <c r="M90">
        <v>3</v>
      </c>
      <c r="N90">
        <v>0</v>
      </c>
      <c r="O90">
        <v>7</v>
      </c>
      <c r="P90">
        <v>1</v>
      </c>
      <c r="Q90">
        <v>7</v>
      </c>
      <c r="R90">
        <v>1</v>
      </c>
      <c r="S90">
        <v>1</v>
      </c>
      <c r="T90">
        <v>7</v>
      </c>
      <c r="U90">
        <v>7</v>
      </c>
      <c r="V90">
        <v>7</v>
      </c>
      <c r="W90">
        <v>7</v>
      </c>
      <c r="X90">
        <v>7</v>
      </c>
      <c r="Y90">
        <v>7</v>
      </c>
      <c r="Z90">
        <v>4</v>
      </c>
      <c r="AB90" t="s">
        <v>43</v>
      </c>
      <c r="AC90">
        <v>7</v>
      </c>
      <c r="AD90">
        <v>7</v>
      </c>
      <c r="AE90">
        <v>4</v>
      </c>
      <c r="AF90">
        <v>7</v>
      </c>
      <c r="AG90">
        <v>1</v>
      </c>
      <c r="AH90">
        <v>7</v>
      </c>
      <c r="AI90">
        <v>2</v>
      </c>
      <c r="AJ90">
        <v>7</v>
      </c>
      <c r="AK90">
        <v>7</v>
      </c>
      <c r="AL90">
        <v>7</v>
      </c>
      <c r="AM90">
        <v>1</v>
      </c>
      <c r="AN90">
        <v>7</v>
      </c>
      <c r="AO90">
        <v>1</v>
      </c>
      <c r="AP90">
        <v>7</v>
      </c>
      <c r="AZ90">
        <v>4</v>
      </c>
      <c r="BA90">
        <v>5</v>
      </c>
      <c r="BB90">
        <v>5</v>
      </c>
      <c r="BC90">
        <v>5</v>
      </c>
      <c r="BD90">
        <v>2</v>
      </c>
      <c r="BE90">
        <v>4</v>
      </c>
      <c r="BF90">
        <v>6</v>
      </c>
      <c r="BG90">
        <v>5</v>
      </c>
      <c r="BH90">
        <v>6</v>
      </c>
      <c r="BI90">
        <v>3</v>
      </c>
      <c r="BJ90">
        <v>2</v>
      </c>
      <c r="BK90">
        <v>2</v>
      </c>
      <c r="BL90">
        <v>6</v>
      </c>
      <c r="BM90">
        <v>6</v>
      </c>
      <c r="BN90">
        <v>6</v>
      </c>
      <c r="BO90">
        <v>8</v>
      </c>
      <c r="BP90" s="9">
        <f t="shared" si="30"/>
        <v>7</v>
      </c>
      <c r="BQ90" s="10">
        <f t="shared" si="31"/>
        <v>12</v>
      </c>
      <c r="BR90" s="9">
        <f t="shared" si="32"/>
        <v>3.6666666666666665</v>
      </c>
      <c r="BS90" s="10">
        <f t="shared" si="33"/>
        <v>3</v>
      </c>
      <c r="BT90" s="10">
        <f t="shared" si="34"/>
        <v>4</v>
      </c>
      <c r="BU90" s="10">
        <f t="shared" si="35"/>
        <v>4</v>
      </c>
      <c r="BV90" s="9">
        <f t="shared" si="36"/>
        <v>3.8888888888888888</v>
      </c>
      <c r="BW90" s="9">
        <f t="shared" si="38"/>
        <v>4.2</v>
      </c>
      <c r="BX90" s="10">
        <f t="shared" si="39"/>
        <v>4.666666666666667</v>
      </c>
      <c r="BY90">
        <f t="shared" si="40"/>
        <v>11</v>
      </c>
      <c r="BZ90" t="str">
        <f>VLOOKUP(J90,Pre!$J$1:$BG$254,2,0)</f>
        <v>Frente de Izquierda</v>
      </c>
      <c r="CA90">
        <f t="shared" si="41"/>
        <v>3.8888888888888888</v>
      </c>
      <c r="CB90">
        <f t="shared" si="42"/>
        <v>3</v>
      </c>
      <c r="CC90">
        <f t="shared" si="43"/>
        <v>4</v>
      </c>
      <c r="CD90">
        <f t="shared" si="44"/>
        <v>4</v>
      </c>
      <c r="CE90">
        <f t="shared" si="37"/>
        <v>3.6666666666666665</v>
      </c>
      <c r="CF90" t="str">
        <f t="shared" si="45"/>
        <v>no</v>
      </c>
      <c r="CG90" t="str">
        <f t="shared" si="46"/>
        <v>si</v>
      </c>
      <c r="CH90" t="str">
        <f t="shared" si="47"/>
        <v>si</v>
      </c>
      <c r="CI90" t="str">
        <f t="shared" si="48"/>
        <v>no</v>
      </c>
    </row>
    <row r="91" spans="1:87" x14ac:dyDescent="0.2">
      <c r="A91">
        <v>118356171682</v>
      </c>
      <c r="B91">
        <v>451538865</v>
      </c>
      <c r="C91" s="1">
        <v>45105.764756944445</v>
      </c>
      <c r="D91" s="1">
        <v>45105.766747685186</v>
      </c>
      <c r="E91" t="s">
        <v>261</v>
      </c>
      <c r="J91">
        <v>225</v>
      </c>
      <c r="K91">
        <v>1</v>
      </c>
      <c r="L91">
        <v>1</v>
      </c>
      <c r="M91">
        <v>3</v>
      </c>
      <c r="N91">
        <v>0</v>
      </c>
      <c r="O91">
        <v>6</v>
      </c>
      <c r="P91">
        <v>2</v>
      </c>
      <c r="Q91">
        <v>6</v>
      </c>
      <c r="R91">
        <v>2</v>
      </c>
      <c r="S91">
        <v>2</v>
      </c>
      <c r="T91">
        <v>6</v>
      </c>
      <c r="U91">
        <v>6</v>
      </c>
      <c r="V91">
        <v>6</v>
      </c>
      <c r="W91">
        <v>5</v>
      </c>
      <c r="X91">
        <v>6</v>
      </c>
      <c r="Y91">
        <v>6</v>
      </c>
      <c r="Z91">
        <v>5</v>
      </c>
      <c r="AB91" t="s">
        <v>49</v>
      </c>
      <c r="AC91">
        <v>2</v>
      </c>
      <c r="AD91">
        <v>6</v>
      </c>
      <c r="AE91">
        <v>4</v>
      </c>
      <c r="AF91">
        <v>1</v>
      </c>
      <c r="AG91">
        <v>6</v>
      </c>
      <c r="AH91">
        <v>2</v>
      </c>
      <c r="AI91">
        <v>2</v>
      </c>
      <c r="AJ91">
        <v>5</v>
      </c>
      <c r="AK91">
        <v>5</v>
      </c>
      <c r="AL91">
        <v>3</v>
      </c>
      <c r="AM91">
        <v>2</v>
      </c>
      <c r="AN91">
        <v>7</v>
      </c>
      <c r="AO91">
        <v>2</v>
      </c>
      <c r="AP91">
        <v>7</v>
      </c>
      <c r="AW91">
        <v>5</v>
      </c>
      <c r="AX91">
        <v>5</v>
      </c>
      <c r="AY91">
        <v>2</v>
      </c>
      <c r="BC91">
        <v>4</v>
      </c>
      <c r="BD91">
        <v>5</v>
      </c>
      <c r="BE91">
        <v>5</v>
      </c>
      <c r="BF91">
        <v>3</v>
      </c>
      <c r="BG91">
        <v>3</v>
      </c>
      <c r="BH91">
        <v>4</v>
      </c>
      <c r="BI91">
        <v>5</v>
      </c>
      <c r="BJ91">
        <v>5</v>
      </c>
      <c r="BK91">
        <v>5</v>
      </c>
      <c r="BL91">
        <v>2</v>
      </c>
      <c r="BM91">
        <v>3</v>
      </c>
      <c r="BN91">
        <v>4</v>
      </c>
      <c r="BO91">
        <v>7</v>
      </c>
      <c r="BP91" s="9">
        <f t="shared" si="30"/>
        <v>4.333333333333333</v>
      </c>
      <c r="BQ91" s="10">
        <f t="shared" si="31"/>
        <v>10</v>
      </c>
      <c r="BR91" s="9">
        <f t="shared" si="32"/>
        <v>2</v>
      </c>
      <c r="BS91" s="10">
        <f t="shared" si="33"/>
        <v>3</v>
      </c>
      <c r="BT91" s="10">
        <f t="shared" si="34"/>
        <v>2</v>
      </c>
      <c r="BU91" s="10">
        <f t="shared" si="35"/>
        <v>1</v>
      </c>
      <c r="BV91" s="9">
        <f t="shared" si="36"/>
        <v>3.6666666666666665</v>
      </c>
      <c r="BW91" s="9">
        <f t="shared" si="38"/>
        <v>3</v>
      </c>
      <c r="BX91" s="10">
        <f t="shared" si="39"/>
        <v>4</v>
      </c>
      <c r="BY91">
        <f t="shared" si="40"/>
        <v>6</v>
      </c>
      <c r="BZ91" t="str">
        <f>VLOOKUP(J91,Pre!$J$1:$BG$254,2,0)</f>
        <v>La Libertad Avanza</v>
      </c>
      <c r="CA91">
        <f t="shared" si="41"/>
        <v>3.6666666666666665</v>
      </c>
      <c r="CB91">
        <f t="shared" si="42"/>
        <v>1.3333333333333335</v>
      </c>
      <c r="CC91">
        <f t="shared" si="43"/>
        <v>2</v>
      </c>
      <c r="CD91">
        <f t="shared" si="44"/>
        <v>2</v>
      </c>
      <c r="CE91">
        <f t="shared" si="37"/>
        <v>2</v>
      </c>
      <c r="CF91" t="str">
        <f t="shared" si="45"/>
        <v>no</v>
      </c>
      <c r="CG91" t="str">
        <f t="shared" si="46"/>
        <v>si</v>
      </c>
      <c r="CH91" t="str">
        <f t="shared" si="47"/>
        <v>si</v>
      </c>
      <c r="CI91" t="str">
        <f t="shared" si="48"/>
        <v>no</v>
      </c>
    </row>
    <row r="92" spans="1:87" x14ac:dyDescent="0.2">
      <c r="A92">
        <v>118355786560</v>
      </c>
      <c r="B92">
        <v>451538865</v>
      </c>
      <c r="C92" s="1">
        <v>45105.471435185187</v>
      </c>
      <c r="D92" s="1">
        <v>45105.474236111113</v>
      </c>
      <c r="E92" t="s">
        <v>245</v>
      </c>
      <c r="J92">
        <v>189</v>
      </c>
      <c r="K92">
        <v>1</v>
      </c>
      <c r="L92">
        <v>1</v>
      </c>
      <c r="M92">
        <v>3</v>
      </c>
      <c r="N92">
        <v>0</v>
      </c>
      <c r="O92">
        <v>7</v>
      </c>
      <c r="P92">
        <v>2</v>
      </c>
      <c r="Q92">
        <v>6</v>
      </c>
      <c r="R92">
        <v>1</v>
      </c>
      <c r="S92">
        <v>2</v>
      </c>
      <c r="T92">
        <v>7</v>
      </c>
      <c r="U92">
        <v>7</v>
      </c>
      <c r="V92">
        <v>6</v>
      </c>
      <c r="W92">
        <v>4</v>
      </c>
      <c r="X92">
        <v>6</v>
      </c>
      <c r="Y92">
        <v>7</v>
      </c>
      <c r="Z92">
        <v>3</v>
      </c>
      <c r="AB92" t="s">
        <v>53</v>
      </c>
      <c r="AC92">
        <v>5</v>
      </c>
      <c r="AD92">
        <v>7</v>
      </c>
      <c r="AE92">
        <v>6</v>
      </c>
      <c r="AF92">
        <v>5</v>
      </c>
      <c r="AG92">
        <v>2</v>
      </c>
      <c r="AH92">
        <v>6</v>
      </c>
      <c r="AI92">
        <v>1</v>
      </c>
      <c r="AJ92">
        <v>7</v>
      </c>
      <c r="AK92">
        <v>6</v>
      </c>
      <c r="AL92">
        <v>7</v>
      </c>
      <c r="AM92">
        <v>1</v>
      </c>
      <c r="AN92">
        <v>7</v>
      </c>
      <c r="AO92">
        <v>2</v>
      </c>
      <c r="AP92">
        <v>7</v>
      </c>
      <c r="AT92">
        <v>5</v>
      </c>
      <c r="AU92">
        <v>3</v>
      </c>
      <c r="AV92">
        <v>5</v>
      </c>
      <c r="BC92">
        <v>3</v>
      </c>
      <c r="BD92">
        <v>2</v>
      </c>
      <c r="BE92">
        <v>3</v>
      </c>
      <c r="BF92">
        <v>5</v>
      </c>
      <c r="BG92">
        <v>5</v>
      </c>
      <c r="BH92">
        <v>5</v>
      </c>
      <c r="BI92">
        <v>2</v>
      </c>
      <c r="BJ92">
        <v>1</v>
      </c>
      <c r="BK92">
        <v>2</v>
      </c>
      <c r="BL92">
        <v>5</v>
      </c>
      <c r="BM92">
        <v>5</v>
      </c>
      <c r="BN92">
        <v>5</v>
      </c>
      <c r="BO92">
        <v>7</v>
      </c>
      <c r="BP92" s="9">
        <f t="shared" si="30"/>
        <v>6.666666666666667</v>
      </c>
      <c r="BQ92" s="10">
        <f t="shared" si="31"/>
        <v>11</v>
      </c>
      <c r="BR92" s="9">
        <f t="shared" si="32"/>
        <v>2.3333333333333335</v>
      </c>
      <c r="BS92" s="10">
        <f t="shared" si="33"/>
        <v>2</v>
      </c>
      <c r="BT92" s="10">
        <f t="shared" si="34"/>
        <v>3</v>
      </c>
      <c r="BU92" s="10">
        <f t="shared" si="35"/>
        <v>2</v>
      </c>
      <c r="BV92" s="9">
        <f t="shared" si="36"/>
        <v>3.1111111111111112</v>
      </c>
      <c r="BW92" s="9">
        <f t="shared" si="38"/>
        <v>4</v>
      </c>
      <c r="BX92" s="10">
        <f t="shared" si="39"/>
        <v>4.333333333333333</v>
      </c>
      <c r="BY92">
        <f t="shared" si="40"/>
        <v>10</v>
      </c>
      <c r="BZ92" t="str">
        <f>VLOOKUP(J92,Pre!$J$1:$BG$254,2,0)</f>
        <v>Unión por la Patria (Frente de Todos)</v>
      </c>
      <c r="CA92">
        <f t="shared" si="41"/>
        <v>3.1111111111111112</v>
      </c>
      <c r="CB92">
        <f t="shared" si="42"/>
        <v>2.3333333333333335</v>
      </c>
      <c r="CC92">
        <f t="shared" si="43"/>
        <v>4</v>
      </c>
      <c r="CD92">
        <f t="shared" si="44"/>
        <v>4</v>
      </c>
      <c r="CE92">
        <f t="shared" si="37"/>
        <v>3.333333333333333</v>
      </c>
      <c r="CF92" t="str">
        <f t="shared" si="45"/>
        <v>no</v>
      </c>
      <c r="CG92" t="str">
        <f t="shared" si="46"/>
        <v>si</v>
      </c>
      <c r="CH92" t="str">
        <f t="shared" si="47"/>
        <v>si</v>
      </c>
      <c r="CI92" t="str">
        <f t="shared" si="48"/>
        <v>no</v>
      </c>
    </row>
    <row r="93" spans="1:87" x14ac:dyDescent="0.2">
      <c r="A93">
        <v>118355786155</v>
      </c>
      <c r="B93">
        <v>451538865</v>
      </c>
      <c r="C93" s="1">
        <v>45105.47115740741</v>
      </c>
      <c r="D93" s="1">
        <v>45105.474502314813</v>
      </c>
      <c r="E93" t="s">
        <v>107</v>
      </c>
      <c r="J93">
        <v>369</v>
      </c>
      <c r="K93">
        <v>0</v>
      </c>
      <c r="L93">
        <v>1</v>
      </c>
      <c r="M93">
        <v>3</v>
      </c>
      <c r="N93">
        <v>0</v>
      </c>
      <c r="O93">
        <v>7</v>
      </c>
      <c r="P93">
        <v>1</v>
      </c>
      <c r="Q93">
        <v>7</v>
      </c>
      <c r="R93">
        <v>1</v>
      </c>
      <c r="S93">
        <v>1</v>
      </c>
      <c r="T93">
        <v>6</v>
      </c>
      <c r="U93">
        <v>5</v>
      </c>
      <c r="V93">
        <v>5</v>
      </c>
      <c r="W93">
        <v>4</v>
      </c>
      <c r="X93">
        <v>7</v>
      </c>
      <c r="Y93">
        <v>7</v>
      </c>
      <c r="Z93">
        <v>3</v>
      </c>
      <c r="AB93" t="s">
        <v>41</v>
      </c>
      <c r="AC93">
        <v>1</v>
      </c>
      <c r="AD93">
        <v>1</v>
      </c>
      <c r="AE93">
        <v>2</v>
      </c>
      <c r="AF93">
        <v>1</v>
      </c>
      <c r="AG93">
        <v>5</v>
      </c>
      <c r="AH93">
        <v>1</v>
      </c>
      <c r="AI93">
        <v>7</v>
      </c>
      <c r="AJ93">
        <v>4</v>
      </c>
      <c r="AK93">
        <v>4</v>
      </c>
      <c r="AL93">
        <v>5</v>
      </c>
      <c r="AM93">
        <v>1</v>
      </c>
      <c r="AN93">
        <v>7</v>
      </c>
      <c r="AO93">
        <v>1</v>
      </c>
      <c r="AP93">
        <v>7</v>
      </c>
      <c r="BC93">
        <v>3</v>
      </c>
      <c r="BD93">
        <v>3</v>
      </c>
      <c r="BE93">
        <v>3</v>
      </c>
      <c r="BF93">
        <v>3</v>
      </c>
      <c r="BG93">
        <v>3</v>
      </c>
      <c r="BH93">
        <v>3</v>
      </c>
      <c r="BI93">
        <v>3</v>
      </c>
      <c r="BJ93">
        <v>3</v>
      </c>
      <c r="BK93">
        <v>3</v>
      </c>
      <c r="BL93">
        <v>3</v>
      </c>
      <c r="BM93">
        <v>3</v>
      </c>
      <c r="BN93">
        <v>3</v>
      </c>
      <c r="BO93">
        <v>6</v>
      </c>
      <c r="BP93" s="9">
        <f t="shared" si="30"/>
        <v>4.333333333333333</v>
      </c>
      <c r="BQ93" s="10">
        <f t="shared" si="31"/>
        <v>12</v>
      </c>
      <c r="BR93" s="9" t="str">
        <f t="shared" si="32"/>
        <v>N/A</v>
      </c>
      <c r="BS93" s="10" t="str">
        <f t="shared" si="33"/>
        <v>N/A</v>
      </c>
      <c r="BT93" s="10" t="str">
        <f t="shared" si="34"/>
        <v>N/A</v>
      </c>
      <c r="BU93" s="10" t="str">
        <f t="shared" si="35"/>
        <v>N/A</v>
      </c>
      <c r="BV93" s="9" t="str">
        <f t="shared" si="36"/>
        <v>N/A</v>
      </c>
      <c r="BW93" s="9">
        <f t="shared" si="38"/>
        <v>3.2</v>
      </c>
      <c r="BX93" s="10" t="e">
        <f t="shared" si="39"/>
        <v>#DIV/0!</v>
      </c>
      <c r="BY93">
        <f t="shared" si="40"/>
        <v>0</v>
      </c>
      <c r="BZ93" t="str">
        <f>VLOOKUP(J93,Pre!$J$1:$BG$254,2,0)</f>
        <v>Voto en blanco / Nulo</v>
      </c>
      <c r="CA93" t="str">
        <f t="shared" si="41"/>
        <v>N/A</v>
      </c>
      <c r="CB93" t="str">
        <f t="shared" si="42"/>
        <v>N/A</v>
      </c>
      <c r="CC93" t="str">
        <f t="shared" si="43"/>
        <v>N/A</v>
      </c>
      <c r="CD93">
        <f t="shared" si="44"/>
        <v>0</v>
      </c>
      <c r="CE93" t="str">
        <f t="shared" si="37"/>
        <v>N/A</v>
      </c>
      <c r="CF93" t="str">
        <f t="shared" si="45"/>
        <v>no</v>
      </c>
      <c r="CG93" t="str">
        <f t="shared" si="46"/>
        <v>si</v>
      </c>
      <c r="CH93" t="str">
        <f t="shared" si="47"/>
        <v>si</v>
      </c>
      <c r="CI93" t="str">
        <f t="shared" si="48"/>
        <v>no</v>
      </c>
    </row>
    <row r="94" spans="1:87" x14ac:dyDescent="0.2">
      <c r="A94">
        <v>118355234988</v>
      </c>
      <c r="B94">
        <v>451538865</v>
      </c>
      <c r="C94" s="1">
        <v>45104.806030092594</v>
      </c>
      <c r="D94" s="1">
        <v>45104.808969907404</v>
      </c>
      <c r="E94" t="s">
        <v>374</v>
      </c>
      <c r="J94">
        <v>489</v>
      </c>
      <c r="K94">
        <v>0</v>
      </c>
      <c r="L94">
        <v>2</v>
      </c>
      <c r="M94">
        <v>2</v>
      </c>
      <c r="N94">
        <v>2</v>
      </c>
      <c r="O94">
        <v>7</v>
      </c>
      <c r="P94">
        <v>1</v>
      </c>
      <c r="Q94">
        <v>7</v>
      </c>
      <c r="R94">
        <v>1</v>
      </c>
      <c r="S94">
        <v>1</v>
      </c>
      <c r="T94">
        <v>7</v>
      </c>
      <c r="U94">
        <v>7</v>
      </c>
      <c r="V94">
        <v>7</v>
      </c>
      <c r="W94">
        <v>7</v>
      </c>
      <c r="X94">
        <v>7</v>
      </c>
      <c r="Y94">
        <v>7</v>
      </c>
      <c r="Z94">
        <v>4</v>
      </c>
      <c r="AA94" t="s">
        <v>375</v>
      </c>
      <c r="AB94" t="s">
        <v>47</v>
      </c>
      <c r="AC94">
        <v>6</v>
      </c>
      <c r="AD94">
        <v>6</v>
      </c>
      <c r="AE94">
        <v>6</v>
      </c>
      <c r="AF94">
        <v>2</v>
      </c>
      <c r="AG94">
        <v>7</v>
      </c>
      <c r="AH94">
        <v>4</v>
      </c>
      <c r="AI94">
        <v>6</v>
      </c>
      <c r="AJ94">
        <v>6</v>
      </c>
      <c r="AK94">
        <v>4</v>
      </c>
      <c r="AL94">
        <v>6</v>
      </c>
      <c r="AM94">
        <v>4</v>
      </c>
      <c r="AN94">
        <v>6</v>
      </c>
      <c r="AO94">
        <v>5</v>
      </c>
      <c r="AP94">
        <v>7</v>
      </c>
      <c r="AQ94">
        <v>5</v>
      </c>
      <c r="AR94">
        <v>4</v>
      </c>
      <c r="AS94">
        <v>4</v>
      </c>
      <c r="BC94">
        <v>5</v>
      </c>
      <c r="BD94">
        <v>5</v>
      </c>
      <c r="BE94">
        <v>5</v>
      </c>
      <c r="BF94">
        <v>5</v>
      </c>
      <c r="BG94">
        <v>5</v>
      </c>
      <c r="BH94">
        <v>5</v>
      </c>
      <c r="BI94">
        <v>5</v>
      </c>
      <c r="BJ94">
        <v>5</v>
      </c>
      <c r="BK94">
        <v>5</v>
      </c>
      <c r="BL94">
        <v>5</v>
      </c>
      <c r="BM94">
        <v>5</v>
      </c>
      <c r="BN94">
        <v>5</v>
      </c>
      <c r="BO94">
        <v>6.5</v>
      </c>
      <c r="BP94" s="9">
        <f t="shared" si="30"/>
        <v>5.333333333333333</v>
      </c>
      <c r="BQ94" s="10">
        <f t="shared" si="31"/>
        <v>4</v>
      </c>
      <c r="BR94" s="9">
        <f t="shared" si="32"/>
        <v>0</v>
      </c>
      <c r="BS94" s="10">
        <f t="shared" si="33"/>
        <v>0</v>
      </c>
      <c r="BT94" s="10">
        <f t="shared" si="34"/>
        <v>0</v>
      </c>
      <c r="BU94" s="10">
        <f t="shared" si="35"/>
        <v>0</v>
      </c>
      <c r="BV94" s="9">
        <f t="shared" si="36"/>
        <v>5</v>
      </c>
      <c r="BW94" s="9">
        <f t="shared" si="38"/>
        <v>5</v>
      </c>
      <c r="BX94" s="10">
        <f t="shared" si="39"/>
        <v>4.333333333333333</v>
      </c>
      <c r="BY94">
        <f t="shared" si="40"/>
        <v>0</v>
      </c>
      <c r="BZ94" t="str">
        <f>VLOOKUP(J94,Pre!$J$1:$BG$254,2,0)</f>
        <v>Juntos por el Cambio</v>
      </c>
      <c r="CA94">
        <f t="shared" si="41"/>
        <v>5</v>
      </c>
      <c r="CB94">
        <f t="shared" si="42"/>
        <v>0</v>
      </c>
      <c r="CC94">
        <f t="shared" si="43"/>
        <v>0</v>
      </c>
      <c r="CD94">
        <f t="shared" si="44"/>
        <v>0</v>
      </c>
      <c r="CE94">
        <f t="shared" si="37"/>
        <v>0</v>
      </c>
      <c r="CF94" t="str">
        <f t="shared" si="45"/>
        <v>si</v>
      </c>
      <c r="CG94" t="str">
        <f t="shared" si="46"/>
        <v>si</v>
      </c>
      <c r="CH94" t="str">
        <f t="shared" si="47"/>
        <v>si</v>
      </c>
      <c r="CI94" t="str">
        <f t="shared" si="48"/>
        <v>no</v>
      </c>
    </row>
    <row r="95" spans="1:87" x14ac:dyDescent="0.2">
      <c r="A95">
        <v>118354287442</v>
      </c>
      <c r="B95">
        <v>451538865</v>
      </c>
      <c r="C95" s="1">
        <v>45103.769189814811</v>
      </c>
      <c r="D95" s="1">
        <v>45103.77375</v>
      </c>
      <c r="E95" t="s">
        <v>232</v>
      </c>
      <c r="J95">
        <v>357</v>
      </c>
      <c r="K95">
        <v>2</v>
      </c>
      <c r="L95">
        <v>1</v>
      </c>
      <c r="M95">
        <v>1</v>
      </c>
      <c r="N95">
        <v>0</v>
      </c>
      <c r="O95">
        <v>7</v>
      </c>
      <c r="P95">
        <v>4</v>
      </c>
      <c r="Q95">
        <v>7</v>
      </c>
      <c r="R95">
        <v>1</v>
      </c>
      <c r="S95">
        <v>1</v>
      </c>
      <c r="T95">
        <v>7</v>
      </c>
      <c r="U95">
        <v>6</v>
      </c>
      <c r="V95">
        <v>7</v>
      </c>
      <c r="W95">
        <v>6</v>
      </c>
      <c r="X95">
        <v>6</v>
      </c>
      <c r="Y95">
        <v>6</v>
      </c>
      <c r="Z95">
        <v>6</v>
      </c>
      <c r="AA95" t="s">
        <v>376</v>
      </c>
      <c r="AB95" t="s">
        <v>47</v>
      </c>
      <c r="AC95">
        <v>4</v>
      </c>
      <c r="AD95">
        <v>2</v>
      </c>
      <c r="AE95">
        <v>2</v>
      </c>
      <c r="AF95">
        <v>4</v>
      </c>
      <c r="AG95">
        <v>5</v>
      </c>
      <c r="AH95">
        <v>3</v>
      </c>
      <c r="AI95">
        <v>5</v>
      </c>
      <c r="AJ95">
        <v>5</v>
      </c>
      <c r="AK95">
        <v>3</v>
      </c>
      <c r="AL95">
        <v>7</v>
      </c>
      <c r="AM95">
        <v>2</v>
      </c>
      <c r="AN95">
        <v>7</v>
      </c>
      <c r="AO95">
        <v>2</v>
      </c>
      <c r="AP95">
        <v>7</v>
      </c>
      <c r="AQ95">
        <v>6</v>
      </c>
      <c r="AR95">
        <v>3</v>
      </c>
      <c r="AS95">
        <v>3</v>
      </c>
      <c r="BC95">
        <v>4</v>
      </c>
      <c r="BD95">
        <v>4</v>
      </c>
      <c r="BE95">
        <v>4</v>
      </c>
      <c r="BF95">
        <v>3</v>
      </c>
      <c r="BG95">
        <v>2</v>
      </c>
      <c r="BH95">
        <v>4</v>
      </c>
      <c r="BI95">
        <v>3</v>
      </c>
      <c r="BJ95">
        <v>4</v>
      </c>
      <c r="BK95">
        <v>4</v>
      </c>
      <c r="BL95">
        <v>3</v>
      </c>
      <c r="BM95">
        <v>3</v>
      </c>
      <c r="BN95">
        <v>4</v>
      </c>
      <c r="BO95">
        <v>7</v>
      </c>
      <c r="BP95" s="9">
        <f t="shared" si="30"/>
        <v>5</v>
      </c>
      <c r="BQ95" s="10">
        <f t="shared" si="31"/>
        <v>10</v>
      </c>
      <c r="BR95" s="9">
        <f t="shared" si="32"/>
        <v>1</v>
      </c>
      <c r="BS95" s="10">
        <f t="shared" si="33"/>
        <v>1</v>
      </c>
      <c r="BT95" s="10">
        <f t="shared" si="34"/>
        <v>2</v>
      </c>
      <c r="BU95" s="10">
        <f t="shared" si="35"/>
        <v>0</v>
      </c>
      <c r="BV95" s="9">
        <f t="shared" si="36"/>
        <v>3.3333333333333335</v>
      </c>
      <c r="BW95" s="9">
        <f t="shared" si="38"/>
        <v>3.8</v>
      </c>
      <c r="BX95" s="10">
        <f t="shared" si="39"/>
        <v>4</v>
      </c>
      <c r="BY95">
        <f t="shared" si="40"/>
        <v>3</v>
      </c>
      <c r="BZ95" t="str">
        <f>VLOOKUP(J95,Pre!$J$1:$BG$254,2,0)</f>
        <v>Juntos por el Cambio</v>
      </c>
      <c r="CA95">
        <f t="shared" si="41"/>
        <v>3.3333333333333335</v>
      </c>
      <c r="CB95">
        <f t="shared" si="42"/>
        <v>1</v>
      </c>
      <c r="CC95">
        <f t="shared" si="43"/>
        <v>2</v>
      </c>
      <c r="CD95">
        <f t="shared" si="44"/>
        <v>2</v>
      </c>
      <c r="CE95">
        <f t="shared" si="37"/>
        <v>1</v>
      </c>
      <c r="CF95" t="str">
        <f t="shared" si="45"/>
        <v>no</v>
      </c>
      <c r="CG95" t="str">
        <f t="shared" si="46"/>
        <v>no</v>
      </c>
      <c r="CH95" t="str">
        <f t="shared" si="47"/>
        <v>no</v>
      </c>
      <c r="CI95" t="str">
        <f t="shared" si="48"/>
        <v>si</v>
      </c>
    </row>
    <row r="96" spans="1:87" x14ac:dyDescent="0.2">
      <c r="A96">
        <v>118354287557</v>
      </c>
      <c r="B96">
        <v>451538865</v>
      </c>
      <c r="C96" s="1">
        <v>45103.769131944442</v>
      </c>
      <c r="D96" s="1">
        <v>45103.771770833337</v>
      </c>
      <c r="E96" t="s">
        <v>377</v>
      </c>
      <c r="J96">
        <v>221</v>
      </c>
      <c r="K96">
        <v>1</v>
      </c>
      <c r="L96">
        <v>2</v>
      </c>
      <c r="M96">
        <v>2</v>
      </c>
      <c r="N96">
        <v>0</v>
      </c>
      <c r="O96">
        <v>7</v>
      </c>
      <c r="P96">
        <v>1</v>
      </c>
      <c r="Q96">
        <v>7</v>
      </c>
      <c r="R96">
        <v>1</v>
      </c>
      <c r="S96">
        <v>1</v>
      </c>
      <c r="T96">
        <v>7</v>
      </c>
      <c r="U96">
        <v>7</v>
      </c>
      <c r="V96">
        <v>7</v>
      </c>
      <c r="W96">
        <v>4</v>
      </c>
      <c r="X96">
        <v>7</v>
      </c>
      <c r="Y96">
        <v>7</v>
      </c>
      <c r="Z96">
        <v>5</v>
      </c>
      <c r="AA96" t="s">
        <v>378</v>
      </c>
      <c r="AB96" t="s">
        <v>53</v>
      </c>
      <c r="AC96">
        <v>4</v>
      </c>
      <c r="AD96">
        <v>4</v>
      </c>
      <c r="AE96">
        <v>7</v>
      </c>
      <c r="AF96">
        <v>4</v>
      </c>
      <c r="AG96">
        <v>2</v>
      </c>
      <c r="AH96">
        <v>5</v>
      </c>
      <c r="AI96">
        <v>5</v>
      </c>
      <c r="AJ96">
        <v>5</v>
      </c>
      <c r="AK96">
        <v>4</v>
      </c>
      <c r="AL96">
        <v>7</v>
      </c>
      <c r="AM96">
        <v>3</v>
      </c>
      <c r="AN96">
        <v>7</v>
      </c>
      <c r="AO96">
        <v>2</v>
      </c>
      <c r="AP96">
        <v>7</v>
      </c>
      <c r="AT96">
        <v>4</v>
      </c>
      <c r="AU96">
        <v>2</v>
      </c>
      <c r="AV96">
        <v>4</v>
      </c>
      <c r="BC96">
        <v>3</v>
      </c>
      <c r="BD96">
        <v>3</v>
      </c>
      <c r="BE96">
        <v>3</v>
      </c>
      <c r="BF96">
        <v>3</v>
      </c>
      <c r="BG96">
        <v>3</v>
      </c>
      <c r="BH96">
        <v>4</v>
      </c>
      <c r="BI96">
        <v>1</v>
      </c>
      <c r="BJ96">
        <v>2</v>
      </c>
      <c r="BK96">
        <v>3</v>
      </c>
      <c r="BL96">
        <v>3</v>
      </c>
      <c r="BM96">
        <v>3</v>
      </c>
      <c r="BN96">
        <v>4</v>
      </c>
      <c r="BO96">
        <v>8</v>
      </c>
      <c r="BP96" s="9">
        <f t="shared" si="30"/>
        <v>5.333333333333333</v>
      </c>
      <c r="BQ96" s="10">
        <f t="shared" si="31"/>
        <v>9</v>
      </c>
      <c r="BR96" s="9">
        <f t="shared" si="32"/>
        <v>0.33333333333333331</v>
      </c>
      <c r="BS96" s="10">
        <f t="shared" si="33"/>
        <v>0</v>
      </c>
      <c r="BT96" s="10">
        <f t="shared" si="34"/>
        <v>0</v>
      </c>
      <c r="BU96" s="10">
        <f t="shared" si="35"/>
        <v>1</v>
      </c>
      <c r="BV96" s="9">
        <f t="shared" si="36"/>
        <v>2.7777777777777777</v>
      </c>
      <c r="BW96" s="9">
        <f t="shared" si="38"/>
        <v>4.5999999999999996</v>
      </c>
      <c r="BX96" s="10">
        <f t="shared" si="39"/>
        <v>3.3333333333333335</v>
      </c>
      <c r="BY96">
        <f t="shared" si="40"/>
        <v>4</v>
      </c>
      <c r="BZ96" t="str">
        <f>VLOOKUP(J96,Pre!$J$1:$BG$254,2,0)</f>
        <v>Unión por la Patria (Frente de Todos)</v>
      </c>
      <c r="CA96">
        <f t="shared" si="41"/>
        <v>2.7777777777777777</v>
      </c>
      <c r="CB96">
        <f t="shared" si="42"/>
        <v>0.33333333333333348</v>
      </c>
      <c r="CC96">
        <f t="shared" si="43"/>
        <v>1</v>
      </c>
      <c r="CD96">
        <f t="shared" si="44"/>
        <v>1</v>
      </c>
      <c r="CE96">
        <f t="shared" si="37"/>
        <v>1.3333333333333335</v>
      </c>
      <c r="CF96" t="str">
        <f t="shared" si="45"/>
        <v>si</v>
      </c>
      <c r="CG96" t="str">
        <f t="shared" si="46"/>
        <v>si</v>
      </c>
      <c r="CH96" t="str">
        <f t="shared" si="47"/>
        <v>si</v>
      </c>
      <c r="CI96" t="str">
        <f t="shared" si="48"/>
        <v>no</v>
      </c>
    </row>
    <row r="97" spans="1:87" x14ac:dyDescent="0.2">
      <c r="A97">
        <v>118353869503</v>
      </c>
      <c r="B97">
        <v>451538865</v>
      </c>
      <c r="C97" s="1">
        <v>45103.431793981479</v>
      </c>
      <c r="D97" s="1">
        <v>45103.434444444443</v>
      </c>
      <c r="E97" t="s">
        <v>193</v>
      </c>
      <c r="J97">
        <v>401</v>
      </c>
      <c r="K97">
        <v>1</v>
      </c>
      <c r="L97">
        <v>3</v>
      </c>
      <c r="M97">
        <v>2</v>
      </c>
      <c r="N97">
        <v>1</v>
      </c>
      <c r="O97">
        <v>7</v>
      </c>
      <c r="P97">
        <v>1</v>
      </c>
      <c r="Q97">
        <v>7</v>
      </c>
      <c r="R97">
        <v>1</v>
      </c>
      <c r="S97">
        <v>1</v>
      </c>
      <c r="T97">
        <v>7</v>
      </c>
      <c r="U97">
        <v>7</v>
      </c>
      <c r="V97">
        <v>7</v>
      </c>
      <c r="W97">
        <v>7</v>
      </c>
      <c r="X97">
        <v>7</v>
      </c>
      <c r="Y97">
        <v>7</v>
      </c>
      <c r="Z97">
        <v>7</v>
      </c>
      <c r="AB97" t="s">
        <v>47</v>
      </c>
      <c r="AC97">
        <v>5</v>
      </c>
      <c r="AD97">
        <v>5</v>
      </c>
      <c r="AE97">
        <v>5</v>
      </c>
      <c r="AF97">
        <v>3</v>
      </c>
      <c r="AG97">
        <v>3</v>
      </c>
      <c r="AH97">
        <v>5</v>
      </c>
      <c r="AI97">
        <v>2</v>
      </c>
      <c r="AJ97">
        <v>7</v>
      </c>
      <c r="AK97">
        <v>4</v>
      </c>
      <c r="AL97">
        <v>7</v>
      </c>
      <c r="AM97">
        <v>3</v>
      </c>
      <c r="AN97">
        <v>7</v>
      </c>
      <c r="AO97">
        <v>3</v>
      </c>
      <c r="AP97">
        <v>7</v>
      </c>
      <c r="AQ97">
        <v>5</v>
      </c>
      <c r="AR97">
        <v>3</v>
      </c>
      <c r="AS97">
        <v>3</v>
      </c>
      <c r="BC97">
        <v>4</v>
      </c>
      <c r="BD97">
        <v>4</v>
      </c>
      <c r="BE97">
        <v>4</v>
      </c>
      <c r="BF97">
        <v>4</v>
      </c>
      <c r="BG97">
        <v>2</v>
      </c>
      <c r="BH97">
        <v>4</v>
      </c>
      <c r="BI97">
        <v>3</v>
      </c>
      <c r="BJ97">
        <v>1</v>
      </c>
      <c r="BK97">
        <v>3</v>
      </c>
      <c r="BL97">
        <v>4</v>
      </c>
      <c r="BM97">
        <v>1</v>
      </c>
      <c r="BN97">
        <v>2</v>
      </c>
      <c r="BO97">
        <v>7</v>
      </c>
      <c r="BP97" s="9">
        <f t="shared" si="30"/>
        <v>6</v>
      </c>
      <c r="BQ97" s="10">
        <f t="shared" si="31"/>
        <v>8</v>
      </c>
      <c r="BR97" s="9">
        <f t="shared" si="32"/>
        <v>0.66666666666666663</v>
      </c>
      <c r="BS97" s="10">
        <f t="shared" si="33"/>
        <v>0</v>
      </c>
      <c r="BT97" s="10">
        <f t="shared" si="34"/>
        <v>2</v>
      </c>
      <c r="BU97" s="10">
        <f t="shared" si="35"/>
        <v>0</v>
      </c>
      <c r="BV97" s="9">
        <f t="shared" si="36"/>
        <v>2.6666666666666665</v>
      </c>
      <c r="BW97" s="9">
        <f t="shared" si="38"/>
        <v>3.6</v>
      </c>
      <c r="BX97" s="10">
        <f t="shared" si="39"/>
        <v>3.6666666666666665</v>
      </c>
      <c r="BY97">
        <f t="shared" si="40"/>
        <v>5</v>
      </c>
      <c r="BZ97" t="str">
        <f>VLOOKUP(J97,Pre!$J$1:$BG$254,2,0)</f>
        <v>Juntos por el Cambio</v>
      </c>
      <c r="CA97">
        <f t="shared" si="41"/>
        <v>2.6666666666666665</v>
      </c>
      <c r="CB97">
        <f t="shared" si="42"/>
        <v>2.666666666666667</v>
      </c>
      <c r="CC97">
        <f t="shared" si="43"/>
        <v>3</v>
      </c>
      <c r="CD97">
        <f t="shared" si="44"/>
        <v>3</v>
      </c>
      <c r="CE97">
        <f t="shared" si="37"/>
        <v>1.6666666666666665</v>
      </c>
      <c r="CF97" t="str">
        <f t="shared" si="45"/>
        <v>si</v>
      </c>
      <c r="CG97" t="str">
        <f t="shared" si="46"/>
        <v>si</v>
      </c>
      <c r="CH97" t="str">
        <f t="shared" si="47"/>
        <v>si</v>
      </c>
      <c r="CI97" t="str">
        <f t="shared" si="48"/>
        <v>no</v>
      </c>
    </row>
    <row r="98" spans="1:87" x14ac:dyDescent="0.2">
      <c r="A98">
        <v>118353869486</v>
      </c>
      <c r="B98">
        <v>451538865</v>
      </c>
      <c r="C98" s="1">
        <v>45103.431759259256</v>
      </c>
      <c r="D98" s="1">
        <v>45103.435659722221</v>
      </c>
      <c r="E98" t="s">
        <v>264</v>
      </c>
      <c r="J98">
        <v>301</v>
      </c>
      <c r="K98">
        <v>1</v>
      </c>
      <c r="L98">
        <v>2</v>
      </c>
      <c r="M98">
        <v>3</v>
      </c>
      <c r="N98">
        <v>0</v>
      </c>
      <c r="O98">
        <v>7</v>
      </c>
      <c r="P98">
        <v>2</v>
      </c>
      <c r="Q98">
        <v>7</v>
      </c>
      <c r="R98">
        <v>1</v>
      </c>
      <c r="S98">
        <v>1</v>
      </c>
      <c r="T98">
        <v>7</v>
      </c>
      <c r="U98">
        <v>6</v>
      </c>
      <c r="V98">
        <v>7</v>
      </c>
      <c r="W98">
        <v>6</v>
      </c>
      <c r="X98">
        <v>7</v>
      </c>
      <c r="Y98">
        <v>7</v>
      </c>
      <c r="Z98">
        <v>6</v>
      </c>
      <c r="AB98" t="s">
        <v>49</v>
      </c>
      <c r="AC98">
        <v>6</v>
      </c>
      <c r="AD98">
        <v>6</v>
      </c>
      <c r="AE98">
        <v>7</v>
      </c>
      <c r="AF98">
        <v>1</v>
      </c>
      <c r="AG98">
        <v>7</v>
      </c>
      <c r="AH98">
        <v>2</v>
      </c>
      <c r="AI98">
        <v>4</v>
      </c>
      <c r="AJ98">
        <v>6</v>
      </c>
      <c r="AK98">
        <v>5</v>
      </c>
      <c r="AL98">
        <v>6</v>
      </c>
      <c r="AM98">
        <v>2</v>
      </c>
      <c r="AN98">
        <v>7</v>
      </c>
      <c r="AO98">
        <v>2</v>
      </c>
      <c r="AP98">
        <v>6</v>
      </c>
      <c r="AW98">
        <v>6</v>
      </c>
      <c r="AX98">
        <v>6</v>
      </c>
      <c r="AY98">
        <v>6</v>
      </c>
      <c r="BC98">
        <v>5</v>
      </c>
      <c r="BD98">
        <v>6</v>
      </c>
      <c r="BE98">
        <v>6</v>
      </c>
      <c r="BF98">
        <v>1</v>
      </c>
      <c r="BG98">
        <v>1</v>
      </c>
      <c r="BH98">
        <v>2</v>
      </c>
      <c r="BI98">
        <v>6</v>
      </c>
      <c r="BJ98">
        <v>6</v>
      </c>
      <c r="BK98">
        <v>6</v>
      </c>
      <c r="BL98">
        <v>1</v>
      </c>
      <c r="BM98">
        <v>1</v>
      </c>
      <c r="BN98">
        <v>3</v>
      </c>
      <c r="BO98">
        <v>7</v>
      </c>
      <c r="BP98" s="9">
        <f t="shared" si="30"/>
        <v>5.666666666666667</v>
      </c>
      <c r="BQ98" s="10">
        <f t="shared" si="31"/>
        <v>9</v>
      </c>
      <c r="BR98" s="9">
        <f t="shared" si="32"/>
        <v>4.333333333333333</v>
      </c>
      <c r="BS98" s="10">
        <f t="shared" si="33"/>
        <v>5</v>
      </c>
      <c r="BT98" s="10">
        <f t="shared" si="34"/>
        <v>5</v>
      </c>
      <c r="BU98" s="10">
        <f t="shared" si="35"/>
        <v>3</v>
      </c>
      <c r="BV98" s="9">
        <f t="shared" si="36"/>
        <v>2.8888888888888888</v>
      </c>
      <c r="BW98" s="9">
        <f t="shared" si="38"/>
        <v>4.2</v>
      </c>
      <c r="BX98" s="10">
        <f t="shared" si="39"/>
        <v>6</v>
      </c>
      <c r="BY98">
        <f t="shared" si="40"/>
        <v>14</v>
      </c>
      <c r="BZ98" t="str">
        <f>VLOOKUP(J98,Pre!$J$1:$BG$254,2,0)</f>
        <v>La Libertad Avanza</v>
      </c>
      <c r="CA98">
        <f t="shared" si="41"/>
        <v>2.8888888888888888</v>
      </c>
      <c r="CB98">
        <f t="shared" si="42"/>
        <v>3.3333333333333335</v>
      </c>
      <c r="CC98">
        <f t="shared" si="43"/>
        <v>5</v>
      </c>
      <c r="CD98">
        <f t="shared" si="44"/>
        <v>5</v>
      </c>
      <c r="CE98">
        <f t="shared" si="37"/>
        <v>4.666666666666667</v>
      </c>
      <c r="CF98" t="str">
        <f t="shared" si="45"/>
        <v>si</v>
      </c>
      <c r="CG98" t="str">
        <f t="shared" si="46"/>
        <v>si</v>
      </c>
      <c r="CH98" t="str">
        <f t="shared" si="47"/>
        <v>si</v>
      </c>
      <c r="CI98" t="str">
        <f t="shared" si="48"/>
        <v>no</v>
      </c>
    </row>
    <row r="99" spans="1:87" x14ac:dyDescent="0.2">
      <c r="A99">
        <v>118350862975</v>
      </c>
      <c r="B99">
        <v>451538865</v>
      </c>
      <c r="C99" s="1">
        <v>45098.770613425928</v>
      </c>
      <c r="D99" s="1">
        <v>45098.774305555555</v>
      </c>
      <c r="E99" t="s">
        <v>379</v>
      </c>
      <c r="J99">
        <v>105</v>
      </c>
      <c r="K99">
        <v>0</v>
      </c>
      <c r="L99">
        <v>0</v>
      </c>
      <c r="M99">
        <v>3</v>
      </c>
      <c r="N99">
        <v>0</v>
      </c>
      <c r="O99">
        <v>5</v>
      </c>
      <c r="P99">
        <v>1</v>
      </c>
      <c r="Q99">
        <v>7</v>
      </c>
      <c r="R99">
        <v>1</v>
      </c>
      <c r="S99">
        <v>1</v>
      </c>
      <c r="T99">
        <v>7</v>
      </c>
      <c r="U99">
        <v>5</v>
      </c>
      <c r="V99">
        <v>4</v>
      </c>
      <c r="W99">
        <v>2</v>
      </c>
      <c r="X99">
        <v>3</v>
      </c>
      <c r="Y99">
        <v>7</v>
      </c>
      <c r="Z99">
        <v>2</v>
      </c>
      <c r="AA99" t="s">
        <v>380</v>
      </c>
      <c r="AB99" t="s">
        <v>53</v>
      </c>
      <c r="AC99">
        <v>7</v>
      </c>
      <c r="AD99">
        <v>7</v>
      </c>
      <c r="AE99">
        <v>7</v>
      </c>
      <c r="AF99">
        <v>5</v>
      </c>
      <c r="AG99">
        <v>1</v>
      </c>
      <c r="AH99">
        <v>7</v>
      </c>
      <c r="AI99">
        <v>1</v>
      </c>
      <c r="AJ99">
        <v>6</v>
      </c>
      <c r="AK99">
        <v>4</v>
      </c>
      <c r="AL99">
        <v>7</v>
      </c>
      <c r="AM99">
        <v>4</v>
      </c>
      <c r="AN99">
        <v>7</v>
      </c>
      <c r="AO99">
        <v>1</v>
      </c>
      <c r="AP99">
        <v>5</v>
      </c>
      <c r="AT99">
        <v>6</v>
      </c>
      <c r="AU99">
        <v>3</v>
      </c>
      <c r="AV99">
        <v>4</v>
      </c>
      <c r="BC99">
        <v>4</v>
      </c>
      <c r="BD99">
        <v>4</v>
      </c>
      <c r="BE99">
        <v>5</v>
      </c>
      <c r="BF99">
        <v>4</v>
      </c>
      <c r="BG99">
        <v>4</v>
      </c>
      <c r="BH99">
        <v>5</v>
      </c>
      <c r="BI99">
        <v>3</v>
      </c>
      <c r="BJ99">
        <v>3</v>
      </c>
      <c r="BK99">
        <v>4</v>
      </c>
      <c r="BL99">
        <v>4</v>
      </c>
      <c r="BM99">
        <v>4</v>
      </c>
      <c r="BN99">
        <v>4</v>
      </c>
      <c r="BO99">
        <v>7</v>
      </c>
      <c r="BP99" s="9">
        <f t="shared" si="30"/>
        <v>5.666666666666667</v>
      </c>
      <c r="BQ99" s="10">
        <f t="shared" si="31"/>
        <v>7</v>
      </c>
      <c r="BR99" s="9">
        <f t="shared" si="32"/>
        <v>0</v>
      </c>
      <c r="BS99" s="10">
        <f t="shared" si="33"/>
        <v>0</v>
      </c>
      <c r="BT99" s="10">
        <f t="shared" si="34"/>
        <v>0</v>
      </c>
      <c r="BU99" s="10">
        <f t="shared" si="35"/>
        <v>0</v>
      </c>
      <c r="BV99" s="9">
        <f t="shared" si="36"/>
        <v>3.8888888888888888</v>
      </c>
      <c r="BW99" s="9">
        <f t="shared" si="38"/>
        <v>4.2</v>
      </c>
      <c r="BX99" s="10">
        <f t="shared" si="39"/>
        <v>4.333333333333333</v>
      </c>
      <c r="BY99">
        <f t="shared" si="40"/>
        <v>3</v>
      </c>
      <c r="BZ99" t="str">
        <f>VLOOKUP(J99,Pre!$J$1:$BG$254,2,0)</f>
        <v>Juntos por el Cambio</v>
      </c>
      <c r="CA99">
        <f t="shared" si="41"/>
        <v>3.8888888888888888</v>
      </c>
      <c r="CB99">
        <f t="shared" si="42"/>
        <v>0.33333333333333348</v>
      </c>
      <c r="CC99">
        <f t="shared" si="43"/>
        <v>1</v>
      </c>
      <c r="CD99">
        <f t="shared" si="44"/>
        <v>1</v>
      </c>
      <c r="CE99">
        <f t="shared" si="37"/>
        <v>0.99999999999999956</v>
      </c>
      <c r="CF99" t="str">
        <f t="shared" si="45"/>
        <v>no</v>
      </c>
      <c r="CG99" t="str">
        <f t="shared" si="46"/>
        <v>si</v>
      </c>
      <c r="CH99" t="str">
        <f t="shared" si="47"/>
        <v>si</v>
      </c>
      <c r="CI99" t="str">
        <f t="shared" si="48"/>
        <v>no</v>
      </c>
    </row>
    <row r="100" spans="1:87" x14ac:dyDescent="0.2">
      <c r="A100">
        <v>118350862827</v>
      </c>
      <c r="B100">
        <v>451538865</v>
      </c>
      <c r="C100" s="1">
        <v>45098.770601851851</v>
      </c>
      <c r="D100" s="1">
        <v>45098.772974537038</v>
      </c>
      <c r="E100" t="s">
        <v>381</v>
      </c>
      <c r="J100">
        <v>101</v>
      </c>
      <c r="K100">
        <v>0</v>
      </c>
      <c r="L100">
        <v>0</v>
      </c>
      <c r="M100">
        <v>2</v>
      </c>
      <c r="N100">
        <v>0</v>
      </c>
      <c r="O100">
        <v>6</v>
      </c>
      <c r="P100">
        <v>1</v>
      </c>
      <c r="Q100">
        <v>4</v>
      </c>
      <c r="R100">
        <v>1</v>
      </c>
      <c r="S100">
        <v>1</v>
      </c>
      <c r="T100">
        <v>4</v>
      </c>
      <c r="U100">
        <v>7</v>
      </c>
      <c r="V100">
        <v>7</v>
      </c>
      <c r="W100">
        <v>7</v>
      </c>
      <c r="X100">
        <v>7</v>
      </c>
      <c r="Y100">
        <v>7</v>
      </c>
      <c r="Z100">
        <v>3</v>
      </c>
      <c r="AB100" t="s">
        <v>47</v>
      </c>
      <c r="AC100">
        <v>5</v>
      </c>
      <c r="AD100">
        <v>7</v>
      </c>
      <c r="AE100">
        <v>7</v>
      </c>
      <c r="AF100">
        <v>1</v>
      </c>
      <c r="AG100">
        <v>7</v>
      </c>
      <c r="AH100">
        <v>1</v>
      </c>
      <c r="AI100">
        <v>5</v>
      </c>
      <c r="AJ100">
        <v>7</v>
      </c>
      <c r="AK100">
        <v>4</v>
      </c>
      <c r="AL100">
        <v>7</v>
      </c>
      <c r="AM100">
        <v>7</v>
      </c>
      <c r="AN100">
        <v>7</v>
      </c>
      <c r="AO100">
        <v>4</v>
      </c>
      <c r="AP100">
        <v>7</v>
      </c>
      <c r="AQ100">
        <v>6</v>
      </c>
      <c r="AR100">
        <v>1</v>
      </c>
      <c r="AS100">
        <v>1</v>
      </c>
      <c r="BC100">
        <v>3</v>
      </c>
      <c r="BD100">
        <v>5</v>
      </c>
      <c r="BE100">
        <v>6</v>
      </c>
      <c r="BF100">
        <v>4</v>
      </c>
      <c r="BG100">
        <v>1</v>
      </c>
      <c r="BH100">
        <v>5</v>
      </c>
      <c r="BI100">
        <v>3</v>
      </c>
      <c r="BJ100">
        <v>3</v>
      </c>
      <c r="BK100">
        <v>3</v>
      </c>
      <c r="BL100">
        <v>4</v>
      </c>
      <c r="BM100">
        <v>1</v>
      </c>
      <c r="BN100">
        <v>1</v>
      </c>
      <c r="BO100">
        <v>6</v>
      </c>
      <c r="BP100" s="9">
        <f t="shared" si="30"/>
        <v>6</v>
      </c>
      <c r="BQ100" s="10">
        <f t="shared" si="31"/>
        <v>3</v>
      </c>
      <c r="BR100" s="9">
        <f t="shared" si="32"/>
        <v>-1</v>
      </c>
      <c r="BS100" s="10">
        <f t="shared" si="33"/>
        <v>1</v>
      </c>
      <c r="BT100" s="10">
        <f t="shared" si="34"/>
        <v>-2</v>
      </c>
      <c r="BU100" s="10">
        <f t="shared" si="35"/>
        <v>-2</v>
      </c>
      <c r="BV100" s="9">
        <f t="shared" si="36"/>
        <v>3.6666666666666665</v>
      </c>
      <c r="BW100" s="9">
        <f t="shared" si="38"/>
        <v>4.2</v>
      </c>
      <c r="BX100" s="10">
        <f t="shared" si="39"/>
        <v>2.6666666666666665</v>
      </c>
      <c r="BY100">
        <f t="shared" si="40"/>
        <v>8</v>
      </c>
      <c r="BZ100" t="str">
        <f>VLOOKUP(J100,Pre!$J$1:$BG$254,2,0)</f>
        <v>Frente de Izquierda</v>
      </c>
      <c r="CD100">
        <f t="shared" si="44"/>
        <v>4</v>
      </c>
      <c r="CE100">
        <f t="shared" si="37"/>
        <v>2.666666666666667</v>
      </c>
      <c r="CF100" t="str">
        <f t="shared" si="45"/>
        <v>no</v>
      </c>
      <c r="CG100" t="str">
        <f t="shared" si="46"/>
        <v>si</v>
      </c>
      <c r="CH100" t="str">
        <f t="shared" si="47"/>
        <v>si</v>
      </c>
      <c r="CI100" t="str">
        <f t="shared" si="48"/>
        <v>no</v>
      </c>
    </row>
  </sheetData>
  <autoFilter ref="A1:BZ100" xr:uid="{8414FA89-DA1F-294B-A7D8-F20D14239B7D}">
    <sortState xmlns:xlrd2="http://schemas.microsoft.com/office/spreadsheetml/2017/richdata2" ref="A2:BZ100">
      <sortCondition descending="1" ref="C1:C10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9632-FC78-2E45-80DD-8593860CFE56}">
  <sheetPr>
    <tabColor rgb="FF92D050"/>
  </sheetPr>
  <dimension ref="A1:R97"/>
  <sheetViews>
    <sheetView topLeftCell="B1" workbookViewId="0">
      <selection activeCell="E29" sqref="E29"/>
    </sheetView>
  </sheetViews>
  <sheetFormatPr baseColWidth="10" defaultRowHeight="15" x14ac:dyDescent="0.2"/>
  <cols>
    <col min="1" max="1" width="17" customWidth="1"/>
    <col min="2" max="2" width="19.1640625" customWidth="1"/>
    <col min="3" max="3" width="21" bestFit="1" customWidth="1"/>
    <col min="4" max="4" width="22.33203125" bestFit="1" customWidth="1"/>
    <col min="5" max="5" width="12.5" bestFit="1" customWidth="1"/>
    <col min="6" max="6" width="13.6640625" bestFit="1" customWidth="1"/>
    <col min="7" max="7" width="22.6640625" bestFit="1" customWidth="1"/>
    <col min="8" max="8" width="23.83203125" bestFit="1" customWidth="1"/>
    <col min="13" max="13" width="11.6640625" bestFit="1" customWidth="1"/>
    <col min="14" max="14" width="12.83203125" bestFit="1" customWidth="1"/>
  </cols>
  <sheetData>
    <row r="1" spans="1:18" x14ac:dyDescent="0.2">
      <c r="A1" s="17" t="s">
        <v>550</v>
      </c>
      <c r="B1" s="17" t="s">
        <v>551</v>
      </c>
      <c r="C1" s="17" t="s">
        <v>552</v>
      </c>
      <c r="D1" s="17" t="s">
        <v>553</v>
      </c>
      <c r="E1" s="19" t="s">
        <v>554</v>
      </c>
      <c r="F1" s="19" t="s">
        <v>555</v>
      </c>
      <c r="G1" s="19" t="s">
        <v>556</v>
      </c>
      <c r="H1" s="19" t="s">
        <v>557</v>
      </c>
      <c r="I1" s="19" t="s">
        <v>558</v>
      </c>
      <c r="J1" s="19" t="s">
        <v>559</v>
      </c>
      <c r="K1" s="35" t="s">
        <v>560</v>
      </c>
      <c r="L1" s="35" t="s">
        <v>561</v>
      </c>
      <c r="M1" s="34" t="s">
        <v>562</v>
      </c>
      <c r="N1" s="34" t="s">
        <v>563</v>
      </c>
      <c r="O1" s="34" t="s">
        <v>564</v>
      </c>
      <c r="P1" s="34" t="s">
        <v>565</v>
      </c>
      <c r="Q1" s="34" t="s">
        <v>566</v>
      </c>
      <c r="R1" s="34" t="s">
        <v>567</v>
      </c>
    </row>
    <row r="2" spans="1:18" x14ac:dyDescent="0.2">
      <c r="A2">
        <v>2</v>
      </c>
      <c r="B2">
        <v>0</v>
      </c>
      <c r="C2">
        <v>5</v>
      </c>
      <c r="D2">
        <v>4.666666666666667</v>
      </c>
      <c r="E2">
        <v>1</v>
      </c>
      <c r="F2">
        <v>-5</v>
      </c>
      <c r="G2">
        <v>1</v>
      </c>
      <c r="H2">
        <v>-2</v>
      </c>
      <c r="I2">
        <v>5.666666666666667</v>
      </c>
      <c r="J2">
        <v>5.666666666666667</v>
      </c>
      <c r="K2">
        <v>3.5</v>
      </c>
      <c r="L2">
        <v>3.6666666666666665</v>
      </c>
      <c r="M2" s="24">
        <v>2</v>
      </c>
      <c r="N2">
        <v>-1</v>
      </c>
      <c r="O2">
        <v>12</v>
      </c>
      <c r="P2">
        <v>10</v>
      </c>
      <c r="Q2">
        <v>1.3333333333333333</v>
      </c>
      <c r="R2">
        <v>-2</v>
      </c>
    </row>
    <row r="3" spans="1:18" x14ac:dyDescent="0.2">
      <c r="A3">
        <v>0</v>
      </c>
      <c r="B3">
        <v>1</v>
      </c>
      <c r="C3">
        <v>1.6666666666666667</v>
      </c>
      <c r="D3">
        <v>3.6666666666666665</v>
      </c>
      <c r="E3">
        <v>2</v>
      </c>
      <c r="F3">
        <v>-2</v>
      </c>
      <c r="G3">
        <v>1.3333333333333333</v>
      </c>
      <c r="H3">
        <v>-1</v>
      </c>
      <c r="I3">
        <v>6.666666666666667</v>
      </c>
      <c r="J3">
        <v>0</v>
      </c>
      <c r="K3">
        <v>5</v>
      </c>
      <c r="L3">
        <v>0</v>
      </c>
      <c r="M3" s="24">
        <v>0</v>
      </c>
      <c r="N3">
        <v>1</v>
      </c>
      <c r="O3">
        <v>6</v>
      </c>
      <c r="P3">
        <v>0</v>
      </c>
      <c r="Q3">
        <v>0</v>
      </c>
      <c r="R3">
        <v>1</v>
      </c>
    </row>
    <row r="4" spans="1:18" x14ac:dyDescent="0.2">
      <c r="A4">
        <v>1</v>
      </c>
      <c r="B4">
        <v>0</v>
      </c>
      <c r="C4">
        <v>3.6666666666666665</v>
      </c>
      <c r="D4">
        <v>3.7777777777777777</v>
      </c>
      <c r="E4">
        <v>0</v>
      </c>
      <c r="F4">
        <v>0</v>
      </c>
      <c r="G4">
        <v>0.33333333333333331</v>
      </c>
      <c r="H4">
        <v>-1</v>
      </c>
      <c r="I4">
        <v>5.666666666666667</v>
      </c>
      <c r="J4">
        <v>5.666666666666667</v>
      </c>
      <c r="K4">
        <v>2.5</v>
      </c>
      <c r="L4">
        <v>3.3333333333333335</v>
      </c>
      <c r="M4" s="24">
        <v>0</v>
      </c>
      <c r="N4">
        <v>-1</v>
      </c>
      <c r="O4">
        <v>6</v>
      </c>
      <c r="P4">
        <v>6</v>
      </c>
      <c r="Q4">
        <v>0</v>
      </c>
      <c r="R4">
        <v>-0.33333333333333348</v>
      </c>
    </row>
    <row r="5" spans="1:18" x14ac:dyDescent="0.2">
      <c r="A5">
        <v>3</v>
      </c>
      <c r="B5">
        <v>3</v>
      </c>
      <c r="C5">
        <v>4</v>
      </c>
      <c r="D5">
        <v>4.2222222222222223</v>
      </c>
      <c r="E5">
        <v>1</v>
      </c>
      <c r="F5">
        <v>0</v>
      </c>
      <c r="G5">
        <v>0</v>
      </c>
      <c r="H5">
        <v>-0.33333333333333331</v>
      </c>
      <c r="I5">
        <v>5.666666666666667</v>
      </c>
      <c r="J5">
        <v>6.666666666666667</v>
      </c>
      <c r="K5">
        <v>4.5</v>
      </c>
      <c r="L5">
        <v>5</v>
      </c>
      <c r="M5" s="24">
        <v>0</v>
      </c>
      <c r="N5">
        <v>0</v>
      </c>
      <c r="O5">
        <v>9</v>
      </c>
      <c r="P5">
        <v>11</v>
      </c>
      <c r="Q5">
        <v>2</v>
      </c>
      <c r="R5">
        <v>1.3333333333333335</v>
      </c>
    </row>
    <row r="6" spans="1:18" x14ac:dyDescent="0.2">
      <c r="A6">
        <v>0</v>
      </c>
      <c r="B6">
        <v>3</v>
      </c>
      <c r="C6">
        <v>3</v>
      </c>
      <c r="D6">
        <v>3.3333333333333335</v>
      </c>
      <c r="E6">
        <v>0</v>
      </c>
      <c r="F6">
        <v>1</v>
      </c>
      <c r="G6">
        <v>0</v>
      </c>
      <c r="H6">
        <v>-0.33333333333333331</v>
      </c>
      <c r="I6">
        <v>4.333333333333333</v>
      </c>
      <c r="J6">
        <v>4</v>
      </c>
      <c r="K6">
        <v>4</v>
      </c>
      <c r="L6">
        <v>3.6666666666666665</v>
      </c>
      <c r="M6" s="24">
        <v>0</v>
      </c>
      <c r="N6">
        <v>0</v>
      </c>
      <c r="O6">
        <v>2</v>
      </c>
      <c r="P6">
        <v>3</v>
      </c>
      <c r="Q6">
        <v>0</v>
      </c>
      <c r="R6">
        <v>1.6666666666666665</v>
      </c>
    </row>
    <row r="7" spans="1:18" x14ac:dyDescent="0.2">
      <c r="A7">
        <v>4</v>
      </c>
      <c r="B7">
        <v>1</v>
      </c>
      <c r="C7">
        <v>2.3333333333333335</v>
      </c>
      <c r="D7">
        <v>3.8888888888888888</v>
      </c>
      <c r="E7">
        <v>0</v>
      </c>
      <c r="F7">
        <v>0</v>
      </c>
      <c r="G7">
        <v>1.6666666666666667</v>
      </c>
      <c r="H7">
        <v>0</v>
      </c>
      <c r="I7">
        <v>7</v>
      </c>
      <c r="J7">
        <v>7</v>
      </c>
      <c r="K7">
        <v>4.25</v>
      </c>
      <c r="L7">
        <v>5</v>
      </c>
      <c r="M7" s="24">
        <v>0</v>
      </c>
      <c r="N7">
        <v>0</v>
      </c>
      <c r="O7">
        <v>12</v>
      </c>
      <c r="P7">
        <v>11</v>
      </c>
      <c r="Q7">
        <v>2.3333333333333335</v>
      </c>
      <c r="R7">
        <v>0.66666666666666652</v>
      </c>
    </row>
    <row r="8" spans="1:18" x14ac:dyDescent="0.2">
      <c r="A8">
        <v>3</v>
      </c>
      <c r="B8">
        <v>4</v>
      </c>
      <c r="C8">
        <v>3</v>
      </c>
      <c r="D8">
        <v>3.8888888888888888</v>
      </c>
      <c r="E8">
        <v>0</v>
      </c>
      <c r="F8">
        <v>0</v>
      </c>
      <c r="G8">
        <v>0.33333333333333331</v>
      </c>
      <c r="H8">
        <v>0</v>
      </c>
      <c r="I8">
        <v>5.666666666666667</v>
      </c>
      <c r="J8">
        <v>6</v>
      </c>
      <c r="K8">
        <v>3.25</v>
      </c>
      <c r="L8">
        <v>4.666666666666667</v>
      </c>
      <c r="M8" s="24">
        <v>1</v>
      </c>
      <c r="N8">
        <v>0</v>
      </c>
      <c r="O8">
        <v>3</v>
      </c>
      <c r="P8">
        <v>7</v>
      </c>
      <c r="Q8">
        <v>2</v>
      </c>
      <c r="R8">
        <v>2.3333333333333335</v>
      </c>
    </row>
    <row r="9" spans="1:18" x14ac:dyDescent="0.2">
      <c r="A9">
        <v>3</v>
      </c>
      <c r="B9">
        <v>3</v>
      </c>
      <c r="C9">
        <v>2.6666666666666665</v>
      </c>
      <c r="D9">
        <v>4.1111111111111107</v>
      </c>
      <c r="E9">
        <v>0</v>
      </c>
      <c r="F9">
        <v>0</v>
      </c>
      <c r="G9">
        <v>0.33333333333333331</v>
      </c>
      <c r="H9">
        <v>0</v>
      </c>
      <c r="I9">
        <v>7</v>
      </c>
      <c r="J9">
        <v>7</v>
      </c>
      <c r="K9">
        <v>4.25</v>
      </c>
      <c r="L9">
        <v>4.666666666666667</v>
      </c>
      <c r="M9" s="24">
        <v>1</v>
      </c>
      <c r="N9">
        <v>0</v>
      </c>
      <c r="O9">
        <v>8</v>
      </c>
      <c r="P9">
        <v>5</v>
      </c>
      <c r="Q9">
        <v>2.333333333333333</v>
      </c>
      <c r="R9">
        <v>2.666666666666667</v>
      </c>
    </row>
    <row r="10" spans="1:18" x14ac:dyDescent="0.2">
      <c r="A10">
        <v>0</v>
      </c>
      <c r="B10">
        <v>0</v>
      </c>
      <c r="C10">
        <v>5.666666666666667</v>
      </c>
      <c r="D10">
        <v>3.8888888888888888</v>
      </c>
      <c r="E10">
        <v>0</v>
      </c>
      <c r="F10">
        <v>0</v>
      </c>
      <c r="G10">
        <v>0</v>
      </c>
      <c r="H10">
        <v>0</v>
      </c>
      <c r="I10">
        <v>5.666666666666667</v>
      </c>
      <c r="J10">
        <v>5.666666666666667</v>
      </c>
      <c r="K10">
        <v>2.75</v>
      </c>
      <c r="L10">
        <v>2.3333333333333335</v>
      </c>
      <c r="M10" s="24">
        <v>0</v>
      </c>
      <c r="N10">
        <v>0</v>
      </c>
      <c r="O10">
        <v>3</v>
      </c>
      <c r="P10">
        <v>6</v>
      </c>
      <c r="Q10">
        <v>0</v>
      </c>
      <c r="R10">
        <v>0</v>
      </c>
    </row>
    <row r="11" spans="1:18" x14ac:dyDescent="0.2">
      <c r="A11">
        <v>1</v>
      </c>
      <c r="B11">
        <v>1</v>
      </c>
      <c r="C11">
        <v>4</v>
      </c>
      <c r="D11">
        <v>4</v>
      </c>
      <c r="E11">
        <v>0</v>
      </c>
      <c r="F11">
        <v>0</v>
      </c>
      <c r="G11">
        <v>0</v>
      </c>
      <c r="H11">
        <v>0</v>
      </c>
      <c r="I11">
        <v>5</v>
      </c>
      <c r="J11">
        <v>5</v>
      </c>
      <c r="K11">
        <v>4.75</v>
      </c>
      <c r="L11">
        <v>3.6666666666666665</v>
      </c>
      <c r="M11" s="24">
        <v>0</v>
      </c>
      <c r="N11">
        <v>0</v>
      </c>
      <c r="O11">
        <v>-3</v>
      </c>
      <c r="P11">
        <v>-1</v>
      </c>
      <c r="Q11">
        <v>0.33333333333333348</v>
      </c>
      <c r="R11">
        <v>0.33333333333333348</v>
      </c>
    </row>
    <row r="12" spans="1:18" x14ac:dyDescent="0.2">
      <c r="A12">
        <v>3</v>
      </c>
      <c r="B12">
        <v>1</v>
      </c>
      <c r="C12">
        <v>4.666666666666667</v>
      </c>
      <c r="D12">
        <v>5.666666666666667</v>
      </c>
      <c r="E12">
        <v>0</v>
      </c>
      <c r="F12">
        <v>0</v>
      </c>
      <c r="G12">
        <v>1</v>
      </c>
      <c r="H12">
        <v>0</v>
      </c>
      <c r="I12">
        <v>6.333333333333333</v>
      </c>
      <c r="J12">
        <v>7</v>
      </c>
      <c r="K12">
        <v>3.75</v>
      </c>
      <c r="L12">
        <v>3.3333333333333335</v>
      </c>
      <c r="M12" s="24">
        <v>2</v>
      </c>
      <c r="N12">
        <v>0</v>
      </c>
      <c r="O12">
        <v>7</v>
      </c>
      <c r="P12">
        <v>10</v>
      </c>
      <c r="Q12">
        <v>3</v>
      </c>
      <c r="R12">
        <v>1</v>
      </c>
    </row>
    <row r="13" spans="1:18" x14ac:dyDescent="0.2">
      <c r="A13">
        <v>3</v>
      </c>
      <c r="B13">
        <v>2</v>
      </c>
      <c r="C13">
        <v>4.666666666666667</v>
      </c>
      <c r="D13">
        <v>5</v>
      </c>
      <c r="E13">
        <v>0</v>
      </c>
      <c r="F13">
        <v>0</v>
      </c>
      <c r="G13">
        <v>0.33333333333333331</v>
      </c>
      <c r="H13">
        <v>0</v>
      </c>
      <c r="I13">
        <v>7</v>
      </c>
      <c r="J13">
        <v>6.333333333333333</v>
      </c>
      <c r="K13">
        <v>1.75</v>
      </c>
      <c r="L13">
        <v>4.333333333333333</v>
      </c>
      <c r="M13" s="24">
        <v>1</v>
      </c>
      <c r="N13">
        <v>0</v>
      </c>
      <c r="O13">
        <v>6</v>
      </c>
      <c r="P13">
        <v>9</v>
      </c>
      <c r="Q13">
        <v>2.3333333333333335</v>
      </c>
      <c r="R13">
        <v>1.3333333333333333</v>
      </c>
    </row>
    <row r="14" spans="1:18" x14ac:dyDescent="0.2">
      <c r="A14">
        <v>3</v>
      </c>
      <c r="B14">
        <v>3</v>
      </c>
      <c r="C14">
        <v>4.333333333333333</v>
      </c>
      <c r="D14">
        <v>4.5555555555555554</v>
      </c>
      <c r="E14">
        <v>0</v>
      </c>
      <c r="F14">
        <v>0</v>
      </c>
      <c r="G14">
        <v>0.33333333333333331</v>
      </c>
      <c r="H14">
        <v>0</v>
      </c>
      <c r="I14">
        <v>5</v>
      </c>
      <c r="J14">
        <v>4.666666666666667</v>
      </c>
      <c r="K14">
        <v>3.75</v>
      </c>
      <c r="L14">
        <v>3.6666666666666665</v>
      </c>
      <c r="M14" s="24">
        <v>1</v>
      </c>
      <c r="N14">
        <v>0</v>
      </c>
      <c r="O14">
        <v>7</v>
      </c>
      <c r="P14">
        <v>5</v>
      </c>
      <c r="Q14">
        <v>2</v>
      </c>
      <c r="R14">
        <v>2.666666666666667</v>
      </c>
    </row>
    <row r="15" spans="1:18" x14ac:dyDescent="0.2">
      <c r="A15">
        <v>3</v>
      </c>
      <c r="B15">
        <v>3</v>
      </c>
      <c r="C15">
        <v>4.666666666666667</v>
      </c>
      <c r="D15">
        <v>3</v>
      </c>
      <c r="E15">
        <v>0</v>
      </c>
      <c r="F15">
        <v>0</v>
      </c>
      <c r="G15">
        <v>0</v>
      </c>
      <c r="H15">
        <v>0</v>
      </c>
      <c r="I15">
        <v>6</v>
      </c>
      <c r="J15">
        <v>5.666666666666667</v>
      </c>
      <c r="K15">
        <v>3.25</v>
      </c>
      <c r="L15">
        <v>3.6666666666666665</v>
      </c>
      <c r="M15" s="24">
        <v>0</v>
      </c>
      <c r="N15">
        <v>0</v>
      </c>
      <c r="O15">
        <v>6</v>
      </c>
      <c r="P15">
        <v>4</v>
      </c>
      <c r="Q15">
        <v>2.333333333333333</v>
      </c>
      <c r="R15">
        <v>1.3333333333333335</v>
      </c>
    </row>
    <row r="16" spans="1:18" x14ac:dyDescent="0.2">
      <c r="A16">
        <v>2</v>
      </c>
      <c r="B16">
        <v>3</v>
      </c>
      <c r="C16">
        <v>4</v>
      </c>
      <c r="D16">
        <v>4</v>
      </c>
      <c r="E16">
        <v>0</v>
      </c>
      <c r="F16">
        <v>0</v>
      </c>
      <c r="G16">
        <v>0</v>
      </c>
      <c r="H16">
        <v>0</v>
      </c>
      <c r="I16">
        <v>5.666666666666667</v>
      </c>
      <c r="J16">
        <v>6.333333333333333</v>
      </c>
      <c r="K16">
        <v>3</v>
      </c>
      <c r="L16">
        <v>4.333333333333333</v>
      </c>
      <c r="M16" s="24">
        <v>0</v>
      </c>
      <c r="N16">
        <v>0</v>
      </c>
      <c r="O16">
        <v>7</v>
      </c>
      <c r="P16">
        <v>-1</v>
      </c>
      <c r="Q16">
        <v>1.6666666666666665</v>
      </c>
      <c r="R16">
        <v>1.6666666666666665</v>
      </c>
    </row>
    <row r="17" spans="1:18" x14ac:dyDescent="0.2">
      <c r="A17">
        <v>5</v>
      </c>
      <c r="B17">
        <v>2</v>
      </c>
      <c r="C17">
        <v>3</v>
      </c>
      <c r="D17">
        <v>4.8888888888888893</v>
      </c>
      <c r="E17">
        <v>5</v>
      </c>
      <c r="F17">
        <v>-2</v>
      </c>
      <c r="G17">
        <v>2</v>
      </c>
      <c r="H17">
        <v>0</v>
      </c>
      <c r="I17">
        <v>4.333333333333333</v>
      </c>
      <c r="J17">
        <v>5</v>
      </c>
      <c r="K17">
        <v>3.5</v>
      </c>
      <c r="L17">
        <v>4.666666666666667</v>
      </c>
      <c r="M17" s="24">
        <v>1</v>
      </c>
      <c r="N17">
        <v>1</v>
      </c>
      <c r="O17">
        <v>11</v>
      </c>
      <c r="P17">
        <v>9</v>
      </c>
      <c r="Q17">
        <v>1.666666666666667</v>
      </c>
      <c r="R17">
        <v>0.66666666666666696</v>
      </c>
    </row>
    <row r="18" spans="1:18" x14ac:dyDescent="0.2">
      <c r="A18">
        <v>0</v>
      </c>
      <c r="B18">
        <v>0</v>
      </c>
      <c r="C18">
        <v>4</v>
      </c>
      <c r="D18">
        <v>2.3333333333333335</v>
      </c>
      <c r="E18">
        <v>1</v>
      </c>
      <c r="F18">
        <v>0</v>
      </c>
      <c r="G18">
        <v>-0.33333333333333331</v>
      </c>
      <c r="H18">
        <v>0</v>
      </c>
      <c r="I18">
        <v>5</v>
      </c>
      <c r="J18">
        <v>4.333333333333333</v>
      </c>
      <c r="K18">
        <v>3.5</v>
      </c>
      <c r="L18">
        <v>4.333333333333333</v>
      </c>
      <c r="M18" s="24">
        <v>0</v>
      </c>
      <c r="N18">
        <v>0</v>
      </c>
      <c r="O18">
        <v>6</v>
      </c>
      <c r="P18">
        <v>1</v>
      </c>
      <c r="Q18">
        <v>0</v>
      </c>
      <c r="R18">
        <v>0</v>
      </c>
    </row>
    <row r="19" spans="1:18" x14ac:dyDescent="0.2">
      <c r="A19">
        <v>3</v>
      </c>
      <c r="B19">
        <v>3</v>
      </c>
      <c r="C19">
        <v>3.6666666666666665</v>
      </c>
      <c r="D19">
        <v>3</v>
      </c>
      <c r="E19">
        <v>0</v>
      </c>
      <c r="F19">
        <v>0</v>
      </c>
      <c r="G19">
        <v>0</v>
      </c>
      <c r="H19">
        <v>0</v>
      </c>
      <c r="I19">
        <v>3.6666666666666665</v>
      </c>
      <c r="J19">
        <v>4.666666666666667</v>
      </c>
      <c r="K19">
        <v>4.75</v>
      </c>
      <c r="L19">
        <v>4</v>
      </c>
      <c r="M19" s="24">
        <v>0</v>
      </c>
      <c r="N19">
        <v>0</v>
      </c>
      <c r="O19">
        <v>6</v>
      </c>
      <c r="P19">
        <v>9</v>
      </c>
      <c r="Q19">
        <v>2.6666666666666665</v>
      </c>
      <c r="R19">
        <v>2.6666666666666665</v>
      </c>
    </row>
    <row r="20" spans="1:18" x14ac:dyDescent="0.2">
      <c r="A20">
        <v>3</v>
      </c>
      <c r="B20">
        <v>2</v>
      </c>
      <c r="C20">
        <v>5</v>
      </c>
      <c r="D20">
        <v>5</v>
      </c>
      <c r="E20">
        <v>1</v>
      </c>
      <c r="F20">
        <v>0</v>
      </c>
      <c r="G20">
        <v>1</v>
      </c>
      <c r="H20">
        <v>0</v>
      </c>
      <c r="I20">
        <v>6.333333333333333</v>
      </c>
      <c r="J20">
        <v>7</v>
      </c>
      <c r="K20">
        <v>4.75</v>
      </c>
      <c r="L20">
        <v>4.666666666666667</v>
      </c>
      <c r="M20" s="24">
        <v>1</v>
      </c>
      <c r="N20">
        <v>0</v>
      </c>
      <c r="O20">
        <v>4</v>
      </c>
      <c r="P20">
        <v>0</v>
      </c>
      <c r="Q20">
        <v>2.3333333333333335</v>
      </c>
      <c r="R20">
        <v>1</v>
      </c>
    </row>
    <row r="21" spans="1:18" x14ac:dyDescent="0.2">
      <c r="A21">
        <v>2</v>
      </c>
      <c r="B21">
        <v>-1</v>
      </c>
      <c r="C21">
        <v>2.3333333333333335</v>
      </c>
      <c r="D21">
        <v>3.4444444444444446</v>
      </c>
      <c r="E21">
        <v>3</v>
      </c>
      <c r="F21">
        <v>0</v>
      </c>
      <c r="G21">
        <v>1.6666666666666667</v>
      </c>
      <c r="H21">
        <v>0</v>
      </c>
      <c r="I21">
        <v>5</v>
      </c>
      <c r="J21">
        <v>5.666666666666667</v>
      </c>
      <c r="K21">
        <v>3.5</v>
      </c>
      <c r="L21">
        <v>4.666666666666667</v>
      </c>
      <c r="M21" s="24">
        <v>1</v>
      </c>
      <c r="N21">
        <v>0</v>
      </c>
      <c r="O21">
        <v>3</v>
      </c>
      <c r="P21">
        <v>1</v>
      </c>
      <c r="Q21">
        <v>1.333333333333333</v>
      </c>
      <c r="R21">
        <v>-3</v>
      </c>
    </row>
    <row r="22" spans="1:18" x14ac:dyDescent="0.2">
      <c r="A22">
        <v>0</v>
      </c>
      <c r="B22">
        <v>0</v>
      </c>
      <c r="C22">
        <v>3.6666666666666665</v>
      </c>
      <c r="D22">
        <v>5</v>
      </c>
      <c r="E22">
        <v>0</v>
      </c>
      <c r="F22">
        <v>0</v>
      </c>
      <c r="G22">
        <v>0</v>
      </c>
      <c r="H22">
        <v>0</v>
      </c>
      <c r="I22">
        <v>6</v>
      </c>
      <c r="J22">
        <v>6</v>
      </c>
      <c r="K22">
        <v>4.25</v>
      </c>
      <c r="L22">
        <v>3.6666666666666665</v>
      </c>
      <c r="M22" s="24">
        <v>0</v>
      </c>
      <c r="N22">
        <v>0</v>
      </c>
      <c r="O22">
        <v>2</v>
      </c>
      <c r="P22">
        <v>5</v>
      </c>
      <c r="Q22">
        <v>0</v>
      </c>
      <c r="R22">
        <v>0</v>
      </c>
    </row>
    <row r="23" spans="1:18" x14ac:dyDescent="0.2">
      <c r="A23">
        <v>1</v>
      </c>
      <c r="B23">
        <v>0</v>
      </c>
      <c r="C23">
        <v>4</v>
      </c>
      <c r="D23">
        <v>6</v>
      </c>
      <c r="E23">
        <v>0</v>
      </c>
      <c r="F23">
        <v>0</v>
      </c>
      <c r="G23">
        <v>0</v>
      </c>
      <c r="H23">
        <v>0</v>
      </c>
      <c r="I23">
        <v>6.333333333333333</v>
      </c>
      <c r="J23">
        <v>6.666666666666667</v>
      </c>
      <c r="K23">
        <v>3.5</v>
      </c>
      <c r="L23">
        <v>4</v>
      </c>
      <c r="M23" s="24">
        <v>0</v>
      </c>
      <c r="N23">
        <v>0</v>
      </c>
      <c r="O23">
        <v>7</v>
      </c>
      <c r="P23">
        <v>11</v>
      </c>
      <c r="Q23">
        <v>0.33333333333333304</v>
      </c>
      <c r="R23">
        <v>0</v>
      </c>
    </row>
    <row r="24" spans="1:18" x14ac:dyDescent="0.2">
      <c r="A24">
        <v>1</v>
      </c>
      <c r="B24">
        <v>0</v>
      </c>
      <c r="C24">
        <v>3.3333333333333335</v>
      </c>
      <c r="D24">
        <v>0</v>
      </c>
      <c r="E24">
        <v>3</v>
      </c>
      <c r="F24">
        <v>0</v>
      </c>
      <c r="G24">
        <v>1.3333333333333333</v>
      </c>
      <c r="H24">
        <v>0</v>
      </c>
      <c r="I24">
        <v>4</v>
      </c>
      <c r="J24">
        <v>4.333333333333333</v>
      </c>
      <c r="K24">
        <v>3.5</v>
      </c>
      <c r="L24">
        <v>4</v>
      </c>
      <c r="M24" s="24">
        <v>0</v>
      </c>
      <c r="N24">
        <v>0</v>
      </c>
      <c r="O24">
        <v>10</v>
      </c>
      <c r="P24">
        <v>10</v>
      </c>
      <c r="Q24">
        <v>0.33333333333333304</v>
      </c>
      <c r="R24">
        <v>0</v>
      </c>
    </row>
    <row r="25" spans="1:18" x14ac:dyDescent="0.2">
      <c r="A25">
        <v>3</v>
      </c>
      <c r="B25">
        <v>3</v>
      </c>
      <c r="C25">
        <v>3.3333333333333335</v>
      </c>
      <c r="D25">
        <v>2.7777777777777777</v>
      </c>
      <c r="E25">
        <v>0</v>
      </c>
      <c r="F25">
        <v>0</v>
      </c>
      <c r="G25">
        <v>0</v>
      </c>
      <c r="H25">
        <v>0.33333333333333331</v>
      </c>
      <c r="I25">
        <v>6.333333333333333</v>
      </c>
      <c r="J25">
        <v>7</v>
      </c>
      <c r="K25">
        <v>2.25</v>
      </c>
      <c r="L25">
        <v>3.6666666666666665</v>
      </c>
      <c r="M25" s="24">
        <v>-1</v>
      </c>
      <c r="N25">
        <v>0</v>
      </c>
      <c r="O25">
        <v>10</v>
      </c>
      <c r="P25">
        <v>12</v>
      </c>
      <c r="Q25">
        <v>2.333333333333333</v>
      </c>
      <c r="R25">
        <v>2</v>
      </c>
    </row>
    <row r="26" spans="1:18" x14ac:dyDescent="0.2">
      <c r="A26">
        <v>0</v>
      </c>
      <c r="B26">
        <v>1</v>
      </c>
      <c r="C26">
        <v>4</v>
      </c>
      <c r="D26">
        <v>4.1111111111111107</v>
      </c>
      <c r="E26">
        <v>2</v>
      </c>
      <c r="F26">
        <v>2</v>
      </c>
      <c r="G26">
        <v>1</v>
      </c>
      <c r="H26">
        <v>0.33333333333333331</v>
      </c>
      <c r="I26">
        <v>6.666666666666667</v>
      </c>
      <c r="J26">
        <v>6.333333333333333</v>
      </c>
      <c r="K26">
        <v>5.5</v>
      </c>
      <c r="L26">
        <v>5</v>
      </c>
      <c r="M26" s="24">
        <v>1</v>
      </c>
      <c r="N26">
        <v>-1</v>
      </c>
      <c r="O26">
        <v>12</v>
      </c>
      <c r="P26">
        <v>11</v>
      </c>
      <c r="Q26">
        <v>0</v>
      </c>
      <c r="R26">
        <v>0.33333333333333348</v>
      </c>
    </row>
    <row r="27" spans="1:18" x14ac:dyDescent="0.2">
      <c r="A27">
        <v>0</v>
      </c>
      <c r="B27">
        <v>1</v>
      </c>
      <c r="C27">
        <v>4</v>
      </c>
      <c r="D27">
        <v>4.1111111111111107</v>
      </c>
      <c r="E27">
        <v>0</v>
      </c>
      <c r="F27">
        <v>1</v>
      </c>
      <c r="G27">
        <v>0</v>
      </c>
      <c r="H27">
        <v>0.33333333333333331</v>
      </c>
      <c r="I27">
        <v>3.6666666666666665</v>
      </c>
      <c r="J27">
        <v>4.333333333333333</v>
      </c>
      <c r="K27">
        <v>3.5</v>
      </c>
      <c r="L27">
        <v>4</v>
      </c>
      <c r="M27" s="24">
        <v>0</v>
      </c>
      <c r="N27">
        <v>1</v>
      </c>
      <c r="O27">
        <v>9</v>
      </c>
      <c r="P27">
        <v>12</v>
      </c>
      <c r="Q27">
        <v>0</v>
      </c>
      <c r="R27">
        <v>0.66666666666666696</v>
      </c>
    </row>
    <row r="28" spans="1:18" x14ac:dyDescent="0.2">
      <c r="A28">
        <v>0</v>
      </c>
      <c r="B28">
        <v>0</v>
      </c>
      <c r="C28">
        <v>2.6666666666666665</v>
      </c>
      <c r="D28">
        <v>3.8888888888888888</v>
      </c>
      <c r="E28">
        <v>2</v>
      </c>
      <c r="F28">
        <v>0</v>
      </c>
      <c r="G28">
        <v>1</v>
      </c>
      <c r="H28">
        <v>0.33333333333333331</v>
      </c>
      <c r="I28">
        <v>6</v>
      </c>
      <c r="J28">
        <v>6</v>
      </c>
      <c r="K28">
        <v>3.25</v>
      </c>
      <c r="L28">
        <v>3.6666666666666665</v>
      </c>
      <c r="M28" s="24">
        <v>0</v>
      </c>
      <c r="N28">
        <v>0</v>
      </c>
      <c r="O28">
        <v>6</v>
      </c>
      <c r="P28">
        <v>11</v>
      </c>
      <c r="Q28">
        <v>0</v>
      </c>
      <c r="R28">
        <v>0</v>
      </c>
    </row>
    <row r="29" spans="1:18" x14ac:dyDescent="0.2">
      <c r="A29">
        <v>5</v>
      </c>
      <c r="B29">
        <v>0</v>
      </c>
      <c r="C29">
        <v>5.666666666666667</v>
      </c>
      <c r="D29">
        <v>5.2222222222222223</v>
      </c>
      <c r="E29">
        <v>0</v>
      </c>
      <c r="F29">
        <v>0</v>
      </c>
      <c r="G29">
        <v>-0.33333333333333331</v>
      </c>
      <c r="H29">
        <v>0.33333333333333331</v>
      </c>
      <c r="I29">
        <v>4</v>
      </c>
      <c r="J29">
        <v>4.333333333333333</v>
      </c>
      <c r="K29">
        <v>3.25</v>
      </c>
      <c r="L29">
        <v>3.3333333333333335</v>
      </c>
      <c r="M29" s="24">
        <v>-1</v>
      </c>
      <c r="N29">
        <v>-2</v>
      </c>
      <c r="O29">
        <v>2</v>
      </c>
      <c r="P29">
        <v>3</v>
      </c>
      <c r="Q29">
        <v>3.3333333333333335</v>
      </c>
      <c r="R29">
        <v>-0.66666666666666652</v>
      </c>
    </row>
    <row r="30" spans="1:18" x14ac:dyDescent="0.2">
      <c r="A30">
        <v>0</v>
      </c>
      <c r="B30">
        <v>0</v>
      </c>
      <c r="C30">
        <v>3.3333333333333335</v>
      </c>
      <c r="D30">
        <v>2.6666666666666665</v>
      </c>
      <c r="E30">
        <v>1</v>
      </c>
      <c r="F30">
        <v>2</v>
      </c>
      <c r="G30">
        <v>0.66666666666666663</v>
      </c>
      <c r="H30">
        <v>0.66666666666666663</v>
      </c>
      <c r="I30">
        <v>4</v>
      </c>
      <c r="J30">
        <v>4.333333333333333</v>
      </c>
      <c r="K30">
        <v>3</v>
      </c>
      <c r="L30">
        <v>4.333333333333333</v>
      </c>
      <c r="M30" s="24">
        <v>1</v>
      </c>
      <c r="N30">
        <v>0</v>
      </c>
      <c r="O30">
        <v>2</v>
      </c>
      <c r="P30">
        <v>3</v>
      </c>
      <c r="Q30">
        <v>0</v>
      </c>
      <c r="R30">
        <v>0</v>
      </c>
    </row>
    <row r="31" spans="1:18" x14ac:dyDescent="0.2">
      <c r="A31">
        <v>3</v>
      </c>
      <c r="B31">
        <v>3</v>
      </c>
      <c r="C31">
        <v>3.3333333333333335</v>
      </c>
      <c r="D31">
        <v>3.4444444444444446</v>
      </c>
      <c r="E31">
        <v>1</v>
      </c>
      <c r="F31">
        <v>1</v>
      </c>
      <c r="G31">
        <v>1.6666666666666667</v>
      </c>
      <c r="H31">
        <v>0.66666666666666663</v>
      </c>
      <c r="I31">
        <v>6.333333333333333</v>
      </c>
      <c r="J31">
        <v>6.666666666666667</v>
      </c>
      <c r="K31">
        <v>4</v>
      </c>
      <c r="L31">
        <v>4.333333333333333</v>
      </c>
      <c r="M31" s="24">
        <v>2</v>
      </c>
      <c r="N31">
        <v>0</v>
      </c>
      <c r="O31">
        <v>8</v>
      </c>
      <c r="P31">
        <v>7</v>
      </c>
      <c r="Q31">
        <v>2</v>
      </c>
      <c r="R31">
        <v>2</v>
      </c>
    </row>
    <row r="32" spans="1:18" x14ac:dyDescent="0.2">
      <c r="A32">
        <v>3</v>
      </c>
      <c r="B32">
        <v>3</v>
      </c>
      <c r="C32">
        <v>4</v>
      </c>
      <c r="D32">
        <v>4.666666666666667</v>
      </c>
      <c r="E32">
        <v>3</v>
      </c>
      <c r="F32">
        <v>1</v>
      </c>
      <c r="G32">
        <v>1.6666666666666667</v>
      </c>
      <c r="H32">
        <v>0.66666666666666663</v>
      </c>
      <c r="I32">
        <v>6</v>
      </c>
      <c r="J32">
        <v>6.333333333333333</v>
      </c>
      <c r="K32">
        <v>5.5</v>
      </c>
      <c r="L32">
        <v>5.333333333333333</v>
      </c>
      <c r="M32" s="24">
        <v>2</v>
      </c>
      <c r="N32">
        <v>1</v>
      </c>
      <c r="O32">
        <v>6</v>
      </c>
      <c r="P32">
        <v>7</v>
      </c>
      <c r="Q32">
        <v>1.6666666666666665</v>
      </c>
      <c r="R32">
        <v>2</v>
      </c>
    </row>
    <row r="33" spans="1:18" x14ac:dyDescent="0.2">
      <c r="A33">
        <v>0</v>
      </c>
      <c r="B33">
        <v>0</v>
      </c>
      <c r="C33">
        <v>3</v>
      </c>
      <c r="D33">
        <v>2.1111111111111112</v>
      </c>
      <c r="E33">
        <v>2</v>
      </c>
      <c r="F33">
        <v>2</v>
      </c>
      <c r="G33">
        <v>0.33333333333333331</v>
      </c>
      <c r="H33">
        <v>0.66666666666666663</v>
      </c>
      <c r="I33">
        <v>5.666666666666667</v>
      </c>
      <c r="J33">
        <v>5.333333333333333</v>
      </c>
      <c r="K33">
        <v>5.5</v>
      </c>
      <c r="L33">
        <v>6</v>
      </c>
      <c r="M33" s="24">
        <v>0</v>
      </c>
      <c r="N33">
        <v>0</v>
      </c>
      <c r="O33">
        <v>1</v>
      </c>
      <c r="P33">
        <v>2</v>
      </c>
      <c r="Q33">
        <v>0</v>
      </c>
      <c r="R33">
        <v>0</v>
      </c>
    </row>
    <row r="34" spans="1:18" x14ac:dyDescent="0.2">
      <c r="A34">
        <v>5</v>
      </c>
      <c r="B34">
        <v>5</v>
      </c>
      <c r="C34">
        <v>2.3333333333333335</v>
      </c>
      <c r="D34">
        <v>3.2222222222222223</v>
      </c>
      <c r="E34">
        <v>2</v>
      </c>
      <c r="F34">
        <v>1</v>
      </c>
      <c r="G34">
        <v>1.6666666666666667</v>
      </c>
      <c r="H34">
        <v>1</v>
      </c>
      <c r="I34">
        <v>5</v>
      </c>
      <c r="J34">
        <v>6</v>
      </c>
      <c r="K34">
        <v>4.75</v>
      </c>
      <c r="L34">
        <v>3.3333333333333335</v>
      </c>
      <c r="M34" s="24">
        <v>3</v>
      </c>
      <c r="N34">
        <v>1</v>
      </c>
      <c r="O34">
        <v>7</v>
      </c>
      <c r="P34">
        <v>8</v>
      </c>
      <c r="Q34">
        <v>1.666666666666667</v>
      </c>
      <c r="R34">
        <v>3.3333333333333335</v>
      </c>
    </row>
    <row r="35" spans="1:18" x14ac:dyDescent="0.2">
      <c r="A35">
        <v>0</v>
      </c>
      <c r="B35">
        <v>0</v>
      </c>
      <c r="C35">
        <v>2.6666666666666665</v>
      </c>
      <c r="D35">
        <v>2.7777777777777777</v>
      </c>
      <c r="E35">
        <v>3</v>
      </c>
      <c r="F35">
        <v>3</v>
      </c>
      <c r="G35">
        <v>1</v>
      </c>
      <c r="H35">
        <v>1</v>
      </c>
      <c r="I35">
        <v>5.333333333333333</v>
      </c>
      <c r="J35">
        <v>5.333333333333333</v>
      </c>
      <c r="K35">
        <v>4</v>
      </c>
      <c r="L35">
        <v>4.333333333333333</v>
      </c>
      <c r="M35" s="24">
        <v>0</v>
      </c>
      <c r="N35">
        <v>0</v>
      </c>
      <c r="O35">
        <v>8</v>
      </c>
      <c r="P35">
        <v>9</v>
      </c>
      <c r="Q35">
        <v>0</v>
      </c>
      <c r="R35">
        <v>0</v>
      </c>
    </row>
    <row r="36" spans="1:18" x14ac:dyDescent="0.2">
      <c r="A36">
        <v>0</v>
      </c>
      <c r="B36">
        <v>3</v>
      </c>
      <c r="C36">
        <v>2.6666666666666665</v>
      </c>
      <c r="D36">
        <v>3.3333333333333335</v>
      </c>
      <c r="E36">
        <v>3</v>
      </c>
      <c r="F36">
        <v>2</v>
      </c>
      <c r="G36">
        <v>2</v>
      </c>
      <c r="H36">
        <v>1</v>
      </c>
      <c r="I36">
        <v>5</v>
      </c>
      <c r="J36">
        <v>4.666666666666667</v>
      </c>
      <c r="K36">
        <v>4.25</v>
      </c>
      <c r="L36">
        <v>4</v>
      </c>
      <c r="M36" s="24">
        <v>2</v>
      </c>
      <c r="N36">
        <v>1</v>
      </c>
      <c r="O36">
        <v>12</v>
      </c>
      <c r="P36">
        <v>8</v>
      </c>
      <c r="Q36">
        <v>0</v>
      </c>
      <c r="R36">
        <v>1</v>
      </c>
    </row>
    <row r="37" spans="1:18" x14ac:dyDescent="0.2">
      <c r="A37">
        <v>2</v>
      </c>
      <c r="B37">
        <v>4</v>
      </c>
      <c r="C37">
        <v>3</v>
      </c>
      <c r="D37">
        <v>3.8888888888888888</v>
      </c>
      <c r="E37">
        <v>2</v>
      </c>
      <c r="F37">
        <v>1</v>
      </c>
      <c r="G37">
        <v>2</v>
      </c>
      <c r="H37">
        <v>1</v>
      </c>
      <c r="I37">
        <v>5</v>
      </c>
      <c r="J37">
        <v>6</v>
      </c>
      <c r="K37">
        <v>3.75</v>
      </c>
      <c r="L37">
        <v>4</v>
      </c>
      <c r="M37" s="24">
        <v>2</v>
      </c>
      <c r="N37">
        <v>2</v>
      </c>
      <c r="O37">
        <v>4</v>
      </c>
      <c r="P37">
        <v>6</v>
      </c>
      <c r="Q37">
        <v>1.3333333333333335</v>
      </c>
      <c r="R37">
        <v>2.6666666666666665</v>
      </c>
    </row>
    <row r="38" spans="1:18" x14ac:dyDescent="0.2">
      <c r="A38">
        <v>5</v>
      </c>
      <c r="B38">
        <v>-1</v>
      </c>
      <c r="C38">
        <v>4</v>
      </c>
      <c r="D38">
        <v>2</v>
      </c>
      <c r="E38">
        <v>2</v>
      </c>
      <c r="F38">
        <v>1</v>
      </c>
      <c r="G38">
        <v>0.66666666666666663</v>
      </c>
      <c r="H38">
        <v>1</v>
      </c>
      <c r="I38">
        <v>4.666666666666667</v>
      </c>
      <c r="J38">
        <v>5.333333333333333</v>
      </c>
      <c r="K38">
        <v>3.75</v>
      </c>
      <c r="L38">
        <v>4</v>
      </c>
      <c r="M38" s="24">
        <v>0</v>
      </c>
      <c r="N38">
        <v>1</v>
      </c>
      <c r="O38">
        <v>4</v>
      </c>
      <c r="P38">
        <v>10</v>
      </c>
      <c r="Q38">
        <v>1.666666666666667</v>
      </c>
      <c r="R38">
        <v>-2</v>
      </c>
    </row>
    <row r="39" spans="1:18" x14ac:dyDescent="0.2">
      <c r="A39">
        <v>1</v>
      </c>
      <c r="B39">
        <v>1</v>
      </c>
      <c r="C39">
        <v>4</v>
      </c>
      <c r="D39">
        <v>3.6666666666666665</v>
      </c>
      <c r="E39">
        <v>0</v>
      </c>
      <c r="F39">
        <v>0</v>
      </c>
      <c r="G39">
        <v>0</v>
      </c>
      <c r="H39">
        <v>1</v>
      </c>
      <c r="I39">
        <v>5</v>
      </c>
      <c r="J39">
        <v>5.666666666666667</v>
      </c>
      <c r="K39">
        <v>3.25</v>
      </c>
      <c r="L39">
        <v>3.3333333333333335</v>
      </c>
      <c r="M39" s="24">
        <v>0</v>
      </c>
      <c r="N39">
        <v>3</v>
      </c>
      <c r="O39">
        <v>8</v>
      </c>
      <c r="P39">
        <v>9</v>
      </c>
      <c r="Q39">
        <v>0.33333333333333348</v>
      </c>
      <c r="R39">
        <v>0.33333333333333348</v>
      </c>
    </row>
    <row r="40" spans="1:18" x14ac:dyDescent="0.2">
      <c r="A40">
        <v>3</v>
      </c>
      <c r="B40">
        <v>3</v>
      </c>
      <c r="C40">
        <v>4.666666666666667</v>
      </c>
      <c r="D40">
        <v>3.7777777777777777</v>
      </c>
      <c r="E40">
        <v>0</v>
      </c>
      <c r="F40">
        <v>5</v>
      </c>
      <c r="G40">
        <v>0</v>
      </c>
      <c r="H40">
        <v>1.3333333333333333</v>
      </c>
      <c r="I40">
        <v>6</v>
      </c>
      <c r="J40">
        <v>5.666666666666667</v>
      </c>
      <c r="K40">
        <v>4</v>
      </c>
      <c r="L40">
        <v>4.333333333333333</v>
      </c>
      <c r="M40" s="24">
        <v>0</v>
      </c>
      <c r="N40">
        <v>-1</v>
      </c>
      <c r="O40">
        <v>12</v>
      </c>
      <c r="P40">
        <v>12</v>
      </c>
      <c r="Q40">
        <v>1.3333333333333335</v>
      </c>
      <c r="R40">
        <v>1.3333333333333335</v>
      </c>
    </row>
    <row r="41" spans="1:18" x14ac:dyDescent="0.2">
      <c r="A41">
        <v>4</v>
      </c>
      <c r="B41">
        <v>0</v>
      </c>
      <c r="C41">
        <v>3</v>
      </c>
      <c r="D41">
        <v>3.8888888888888888</v>
      </c>
      <c r="E41">
        <v>3</v>
      </c>
      <c r="F41">
        <v>2</v>
      </c>
      <c r="G41">
        <v>1.6666666666666667</v>
      </c>
      <c r="H41">
        <v>1.3333333333333333</v>
      </c>
      <c r="I41">
        <v>6</v>
      </c>
      <c r="J41">
        <v>6</v>
      </c>
      <c r="K41">
        <v>4.5</v>
      </c>
      <c r="L41">
        <v>5.333333333333333</v>
      </c>
      <c r="M41" s="24">
        <v>0</v>
      </c>
      <c r="N41">
        <v>0</v>
      </c>
      <c r="O41">
        <v>1</v>
      </c>
      <c r="P41">
        <v>3</v>
      </c>
      <c r="Q41">
        <v>2.3333333333333335</v>
      </c>
      <c r="R41">
        <v>0</v>
      </c>
    </row>
    <row r="42" spans="1:18" x14ac:dyDescent="0.2">
      <c r="A42">
        <v>5</v>
      </c>
      <c r="B42">
        <v>3</v>
      </c>
      <c r="C42">
        <v>2.6666666666666665</v>
      </c>
      <c r="D42">
        <v>2.4444444444444446</v>
      </c>
      <c r="E42">
        <v>2</v>
      </c>
      <c r="F42">
        <v>2</v>
      </c>
      <c r="G42">
        <v>1.3333333333333333</v>
      </c>
      <c r="H42">
        <v>1.3333333333333333</v>
      </c>
      <c r="I42">
        <v>5.666666666666667</v>
      </c>
      <c r="J42">
        <v>5.666666666666667</v>
      </c>
      <c r="K42">
        <v>3.75</v>
      </c>
      <c r="L42">
        <v>3</v>
      </c>
      <c r="M42" s="24">
        <v>1</v>
      </c>
      <c r="N42">
        <v>0</v>
      </c>
      <c r="O42">
        <v>1</v>
      </c>
      <c r="P42">
        <v>0</v>
      </c>
      <c r="Q42">
        <v>3.3333333333333335</v>
      </c>
      <c r="R42">
        <v>2</v>
      </c>
    </row>
    <row r="43" spans="1:18" x14ac:dyDescent="0.2">
      <c r="A43">
        <v>3</v>
      </c>
      <c r="B43">
        <v>4</v>
      </c>
      <c r="C43">
        <v>3</v>
      </c>
      <c r="D43">
        <v>3.2222222222222223</v>
      </c>
      <c r="E43">
        <v>3</v>
      </c>
      <c r="F43">
        <v>3</v>
      </c>
      <c r="G43">
        <v>2.3333333333333335</v>
      </c>
      <c r="H43">
        <v>1.3333333333333333</v>
      </c>
      <c r="I43">
        <v>6.333333333333333</v>
      </c>
      <c r="J43">
        <v>6.666666666666667</v>
      </c>
      <c r="K43">
        <v>4.5</v>
      </c>
      <c r="L43">
        <v>4</v>
      </c>
      <c r="M43" s="24">
        <v>2</v>
      </c>
      <c r="N43">
        <v>1</v>
      </c>
      <c r="O43">
        <v>10</v>
      </c>
      <c r="P43">
        <v>11</v>
      </c>
      <c r="Q43">
        <v>2.333333333333333</v>
      </c>
      <c r="R43">
        <v>4</v>
      </c>
    </row>
    <row r="44" spans="1:18" x14ac:dyDescent="0.2">
      <c r="A44">
        <v>2</v>
      </c>
      <c r="B44">
        <v>2</v>
      </c>
      <c r="C44">
        <v>3</v>
      </c>
      <c r="D44">
        <v>4</v>
      </c>
      <c r="E44">
        <v>5</v>
      </c>
      <c r="F44">
        <v>1</v>
      </c>
      <c r="G44">
        <v>1.6666666666666667</v>
      </c>
      <c r="H44">
        <v>1.3333333333333333</v>
      </c>
      <c r="I44">
        <v>6</v>
      </c>
      <c r="J44">
        <v>5.666666666666667</v>
      </c>
      <c r="K44">
        <v>4.25</v>
      </c>
      <c r="L44">
        <v>5</v>
      </c>
      <c r="M44" s="24">
        <v>0</v>
      </c>
      <c r="N44">
        <v>3</v>
      </c>
      <c r="O44">
        <v>10</v>
      </c>
      <c r="P44">
        <v>12</v>
      </c>
      <c r="Q44">
        <v>1.3333333333333335</v>
      </c>
      <c r="R44">
        <v>1.3333333333333335</v>
      </c>
    </row>
    <row r="45" spans="1:18" x14ac:dyDescent="0.2">
      <c r="A45">
        <v>4</v>
      </c>
      <c r="B45">
        <v>4</v>
      </c>
      <c r="C45">
        <v>4.333333333333333</v>
      </c>
      <c r="D45">
        <v>3.2222222222222223</v>
      </c>
      <c r="E45">
        <v>1</v>
      </c>
      <c r="F45">
        <v>1</v>
      </c>
      <c r="G45">
        <v>0.33333333333333331</v>
      </c>
      <c r="H45">
        <v>1.3333333333333333</v>
      </c>
      <c r="I45">
        <v>6</v>
      </c>
      <c r="J45">
        <v>5.666666666666667</v>
      </c>
      <c r="K45">
        <v>3.5</v>
      </c>
      <c r="L45">
        <v>4.666666666666667</v>
      </c>
      <c r="M45" s="24">
        <v>0</v>
      </c>
      <c r="N45">
        <v>2</v>
      </c>
      <c r="O45">
        <v>10</v>
      </c>
      <c r="P45">
        <v>12</v>
      </c>
      <c r="Q45">
        <v>3.333333333333333</v>
      </c>
      <c r="R45">
        <v>2.6666666666666665</v>
      </c>
    </row>
    <row r="46" spans="1:18" x14ac:dyDescent="0.2">
      <c r="A46">
        <v>2</v>
      </c>
      <c r="B46">
        <v>3</v>
      </c>
      <c r="C46">
        <v>1.6666666666666667</v>
      </c>
      <c r="D46">
        <v>2.5555555555555554</v>
      </c>
      <c r="E46">
        <v>2</v>
      </c>
      <c r="F46">
        <v>2</v>
      </c>
      <c r="G46">
        <v>1.3333333333333333</v>
      </c>
      <c r="H46">
        <v>1.3333333333333333</v>
      </c>
      <c r="I46">
        <v>4.666666666666667</v>
      </c>
      <c r="J46">
        <v>5.333333333333333</v>
      </c>
      <c r="K46">
        <v>3.75</v>
      </c>
      <c r="L46">
        <v>3</v>
      </c>
      <c r="M46" s="24">
        <v>1</v>
      </c>
      <c r="N46">
        <v>1</v>
      </c>
      <c r="O46">
        <v>5</v>
      </c>
      <c r="P46">
        <v>7</v>
      </c>
      <c r="Q46">
        <v>1.3333333333333335</v>
      </c>
      <c r="R46">
        <v>2</v>
      </c>
    </row>
    <row r="47" spans="1:18" x14ac:dyDescent="0.2">
      <c r="A47">
        <v>2</v>
      </c>
      <c r="B47">
        <v>4</v>
      </c>
      <c r="C47">
        <v>2</v>
      </c>
      <c r="D47">
        <v>2.8888888888888888</v>
      </c>
      <c r="E47">
        <v>4</v>
      </c>
      <c r="F47">
        <v>2</v>
      </c>
      <c r="G47">
        <v>3</v>
      </c>
      <c r="H47">
        <v>1.6666666666666667</v>
      </c>
      <c r="I47">
        <v>4.333333333333333</v>
      </c>
      <c r="J47">
        <v>4.333333333333333</v>
      </c>
      <c r="K47">
        <v>4.25</v>
      </c>
      <c r="L47">
        <v>3</v>
      </c>
      <c r="M47" s="24">
        <v>1</v>
      </c>
      <c r="N47">
        <v>2</v>
      </c>
      <c r="O47">
        <v>4</v>
      </c>
      <c r="P47">
        <v>3</v>
      </c>
      <c r="Q47">
        <v>1</v>
      </c>
      <c r="R47">
        <v>3</v>
      </c>
    </row>
    <row r="48" spans="1:18" x14ac:dyDescent="0.2">
      <c r="A48">
        <v>2</v>
      </c>
      <c r="B48">
        <v>2</v>
      </c>
      <c r="C48">
        <v>3.3333333333333335</v>
      </c>
      <c r="D48">
        <v>3.3333333333333335</v>
      </c>
      <c r="E48">
        <v>3</v>
      </c>
      <c r="F48">
        <v>2</v>
      </c>
      <c r="G48">
        <v>2</v>
      </c>
      <c r="H48">
        <v>1.6666666666666667</v>
      </c>
      <c r="I48">
        <v>6.333333333333333</v>
      </c>
      <c r="J48">
        <v>6</v>
      </c>
      <c r="K48">
        <v>4.25</v>
      </c>
      <c r="L48">
        <v>4.666666666666667</v>
      </c>
      <c r="M48" s="24">
        <v>1</v>
      </c>
      <c r="N48">
        <v>3</v>
      </c>
      <c r="O48">
        <v>2</v>
      </c>
      <c r="P48">
        <v>5</v>
      </c>
      <c r="Q48">
        <v>0.66666666666666652</v>
      </c>
      <c r="R48">
        <v>0.66666666666666652</v>
      </c>
    </row>
    <row r="49" spans="1:18" x14ac:dyDescent="0.2">
      <c r="A49">
        <v>3</v>
      </c>
      <c r="B49">
        <v>4</v>
      </c>
      <c r="C49">
        <v>4.333333333333333</v>
      </c>
      <c r="D49">
        <v>3.6666666666666665</v>
      </c>
      <c r="E49">
        <v>2</v>
      </c>
      <c r="F49">
        <v>2</v>
      </c>
      <c r="G49">
        <v>1.6666666666666667</v>
      </c>
      <c r="H49">
        <v>1.6666666666666667</v>
      </c>
      <c r="I49">
        <v>6</v>
      </c>
      <c r="J49">
        <v>7</v>
      </c>
      <c r="K49">
        <v>2.5</v>
      </c>
      <c r="L49">
        <v>2.3333333333333335</v>
      </c>
      <c r="M49" s="24">
        <v>1</v>
      </c>
      <c r="N49">
        <v>2</v>
      </c>
      <c r="O49">
        <v>4</v>
      </c>
      <c r="P49">
        <v>7</v>
      </c>
      <c r="Q49">
        <v>1.6666666666666665</v>
      </c>
      <c r="R49">
        <v>1.6666666666666665</v>
      </c>
    </row>
    <row r="50" spans="1:18" x14ac:dyDescent="0.2">
      <c r="A50">
        <v>2</v>
      </c>
      <c r="B50">
        <v>0</v>
      </c>
      <c r="C50">
        <v>2.3333333333333335</v>
      </c>
      <c r="D50">
        <v>3.6666666666666665</v>
      </c>
      <c r="E50">
        <v>2</v>
      </c>
      <c r="F50">
        <v>2</v>
      </c>
      <c r="G50">
        <v>2</v>
      </c>
      <c r="H50">
        <v>2</v>
      </c>
      <c r="I50">
        <v>5.333333333333333</v>
      </c>
      <c r="J50">
        <v>7</v>
      </c>
      <c r="K50">
        <v>4</v>
      </c>
      <c r="L50">
        <v>4.333333333333333</v>
      </c>
      <c r="M50" s="24">
        <v>2</v>
      </c>
      <c r="N50">
        <v>3</v>
      </c>
      <c r="O50">
        <v>10</v>
      </c>
      <c r="P50">
        <v>8</v>
      </c>
      <c r="Q50">
        <v>0</v>
      </c>
      <c r="R50">
        <v>0</v>
      </c>
    </row>
    <row r="51" spans="1:18" x14ac:dyDescent="0.2">
      <c r="A51">
        <v>5</v>
      </c>
      <c r="B51">
        <v>2</v>
      </c>
      <c r="C51">
        <v>2.3333333333333335</v>
      </c>
      <c r="D51">
        <v>3.5555555555555554</v>
      </c>
      <c r="E51">
        <v>3</v>
      </c>
      <c r="F51">
        <v>2</v>
      </c>
      <c r="G51">
        <v>2.6666666666666665</v>
      </c>
      <c r="H51">
        <v>2</v>
      </c>
      <c r="I51">
        <v>6.666666666666667</v>
      </c>
      <c r="J51">
        <v>7</v>
      </c>
      <c r="K51">
        <v>4</v>
      </c>
      <c r="L51">
        <v>4.333333333333333</v>
      </c>
      <c r="M51" s="24">
        <v>3</v>
      </c>
      <c r="N51">
        <v>1</v>
      </c>
      <c r="O51">
        <v>5</v>
      </c>
      <c r="P51">
        <v>9</v>
      </c>
      <c r="Q51">
        <v>4</v>
      </c>
      <c r="R51">
        <v>0.66666666666666652</v>
      </c>
    </row>
    <row r="52" spans="1:18" x14ac:dyDescent="0.2">
      <c r="A52">
        <v>4</v>
      </c>
      <c r="B52">
        <v>5</v>
      </c>
      <c r="C52">
        <v>1.3333333333333333</v>
      </c>
      <c r="D52">
        <v>3.3333333333333335</v>
      </c>
      <c r="E52">
        <v>5</v>
      </c>
      <c r="F52">
        <v>2</v>
      </c>
      <c r="G52">
        <v>4</v>
      </c>
      <c r="H52">
        <v>2</v>
      </c>
      <c r="I52">
        <v>7</v>
      </c>
      <c r="J52">
        <v>6.333333333333333</v>
      </c>
      <c r="K52">
        <v>3.25</v>
      </c>
      <c r="L52">
        <v>4</v>
      </c>
      <c r="M52" s="24">
        <v>3</v>
      </c>
      <c r="N52">
        <v>2</v>
      </c>
      <c r="O52">
        <v>12</v>
      </c>
      <c r="P52">
        <v>9</v>
      </c>
      <c r="Q52">
        <v>2.6666666666666665</v>
      </c>
      <c r="R52">
        <v>3</v>
      </c>
    </row>
    <row r="53" spans="1:18" x14ac:dyDescent="0.2">
      <c r="A53">
        <v>4</v>
      </c>
      <c r="B53">
        <v>4</v>
      </c>
      <c r="C53">
        <v>1.6666666666666667</v>
      </c>
      <c r="D53">
        <v>3.3333333333333335</v>
      </c>
      <c r="E53">
        <v>1</v>
      </c>
      <c r="F53">
        <v>1</v>
      </c>
      <c r="G53">
        <v>1.6666666666666667</v>
      </c>
      <c r="H53">
        <v>2</v>
      </c>
      <c r="I53">
        <v>7</v>
      </c>
      <c r="J53">
        <v>7</v>
      </c>
      <c r="K53">
        <v>4.5</v>
      </c>
      <c r="L53">
        <v>4</v>
      </c>
      <c r="M53" s="24">
        <v>1</v>
      </c>
      <c r="N53">
        <v>2</v>
      </c>
      <c r="O53">
        <v>8</v>
      </c>
      <c r="P53">
        <v>9</v>
      </c>
      <c r="Q53">
        <v>2.6666666666666665</v>
      </c>
      <c r="R53">
        <v>2</v>
      </c>
    </row>
    <row r="54" spans="1:18" x14ac:dyDescent="0.2">
      <c r="A54">
        <v>2</v>
      </c>
      <c r="B54">
        <v>3</v>
      </c>
      <c r="C54">
        <v>1.6666666666666667</v>
      </c>
      <c r="D54">
        <v>3.3333333333333335</v>
      </c>
      <c r="E54">
        <v>1</v>
      </c>
      <c r="F54">
        <v>1</v>
      </c>
      <c r="G54">
        <v>1.6666666666666667</v>
      </c>
      <c r="H54">
        <v>2</v>
      </c>
      <c r="I54">
        <v>4.666666666666667</v>
      </c>
      <c r="J54">
        <v>5</v>
      </c>
      <c r="K54">
        <v>4</v>
      </c>
      <c r="L54">
        <v>2.3333333333333335</v>
      </c>
      <c r="M54" s="24">
        <v>1</v>
      </c>
      <c r="N54">
        <v>2</v>
      </c>
      <c r="O54">
        <v>10</v>
      </c>
      <c r="P54">
        <v>11</v>
      </c>
      <c r="Q54">
        <v>1.3333333333333335</v>
      </c>
      <c r="R54">
        <v>1.6666666666666665</v>
      </c>
    </row>
    <row r="55" spans="1:18" x14ac:dyDescent="0.2">
      <c r="A55">
        <v>4</v>
      </c>
      <c r="B55">
        <v>2</v>
      </c>
      <c r="C55">
        <v>3.6666666666666665</v>
      </c>
      <c r="D55">
        <v>2.4444444444444446</v>
      </c>
      <c r="E55">
        <v>1</v>
      </c>
      <c r="F55">
        <v>4</v>
      </c>
      <c r="G55">
        <v>0.66666666666666663</v>
      </c>
      <c r="H55">
        <v>2</v>
      </c>
      <c r="I55">
        <v>4.666666666666667</v>
      </c>
      <c r="J55">
        <v>5.333333333333333</v>
      </c>
      <c r="K55">
        <v>3.5</v>
      </c>
      <c r="L55">
        <v>2.6666666666666665</v>
      </c>
      <c r="M55" s="24">
        <v>1</v>
      </c>
      <c r="N55">
        <v>1</v>
      </c>
      <c r="O55">
        <v>0</v>
      </c>
      <c r="P55">
        <v>2</v>
      </c>
      <c r="Q55">
        <v>2.3333333333333335</v>
      </c>
      <c r="R55">
        <v>1.3333333333333335</v>
      </c>
    </row>
    <row r="56" spans="1:18" x14ac:dyDescent="0.2">
      <c r="A56">
        <v>3</v>
      </c>
      <c r="B56">
        <v>4</v>
      </c>
      <c r="C56">
        <v>2.6666666666666665</v>
      </c>
      <c r="D56">
        <v>3.4444444444444446</v>
      </c>
      <c r="E56">
        <v>2</v>
      </c>
      <c r="F56">
        <v>4</v>
      </c>
      <c r="G56">
        <v>1.6666666666666667</v>
      </c>
      <c r="H56">
        <v>2</v>
      </c>
      <c r="I56">
        <v>6.333333333333333</v>
      </c>
      <c r="J56">
        <v>6.333333333333333</v>
      </c>
      <c r="K56">
        <v>4.25</v>
      </c>
      <c r="L56">
        <v>3.6666666666666665</v>
      </c>
      <c r="M56" s="24">
        <v>2</v>
      </c>
      <c r="N56">
        <v>1</v>
      </c>
      <c r="O56">
        <v>4</v>
      </c>
      <c r="P56">
        <v>5</v>
      </c>
      <c r="Q56">
        <v>2</v>
      </c>
      <c r="R56">
        <v>3</v>
      </c>
    </row>
    <row r="57" spans="1:18" x14ac:dyDescent="0.2">
      <c r="A57">
        <v>0</v>
      </c>
      <c r="B57">
        <v>4</v>
      </c>
      <c r="C57">
        <v>1.6666666666666667</v>
      </c>
      <c r="D57">
        <v>3</v>
      </c>
      <c r="E57">
        <v>2</v>
      </c>
      <c r="F57">
        <v>2</v>
      </c>
      <c r="G57">
        <v>2</v>
      </c>
      <c r="H57">
        <v>2</v>
      </c>
      <c r="I57">
        <v>6.666666666666667</v>
      </c>
      <c r="J57">
        <v>7</v>
      </c>
      <c r="K57">
        <v>3.5</v>
      </c>
      <c r="L57">
        <v>4</v>
      </c>
      <c r="M57" s="24">
        <v>2</v>
      </c>
      <c r="N57">
        <v>2</v>
      </c>
      <c r="O57">
        <v>4</v>
      </c>
      <c r="P57">
        <v>7</v>
      </c>
      <c r="Q57">
        <v>0</v>
      </c>
      <c r="R57">
        <v>2.6666666666666665</v>
      </c>
    </row>
    <row r="58" spans="1:18" x14ac:dyDescent="0.2">
      <c r="A58">
        <v>2</v>
      </c>
      <c r="B58">
        <v>4</v>
      </c>
      <c r="C58">
        <v>1</v>
      </c>
      <c r="D58">
        <v>3.6666666666666665</v>
      </c>
      <c r="E58">
        <v>3</v>
      </c>
      <c r="F58">
        <v>2</v>
      </c>
      <c r="G58">
        <v>3.6666666666666665</v>
      </c>
      <c r="H58">
        <v>2</v>
      </c>
      <c r="I58">
        <v>5.333333333333333</v>
      </c>
      <c r="J58">
        <v>6.666666666666667</v>
      </c>
      <c r="K58">
        <v>3.5</v>
      </c>
      <c r="L58">
        <v>2.3333333333333335</v>
      </c>
      <c r="M58" s="24">
        <v>4</v>
      </c>
      <c r="N58">
        <v>2</v>
      </c>
      <c r="O58">
        <v>7</v>
      </c>
      <c r="P58">
        <v>5</v>
      </c>
      <c r="Q58">
        <v>1</v>
      </c>
      <c r="R58">
        <v>2.3333333333333335</v>
      </c>
    </row>
    <row r="59" spans="1:18" x14ac:dyDescent="0.2">
      <c r="A59">
        <v>3</v>
      </c>
      <c r="B59">
        <v>2</v>
      </c>
      <c r="C59">
        <v>3</v>
      </c>
      <c r="D59">
        <v>3.1111111111111112</v>
      </c>
      <c r="E59">
        <v>1</v>
      </c>
      <c r="F59">
        <v>3</v>
      </c>
      <c r="G59">
        <v>1</v>
      </c>
      <c r="H59">
        <v>2.3333333333333335</v>
      </c>
      <c r="I59">
        <v>5.333333333333333</v>
      </c>
      <c r="J59">
        <v>6.333333333333333</v>
      </c>
      <c r="K59">
        <v>4.25</v>
      </c>
      <c r="L59">
        <v>4</v>
      </c>
      <c r="M59" s="24">
        <v>1</v>
      </c>
      <c r="N59">
        <v>2</v>
      </c>
      <c r="O59">
        <v>2</v>
      </c>
      <c r="P59">
        <v>2</v>
      </c>
      <c r="Q59">
        <v>2</v>
      </c>
      <c r="R59">
        <v>1.3333333333333335</v>
      </c>
    </row>
    <row r="60" spans="1:18" x14ac:dyDescent="0.2">
      <c r="A60">
        <v>5</v>
      </c>
      <c r="B60">
        <v>4</v>
      </c>
      <c r="C60">
        <v>3.3333333333333335</v>
      </c>
      <c r="D60">
        <v>3.8888888888888888</v>
      </c>
      <c r="E60">
        <v>2</v>
      </c>
      <c r="F60">
        <v>4</v>
      </c>
      <c r="G60">
        <v>1.6666666666666667</v>
      </c>
      <c r="H60">
        <v>2.3333333333333335</v>
      </c>
      <c r="I60">
        <v>5.333333333333333</v>
      </c>
      <c r="J60">
        <v>5.333333333333333</v>
      </c>
      <c r="K60">
        <v>4.5</v>
      </c>
      <c r="L60">
        <v>4</v>
      </c>
      <c r="M60" s="24">
        <v>1</v>
      </c>
      <c r="N60">
        <v>2</v>
      </c>
      <c r="O60">
        <v>6</v>
      </c>
      <c r="P60">
        <v>4</v>
      </c>
      <c r="Q60">
        <v>2.6666666666666665</v>
      </c>
      <c r="R60">
        <v>2.3333333333333335</v>
      </c>
    </row>
    <row r="61" spans="1:18" x14ac:dyDescent="0.2">
      <c r="A61">
        <v>2</v>
      </c>
      <c r="B61">
        <v>2</v>
      </c>
      <c r="C61">
        <v>3.3333333333333335</v>
      </c>
      <c r="D61">
        <v>2.3333333333333335</v>
      </c>
      <c r="E61">
        <v>3</v>
      </c>
      <c r="F61">
        <v>3</v>
      </c>
      <c r="G61">
        <v>2.6666666666666665</v>
      </c>
      <c r="H61">
        <v>2.3333333333333335</v>
      </c>
      <c r="I61">
        <v>6.333333333333333</v>
      </c>
      <c r="J61">
        <v>5.333333333333333</v>
      </c>
      <c r="K61">
        <v>3.5</v>
      </c>
      <c r="L61">
        <v>5</v>
      </c>
      <c r="M61" s="24">
        <v>3</v>
      </c>
      <c r="N61">
        <v>2</v>
      </c>
      <c r="O61">
        <v>9</v>
      </c>
      <c r="P61">
        <v>9</v>
      </c>
      <c r="Q61">
        <v>0.33333333333333348</v>
      </c>
      <c r="R61">
        <v>0.33333333333333348</v>
      </c>
    </row>
    <row r="62" spans="1:18" x14ac:dyDescent="0.2">
      <c r="A62">
        <v>5</v>
      </c>
      <c r="B62">
        <v>4</v>
      </c>
      <c r="C62">
        <v>2.3333333333333335</v>
      </c>
      <c r="D62">
        <v>2.7777777777777777</v>
      </c>
      <c r="E62">
        <v>3</v>
      </c>
      <c r="F62">
        <v>3</v>
      </c>
      <c r="G62">
        <v>3.6666666666666665</v>
      </c>
      <c r="H62">
        <v>2.6666666666666665</v>
      </c>
      <c r="I62">
        <v>6</v>
      </c>
      <c r="J62">
        <v>5.333333333333333</v>
      </c>
      <c r="K62">
        <v>3</v>
      </c>
      <c r="L62">
        <v>3.3333333333333335</v>
      </c>
      <c r="M62" s="24">
        <v>5</v>
      </c>
      <c r="N62">
        <v>3</v>
      </c>
      <c r="O62">
        <v>4</v>
      </c>
      <c r="P62">
        <v>5</v>
      </c>
      <c r="Q62">
        <v>3.6666666666666665</v>
      </c>
      <c r="R62">
        <v>3</v>
      </c>
    </row>
    <row r="63" spans="1:18" x14ac:dyDescent="0.2">
      <c r="A63">
        <v>4</v>
      </c>
      <c r="B63">
        <v>4</v>
      </c>
      <c r="C63">
        <v>2.6666666666666665</v>
      </c>
      <c r="D63">
        <v>3.1111111111111112</v>
      </c>
      <c r="E63">
        <v>3</v>
      </c>
      <c r="F63">
        <v>3</v>
      </c>
      <c r="G63">
        <v>2.3333333333333335</v>
      </c>
      <c r="H63">
        <v>2.6666666666666665</v>
      </c>
      <c r="I63">
        <v>6.333333333333333</v>
      </c>
      <c r="J63">
        <v>6.333333333333333</v>
      </c>
      <c r="K63">
        <v>3.75</v>
      </c>
      <c r="L63">
        <v>4</v>
      </c>
      <c r="M63" s="24">
        <v>2</v>
      </c>
      <c r="N63">
        <v>2</v>
      </c>
      <c r="O63">
        <v>8</v>
      </c>
      <c r="P63">
        <v>4</v>
      </c>
      <c r="Q63">
        <v>2.3333333333333335</v>
      </c>
      <c r="R63">
        <v>2.3333333333333335</v>
      </c>
    </row>
    <row r="64" spans="1:18" x14ac:dyDescent="0.2">
      <c r="A64">
        <v>4</v>
      </c>
      <c r="B64">
        <v>3</v>
      </c>
      <c r="C64">
        <v>2.3333333333333335</v>
      </c>
      <c r="D64">
        <v>2.5555555555555554</v>
      </c>
      <c r="E64">
        <v>1</v>
      </c>
      <c r="F64">
        <v>2</v>
      </c>
      <c r="G64">
        <v>1.3333333333333333</v>
      </c>
      <c r="H64">
        <v>2.6666666666666665</v>
      </c>
      <c r="I64">
        <v>5.333333333333333</v>
      </c>
      <c r="J64">
        <v>5.666666666666667</v>
      </c>
      <c r="K64">
        <v>5</v>
      </c>
      <c r="L64">
        <v>5.666666666666667</v>
      </c>
      <c r="M64" s="24">
        <v>2</v>
      </c>
      <c r="N64">
        <v>3</v>
      </c>
      <c r="O64">
        <v>12</v>
      </c>
      <c r="P64">
        <v>12</v>
      </c>
      <c r="Q64">
        <v>2.6666666666666665</v>
      </c>
      <c r="R64">
        <v>1.6666666666666665</v>
      </c>
    </row>
    <row r="65" spans="1:18" x14ac:dyDescent="0.2">
      <c r="A65">
        <v>2</v>
      </c>
      <c r="B65">
        <v>4</v>
      </c>
      <c r="C65">
        <v>2.3333333333333335</v>
      </c>
      <c r="D65">
        <v>2.3333333333333335</v>
      </c>
      <c r="E65">
        <v>3</v>
      </c>
      <c r="F65">
        <v>3</v>
      </c>
      <c r="G65">
        <v>2.6666666666666665</v>
      </c>
      <c r="H65">
        <v>2.6666666666666665</v>
      </c>
      <c r="I65">
        <v>5</v>
      </c>
      <c r="J65">
        <v>5.666666666666667</v>
      </c>
      <c r="K65">
        <v>2.75</v>
      </c>
      <c r="L65">
        <v>3.3333333333333335</v>
      </c>
      <c r="M65" s="24">
        <v>3</v>
      </c>
      <c r="N65">
        <v>3</v>
      </c>
      <c r="O65">
        <v>12</v>
      </c>
      <c r="P65">
        <v>12</v>
      </c>
      <c r="Q65">
        <v>0.66666666666666652</v>
      </c>
      <c r="R65">
        <v>2.3333333333333335</v>
      </c>
    </row>
    <row r="66" spans="1:18" x14ac:dyDescent="0.2">
      <c r="A66">
        <v>3</v>
      </c>
      <c r="B66">
        <v>3</v>
      </c>
      <c r="C66">
        <v>2</v>
      </c>
      <c r="D66">
        <v>3.5555555555555554</v>
      </c>
      <c r="E66">
        <v>4</v>
      </c>
      <c r="F66">
        <v>5</v>
      </c>
      <c r="G66">
        <v>2.6666666666666665</v>
      </c>
      <c r="H66">
        <v>3</v>
      </c>
      <c r="I66">
        <v>6.333333333333333</v>
      </c>
      <c r="J66">
        <v>6</v>
      </c>
      <c r="K66">
        <v>5</v>
      </c>
      <c r="L66">
        <v>4.333333333333333</v>
      </c>
      <c r="M66" s="24">
        <v>2</v>
      </c>
      <c r="N66">
        <v>2</v>
      </c>
      <c r="O66">
        <v>3</v>
      </c>
      <c r="P66">
        <v>5</v>
      </c>
      <c r="Q66">
        <v>2</v>
      </c>
      <c r="R66">
        <v>2</v>
      </c>
    </row>
    <row r="67" spans="1:18" x14ac:dyDescent="0.2">
      <c r="A67">
        <v>3</v>
      </c>
      <c r="B67">
        <v>3</v>
      </c>
      <c r="C67">
        <v>1</v>
      </c>
      <c r="D67">
        <v>2</v>
      </c>
      <c r="E67">
        <v>3</v>
      </c>
      <c r="F67">
        <v>3</v>
      </c>
      <c r="G67">
        <v>3</v>
      </c>
      <c r="H67">
        <v>3</v>
      </c>
      <c r="I67">
        <v>5.333333333333333</v>
      </c>
      <c r="J67">
        <v>5</v>
      </c>
      <c r="K67">
        <v>4.25</v>
      </c>
      <c r="L67">
        <v>3.3333333333333335</v>
      </c>
      <c r="M67" s="24">
        <v>3</v>
      </c>
      <c r="N67">
        <v>3</v>
      </c>
      <c r="O67">
        <v>11</v>
      </c>
      <c r="P67">
        <v>10</v>
      </c>
      <c r="Q67">
        <v>2</v>
      </c>
      <c r="R67">
        <v>2</v>
      </c>
    </row>
    <row r="68" spans="1:18" x14ac:dyDescent="0.2">
      <c r="A68">
        <v>1</v>
      </c>
      <c r="B68">
        <v>1</v>
      </c>
      <c r="C68">
        <v>1</v>
      </c>
      <c r="D68">
        <v>2</v>
      </c>
      <c r="E68">
        <v>3</v>
      </c>
      <c r="F68">
        <v>3</v>
      </c>
      <c r="G68">
        <v>3</v>
      </c>
      <c r="H68">
        <v>3</v>
      </c>
      <c r="I68">
        <v>5.333333333333333</v>
      </c>
      <c r="J68">
        <v>6.666666666666667</v>
      </c>
      <c r="K68">
        <v>3.75</v>
      </c>
      <c r="L68">
        <v>2.6666666666666665</v>
      </c>
      <c r="M68" s="24">
        <v>3</v>
      </c>
      <c r="N68">
        <v>3</v>
      </c>
      <c r="O68">
        <v>4</v>
      </c>
      <c r="P68">
        <v>6</v>
      </c>
      <c r="Q68">
        <v>-0.33333333333333348</v>
      </c>
      <c r="R68">
        <v>-0.66666666666666652</v>
      </c>
    </row>
    <row r="69" spans="1:18" x14ac:dyDescent="0.2">
      <c r="A69">
        <v>1</v>
      </c>
      <c r="B69">
        <v>1</v>
      </c>
      <c r="C69">
        <v>1.6666666666666667</v>
      </c>
      <c r="D69">
        <v>2.4444444444444446</v>
      </c>
      <c r="E69">
        <v>4</v>
      </c>
      <c r="F69">
        <v>3</v>
      </c>
      <c r="G69">
        <v>3</v>
      </c>
      <c r="H69">
        <v>3</v>
      </c>
      <c r="I69">
        <v>4</v>
      </c>
      <c r="J69">
        <v>6</v>
      </c>
      <c r="K69">
        <v>2.5</v>
      </c>
      <c r="L69">
        <v>3</v>
      </c>
      <c r="M69" s="24">
        <v>2</v>
      </c>
      <c r="N69">
        <v>3</v>
      </c>
      <c r="O69">
        <v>8</v>
      </c>
      <c r="P69">
        <v>7</v>
      </c>
      <c r="Q69">
        <v>-0.33333333333333348</v>
      </c>
      <c r="R69">
        <v>-0.66666666666666652</v>
      </c>
    </row>
    <row r="70" spans="1:18" x14ac:dyDescent="0.2">
      <c r="A70">
        <v>4</v>
      </c>
      <c r="B70">
        <v>3</v>
      </c>
      <c r="C70">
        <v>1</v>
      </c>
      <c r="D70">
        <v>2.7777777777777777</v>
      </c>
      <c r="E70">
        <v>3</v>
      </c>
      <c r="F70">
        <v>2</v>
      </c>
      <c r="G70">
        <v>4.333333333333333</v>
      </c>
      <c r="H70">
        <v>3</v>
      </c>
      <c r="I70">
        <v>5</v>
      </c>
      <c r="J70">
        <v>4.666666666666667</v>
      </c>
      <c r="K70">
        <v>4.5</v>
      </c>
      <c r="L70">
        <v>4.666666666666667</v>
      </c>
      <c r="M70" s="24">
        <v>5</v>
      </c>
      <c r="N70">
        <v>4</v>
      </c>
      <c r="O70">
        <v>6</v>
      </c>
      <c r="P70">
        <v>7</v>
      </c>
      <c r="Q70">
        <v>2.6666666666666665</v>
      </c>
      <c r="R70">
        <v>1.6666666666666665</v>
      </c>
    </row>
    <row r="71" spans="1:18" x14ac:dyDescent="0.2">
      <c r="A71">
        <v>3</v>
      </c>
      <c r="B71">
        <v>3</v>
      </c>
      <c r="C71">
        <v>1</v>
      </c>
      <c r="D71">
        <v>2.3333333333333335</v>
      </c>
      <c r="E71">
        <v>4</v>
      </c>
      <c r="F71">
        <v>3</v>
      </c>
      <c r="G71">
        <v>4</v>
      </c>
      <c r="H71">
        <v>3</v>
      </c>
      <c r="I71">
        <v>4</v>
      </c>
      <c r="J71">
        <v>5</v>
      </c>
      <c r="K71">
        <v>3</v>
      </c>
      <c r="L71">
        <v>3.3333333333333335</v>
      </c>
      <c r="M71" s="24">
        <v>4</v>
      </c>
      <c r="N71">
        <v>3</v>
      </c>
      <c r="O71">
        <v>0</v>
      </c>
      <c r="P71">
        <v>2</v>
      </c>
      <c r="Q71">
        <v>2.6666666666666665</v>
      </c>
      <c r="R71">
        <v>2.3333333333333335</v>
      </c>
    </row>
    <row r="72" spans="1:18" x14ac:dyDescent="0.2">
      <c r="A72">
        <v>5</v>
      </c>
      <c r="B72">
        <v>5</v>
      </c>
      <c r="C72">
        <v>1</v>
      </c>
      <c r="D72">
        <v>3.3333333333333335</v>
      </c>
      <c r="E72">
        <v>4</v>
      </c>
      <c r="F72">
        <v>3</v>
      </c>
      <c r="G72">
        <v>4.333333333333333</v>
      </c>
      <c r="H72">
        <v>3</v>
      </c>
      <c r="I72">
        <v>6.333333333333333</v>
      </c>
      <c r="J72">
        <v>6.666666666666667</v>
      </c>
      <c r="K72">
        <v>4</v>
      </c>
      <c r="L72">
        <v>5</v>
      </c>
      <c r="M72" s="24">
        <v>4</v>
      </c>
      <c r="N72">
        <v>3</v>
      </c>
      <c r="O72">
        <v>11</v>
      </c>
      <c r="P72">
        <v>7</v>
      </c>
      <c r="Q72">
        <v>3.6666666666666665</v>
      </c>
      <c r="R72">
        <v>4</v>
      </c>
    </row>
    <row r="73" spans="1:18" x14ac:dyDescent="0.2">
      <c r="A73">
        <v>3</v>
      </c>
      <c r="B73">
        <v>2</v>
      </c>
      <c r="C73">
        <v>3</v>
      </c>
      <c r="D73">
        <v>4.1111111111111107</v>
      </c>
      <c r="E73">
        <v>5</v>
      </c>
      <c r="F73">
        <v>4</v>
      </c>
      <c r="G73">
        <v>2.3333333333333335</v>
      </c>
      <c r="H73">
        <v>3</v>
      </c>
      <c r="I73">
        <v>6.666666666666667</v>
      </c>
      <c r="J73">
        <v>6.333333333333333</v>
      </c>
      <c r="K73">
        <v>4.75</v>
      </c>
      <c r="L73">
        <v>5.333333333333333</v>
      </c>
      <c r="M73" s="24">
        <v>1</v>
      </c>
      <c r="N73">
        <v>3</v>
      </c>
      <c r="O73">
        <v>9</v>
      </c>
      <c r="P73">
        <v>9</v>
      </c>
      <c r="Q73">
        <v>2</v>
      </c>
      <c r="R73">
        <v>1.3333333333333333</v>
      </c>
    </row>
    <row r="74" spans="1:18" x14ac:dyDescent="0.2">
      <c r="A74">
        <v>5</v>
      </c>
      <c r="B74">
        <v>5</v>
      </c>
      <c r="C74">
        <v>2.6666666666666665</v>
      </c>
      <c r="D74">
        <v>2.4444444444444446</v>
      </c>
      <c r="E74">
        <v>4</v>
      </c>
      <c r="F74">
        <v>4</v>
      </c>
      <c r="G74">
        <v>2.6666666666666665</v>
      </c>
      <c r="H74">
        <v>3.3333333333333335</v>
      </c>
      <c r="I74">
        <v>6</v>
      </c>
      <c r="J74">
        <v>6.333333333333333</v>
      </c>
      <c r="K74">
        <v>4</v>
      </c>
      <c r="L74">
        <v>5</v>
      </c>
      <c r="M74" s="24">
        <v>1</v>
      </c>
      <c r="N74">
        <v>3</v>
      </c>
      <c r="O74">
        <v>9</v>
      </c>
      <c r="P74">
        <v>11</v>
      </c>
      <c r="Q74">
        <v>3.6666666666666665</v>
      </c>
      <c r="R74">
        <v>3.3333333333333335</v>
      </c>
    </row>
    <row r="75" spans="1:18" x14ac:dyDescent="0.2">
      <c r="A75">
        <v>5</v>
      </c>
      <c r="B75">
        <v>5</v>
      </c>
      <c r="C75">
        <v>2.3333333333333335</v>
      </c>
      <c r="D75">
        <v>2.7777777777777777</v>
      </c>
      <c r="E75">
        <v>4</v>
      </c>
      <c r="F75">
        <v>4</v>
      </c>
      <c r="G75">
        <v>3.6666666666666665</v>
      </c>
      <c r="H75">
        <v>3.3333333333333335</v>
      </c>
      <c r="I75">
        <v>5.666666666666667</v>
      </c>
      <c r="J75">
        <v>7</v>
      </c>
      <c r="K75">
        <v>4.25</v>
      </c>
      <c r="L75">
        <v>5.333333333333333</v>
      </c>
      <c r="M75" s="24">
        <v>4</v>
      </c>
      <c r="N75">
        <v>3</v>
      </c>
      <c r="O75">
        <v>8</v>
      </c>
      <c r="P75">
        <v>7</v>
      </c>
      <c r="Q75">
        <v>3.3333333333333335</v>
      </c>
      <c r="R75">
        <v>3.3333333333333335</v>
      </c>
    </row>
    <row r="76" spans="1:18" x14ac:dyDescent="0.2">
      <c r="A76">
        <v>4</v>
      </c>
      <c r="B76">
        <v>3</v>
      </c>
      <c r="C76">
        <v>1</v>
      </c>
      <c r="D76">
        <v>2.8888888888888888</v>
      </c>
      <c r="E76">
        <v>4</v>
      </c>
      <c r="F76">
        <v>4</v>
      </c>
      <c r="G76">
        <v>4</v>
      </c>
      <c r="H76">
        <v>3.3333333333333335</v>
      </c>
      <c r="I76">
        <v>5</v>
      </c>
      <c r="J76">
        <v>4.333333333333333</v>
      </c>
      <c r="K76">
        <v>5</v>
      </c>
      <c r="L76">
        <v>6</v>
      </c>
      <c r="M76" s="24">
        <v>4</v>
      </c>
      <c r="N76">
        <v>4</v>
      </c>
      <c r="O76">
        <v>10</v>
      </c>
      <c r="P76">
        <v>10</v>
      </c>
      <c r="Q76">
        <v>2.6666666666666665</v>
      </c>
      <c r="R76">
        <v>1.3333333333333335</v>
      </c>
    </row>
    <row r="77" spans="1:18" x14ac:dyDescent="0.2">
      <c r="A77">
        <v>4</v>
      </c>
      <c r="B77">
        <v>4</v>
      </c>
      <c r="C77">
        <v>2.6666666666666665</v>
      </c>
      <c r="D77">
        <v>3.1111111111111112</v>
      </c>
      <c r="E77">
        <v>4</v>
      </c>
      <c r="F77">
        <v>4</v>
      </c>
      <c r="G77">
        <v>2.6666666666666665</v>
      </c>
      <c r="H77">
        <v>3.3333333333333335</v>
      </c>
      <c r="I77">
        <v>5.333333333333333</v>
      </c>
      <c r="J77">
        <v>5.333333333333333</v>
      </c>
      <c r="K77">
        <v>4.25</v>
      </c>
      <c r="L77">
        <v>4.666666666666667</v>
      </c>
      <c r="M77" s="24">
        <v>1</v>
      </c>
      <c r="N77">
        <v>2</v>
      </c>
      <c r="O77">
        <v>4</v>
      </c>
      <c r="P77">
        <v>5</v>
      </c>
      <c r="Q77">
        <v>2.6666666666666665</v>
      </c>
      <c r="R77">
        <v>2.6666666666666665</v>
      </c>
    </row>
    <row r="78" spans="1:18" x14ac:dyDescent="0.2">
      <c r="A78">
        <v>5</v>
      </c>
      <c r="B78">
        <v>5</v>
      </c>
      <c r="C78">
        <v>1</v>
      </c>
      <c r="D78">
        <v>2.8888888888888888</v>
      </c>
      <c r="E78">
        <v>4</v>
      </c>
      <c r="F78">
        <v>3</v>
      </c>
      <c r="G78">
        <v>4</v>
      </c>
      <c r="H78">
        <v>3.6666666666666665</v>
      </c>
      <c r="I78">
        <v>4</v>
      </c>
      <c r="J78">
        <v>5.333333333333333</v>
      </c>
      <c r="K78">
        <v>3.25</v>
      </c>
      <c r="L78">
        <v>4.333333333333333</v>
      </c>
      <c r="M78" s="24">
        <v>3</v>
      </c>
      <c r="N78">
        <v>3</v>
      </c>
      <c r="O78">
        <v>2</v>
      </c>
      <c r="P78">
        <v>6</v>
      </c>
      <c r="Q78">
        <v>3.3333333333333335</v>
      </c>
      <c r="R78">
        <v>3.3333333333333335</v>
      </c>
    </row>
    <row r="79" spans="1:18" x14ac:dyDescent="0.2">
      <c r="A79">
        <v>4</v>
      </c>
      <c r="B79">
        <v>4</v>
      </c>
      <c r="C79">
        <v>4.333333333333333</v>
      </c>
      <c r="D79">
        <v>3.8888888888888888</v>
      </c>
      <c r="E79">
        <v>4</v>
      </c>
      <c r="F79">
        <v>4</v>
      </c>
      <c r="G79">
        <v>1.6666666666666667</v>
      </c>
      <c r="H79">
        <v>3.6666666666666665</v>
      </c>
      <c r="I79">
        <v>5.333333333333333</v>
      </c>
      <c r="J79">
        <v>3.6666666666666665</v>
      </c>
      <c r="K79">
        <v>4.25</v>
      </c>
      <c r="L79">
        <v>6</v>
      </c>
      <c r="M79" s="24">
        <v>1</v>
      </c>
      <c r="N79">
        <v>3</v>
      </c>
      <c r="O79">
        <v>3</v>
      </c>
      <c r="P79">
        <v>3</v>
      </c>
      <c r="Q79">
        <v>2.6666666666666665</v>
      </c>
      <c r="R79">
        <v>3</v>
      </c>
    </row>
    <row r="80" spans="1:18" x14ac:dyDescent="0.2">
      <c r="A80">
        <v>4</v>
      </c>
      <c r="B80">
        <v>3</v>
      </c>
      <c r="C80">
        <v>1</v>
      </c>
      <c r="D80">
        <v>2.3333333333333335</v>
      </c>
      <c r="E80">
        <v>4</v>
      </c>
      <c r="F80">
        <v>4</v>
      </c>
      <c r="G80">
        <v>4</v>
      </c>
      <c r="H80">
        <v>4</v>
      </c>
      <c r="I80">
        <v>7</v>
      </c>
      <c r="J80">
        <v>6</v>
      </c>
      <c r="K80">
        <v>3.5</v>
      </c>
      <c r="L80">
        <v>3</v>
      </c>
      <c r="M80" s="24">
        <v>4</v>
      </c>
      <c r="N80">
        <v>4</v>
      </c>
      <c r="O80">
        <v>7</v>
      </c>
      <c r="P80">
        <v>3</v>
      </c>
      <c r="Q80">
        <v>1.6666666666666665</v>
      </c>
      <c r="R80">
        <v>1</v>
      </c>
    </row>
    <row r="81" spans="1:18" x14ac:dyDescent="0.2">
      <c r="A81">
        <v>5</v>
      </c>
      <c r="B81">
        <v>5</v>
      </c>
      <c r="C81">
        <v>1.6666666666666667</v>
      </c>
      <c r="D81">
        <v>2.3333333333333335</v>
      </c>
      <c r="E81">
        <v>0</v>
      </c>
      <c r="F81">
        <v>5</v>
      </c>
      <c r="G81">
        <v>-0.33333333333333331</v>
      </c>
      <c r="H81">
        <v>4</v>
      </c>
      <c r="I81">
        <v>5</v>
      </c>
      <c r="J81">
        <v>5.666666666666667</v>
      </c>
      <c r="K81">
        <v>1.5</v>
      </c>
      <c r="L81">
        <v>4.333333333333333</v>
      </c>
      <c r="M81" s="24">
        <v>0</v>
      </c>
      <c r="N81">
        <v>2</v>
      </c>
      <c r="O81">
        <v>5</v>
      </c>
      <c r="P81">
        <v>5</v>
      </c>
      <c r="Q81">
        <v>3.3333333333333335</v>
      </c>
      <c r="R81">
        <v>3.6666666666666665</v>
      </c>
    </row>
    <row r="82" spans="1:18" x14ac:dyDescent="0.2">
      <c r="A82">
        <v>5</v>
      </c>
      <c r="B82">
        <v>5</v>
      </c>
      <c r="C82">
        <v>2</v>
      </c>
      <c r="D82">
        <v>2.8888888888888888</v>
      </c>
      <c r="E82">
        <v>5</v>
      </c>
      <c r="F82">
        <v>5</v>
      </c>
      <c r="G82">
        <v>4</v>
      </c>
      <c r="H82">
        <v>4.333333333333333</v>
      </c>
      <c r="I82">
        <v>5</v>
      </c>
      <c r="J82">
        <v>5</v>
      </c>
      <c r="K82">
        <v>4.25</v>
      </c>
      <c r="L82">
        <v>4.666666666666667</v>
      </c>
      <c r="M82" s="24">
        <v>4</v>
      </c>
      <c r="N82">
        <v>5</v>
      </c>
      <c r="O82">
        <v>3</v>
      </c>
      <c r="P82">
        <v>9</v>
      </c>
      <c r="Q82">
        <v>3.3333333333333335</v>
      </c>
      <c r="R82">
        <v>3.3333333333333335</v>
      </c>
    </row>
    <row r="83" spans="1:18" x14ac:dyDescent="0.2">
      <c r="A83">
        <v>3</v>
      </c>
      <c r="B83">
        <v>5</v>
      </c>
      <c r="C83">
        <v>1.3333333333333333</v>
      </c>
      <c r="D83">
        <v>2.6666666666666665</v>
      </c>
      <c r="E83">
        <v>4</v>
      </c>
      <c r="F83">
        <v>5</v>
      </c>
      <c r="G83">
        <v>4.333333333333333</v>
      </c>
      <c r="H83">
        <v>5</v>
      </c>
      <c r="I83">
        <v>6</v>
      </c>
      <c r="J83">
        <v>6</v>
      </c>
      <c r="K83">
        <v>4.75</v>
      </c>
      <c r="L83">
        <v>6</v>
      </c>
      <c r="M83" s="24">
        <v>4</v>
      </c>
      <c r="N83">
        <v>5</v>
      </c>
      <c r="O83">
        <v>11</v>
      </c>
      <c r="P83">
        <v>11</v>
      </c>
      <c r="Q83">
        <v>1.3333333333333335</v>
      </c>
      <c r="R83">
        <v>3.3333333333333335</v>
      </c>
    </row>
    <row r="84" spans="1:18" x14ac:dyDescent="0.2">
      <c r="A84">
        <v>0</v>
      </c>
      <c r="B84">
        <v>5</v>
      </c>
      <c r="C84">
        <v>1</v>
      </c>
      <c r="D84">
        <v>2.3333333333333335</v>
      </c>
      <c r="E84">
        <v>5</v>
      </c>
      <c r="F84">
        <v>5</v>
      </c>
      <c r="G84">
        <v>5</v>
      </c>
      <c r="H84">
        <v>5</v>
      </c>
      <c r="I84">
        <v>6</v>
      </c>
      <c r="J84">
        <v>5.666666666666667</v>
      </c>
      <c r="M84" s="24">
        <v>5</v>
      </c>
      <c r="N84">
        <v>5</v>
      </c>
      <c r="O84">
        <v>10</v>
      </c>
      <c r="P84">
        <v>10</v>
      </c>
      <c r="Q84">
        <v>-1.3333333333333335</v>
      </c>
      <c r="R84">
        <v>3.6666666666666665</v>
      </c>
    </row>
    <row r="85" spans="1:18" x14ac:dyDescent="0.2">
      <c r="C85">
        <v>1</v>
      </c>
      <c r="D85">
        <v>2.6666666666666665</v>
      </c>
      <c r="E85">
        <v>3</v>
      </c>
      <c r="F85">
        <v>5</v>
      </c>
      <c r="G85">
        <v>3.6666666666666665</v>
      </c>
      <c r="H85">
        <v>5</v>
      </c>
      <c r="I85">
        <v>6</v>
      </c>
      <c r="J85">
        <v>5.666666666666667</v>
      </c>
      <c r="M85" s="24">
        <v>5</v>
      </c>
      <c r="N85">
        <v>5</v>
      </c>
      <c r="O85">
        <v>9</v>
      </c>
      <c r="P85">
        <v>4</v>
      </c>
    </row>
    <row r="86" spans="1:18" x14ac:dyDescent="0.2">
      <c r="I86">
        <v>4.666666666666667</v>
      </c>
      <c r="J86">
        <v>4.333333333333333</v>
      </c>
      <c r="O86">
        <v>4</v>
      </c>
      <c r="P86">
        <v>4</v>
      </c>
    </row>
    <row r="87" spans="1:18" x14ac:dyDescent="0.2">
      <c r="I87">
        <v>6.333333333333333</v>
      </c>
      <c r="J87">
        <v>7</v>
      </c>
      <c r="O87">
        <v>0</v>
      </c>
      <c r="P87">
        <v>-2</v>
      </c>
    </row>
    <row r="88" spans="1:18" x14ac:dyDescent="0.2">
      <c r="I88">
        <v>6.666666666666667</v>
      </c>
      <c r="J88">
        <v>7</v>
      </c>
      <c r="O88">
        <v>1</v>
      </c>
      <c r="P88">
        <v>2</v>
      </c>
    </row>
    <row r="89" spans="1:18" x14ac:dyDescent="0.2">
      <c r="I89">
        <v>6.666666666666667</v>
      </c>
      <c r="J89">
        <v>6.333333333333333</v>
      </c>
      <c r="O89">
        <v>6</v>
      </c>
      <c r="P89">
        <v>8</v>
      </c>
    </row>
    <row r="90" spans="1:18" x14ac:dyDescent="0.2">
      <c r="I90">
        <v>6</v>
      </c>
      <c r="J90">
        <v>6.666666666666667</v>
      </c>
      <c r="O90">
        <v>3</v>
      </c>
      <c r="P90">
        <v>1</v>
      </c>
    </row>
    <row r="91" spans="1:18" x14ac:dyDescent="0.2">
      <c r="I91">
        <v>7</v>
      </c>
      <c r="J91">
        <v>7</v>
      </c>
      <c r="O91">
        <v>7</v>
      </c>
      <c r="P91">
        <v>9</v>
      </c>
    </row>
    <row r="92" spans="1:18" x14ac:dyDescent="0.2">
      <c r="I92">
        <v>6.666666666666667</v>
      </c>
      <c r="J92">
        <v>7</v>
      </c>
      <c r="O92">
        <v>7</v>
      </c>
      <c r="P92">
        <v>7</v>
      </c>
    </row>
    <row r="93" spans="1:18" x14ac:dyDescent="0.2">
      <c r="I93">
        <v>5.666666666666667</v>
      </c>
      <c r="J93">
        <v>6.333333333333333</v>
      </c>
      <c r="O93">
        <v>8</v>
      </c>
      <c r="P93">
        <v>8</v>
      </c>
    </row>
    <row r="94" spans="1:18" x14ac:dyDescent="0.2">
      <c r="I94">
        <v>5.333333333333333</v>
      </c>
      <c r="J94">
        <v>5.666666666666667</v>
      </c>
      <c r="O94">
        <v>5</v>
      </c>
      <c r="P94">
        <v>7</v>
      </c>
    </row>
    <row r="95" spans="1:18" x14ac:dyDescent="0.2">
      <c r="I95">
        <v>2</v>
      </c>
      <c r="J95">
        <v>3</v>
      </c>
      <c r="O95">
        <v>7</v>
      </c>
      <c r="P95">
        <v>6</v>
      </c>
    </row>
    <row r="96" spans="1:18" x14ac:dyDescent="0.2">
      <c r="I96">
        <v>4</v>
      </c>
      <c r="J96">
        <v>5</v>
      </c>
      <c r="O96">
        <v>12</v>
      </c>
      <c r="P96">
        <v>12</v>
      </c>
    </row>
    <row r="97" spans="9:16" x14ac:dyDescent="0.2">
      <c r="I97">
        <v>7</v>
      </c>
      <c r="J97">
        <v>7</v>
      </c>
      <c r="O97">
        <v>12</v>
      </c>
      <c r="P97">
        <v>11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4D4B-FB4B-044F-BB26-7CFEF682DF0E}">
  <sheetPr>
    <tabColor rgb="FF92D050"/>
  </sheetPr>
  <dimension ref="B1:CI81"/>
  <sheetViews>
    <sheetView workbookViewId="0">
      <selection activeCell="B3" sqref="B3"/>
    </sheetView>
  </sheetViews>
  <sheetFormatPr baseColWidth="10" defaultRowHeight="15" x14ac:dyDescent="0.2"/>
  <sheetData>
    <row r="1" spans="2:87" x14ac:dyDescent="0.2">
      <c r="B1" s="17" t="s">
        <v>533</v>
      </c>
      <c r="C1" s="17" t="s">
        <v>534</v>
      </c>
      <c r="J1" t="s">
        <v>425</v>
      </c>
      <c r="K1" t="s">
        <v>425</v>
      </c>
      <c r="Q1" t="s">
        <v>571</v>
      </c>
      <c r="R1" t="s">
        <v>571</v>
      </c>
      <c r="S1" s="17"/>
      <c r="T1" s="17"/>
      <c r="U1" s="17"/>
      <c r="V1" s="28"/>
      <c r="W1" s="17"/>
      <c r="X1" s="17"/>
      <c r="Y1" s="17"/>
      <c r="Z1" s="17"/>
      <c r="AA1" s="17"/>
      <c r="AC1" s="17"/>
      <c r="AD1" s="17"/>
      <c r="AJ1" s="17"/>
      <c r="AK1" s="17"/>
      <c r="AT1" s="17"/>
      <c r="AU1" s="17"/>
      <c r="BO1" s="28"/>
      <c r="BP1" s="28"/>
    </row>
    <row r="2" spans="2:87" x14ac:dyDescent="0.2">
      <c r="B2">
        <v>2</v>
      </c>
      <c r="C2">
        <v>0</v>
      </c>
      <c r="J2" s="17">
        <v>4.25</v>
      </c>
      <c r="K2" s="17">
        <v>4.333333333333333</v>
      </c>
    </row>
    <row r="3" spans="2:87" ht="16" thickBot="1" x14ac:dyDescent="0.25">
      <c r="B3">
        <v>0</v>
      </c>
      <c r="C3">
        <v>0</v>
      </c>
      <c r="J3" s="24">
        <v>2.25</v>
      </c>
      <c r="K3">
        <v>4</v>
      </c>
      <c r="M3" t="s">
        <v>430</v>
      </c>
    </row>
    <row r="4" spans="2:87" ht="16" thickBot="1" x14ac:dyDescent="0.25">
      <c r="B4">
        <v>0</v>
      </c>
      <c r="C4">
        <v>0</v>
      </c>
      <c r="F4" t="s">
        <v>430</v>
      </c>
      <c r="J4" s="24">
        <v>2.75</v>
      </c>
      <c r="K4">
        <v>4</v>
      </c>
      <c r="S4" s="15"/>
      <c r="T4" s="15"/>
      <c r="U4" s="15"/>
      <c r="Y4" s="15"/>
      <c r="Z4" s="15"/>
      <c r="AA4" s="15"/>
      <c r="AF4" s="15"/>
      <c r="AG4" s="15"/>
      <c r="AH4" s="15"/>
      <c r="AP4" s="15"/>
      <c r="AQ4" s="15"/>
      <c r="AR4" s="15"/>
      <c r="AW4" s="15"/>
      <c r="AX4" s="15"/>
      <c r="AY4" s="15"/>
      <c r="BD4" s="15"/>
      <c r="BE4" s="15"/>
      <c r="BF4" s="15"/>
      <c r="BK4" s="15"/>
      <c r="BL4" s="15"/>
      <c r="BM4" s="15"/>
      <c r="BY4" s="15"/>
      <c r="BZ4" s="15"/>
      <c r="CA4" s="15"/>
      <c r="CG4" s="15"/>
      <c r="CH4" s="15"/>
      <c r="CI4" s="15"/>
    </row>
    <row r="5" spans="2:87" ht="16" thickBot="1" x14ac:dyDescent="0.25">
      <c r="B5">
        <v>0</v>
      </c>
      <c r="C5">
        <v>0</v>
      </c>
      <c r="J5" s="24">
        <v>3</v>
      </c>
      <c r="K5">
        <v>2.6666666666666665</v>
      </c>
      <c r="M5" s="15"/>
      <c r="N5" s="15" t="s">
        <v>431</v>
      </c>
      <c r="O5" s="15" t="s">
        <v>432</v>
      </c>
      <c r="BR5" s="15"/>
      <c r="BS5" s="15"/>
      <c r="BT5" s="15"/>
    </row>
    <row r="6" spans="2:87" x14ac:dyDescent="0.2">
      <c r="B6">
        <v>0</v>
      </c>
      <c r="C6">
        <v>0</v>
      </c>
      <c r="F6" s="15"/>
      <c r="G6" s="15" t="s">
        <v>431</v>
      </c>
      <c r="H6" s="15" t="s">
        <v>432</v>
      </c>
      <c r="J6" s="24">
        <v>4</v>
      </c>
      <c r="K6">
        <v>3.6666666666666665</v>
      </c>
      <c r="M6" t="s">
        <v>433</v>
      </c>
      <c r="N6">
        <v>3.7593749999999999</v>
      </c>
      <c r="O6">
        <v>4.1166666666666654</v>
      </c>
    </row>
    <row r="7" spans="2:87" x14ac:dyDescent="0.2">
      <c r="B7">
        <v>1</v>
      </c>
      <c r="C7">
        <v>0</v>
      </c>
      <c r="F7" t="s">
        <v>433</v>
      </c>
      <c r="G7">
        <v>3.0789473684210527</v>
      </c>
      <c r="H7">
        <v>2.9210526315789473</v>
      </c>
      <c r="J7" s="24">
        <v>2.75</v>
      </c>
      <c r="K7">
        <v>3.6666666666666665</v>
      </c>
      <c r="M7" t="s">
        <v>434</v>
      </c>
      <c r="N7">
        <v>0.85038568037974738</v>
      </c>
      <c r="O7">
        <v>1.1085794655414996</v>
      </c>
    </row>
    <row r="8" spans="2:87" x14ac:dyDescent="0.2">
      <c r="B8">
        <v>2</v>
      </c>
      <c r="C8">
        <v>0</v>
      </c>
      <c r="F8" t="s">
        <v>434</v>
      </c>
      <c r="G8">
        <v>2.3403508771929817</v>
      </c>
      <c r="H8">
        <v>2.3670175438596486</v>
      </c>
      <c r="J8" s="24">
        <v>2.5</v>
      </c>
      <c r="K8">
        <v>2</v>
      </c>
      <c r="M8" t="s">
        <v>435</v>
      </c>
      <c r="N8">
        <v>80</v>
      </c>
      <c r="O8">
        <v>80</v>
      </c>
    </row>
    <row r="9" spans="2:87" x14ac:dyDescent="0.2">
      <c r="B9">
        <v>1</v>
      </c>
      <c r="C9">
        <v>1</v>
      </c>
      <c r="F9" t="s">
        <v>435</v>
      </c>
      <c r="G9">
        <v>76</v>
      </c>
      <c r="H9">
        <v>76</v>
      </c>
      <c r="J9" s="24">
        <v>4.25</v>
      </c>
      <c r="K9">
        <v>4</v>
      </c>
      <c r="M9" t="s">
        <v>436</v>
      </c>
      <c r="N9">
        <v>0.6659250130487071</v>
      </c>
    </row>
    <row r="10" spans="2:87" x14ac:dyDescent="0.2">
      <c r="B10">
        <v>2</v>
      </c>
      <c r="C10">
        <v>1</v>
      </c>
      <c r="F10" t="s">
        <v>436</v>
      </c>
      <c r="G10">
        <v>0.7277993941004568</v>
      </c>
      <c r="J10" s="24">
        <v>3.25</v>
      </c>
      <c r="K10">
        <v>3</v>
      </c>
      <c r="M10" t="s">
        <v>437</v>
      </c>
      <c r="N10">
        <v>0</v>
      </c>
    </row>
    <row r="11" spans="2:87" x14ac:dyDescent="0.2">
      <c r="B11">
        <v>1</v>
      </c>
      <c r="C11">
        <v>1</v>
      </c>
      <c r="F11" t="s">
        <v>437</v>
      </c>
      <c r="G11">
        <v>0</v>
      </c>
      <c r="J11" s="24">
        <v>1.5</v>
      </c>
      <c r="K11">
        <v>2.6666666666666665</v>
      </c>
      <c r="M11" t="s">
        <v>438</v>
      </c>
      <c r="N11">
        <v>79</v>
      </c>
    </row>
    <row r="12" spans="2:87" x14ac:dyDescent="0.2">
      <c r="B12">
        <v>1</v>
      </c>
      <c r="C12">
        <v>1</v>
      </c>
      <c r="F12" t="s">
        <v>438</v>
      </c>
      <c r="G12">
        <v>75</v>
      </c>
      <c r="J12" s="24">
        <v>3.75</v>
      </c>
      <c r="K12">
        <v>3.6666666666666665</v>
      </c>
      <c r="M12" t="s">
        <v>439</v>
      </c>
      <c r="N12">
        <v>-3.9164168681804408</v>
      </c>
    </row>
    <row r="13" spans="2:87" x14ac:dyDescent="0.2">
      <c r="B13">
        <v>1</v>
      </c>
      <c r="C13">
        <v>1</v>
      </c>
      <c r="F13" t="s">
        <v>439</v>
      </c>
      <c r="G13">
        <v>1.2159941776536691</v>
      </c>
      <c r="J13" s="24">
        <v>4.25</v>
      </c>
      <c r="K13">
        <v>3.6666666666666665</v>
      </c>
      <c r="M13" t="s">
        <v>440</v>
      </c>
      <c r="N13">
        <v>9.4842349489070602E-5</v>
      </c>
    </row>
    <row r="14" spans="2:87" x14ac:dyDescent="0.2">
      <c r="B14">
        <v>2</v>
      </c>
      <c r="C14">
        <v>1</v>
      </c>
      <c r="F14" t="s">
        <v>440</v>
      </c>
      <c r="G14">
        <v>0.11390029809423662</v>
      </c>
      <c r="J14" s="24">
        <v>4</v>
      </c>
      <c r="K14">
        <v>4.666666666666667</v>
      </c>
      <c r="M14" t="s">
        <v>441</v>
      </c>
      <c r="N14">
        <v>1.6643714091365507</v>
      </c>
    </row>
    <row r="15" spans="2:87" ht="16" thickBot="1" x14ac:dyDescent="0.25">
      <c r="B15">
        <v>2</v>
      </c>
      <c r="C15">
        <v>1</v>
      </c>
      <c r="F15" t="s">
        <v>441</v>
      </c>
      <c r="G15">
        <v>1.6654253733225626</v>
      </c>
      <c r="J15" s="24">
        <v>4.25</v>
      </c>
      <c r="K15">
        <v>4.666666666666667</v>
      </c>
      <c r="M15" t="s">
        <v>442</v>
      </c>
      <c r="N15">
        <v>1.896846989781412E-4</v>
      </c>
      <c r="S15" s="14"/>
      <c r="T15" s="14"/>
      <c r="U15" s="14"/>
      <c r="Y15" s="14"/>
      <c r="Z15" s="14"/>
      <c r="AA15" s="14"/>
      <c r="AF15" s="14"/>
      <c r="AG15" s="14"/>
      <c r="AH15" s="14"/>
      <c r="AP15" s="14"/>
      <c r="AQ15" s="14"/>
      <c r="AR15" s="14"/>
      <c r="AW15" s="14"/>
      <c r="AX15" s="14"/>
      <c r="AY15" s="14"/>
      <c r="BD15" s="14"/>
      <c r="BE15" s="14"/>
      <c r="BF15" s="14"/>
      <c r="BK15" s="14"/>
      <c r="BL15" s="14"/>
      <c r="BM15" s="14"/>
      <c r="BY15" s="14"/>
      <c r="BZ15" s="14"/>
      <c r="CA15" s="14"/>
      <c r="CG15" s="14"/>
      <c r="CH15" s="14"/>
      <c r="CI15" s="14"/>
    </row>
    <row r="16" spans="2:87" ht="16" thickBot="1" x14ac:dyDescent="0.25">
      <c r="B16">
        <v>4</v>
      </c>
      <c r="C16">
        <v>1</v>
      </c>
      <c r="F16" t="s">
        <v>442</v>
      </c>
      <c r="G16">
        <v>0.22780059618847323</v>
      </c>
      <c r="J16" s="24">
        <v>3</v>
      </c>
      <c r="K16">
        <v>2</v>
      </c>
      <c r="M16" s="14" t="s">
        <v>443</v>
      </c>
      <c r="N16" s="14">
        <v>1.9904502102301287</v>
      </c>
      <c r="O16" s="14"/>
      <c r="BR16" s="14"/>
      <c r="BS16" s="14"/>
      <c r="BT16" s="14"/>
    </row>
    <row r="17" spans="2:11" ht="16" thickBot="1" x14ac:dyDescent="0.25">
      <c r="B17">
        <v>5</v>
      </c>
      <c r="C17">
        <v>1</v>
      </c>
      <c r="F17" s="14" t="s">
        <v>443</v>
      </c>
      <c r="G17" s="14">
        <v>1.9921021540022406</v>
      </c>
      <c r="H17" s="14"/>
      <c r="J17" s="24">
        <v>5.25</v>
      </c>
      <c r="K17">
        <v>6</v>
      </c>
    </row>
    <row r="18" spans="2:11" x14ac:dyDescent="0.2">
      <c r="B18">
        <v>3</v>
      </c>
      <c r="C18">
        <v>2</v>
      </c>
      <c r="J18" s="24">
        <v>3</v>
      </c>
      <c r="K18">
        <v>4</v>
      </c>
    </row>
    <row r="19" spans="2:11" x14ac:dyDescent="0.2">
      <c r="B19">
        <v>2</v>
      </c>
      <c r="C19">
        <v>2</v>
      </c>
      <c r="J19" s="24">
        <v>3</v>
      </c>
      <c r="K19">
        <v>4</v>
      </c>
    </row>
    <row r="20" spans="2:11" x14ac:dyDescent="0.2">
      <c r="B20">
        <v>0</v>
      </c>
      <c r="C20">
        <v>2</v>
      </c>
      <c r="J20" s="24">
        <v>1.5</v>
      </c>
      <c r="K20">
        <v>1</v>
      </c>
    </row>
    <row r="21" spans="2:11" x14ac:dyDescent="0.2">
      <c r="B21">
        <v>2</v>
      </c>
      <c r="C21">
        <v>2</v>
      </c>
      <c r="J21" s="24">
        <v>2</v>
      </c>
      <c r="K21">
        <v>3</v>
      </c>
    </row>
    <row r="22" spans="2:11" x14ac:dyDescent="0.2">
      <c r="B22">
        <v>1</v>
      </c>
      <c r="C22">
        <v>2</v>
      </c>
      <c r="J22" s="24">
        <v>4.25</v>
      </c>
      <c r="K22">
        <v>4.333333333333333</v>
      </c>
    </row>
    <row r="23" spans="2:11" x14ac:dyDescent="0.2">
      <c r="B23">
        <v>2</v>
      </c>
      <c r="C23">
        <v>2</v>
      </c>
      <c r="J23" s="24">
        <v>3.5</v>
      </c>
      <c r="K23">
        <v>3.6666666666666665</v>
      </c>
    </row>
    <row r="24" spans="2:11" x14ac:dyDescent="0.2">
      <c r="B24">
        <v>2</v>
      </c>
      <c r="C24">
        <v>2</v>
      </c>
      <c r="J24" s="24">
        <v>3.5</v>
      </c>
      <c r="K24">
        <v>4</v>
      </c>
    </row>
    <row r="25" spans="2:11" x14ac:dyDescent="0.2">
      <c r="B25">
        <v>4</v>
      </c>
      <c r="C25">
        <v>2</v>
      </c>
      <c r="J25" s="24">
        <v>4.5</v>
      </c>
      <c r="K25">
        <v>5</v>
      </c>
    </row>
    <row r="26" spans="2:11" x14ac:dyDescent="0.2">
      <c r="B26">
        <v>3</v>
      </c>
      <c r="C26">
        <v>2</v>
      </c>
      <c r="J26" s="24">
        <v>3.25</v>
      </c>
      <c r="K26">
        <v>3</v>
      </c>
    </row>
    <row r="27" spans="2:11" x14ac:dyDescent="0.2">
      <c r="B27">
        <v>4</v>
      </c>
      <c r="C27">
        <v>2</v>
      </c>
      <c r="J27" s="24">
        <v>3.75</v>
      </c>
      <c r="K27">
        <v>4.333333333333333</v>
      </c>
    </row>
    <row r="28" spans="2:11" x14ac:dyDescent="0.2">
      <c r="B28">
        <v>3</v>
      </c>
      <c r="C28">
        <v>2</v>
      </c>
      <c r="J28" s="24">
        <v>3.5</v>
      </c>
      <c r="K28">
        <v>4.333333333333333</v>
      </c>
    </row>
    <row r="29" spans="2:11" x14ac:dyDescent="0.2">
      <c r="B29">
        <v>-1</v>
      </c>
      <c r="C29">
        <v>3</v>
      </c>
      <c r="J29" s="24">
        <v>4.5</v>
      </c>
      <c r="K29">
        <v>4.666666666666667</v>
      </c>
    </row>
    <row r="30" spans="2:11" x14ac:dyDescent="0.2">
      <c r="B30">
        <v>4</v>
      </c>
      <c r="C30">
        <v>3</v>
      </c>
      <c r="J30" s="24">
        <v>3.5</v>
      </c>
      <c r="K30">
        <v>4</v>
      </c>
    </row>
    <row r="31" spans="2:11" x14ac:dyDescent="0.2">
      <c r="B31">
        <v>3</v>
      </c>
      <c r="C31">
        <v>3</v>
      </c>
      <c r="J31" s="24">
        <v>3</v>
      </c>
      <c r="K31">
        <v>3.6666666666666665</v>
      </c>
    </row>
    <row r="32" spans="2:11" x14ac:dyDescent="0.2">
      <c r="B32">
        <v>3</v>
      </c>
      <c r="C32">
        <v>3</v>
      </c>
      <c r="J32" s="24">
        <v>2.75</v>
      </c>
      <c r="K32">
        <v>3.3333333333333335</v>
      </c>
    </row>
    <row r="33" spans="2:11" x14ac:dyDescent="0.2">
      <c r="B33">
        <v>3</v>
      </c>
      <c r="C33">
        <v>3</v>
      </c>
      <c r="J33" s="24">
        <v>5.5</v>
      </c>
      <c r="K33">
        <v>5.666666666666667</v>
      </c>
    </row>
    <row r="34" spans="2:11" x14ac:dyDescent="0.2">
      <c r="B34">
        <v>3</v>
      </c>
      <c r="C34">
        <v>3</v>
      </c>
      <c r="J34" s="24">
        <v>3</v>
      </c>
      <c r="K34">
        <v>2.6666666666666665</v>
      </c>
    </row>
    <row r="35" spans="2:11" x14ac:dyDescent="0.2">
      <c r="B35">
        <v>4</v>
      </c>
      <c r="C35">
        <v>3</v>
      </c>
      <c r="J35" s="24">
        <v>3.75</v>
      </c>
      <c r="K35">
        <v>3.6666666666666665</v>
      </c>
    </row>
    <row r="36" spans="2:11" x14ac:dyDescent="0.2">
      <c r="B36">
        <v>3</v>
      </c>
      <c r="C36">
        <v>3</v>
      </c>
      <c r="J36" s="24">
        <v>3</v>
      </c>
      <c r="K36">
        <v>2.6666666666666665</v>
      </c>
    </row>
    <row r="37" spans="2:11" x14ac:dyDescent="0.2">
      <c r="B37">
        <v>2</v>
      </c>
      <c r="C37">
        <v>3</v>
      </c>
      <c r="J37" s="24">
        <v>3.5</v>
      </c>
      <c r="K37">
        <v>3.6666666666666665</v>
      </c>
    </row>
    <row r="38" spans="2:11" x14ac:dyDescent="0.2">
      <c r="B38">
        <v>2</v>
      </c>
      <c r="C38">
        <v>3</v>
      </c>
      <c r="J38" s="24">
        <v>5</v>
      </c>
      <c r="K38">
        <v>4.333333333333333</v>
      </c>
    </row>
    <row r="39" spans="2:11" x14ac:dyDescent="0.2">
      <c r="B39">
        <v>3</v>
      </c>
      <c r="C39">
        <v>3</v>
      </c>
      <c r="J39" s="24">
        <v>3.5</v>
      </c>
      <c r="K39">
        <v>4.333333333333333</v>
      </c>
    </row>
    <row r="40" spans="2:11" x14ac:dyDescent="0.2">
      <c r="B40">
        <v>3</v>
      </c>
      <c r="C40">
        <v>3</v>
      </c>
      <c r="J40" s="24">
        <v>3</v>
      </c>
      <c r="K40">
        <v>4.666666666666667</v>
      </c>
    </row>
    <row r="41" spans="2:11" x14ac:dyDescent="0.2">
      <c r="B41">
        <v>3</v>
      </c>
      <c r="C41">
        <v>3</v>
      </c>
      <c r="J41" s="24">
        <v>4.25</v>
      </c>
      <c r="K41">
        <v>5</v>
      </c>
    </row>
    <row r="42" spans="2:11" x14ac:dyDescent="0.2">
      <c r="B42">
        <v>3</v>
      </c>
      <c r="C42">
        <v>3</v>
      </c>
      <c r="J42" s="24">
        <v>4.5</v>
      </c>
      <c r="K42">
        <v>5</v>
      </c>
    </row>
    <row r="43" spans="2:11" x14ac:dyDescent="0.2">
      <c r="B43">
        <v>4</v>
      </c>
      <c r="C43">
        <v>3</v>
      </c>
      <c r="J43" s="24">
        <v>4</v>
      </c>
      <c r="K43">
        <v>4</v>
      </c>
    </row>
    <row r="44" spans="2:11" x14ac:dyDescent="0.2">
      <c r="B44">
        <v>4</v>
      </c>
      <c r="C44">
        <v>3</v>
      </c>
      <c r="J44" s="24">
        <v>4</v>
      </c>
      <c r="K44">
        <v>3.6666666666666665</v>
      </c>
    </row>
    <row r="45" spans="2:11" x14ac:dyDescent="0.2">
      <c r="B45">
        <v>5</v>
      </c>
      <c r="C45">
        <v>3</v>
      </c>
      <c r="J45" s="24">
        <v>4.75</v>
      </c>
      <c r="K45">
        <v>4</v>
      </c>
    </row>
    <row r="46" spans="2:11" x14ac:dyDescent="0.2">
      <c r="B46">
        <v>5</v>
      </c>
      <c r="C46">
        <v>4</v>
      </c>
      <c r="J46" s="24">
        <v>3.75</v>
      </c>
      <c r="K46">
        <v>3.3333333333333335</v>
      </c>
    </row>
    <row r="47" spans="2:11" x14ac:dyDescent="0.2">
      <c r="B47">
        <v>3</v>
      </c>
      <c r="C47">
        <v>4</v>
      </c>
      <c r="J47" s="24">
        <v>3.5</v>
      </c>
      <c r="K47">
        <v>5</v>
      </c>
    </row>
    <row r="48" spans="2:11" x14ac:dyDescent="0.2">
      <c r="B48">
        <v>4</v>
      </c>
      <c r="C48">
        <v>4</v>
      </c>
      <c r="J48" s="24">
        <v>2</v>
      </c>
      <c r="K48">
        <v>4.666666666666667</v>
      </c>
    </row>
    <row r="49" spans="2:11" x14ac:dyDescent="0.2">
      <c r="B49">
        <v>2</v>
      </c>
      <c r="C49">
        <v>4</v>
      </c>
      <c r="J49" s="24">
        <v>5</v>
      </c>
      <c r="K49">
        <v>2.3333333333333335</v>
      </c>
    </row>
    <row r="50" spans="2:11" x14ac:dyDescent="0.2">
      <c r="B50">
        <v>4</v>
      </c>
      <c r="C50">
        <v>4</v>
      </c>
      <c r="J50" s="24">
        <v>3</v>
      </c>
      <c r="K50">
        <v>3.6666666666666665</v>
      </c>
    </row>
    <row r="51" spans="2:11" x14ac:dyDescent="0.2">
      <c r="B51">
        <v>4</v>
      </c>
      <c r="C51">
        <v>4</v>
      </c>
      <c r="J51" s="24">
        <v>2.75</v>
      </c>
      <c r="K51">
        <v>3</v>
      </c>
    </row>
    <row r="52" spans="2:11" x14ac:dyDescent="0.2">
      <c r="B52">
        <v>3</v>
      </c>
      <c r="C52">
        <v>4</v>
      </c>
      <c r="J52" s="24">
        <v>3</v>
      </c>
      <c r="K52">
        <v>3</v>
      </c>
    </row>
    <row r="53" spans="2:11" x14ac:dyDescent="0.2">
      <c r="B53">
        <v>4</v>
      </c>
      <c r="C53">
        <v>4</v>
      </c>
      <c r="J53" s="24">
        <v>4</v>
      </c>
      <c r="K53">
        <v>4</v>
      </c>
    </row>
    <row r="54" spans="2:11" x14ac:dyDescent="0.2">
      <c r="B54">
        <v>4</v>
      </c>
      <c r="C54">
        <v>4</v>
      </c>
      <c r="J54" s="24">
        <v>4.25</v>
      </c>
      <c r="K54">
        <v>4</v>
      </c>
    </row>
    <row r="55" spans="2:11" x14ac:dyDescent="0.2">
      <c r="B55">
        <v>4</v>
      </c>
      <c r="C55">
        <v>4</v>
      </c>
      <c r="J55" s="24">
        <v>4</v>
      </c>
      <c r="K55">
        <v>4.666666666666667</v>
      </c>
    </row>
    <row r="56" spans="2:11" x14ac:dyDescent="0.2">
      <c r="B56">
        <v>4</v>
      </c>
      <c r="C56">
        <v>4</v>
      </c>
      <c r="J56" s="24">
        <v>4.75</v>
      </c>
      <c r="K56">
        <v>6</v>
      </c>
    </row>
    <row r="57" spans="2:11" x14ac:dyDescent="0.2">
      <c r="B57">
        <v>3</v>
      </c>
      <c r="C57">
        <v>4</v>
      </c>
      <c r="J57" s="24">
        <v>3.75</v>
      </c>
      <c r="K57">
        <v>4</v>
      </c>
    </row>
    <row r="58" spans="2:11" x14ac:dyDescent="0.2">
      <c r="B58">
        <v>4</v>
      </c>
      <c r="C58">
        <v>4</v>
      </c>
      <c r="J58" s="24">
        <v>3.5</v>
      </c>
      <c r="K58">
        <v>4</v>
      </c>
    </row>
    <row r="59" spans="2:11" x14ac:dyDescent="0.2">
      <c r="B59">
        <v>4</v>
      </c>
      <c r="C59">
        <v>4</v>
      </c>
      <c r="J59" s="24">
        <v>4.5</v>
      </c>
      <c r="K59">
        <v>5</v>
      </c>
    </row>
    <row r="60" spans="2:11" x14ac:dyDescent="0.2">
      <c r="B60">
        <v>4</v>
      </c>
      <c r="C60">
        <v>4</v>
      </c>
      <c r="J60" s="24">
        <v>1.75</v>
      </c>
      <c r="K60">
        <v>3.3333333333333335</v>
      </c>
    </row>
    <row r="61" spans="2:11" x14ac:dyDescent="0.2">
      <c r="B61">
        <v>5</v>
      </c>
      <c r="C61">
        <v>4</v>
      </c>
      <c r="J61" s="24">
        <v>3</v>
      </c>
      <c r="K61">
        <v>4.666666666666667</v>
      </c>
    </row>
    <row r="62" spans="2:11" x14ac:dyDescent="0.2">
      <c r="B62">
        <v>4</v>
      </c>
      <c r="C62">
        <v>4</v>
      </c>
      <c r="J62" s="24">
        <v>4</v>
      </c>
      <c r="K62">
        <v>3.3333333333333335</v>
      </c>
    </row>
    <row r="63" spans="2:11" x14ac:dyDescent="0.2">
      <c r="B63">
        <v>4</v>
      </c>
      <c r="C63">
        <v>4</v>
      </c>
      <c r="J63" s="24">
        <v>3.5</v>
      </c>
      <c r="K63">
        <v>3.6666666666666665</v>
      </c>
    </row>
    <row r="64" spans="2:11" x14ac:dyDescent="0.2">
      <c r="B64">
        <v>4</v>
      </c>
      <c r="C64">
        <v>4</v>
      </c>
      <c r="J64" s="24">
        <v>3.25</v>
      </c>
      <c r="K64">
        <v>4.666666666666667</v>
      </c>
    </row>
    <row r="65" spans="2:11" x14ac:dyDescent="0.2">
      <c r="B65">
        <v>4</v>
      </c>
      <c r="C65">
        <v>4</v>
      </c>
      <c r="J65" s="24">
        <v>3.75</v>
      </c>
      <c r="K65">
        <v>4.666666666666667</v>
      </c>
    </row>
    <row r="66" spans="2:11" x14ac:dyDescent="0.2">
      <c r="B66">
        <v>5</v>
      </c>
      <c r="C66">
        <v>5</v>
      </c>
      <c r="J66" s="24">
        <v>4</v>
      </c>
      <c r="K66">
        <v>5.666666666666667</v>
      </c>
    </row>
    <row r="67" spans="2:11" x14ac:dyDescent="0.2">
      <c r="B67">
        <v>4</v>
      </c>
      <c r="C67">
        <v>5</v>
      </c>
      <c r="J67" s="24">
        <v>5.5</v>
      </c>
      <c r="K67">
        <v>6</v>
      </c>
    </row>
    <row r="68" spans="2:11" x14ac:dyDescent="0.2">
      <c r="B68">
        <v>5</v>
      </c>
      <c r="C68">
        <v>5</v>
      </c>
      <c r="J68" s="24">
        <v>5</v>
      </c>
      <c r="K68">
        <v>6</v>
      </c>
    </row>
    <row r="69" spans="2:11" x14ac:dyDescent="0.2">
      <c r="B69">
        <v>2</v>
      </c>
      <c r="C69">
        <v>5</v>
      </c>
      <c r="J69" s="24">
        <v>4</v>
      </c>
      <c r="K69">
        <v>4.333333333333333</v>
      </c>
    </row>
    <row r="70" spans="2:11" x14ac:dyDescent="0.2">
      <c r="B70">
        <v>5</v>
      </c>
      <c r="C70">
        <v>5</v>
      </c>
      <c r="J70" s="24">
        <v>4</v>
      </c>
      <c r="K70">
        <v>5</v>
      </c>
    </row>
    <row r="71" spans="2:11" x14ac:dyDescent="0.2">
      <c r="B71">
        <v>5</v>
      </c>
      <c r="C71">
        <v>5</v>
      </c>
      <c r="J71" s="24">
        <v>5</v>
      </c>
      <c r="K71">
        <v>6</v>
      </c>
    </row>
    <row r="72" spans="2:11" x14ac:dyDescent="0.2">
      <c r="B72">
        <v>5</v>
      </c>
      <c r="C72">
        <v>5</v>
      </c>
      <c r="J72" s="24">
        <v>4</v>
      </c>
      <c r="K72">
        <v>4</v>
      </c>
    </row>
    <row r="73" spans="2:11" x14ac:dyDescent="0.2">
      <c r="B73">
        <v>5</v>
      </c>
      <c r="C73">
        <v>5</v>
      </c>
      <c r="J73" s="24">
        <v>3.5</v>
      </c>
      <c r="K73">
        <v>2.6666666666666665</v>
      </c>
    </row>
    <row r="74" spans="2:11" x14ac:dyDescent="0.2">
      <c r="B74">
        <v>5</v>
      </c>
      <c r="C74">
        <v>5</v>
      </c>
      <c r="J74" s="24">
        <v>4.75</v>
      </c>
      <c r="K74">
        <v>5</v>
      </c>
    </row>
    <row r="75" spans="2:11" x14ac:dyDescent="0.2">
      <c r="B75">
        <v>5</v>
      </c>
      <c r="C75">
        <v>5</v>
      </c>
      <c r="J75" s="24">
        <v>4.5</v>
      </c>
      <c r="K75">
        <v>4</v>
      </c>
    </row>
    <row r="76" spans="2:11" x14ac:dyDescent="0.2">
      <c r="B76">
        <v>5</v>
      </c>
      <c r="C76">
        <v>5</v>
      </c>
      <c r="J76" s="24">
        <v>4.5</v>
      </c>
      <c r="K76">
        <v>6</v>
      </c>
    </row>
    <row r="77" spans="2:11" x14ac:dyDescent="0.2">
      <c r="B77">
        <v>5</v>
      </c>
      <c r="C77">
        <v>5</v>
      </c>
      <c r="J77" s="24">
        <v>4.75</v>
      </c>
      <c r="K77">
        <v>5.333333333333333</v>
      </c>
    </row>
    <row r="78" spans="2:11" x14ac:dyDescent="0.2">
      <c r="J78" s="24">
        <v>5.25</v>
      </c>
      <c r="K78">
        <v>6</v>
      </c>
    </row>
    <row r="79" spans="2:11" x14ac:dyDescent="0.2">
      <c r="J79" s="24">
        <v>5.5</v>
      </c>
      <c r="K79">
        <v>4.666666666666667</v>
      </c>
    </row>
    <row r="80" spans="2:11" x14ac:dyDescent="0.2">
      <c r="J80" s="24">
        <v>4.25</v>
      </c>
      <c r="K80">
        <v>3.3333333333333335</v>
      </c>
    </row>
    <row r="81" spans="10:11" x14ac:dyDescent="0.2">
      <c r="J81" s="24">
        <v>5</v>
      </c>
      <c r="K81">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F07FC-4533-884A-8CBF-EC68B1318490}">
  <dimension ref="A1:I204"/>
  <sheetViews>
    <sheetView workbookViewId="0">
      <selection activeCell="I9" sqref="I9"/>
    </sheetView>
  </sheetViews>
  <sheetFormatPr baseColWidth="10" defaultRowHeight="15" x14ac:dyDescent="0.2"/>
  <sheetData>
    <row r="1" spans="1:9" x14ac:dyDescent="0.2">
      <c r="A1" t="s">
        <v>714</v>
      </c>
    </row>
    <row r="2" spans="1:9" x14ac:dyDescent="0.2">
      <c r="A2" s="49" t="s">
        <v>630</v>
      </c>
      <c r="D2" t="s">
        <v>800</v>
      </c>
    </row>
    <row r="3" spans="1:9" x14ac:dyDescent="0.2">
      <c r="A3" s="49" t="s">
        <v>631</v>
      </c>
    </row>
    <row r="4" spans="1:9" x14ac:dyDescent="0.2">
      <c r="A4" s="49" t="s">
        <v>632</v>
      </c>
    </row>
    <row r="5" spans="1:9" x14ac:dyDescent="0.2">
      <c r="A5" s="49" t="s">
        <v>633</v>
      </c>
      <c r="H5" t="s">
        <v>813</v>
      </c>
      <c r="I5" t="s">
        <v>812</v>
      </c>
    </row>
    <row r="6" spans="1:9" ht="18" x14ac:dyDescent="0.2">
      <c r="A6" s="49" t="s">
        <v>634</v>
      </c>
      <c r="E6" s="48" t="s">
        <v>801</v>
      </c>
      <c r="H6" t="s">
        <v>811</v>
      </c>
      <c r="I6" t="s">
        <v>811</v>
      </c>
    </row>
    <row r="7" spans="1:9" ht="18" x14ac:dyDescent="0.2">
      <c r="A7" s="49" t="s">
        <v>620</v>
      </c>
      <c r="E7" s="48" t="s">
        <v>802</v>
      </c>
      <c r="H7" t="s">
        <v>811</v>
      </c>
      <c r="I7" t="s">
        <v>811</v>
      </c>
    </row>
    <row r="8" spans="1:9" ht="18" x14ac:dyDescent="0.2">
      <c r="A8" s="49" t="s">
        <v>635</v>
      </c>
      <c r="E8" s="48" t="s">
        <v>803</v>
      </c>
      <c r="H8" t="s">
        <v>811</v>
      </c>
      <c r="I8" t="s">
        <v>811</v>
      </c>
    </row>
    <row r="9" spans="1:9" ht="18" x14ac:dyDescent="0.2">
      <c r="A9" s="49" t="s">
        <v>636</v>
      </c>
      <c r="E9" s="48" t="s">
        <v>804</v>
      </c>
      <c r="H9" t="s">
        <v>811</v>
      </c>
    </row>
    <row r="10" spans="1:9" ht="18" x14ac:dyDescent="0.2">
      <c r="A10" s="49" t="s">
        <v>637</v>
      </c>
      <c r="E10" s="48" t="s">
        <v>805</v>
      </c>
      <c r="H10" t="s">
        <v>811</v>
      </c>
      <c r="I10" t="s">
        <v>811</v>
      </c>
    </row>
    <row r="11" spans="1:9" ht="18" x14ac:dyDescent="0.2">
      <c r="A11" s="49" t="s">
        <v>638</v>
      </c>
      <c r="E11" s="48" t="s">
        <v>806</v>
      </c>
      <c r="H11" t="s">
        <v>811</v>
      </c>
      <c r="I11" t="s">
        <v>811</v>
      </c>
    </row>
    <row r="12" spans="1:9" ht="18" x14ac:dyDescent="0.2">
      <c r="A12" s="49" t="s">
        <v>639</v>
      </c>
      <c r="E12" s="48" t="s">
        <v>807</v>
      </c>
      <c r="H12" t="s">
        <v>811</v>
      </c>
      <c r="I12" t="s">
        <v>811</v>
      </c>
    </row>
    <row r="13" spans="1:9" ht="18" x14ac:dyDescent="0.2">
      <c r="A13" s="49" t="s">
        <v>640</v>
      </c>
      <c r="E13" s="48" t="s">
        <v>808</v>
      </c>
      <c r="H13" t="s">
        <v>811</v>
      </c>
      <c r="I13" t="s">
        <v>811</v>
      </c>
    </row>
    <row r="14" spans="1:9" ht="18" x14ac:dyDescent="0.2">
      <c r="A14" s="49" t="s">
        <v>641</v>
      </c>
      <c r="E14" s="48" t="s">
        <v>809</v>
      </c>
      <c r="H14" t="s">
        <v>811</v>
      </c>
      <c r="I14" t="s">
        <v>811</v>
      </c>
    </row>
    <row r="15" spans="1:9" ht="18" x14ac:dyDescent="0.2">
      <c r="A15" s="49" t="s">
        <v>642</v>
      </c>
      <c r="E15" s="48" t="s">
        <v>810</v>
      </c>
      <c r="H15" t="s">
        <v>811</v>
      </c>
    </row>
    <row r="16" spans="1:9" x14ac:dyDescent="0.2">
      <c r="A16" s="49" t="s">
        <v>643</v>
      </c>
    </row>
    <row r="17" spans="1:1" x14ac:dyDescent="0.2">
      <c r="A17" s="49" t="s">
        <v>644</v>
      </c>
    </row>
    <row r="18" spans="1:1" x14ac:dyDescent="0.2">
      <c r="A18" s="49" t="s">
        <v>645</v>
      </c>
    </row>
    <row r="19" spans="1:1" x14ac:dyDescent="0.2">
      <c r="A19" s="49" t="s">
        <v>646</v>
      </c>
    </row>
    <row r="20" spans="1:1" x14ac:dyDescent="0.2">
      <c r="A20" s="49" t="s">
        <v>647</v>
      </c>
    </row>
    <row r="21" spans="1:1" x14ac:dyDescent="0.2">
      <c r="A21" s="49" t="s">
        <v>648</v>
      </c>
    </row>
    <row r="22" spans="1:1" x14ac:dyDescent="0.2">
      <c r="A22" s="49" t="s">
        <v>649</v>
      </c>
    </row>
    <row r="23" spans="1:1" x14ac:dyDescent="0.2">
      <c r="A23" s="49" t="s">
        <v>650</v>
      </c>
    </row>
    <row r="24" spans="1:1" x14ac:dyDescent="0.2">
      <c r="A24" s="49" t="s">
        <v>651</v>
      </c>
    </row>
    <row r="25" spans="1:1" x14ac:dyDescent="0.2">
      <c r="A25" s="49" t="s">
        <v>652</v>
      </c>
    </row>
    <row r="26" spans="1:1" x14ac:dyDescent="0.2">
      <c r="A26" s="49" t="s">
        <v>621</v>
      </c>
    </row>
    <row r="27" spans="1:1" x14ac:dyDescent="0.2">
      <c r="A27" s="49" t="s">
        <v>653</v>
      </c>
    </row>
    <row r="28" spans="1:1" x14ac:dyDescent="0.2">
      <c r="A28" s="49" t="s">
        <v>654</v>
      </c>
    </row>
    <row r="29" spans="1:1" x14ac:dyDescent="0.2">
      <c r="A29" s="49" t="s">
        <v>655</v>
      </c>
    </row>
    <row r="30" spans="1:1" x14ac:dyDescent="0.2">
      <c r="A30" s="49" t="s">
        <v>628</v>
      </c>
    </row>
    <row r="31" spans="1:1" x14ac:dyDescent="0.2">
      <c r="A31" s="49" t="s">
        <v>656</v>
      </c>
    </row>
    <row r="32" spans="1:1" x14ac:dyDescent="0.2">
      <c r="A32" s="49" t="s">
        <v>626</v>
      </c>
    </row>
    <row r="33" spans="1:1" x14ac:dyDescent="0.2">
      <c r="A33" s="49" t="s">
        <v>657</v>
      </c>
    </row>
    <row r="34" spans="1:1" x14ac:dyDescent="0.2">
      <c r="A34" s="49" t="s">
        <v>658</v>
      </c>
    </row>
    <row r="35" spans="1:1" x14ac:dyDescent="0.2">
      <c r="A35" s="49" t="s">
        <v>659</v>
      </c>
    </row>
    <row r="36" spans="1:1" x14ac:dyDescent="0.2">
      <c r="A36" s="49" t="s">
        <v>660</v>
      </c>
    </row>
    <row r="37" spans="1:1" x14ac:dyDescent="0.2">
      <c r="A37" s="49" t="s">
        <v>645</v>
      </c>
    </row>
    <row r="38" spans="1:1" x14ac:dyDescent="0.2">
      <c r="A38" s="49" t="s">
        <v>661</v>
      </c>
    </row>
    <row r="39" spans="1:1" x14ac:dyDescent="0.2">
      <c r="A39" s="49" t="s">
        <v>662</v>
      </c>
    </row>
    <row r="40" spans="1:1" x14ac:dyDescent="0.2">
      <c r="A40" s="49" t="s">
        <v>663</v>
      </c>
    </row>
    <row r="41" spans="1:1" x14ac:dyDescent="0.2">
      <c r="A41" s="49" t="s">
        <v>664</v>
      </c>
    </row>
    <row r="42" spans="1:1" x14ac:dyDescent="0.2">
      <c r="A42" s="49" t="s">
        <v>665</v>
      </c>
    </row>
    <row r="43" spans="1:1" x14ac:dyDescent="0.2">
      <c r="A43" s="49" t="s">
        <v>666</v>
      </c>
    </row>
    <row r="44" spans="1:1" x14ac:dyDescent="0.2">
      <c r="A44" s="49" t="s">
        <v>667</v>
      </c>
    </row>
    <row r="45" spans="1:1" x14ac:dyDescent="0.2">
      <c r="A45" s="49" t="s">
        <v>668</v>
      </c>
    </row>
    <row r="46" spans="1:1" x14ac:dyDescent="0.2">
      <c r="A46" s="49" t="s">
        <v>655</v>
      </c>
    </row>
    <row r="47" spans="1:1" x14ac:dyDescent="0.2">
      <c r="A47" s="49" t="s">
        <v>669</v>
      </c>
    </row>
    <row r="48" spans="1:1" x14ac:dyDescent="0.2">
      <c r="A48" s="49" t="s">
        <v>670</v>
      </c>
    </row>
    <row r="49" spans="1:1" x14ac:dyDescent="0.2">
      <c r="A49" s="49" t="s">
        <v>671</v>
      </c>
    </row>
    <row r="50" spans="1:1" x14ac:dyDescent="0.2">
      <c r="A50" s="49" t="s">
        <v>627</v>
      </c>
    </row>
    <row r="51" spans="1:1" x14ac:dyDescent="0.2">
      <c r="A51" s="49" t="s">
        <v>672</v>
      </c>
    </row>
    <row r="52" spans="1:1" x14ac:dyDescent="0.2">
      <c r="A52" s="49" t="s">
        <v>653</v>
      </c>
    </row>
    <row r="53" spans="1:1" x14ac:dyDescent="0.2">
      <c r="A53" s="49" t="s">
        <v>673</v>
      </c>
    </row>
    <row r="54" spans="1:1" x14ac:dyDescent="0.2">
      <c r="A54" s="49" t="s">
        <v>674</v>
      </c>
    </row>
    <row r="55" spans="1:1" x14ac:dyDescent="0.2">
      <c r="A55" s="49" t="s">
        <v>638</v>
      </c>
    </row>
    <row r="56" spans="1:1" x14ac:dyDescent="0.2">
      <c r="A56" s="49" t="s">
        <v>675</v>
      </c>
    </row>
    <row r="57" spans="1:1" x14ac:dyDescent="0.2">
      <c r="A57" s="49" t="s">
        <v>676</v>
      </c>
    </row>
    <row r="58" spans="1:1" x14ac:dyDescent="0.2">
      <c r="A58" s="49" t="s">
        <v>677</v>
      </c>
    </row>
    <row r="59" spans="1:1" x14ac:dyDescent="0.2">
      <c r="A59" s="49" t="s">
        <v>678</v>
      </c>
    </row>
    <row r="60" spans="1:1" x14ac:dyDescent="0.2">
      <c r="A60" s="49" t="s">
        <v>622</v>
      </c>
    </row>
    <row r="61" spans="1:1" x14ac:dyDescent="0.2">
      <c r="A61" s="49" t="s">
        <v>679</v>
      </c>
    </row>
    <row r="62" spans="1:1" x14ac:dyDescent="0.2">
      <c r="A62" s="49" t="s">
        <v>646</v>
      </c>
    </row>
    <row r="63" spans="1:1" x14ac:dyDescent="0.2">
      <c r="A63" s="49" t="s">
        <v>680</v>
      </c>
    </row>
    <row r="64" spans="1:1" x14ac:dyDescent="0.2">
      <c r="A64" s="49" t="s">
        <v>681</v>
      </c>
    </row>
    <row r="65" spans="1:1" x14ac:dyDescent="0.2">
      <c r="A65" s="49" t="s">
        <v>682</v>
      </c>
    </row>
    <row r="66" spans="1:1" x14ac:dyDescent="0.2">
      <c r="A66" s="49" t="s">
        <v>630</v>
      </c>
    </row>
    <row r="67" spans="1:1" x14ac:dyDescent="0.2">
      <c r="A67" s="49" t="s">
        <v>683</v>
      </c>
    </row>
    <row r="68" spans="1:1" x14ac:dyDescent="0.2">
      <c r="A68" s="49" t="s">
        <v>620</v>
      </c>
    </row>
    <row r="69" spans="1:1" x14ac:dyDescent="0.2">
      <c r="A69" s="49" t="s">
        <v>684</v>
      </c>
    </row>
    <row r="70" spans="1:1" x14ac:dyDescent="0.2">
      <c r="A70" s="49" t="s">
        <v>685</v>
      </c>
    </row>
    <row r="71" spans="1:1" x14ac:dyDescent="0.2">
      <c r="A71" s="49" t="s">
        <v>686</v>
      </c>
    </row>
    <row r="72" spans="1:1" x14ac:dyDescent="0.2">
      <c r="A72" s="49" t="s">
        <v>687</v>
      </c>
    </row>
    <row r="73" spans="1:1" x14ac:dyDescent="0.2">
      <c r="A73" s="49" t="s">
        <v>688</v>
      </c>
    </row>
    <row r="74" spans="1:1" x14ac:dyDescent="0.2">
      <c r="A74" s="49" t="s">
        <v>621</v>
      </c>
    </row>
    <row r="75" spans="1:1" x14ac:dyDescent="0.2">
      <c r="A75" s="49" t="s">
        <v>689</v>
      </c>
    </row>
    <row r="76" spans="1:1" x14ac:dyDescent="0.2">
      <c r="A76" s="49" t="s">
        <v>690</v>
      </c>
    </row>
    <row r="77" spans="1:1" x14ac:dyDescent="0.2">
      <c r="A77" s="49" t="s">
        <v>691</v>
      </c>
    </row>
    <row r="78" spans="1:1" x14ac:dyDescent="0.2">
      <c r="A78" s="49" t="s">
        <v>692</v>
      </c>
    </row>
    <row r="79" spans="1:1" x14ac:dyDescent="0.2">
      <c r="A79" s="49" t="s">
        <v>693</v>
      </c>
    </row>
    <row r="80" spans="1:1" x14ac:dyDescent="0.2">
      <c r="A80" s="49" t="s">
        <v>694</v>
      </c>
    </row>
    <row r="81" spans="1:1" x14ac:dyDescent="0.2">
      <c r="A81" s="49" t="s">
        <v>654</v>
      </c>
    </row>
    <row r="82" spans="1:1" x14ac:dyDescent="0.2">
      <c r="A82" s="49" t="s">
        <v>695</v>
      </c>
    </row>
    <row r="83" spans="1:1" x14ac:dyDescent="0.2">
      <c r="A83" s="49" t="s">
        <v>696</v>
      </c>
    </row>
    <row r="84" spans="1:1" x14ac:dyDescent="0.2">
      <c r="A84" s="49" t="s">
        <v>697</v>
      </c>
    </row>
    <row r="85" spans="1:1" x14ac:dyDescent="0.2">
      <c r="A85" s="49" t="s">
        <v>698</v>
      </c>
    </row>
    <row r="86" spans="1:1" x14ac:dyDescent="0.2">
      <c r="A86" s="49" t="s">
        <v>640</v>
      </c>
    </row>
    <row r="87" spans="1:1" x14ac:dyDescent="0.2">
      <c r="A87" s="49" t="s">
        <v>699</v>
      </c>
    </row>
    <row r="88" spans="1:1" x14ac:dyDescent="0.2">
      <c r="A88" s="49" t="s">
        <v>700</v>
      </c>
    </row>
    <row r="89" spans="1:1" x14ac:dyDescent="0.2">
      <c r="A89" s="49" t="s">
        <v>701</v>
      </c>
    </row>
    <row r="90" spans="1:1" x14ac:dyDescent="0.2">
      <c r="A90" s="49" t="s">
        <v>702</v>
      </c>
    </row>
    <row r="91" spans="1:1" x14ac:dyDescent="0.2">
      <c r="A91" s="49" t="s">
        <v>648</v>
      </c>
    </row>
    <row r="92" spans="1:1" x14ac:dyDescent="0.2">
      <c r="A92" s="49" t="s">
        <v>703</v>
      </c>
    </row>
    <row r="93" spans="1:1" x14ac:dyDescent="0.2">
      <c r="A93" s="49" t="s">
        <v>704</v>
      </c>
    </row>
    <row r="94" spans="1:1" x14ac:dyDescent="0.2">
      <c r="A94" s="49" t="s">
        <v>705</v>
      </c>
    </row>
    <row r="95" spans="1:1" x14ac:dyDescent="0.2">
      <c r="A95" s="50" t="s">
        <v>706</v>
      </c>
    </row>
    <row r="96" spans="1:1" x14ac:dyDescent="0.2">
      <c r="A96" s="49" t="s">
        <v>707</v>
      </c>
    </row>
    <row r="97" spans="1:1" x14ac:dyDescent="0.2">
      <c r="A97" s="49" t="s">
        <v>642</v>
      </c>
    </row>
    <row r="98" spans="1:1" x14ac:dyDescent="0.2">
      <c r="A98" s="49" t="s">
        <v>708</v>
      </c>
    </row>
    <row r="99" spans="1:1" x14ac:dyDescent="0.2">
      <c r="A99" s="49" t="s">
        <v>709</v>
      </c>
    </row>
    <row r="100" spans="1:1" x14ac:dyDescent="0.2">
      <c r="A100" s="49" t="s">
        <v>710</v>
      </c>
    </row>
    <row r="101" spans="1:1" x14ac:dyDescent="0.2">
      <c r="A101" s="49" t="s">
        <v>711</v>
      </c>
    </row>
    <row r="102" spans="1:1" x14ac:dyDescent="0.2">
      <c r="A102" s="49" t="s">
        <v>712</v>
      </c>
    </row>
    <row r="103" spans="1:1" x14ac:dyDescent="0.2">
      <c r="A103" s="49" t="s">
        <v>713</v>
      </c>
    </row>
    <row r="104" spans="1:1" x14ac:dyDescent="0.2">
      <c r="A104" s="49" t="s">
        <v>715</v>
      </c>
    </row>
    <row r="105" spans="1:1" x14ac:dyDescent="0.2">
      <c r="A105" s="49" t="s">
        <v>627</v>
      </c>
    </row>
    <row r="106" spans="1:1" x14ac:dyDescent="0.2">
      <c r="A106" s="49" t="s">
        <v>716</v>
      </c>
    </row>
    <row r="107" spans="1:1" x14ac:dyDescent="0.2">
      <c r="A107" s="49" t="s">
        <v>717</v>
      </c>
    </row>
    <row r="108" spans="1:1" x14ac:dyDescent="0.2">
      <c r="A108" s="49" t="s">
        <v>718</v>
      </c>
    </row>
    <row r="109" spans="1:1" x14ac:dyDescent="0.2">
      <c r="A109" s="49" t="s">
        <v>719</v>
      </c>
    </row>
    <row r="110" spans="1:1" x14ac:dyDescent="0.2">
      <c r="A110" s="49" t="s">
        <v>720</v>
      </c>
    </row>
    <row r="111" spans="1:1" x14ac:dyDescent="0.2">
      <c r="A111" s="49" t="s">
        <v>721</v>
      </c>
    </row>
    <row r="112" spans="1:1" x14ac:dyDescent="0.2">
      <c r="A112" s="49" t="s">
        <v>722</v>
      </c>
    </row>
    <row r="113" spans="1:1" x14ac:dyDescent="0.2">
      <c r="A113" s="49" t="s">
        <v>723</v>
      </c>
    </row>
    <row r="114" spans="1:1" x14ac:dyDescent="0.2">
      <c r="A114" s="49" t="s">
        <v>724</v>
      </c>
    </row>
    <row r="115" spans="1:1" x14ac:dyDescent="0.2">
      <c r="A115" s="49" t="s">
        <v>725</v>
      </c>
    </row>
    <row r="116" spans="1:1" x14ac:dyDescent="0.2">
      <c r="A116" s="49" t="s">
        <v>726</v>
      </c>
    </row>
    <row r="117" spans="1:1" x14ac:dyDescent="0.2">
      <c r="A117" s="49" t="s">
        <v>727</v>
      </c>
    </row>
    <row r="118" spans="1:1" x14ac:dyDescent="0.2">
      <c r="A118" s="49" t="s">
        <v>629</v>
      </c>
    </row>
    <row r="119" spans="1:1" x14ac:dyDescent="0.2">
      <c r="A119" s="49" t="s">
        <v>728</v>
      </c>
    </row>
    <row r="120" spans="1:1" x14ac:dyDescent="0.2">
      <c r="A120" s="49" t="s">
        <v>683</v>
      </c>
    </row>
    <row r="121" spans="1:1" x14ac:dyDescent="0.2">
      <c r="A121" s="49" t="s">
        <v>729</v>
      </c>
    </row>
    <row r="122" spans="1:1" x14ac:dyDescent="0.2">
      <c r="A122" s="49" t="s">
        <v>684</v>
      </c>
    </row>
    <row r="123" spans="1:1" x14ac:dyDescent="0.2">
      <c r="A123" s="49" t="s">
        <v>730</v>
      </c>
    </row>
    <row r="124" spans="1:1" x14ac:dyDescent="0.2">
      <c r="A124" s="49" t="s">
        <v>624</v>
      </c>
    </row>
    <row r="125" spans="1:1" x14ac:dyDescent="0.2">
      <c r="A125" s="49" t="s">
        <v>731</v>
      </c>
    </row>
    <row r="126" spans="1:1" x14ac:dyDescent="0.2">
      <c r="A126" s="49" t="s">
        <v>732</v>
      </c>
    </row>
    <row r="127" spans="1:1" x14ac:dyDescent="0.2">
      <c r="A127" s="49" t="s">
        <v>733</v>
      </c>
    </row>
    <row r="128" spans="1:1" x14ac:dyDescent="0.2">
      <c r="A128" s="49" t="s">
        <v>734</v>
      </c>
    </row>
    <row r="129" spans="1:1" x14ac:dyDescent="0.2">
      <c r="A129" s="49" t="s">
        <v>735</v>
      </c>
    </row>
    <row r="130" spans="1:1" x14ac:dyDescent="0.2">
      <c r="A130" s="49" t="s">
        <v>736</v>
      </c>
    </row>
    <row r="131" spans="1:1" x14ac:dyDescent="0.2">
      <c r="A131" s="49" t="s">
        <v>661</v>
      </c>
    </row>
    <row r="132" spans="1:1" x14ac:dyDescent="0.2">
      <c r="A132" s="49" t="s">
        <v>737</v>
      </c>
    </row>
    <row r="133" spans="1:1" x14ac:dyDescent="0.2">
      <c r="A133" s="49" t="s">
        <v>738</v>
      </c>
    </row>
    <row r="134" spans="1:1" x14ac:dyDescent="0.2">
      <c r="A134" s="49" t="s">
        <v>739</v>
      </c>
    </row>
    <row r="135" spans="1:1" x14ac:dyDescent="0.2">
      <c r="A135" s="49" t="s">
        <v>740</v>
      </c>
    </row>
    <row r="136" spans="1:1" x14ac:dyDescent="0.2">
      <c r="A136" s="49" t="s">
        <v>695</v>
      </c>
    </row>
    <row r="137" spans="1:1" x14ac:dyDescent="0.2">
      <c r="A137" s="49" t="s">
        <v>741</v>
      </c>
    </row>
    <row r="138" spans="1:1" x14ac:dyDescent="0.2">
      <c r="A138" s="49" t="s">
        <v>742</v>
      </c>
    </row>
    <row r="139" spans="1:1" x14ac:dyDescent="0.2">
      <c r="A139" s="49" t="s">
        <v>743</v>
      </c>
    </row>
    <row r="140" spans="1:1" x14ac:dyDescent="0.2">
      <c r="A140" s="49" t="s">
        <v>625</v>
      </c>
    </row>
    <row r="141" spans="1:1" x14ac:dyDescent="0.2">
      <c r="A141" s="49" t="s">
        <v>693</v>
      </c>
    </row>
    <row r="142" spans="1:1" x14ac:dyDescent="0.2">
      <c r="A142" s="49" t="s">
        <v>744</v>
      </c>
    </row>
    <row r="143" spans="1:1" x14ac:dyDescent="0.2">
      <c r="A143" s="49" t="s">
        <v>662</v>
      </c>
    </row>
    <row r="144" spans="1:1" x14ac:dyDescent="0.2">
      <c r="A144" s="49" t="s">
        <v>745</v>
      </c>
    </row>
    <row r="145" spans="1:1" x14ac:dyDescent="0.2">
      <c r="A145" s="49" t="s">
        <v>746</v>
      </c>
    </row>
    <row r="146" spans="1:1" x14ac:dyDescent="0.2">
      <c r="A146" s="49" t="s">
        <v>747</v>
      </c>
    </row>
    <row r="147" spans="1:1" x14ac:dyDescent="0.2">
      <c r="A147" s="49" t="s">
        <v>748</v>
      </c>
    </row>
    <row r="148" spans="1:1" x14ac:dyDescent="0.2">
      <c r="A148" s="49" t="s">
        <v>670</v>
      </c>
    </row>
    <row r="149" spans="1:1" x14ac:dyDescent="0.2">
      <c r="A149" s="49" t="s">
        <v>749</v>
      </c>
    </row>
    <row r="150" spans="1:1" x14ac:dyDescent="0.2">
      <c r="A150" s="49" t="s">
        <v>750</v>
      </c>
    </row>
    <row r="151" spans="1:1" x14ac:dyDescent="0.2">
      <c r="A151" s="49" t="s">
        <v>751</v>
      </c>
    </row>
    <row r="152" spans="1:1" x14ac:dyDescent="0.2">
      <c r="A152" s="49" t="s">
        <v>752</v>
      </c>
    </row>
    <row r="153" spans="1:1" x14ac:dyDescent="0.2">
      <c r="A153" s="49" t="s">
        <v>753</v>
      </c>
    </row>
    <row r="154" spans="1:1" x14ac:dyDescent="0.2">
      <c r="A154" s="49" t="s">
        <v>754</v>
      </c>
    </row>
    <row r="155" spans="1:1" x14ac:dyDescent="0.2">
      <c r="A155" s="49" t="s">
        <v>755</v>
      </c>
    </row>
    <row r="156" spans="1:1" x14ac:dyDescent="0.2">
      <c r="A156" s="49" t="s">
        <v>756</v>
      </c>
    </row>
    <row r="157" spans="1:1" x14ac:dyDescent="0.2">
      <c r="A157" s="49" t="s">
        <v>757</v>
      </c>
    </row>
    <row r="158" spans="1:1" x14ac:dyDescent="0.2">
      <c r="A158" s="49" t="s">
        <v>758</v>
      </c>
    </row>
    <row r="159" spans="1:1" x14ac:dyDescent="0.2">
      <c r="A159" s="49" t="s">
        <v>759</v>
      </c>
    </row>
    <row r="160" spans="1:1" x14ac:dyDescent="0.2">
      <c r="A160" s="49" t="s">
        <v>760</v>
      </c>
    </row>
    <row r="161" spans="1:1" x14ac:dyDescent="0.2">
      <c r="A161" s="49" t="s">
        <v>761</v>
      </c>
    </row>
    <row r="162" spans="1:1" x14ac:dyDescent="0.2">
      <c r="A162" s="49" t="s">
        <v>762</v>
      </c>
    </row>
    <row r="163" spans="1:1" x14ac:dyDescent="0.2">
      <c r="A163" s="49" t="s">
        <v>763</v>
      </c>
    </row>
    <row r="164" spans="1:1" x14ac:dyDescent="0.2">
      <c r="A164" s="49" t="s">
        <v>764</v>
      </c>
    </row>
    <row r="165" spans="1:1" x14ac:dyDescent="0.2">
      <c r="A165" s="49" t="s">
        <v>765</v>
      </c>
    </row>
    <row r="166" spans="1:1" x14ac:dyDescent="0.2">
      <c r="A166" s="49" t="s">
        <v>766</v>
      </c>
    </row>
    <row r="167" spans="1:1" x14ac:dyDescent="0.2">
      <c r="A167" s="49" t="s">
        <v>767</v>
      </c>
    </row>
    <row r="168" spans="1:1" x14ac:dyDescent="0.2">
      <c r="A168" s="49" t="s">
        <v>768</v>
      </c>
    </row>
    <row r="169" spans="1:1" x14ac:dyDescent="0.2">
      <c r="A169" s="49" t="s">
        <v>769</v>
      </c>
    </row>
    <row r="170" spans="1:1" x14ac:dyDescent="0.2">
      <c r="A170" s="49" t="s">
        <v>623</v>
      </c>
    </row>
    <row r="171" spans="1:1" x14ac:dyDescent="0.2">
      <c r="A171" s="49" t="s">
        <v>770</v>
      </c>
    </row>
    <row r="172" spans="1:1" x14ac:dyDescent="0.2">
      <c r="A172" s="49" t="s">
        <v>696</v>
      </c>
    </row>
    <row r="173" spans="1:1" x14ac:dyDescent="0.2">
      <c r="A173" s="49" t="s">
        <v>703</v>
      </c>
    </row>
    <row r="174" spans="1:1" x14ac:dyDescent="0.2">
      <c r="A174" s="49" t="s">
        <v>771</v>
      </c>
    </row>
    <row r="175" spans="1:1" x14ac:dyDescent="0.2">
      <c r="A175" s="49" t="s">
        <v>772</v>
      </c>
    </row>
    <row r="176" spans="1:1" x14ac:dyDescent="0.2">
      <c r="A176" s="49" t="s">
        <v>773</v>
      </c>
    </row>
    <row r="177" spans="1:1" x14ac:dyDescent="0.2">
      <c r="A177" s="49" t="s">
        <v>739</v>
      </c>
    </row>
    <row r="178" spans="1:1" x14ac:dyDescent="0.2">
      <c r="A178" s="49" t="s">
        <v>774</v>
      </c>
    </row>
    <row r="179" spans="1:1" x14ac:dyDescent="0.2">
      <c r="A179" s="49" t="s">
        <v>775</v>
      </c>
    </row>
    <row r="180" spans="1:1" x14ac:dyDescent="0.2">
      <c r="A180" s="49" t="s">
        <v>776</v>
      </c>
    </row>
    <row r="181" spans="1:1" x14ac:dyDescent="0.2">
      <c r="A181" s="49" t="s">
        <v>777</v>
      </c>
    </row>
    <row r="182" spans="1:1" x14ac:dyDescent="0.2">
      <c r="A182" s="49" t="s">
        <v>778</v>
      </c>
    </row>
    <row r="183" spans="1:1" x14ac:dyDescent="0.2">
      <c r="A183" s="49" t="s">
        <v>779</v>
      </c>
    </row>
    <row r="184" spans="1:1" x14ac:dyDescent="0.2">
      <c r="A184" s="49" t="s">
        <v>780</v>
      </c>
    </row>
    <row r="185" spans="1:1" x14ac:dyDescent="0.2">
      <c r="A185" s="49" t="s">
        <v>781</v>
      </c>
    </row>
    <row r="186" spans="1:1" x14ac:dyDescent="0.2">
      <c r="A186" s="49" t="s">
        <v>782</v>
      </c>
    </row>
    <row r="187" spans="1:1" x14ac:dyDescent="0.2">
      <c r="A187" s="49" t="s">
        <v>783</v>
      </c>
    </row>
    <row r="188" spans="1:1" x14ac:dyDescent="0.2">
      <c r="A188" s="49" t="s">
        <v>784</v>
      </c>
    </row>
    <row r="189" spans="1:1" x14ac:dyDescent="0.2">
      <c r="A189" s="49" t="s">
        <v>785</v>
      </c>
    </row>
    <row r="190" spans="1:1" x14ac:dyDescent="0.2">
      <c r="A190" s="49" t="s">
        <v>786</v>
      </c>
    </row>
    <row r="191" spans="1:1" x14ac:dyDescent="0.2">
      <c r="A191" s="49" t="s">
        <v>787</v>
      </c>
    </row>
    <row r="192" spans="1:1" x14ac:dyDescent="0.2">
      <c r="A192" s="49" t="s">
        <v>788</v>
      </c>
    </row>
    <row r="193" spans="1:1" x14ac:dyDescent="0.2">
      <c r="A193" s="49" t="s">
        <v>789</v>
      </c>
    </row>
    <row r="194" spans="1:1" x14ac:dyDescent="0.2">
      <c r="A194" s="49" t="s">
        <v>790</v>
      </c>
    </row>
    <row r="195" spans="1:1" x14ac:dyDescent="0.2">
      <c r="A195" s="49" t="s">
        <v>791</v>
      </c>
    </row>
    <row r="196" spans="1:1" x14ac:dyDescent="0.2">
      <c r="A196" s="49" t="s">
        <v>792</v>
      </c>
    </row>
    <row r="197" spans="1:1" x14ac:dyDescent="0.2">
      <c r="A197" s="49" t="s">
        <v>793</v>
      </c>
    </row>
    <row r="198" spans="1:1" x14ac:dyDescent="0.2">
      <c r="A198" s="49" t="s">
        <v>794</v>
      </c>
    </row>
    <row r="199" spans="1:1" x14ac:dyDescent="0.2">
      <c r="A199" s="49" t="s">
        <v>795</v>
      </c>
    </row>
    <row r="200" spans="1:1" x14ac:dyDescent="0.2">
      <c r="A200" s="49" t="s">
        <v>760</v>
      </c>
    </row>
    <row r="201" spans="1:1" x14ac:dyDescent="0.2">
      <c r="A201" s="49" t="s">
        <v>796</v>
      </c>
    </row>
    <row r="202" spans="1:1" x14ac:dyDescent="0.2">
      <c r="A202" s="49" t="s">
        <v>797</v>
      </c>
    </row>
    <row r="203" spans="1:1" x14ac:dyDescent="0.2">
      <c r="A203" s="49" t="s">
        <v>798</v>
      </c>
    </row>
    <row r="204" spans="1:1" x14ac:dyDescent="0.2">
      <c r="A204" s="49" t="s">
        <v>799</v>
      </c>
    </row>
  </sheetData>
  <hyperlinks>
    <hyperlink ref="A95" r:id="rId1" display="http://claraob96gmail.com/" xr:uid="{2608575A-4DDC-D749-BC11-48A11F3570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51E2-A7D2-4A41-AC43-83C04F32AAF8}">
  <dimension ref="A2:T282"/>
  <sheetViews>
    <sheetView topLeftCell="A3" workbookViewId="0">
      <selection activeCell="S14" sqref="S14"/>
    </sheetView>
  </sheetViews>
  <sheetFormatPr baseColWidth="10" defaultRowHeight="15" x14ac:dyDescent="0.2"/>
  <sheetData>
    <row r="2" spans="1:20" x14ac:dyDescent="0.2">
      <c r="A2">
        <v>1.3333333333333333</v>
      </c>
      <c r="B2">
        <v>0.91666666666666663</v>
      </c>
      <c r="C2">
        <v>1224</v>
      </c>
      <c r="D2">
        <v>0</v>
      </c>
      <c r="L2" s="44">
        <v>1</v>
      </c>
      <c r="M2" s="44" t="s">
        <v>49</v>
      </c>
      <c r="N2">
        <v>1.7777777777777777</v>
      </c>
      <c r="O2">
        <v>2</v>
      </c>
    </row>
    <row r="3" spans="1:20" x14ac:dyDescent="0.2">
      <c r="A3">
        <v>2.6666666666666665</v>
      </c>
      <c r="B3">
        <v>0.91666666666666663</v>
      </c>
      <c r="C3">
        <v>953</v>
      </c>
      <c r="D3">
        <v>1</v>
      </c>
      <c r="L3" s="44">
        <v>1</v>
      </c>
      <c r="M3" s="44" t="s">
        <v>49</v>
      </c>
      <c r="N3">
        <v>2</v>
      </c>
      <c r="O3">
        <v>2</v>
      </c>
    </row>
    <row r="4" spans="1:20" x14ac:dyDescent="0.2">
      <c r="A4">
        <v>3</v>
      </c>
      <c r="B4">
        <v>0.83333333333333337</v>
      </c>
      <c r="C4">
        <v>1260</v>
      </c>
      <c r="D4">
        <v>0</v>
      </c>
      <c r="L4" s="44">
        <v>1</v>
      </c>
      <c r="M4" s="44" t="s">
        <v>53</v>
      </c>
      <c r="N4">
        <v>2.6666666666666665</v>
      </c>
      <c r="O4">
        <v>2</v>
      </c>
      <c r="R4" t="s">
        <v>430</v>
      </c>
    </row>
    <row r="5" spans="1:20" ht="16" thickBot="1" x14ac:dyDescent="0.25">
      <c r="A5">
        <v>2.3333333333333335</v>
      </c>
      <c r="B5">
        <v>0.75</v>
      </c>
      <c r="C5">
        <v>577</v>
      </c>
      <c r="D5">
        <v>1</v>
      </c>
      <c r="L5" s="44">
        <v>1</v>
      </c>
      <c r="M5" s="44" t="s">
        <v>47</v>
      </c>
      <c r="N5">
        <v>2.2222222222222223</v>
      </c>
      <c r="O5">
        <v>2.1111111111111112</v>
      </c>
    </row>
    <row r="6" spans="1:20" x14ac:dyDescent="0.2">
      <c r="A6">
        <v>3</v>
      </c>
      <c r="B6">
        <v>0.83333333333333337</v>
      </c>
      <c r="C6">
        <v>821</v>
      </c>
      <c r="D6">
        <v>1</v>
      </c>
      <c r="F6" s="55"/>
      <c r="G6" s="55"/>
      <c r="H6" s="55"/>
      <c r="L6" s="44">
        <v>1</v>
      </c>
      <c r="M6" s="44" t="s">
        <v>43</v>
      </c>
      <c r="N6">
        <v>2.4444444444444446</v>
      </c>
      <c r="O6">
        <v>2.3333333333333335</v>
      </c>
      <c r="R6" s="53"/>
      <c r="S6" s="53" t="s">
        <v>431</v>
      </c>
      <c r="T6" s="53" t="s">
        <v>432</v>
      </c>
    </row>
    <row r="7" spans="1:20" x14ac:dyDescent="0.2">
      <c r="A7">
        <v>4.333333333333333</v>
      </c>
      <c r="B7">
        <v>1.0833333333333333</v>
      </c>
      <c r="C7">
        <v>417</v>
      </c>
      <c r="D7">
        <v>1</v>
      </c>
      <c r="L7" s="44">
        <v>1</v>
      </c>
      <c r="M7" s="44" t="s">
        <v>53</v>
      </c>
      <c r="N7">
        <v>2.5555555555555554</v>
      </c>
      <c r="O7">
        <v>2.3333333333333335</v>
      </c>
      <c r="R7" s="51" t="s">
        <v>433</v>
      </c>
      <c r="S7" s="51">
        <v>3.2126200274348422</v>
      </c>
      <c r="T7" s="51">
        <v>3.3155006858710552</v>
      </c>
    </row>
    <row r="8" spans="1:20" x14ac:dyDescent="0.2">
      <c r="A8">
        <v>4</v>
      </c>
      <c r="B8">
        <v>1</v>
      </c>
      <c r="C8">
        <v>481</v>
      </c>
      <c r="D8">
        <v>1</v>
      </c>
      <c r="L8" s="44">
        <v>1</v>
      </c>
      <c r="M8" s="44" t="s">
        <v>43</v>
      </c>
      <c r="N8">
        <v>2.6666666666666665</v>
      </c>
      <c r="O8">
        <v>2.3333333333333335</v>
      </c>
      <c r="R8" s="51" t="s">
        <v>434</v>
      </c>
      <c r="S8" s="51">
        <v>0.61055479347660646</v>
      </c>
      <c r="T8" s="51">
        <v>0.76279530559366437</v>
      </c>
    </row>
    <row r="9" spans="1:20" x14ac:dyDescent="0.2">
      <c r="A9">
        <v>3.3333333333333335</v>
      </c>
      <c r="B9">
        <v>1</v>
      </c>
      <c r="C9">
        <v>389</v>
      </c>
      <c r="D9">
        <v>1</v>
      </c>
      <c r="L9" s="44">
        <v>1</v>
      </c>
      <c r="M9" s="44" t="s">
        <v>47</v>
      </c>
      <c r="N9">
        <v>2.6666666666666665</v>
      </c>
      <c r="O9">
        <v>2.3333333333333335</v>
      </c>
      <c r="R9" s="51" t="s">
        <v>435</v>
      </c>
      <c r="S9" s="51">
        <v>81</v>
      </c>
      <c r="T9" s="51">
        <v>81</v>
      </c>
    </row>
    <row r="10" spans="1:20" x14ac:dyDescent="0.2">
      <c r="A10">
        <v>3</v>
      </c>
      <c r="B10">
        <v>0.83333333333333337</v>
      </c>
      <c r="C10">
        <v>221</v>
      </c>
      <c r="D10">
        <v>1</v>
      </c>
      <c r="L10" s="44">
        <v>1</v>
      </c>
      <c r="M10" s="44" t="s">
        <v>47</v>
      </c>
      <c r="N10">
        <v>2.7777777777777777</v>
      </c>
      <c r="O10">
        <v>2.3333333333333335</v>
      </c>
      <c r="R10" s="51" t="s">
        <v>436</v>
      </c>
      <c r="S10" s="51">
        <v>0.76361394188195253</v>
      </c>
      <c r="T10" s="51"/>
    </row>
    <row r="11" spans="1:20" x14ac:dyDescent="0.2">
      <c r="A11">
        <v>5</v>
      </c>
      <c r="B11">
        <v>1</v>
      </c>
      <c r="C11">
        <v>869</v>
      </c>
      <c r="D11">
        <v>0</v>
      </c>
      <c r="L11" s="44">
        <v>1</v>
      </c>
      <c r="M11" s="44" t="s">
        <v>47</v>
      </c>
      <c r="N11">
        <v>2.7777777777777777</v>
      </c>
      <c r="O11">
        <v>2.3333333333333335</v>
      </c>
      <c r="R11" s="51" t="s">
        <v>437</v>
      </c>
      <c r="S11" s="51">
        <v>0</v>
      </c>
      <c r="T11" s="51"/>
    </row>
    <row r="12" spans="1:20" x14ac:dyDescent="0.2">
      <c r="A12">
        <v>3</v>
      </c>
      <c r="B12">
        <v>0.91666666666666663</v>
      </c>
      <c r="C12">
        <v>401</v>
      </c>
      <c r="D12">
        <v>1</v>
      </c>
      <c r="L12" s="44">
        <v>1</v>
      </c>
      <c r="M12" s="44" t="s">
        <v>47</v>
      </c>
      <c r="N12">
        <v>3</v>
      </c>
      <c r="O12">
        <v>2.3333333333333335</v>
      </c>
      <c r="R12" s="51" t="s">
        <v>438</v>
      </c>
      <c r="S12" s="51">
        <v>80</v>
      </c>
      <c r="T12" s="51"/>
    </row>
    <row r="13" spans="1:20" x14ac:dyDescent="0.2">
      <c r="A13" t="e">
        <v>#DIV/0!</v>
      </c>
      <c r="B13">
        <v>0.66666666666666663</v>
      </c>
      <c r="C13">
        <v>1468</v>
      </c>
      <c r="D13">
        <v>1</v>
      </c>
      <c r="F13" s="51" t="s">
        <v>440</v>
      </c>
      <c r="G13" s="51">
        <v>1.25190990544896E-77</v>
      </c>
      <c r="H13" s="51"/>
      <c r="L13" s="44">
        <v>1</v>
      </c>
      <c r="M13" s="44" t="s">
        <v>47</v>
      </c>
      <c r="N13">
        <v>2.3333333333333335</v>
      </c>
      <c r="O13">
        <v>2.4444444444444446</v>
      </c>
      <c r="R13" s="51" t="s">
        <v>439</v>
      </c>
      <c r="S13" s="51">
        <v>-1.6091401282536868</v>
      </c>
      <c r="T13" s="51"/>
    </row>
    <row r="14" spans="1:20" x14ac:dyDescent="0.2">
      <c r="A14">
        <v>3.6666666666666665</v>
      </c>
      <c r="B14">
        <v>0.83333333333333337</v>
      </c>
      <c r="C14">
        <v>273</v>
      </c>
      <c r="D14">
        <v>0</v>
      </c>
      <c r="L14" s="44">
        <v>1</v>
      </c>
      <c r="M14" s="44" t="s">
        <v>49</v>
      </c>
      <c r="N14">
        <v>2.7777777777777777</v>
      </c>
      <c r="O14">
        <v>2.4444444444444446</v>
      </c>
      <c r="R14" s="51" t="s">
        <v>440</v>
      </c>
      <c r="S14" s="51">
        <v>5.5762540930975914E-2</v>
      </c>
      <c r="T14" s="51"/>
    </row>
    <row r="15" spans="1:20" x14ac:dyDescent="0.2">
      <c r="A15">
        <v>3.3333333333333335</v>
      </c>
      <c r="B15">
        <v>0.91666666666666663</v>
      </c>
      <c r="C15">
        <v>1021</v>
      </c>
      <c r="D15">
        <v>0</v>
      </c>
      <c r="L15" s="44">
        <v>1</v>
      </c>
      <c r="M15" s="44" t="s">
        <v>53</v>
      </c>
      <c r="N15">
        <v>2.7777777777777777</v>
      </c>
      <c r="O15">
        <v>2.4444444444444446</v>
      </c>
      <c r="R15" s="51" t="s">
        <v>441</v>
      </c>
      <c r="S15" s="51">
        <v>1.6641245785896708</v>
      </c>
      <c r="T15" s="51"/>
    </row>
    <row r="16" spans="1:20" x14ac:dyDescent="0.2">
      <c r="A16">
        <v>4</v>
      </c>
      <c r="B16">
        <v>1</v>
      </c>
      <c r="C16">
        <v>313</v>
      </c>
      <c r="D16">
        <v>1</v>
      </c>
      <c r="L16" s="44">
        <v>1</v>
      </c>
      <c r="M16" s="44" t="s">
        <v>47</v>
      </c>
      <c r="N16">
        <v>2.7777777777777777</v>
      </c>
      <c r="O16">
        <v>2.4444444444444446</v>
      </c>
      <c r="R16" s="51" t="s">
        <v>442</v>
      </c>
      <c r="S16" s="51">
        <v>0.11152508186195183</v>
      </c>
      <c r="T16" s="51"/>
    </row>
    <row r="17" spans="1:20" ht="16" thickBot="1" x14ac:dyDescent="0.25">
      <c r="A17">
        <v>1</v>
      </c>
      <c r="B17">
        <v>0.75</v>
      </c>
      <c r="C17">
        <v>337</v>
      </c>
      <c r="D17">
        <v>1</v>
      </c>
      <c r="F17" s="14"/>
      <c r="G17" s="14"/>
      <c r="H17" s="14"/>
      <c r="L17" s="44">
        <v>1</v>
      </c>
      <c r="M17" s="44" t="s">
        <v>47</v>
      </c>
      <c r="N17">
        <v>2.8888888888888888</v>
      </c>
      <c r="O17">
        <v>2.4444444444444446</v>
      </c>
      <c r="R17" s="52" t="s">
        <v>443</v>
      </c>
      <c r="S17" s="52">
        <v>1.9900634212544475</v>
      </c>
      <c r="T17" s="52"/>
    </row>
    <row r="18" spans="1:20" x14ac:dyDescent="0.2">
      <c r="A18">
        <v>2.3333333333333335</v>
      </c>
      <c r="B18">
        <v>0.83333333333333337</v>
      </c>
      <c r="C18">
        <v>317</v>
      </c>
      <c r="D18">
        <v>1</v>
      </c>
      <c r="L18" s="44">
        <v>1</v>
      </c>
      <c r="M18" s="44" t="s">
        <v>53</v>
      </c>
      <c r="N18">
        <v>2.5555555555555554</v>
      </c>
      <c r="O18">
        <v>2.5555555555555554</v>
      </c>
    </row>
    <row r="19" spans="1:20" x14ac:dyDescent="0.2">
      <c r="A19">
        <v>4</v>
      </c>
      <c r="B19">
        <v>1</v>
      </c>
      <c r="C19">
        <v>1160</v>
      </c>
      <c r="D19">
        <v>1</v>
      </c>
      <c r="L19" s="44">
        <v>1</v>
      </c>
      <c r="M19" s="44" t="s">
        <v>43</v>
      </c>
      <c r="N19">
        <v>2.5555555555555554</v>
      </c>
      <c r="O19">
        <v>2.5555555555555554</v>
      </c>
    </row>
    <row r="20" spans="1:20" x14ac:dyDescent="0.2">
      <c r="A20">
        <v>5.333333333333333</v>
      </c>
      <c r="B20">
        <v>0.91666666666666663</v>
      </c>
      <c r="C20">
        <v>921</v>
      </c>
      <c r="D20">
        <v>0</v>
      </c>
      <c r="L20" s="44">
        <v>1</v>
      </c>
      <c r="M20" s="44" t="s">
        <v>47</v>
      </c>
      <c r="N20">
        <v>4</v>
      </c>
      <c r="O20">
        <v>2.5555555555555554</v>
      </c>
    </row>
    <row r="21" spans="1:20" x14ac:dyDescent="0.2">
      <c r="A21">
        <v>4</v>
      </c>
      <c r="B21">
        <v>1</v>
      </c>
      <c r="C21">
        <v>745</v>
      </c>
      <c r="D21">
        <v>1</v>
      </c>
      <c r="L21" s="44">
        <v>1</v>
      </c>
      <c r="M21" s="44" t="s">
        <v>47</v>
      </c>
      <c r="N21">
        <v>2.4444444444444446</v>
      </c>
      <c r="O21">
        <v>2.6666666666666665</v>
      </c>
    </row>
    <row r="22" spans="1:20" x14ac:dyDescent="0.2">
      <c r="A22">
        <v>5</v>
      </c>
      <c r="B22">
        <v>1</v>
      </c>
      <c r="C22">
        <v>797</v>
      </c>
      <c r="D22">
        <v>1</v>
      </c>
      <c r="F22" s="56"/>
      <c r="G22" s="56"/>
      <c r="H22" s="56"/>
      <c r="L22" s="44">
        <v>1</v>
      </c>
      <c r="M22" s="44" t="s">
        <v>49</v>
      </c>
      <c r="N22">
        <v>2.5555555555555554</v>
      </c>
      <c r="O22">
        <v>2.6666666666666665</v>
      </c>
    </row>
    <row r="23" spans="1:20" x14ac:dyDescent="0.2">
      <c r="A23">
        <v>1</v>
      </c>
      <c r="B23">
        <v>0.83333333333333337</v>
      </c>
      <c r="C23">
        <v>581</v>
      </c>
      <c r="D23">
        <v>1</v>
      </c>
      <c r="L23" s="44">
        <v>1</v>
      </c>
      <c r="M23" s="44" t="s">
        <v>47</v>
      </c>
      <c r="N23">
        <v>2.8888888888888888</v>
      </c>
      <c r="O23">
        <v>2.6666666666666665</v>
      </c>
    </row>
    <row r="24" spans="1:20" x14ac:dyDescent="0.2">
      <c r="A24">
        <v>3.3333333333333335</v>
      </c>
      <c r="B24">
        <v>1</v>
      </c>
      <c r="C24">
        <v>225</v>
      </c>
      <c r="D24">
        <v>1</v>
      </c>
      <c r="L24" s="44">
        <v>1</v>
      </c>
      <c r="M24" s="44" t="s">
        <v>53</v>
      </c>
      <c r="N24">
        <v>2.4444444444444446</v>
      </c>
      <c r="O24">
        <v>2.7777777777777777</v>
      </c>
    </row>
    <row r="25" spans="1:20" x14ac:dyDescent="0.2">
      <c r="A25">
        <v>3</v>
      </c>
      <c r="B25">
        <v>0.91666666666666663</v>
      </c>
      <c r="C25">
        <v>637</v>
      </c>
      <c r="D25">
        <v>1</v>
      </c>
      <c r="L25" s="44">
        <v>1</v>
      </c>
      <c r="M25" s="44" t="s">
        <v>53</v>
      </c>
      <c r="N25">
        <v>2.7777777777777777</v>
      </c>
      <c r="O25">
        <v>2.7777777777777777</v>
      </c>
    </row>
    <row r="26" spans="1:20" x14ac:dyDescent="0.2">
      <c r="A26">
        <v>4</v>
      </c>
      <c r="B26">
        <v>1.0833333333333333</v>
      </c>
      <c r="C26">
        <v>149</v>
      </c>
      <c r="D26">
        <v>1</v>
      </c>
      <c r="L26" s="44">
        <v>1</v>
      </c>
      <c r="M26" s="44" t="s">
        <v>53</v>
      </c>
      <c r="N26">
        <v>2.8888888888888888</v>
      </c>
      <c r="O26">
        <v>2.7777777777777777</v>
      </c>
    </row>
    <row r="27" spans="1:20" x14ac:dyDescent="0.2">
      <c r="A27">
        <v>2</v>
      </c>
      <c r="B27">
        <v>1</v>
      </c>
      <c r="C27">
        <v>913</v>
      </c>
      <c r="D27">
        <v>0</v>
      </c>
      <c r="L27" s="44">
        <v>1</v>
      </c>
      <c r="M27" s="44" t="s">
        <v>53</v>
      </c>
      <c r="N27">
        <v>3.1111111111111112</v>
      </c>
      <c r="O27">
        <v>2.7777777777777777</v>
      </c>
    </row>
    <row r="28" spans="1:20" x14ac:dyDescent="0.2">
      <c r="A28" t="e">
        <v>#DIV/0!</v>
      </c>
      <c r="B28">
        <v>0.83333333333333337</v>
      </c>
      <c r="C28">
        <v>1123</v>
      </c>
      <c r="D28">
        <v>1</v>
      </c>
      <c r="L28" s="44">
        <v>1</v>
      </c>
      <c r="M28" s="44" t="s">
        <v>53</v>
      </c>
      <c r="N28">
        <v>3.2222222222222223</v>
      </c>
      <c r="O28">
        <v>2.7777777777777777</v>
      </c>
    </row>
    <row r="29" spans="1:20" x14ac:dyDescent="0.2">
      <c r="A29">
        <v>2.6666666666666665</v>
      </c>
      <c r="B29">
        <v>1</v>
      </c>
      <c r="C29">
        <v>1001</v>
      </c>
      <c r="D29">
        <v>0</v>
      </c>
      <c r="L29" s="44">
        <v>1</v>
      </c>
      <c r="M29" s="44" t="s">
        <v>53</v>
      </c>
      <c r="N29">
        <v>2.3333333333333335</v>
      </c>
      <c r="O29">
        <v>2.8888888888888888</v>
      </c>
    </row>
    <row r="30" spans="1:20" x14ac:dyDescent="0.2">
      <c r="A30">
        <v>3</v>
      </c>
      <c r="B30">
        <v>1</v>
      </c>
      <c r="C30">
        <v>809</v>
      </c>
      <c r="D30">
        <v>0</v>
      </c>
      <c r="L30" s="44">
        <v>1</v>
      </c>
      <c r="M30" s="44" t="s">
        <v>47</v>
      </c>
      <c r="N30">
        <v>2.5555555555555554</v>
      </c>
      <c r="O30">
        <v>2.8888888888888888</v>
      </c>
    </row>
    <row r="31" spans="1:20" x14ac:dyDescent="0.2">
      <c r="A31">
        <v>4</v>
      </c>
      <c r="B31">
        <v>1</v>
      </c>
      <c r="C31">
        <v>125</v>
      </c>
      <c r="D31">
        <v>1</v>
      </c>
      <c r="L31" s="44">
        <v>1</v>
      </c>
      <c r="M31" s="44" t="s">
        <v>49</v>
      </c>
      <c r="N31">
        <v>2.6666666666666665</v>
      </c>
      <c r="O31">
        <v>2.8888888888888888</v>
      </c>
    </row>
    <row r="32" spans="1:20" x14ac:dyDescent="0.2">
      <c r="A32">
        <v>4.333333333333333</v>
      </c>
      <c r="B32">
        <v>1</v>
      </c>
      <c r="C32">
        <v>961</v>
      </c>
      <c r="D32">
        <v>0</v>
      </c>
      <c r="L32" s="44">
        <v>1</v>
      </c>
      <c r="M32" s="44" t="s">
        <v>53</v>
      </c>
      <c r="N32">
        <v>2.8888888888888888</v>
      </c>
      <c r="O32">
        <v>2.8888888888888888</v>
      </c>
    </row>
    <row r="33" spans="1:15" x14ac:dyDescent="0.2">
      <c r="A33">
        <v>1.6666666666666667</v>
      </c>
      <c r="B33">
        <v>1.0833333333333333</v>
      </c>
      <c r="C33">
        <v>1292</v>
      </c>
      <c r="D33">
        <v>1</v>
      </c>
      <c r="L33" s="44">
        <v>1</v>
      </c>
      <c r="M33" s="44" t="s">
        <v>49</v>
      </c>
      <c r="N33">
        <v>2.8888888888888888</v>
      </c>
      <c r="O33">
        <v>2.8888888888888888</v>
      </c>
    </row>
    <row r="34" spans="1:15" x14ac:dyDescent="0.2">
      <c r="A34">
        <v>3.3333333333333335</v>
      </c>
      <c r="B34">
        <v>1</v>
      </c>
      <c r="C34">
        <v>1256</v>
      </c>
      <c r="D34">
        <v>1</v>
      </c>
      <c r="L34" s="44">
        <v>1</v>
      </c>
      <c r="M34" s="44" t="s">
        <v>43</v>
      </c>
      <c r="N34">
        <v>3.2222222222222223</v>
      </c>
      <c r="O34">
        <v>2.8888888888888888</v>
      </c>
    </row>
    <row r="35" spans="1:15" x14ac:dyDescent="0.2">
      <c r="A35">
        <v>2.3333333333333335</v>
      </c>
      <c r="B35">
        <v>0.75</v>
      </c>
      <c r="C35">
        <v>705</v>
      </c>
      <c r="D35">
        <v>0</v>
      </c>
      <c r="F35" s="51" t="s">
        <v>441</v>
      </c>
      <c r="G35" s="51">
        <v>1.654679995671714</v>
      </c>
      <c r="H35" s="51"/>
      <c r="L35" s="44">
        <v>1</v>
      </c>
      <c r="M35" s="44" t="s">
        <v>43</v>
      </c>
      <c r="N35">
        <v>2.3333333333333335</v>
      </c>
      <c r="O35">
        <v>3</v>
      </c>
    </row>
    <row r="36" spans="1:15" x14ac:dyDescent="0.2">
      <c r="A36">
        <v>3.3333333333333335</v>
      </c>
      <c r="B36">
        <v>1.0833333333333333</v>
      </c>
      <c r="C36">
        <v>1066</v>
      </c>
      <c r="D36">
        <v>0</v>
      </c>
      <c r="L36" s="44">
        <v>1</v>
      </c>
      <c r="M36" s="44" t="s">
        <v>53</v>
      </c>
      <c r="N36">
        <v>2.7777777777777777</v>
      </c>
      <c r="O36">
        <v>3</v>
      </c>
    </row>
    <row r="37" spans="1:15" x14ac:dyDescent="0.2">
      <c r="A37">
        <v>2</v>
      </c>
      <c r="B37">
        <v>1</v>
      </c>
      <c r="C37">
        <v>441</v>
      </c>
      <c r="D37">
        <v>1</v>
      </c>
      <c r="L37" s="44">
        <v>1</v>
      </c>
      <c r="M37" s="44" t="s">
        <v>43</v>
      </c>
      <c r="N37">
        <v>3</v>
      </c>
      <c r="O37">
        <v>3</v>
      </c>
    </row>
    <row r="38" spans="1:15" x14ac:dyDescent="0.2">
      <c r="A38">
        <v>1.6666666666666667</v>
      </c>
      <c r="B38">
        <v>0.75</v>
      </c>
      <c r="C38">
        <v>101</v>
      </c>
      <c r="D38">
        <v>1</v>
      </c>
      <c r="L38" s="44">
        <v>1</v>
      </c>
      <c r="M38" s="44" t="s">
        <v>47</v>
      </c>
      <c r="N38">
        <v>3.8888888888888888</v>
      </c>
      <c r="O38">
        <v>3</v>
      </c>
    </row>
    <row r="39" spans="1:15" x14ac:dyDescent="0.2">
      <c r="A39">
        <v>3</v>
      </c>
      <c r="B39">
        <v>1</v>
      </c>
      <c r="C39">
        <v>357</v>
      </c>
      <c r="D39">
        <v>1</v>
      </c>
      <c r="L39" s="44">
        <v>1</v>
      </c>
      <c r="M39" s="44" t="s">
        <v>53</v>
      </c>
      <c r="N39">
        <v>3</v>
      </c>
      <c r="O39">
        <v>3.1111111111111112</v>
      </c>
    </row>
    <row r="40" spans="1:15" x14ac:dyDescent="0.2">
      <c r="A40">
        <v>3.3333333333333335</v>
      </c>
      <c r="B40">
        <v>1</v>
      </c>
      <c r="C40">
        <v>537</v>
      </c>
      <c r="D40">
        <v>0</v>
      </c>
      <c r="L40" s="44">
        <v>1</v>
      </c>
      <c r="M40" s="44" t="s">
        <v>47</v>
      </c>
      <c r="N40">
        <v>3</v>
      </c>
      <c r="O40">
        <v>3.1111111111111112</v>
      </c>
    </row>
    <row r="41" spans="1:15" x14ac:dyDescent="0.2">
      <c r="A41">
        <v>3.3333333333333335</v>
      </c>
      <c r="B41">
        <v>1</v>
      </c>
      <c r="C41">
        <v>661</v>
      </c>
      <c r="D41">
        <v>0</v>
      </c>
      <c r="L41" s="44">
        <v>1</v>
      </c>
      <c r="M41" s="44" t="s">
        <v>53</v>
      </c>
      <c r="N41">
        <v>3.1111111111111112</v>
      </c>
      <c r="O41">
        <v>3.1111111111111112</v>
      </c>
    </row>
    <row r="42" spans="1:15" x14ac:dyDescent="0.2">
      <c r="A42">
        <v>4.333333333333333</v>
      </c>
      <c r="B42">
        <v>1</v>
      </c>
      <c r="C42">
        <v>553</v>
      </c>
      <c r="D42">
        <v>0</v>
      </c>
      <c r="L42" s="44">
        <v>1</v>
      </c>
      <c r="M42" s="44" t="s">
        <v>53</v>
      </c>
      <c r="N42">
        <v>2.4444444444444446</v>
      </c>
      <c r="O42">
        <v>3.2222222222222223</v>
      </c>
    </row>
    <row r="43" spans="1:15" x14ac:dyDescent="0.2">
      <c r="A43">
        <v>3.3333333333333335</v>
      </c>
      <c r="B43">
        <v>1</v>
      </c>
      <c r="C43">
        <v>457</v>
      </c>
      <c r="D43">
        <v>1</v>
      </c>
      <c r="L43" s="44">
        <v>1</v>
      </c>
      <c r="M43" s="44" t="s">
        <v>53</v>
      </c>
      <c r="N43">
        <v>3.6666666666666665</v>
      </c>
      <c r="O43">
        <v>3.2222222222222223</v>
      </c>
    </row>
    <row r="44" spans="1:15" x14ac:dyDescent="0.2">
      <c r="A44" t="e">
        <v>#DIV/0!</v>
      </c>
      <c r="B44">
        <v>0.66666666666666663</v>
      </c>
      <c r="C44">
        <v>433</v>
      </c>
      <c r="D44">
        <v>0</v>
      </c>
      <c r="F44" s="51" t="s">
        <v>436</v>
      </c>
      <c r="G44" s="51">
        <v>0.71737382178801801</v>
      </c>
      <c r="H44" s="51"/>
      <c r="L44" s="44">
        <v>1</v>
      </c>
      <c r="M44" s="44" t="s">
        <v>47</v>
      </c>
      <c r="N44">
        <v>2.5555555555555554</v>
      </c>
      <c r="O44">
        <v>3.3333333333333335</v>
      </c>
    </row>
    <row r="45" spans="1:15" x14ac:dyDescent="0.2">
      <c r="A45">
        <v>4.333333333333333</v>
      </c>
      <c r="B45">
        <v>1.0833333333333333</v>
      </c>
      <c r="C45">
        <v>105</v>
      </c>
      <c r="D45">
        <v>1</v>
      </c>
      <c r="L45" s="44">
        <v>1</v>
      </c>
      <c r="M45" s="44" t="s">
        <v>43</v>
      </c>
      <c r="N45">
        <v>2.8888888888888888</v>
      </c>
      <c r="O45">
        <v>3.3333333333333335</v>
      </c>
    </row>
    <row r="46" spans="1:15" x14ac:dyDescent="0.2">
      <c r="A46" t="e">
        <v>#DIV/0!</v>
      </c>
      <c r="B46">
        <v>1</v>
      </c>
      <c r="C46">
        <v>569</v>
      </c>
      <c r="D46">
        <v>0</v>
      </c>
      <c r="L46" s="44">
        <v>1</v>
      </c>
      <c r="M46" s="44" t="s">
        <v>53</v>
      </c>
      <c r="N46">
        <v>3</v>
      </c>
      <c r="O46">
        <v>3.3333333333333335</v>
      </c>
    </row>
    <row r="47" spans="1:15" x14ac:dyDescent="0.2">
      <c r="A47">
        <v>3.6666666666666665</v>
      </c>
      <c r="B47">
        <v>0.91666666666666663</v>
      </c>
      <c r="C47">
        <v>801</v>
      </c>
      <c r="D47">
        <v>1</v>
      </c>
      <c r="L47" s="44">
        <v>1</v>
      </c>
      <c r="M47" s="44" t="s">
        <v>43</v>
      </c>
      <c r="N47">
        <v>3.1111111111111112</v>
      </c>
      <c r="O47">
        <v>3.3333333333333335</v>
      </c>
    </row>
    <row r="48" spans="1:15" x14ac:dyDescent="0.2">
      <c r="A48">
        <v>1.6666666666666667</v>
      </c>
      <c r="B48">
        <v>0.91666666666666663</v>
      </c>
      <c r="C48">
        <v>669</v>
      </c>
      <c r="D48">
        <v>0</v>
      </c>
      <c r="L48" s="44">
        <v>1</v>
      </c>
      <c r="M48" s="44" t="s">
        <v>47</v>
      </c>
      <c r="N48">
        <v>3.1111111111111112</v>
      </c>
      <c r="O48">
        <v>3.3333333333333335</v>
      </c>
    </row>
    <row r="49" spans="1:15" x14ac:dyDescent="0.2">
      <c r="A49">
        <v>3.3333333333333335</v>
      </c>
      <c r="B49">
        <v>0.91666666666666663</v>
      </c>
      <c r="C49">
        <v>701</v>
      </c>
      <c r="D49">
        <v>0</v>
      </c>
      <c r="L49" s="44">
        <v>1</v>
      </c>
      <c r="M49" s="44" t="s">
        <v>43</v>
      </c>
      <c r="N49">
        <v>3.2222222222222223</v>
      </c>
      <c r="O49">
        <v>3.3333333333333335</v>
      </c>
    </row>
    <row r="50" spans="1:15" x14ac:dyDescent="0.2">
      <c r="A50">
        <v>2.3333333333333335</v>
      </c>
      <c r="B50">
        <v>0.91666666666666663</v>
      </c>
      <c r="C50">
        <v>469</v>
      </c>
      <c r="D50">
        <v>0</v>
      </c>
      <c r="L50" s="44">
        <v>1</v>
      </c>
      <c r="M50" s="44" t="s">
        <v>47</v>
      </c>
      <c r="N50">
        <v>3.2222222222222223</v>
      </c>
      <c r="O50">
        <v>3.3333333333333335</v>
      </c>
    </row>
    <row r="51" spans="1:15" x14ac:dyDescent="0.2">
      <c r="A51">
        <v>4</v>
      </c>
      <c r="B51">
        <v>1</v>
      </c>
      <c r="C51">
        <v>981</v>
      </c>
      <c r="D51">
        <v>0</v>
      </c>
      <c r="L51" s="44">
        <v>1</v>
      </c>
      <c r="M51" s="44" t="s">
        <v>53</v>
      </c>
      <c r="N51">
        <v>2.6666666666666665</v>
      </c>
      <c r="O51">
        <v>3.4444444444444446</v>
      </c>
    </row>
    <row r="52" spans="1:15" x14ac:dyDescent="0.2">
      <c r="A52">
        <v>3</v>
      </c>
      <c r="B52">
        <v>0.83333333333333337</v>
      </c>
      <c r="C52">
        <v>585</v>
      </c>
      <c r="D52">
        <v>1</v>
      </c>
      <c r="L52" s="44">
        <v>1</v>
      </c>
      <c r="M52" s="44" t="s">
        <v>47</v>
      </c>
      <c r="N52">
        <v>2.8888888888888888</v>
      </c>
      <c r="O52">
        <v>3.4444444444444446</v>
      </c>
    </row>
    <row r="53" spans="1:15" x14ac:dyDescent="0.2">
      <c r="A53" t="e">
        <v>#DIV/0!</v>
      </c>
      <c r="B53">
        <v>0.83333333333333337</v>
      </c>
      <c r="C53">
        <v>153</v>
      </c>
      <c r="D53">
        <v>1</v>
      </c>
      <c r="L53" s="44">
        <v>1</v>
      </c>
      <c r="M53" s="44" t="s">
        <v>53</v>
      </c>
      <c r="N53">
        <v>3.2222222222222223</v>
      </c>
      <c r="O53">
        <v>3.4444444444444446</v>
      </c>
    </row>
    <row r="54" spans="1:15" x14ac:dyDescent="0.2">
      <c r="A54">
        <v>3</v>
      </c>
      <c r="B54">
        <v>0.83333333333333337</v>
      </c>
      <c r="C54">
        <v>1087</v>
      </c>
      <c r="D54">
        <v>0</v>
      </c>
      <c r="L54" s="44">
        <v>1</v>
      </c>
      <c r="M54" s="44" t="s">
        <v>49</v>
      </c>
      <c r="N54">
        <v>2.7777777777777777</v>
      </c>
      <c r="O54">
        <v>3.5555555555555554</v>
      </c>
    </row>
    <row r="55" spans="1:15" x14ac:dyDescent="0.2">
      <c r="A55" t="e">
        <v>#DIV/0!</v>
      </c>
      <c r="B55">
        <v>0.75</v>
      </c>
      <c r="C55">
        <v>385</v>
      </c>
      <c r="D55">
        <v>0</v>
      </c>
      <c r="F55" s="51" t="s">
        <v>442</v>
      </c>
      <c r="G55" s="51">
        <v>2.5038198108979199E-77</v>
      </c>
      <c r="H55" s="51"/>
      <c r="L55" s="44">
        <v>1</v>
      </c>
      <c r="M55" s="44" t="s">
        <v>47</v>
      </c>
      <c r="N55">
        <v>3.2222222222222223</v>
      </c>
      <c r="O55">
        <v>3.5555555555555554</v>
      </c>
    </row>
    <row r="56" spans="1:15" x14ac:dyDescent="0.2">
      <c r="A56">
        <v>4</v>
      </c>
      <c r="B56">
        <v>0.91666666666666663</v>
      </c>
      <c r="C56">
        <v>465</v>
      </c>
      <c r="D56">
        <v>1</v>
      </c>
      <c r="L56" s="44">
        <v>1</v>
      </c>
      <c r="M56" s="44" t="s">
        <v>49</v>
      </c>
      <c r="N56">
        <v>2.2222222222222223</v>
      </c>
      <c r="O56">
        <v>3.6666666666666665</v>
      </c>
    </row>
    <row r="57" spans="1:15" x14ac:dyDescent="0.2">
      <c r="A57">
        <v>2</v>
      </c>
      <c r="B57">
        <v>0.91666666666666663</v>
      </c>
      <c r="C57">
        <v>501</v>
      </c>
      <c r="D57">
        <v>0</v>
      </c>
      <c r="L57" s="44">
        <v>1</v>
      </c>
      <c r="M57" s="44" t="s">
        <v>49</v>
      </c>
      <c r="N57">
        <v>3.4444444444444446</v>
      </c>
      <c r="O57">
        <v>3.6666666666666665</v>
      </c>
    </row>
    <row r="58" spans="1:15" x14ac:dyDescent="0.2">
      <c r="A58">
        <v>2</v>
      </c>
      <c r="B58">
        <v>0.83333333333333337</v>
      </c>
      <c r="C58">
        <v>505</v>
      </c>
      <c r="D58">
        <v>0</v>
      </c>
      <c r="L58" s="44">
        <v>1</v>
      </c>
      <c r="M58" s="44" t="s">
        <v>49</v>
      </c>
      <c r="N58">
        <v>3.5555555555555554</v>
      </c>
      <c r="O58">
        <v>3.6666666666666665</v>
      </c>
    </row>
    <row r="59" spans="1:15" x14ac:dyDescent="0.2">
      <c r="A59">
        <v>4</v>
      </c>
      <c r="B59">
        <v>1</v>
      </c>
      <c r="C59">
        <v>121</v>
      </c>
      <c r="D59">
        <v>0</v>
      </c>
      <c r="L59" s="44">
        <v>1</v>
      </c>
      <c r="M59" s="44" t="s">
        <v>53</v>
      </c>
      <c r="N59">
        <v>3.8888888888888888</v>
      </c>
      <c r="O59">
        <v>3.7777777777777777</v>
      </c>
    </row>
    <row r="60" spans="1:15" x14ac:dyDescent="0.2">
      <c r="A60" t="e">
        <v>#DIV/0!</v>
      </c>
      <c r="B60">
        <v>0.75</v>
      </c>
      <c r="C60">
        <v>793</v>
      </c>
      <c r="D60">
        <v>1</v>
      </c>
      <c r="F60" s="51" t="s">
        <v>443</v>
      </c>
      <c r="G60" s="51">
        <v>1.9752875077034502</v>
      </c>
      <c r="H60" s="51"/>
      <c r="L60" s="44">
        <v>1</v>
      </c>
      <c r="M60" s="44" t="s">
        <v>47</v>
      </c>
      <c r="N60">
        <v>3.1111111111111112</v>
      </c>
      <c r="O60">
        <v>3.8888888888888888</v>
      </c>
    </row>
    <row r="61" spans="1:15" x14ac:dyDescent="0.2">
      <c r="A61">
        <v>4.333333333333333</v>
      </c>
      <c r="B61">
        <v>0.75</v>
      </c>
      <c r="C61">
        <v>113</v>
      </c>
      <c r="D61">
        <v>1</v>
      </c>
      <c r="L61" s="44">
        <v>1</v>
      </c>
      <c r="M61" s="44" t="s">
        <v>47</v>
      </c>
      <c r="N61">
        <v>3.1111111111111112</v>
      </c>
      <c r="O61">
        <v>3.8888888888888888</v>
      </c>
    </row>
    <row r="62" spans="1:15" x14ac:dyDescent="0.2">
      <c r="A62">
        <v>5</v>
      </c>
      <c r="B62">
        <v>0.91666666666666663</v>
      </c>
      <c r="C62">
        <v>1180</v>
      </c>
      <c r="D62">
        <v>1</v>
      </c>
      <c r="L62" s="44">
        <v>1</v>
      </c>
      <c r="M62" s="44" t="s">
        <v>47</v>
      </c>
      <c r="N62">
        <v>3.1111111111111112</v>
      </c>
      <c r="O62">
        <v>3.8888888888888888</v>
      </c>
    </row>
    <row r="63" spans="1:15" x14ac:dyDescent="0.2">
      <c r="A63">
        <v>2.6666666666666665</v>
      </c>
      <c r="B63">
        <v>0.83333333333333337</v>
      </c>
      <c r="C63">
        <v>485</v>
      </c>
      <c r="D63">
        <v>1</v>
      </c>
      <c r="L63" s="44">
        <v>1</v>
      </c>
      <c r="M63" s="44" t="s">
        <v>47</v>
      </c>
      <c r="N63">
        <v>3.3333333333333335</v>
      </c>
      <c r="O63">
        <v>3.8888888888888888</v>
      </c>
    </row>
    <row r="64" spans="1:15" x14ac:dyDescent="0.2">
      <c r="A64">
        <v>2.6666666666666665</v>
      </c>
      <c r="B64">
        <v>0.91666666666666663</v>
      </c>
      <c r="C64">
        <v>1276</v>
      </c>
      <c r="D64">
        <v>1</v>
      </c>
      <c r="L64" s="44">
        <v>1</v>
      </c>
      <c r="M64" s="44" t="s">
        <v>53</v>
      </c>
      <c r="N64">
        <v>3.6666666666666665</v>
      </c>
      <c r="O64">
        <v>3.8888888888888888</v>
      </c>
    </row>
    <row r="65" spans="1:15" x14ac:dyDescent="0.2">
      <c r="A65">
        <v>2.3333333333333335</v>
      </c>
      <c r="B65">
        <v>0.66666666666666663</v>
      </c>
      <c r="C65">
        <v>1105</v>
      </c>
      <c r="D65">
        <v>0</v>
      </c>
      <c r="F65" s="51" t="s">
        <v>437</v>
      </c>
      <c r="G65" s="51">
        <v>0</v>
      </c>
      <c r="H65" s="51"/>
      <c r="L65" s="44">
        <v>1</v>
      </c>
      <c r="M65" s="44" t="s">
        <v>47</v>
      </c>
      <c r="N65">
        <v>4</v>
      </c>
      <c r="O65">
        <v>3.8888888888888888</v>
      </c>
    </row>
    <row r="66" spans="1:15" x14ac:dyDescent="0.2">
      <c r="A66">
        <v>2</v>
      </c>
      <c r="B66">
        <v>0.75</v>
      </c>
      <c r="C66">
        <v>725</v>
      </c>
      <c r="D66">
        <v>0</v>
      </c>
      <c r="L66" s="44">
        <v>1</v>
      </c>
      <c r="M66" s="44" t="s">
        <v>53</v>
      </c>
      <c r="N66">
        <v>4.666666666666667</v>
      </c>
      <c r="O66">
        <v>3.8888888888888888</v>
      </c>
    </row>
    <row r="67" spans="1:15" x14ac:dyDescent="0.2">
      <c r="A67">
        <v>3</v>
      </c>
      <c r="B67">
        <v>1</v>
      </c>
      <c r="C67">
        <v>389</v>
      </c>
      <c r="D67">
        <v>1</v>
      </c>
      <c r="L67" s="44">
        <v>1</v>
      </c>
      <c r="M67" s="44" t="s">
        <v>43</v>
      </c>
      <c r="N67">
        <v>4.8888888888888893</v>
      </c>
      <c r="O67">
        <v>3.8888888888888888</v>
      </c>
    </row>
    <row r="68" spans="1:15" x14ac:dyDescent="0.2">
      <c r="A68">
        <v>3.3333333333333335</v>
      </c>
      <c r="B68">
        <v>0.91666666666666663</v>
      </c>
      <c r="C68">
        <v>477</v>
      </c>
      <c r="D68">
        <v>1</v>
      </c>
      <c r="L68" s="44">
        <v>1</v>
      </c>
      <c r="M68" s="44" t="s">
        <v>53</v>
      </c>
      <c r="N68">
        <v>4.7777777777777777</v>
      </c>
      <c r="O68">
        <v>4</v>
      </c>
    </row>
    <row r="69" spans="1:15" x14ac:dyDescent="0.2">
      <c r="A69">
        <v>3.6666666666666665</v>
      </c>
      <c r="B69">
        <v>0.83333333333333337</v>
      </c>
      <c r="C69">
        <v>709</v>
      </c>
      <c r="D69">
        <v>1</v>
      </c>
      <c r="L69" s="44">
        <v>1</v>
      </c>
      <c r="M69" s="44" t="s">
        <v>47</v>
      </c>
      <c r="N69">
        <v>4.8888888888888893</v>
      </c>
      <c r="O69">
        <v>4</v>
      </c>
    </row>
    <row r="70" spans="1:15" x14ac:dyDescent="0.2">
      <c r="A70" t="e">
        <v>#DIV/0!</v>
      </c>
      <c r="B70">
        <v>0.75</v>
      </c>
      <c r="C70">
        <v>893</v>
      </c>
      <c r="D70">
        <v>0</v>
      </c>
      <c r="L70" s="44">
        <v>1</v>
      </c>
      <c r="M70" s="44" t="s">
        <v>47</v>
      </c>
      <c r="N70">
        <v>3.7777777777777777</v>
      </c>
      <c r="O70">
        <v>4.1111111111111107</v>
      </c>
    </row>
    <row r="71" spans="1:15" x14ac:dyDescent="0.2">
      <c r="A71">
        <v>3.6666666666666665</v>
      </c>
      <c r="B71">
        <v>1</v>
      </c>
      <c r="C71">
        <v>1192</v>
      </c>
      <c r="D71">
        <v>0</v>
      </c>
      <c r="L71" s="44">
        <v>1</v>
      </c>
      <c r="M71" s="44" t="s">
        <v>53</v>
      </c>
      <c r="N71">
        <v>4</v>
      </c>
      <c r="O71">
        <v>4.1111111111111107</v>
      </c>
    </row>
    <row r="72" spans="1:15" x14ac:dyDescent="0.2">
      <c r="A72">
        <v>5</v>
      </c>
      <c r="B72">
        <v>1</v>
      </c>
      <c r="C72">
        <v>457</v>
      </c>
      <c r="D72">
        <v>1</v>
      </c>
      <c r="L72" s="44">
        <v>1</v>
      </c>
      <c r="M72" s="44" t="s">
        <v>47</v>
      </c>
      <c r="N72">
        <v>4.1111111111111107</v>
      </c>
      <c r="O72">
        <v>4.1111111111111107</v>
      </c>
    </row>
    <row r="73" spans="1:15" x14ac:dyDescent="0.2">
      <c r="A73" t="e">
        <v>#DIV/0!</v>
      </c>
      <c r="B73">
        <v>0.66666666666666663</v>
      </c>
      <c r="C73">
        <v>173</v>
      </c>
      <c r="D73">
        <v>0</v>
      </c>
      <c r="F73" s="51" t="s">
        <v>438</v>
      </c>
      <c r="G73" s="51">
        <v>156</v>
      </c>
      <c r="H73" s="51"/>
      <c r="L73" s="44">
        <v>1</v>
      </c>
      <c r="M73" s="44" t="s">
        <v>47</v>
      </c>
      <c r="N73">
        <v>3.2222222222222223</v>
      </c>
      <c r="O73">
        <v>4.2222222222222223</v>
      </c>
    </row>
    <row r="74" spans="1:15" x14ac:dyDescent="0.2">
      <c r="A74">
        <v>3.6666666666666665</v>
      </c>
      <c r="B74">
        <v>0.91666666666666663</v>
      </c>
      <c r="C74">
        <v>881</v>
      </c>
      <c r="D74">
        <v>1</v>
      </c>
      <c r="L74" s="44">
        <v>1</v>
      </c>
      <c r="M74" s="44" t="s">
        <v>47</v>
      </c>
      <c r="N74">
        <v>4.1111111111111107</v>
      </c>
      <c r="O74">
        <v>4.5555555555555554</v>
      </c>
    </row>
    <row r="75" spans="1:15" x14ac:dyDescent="0.2">
      <c r="A75">
        <v>2.3333333333333335</v>
      </c>
      <c r="B75">
        <v>0.75</v>
      </c>
      <c r="C75">
        <v>265</v>
      </c>
      <c r="D75">
        <v>1</v>
      </c>
      <c r="L75" s="44">
        <v>1</v>
      </c>
      <c r="M75" s="44" t="s">
        <v>47</v>
      </c>
      <c r="N75">
        <v>4.2222222222222223</v>
      </c>
      <c r="O75">
        <v>4.666666666666667</v>
      </c>
    </row>
    <row r="76" spans="1:15" x14ac:dyDescent="0.2">
      <c r="A76" t="e">
        <v>#DIV/0!</v>
      </c>
      <c r="B76">
        <v>0.75</v>
      </c>
      <c r="C76">
        <v>1072</v>
      </c>
      <c r="D76">
        <v>0</v>
      </c>
      <c r="L76" s="44">
        <v>1</v>
      </c>
      <c r="M76" s="44" t="s">
        <v>49</v>
      </c>
      <c r="N76">
        <v>4.2222222222222223</v>
      </c>
      <c r="O76">
        <v>4.8888888888888893</v>
      </c>
    </row>
    <row r="77" spans="1:15" x14ac:dyDescent="0.2">
      <c r="A77">
        <v>3.6666666666666665</v>
      </c>
      <c r="B77">
        <v>0.91666666666666663</v>
      </c>
      <c r="C77">
        <v>353</v>
      </c>
      <c r="D77">
        <v>0</v>
      </c>
      <c r="L77" s="44">
        <v>1</v>
      </c>
      <c r="M77" s="44" t="s">
        <v>47</v>
      </c>
      <c r="N77">
        <v>3.6666666666666665</v>
      </c>
      <c r="O77">
        <v>5</v>
      </c>
    </row>
    <row r="78" spans="1:15" x14ac:dyDescent="0.2">
      <c r="A78">
        <v>2.3333333333333335</v>
      </c>
      <c r="B78">
        <v>0.91666666666666663</v>
      </c>
      <c r="C78">
        <v>1424</v>
      </c>
      <c r="D78">
        <v>0</v>
      </c>
      <c r="L78" s="44">
        <v>1</v>
      </c>
      <c r="M78" s="44" t="s">
        <v>47</v>
      </c>
      <c r="N78">
        <v>4.666666666666667</v>
      </c>
      <c r="O78">
        <v>5</v>
      </c>
    </row>
    <row r="79" spans="1:15" x14ac:dyDescent="0.2">
      <c r="A79">
        <v>4</v>
      </c>
      <c r="B79">
        <v>0.91666666666666663</v>
      </c>
      <c r="C79">
        <v>277</v>
      </c>
      <c r="D79">
        <v>0</v>
      </c>
      <c r="L79" s="44">
        <v>1</v>
      </c>
      <c r="M79" s="44" t="s">
        <v>43</v>
      </c>
      <c r="N79">
        <v>5.666666666666667</v>
      </c>
      <c r="O79">
        <v>5</v>
      </c>
    </row>
    <row r="80" spans="1:15" x14ac:dyDescent="0.2">
      <c r="A80">
        <v>4</v>
      </c>
      <c r="B80">
        <v>0.83333333333333337</v>
      </c>
      <c r="C80">
        <v>1017</v>
      </c>
      <c r="D80">
        <v>0</v>
      </c>
      <c r="L80" s="44">
        <v>1</v>
      </c>
      <c r="M80" s="44" t="s">
        <v>49</v>
      </c>
      <c r="N80">
        <v>5.2222222222222223</v>
      </c>
      <c r="O80">
        <v>5.2222222222222223</v>
      </c>
    </row>
    <row r="81" spans="1:15" x14ac:dyDescent="0.2">
      <c r="A81">
        <v>2.6666666666666665</v>
      </c>
      <c r="B81">
        <v>0.91666666666666663</v>
      </c>
      <c r="C81">
        <v>341</v>
      </c>
      <c r="D81">
        <v>0</v>
      </c>
      <c r="L81" s="44">
        <v>1</v>
      </c>
      <c r="M81" s="44" t="s">
        <v>53</v>
      </c>
      <c r="N81">
        <v>4.4444444444444446</v>
      </c>
      <c r="O81">
        <v>5.666666666666667</v>
      </c>
    </row>
    <row r="82" spans="1:15" x14ac:dyDescent="0.2">
      <c r="A82">
        <v>3</v>
      </c>
      <c r="B82">
        <v>1</v>
      </c>
      <c r="C82">
        <v>693</v>
      </c>
      <c r="D82">
        <v>0</v>
      </c>
      <c r="L82" s="44">
        <v>1</v>
      </c>
      <c r="M82" s="44" t="s">
        <v>47</v>
      </c>
      <c r="N82">
        <v>4</v>
      </c>
      <c r="O82">
        <v>6</v>
      </c>
    </row>
    <row r="83" spans="1:15" x14ac:dyDescent="0.2">
      <c r="A83" t="e">
        <v>#DIV/0!</v>
      </c>
      <c r="B83">
        <v>0.25</v>
      </c>
      <c r="C83">
        <v>349</v>
      </c>
      <c r="D83">
        <v>0</v>
      </c>
      <c r="L83" s="44"/>
      <c r="M83" s="44"/>
    </row>
    <row r="84" spans="1:15" x14ac:dyDescent="0.2">
      <c r="A84" t="e">
        <v>#DIV/0!</v>
      </c>
      <c r="B84">
        <v>1.0833333333333333</v>
      </c>
      <c r="C84">
        <v>509</v>
      </c>
      <c r="D84">
        <v>1</v>
      </c>
      <c r="L84" s="44"/>
      <c r="M84" s="44"/>
    </row>
    <row r="85" spans="1:15" x14ac:dyDescent="0.2">
      <c r="A85" t="e">
        <v>#DIV/0!</v>
      </c>
      <c r="B85">
        <v>0.58333333333333337</v>
      </c>
      <c r="C85">
        <v>525</v>
      </c>
      <c r="D85">
        <v>1</v>
      </c>
      <c r="F85" s="51" t="s">
        <v>434</v>
      </c>
      <c r="G85" s="51">
        <v>1.3382691854029469</v>
      </c>
      <c r="H85" s="51">
        <v>5.7271535376632259E-2</v>
      </c>
      <c r="L85" s="44"/>
      <c r="M85" s="44"/>
    </row>
    <row r="86" spans="1:15" x14ac:dyDescent="0.2">
      <c r="A86">
        <v>3.3333333333333335</v>
      </c>
      <c r="B86">
        <v>1.0833333333333333</v>
      </c>
      <c r="C86">
        <v>489</v>
      </c>
      <c r="D86">
        <v>1</v>
      </c>
      <c r="L86" s="44"/>
      <c r="M86" s="44"/>
    </row>
    <row r="87" spans="1:15" x14ac:dyDescent="0.2">
      <c r="A87">
        <v>5</v>
      </c>
      <c r="B87">
        <v>1.0833333333333333</v>
      </c>
      <c r="C87">
        <v>189</v>
      </c>
      <c r="D87">
        <v>1</v>
      </c>
      <c r="L87" s="44"/>
      <c r="M87" s="44"/>
    </row>
    <row r="88" spans="1:15" x14ac:dyDescent="0.2">
      <c r="A88" t="e">
        <v>#DIV/0!</v>
      </c>
      <c r="B88">
        <v>0.66666666666666663</v>
      </c>
      <c r="C88">
        <v>321</v>
      </c>
      <c r="D88">
        <v>0</v>
      </c>
      <c r="F88" s="51" t="s">
        <v>435</v>
      </c>
      <c r="G88" s="51">
        <v>157</v>
      </c>
      <c r="H88" s="51">
        <v>157</v>
      </c>
      <c r="L88" s="44"/>
      <c r="M88" s="44"/>
    </row>
    <row r="89" spans="1:15" x14ac:dyDescent="0.2">
      <c r="A89">
        <v>4</v>
      </c>
      <c r="B89">
        <v>1.0833333333333333</v>
      </c>
      <c r="C89">
        <v>133</v>
      </c>
      <c r="D89">
        <v>0</v>
      </c>
      <c r="L89" s="44"/>
      <c r="M89" s="44"/>
    </row>
    <row r="90" spans="1:15" x14ac:dyDescent="0.2">
      <c r="A90" t="s">
        <v>593</v>
      </c>
      <c r="B90" t="s">
        <v>616</v>
      </c>
      <c r="C90" t="s">
        <v>9</v>
      </c>
      <c r="D90" t="s">
        <v>594</v>
      </c>
      <c r="L90" s="44"/>
      <c r="M90" s="44"/>
    </row>
    <row r="91" spans="1:15" x14ac:dyDescent="0.2">
      <c r="A91" t="e">
        <v>#DIV/0!</v>
      </c>
      <c r="B91">
        <v>0.5</v>
      </c>
      <c r="C91">
        <v>1444</v>
      </c>
      <c r="D91">
        <v>0</v>
      </c>
      <c r="F91" t="s">
        <v>430</v>
      </c>
      <c r="L91" s="44"/>
      <c r="M91" s="44"/>
    </row>
    <row r="92" spans="1:15" x14ac:dyDescent="0.2">
      <c r="A92">
        <v>3</v>
      </c>
      <c r="B92">
        <v>0.5</v>
      </c>
      <c r="C92">
        <v>781</v>
      </c>
      <c r="D92">
        <v>0</v>
      </c>
      <c r="L92" s="44"/>
      <c r="M92" s="44"/>
    </row>
    <row r="93" spans="1:15" x14ac:dyDescent="0.2">
      <c r="A93" t="e">
        <v>#DIV/0!</v>
      </c>
      <c r="B93">
        <v>0.58333333333333337</v>
      </c>
      <c r="C93">
        <v>1232</v>
      </c>
      <c r="D93">
        <v>1</v>
      </c>
      <c r="F93" s="54"/>
      <c r="G93" s="54" t="s">
        <v>431</v>
      </c>
      <c r="H93" s="54" t="s">
        <v>432</v>
      </c>
      <c r="L93" s="44"/>
      <c r="M93" s="44"/>
    </row>
    <row r="94" spans="1:15" x14ac:dyDescent="0.2">
      <c r="A94">
        <v>2.6666666666666665</v>
      </c>
      <c r="B94">
        <v>0.58333333333333337</v>
      </c>
      <c r="C94">
        <v>345</v>
      </c>
      <c r="D94">
        <v>1</v>
      </c>
      <c r="F94" s="51" t="s">
        <v>433</v>
      </c>
      <c r="G94" s="51">
        <v>3.9002123142250524</v>
      </c>
      <c r="H94" s="51">
        <v>1.0360934182590231</v>
      </c>
      <c r="L94" s="44"/>
      <c r="M94" s="44"/>
    </row>
    <row r="95" spans="1:15" x14ac:dyDescent="0.2">
      <c r="A95" t="e">
        <v>#DIV/0!</v>
      </c>
      <c r="B95">
        <v>0.66666666666666663</v>
      </c>
      <c r="C95">
        <v>1272</v>
      </c>
      <c r="D95">
        <v>0</v>
      </c>
      <c r="F95" s="51" t="s">
        <v>439</v>
      </c>
      <c r="G95" s="51">
        <v>35.917239819602038</v>
      </c>
      <c r="H95" s="51"/>
      <c r="L95" s="44"/>
      <c r="M95" s="44"/>
    </row>
    <row r="96" spans="1:15" x14ac:dyDescent="0.2">
      <c r="A96">
        <v>4</v>
      </c>
      <c r="B96">
        <v>1.0833333333333333</v>
      </c>
      <c r="C96">
        <v>1280</v>
      </c>
      <c r="D96">
        <v>1</v>
      </c>
      <c r="L96" s="44"/>
      <c r="M96" s="44"/>
    </row>
    <row r="97" spans="1:13" x14ac:dyDescent="0.2">
      <c r="A97">
        <v>4.666666666666667</v>
      </c>
      <c r="B97">
        <v>1.0833333333333333</v>
      </c>
      <c r="C97">
        <v>877</v>
      </c>
      <c r="D97">
        <v>0</v>
      </c>
      <c r="L97" s="44"/>
      <c r="M97" s="44"/>
    </row>
    <row r="98" spans="1:13" x14ac:dyDescent="0.2">
      <c r="A98">
        <v>3.6666666666666665</v>
      </c>
      <c r="B98">
        <v>1.0833333333333333</v>
      </c>
      <c r="C98">
        <v>897</v>
      </c>
      <c r="D98">
        <v>1</v>
      </c>
    </row>
    <row r="99" spans="1:13" x14ac:dyDescent="0.2">
      <c r="A99">
        <v>5.333333333333333</v>
      </c>
      <c r="B99">
        <v>1.0833333333333333</v>
      </c>
      <c r="C99">
        <v>1220</v>
      </c>
      <c r="D99">
        <v>1</v>
      </c>
    </row>
    <row r="100" spans="1:13" x14ac:dyDescent="0.2">
      <c r="A100">
        <v>4</v>
      </c>
      <c r="B100">
        <v>1.0833333333333333</v>
      </c>
      <c r="C100">
        <v>1132</v>
      </c>
      <c r="D100">
        <v>0</v>
      </c>
    </row>
    <row r="101" spans="1:13" x14ac:dyDescent="0.2">
      <c r="A101">
        <v>4</v>
      </c>
      <c r="B101">
        <v>1.0833333333333333</v>
      </c>
      <c r="C101">
        <v>281</v>
      </c>
      <c r="D101">
        <v>0</v>
      </c>
    </row>
    <row r="102" spans="1:13" x14ac:dyDescent="0.2">
      <c r="A102">
        <v>4</v>
      </c>
      <c r="B102">
        <v>1.0833333333333333</v>
      </c>
      <c r="C102">
        <v>1432</v>
      </c>
      <c r="D102">
        <v>0</v>
      </c>
    </row>
    <row r="103" spans="1:13" x14ac:dyDescent="0.2">
      <c r="A103">
        <v>4</v>
      </c>
      <c r="B103">
        <v>1.0833333333333333</v>
      </c>
      <c r="C103">
        <v>297</v>
      </c>
      <c r="D103">
        <v>1</v>
      </c>
    </row>
    <row r="104" spans="1:13" x14ac:dyDescent="0.2">
      <c r="A104">
        <v>4.333333333333333</v>
      </c>
      <c r="B104">
        <v>1.0833333333333333</v>
      </c>
      <c r="C104">
        <v>641</v>
      </c>
      <c r="D104">
        <v>0</v>
      </c>
    </row>
    <row r="105" spans="1:13" x14ac:dyDescent="0.2">
      <c r="A105">
        <v>4</v>
      </c>
      <c r="B105">
        <v>1.0833333333333333</v>
      </c>
      <c r="C105">
        <v>713</v>
      </c>
      <c r="D105">
        <v>1</v>
      </c>
    </row>
    <row r="106" spans="1:13" x14ac:dyDescent="0.2">
      <c r="A106">
        <v>2.6666666666666665</v>
      </c>
      <c r="B106">
        <v>1.1666666666666667</v>
      </c>
      <c r="C106">
        <v>1500</v>
      </c>
      <c r="D106">
        <v>0</v>
      </c>
    </row>
    <row r="107" spans="1:13" x14ac:dyDescent="0.2">
      <c r="A107">
        <v>3.3333333333333335</v>
      </c>
      <c r="B107">
        <v>1.1666666666666667</v>
      </c>
      <c r="C107">
        <v>677</v>
      </c>
      <c r="D107">
        <v>0</v>
      </c>
    </row>
    <row r="108" spans="1:13" x14ac:dyDescent="0.2">
      <c r="A108">
        <v>3.6666666666666665</v>
      </c>
      <c r="B108">
        <v>1.1666666666666667</v>
      </c>
      <c r="C108">
        <v>749</v>
      </c>
      <c r="D108">
        <v>0</v>
      </c>
    </row>
    <row r="109" spans="1:13" x14ac:dyDescent="0.2">
      <c r="A109">
        <v>3.6666666666666665</v>
      </c>
      <c r="B109">
        <v>1.1666666666666667</v>
      </c>
      <c r="C109">
        <v>1296</v>
      </c>
      <c r="D109">
        <v>0</v>
      </c>
    </row>
    <row r="110" spans="1:13" x14ac:dyDescent="0.2">
      <c r="A110">
        <v>4</v>
      </c>
      <c r="B110">
        <v>1.1666666666666667</v>
      </c>
      <c r="C110">
        <v>873</v>
      </c>
      <c r="D110">
        <v>1</v>
      </c>
    </row>
    <row r="111" spans="1:13" x14ac:dyDescent="0.2">
      <c r="A111">
        <v>3.6666666666666665</v>
      </c>
      <c r="B111">
        <v>1.1666666666666667</v>
      </c>
      <c r="C111">
        <v>1268</v>
      </c>
      <c r="D111">
        <v>1</v>
      </c>
    </row>
    <row r="112" spans="1:13" x14ac:dyDescent="0.2">
      <c r="A112">
        <v>4.333333333333333</v>
      </c>
      <c r="B112">
        <v>1.1666666666666667</v>
      </c>
      <c r="C112">
        <v>1005</v>
      </c>
      <c r="D112">
        <v>0</v>
      </c>
    </row>
    <row r="113" spans="1:4" x14ac:dyDescent="0.2">
      <c r="A113">
        <v>4.333333333333333</v>
      </c>
      <c r="B113">
        <v>1.1666666666666667</v>
      </c>
      <c r="C113">
        <v>1288</v>
      </c>
      <c r="D113">
        <v>0</v>
      </c>
    </row>
    <row r="114" spans="1:4" x14ac:dyDescent="0.2">
      <c r="A114">
        <v>5</v>
      </c>
      <c r="B114">
        <v>1.1666666666666667</v>
      </c>
      <c r="C114">
        <v>613</v>
      </c>
      <c r="D114">
        <v>1</v>
      </c>
    </row>
    <row r="115" spans="1:4" x14ac:dyDescent="0.2">
      <c r="A115">
        <v>3.3333333333333335</v>
      </c>
      <c r="B115">
        <v>1.1666666666666667</v>
      </c>
      <c r="C115">
        <v>765</v>
      </c>
      <c r="D115">
        <v>1</v>
      </c>
    </row>
    <row r="116" spans="1:4" x14ac:dyDescent="0.2">
      <c r="A116">
        <v>1</v>
      </c>
      <c r="B116">
        <v>1.1666666666666667</v>
      </c>
      <c r="C116">
        <v>1428</v>
      </c>
      <c r="D116">
        <v>1</v>
      </c>
    </row>
    <row r="117" spans="1:4" x14ac:dyDescent="0.2">
      <c r="A117">
        <v>3.6666666666666665</v>
      </c>
      <c r="B117">
        <v>1.1666666666666667</v>
      </c>
      <c r="C117">
        <v>517</v>
      </c>
      <c r="D117">
        <v>1</v>
      </c>
    </row>
    <row r="118" spans="1:4" x14ac:dyDescent="0.2">
      <c r="A118">
        <v>3.6666666666666665</v>
      </c>
      <c r="B118">
        <v>1.1666666666666667</v>
      </c>
      <c r="C118">
        <v>1204</v>
      </c>
      <c r="D118">
        <v>1</v>
      </c>
    </row>
    <row r="119" spans="1:4" x14ac:dyDescent="0.2">
      <c r="A119">
        <v>4</v>
      </c>
      <c r="B119">
        <v>1.1666666666666667</v>
      </c>
      <c r="C119">
        <v>393</v>
      </c>
      <c r="D119">
        <v>1</v>
      </c>
    </row>
    <row r="120" spans="1:4" x14ac:dyDescent="0.2">
      <c r="A120">
        <v>2.6666666666666665</v>
      </c>
      <c r="B120">
        <v>1.1666666666666667</v>
      </c>
      <c r="C120">
        <v>1240</v>
      </c>
      <c r="D120">
        <v>0</v>
      </c>
    </row>
    <row r="121" spans="1:4" x14ac:dyDescent="0.2">
      <c r="A121">
        <v>4.333333333333333</v>
      </c>
      <c r="B121">
        <v>1.1666666666666667</v>
      </c>
      <c r="C121">
        <v>161</v>
      </c>
      <c r="D121">
        <v>1</v>
      </c>
    </row>
    <row r="122" spans="1:4" x14ac:dyDescent="0.2">
      <c r="A122">
        <v>1</v>
      </c>
      <c r="B122">
        <v>1.1666666666666667</v>
      </c>
      <c r="C122">
        <v>889</v>
      </c>
      <c r="D122">
        <v>1</v>
      </c>
    </row>
    <row r="123" spans="1:4" x14ac:dyDescent="0.2">
      <c r="A123">
        <v>3</v>
      </c>
      <c r="B123">
        <v>1.1666666666666667</v>
      </c>
      <c r="C123">
        <v>1078</v>
      </c>
      <c r="D123">
        <v>0</v>
      </c>
    </row>
    <row r="124" spans="1:4" x14ac:dyDescent="0.2">
      <c r="A124">
        <v>3.6666666666666665</v>
      </c>
      <c r="B124">
        <v>1.1666666666666667</v>
      </c>
      <c r="C124">
        <v>1075</v>
      </c>
      <c r="D124">
        <v>0</v>
      </c>
    </row>
    <row r="125" spans="1:4" x14ac:dyDescent="0.2">
      <c r="A125">
        <v>4.333333333333333</v>
      </c>
      <c r="B125">
        <v>1.25</v>
      </c>
      <c r="C125">
        <v>261</v>
      </c>
      <c r="D125">
        <v>1</v>
      </c>
    </row>
    <row r="126" spans="1:4" x14ac:dyDescent="0.2">
      <c r="A126">
        <v>5.333333333333333</v>
      </c>
      <c r="B126">
        <v>1.25</v>
      </c>
      <c r="C126">
        <v>205</v>
      </c>
      <c r="D126">
        <v>1</v>
      </c>
    </row>
    <row r="127" spans="1:4" x14ac:dyDescent="0.2">
      <c r="A127">
        <v>4</v>
      </c>
      <c r="B127">
        <v>1.25</v>
      </c>
      <c r="C127">
        <v>861</v>
      </c>
      <c r="D127">
        <v>1</v>
      </c>
    </row>
    <row r="128" spans="1:4" x14ac:dyDescent="0.2">
      <c r="A128">
        <v>3.3333333333333335</v>
      </c>
      <c r="B128">
        <v>1.25</v>
      </c>
      <c r="C128">
        <v>497</v>
      </c>
      <c r="D128">
        <v>0</v>
      </c>
    </row>
    <row r="129" spans="1:4" x14ac:dyDescent="0.2">
      <c r="A129">
        <v>3.3333333333333335</v>
      </c>
      <c r="B129">
        <v>1.25</v>
      </c>
      <c r="C129">
        <v>1053</v>
      </c>
      <c r="D129">
        <v>0</v>
      </c>
    </row>
    <row r="130" spans="1:4" x14ac:dyDescent="0.2">
      <c r="A130" t="e">
        <v>#DIV/0!</v>
      </c>
      <c r="B130">
        <v>1.25</v>
      </c>
      <c r="C130">
        <v>129</v>
      </c>
      <c r="D130">
        <v>1</v>
      </c>
    </row>
    <row r="131" spans="1:4" x14ac:dyDescent="0.2">
      <c r="A131">
        <v>5</v>
      </c>
      <c r="B131">
        <v>1.25</v>
      </c>
      <c r="C131">
        <v>773</v>
      </c>
      <c r="D131">
        <v>0</v>
      </c>
    </row>
    <row r="132" spans="1:4" x14ac:dyDescent="0.2">
      <c r="A132">
        <v>2.6666666666666665</v>
      </c>
      <c r="B132">
        <v>1.25</v>
      </c>
      <c r="C132">
        <v>841</v>
      </c>
      <c r="D132">
        <v>0</v>
      </c>
    </row>
    <row r="133" spans="1:4" x14ac:dyDescent="0.2">
      <c r="A133">
        <v>5</v>
      </c>
      <c r="B133">
        <v>1.25</v>
      </c>
      <c r="C133">
        <v>305</v>
      </c>
      <c r="D133">
        <v>0</v>
      </c>
    </row>
    <row r="134" spans="1:4" x14ac:dyDescent="0.2">
      <c r="A134">
        <v>4.666666666666667</v>
      </c>
      <c r="B134">
        <v>1.25</v>
      </c>
      <c r="C134">
        <v>1244</v>
      </c>
      <c r="D134">
        <v>1</v>
      </c>
    </row>
    <row r="135" spans="1:4" x14ac:dyDescent="0.2">
      <c r="A135">
        <v>3.3333333333333335</v>
      </c>
      <c r="B135">
        <v>1.25</v>
      </c>
      <c r="C135">
        <v>1264</v>
      </c>
      <c r="D135">
        <v>1</v>
      </c>
    </row>
    <row r="136" spans="1:4" x14ac:dyDescent="0.2">
      <c r="A136">
        <v>5</v>
      </c>
      <c r="B136">
        <v>1.25</v>
      </c>
      <c r="C136">
        <v>789</v>
      </c>
      <c r="D136">
        <v>0</v>
      </c>
    </row>
    <row r="137" spans="1:4" x14ac:dyDescent="0.2">
      <c r="A137">
        <v>3.3333333333333335</v>
      </c>
      <c r="B137">
        <v>1.25</v>
      </c>
      <c r="C137">
        <v>1228</v>
      </c>
      <c r="D137">
        <v>0</v>
      </c>
    </row>
    <row r="138" spans="1:4" x14ac:dyDescent="0.2">
      <c r="A138">
        <v>5.666666666666667</v>
      </c>
      <c r="B138">
        <v>1.25</v>
      </c>
      <c r="C138">
        <v>601</v>
      </c>
      <c r="D138">
        <v>1</v>
      </c>
    </row>
    <row r="139" spans="1:4" x14ac:dyDescent="0.2">
      <c r="A139">
        <v>4</v>
      </c>
      <c r="B139">
        <v>1.25</v>
      </c>
      <c r="C139">
        <v>1584</v>
      </c>
      <c r="D139">
        <v>1</v>
      </c>
    </row>
    <row r="140" spans="1:4" x14ac:dyDescent="0.2">
      <c r="A140">
        <v>3.3333333333333335</v>
      </c>
      <c r="B140">
        <v>1.3333333333333333</v>
      </c>
      <c r="C140">
        <v>753</v>
      </c>
      <c r="D140">
        <v>1</v>
      </c>
    </row>
    <row r="141" spans="1:4" x14ac:dyDescent="0.2">
      <c r="A141">
        <v>4.333333333333333</v>
      </c>
      <c r="B141">
        <v>1.3333333333333333</v>
      </c>
      <c r="C141">
        <v>1129</v>
      </c>
      <c r="D141">
        <v>1</v>
      </c>
    </row>
    <row r="142" spans="1:4" x14ac:dyDescent="0.2">
      <c r="A142">
        <v>4</v>
      </c>
      <c r="B142">
        <v>1.3333333333333333</v>
      </c>
      <c r="C142">
        <v>769</v>
      </c>
      <c r="D142">
        <v>0</v>
      </c>
    </row>
    <row r="143" spans="1:4" x14ac:dyDescent="0.2">
      <c r="A143">
        <v>5.333333333333333</v>
      </c>
      <c r="B143">
        <v>1.3333333333333333</v>
      </c>
      <c r="C143">
        <v>473</v>
      </c>
      <c r="D143">
        <v>1</v>
      </c>
    </row>
    <row r="144" spans="1:4" x14ac:dyDescent="0.2">
      <c r="A144">
        <v>4</v>
      </c>
      <c r="B144">
        <v>1.3333333333333333</v>
      </c>
      <c r="C144">
        <v>1135</v>
      </c>
      <c r="D144">
        <v>1</v>
      </c>
    </row>
    <row r="145" spans="1:4" x14ac:dyDescent="0.2">
      <c r="A145">
        <v>3.3333333333333335</v>
      </c>
      <c r="B145">
        <v>1.4166666666666667</v>
      </c>
      <c r="C145">
        <v>837</v>
      </c>
      <c r="D145">
        <v>0</v>
      </c>
    </row>
    <row r="146" spans="1:4" x14ac:dyDescent="0.2">
      <c r="A146">
        <v>4.333333333333333</v>
      </c>
      <c r="B146">
        <v>1.4166666666666667</v>
      </c>
      <c r="C146">
        <v>933</v>
      </c>
      <c r="D146">
        <v>0</v>
      </c>
    </row>
    <row r="147" spans="1:4" x14ac:dyDescent="0.2">
      <c r="A147">
        <v>4</v>
      </c>
      <c r="B147">
        <v>1.4166666666666667</v>
      </c>
      <c r="C147">
        <v>673</v>
      </c>
      <c r="D147">
        <v>1</v>
      </c>
    </row>
    <row r="148" spans="1:4" x14ac:dyDescent="0.2">
      <c r="A148">
        <v>4.333333333333333</v>
      </c>
      <c r="B148">
        <v>1.5</v>
      </c>
      <c r="C148">
        <v>925</v>
      </c>
      <c r="D148">
        <v>1</v>
      </c>
    </row>
    <row r="149" spans="1:4" x14ac:dyDescent="0.2">
      <c r="A149">
        <v>5</v>
      </c>
      <c r="B149">
        <v>1.5</v>
      </c>
      <c r="C149">
        <v>1081</v>
      </c>
      <c r="D149">
        <v>0</v>
      </c>
    </row>
    <row r="150" spans="1:4" x14ac:dyDescent="0.2">
      <c r="A150">
        <v>4.666666666666667</v>
      </c>
      <c r="B150">
        <v>1.5</v>
      </c>
      <c r="C150">
        <v>649</v>
      </c>
      <c r="D150">
        <v>0</v>
      </c>
    </row>
    <row r="151" spans="1:4" x14ac:dyDescent="0.2">
      <c r="A151">
        <v>4.666666666666667</v>
      </c>
      <c r="B151">
        <v>1.5</v>
      </c>
      <c r="C151">
        <v>885</v>
      </c>
      <c r="D151">
        <v>0</v>
      </c>
    </row>
    <row r="152" spans="1:4" x14ac:dyDescent="0.2">
      <c r="A152">
        <v>4.666666666666667</v>
      </c>
      <c r="B152">
        <v>1.5</v>
      </c>
      <c r="C152">
        <v>533</v>
      </c>
      <c r="D152">
        <v>0</v>
      </c>
    </row>
    <row r="153" spans="1:4" x14ac:dyDescent="0.2">
      <c r="A153">
        <v>4</v>
      </c>
      <c r="B153">
        <v>1.5</v>
      </c>
      <c r="C153">
        <v>1476</v>
      </c>
      <c r="D153">
        <v>0</v>
      </c>
    </row>
    <row r="154" spans="1:4" x14ac:dyDescent="0.2">
      <c r="A154">
        <v>3.6666666666666665</v>
      </c>
      <c r="B154">
        <v>1.5</v>
      </c>
      <c r="C154">
        <v>945</v>
      </c>
      <c r="D154">
        <v>0</v>
      </c>
    </row>
    <row r="155" spans="1:4" x14ac:dyDescent="0.2">
      <c r="A155">
        <v>5.333333333333333</v>
      </c>
      <c r="B155">
        <v>1.5</v>
      </c>
      <c r="C155">
        <v>985</v>
      </c>
      <c r="D155">
        <v>0</v>
      </c>
    </row>
    <row r="156" spans="1:4" x14ac:dyDescent="0.2">
      <c r="A156">
        <v>4</v>
      </c>
      <c r="B156">
        <v>1.5</v>
      </c>
      <c r="C156">
        <v>1532</v>
      </c>
      <c r="D156">
        <v>0</v>
      </c>
    </row>
    <row r="157" spans="1:4" x14ac:dyDescent="0.2">
      <c r="A157">
        <v>4.333333333333333</v>
      </c>
      <c r="B157">
        <v>1.5</v>
      </c>
      <c r="C157">
        <v>301</v>
      </c>
      <c r="D157">
        <v>1</v>
      </c>
    </row>
    <row r="158" spans="1:4" x14ac:dyDescent="0.2">
      <c r="A158">
        <v>4.666666666666667</v>
      </c>
      <c r="B158">
        <v>1.5</v>
      </c>
      <c r="C158">
        <v>1049</v>
      </c>
      <c r="D158">
        <v>1</v>
      </c>
    </row>
    <row r="159" spans="1:4" x14ac:dyDescent="0.2">
      <c r="A159">
        <v>4.333333333333333</v>
      </c>
      <c r="B159">
        <v>1.5</v>
      </c>
      <c r="C159">
        <v>1436</v>
      </c>
      <c r="D159">
        <v>1</v>
      </c>
    </row>
    <row r="160" spans="1:4" x14ac:dyDescent="0.2">
      <c r="A160">
        <v>5</v>
      </c>
    </row>
    <row r="161" spans="1:1" x14ac:dyDescent="0.2">
      <c r="A161">
        <v>4.333333333333333</v>
      </c>
    </row>
    <row r="162" spans="1:1" x14ac:dyDescent="0.2">
      <c r="A162">
        <v>4.666666666666667</v>
      </c>
    </row>
    <row r="163" spans="1:1" x14ac:dyDescent="0.2">
      <c r="A163">
        <v>5.333333333333333</v>
      </c>
    </row>
    <row r="164" spans="1:1" x14ac:dyDescent="0.2">
      <c r="A164">
        <v>5.333333333333333</v>
      </c>
    </row>
    <row r="165" spans="1:1" x14ac:dyDescent="0.2">
      <c r="A165">
        <v>5</v>
      </c>
    </row>
    <row r="166" spans="1:1" x14ac:dyDescent="0.2">
      <c r="A166">
        <v>5.666666666666667</v>
      </c>
    </row>
    <row r="167" spans="1:1" x14ac:dyDescent="0.2">
      <c r="A167">
        <v>5.333333333333333</v>
      </c>
    </row>
    <row r="168" spans="1:1" x14ac:dyDescent="0.2">
      <c r="A168">
        <v>4.666666666666667</v>
      </c>
    </row>
    <row r="169" spans="1:1" x14ac:dyDescent="0.2">
      <c r="A169">
        <v>6</v>
      </c>
    </row>
    <row r="170" spans="1:1" x14ac:dyDescent="0.2">
      <c r="A170">
        <v>5</v>
      </c>
    </row>
    <row r="171" spans="1:1" x14ac:dyDescent="0.2">
      <c r="A171">
        <v>6</v>
      </c>
    </row>
    <row r="172" spans="1:1" x14ac:dyDescent="0.2">
      <c r="A172">
        <v>6</v>
      </c>
    </row>
    <row r="173" spans="1:1" x14ac:dyDescent="0.2">
      <c r="A173">
        <v>5.666666666666667</v>
      </c>
    </row>
    <row r="174" spans="1:1" x14ac:dyDescent="0.2">
      <c r="A174">
        <v>4.666666666666667</v>
      </c>
    </row>
    <row r="175" spans="1:1" x14ac:dyDescent="0.2">
      <c r="A175">
        <v>5.333333333333333</v>
      </c>
    </row>
    <row r="176" spans="1:1" x14ac:dyDescent="0.2">
      <c r="A176">
        <v>6</v>
      </c>
    </row>
    <row r="177" spans="1:1" x14ac:dyDescent="0.2">
      <c r="A177">
        <v>6</v>
      </c>
    </row>
    <row r="178" spans="1:1" x14ac:dyDescent="0.2">
      <c r="A178">
        <v>5.333333333333333</v>
      </c>
    </row>
    <row r="179" spans="1:1" x14ac:dyDescent="0.2">
      <c r="A179">
        <v>6</v>
      </c>
    </row>
    <row r="180" spans="1:1" x14ac:dyDescent="0.2">
      <c r="A180">
        <v>6</v>
      </c>
    </row>
    <row r="181" spans="1:1" x14ac:dyDescent="0.2">
      <c r="A181">
        <v>6</v>
      </c>
    </row>
    <row r="182" spans="1:1" x14ac:dyDescent="0.2">
      <c r="A182">
        <v>6</v>
      </c>
    </row>
    <row r="183" spans="1:1" x14ac:dyDescent="0.2">
      <c r="A183">
        <v>6</v>
      </c>
    </row>
    <row r="184" spans="1:1" x14ac:dyDescent="0.2">
      <c r="A184">
        <v>4</v>
      </c>
    </row>
    <row r="185" spans="1:1" x14ac:dyDescent="0.2">
      <c r="A185" t="e">
        <v>#DIV/0!</v>
      </c>
    </row>
    <row r="186" spans="1:1" x14ac:dyDescent="0.2">
      <c r="A186">
        <v>4.333333333333333</v>
      </c>
    </row>
    <row r="187" spans="1:1" x14ac:dyDescent="0.2">
      <c r="A187">
        <v>2.3333333333333335</v>
      </c>
    </row>
    <row r="188" spans="1:1" x14ac:dyDescent="0.2">
      <c r="A188">
        <v>6</v>
      </c>
    </row>
    <row r="189" spans="1:1" x14ac:dyDescent="0.2">
      <c r="A189" t="e">
        <v>#DIV/0!</v>
      </c>
    </row>
    <row r="190" spans="1:1" x14ac:dyDescent="0.2">
      <c r="A190">
        <v>1.6666666666666667</v>
      </c>
    </row>
    <row r="191" spans="1:1" x14ac:dyDescent="0.2">
      <c r="A191">
        <v>3.6666666666666665</v>
      </c>
    </row>
    <row r="192" spans="1:1" x14ac:dyDescent="0.2">
      <c r="A192">
        <v>3.6666666666666665</v>
      </c>
    </row>
    <row r="193" spans="1:1" x14ac:dyDescent="0.2">
      <c r="A193">
        <v>2.6666666666666665</v>
      </c>
    </row>
    <row r="194" spans="1:1" x14ac:dyDescent="0.2">
      <c r="A194" t="e">
        <v>#DIV/0!</v>
      </c>
    </row>
    <row r="195" spans="1:1" x14ac:dyDescent="0.2">
      <c r="A195" t="e">
        <v>#DIV/0!</v>
      </c>
    </row>
    <row r="196" spans="1:1" x14ac:dyDescent="0.2">
      <c r="A196">
        <v>3.6666666666666665</v>
      </c>
    </row>
    <row r="197" spans="1:1" x14ac:dyDescent="0.2">
      <c r="A197">
        <v>4.333333333333333</v>
      </c>
    </row>
    <row r="198" spans="1:1" x14ac:dyDescent="0.2">
      <c r="A198">
        <v>2</v>
      </c>
    </row>
    <row r="199" spans="1:1" x14ac:dyDescent="0.2">
      <c r="A199">
        <v>3</v>
      </c>
    </row>
    <row r="200" spans="1:1" x14ac:dyDescent="0.2">
      <c r="A200">
        <v>3</v>
      </c>
    </row>
    <row r="201" spans="1:1" x14ac:dyDescent="0.2">
      <c r="A201">
        <v>2</v>
      </c>
    </row>
    <row r="202" spans="1:1" x14ac:dyDescent="0.2">
      <c r="A202" t="e">
        <v>#DIV/0!</v>
      </c>
    </row>
    <row r="203" spans="1:1" x14ac:dyDescent="0.2">
      <c r="A203">
        <v>1</v>
      </c>
    </row>
    <row r="204" spans="1:1" x14ac:dyDescent="0.2">
      <c r="A204" t="e">
        <v>#DIV/0!</v>
      </c>
    </row>
    <row r="205" spans="1:1" x14ac:dyDescent="0.2">
      <c r="A205">
        <v>5.666666666666667</v>
      </c>
    </row>
    <row r="206" spans="1:1" x14ac:dyDescent="0.2">
      <c r="A206" t="e">
        <v>#DIV/0!</v>
      </c>
    </row>
    <row r="207" spans="1:1" x14ac:dyDescent="0.2">
      <c r="A207">
        <v>2.3333333333333335</v>
      </c>
    </row>
    <row r="208" spans="1:1" x14ac:dyDescent="0.2">
      <c r="A208">
        <v>2</v>
      </c>
    </row>
    <row r="209" spans="1:1" x14ac:dyDescent="0.2">
      <c r="A209">
        <v>4</v>
      </c>
    </row>
    <row r="210" spans="1:1" x14ac:dyDescent="0.2">
      <c r="A210">
        <v>1.6666666666666667</v>
      </c>
    </row>
    <row r="211" spans="1:1" x14ac:dyDescent="0.2">
      <c r="A211">
        <v>5</v>
      </c>
    </row>
    <row r="212" spans="1:1" x14ac:dyDescent="0.2">
      <c r="A212">
        <v>5</v>
      </c>
    </row>
    <row r="213" spans="1:1" x14ac:dyDescent="0.2">
      <c r="A213" t="e">
        <v>#DIV/0!</v>
      </c>
    </row>
    <row r="214" spans="1:1" x14ac:dyDescent="0.2">
      <c r="A214">
        <v>3.3333333333333335</v>
      </c>
    </row>
    <row r="215" spans="1:1" x14ac:dyDescent="0.2">
      <c r="A215">
        <v>4</v>
      </c>
    </row>
    <row r="216" spans="1:1" x14ac:dyDescent="0.2">
      <c r="A216" t="e">
        <v>#DIV/0!</v>
      </c>
    </row>
    <row r="217" spans="1:1" x14ac:dyDescent="0.2">
      <c r="A217">
        <v>3.3333333333333335</v>
      </c>
    </row>
    <row r="218" spans="1:1" x14ac:dyDescent="0.2">
      <c r="A218">
        <v>4.666666666666667</v>
      </c>
    </row>
    <row r="219" spans="1:1" x14ac:dyDescent="0.2">
      <c r="A219" t="e">
        <v>#DIV/0!</v>
      </c>
    </row>
    <row r="220" spans="1:1" x14ac:dyDescent="0.2">
      <c r="A220">
        <v>4.333333333333333</v>
      </c>
    </row>
    <row r="221" spans="1:1" x14ac:dyDescent="0.2">
      <c r="A221">
        <v>1</v>
      </c>
    </row>
    <row r="222" spans="1:1" x14ac:dyDescent="0.2">
      <c r="A222">
        <v>4.333333333333333</v>
      </c>
    </row>
    <row r="223" spans="1:1" x14ac:dyDescent="0.2">
      <c r="A223" t="e">
        <v>#DIV/0!</v>
      </c>
    </row>
    <row r="224" spans="1:1" x14ac:dyDescent="0.2">
      <c r="A224" t="e">
        <v>#DIV/0!</v>
      </c>
    </row>
    <row r="225" spans="1:1" x14ac:dyDescent="0.2">
      <c r="A225">
        <v>4.333333333333333</v>
      </c>
    </row>
    <row r="226" spans="1:1" x14ac:dyDescent="0.2">
      <c r="A226">
        <v>4.666666666666667</v>
      </c>
    </row>
    <row r="227" spans="1:1" x14ac:dyDescent="0.2">
      <c r="A227">
        <v>3.6666666666666665</v>
      </c>
    </row>
    <row r="228" spans="1:1" x14ac:dyDescent="0.2">
      <c r="A228">
        <v>4.666666666666667</v>
      </c>
    </row>
    <row r="229" spans="1:1" x14ac:dyDescent="0.2">
      <c r="A229" t="e">
        <v>#DIV/0!</v>
      </c>
    </row>
    <row r="230" spans="1:1" x14ac:dyDescent="0.2">
      <c r="A230">
        <v>4</v>
      </c>
    </row>
    <row r="231" spans="1:1" x14ac:dyDescent="0.2">
      <c r="A231" t="e">
        <v>#DIV/0!</v>
      </c>
    </row>
    <row r="232" spans="1:1" x14ac:dyDescent="0.2">
      <c r="A232">
        <v>4</v>
      </c>
    </row>
    <row r="233" spans="1:1" x14ac:dyDescent="0.2">
      <c r="A233">
        <v>4</v>
      </c>
    </row>
    <row r="234" spans="1:1" x14ac:dyDescent="0.2">
      <c r="A234">
        <v>4.666666666666667</v>
      </c>
    </row>
    <row r="235" spans="1:1" x14ac:dyDescent="0.2">
      <c r="A235">
        <v>3.6666666666666665</v>
      </c>
    </row>
    <row r="236" spans="1:1" x14ac:dyDescent="0.2">
      <c r="A236">
        <v>2.3333333333333335</v>
      </c>
    </row>
    <row r="237" spans="1:1" x14ac:dyDescent="0.2">
      <c r="A237">
        <v>3</v>
      </c>
    </row>
    <row r="238" spans="1:1" x14ac:dyDescent="0.2">
      <c r="A238">
        <v>6</v>
      </c>
    </row>
    <row r="239" spans="1:1" x14ac:dyDescent="0.2">
      <c r="A239">
        <v>5.333333333333333</v>
      </c>
    </row>
    <row r="240" spans="1:1" x14ac:dyDescent="0.2">
      <c r="A240" t="e">
        <v>#DIV/0!</v>
      </c>
    </row>
    <row r="241" spans="1:1" x14ac:dyDescent="0.2">
      <c r="A241">
        <v>3.6666666666666665</v>
      </c>
    </row>
    <row r="242" spans="1:1" x14ac:dyDescent="0.2">
      <c r="A242">
        <v>2.6666666666666665</v>
      </c>
    </row>
    <row r="243" spans="1:1" x14ac:dyDescent="0.2">
      <c r="A243">
        <v>3</v>
      </c>
    </row>
    <row r="244" spans="1:1" x14ac:dyDescent="0.2">
      <c r="A244">
        <v>4</v>
      </c>
    </row>
    <row r="245" spans="1:1" x14ac:dyDescent="0.2">
      <c r="A245">
        <v>5.333333333333333</v>
      </c>
    </row>
    <row r="246" spans="1:1" x14ac:dyDescent="0.2">
      <c r="A246">
        <v>4</v>
      </c>
    </row>
    <row r="247" spans="1:1" x14ac:dyDescent="0.2">
      <c r="A247">
        <v>4</v>
      </c>
    </row>
    <row r="248" spans="1:1" x14ac:dyDescent="0.2">
      <c r="A248">
        <v>4</v>
      </c>
    </row>
    <row r="249" spans="1:1" x14ac:dyDescent="0.2">
      <c r="A249">
        <v>4.666666666666667</v>
      </c>
    </row>
    <row r="250" spans="1:1" x14ac:dyDescent="0.2">
      <c r="A250">
        <v>3.6666666666666665</v>
      </c>
    </row>
    <row r="251" spans="1:1" x14ac:dyDescent="0.2">
      <c r="A251">
        <v>2.6666666666666665</v>
      </c>
    </row>
    <row r="252" spans="1:1" x14ac:dyDescent="0.2">
      <c r="A252">
        <v>4</v>
      </c>
    </row>
    <row r="253" spans="1:1" x14ac:dyDescent="0.2">
      <c r="A253">
        <v>6</v>
      </c>
    </row>
    <row r="254" spans="1:1" x14ac:dyDescent="0.2">
      <c r="A254">
        <v>5.666666666666667</v>
      </c>
    </row>
    <row r="255" spans="1:1" x14ac:dyDescent="0.2">
      <c r="A255">
        <v>4.666666666666667</v>
      </c>
    </row>
    <row r="256" spans="1:1" x14ac:dyDescent="0.2">
      <c r="A256">
        <v>4.333333333333333</v>
      </c>
    </row>
    <row r="257" spans="1:1" x14ac:dyDescent="0.2">
      <c r="A257">
        <v>3</v>
      </c>
    </row>
    <row r="258" spans="1:1" x14ac:dyDescent="0.2">
      <c r="A258">
        <v>4.333333333333333</v>
      </c>
    </row>
    <row r="259" spans="1:1" x14ac:dyDescent="0.2">
      <c r="A259">
        <v>4.666666666666667</v>
      </c>
    </row>
    <row r="260" spans="1:1" x14ac:dyDescent="0.2">
      <c r="A260">
        <v>4.666666666666667</v>
      </c>
    </row>
    <row r="261" spans="1:1" x14ac:dyDescent="0.2">
      <c r="A261">
        <v>4.333333333333333</v>
      </c>
    </row>
    <row r="262" spans="1:1" x14ac:dyDescent="0.2">
      <c r="A262" t="e">
        <v>#DIV/0!</v>
      </c>
    </row>
    <row r="263" spans="1:1" x14ac:dyDescent="0.2">
      <c r="A263">
        <v>4</v>
      </c>
    </row>
    <row r="264" spans="1:1" x14ac:dyDescent="0.2">
      <c r="A264" t="e">
        <v>#DIV/0!</v>
      </c>
    </row>
    <row r="265" spans="1:1" x14ac:dyDescent="0.2">
      <c r="A265">
        <v>5.666666666666667</v>
      </c>
    </row>
    <row r="266" spans="1:1" x14ac:dyDescent="0.2">
      <c r="A266">
        <v>0</v>
      </c>
    </row>
    <row r="267" spans="1:1" x14ac:dyDescent="0.2">
      <c r="A267" t="e">
        <v>#DIV/0!</v>
      </c>
    </row>
    <row r="268" spans="1:1" x14ac:dyDescent="0.2">
      <c r="A268" t="e">
        <v>#DIV/0!</v>
      </c>
    </row>
    <row r="269" spans="1:1" x14ac:dyDescent="0.2">
      <c r="A269" t="e">
        <v>#DIV/0!</v>
      </c>
    </row>
    <row r="270" spans="1:1" x14ac:dyDescent="0.2">
      <c r="A270" t="e">
        <v>#DIV/0!</v>
      </c>
    </row>
    <row r="271" spans="1:1" x14ac:dyDescent="0.2">
      <c r="A271" t="e">
        <v>#DIV/0!</v>
      </c>
    </row>
    <row r="272" spans="1:1" x14ac:dyDescent="0.2">
      <c r="A272" t="e">
        <v>#DIV/0!</v>
      </c>
    </row>
    <row r="273" spans="1:1" x14ac:dyDescent="0.2">
      <c r="A273" t="e">
        <v>#DIV/0!</v>
      </c>
    </row>
    <row r="274" spans="1:1" x14ac:dyDescent="0.2">
      <c r="A274" t="e">
        <v>#DIV/0!</v>
      </c>
    </row>
    <row r="275" spans="1:1" x14ac:dyDescent="0.2">
      <c r="A275" t="e">
        <v>#DIV/0!</v>
      </c>
    </row>
    <row r="276" spans="1:1" x14ac:dyDescent="0.2">
      <c r="A276" t="e">
        <v>#DIV/0!</v>
      </c>
    </row>
    <row r="277" spans="1:1" x14ac:dyDescent="0.2">
      <c r="A277" t="e">
        <v>#DIV/0!</v>
      </c>
    </row>
    <row r="278" spans="1:1" x14ac:dyDescent="0.2">
      <c r="A278" t="e">
        <v>#DIV/0!</v>
      </c>
    </row>
    <row r="279" spans="1:1" x14ac:dyDescent="0.2">
      <c r="A279">
        <v>1</v>
      </c>
    </row>
    <row r="280" spans="1:1" x14ac:dyDescent="0.2">
      <c r="A280">
        <v>2.3333333333333335</v>
      </c>
    </row>
    <row r="281" spans="1:1" x14ac:dyDescent="0.2">
      <c r="A281">
        <v>4.333333333333333</v>
      </c>
    </row>
    <row r="282" spans="1:1" x14ac:dyDescent="0.2">
      <c r="A282">
        <v>6</v>
      </c>
    </row>
  </sheetData>
  <autoFilter ref="A1:BM1" xr:uid="{CA9851E2-A7D2-4A41-AC43-83C04F32AAF8}">
    <sortState xmlns:xlrd2="http://schemas.microsoft.com/office/spreadsheetml/2017/richdata2" ref="A2:BM282">
      <sortCondition ref="O1:O28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Pre original</vt:lpstr>
      <vt:lpstr>todo</vt:lpstr>
      <vt:lpstr>Pre</vt:lpstr>
      <vt:lpstr>post control</vt:lpstr>
      <vt:lpstr>post intervencion</vt:lpstr>
      <vt:lpstr>pre-post - R</vt:lpstr>
      <vt:lpstr>Variables pre vs post control</vt:lpstr>
      <vt:lpstr>ganadores sorteo</vt:lpstr>
      <vt:lpstr>Sheet3</vt:lpstr>
      <vt:lpstr>pre vs post control</vt:lpstr>
      <vt:lpstr>pre vs post (trat)</vt:lpstr>
      <vt:lpstr>Variables pre vs post</vt:lpstr>
      <vt:lpstr>post control vs. Post intervenc</vt:lpstr>
      <vt:lpstr>Variables pre vs post por tema</vt:lpstr>
      <vt:lpstr>Sheet6</vt:lpstr>
      <vt:lpstr>pre vs post (sin NA)</vt:lpstr>
      <vt:lpstr>pre vs post (2)</vt:lpstr>
      <vt:lpstr>pre vs post</vt:lpstr>
      <vt:lpstr>pre vs post medidas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Viki Lescano</cp:lastModifiedBy>
  <dcterms:created xsi:type="dcterms:W3CDTF">2023-07-27T20:41:00Z</dcterms:created>
  <dcterms:modified xsi:type="dcterms:W3CDTF">2023-09-02T14:29:23Z</dcterms:modified>
</cp:coreProperties>
</file>